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phcorgua-my.sharepoint.com/personal/v_havryliuk_phc_org_ua/Documents/Звіти ЗПТ/2023/червень/"/>
    </mc:Choice>
  </mc:AlternateContent>
  <xr:revisionPtr revIDLastSave="16" documentId="13_ncr:1_{0EF5CA7E-8A01-4A65-A42D-4FA1957AB726}" xr6:coauthVersionLast="47" xr6:coauthVersionMax="47" xr10:uidLastSave="{10B20F72-30C3-4610-A293-E299E30CBD5F}"/>
  <bookViews>
    <workbookView xWindow="-108" yWindow="-108" windowWidth="23256" windowHeight="12576" firstSheet="1" activeTab="5" xr2:uid="{00000000-000D-0000-FFFF-FFFF00000000}"/>
  </bookViews>
  <sheets>
    <sheet name="Комунальні по МПД" sheetId="1" r:id="rId1"/>
    <sheet name="Комунальні по юр. особам" sheetId="2" r:id="rId2"/>
    <sheet name="Комунальні по областях" sheetId="3" r:id="rId3"/>
    <sheet name="Комунальні по Україні" sheetId="5" r:id="rId4"/>
    <sheet name="Дозування" sheetId="7" r:id="rId5"/>
    <sheet name="Приватні" sheetId="4" r:id="rId6"/>
  </sheets>
  <calcPr calcId="181029"/>
  <extLst>
    <ext uri="GoogleSheetsCustomDataVersion2">
      <go:sheetsCustomData xmlns:go="http://customooxmlschemas.google.com/" r:id="rId10" roundtripDataChecksum="5R/7fxpFEIvSPA+/JEDDkCdxErOF46LGGkbcHnfrjXE="/>
    </ext>
  </extLst>
</workbook>
</file>

<file path=xl/calcChain.xml><?xml version="1.0" encoding="utf-8"?>
<calcChain xmlns="http://schemas.openxmlformats.org/spreadsheetml/2006/main">
  <c r="AV115" i="4" l="1"/>
  <c r="AV116" i="4"/>
  <c r="AV117" i="4"/>
  <c r="AV118" i="4"/>
  <c r="AV119" i="4"/>
  <c r="AJ115" i="4"/>
  <c r="AJ116" i="4"/>
  <c r="AJ117" i="4"/>
  <c r="AJ118" i="4"/>
  <c r="AJ119" i="4"/>
  <c r="M115" i="4"/>
  <c r="M116" i="4"/>
  <c r="M117" i="4"/>
  <c r="M118" i="4"/>
  <c r="M119" i="4"/>
  <c r="G119" i="4" s="1"/>
  <c r="H115" i="4"/>
  <c r="H116" i="4"/>
  <c r="H117" i="4"/>
  <c r="H118" i="4"/>
  <c r="H119" i="4"/>
  <c r="G116" i="4"/>
  <c r="F11" i="5"/>
  <c r="F8" i="5"/>
  <c r="K11" i="5"/>
  <c r="K8" i="5"/>
  <c r="E8" i="5" s="1"/>
  <c r="AH11" i="5"/>
  <c r="AH8" i="5"/>
  <c r="AT8" i="5"/>
  <c r="AV136" i="4"/>
  <c r="AJ136" i="4"/>
  <c r="M136" i="4"/>
  <c r="AY138" i="4"/>
  <c r="AZ138" i="4"/>
  <c r="AZ140" i="4" s="1"/>
  <c r="BA138" i="4"/>
  <c r="BC138" i="4"/>
  <c r="BD138" i="4"/>
  <c r="BE138" i="4"/>
  <c r="AV139" i="4"/>
  <c r="G139" i="4" s="1"/>
  <c r="AZ135" i="4"/>
  <c r="BA135" i="4"/>
  <c r="BD135" i="4"/>
  <c r="BD140" i="4" s="1"/>
  <c r="BE135" i="4"/>
  <c r="AQ138" i="4"/>
  <c r="AR138" i="4"/>
  <c r="AS138" i="4"/>
  <c r="AT138" i="4"/>
  <c r="AT140" i="4" s="1"/>
  <c r="AU138" i="4"/>
  <c r="AN135" i="4"/>
  <c r="AO135" i="4"/>
  <c r="AP135" i="4"/>
  <c r="AP140" i="4" s="1"/>
  <c r="AH138" i="4"/>
  <c r="AI138" i="4"/>
  <c r="AG138" i="4"/>
  <c r="AH135" i="4"/>
  <c r="AI135" i="4"/>
  <c r="AG135" i="4"/>
  <c r="U140" i="4"/>
  <c r="P138" i="4"/>
  <c r="S138" i="4"/>
  <c r="V138" i="4"/>
  <c r="W138" i="4"/>
  <c r="W140" i="4" s="1"/>
  <c r="X138" i="4"/>
  <c r="Y138" i="4"/>
  <c r="Z138" i="4"/>
  <c r="AA138" i="4"/>
  <c r="AA140" i="4" s="1"/>
  <c r="AB138" i="4"/>
  <c r="AC138" i="4"/>
  <c r="AD138" i="4"/>
  <c r="AE138" i="4"/>
  <c r="AF138" i="4"/>
  <c r="M137" i="4"/>
  <c r="N138" i="4"/>
  <c r="P135" i="4"/>
  <c r="S135" i="4"/>
  <c r="S140" i="4" s="1"/>
  <c r="V135" i="4"/>
  <c r="W135" i="4"/>
  <c r="X135" i="4"/>
  <c r="Y135" i="4"/>
  <c r="Y140" i="4" s="1"/>
  <c r="Z135" i="4"/>
  <c r="AB135" i="4"/>
  <c r="AC135" i="4"/>
  <c r="AC140" i="4" s="1"/>
  <c r="AD135" i="4"/>
  <c r="AE135" i="4"/>
  <c r="AF135" i="4"/>
  <c r="T140" i="4"/>
  <c r="H136" i="4"/>
  <c r="H139" i="4"/>
  <c r="J138" i="4"/>
  <c r="K138" i="4"/>
  <c r="H137" i="4"/>
  <c r="I138" i="4"/>
  <c r="I135" i="4"/>
  <c r="AL140" i="4"/>
  <c r="BB140" i="4"/>
  <c r="AX140" i="4"/>
  <c r="AU140" i="4"/>
  <c r="AQ140" i="4"/>
  <c r="AM140" i="4"/>
  <c r="O140" i="4"/>
  <c r="BC140" i="4"/>
  <c r="F1038" i="7"/>
  <c r="F1036" i="7"/>
  <c r="F1035" i="7"/>
  <c r="F1034" i="7"/>
  <c r="F1033" i="7"/>
  <c r="F1032" i="7"/>
  <c r="F1031" i="7"/>
  <c r="F1030" i="7"/>
  <c r="F1029" i="7"/>
  <c r="F1028" i="7"/>
  <c r="F1027" i="7"/>
  <c r="F1026" i="7"/>
  <c r="F1025" i="7"/>
  <c r="F1024" i="7"/>
  <c r="F1023" i="7"/>
  <c r="F1022" i="7"/>
  <c r="F1021" i="7"/>
  <c r="F1020" i="7"/>
  <c r="F1019" i="7"/>
  <c r="F1018" i="7"/>
  <c r="F1017" i="7"/>
  <c r="F1016" i="7"/>
  <c r="F1015" i="7"/>
  <c r="F1014" i="7"/>
  <c r="F1013" i="7"/>
  <c r="F1012" i="7"/>
  <c r="F1011" i="7"/>
  <c r="F1010" i="7"/>
  <c r="F1009" i="7"/>
  <c r="F1008" i="7"/>
  <c r="F1006" i="7"/>
  <c r="F1005" i="7"/>
  <c r="F1003" i="7"/>
  <c r="F1002" i="7"/>
  <c r="F1001" i="7"/>
  <c r="F1000" i="7"/>
  <c r="F999" i="7"/>
  <c r="F998" i="7"/>
  <c r="F997" i="7"/>
  <c r="F996" i="7"/>
  <c r="F995" i="7"/>
  <c r="F994" i="7"/>
  <c r="F993" i="7"/>
  <c r="F992" i="7"/>
  <c r="F991" i="7"/>
  <c r="F990" i="7"/>
  <c r="F989" i="7"/>
  <c r="F988" i="7"/>
  <c r="F987" i="7"/>
  <c r="F986" i="7"/>
  <c r="F985" i="7"/>
  <c r="F984" i="7"/>
  <c r="F983" i="7"/>
  <c r="F982" i="7"/>
  <c r="F981" i="7"/>
  <c r="F980" i="7"/>
  <c r="F979" i="7"/>
  <c r="F978" i="7"/>
  <c r="F977" i="7"/>
  <c r="F976" i="7"/>
  <c r="F975" i="7"/>
  <c r="F974" i="7"/>
  <c r="F973" i="7"/>
  <c r="F972" i="7"/>
  <c r="F971" i="7"/>
  <c r="F970" i="7"/>
  <c r="F969" i="7"/>
  <c r="F968" i="7"/>
  <c r="F967" i="7"/>
  <c r="F966" i="7"/>
  <c r="F965" i="7"/>
  <c r="F964" i="7"/>
  <c r="F963" i="7"/>
  <c r="F962" i="7"/>
  <c r="F961" i="7"/>
  <c r="F960" i="7"/>
  <c r="F959" i="7"/>
  <c r="F958" i="7"/>
  <c r="F957" i="7"/>
  <c r="F956" i="7"/>
  <c r="F955" i="7"/>
  <c r="F954" i="7"/>
  <c r="F953" i="7"/>
  <c r="F952" i="7"/>
  <c r="F951" i="7"/>
  <c r="F950" i="7"/>
  <c r="F949" i="7"/>
  <c r="F948" i="7"/>
  <c r="F947" i="7"/>
  <c r="F946" i="7"/>
  <c r="F945" i="7"/>
  <c r="F944" i="7"/>
  <c r="F943" i="7"/>
  <c r="F942" i="7"/>
  <c r="F941" i="7"/>
  <c r="F940" i="7"/>
  <c r="F939" i="7"/>
  <c r="F938" i="7"/>
  <c r="F937" i="7"/>
  <c r="F936" i="7"/>
  <c r="F935" i="7"/>
  <c r="F934" i="7"/>
  <c r="F933" i="7"/>
  <c r="F932" i="7"/>
  <c r="F931" i="7"/>
  <c r="F930" i="7"/>
  <c r="F929" i="7"/>
  <c r="F928" i="7"/>
  <c r="F927" i="7"/>
  <c r="F926" i="7"/>
  <c r="F925" i="7"/>
  <c r="F924" i="7"/>
  <c r="F923" i="7"/>
  <c r="F922" i="7"/>
  <c r="F921" i="7"/>
  <c r="F920" i="7"/>
  <c r="F919" i="7"/>
  <c r="F918" i="7"/>
  <c r="F917" i="7"/>
  <c r="F916" i="7"/>
  <c r="F915" i="7"/>
  <c r="F914" i="7"/>
  <c r="F913" i="7"/>
  <c r="F912" i="7"/>
  <c r="F911" i="7"/>
  <c r="F910" i="7"/>
  <c r="F909" i="7"/>
  <c r="F908" i="7"/>
  <c r="F907" i="7"/>
  <c r="F906" i="7"/>
  <c r="F905" i="7"/>
  <c r="F904" i="7"/>
  <c r="F903" i="7"/>
  <c r="F902" i="7"/>
  <c r="F901" i="7"/>
  <c r="F900" i="7"/>
  <c r="F899" i="7"/>
  <c r="F898" i="7"/>
  <c r="F897" i="7"/>
  <c r="F896" i="7"/>
  <c r="F895" i="7"/>
  <c r="F894" i="7"/>
  <c r="F893" i="7"/>
  <c r="F892" i="7"/>
  <c r="F891" i="7"/>
  <c r="F890" i="7"/>
  <c r="F889" i="7"/>
  <c r="F888" i="7"/>
  <c r="F887" i="7"/>
  <c r="F886" i="7"/>
  <c r="F885" i="7"/>
  <c r="F884" i="7"/>
  <c r="F883" i="7"/>
  <c r="F882" i="7"/>
  <c r="F881" i="7"/>
  <c r="F880" i="7"/>
  <c r="F879" i="7"/>
  <c r="F878" i="7"/>
  <c r="F877" i="7"/>
  <c r="F876" i="7"/>
  <c r="F875" i="7"/>
  <c r="F874" i="7"/>
  <c r="F873" i="7"/>
  <c r="F872" i="7"/>
  <c r="F871" i="7"/>
  <c r="F870" i="7"/>
  <c r="F869" i="7"/>
  <c r="F868" i="7"/>
  <c r="F867" i="7"/>
  <c r="F866" i="7"/>
  <c r="F865" i="7"/>
  <c r="F864" i="7"/>
  <c r="F863" i="7"/>
  <c r="F862" i="7"/>
  <c r="F861" i="7"/>
  <c r="F860" i="7"/>
  <c r="F859" i="7"/>
  <c r="F858" i="7"/>
  <c r="F857" i="7"/>
  <c r="F856" i="7"/>
  <c r="F855" i="7"/>
  <c r="F854" i="7"/>
  <c r="F853" i="7"/>
  <c r="F852" i="7"/>
  <c r="F851" i="7"/>
  <c r="F850" i="7"/>
  <c r="F849" i="7"/>
  <c r="F848" i="7"/>
  <c r="F847" i="7"/>
  <c r="F846" i="7"/>
  <c r="F845" i="7"/>
  <c r="F844" i="7"/>
  <c r="F843" i="7"/>
  <c r="F842" i="7"/>
  <c r="F841" i="7"/>
  <c r="F840" i="7"/>
  <c r="F839" i="7"/>
  <c r="F838" i="7"/>
  <c r="F837" i="7"/>
  <c r="F836" i="7"/>
  <c r="F835" i="7"/>
  <c r="F834" i="7"/>
  <c r="F833" i="7"/>
  <c r="F832" i="7"/>
  <c r="F831" i="7"/>
  <c r="F830" i="7"/>
  <c r="F829" i="7"/>
  <c r="F828" i="7"/>
  <c r="F827" i="7"/>
  <c r="F826" i="7"/>
  <c r="F825" i="7"/>
  <c r="F824" i="7"/>
  <c r="F823" i="7"/>
  <c r="F822" i="7"/>
  <c r="F821" i="7"/>
  <c r="F820" i="7"/>
  <c r="F819" i="7"/>
  <c r="F818" i="7"/>
  <c r="F817" i="7"/>
  <c r="F816" i="7"/>
  <c r="F815" i="7"/>
  <c r="F814" i="7"/>
  <c r="F813" i="7"/>
  <c r="F812" i="7"/>
  <c r="F811" i="7"/>
  <c r="F810" i="7"/>
  <c r="F809" i="7"/>
  <c r="F808" i="7"/>
  <c r="F807" i="7"/>
  <c r="F806" i="7"/>
  <c r="F805" i="7"/>
  <c r="F804" i="7"/>
  <c r="F803" i="7"/>
  <c r="F802" i="7"/>
  <c r="F801" i="7"/>
  <c r="F800" i="7"/>
  <c r="F799" i="7"/>
  <c r="F798" i="7"/>
  <c r="F797" i="7"/>
  <c r="F796" i="7"/>
  <c r="F795" i="7"/>
  <c r="F794" i="7"/>
  <c r="F792" i="7"/>
  <c r="F791" i="7"/>
  <c r="F790" i="7"/>
  <c r="F789" i="7"/>
  <c r="F788" i="7"/>
  <c r="F787" i="7"/>
  <c r="F786" i="7"/>
  <c r="F785" i="7"/>
  <c r="F784" i="7"/>
  <c r="F783" i="7"/>
  <c r="F782" i="7"/>
  <c r="F781" i="7"/>
  <c r="F780" i="7"/>
  <c r="F779" i="7"/>
  <c r="F778" i="7"/>
  <c r="F777" i="7"/>
  <c r="F776" i="7"/>
  <c r="F775" i="7"/>
  <c r="F774" i="7"/>
  <c r="F773" i="7"/>
  <c r="F772" i="7"/>
  <c r="F771" i="7"/>
  <c r="F770" i="7"/>
  <c r="F769" i="7"/>
  <c r="F768" i="7"/>
  <c r="F767" i="7"/>
  <c r="F766" i="7"/>
  <c r="F765" i="7"/>
  <c r="F764" i="7"/>
  <c r="F763" i="7"/>
  <c r="F762" i="7"/>
  <c r="F761" i="7"/>
  <c r="F760" i="7"/>
  <c r="F759" i="7"/>
  <c r="F758" i="7"/>
  <c r="F757" i="7"/>
  <c r="F756" i="7"/>
  <c r="F755" i="7"/>
  <c r="F754" i="7"/>
  <c r="F753" i="7"/>
  <c r="F752" i="7"/>
  <c r="F751" i="7"/>
  <c r="F750" i="7"/>
  <c r="F749" i="7"/>
  <c r="F748" i="7"/>
  <c r="F747" i="7"/>
  <c r="F746" i="7"/>
  <c r="F745" i="7"/>
  <c r="F744" i="7"/>
  <c r="F743" i="7"/>
  <c r="F742" i="7"/>
  <c r="F741" i="7"/>
  <c r="F740" i="7"/>
  <c r="F739" i="7"/>
  <c r="F738" i="7"/>
  <c r="F737" i="7"/>
  <c r="F736" i="7"/>
  <c r="F735" i="7"/>
  <c r="F734" i="7"/>
  <c r="F733" i="7"/>
  <c r="F732" i="7"/>
  <c r="F731" i="7"/>
  <c r="F730" i="7"/>
  <c r="F729" i="7"/>
  <c r="F728" i="7"/>
  <c r="F727" i="7"/>
  <c r="F726" i="7"/>
  <c r="F725" i="7"/>
  <c r="F724" i="7"/>
  <c r="F723" i="7"/>
  <c r="F722" i="7"/>
  <c r="F721" i="7"/>
  <c r="F720" i="7"/>
  <c r="F719" i="7"/>
  <c r="F718" i="7"/>
  <c r="F717" i="7"/>
  <c r="F716" i="7"/>
  <c r="F715" i="7"/>
  <c r="F714" i="7"/>
  <c r="F713" i="7"/>
  <c r="F712" i="7"/>
  <c r="F711" i="7"/>
  <c r="F710" i="7"/>
  <c r="F709" i="7"/>
  <c r="F708" i="7"/>
  <c r="F707" i="7"/>
  <c r="F706" i="7"/>
  <c r="F705" i="7"/>
  <c r="F704" i="7"/>
  <c r="F703" i="7"/>
  <c r="F702" i="7"/>
  <c r="F701" i="7"/>
  <c r="F700" i="7"/>
  <c r="F699" i="7"/>
  <c r="F698" i="7"/>
  <c r="F697" i="7"/>
  <c r="F696" i="7"/>
  <c r="F695" i="7"/>
  <c r="F694" i="7"/>
  <c r="F693" i="7"/>
  <c r="F692" i="7"/>
  <c r="F689" i="7"/>
  <c r="F688" i="7"/>
  <c r="F687" i="7"/>
  <c r="F686" i="7"/>
  <c r="F685" i="7"/>
  <c r="F684" i="7"/>
  <c r="C684" i="7"/>
  <c r="F683" i="7"/>
  <c r="F682" i="7"/>
  <c r="F681" i="7"/>
  <c r="F680" i="7"/>
  <c r="F679" i="7"/>
  <c r="F678" i="7"/>
  <c r="F677" i="7"/>
  <c r="F676" i="7"/>
  <c r="F675" i="7"/>
  <c r="F674" i="7"/>
  <c r="F673" i="7"/>
  <c r="F672" i="7"/>
  <c r="F671" i="7"/>
  <c r="F670" i="7"/>
  <c r="F669" i="7"/>
  <c r="F668" i="7"/>
  <c r="F667" i="7"/>
  <c r="F666" i="7"/>
  <c r="F665" i="7"/>
  <c r="F664" i="7"/>
  <c r="F663" i="7"/>
  <c r="F662" i="7"/>
  <c r="F661" i="7"/>
  <c r="F660" i="7"/>
  <c r="F659" i="7"/>
  <c r="F658" i="7"/>
  <c r="F657" i="7"/>
  <c r="F656" i="7"/>
  <c r="F655" i="7"/>
  <c r="F654" i="7"/>
  <c r="F653" i="7"/>
  <c r="F652" i="7"/>
  <c r="F651" i="7"/>
  <c r="F650" i="7"/>
  <c r="F649" i="7"/>
  <c r="F648" i="7"/>
  <c r="F647" i="7"/>
  <c r="F646" i="7"/>
  <c r="F645" i="7"/>
  <c r="F644" i="7"/>
  <c r="F643" i="7"/>
  <c r="F642" i="7"/>
  <c r="F641" i="7"/>
  <c r="F640" i="7"/>
  <c r="F639" i="7"/>
  <c r="F638" i="7"/>
  <c r="F637" i="7"/>
  <c r="F636" i="7"/>
  <c r="F635" i="7"/>
  <c r="F634" i="7"/>
  <c r="F633" i="7"/>
  <c r="F632" i="7"/>
  <c r="F631" i="7"/>
  <c r="F630" i="7"/>
  <c r="F629" i="7"/>
  <c r="F628" i="7"/>
  <c r="F627" i="7"/>
  <c r="F626" i="7"/>
  <c r="F625" i="7"/>
  <c r="F624" i="7"/>
  <c r="F623" i="7"/>
  <c r="F622" i="7"/>
  <c r="F621" i="7"/>
  <c r="F620" i="7"/>
  <c r="F619" i="7"/>
  <c r="F618" i="7"/>
  <c r="F617" i="7"/>
  <c r="F616" i="7"/>
  <c r="F615" i="7"/>
  <c r="F614" i="7"/>
  <c r="F613" i="7"/>
  <c r="F612" i="7"/>
  <c r="F611" i="7"/>
  <c r="F610" i="7"/>
  <c r="F609" i="7"/>
  <c r="F608" i="7"/>
  <c r="F607" i="7"/>
  <c r="F606" i="7"/>
  <c r="F605" i="7"/>
  <c r="F604" i="7"/>
  <c r="F603" i="7"/>
  <c r="F602" i="7"/>
  <c r="F601" i="7"/>
  <c r="F600" i="7"/>
  <c r="F599" i="7"/>
  <c r="F598" i="7"/>
  <c r="F597" i="7"/>
  <c r="F596" i="7"/>
  <c r="F595" i="7"/>
  <c r="F594" i="7"/>
  <c r="F593" i="7"/>
  <c r="F592" i="7"/>
  <c r="F591" i="7"/>
  <c r="F590" i="7"/>
  <c r="F589" i="7"/>
  <c r="F588" i="7"/>
  <c r="F587" i="7"/>
  <c r="F586" i="7"/>
  <c r="F585" i="7"/>
  <c r="F584" i="7"/>
  <c r="F583" i="7"/>
  <c r="F582" i="7"/>
  <c r="F581" i="7"/>
  <c r="F580" i="7"/>
  <c r="F579" i="7"/>
  <c r="F578" i="7"/>
  <c r="F577" i="7"/>
  <c r="F576" i="7"/>
  <c r="F575" i="7"/>
  <c r="F574" i="7"/>
  <c r="F573" i="7"/>
  <c r="F572" i="7"/>
  <c r="F571" i="7"/>
  <c r="F570" i="7"/>
  <c r="F569" i="7"/>
  <c r="F568" i="7"/>
  <c r="F567" i="7"/>
  <c r="F566" i="7"/>
  <c r="F565" i="7"/>
  <c r="F564" i="7"/>
  <c r="F563" i="7"/>
  <c r="F562" i="7"/>
  <c r="F561"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4" i="7"/>
  <c r="F533" i="7"/>
  <c r="F532" i="7"/>
  <c r="F531" i="7"/>
  <c r="F530" i="7"/>
  <c r="F529" i="7"/>
  <c r="F528" i="7"/>
  <c r="F527" i="7"/>
  <c r="F526" i="7"/>
  <c r="F525" i="7"/>
  <c r="F524" i="7"/>
  <c r="F523" i="7"/>
  <c r="F522" i="7"/>
  <c r="F521" i="7"/>
  <c r="F520" i="7"/>
  <c r="F519" i="7"/>
  <c r="F518" i="7"/>
  <c r="F517" i="7"/>
  <c r="F516" i="7"/>
  <c r="F515" i="7"/>
  <c r="F514" i="7"/>
  <c r="F513" i="7"/>
  <c r="F512" i="7"/>
  <c r="F511" i="7"/>
  <c r="F510" i="7"/>
  <c r="F509" i="7"/>
  <c r="F508" i="7"/>
  <c r="F507" i="7"/>
  <c r="F506" i="7"/>
  <c r="F505" i="7"/>
  <c r="F504" i="7"/>
  <c r="F503" i="7"/>
  <c r="F502" i="7"/>
  <c r="F501" i="7"/>
  <c r="F500" i="7"/>
  <c r="F499"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F446" i="7"/>
  <c r="F445" i="7"/>
  <c r="F444" i="7"/>
  <c r="F443" i="7"/>
  <c r="F442" i="7"/>
  <c r="F441" i="7"/>
  <c r="F440" i="7"/>
  <c r="F439" i="7"/>
  <c r="F438" i="7"/>
  <c r="F437" i="7"/>
  <c r="F436" i="7"/>
  <c r="F435" i="7"/>
  <c r="F434" i="7"/>
  <c r="F433" i="7"/>
  <c r="F432" i="7"/>
  <c r="F431" i="7"/>
  <c r="F430" i="7"/>
  <c r="F429" i="7"/>
  <c r="F428" i="7"/>
  <c r="F427" i="7"/>
  <c r="F426" i="7"/>
  <c r="F425" i="7"/>
  <c r="F424" i="7"/>
  <c r="F423" i="7"/>
  <c r="F422" i="7"/>
  <c r="F421" i="7"/>
  <c r="F420" i="7"/>
  <c r="F419" i="7"/>
  <c r="F418" i="7"/>
  <c r="F417" i="7"/>
  <c r="F416" i="7"/>
  <c r="F415" i="7"/>
  <c r="F414" i="7"/>
  <c r="F413"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115" i="4" l="1"/>
  <c r="G117" i="4"/>
  <c r="G118" i="4"/>
  <c r="G115" i="4"/>
  <c r="G136" i="4"/>
  <c r="AI140" i="4"/>
  <c r="AH140" i="4"/>
  <c r="AB140" i="4"/>
  <c r="X140" i="4"/>
  <c r="P140" i="4"/>
  <c r="AV135" i="4"/>
  <c r="AG140" i="4"/>
  <c r="AV138" i="4"/>
  <c r="BE140" i="4"/>
  <c r="AW140" i="4"/>
  <c r="BA140" i="4"/>
  <c r="AJ138" i="4"/>
  <c r="AN140" i="4"/>
  <c r="AO140" i="4"/>
  <c r="AR140" i="4"/>
  <c r="AS140" i="4"/>
  <c r="AK140" i="4"/>
  <c r="AF140" i="4"/>
  <c r="M138" i="4"/>
  <c r="AE140" i="4"/>
  <c r="AD140" i="4"/>
  <c r="Z140" i="4"/>
  <c r="V140" i="4"/>
  <c r="R140" i="4"/>
  <c r="M135" i="4"/>
  <c r="Q140" i="4"/>
  <c r="K140" i="4"/>
  <c r="L140" i="4"/>
  <c r="H138" i="4"/>
  <c r="I140" i="4"/>
  <c r="N140" i="4"/>
  <c r="AY140" i="4"/>
  <c r="J140" i="4"/>
  <c r="AJ135" i="4"/>
  <c r="H135" i="4"/>
  <c r="AJ137" i="4"/>
  <c r="AV137" i="4"/>
  <c r="G137" i="4" s="1"/>
  <c r="G138" i="4" l="1"/>
  <c r="G135" i="4"/>
  <c r="H140" i="4"/>
  <c r="AV140" i="4"/>
  <c r="AJ140" i="4"/>
  <c r="M140" i="4"/>
  <c r="G140" i="4" l="1"/>
  <c r="AQ588" i="2"/>
  <c r="AR588" i="2"/>
  <c r="AS588" i="2"/>
  <c r="AT588" i="2"/>
  <c r="AU588" i="2"/>
  <c r="AL587" i="2"/>
  <c r="AM587" i="2"/>
  <c r="AK587" i="2"/>
  <c r="AN585" i="2"/>
  <c r="AO585" i="2"/>
  <c r="AT11" i="5" l="1"/>
  <c r="E11" i="5" s="1"/>
  <c r="M159" i="2" l="1"/>
  <c r="AJ158" i="1"/>
  <c r="H158" i="1"/>
  <c r="M158" i="1"/>
  <c r="M159" i="1"/>
  <c r="H159" i="1"/>
  <c r="AJ159" i="1"/>
  <c r="AV24" i="3"/>
  <c r="AW24" i="3"/>
  <c r="AY24" i="3"/>
  <c r="BA24" i="3"/>
  <c r="BB24" i="3"/>
  <c r="AU24" i="3"/>
  <c r="BA21" i="3"/>
  <c r="BB21" i="3"/>
  <c r="AJ23" i="3"/>
  <c r="AK23" i="3"/>
  <c r="AL21" i="3"/>
  <c r="AM21" i="3"/>
  <c r="AN21" i="3"/>
  <c r="AI23" i="3"/>
  <c r="AG23" i="3"/>
  <c r="AF23" i="3"/>
  <c r="AE23" i="3"/>
  <c r="S23" i="3"/>
  <c r="W23" i="3"/>
  <c r="X23" i="3"/>
  <c r="Z23" i="3"/>
  <c r="AA23" i="3"/>
  <c r="AC23" i="3"/>
  <c r="AD23" i="3"/>
  <c r="Y21" i="3"/>
  <c r="R21" i="3"/>
  <c r="S21" i="3"/>
  <c r="M23" i="3"/>
  <c r="P21" i="3"/>
  <c r="H24" i="3"/>
  <c r="I24" i="3"/>
  <c r="H21" i="3"/>
  <c r="I21" i="3"/>
  <c r="C15" i="3"/>
  <c r="AV134" i="4" l="1"/>
  <c r="AJ134" i="4"/>
  <c r="M134" i="4"/>
  <c r="H134" i="4"/>
  <c r="AV133" i="4"/>
  <c r="AJ133" i="4"/>
  <c r="M133" i="4"/>
  <c r="H133" i="4"/>
  <c r="AV132" i="4"/>
  <c r="AJ132" i="4"/>
  <c r="M132" i="4"/>
  <c r="G132" i="4" s="1"/>
  <c r="H132" i="4"/>
  <c r="AV131" i="4"/>
  <c r="AJ131" i="4"/>
  <c r="M131" i="4"/>
  <c r="G131" i="4" s="1"/>
  <c r="H131" i="4"/>
  <c r="AV130" i="4"/>
  <c r="AJ130" i="4"/>
  <c r="M130" i="4"/>
  <c r="H130" i="4"/>
  <c r="AV129" i="4"/>
  <c r="AJ129" i="4"/>
  <c r="M129" i="4"/>
  <c r="H129" i="4"/>
  <c r="AV128" i="4"/>
  <c r="AJ128" i="4"/>
  <c r="M128" i="4"/>
  <c r="G128" i="4" s="1"/>
  <c r="H128" i="4"/>
  <c r="AV127" i="4"/>
  <c r="AJ127" i="4"/>
  <c r="M127" i="4"/>
  <c r="H127" i="4"/>
  <c r="AV126" i="4"/>
  <c r="AJ126" i="4"/>
  <c r="M126" i="4"/>
  <c r="H126" i="4"/>
  <c r="AV125" i="4"/>
  <c r="AJ125" i="4"/>
  <c r="M125" i="4"/>
  <c r="G125" i="4" s="1"/>
  <c r="H125" i="4"/>
  <c r="AV124" i="4"/>
  <c r="AJ124" i="4"/>
  <c r="M124" i="4"/>
  <c r="H124" i="4"/>
  <c r="AV123" i="4"/>
  <c r="AJ123" i="4"/>
  <c r="M123" i="4"/>
  <c r="H123" i="4"/>
  <c r="AV122" i="4"/>
  <c r="AJ122" i="4"/>
  <c r="M122" i="4"/>
  <c r="G122" i="4" s="1"/>
  <c r="H122" i="4"/>
  <c r="AV121" i="4"/>
  <c r="AJ121" i="4"/>
  <c r="M121" i="4"/>
  <c r="H121" i="4"/>
  <c r="AV120" i="4"/>
  <c r="AJ120" i="4"/>
  <c r="M120" i="4"/>
  <c r="G120" i="4" s="1"/>
  <c r="H120" i="4"/>
  <c r="AV114" i="4"/>
  <c r="AJ114" i="4"/>
  <c r="M114" i="4"/>
  <c r="G114" i="4" s="1"/>
  <c r="H114" i="4"/>
  <c r="AV113" i="4"/>
  <c r="AJ113" i="4"/>
  <c r="M113" i="4"/>
  <c r="G113" i="4" s="1"/>
  <c r="H113" i="4"/>
  <c r="AV112" i="4"/>
  <c r="AJ112" i="4"/>
  <c r="M112" i="4"/>
  <c r="H112" i="4"/>
  <c r="AV111" i="4"/>
  <c r="AJ111" i="4"/>
  <c r="M111" i="4"/>
  <c r="H111" i="4"/>
  <c r="AV110" i="4"/>
  <c r="AJ110" i="4"/>
  <c r="M110" i="4"/>
  <c r="G110" i="4" s="1"/>
  <c r="H110" i="4"/>
  <c r="AV109" i="4"/>
  <c r="M109" i="4"/>
  <c r="G109" i="4" s="1"/>
  <c r="H109" i="4"/>
  <c r="AV108" i="4"/>
  <c r="M108" i="4"/>
  <c r="H108" i="4"/>
  <c r="AV107" i="4"/>
  <c r="AJ107" i="4"/>
  <c r="M107" i="4"/>
  <c r="H107" i="4"/>
  <c r="AV106" i="4"/>
  <c r="AJ106" i="4"/>
  <c r="M106" i="4"/>
  <c r="H106" i="4"/>
  <c r="M105" i="4"/>
  <c r="G105" i="4" s="1"/>
  <c r="H105" i="4"/>
  <c r="AV104" i="4"/>
  <c r="AJ104" i="4"/>
  <c r="M104" i="4"/>
  <c r="G104" i="4" s="1"/>
  <c r="H104" i="4"/>
  <c r="AV103" i="4"/>
  <c r="AJ103" i="4"/>
  <c r="M103" i="4"/>
  <c r="G103" i="4" s="1"/>
  <c r="H103" i="4"/>
  <c r="AV102" i="4"/>
  <c r="AJ102" i="4"/>
  <c r="M102" i="4"/>
  <c r="H102" i="4"/>
  <c r="AV101" i="4"/>
  <c r="AJ101" i="4"/>
  <c r="M101" i="4"/>
  <c r="H101" i="4"/>
  <c r="AV100" i="4"/>
  <c r="AJ100" i="4"/>
  <c r="M100" i="4"/>
  <c r="G100" i="4" s="1"/>
  <c r="H100" i="4"/>
  <c r="AV99" i="4"/>
  <c r="AJ99" i="4"/>
  <c r="M99" i="4"/>
  <c r="G99" i="4" s="1"/>
  <c r="H99" i="4"/>
  <c r="AV98" i="4"/>
  <c r="AJ98" i="4"/>
  <c r="M98" i="4"/>
  <c r="G98" i="4" s="1"/>
  <c r="H98" i="4"/>
  <c r="AV97" i="4"/>
  <c r="AJ97" i="4"/>
  <c r="M97" i="4"/>
  <c r="G97" i="4" s="1"/>
  <c r="H97" i="4"/>
  <c r="AV96" i="4"/>
  <c r="AJ96" i="4"/>
  <c r="M96" i="4"/>
  <c r="G96" i="4" s="1"/>
  <c r="H96" i="4"/>
  <c r="AV95" i="4"/>
  <c r="AJ95" i="4"/>
  <c r="M95" i="4"/>
  <c r="H95" i="4"/>
  <c r="AV94" i="4"/>
  <c r="AJ94" i="4"/>
  <c r="M94" i="4"/>
  <c r="H94" i="4"/>
  <c r="AJ93" i="4"/>
  <c r="M93" i="4"/>
  <c r="G93" i="4" s="1"/>
  <c r="H93" i="4"/>
  <c r="AV92" i="4"/>
  <c r="AJ92" i="4"/>
  <c r="M92" i="4"/>
  <c r="H92" i="4"/>
  <c r="AV91" i="4"/>
  <c r="AJ91" i="4"/>
  <c r="M91" i="4"/>
  <c r="H91" i="4"/>
  <c r="AJ90" i="4"/>
  <c r="M90" i="4"/>
  <c r="G90" i="4" s="1"/>
  <c r="H90" i="4"/>
  <c r="AV89" i="4"/>
  <c r="AJ89" i="4"/>
  <c r="M89" i="4"/>
  <c r="H89" i="4"/>
  <c r="AV88" i="4"/>
  <c r="AJ88" i="4"/>
  <c r="M88" i="4"/>
  <c r="H88" i="4"/>
  <c r="AV87" i="4"/>
  <c r="AJ87" i="4"/>
  <c r="M87" i="4"/>
  <c r="H87" i="4"/>
  <c r="AV86" i="4"/>
  <c r="AJ86" i="4"/>
  <c r="M86" i="4"/>
  <c r="H86" i="4"/>
  <c r="AV85" i="4"/>
  <c r="AJ85" i="4"/>
  <c r="M85" i="4"/>
  <c r="H85" i="4"/>
  <c r="AV84" i="4"/>
  <c r="AJ84" i="4"/>
  <c r="M84" i="4"/>
  <c r="H84" i="4"/>
  <c r="AV83" i="4"/>
  <c r="AJ83" i="4"/>
  <c r="M83" i="4"/>
  <c r="H83" i="4"/>
  <c r="AV82" i="4"/>
  <c r="AJ82" i="4"/>
  <c r="M82" i="4"/>
  <c r="H82" i="4"/>
  <c r="AV81" i="4"/>
  <c r="AJ81" i="4"/>
  <c r="M81" i="4"/>
  <c r="H81" i="4"/>
  <c r="AV80" i="4"/>
  <c r="AJ80" i="4"/>
  <c r="M80" i="4"/>
  <c r="H80" i="4"/>
  <c r="AV79" i="4"/>
  <c r="AJ79" i="4"/>
  <c r="M79" i="4"/>
  <c r="H79" i="4"/>
  <c r="AV78" i="4"/>
  <c r="AJ78" i="4"/>
  <c r="M78" i="4"/>
  <c r="H78" i="4"/>
  <c r="AV77" i="4"/>
  <c r="AJ77" i="4"/>
  <c r="M77" i="4"/>
  <c r="H77" i="4"/>
  <c r="AV76" i="4"/>
  <c r="AJ76" i="4"/>
  <c r="M76" i="4"/>
  <c r="H76" i="4"/>
  <c r="AV75" i="4"/>
  <c r="AJ75" i="4"/>
  <c r="M75" i="4"/>
  <c r="H75" i="4"/>
  <c r="AV74" i="4"/>
  <c r="AJ74" i="4"/>
  <c r="M74" i="4"/>
  <c r="H74" i="4"/>
  <c r="AV73" i="4"/>
  <c r="AJ73" i="4"/>
  <c r="M73" i="4"/>
  <c r="H73" i="4"/>
  <c r="AV72" i="4"/>
  <c r="AJ72" i="4"/>
  <c r="M72" i="4"/>
  <c r="H72" i="4"/>
  <c r="AV71" i="4"/>
  <c r="AJ71" i="4"/>
  <c r="M71" i="4"/>
  <c r="H71" i="4"/>
  <c r="AV70" i="4"/>
  <c r="AJ70" i="4"/>
  <c r="M70" i="4"/>
  <c r="H70" i="4"/>
  <c r="AV69" i="4"/>
  <c r="AJ69" i="4"/>
  <c r="M69" i="4"/>
  <c r="H69" i="4"/>
  <c r="AV68" i="4"/>
  <c r="AJ68" i="4"/>
  <c r="M68" i="4"/>
  <c r="H68" i="4"/>
  <c r="G68" i="4"/>
  <c r="AV67" i="4"/>
  <c r="AJ67" i="4"/>
  <c r="M67" i="4"/>
  <c r="H67" i="4"/>
  <c r="AV66" i="4"/>
  <c r="AJ66" i="4"/>
  <c r="M66" i="4"/>
  <c r="H66" i="4"/>
  <c r="AJ65" i="4"/>
  <c r="M65" i="4"/>
  <c r="G65" i="4" s="1"/>
  <c r="H65" i="4"/>
  <c r="AV64" i="4"/>
  <c r="AJ64" i="4"/>
  <c r="M64" i="4"/>
  <c r="H64" i="4"/>
  <c r="G64" i="4"/>
  <c r="AV63" i="4"/>
  <c r="AJ63" i="4"/>
  <c r="M63" i="4"/>
  <c r="H63" i="4"/>
  <c r="AV62" i="4"/>
  <c r="AJ62" i="4"/>
  <c r="M62" i="4"/>
  <c r="H62" i="4"/>
  <c r="AV61" i="4"/>
  <c r="AJ61" i="4"/>
  <c r="M61" i="4"/>
  <c r="H61" i="4"/>
  <c r="AV60" i="4"/>
  <c r="AJ60" i="4"/>
  <c r="M60" i="4"/>
  <c r="H60" i="4"/>
  <c r="AV59" i="4"/>
  <c r="AJ59" i="4"/>
  <c r="M59" i="4"/>
  <c r="H59" i="4"/>
  <c r="AV58" i="4"/>
  <c r="AJ58" i="4"/>
  <c r="M58" i="4"/>
  <c r="H58" i="4"/>
  <c r="AV57" i="4"/>
  <c r="AJ57" i="4"/>
  <c r="M57" i="4"/>
  <c r="H57" i="4"/>
  <c r="AV56" i="4"/>
  <c r="AJ56" i="4"/>
  <c r="M56" i="4"/>
  <c r="H56" i="4"/>
  <c r="AV55" i="4"/>
  <c r="AJ55" i="4"/>
  <c r="M55" i="4"/>
  <c r="H55" i="4"/>
  <c r="AV54" i="4"/>
  <c r="AJ54" i="4"/>
  <c r="M54" i="4"/>
  <c r="H54" i="4"/>
  <c r="AV53" i="4"/>
  <c r="AJ53" i="4"/>
  <c r="M53" i="4"/>
  <c r="H53" i="4"/>
  <c r="AV52" i="4"/>
  <c r="AJ52" i="4"/>
  <c r="M52" i="4"/>
  <c r="H52" i="4"/>
  <c r="AV51" i="4"/>
  <c r="AJ51" i="4"/>
  <c r="M51" i="4"/>
  <c r="H51" i="4"/>
  <c r="AV50" i="4"/>
  <c r="G50" i="4" s="1"/>
  <c r="AJ50" i="4"/>
  <c r="M50" i="4"/>
  <c r="H50" i="4"/>
  <c r="AV49" i="4"/>
  <c r="AJ49" i="4"/>
  <c r="M49" i="4"/>
  <c r="H49" i="4"/>
  <c r="AV48" i="4"/>
  <c r="AJ48" i="4"/>
  <c r="M48" i="4"/>
  <c r="H48" i="4"/>
  <c r="G48" i="4"/>
  <c r="AV47" i="4"/>
  <c r="AJ47" i="4"/>
  <c r="M47" i="4"/>
  <c r="H47" i="4"/>
  <c r="AV46" i="4"/>
  <c r="AJ46" i="4"/>
  <c r="M46" i="4"/>
  <c r="H46" i="4"/>
  <c r="AV45" i="4"/>
  <c r="AJ45" i="4"/>
  <c r="M45" i="4"/>
  <c r="H45" i="4"/>
  <c r="AV44" i="4"/>
  <c r="AJ44" i="4"/>
  <c r="M44" i="4"/>
  <c r="H44" i="4"/>
  <c r="AV43" i="4"/>
  <c r="AJ43" i="4"/>
  <c r="M43" i="4"/>
  <c r="H43" i="4"/>
  <c r="AV42" i="4"/>
  <c r="AJ42" i="4"/>
  <c r="M42" i="4"/>
  <c r="H42" i="4"/>
  <c r="AV41" i="4"/>
  <c r="AJ41" i="4"/>
  <c r="M41" i="4"/>
  <c r="G41" i="4" s="1"/>
  <c r="H41" i="4"/>
  <c r="AV40" i="4"/>
  <c r="AJ40" i="4"/>
  <c r="M40" i="4"/>
  <c r="G40" i="4" s="1"/>
  <c r="H40" i="4"/>
  <c r="AV39" i="4"/>
  <c r="AJ39" i="4"/>
  <c r="M39" i="4"/>
  <c r="G39" i="4" s="1"/>
  <c r="H39" i="4"/>
  <c r="AV38" i="4"/>
  <c r="AJ38" i="4"/>
  <c r="M38" i="4"/>
  <c r="H38" i="4"/>
  <c r="AV37" i="4"/>
  <c r="AJ37" i="4"/>
  <c r="M37" i="4"/>
  <c r="G37" i="4" s="1"/>
  <c r="H37" i="4"/>
  <c r="AV36" i="4"/>
  <c r="AJ36" i="4"/>
  <c r="M36" i="4"/>
  <c r="G36" i="4" s="1"/>
  <c r="H36" i="4"/>
  <c r="AV35" i="4"/>
  <c r="AJ35" i="4"/>
  <c r="M35" i="4"/>
  <c r="G35" i="4" s="1"/>
  <c r="H35" i="4"/>
  <c r="AV34" i="4"/>
  <c r="AJ34" i="4"/>
  <c r="M34" i="4"/>
  <c r="G34" i="4" s="1"/>
  <c r="H34" i="4"/>
  <c r="AV33" i="4"/>
  <c r="AJ33" i="4"/>
  <c r="M33" i="4"/>
  <c r="H33" i="4"/>
  <c r="AV32" i="4"/>
  <c r="AJ32" i="4"/>
  <c r="M32" i="4"/>
  <c r="H32" i="4"/>
  <c r="AV31" i="4"/>
  <c r="AJ31" i="4"/>
  <c r="M31" i="4"/>
  <c r="H31" i="4"/>
  <c r="AV30" i="4"/>
  <c r="AJ30" i="4"/>
  <c r="M30" i="4"/>
  <c r="H30" i="4"/>
  <c r="AV29" i="4"/>
  <c r="AJ29" i="4"/>
  <c r="M29" i="4"/>
  <c r="H29" i="4"/>
  <c r="AV28" i="4"/>
  <c r="AJ28" i="4"/>
  <c r="M28" i="4"/>
  <c r="H28" i="4"/>
  <c r="AV27" i="4"/>
  <c r="AJ27" i="4"/>
  <c r="M27" i="4"/>
  <c r="G27" i="4" s="1"/>
  <c r="H27" i="4"/>
  <c r="AV26" i="4"/>
  <c r="AJ26" i="4"/>
  <c r="M26" i="4"/>
  <c r="G26" i="4" s="1"/>
  <c r="H26" i="4"/>
  <c r="AV25" i="4"/>
  <c r="AJ25" i="4"/>
  <c r="M25" i="4"/>
  <c r="G25" i="4" s="1"/>
  <c r="H25" i="4"/>
  <c r="AV24" i="4"/>
  <c r="AJ24" i="4"/>
  <c r="M24" i="4"/>
  <c r="G24" i="4" s="1"/>
  <c r="H24" i="4"/>
  <c r="AV23" i="4"/>
  <c r="AJ23" i="4"/>
  <c r="M23" i="4"/>
  <c r="H23" i="4"/>
  <c r="AV22" i="4"/>
  <c r="AJ22" i="4"/>
  <c r="M22" i="4"/>
  <c r="H22" i="4"/>
  <c r="AV21" i="4"/>
  <c r="AJ21" i="4"/>
  <c r="M21" i="4"/>
  <c r="G21" i="4" s="1"/>
  <c r="H21" i="4"/>
  <c r="AV20" i="4"/>
  <c r="AJ20" i="4"/>
  <c r="M20" i="4"/>
  <c r="G20" i="4" s="1"/>
  <c r="H20" i="4"/>
  <c r="AV19" i="4"/>
  <c r="AJ19" i="4"/>
  <c r="M19" i="4"/>
  <c r="H19" i="4"/>
  <c r="AV18" i="4"/>
  <c r="AJ18" i="4"/>
  <c r="M18" i="4"/>
  <c r="H18" i="4"/>
  <c r="AV17" i="4"/>
  <c r="AJ17" i="4"/>
  <c r="M17" i="4"/>
  <c r="H17" i="4"/>
  <c r="AV16" i="4"/>
  <c r="AJ16" i="4"/>
  <c r="M16" i="4"/>
  <c r="H16" i="4"/>
  <c r="AV15" i="4"/>
  <c r="AJ15" i="4"/>
  <c r="M15" i="4"/>
  <c r="H15" i="4"/>
  <c r="H14" i="4"/>
  <c r="G14" i="4"/>
  <c r="H13" i="4"/>
  <c r="G13" i="4"/>
  <c r="H12" i="4"/>
  <c r="G12" i="4"/>
  <c r="H11" i="4"/>
  <c r="G11" i="4"/>
  <c r="H10" i="4"/>
  <c r="G10" i="4"/>
  <c r="H9" i="4"/>
  <c r="G9" i="4"/>
  <c r="H8" i="4"/>
  <c r="G8" i="4"/>
  <c r="H7" i="4"/>
  <c r="G7" i="4"/>
  <c r="H6" i="4"/>
  <c r="G6" i="4"/>
  <c r="H5" i="4"/>
  <c r="G5" i="4"/>
  <c r="F5" i="4"/>
  <c r="G72" i="4" l="1"/>
  <c r="G75" i="4"/>
  <c r="G78" i="4"/>
  <c r="G79" i="4"/>
  <c r="G80" i="4"/>
  <c r="G81" i="4"/>
  <c r="G85" i="4"/>
  <c r="G89" i="4"/>
  <c r="G108" i="4"/>
  <c r="G51" i="4"/>
  <c r="G57" i="4"/>
  <c r="G58" i="4"/>
  <c r="G59" i="4"/>
  <c r="G61" i="4"/>
  <c r="G94" i="4"/>
  <c r="G87" i="4"/>
  <c r="G88" i="4"/>
  <c r="G91" i="4"/>
  <c r="G121" i="4"/>
  <c r="G17" i="4"/>
  <c r="G19" i="4"/>
  <c r="G28" i="4"/>
  <c r="G30" i="4"/>
  <c r="G31" i="4"/>
  <c r="G44" i="4"/>
  <c r="G45" i="4"/>
  <c r="G46" i="4"/>
  <c r="G47" i="4"/>
  <c r="G54" i="4"/>
  <c r="G69" i="4"/>
  <c r="G70" i="4"/>
  <c r="G71" i="4"/>
  <c r="G18" i="4"/>
  <c r="G82" i="4"/>
  <c r="G101" i="4"/>
  <c r="G102" i="4"/>
  <c r="G106" i="4"/>
  <c r="G107" i="4"/>
  <c r="G129" i="4"/>
  <c r="G130" i="4"/>
  <c r="F85" i="4"/>
  <c r="G29" i="4"/>
  <c r="G49" i="4"/>
  <c r="F60" i="4"/>
  <c r="G63" i="4"/>
  <c r="G66" i="4"/>
  <c r="G67" i="4"/>
  <c r="G73" i="4"/>
  <c r="G74" i="4"/>
  <c r="G95" i="4"/>
  <c r="G111" i="4"/>
  <c r="G112" i="4"/>
  <c r="G123" i="4"/>
  <c r="G124" i="4"/>
  <c r="G15" i="4"/>
  <c r="G16" i="4"/>
  <c r="F20" i="4"/>
  <c r="G23" i="4"/>
  <c r="F30" i="4"/>
  <c r="G33" i="4"/>
  <c r="G38" i="4"/>
  <c r="F40" i="4"/>
  <c r="G43" i="4"/>
  <c r="F50" i="4"/>
  <c r="G53" i="4"/>
  <c r="G55" i="4"/>
  <c r="G56" i="4"/>
  <c r="G60" i="4"/>
  <c r="G76" i="4"/>
  <c r="G77" i="4"/>
  <c r="G83" i="4"/>
  <c r="G84" i="4"/>
  <c r="G92" i="4"/>
  <c r="F125" i="4"/>
  <c r="G127" i="4"/>
  <c r="G133" i="4"/>
  <c r="G134" i="4"/>
  <c r="F75" i="4"/>
  <c r="F100" i="4"/>
  <c r="F15" i="4"/>
  <c r="F35" i="4"/>
  <c r="F110" i="4"/>
  <c r="F25" i="4"/>
  <c r="F45" i="4"/>
  <c r="F55" i="4"/>
  <c r="F65" i="4"/>
  <c r="G22" i="4"/>
  <c r="G32" i="4"/>
  <c r="G42" i="4"/>
  <c r="G52" i="4"/>
  <c r="G62" i="4"/>
  <c r="F70" i="4"/>
  <c r="F80" i="4"/>
  <c r="G86" i="4"/>
  <c r="F90" i="4"/>
  <c r="F95" i="4"/>
  <c r="F105" i="4"/>
  <c r="F120" i="4"/>
  <c r="G126" i="4"/>
  <c r="F130" i="4"/>
  <c r="AT40" i="3" l="1"/>
  <c r="AI110" i="3"/>
  <c r="AT65" i="3"/>
  <c r="AT59" i="3"/>
  <c r="AT41" i="3"/>
  <c r="AT43" i="3"/>
  <c r="AT34" i="3"/>
  <c r="AT35" i="3"/>
  <c r="AT37" i="3"/>
  <c r="AT28" i="3"/>
  <c r="AT29" i="3"/>
  <c r="AT31" i="3"/>
  <c r="AH151" i="3"/>
  <c r="AH148" i="3"/>
  <c r="AH139" i="3"/>
  <c r="AH136" i="3"/>
  <c r="AH133" i="3"/>
  <c r="AH130" i="3"/>
  <c r="AH121" i="3"/>
  <c r="AH118" i="3"/>
  <c r="AH106" i="3"/>
  <c r="AH103" i="3"/>
  <c r="AH100" i="3"/>
  <c r="AH97" i="3"/>
  <c r="AH94" i="3"/>
  <c r="AH91" i="3"/>
  <c r="AH88" i="3"/>
  <c r="AH85" i="3"/>
  <c r="AH82" i="3"/>
  <c r="AH79" i="3"/>
  <c r="AH76" i="3"/>
  <c r="AH73" i="3"/>
  <c r="AH71" i="3"/>
  <c r="AH70" i="3"/>
  <c r="AH67" i="3"/>
  <c r="AH65" i="3"/>
  <c r="AH64" i="3"/>
  <c r="AH61" i="3"/>
  <c r="AH59" i="3"/>
  <c r="AH58" i="3"/>
  <c r="AH55" i="3"/>
  <c r="AH52" i="3"/>
  <c r="AH49" i="3"/>
  <c r="AH46" i="3"/>
  <c r="AH43" i="3"/>
  <c r="AH40" i="3"/>
  <c r="AH37" i="3"/>
  <c r="AH35" i="3"/>
  <c r="AH34" i="3"/>
  <c r="AH31" i="3"/>
  <c r="AH29" i="3"/>
  <c r="AH28" i="3"/>
  <c r="K65" i="3"/>
  <c r="E65" i="3" s="1"/>
  <c r="K71" i="3"/>
  <c r="F71" i="3"/>
  <c r="F59" i="3"/>
  <c r="F29" i="3"/>
  <c r="F11" i="3"/>
  <c r="E29" i="3"/>
  <c r="AT71" i="3"/>
  <c r="E71" i="3" s="1"/>
  <c r="AX72" i="3"/>
  <c r="AY72" i="3"/>
  <c r="BA72" i="3"/>
  <c r="BB72" i="3"/>
  <c r="AY69" i="3"/>
  <c r="AE147" i="3"/>
  <c r="AG138" i="3"/>
  <c r="AF138" i="3"/>
  <c r="AE138" i="3"/>
  <c r="AG135" i="3"/>
  <c r="AG140" i="3" s="1"/>
  <c r="AF135" i="3"/>
  <c r="AE135" i="3"/>
  <c r="AE140" i="3" s="1"/>
  <c r="AG132" i="3"/>
  <c r="AF132" i="3"/>
  <c r="AE132" i="3"/>
  <c r="AG129" i="3"/>
  <c r="AG134" i="3" s="1"/>
  <c r="AF129" i="3"/>
  <c r="AE129" i="3"/>
  <c r="AG117" i="3"/>
  <c r="AF117" i="3"/>
  <c r="AE117" i="3"/>
  <c r="AG111" i="3"/>
  <c r="AF111" i="3"/>
  <c r="AE111" i="3"/>
  <c r="AG108" i="3"/>
  <c r="AF108" i="3"/>
  <c r="AE108" i="3"/>
  <c r="AG107" i="3"/>
  <c r="AF107" i="3"/>
  <c r="AE107" i="3"/>
  <c r="AG105" i="3"/>
  <c r="AF105" i="3"/>
  <c r="AF110" i="3" s="1"/>
  <c r="AE105" i="3"/>
  <c r="AG99" i="3"/>
  <c r="AF99" i="3"/>
  <c r="AE99" i="3"/>
  <c r="AG95" i="3"/>
  <c r="AF95" i="3"/>
  <c r="AG87" i="3"/>
  <c r="AF87" i="3"/>
  <c r="AE87" i="3"/>
  <c r="AG84" i="3"/>
  <c r="AF84" i="3"/>
  <c r="AE84" i="3"/>
  <c r="AG81" i="3"/>
  <c r="AG86" i="3" s="1"/>
  <c r="AF81" i="3"/>
  <c r="AE81" i="3"/>
  <c r="AG72" i="3"/>
  <c r="AF72" i="3"/>
  <c r="AE72" i="3"/>
  <c r="AG69" i="3"/>
  <c r="AF69" i="3"/>
  <c r="AF74" i="3" s="1"/>
  <c r="AE69" i="3"/>
  <c r="AG63" i="3"/>
  <c r="AF63" i="3"/>
  <c r="AE63" i="3"/>
  <c r="AG57" i="3"/>
  <c r="AG54" i="3"/>
  <c r="AF54" i="3"/>
  <c r="AE54" i="3"/>
  <c r="AG53" i="3"/>
  <c r="AF53" i="3"/>
  <c r="AE53" i="3"/>
  <c r="AG51" i="3"/>
  <c r="AG56" i="3" s="1"/>
  <c r="AF51" i="3"/>
  <c r="AE51" i="3"/>
  <c r="AG45" i="3"/>
  <c r="AF45" i="3"/>
  <c r="AE45" i="3"/>
  <c r="AG39" i="3"/>
  <c r="AF39" i="3"/>
  <c r="AE39" i="3"/>
  <c r="AG33" i="3"/>
  <c r="AF33" i="3"/>
  <c r="AE33" i="3"/>
  <c r="AE27" i="3"/>
  <c r="AG18" i="3"/>
  <c r="AF18" i="3"/>
  <c r="AE18" i="3"/>
  <c r="AG17" i="3"/>
  <c r="AF17" i="3"/>
  <c r="AE17" i="3"/>
  <c r="AG15" i="3"/>
  <c r="AF15" i="3"/>
  <c r="AF20" i="3" s="1"/>
  <c r="AE15" i="3"/>
  <c r="AG9" i="3"/>
  <c r="AF9" i="3"/>
  <c r="AE9" i="3"/>
  <c r="C147" i="3"/>
  <c r="C141" i="3"/>
  <c r="C135" i="3"/>
  <c r="C129" i="3"/>
  <c r="C123" i="3"/>
  <c r="C117" i="3"/>
  <c r="C111" i="3"/>
  <c r="C105" i="3"/>
  <c r="C99" i="3"/>
  <c r="C93" i="3"/>
  <c r="C87" i="3"/>
  <c r="C81" i="3"/>
  <c r="C75" i="3"/>
  <c r="C69" i="3"/>
  <c r="C63" i="3"/>
  <c r="C57" i="3"/>
  <c r="C51" i="3"/>
  <c r="C45" i="3"/>
  <c r="C39" i="3"/>
  <c r="C33" i="3"/>
  <c r="C27" i="3"/>
  <c r="C9" i="3"/>
  <c r="AG36" i="3"/>
  <c r="AF36" i="3"/>
  <c r="AE36" i="3"/>
  <c r="F19" i="3"/>
  <c r="BC18" i="3"/>
  <c r="BB18" i="3"/>
  <c r="AV18" i="3"/>
  <c r="AU18" i="3"/>
  <c r="AS18" i="3"/>
  <c r="AR18" i="3"/>
  <c r="AR20" i="3" s="1"/>
  <c r="AQ18" i="3"/>
  <c r="AP18" i="3"/>
  <c r="AO18" i="3"/>
  <c r="AD18" i="3"/>
  <c r="AC18" i="3"/>
  <c r="AB18" i="3"/>
  <c r="AA18" i="3"/>
  <c r="Z18" i="3"/>
  <c r="X18" i="3"/>
  <c r="W18" i="3"/>
  <c r="U18" i="3"/>
  <c r="T18" i="3"/>
  <c r="Q18" i="3"/>
  <c r="P18" i="3"/>
  <c r="I18" i="3"/>
  <c r="H18" i="3"/>
  <c r="G18" i="3"/>
  <c r="AJ17" i="3"/>
  <c r="AJ20" i="3" s="1"/>
  <c r="AI17" i="3"/>
  <c r="AD17" i="3"/>
  <c r="AC17" i="3"/>
  <c r="AA17" i="3"/>
  <c r="Z17" i="3"/>
  <c r="W17" i="3"/>
  <c r="S17" i="3"/>
  <c r="M17" i="3"/>
  <c r="BA15" i="3"/>
  <c r="AY15" i="3"/>
  <c r="AX15" i="3"/>
  <c r="AX7" i="5" s="1"/>
  <c r="AM15" i="3"/>
  <c r="AL15" i="3"/>
  <c r="AD15" i="3"/>
  <c r="AD20" i="3" s="1"/>
  <c r="AC15" i="3"/>
  <c r="AB15" i="3"/>
  <c r="AA15" i="3"/>
  <c r="Z15" i="3"/>
  <c r="X15" i="3"/>
  <c r="W15" i="3"/>
  <c r="V20" i="3"/>
  <c r="U15" i="3"/>
  <c r="U20" i="3" s="1"/>
  <c r="T15" i="3"/>
  <c r="Q15" i="3"/>
  <c r="P15" i="3"/>
  <c r="H15" i="3"/>
  <c r="H20" i="3" s="1"/>
  <c r="G15" i="3"/>
  <c r="P31" i="3"/>
  <c r="AF30" i="3"/>
  <c r="AE30" i="3"/>
  <c r="P29" i="3"/>
  <c r="P28" i="3"/>
  <c r="AG144" i="3"/>
  <c r="AF144" i="3"/>
  <c r="AE144" i="3"/>
  <c r="AG141" i="3"/>
  <c r="AF141" i="3"/>
  <c r="AE141" i="3"/>
  <c r="AG126" i="3"/>
  <c r="AF126" i="3"/>
  <c r="AE126" i="3"/>
  <c r="AG123" i="3"/>
  <c r="AG128" i="3" s="1"/>
  <c r="AF123" i="3"/>
  <c r="AF128" i="3" s="1"/>
  <c r="AE123" i="3"/>
  <c r="AG120" i="3"/>
  <c r="AF120" i="3"/>
  <c r="AE120" i="3"/>
  <c r="AG114" i="3"/>
  <c r="AF114" i="3"/>
  <c r="AE114" i="3"/>
  <c r="AG102" i="3"/>
  <c r="AF102" i="3"/>
  <c r="AE102" i="3"/>
  <c r="AG101" i="3"/>
  <c r="AF101" i="3"/>
  <c r="AE101" i="3"/>
  <c r="AG90" i="3"/>
  <c r="AF90" i="3"/>
  <c r="AE90" i="3"/>
  <c r="AG66" i="3"/>
  <c r="AF66" i="3"/>
  <c r="AE66" i="3"/>
  <c r="AG60" i="3"/>
  <c r="AF60" i="3"/>
  <c r="AE60" i="3"/>
  <c r="AG48" i="3"/>
  <c r="AF48" i="3"/>
  <c r="AE48" i="3"/>
  <c r="AG47" i="3"/>
  <c r="AF47" i="3"/>
  <c r="AE47" i="3"/>
  <c r="AG42" i="3"/>
  <c r="AF42" i="3"/>
  <c r="AE42" i="3"/>
  <c r="AG41" i="3"/>
  <c r="AF41" i="3"/>
  <c r="AE41" i="3"/>
  <c r="AG12" i="3"/>
  <c r="AF12" i="3"/>
  <c r="AE12" i="3"/>
  <c r="AG11" i="3"/>
  <c r="AF11" i="3"/>
  <c r="AF9" i="5" s="1"/>
  <c r="AE11" i="3"/>
  <c r="BC36" i="3"/>
  <c r="BB36" i="3"/>
  <c r="BA36" i="3"/>
  <c r="AY36" i="3"/>
  <c r="AW36" i="3"/>
  <c r="AV36" i="3"/>
  <c r="AS36" i="3"/>
  <c r="AS38" i="3" s="1"/>
  <c r="AR36" i="3"/>
  <c r="AR38" i="3" s="1"/>
  <c r="AQ36" i="3"/>
  <c r="AP36" i="3"/>
  <c r="AO36" i="3"/>
  <c r="AO38" i="3" s="1"/>
  <c r="AD36" i="3"/>
  <c r="AC36" i="3"/>
  <c r="AB36" i="3"/>
  <c r="AA36" i="3"/>
  <c r="Z36" i="3"/>
  <c r="X36" i="3"/>
  <c r="W36" i="3"/>
  <c r="U36" i="3"/>
  <c r="T36" i="3"/>
  <c r="Q36" i="3"/>
  <c r="P36" i="3"/>
  <c r="L36" i="3"/>
  <c r="I36" i="3"/>
  <c r="I38" i="3" s="1"/>
  <c r="H36" i="3"/>
  <c r="G36" i="3"/>
  <c r="BA38" i="3"/>
  <c r="AY33" i="3"/>
  <c r="AN33" i="3"/>
  <c r="AM33" i="3"/>
  <c r="AL33" i="3"/>
  <c r="AL38" i="3" s="1"/>
  <c r="AK38" i="3"/>
  <c r="AC33" i="3"/>
  <c r="AB33" i="3"/>
  <c r="AB38" i="3" s="1"/>
  <c r="AA33" i="3"/>
  <c r="Z33" i="3"/>
  <c r="Y38" i="3"/>
  <c r="X33" i="3"/>
  <c r="X38" i="3" s="1"/>
  <c r="W33" i="3"/>
  <c r="W38" i="3" s="1"/>
  <c r="U33" i="3"/>
  <c r="T33" i="3"/>
  <c r="Q33" i="3"/>
  <c r="L33" i="3"/>
  <c r="H33" i="3"/>
  <c r="AT151" i="3"/>
  <c r="BC150" i="3"/>
  <c r="BB150" i="3"/>
  <c r="BB152" i="3" s="1"/>
  <c r="BA150" i="3"/>
  <c r="AY150" i="3"/>
  <c r="AX150" i="3"/>
  <c r="AW150" i="3"/>
  <c r="AT149" i="3"/>
  <c r="AT148" i="3"/>
  <c r="BC147" i="3"/>
  <c r="AZ152" i="3"/>
  <c r="AV152" i="3"/>
  <c r="AS150" i="3"/>
  <c r="AR150" i="3"/>
  <c r="AQ150" i="3"/>
  <c r="AP150" i="3"/>
  <c r="AO150" i="3"/>
  <c r="AN147" i="3"/>
  <c r="AM147" i="3"/>
  <c r="AL147" i="3"/>
  <c r="H150" i="3"/>
  <c r="G150" i="3"/>
  <c r="AV144" i="3"/>
  <c r="AT144" i="3" s="1"/>
  <c r="AY141" i="3"/>
  <c r="AY146" i="3" s="1"/>
  <c r="AS144" i="3"/>
  <c r="AR144" i="3"/>
  <c r="AQ144" i="3"/>
  <c r="AP144" i="3"/>
  <c r="AO144" i="3"/>
  <c r="AH143" i="3"/>
  <c r="AM141" i="3"/>
  <c r="AL141" i="3"/>
  <c r="AL146" i="3" s="1"/>
  <c r="AD144" i="3"/>
  <c r="AC144" i="3"/>
  <c r="AB144" i="3"/>
  <c r="AA144" i="3"/>
  <c r="Z144" i="3"/>
  <c r="X144" i="3"/>
  <c r="W144" i="3"/>
  <c r="W146" i="3" s="1"/>
  <c r="T144" i="3"/>
  <c r="Q144" i="3"/>
  <c r="P144" i="3"/>
  <c r="AD141" i="3"/>
  <c r="AC141" i="3"/>
  <c r="AB141" i="3"/>
  <c r="AA141" i="3"/>
  <c r="AA146" i="3" s="1"/>
  <c r="Z141" i="3"/>
  <c r="X141" i="3"/>
  <c r="W141" i="3"/>
  <c r="T141" i="3"/>
  <c r="Q141" i="3"/>
  <c r="Q146" i="3" s="1"/>
  <c r="P141" i="3"/>
  <c r="F145" i="3"/>
  <c r="G144" i="3"/>
  <c r="F144" i="3" s="1"/>
  <c r="F142" i="3"/>
  <c r="G141" i="3"/>
  <c r="AT139" i="3"/>
  <c r="BB138" i="3"/>
  <c r="BA138" i="3"/>
  <c r="AY138" i="3"/>
  <c r="AY140" i="3" s="1"/>
  <c r="AW138" i="3"/>
  <c r="AV138" i="3"/>
  <c r="AU138" i="3"/>
  <c r="AT137" i="3"/>
  <c r="BC135" i="3"/>
  <c r="BC140" i="3" s="1"/>
  <c r="BA135" i="3"/>
  <c r="AW135" i="3"/>
  <c r="AV135" i="3"/>
  <c r="AS138" i="3"/>
  <c r="AR138" i="3"/>
  <c r="AQ138" i="3"/>
  <c r="AP138" i="3"/>
  <c r="AO138" i="3"/>
  <c r="AN135" i="3"/>
  <c r="AN140" i="3" s="1"/>
  <c r="AM135" i="3"/>
  <c r="AL135" i="3"/>
  <c r="AD138" i="3"/>
  <c r="AC138" i="3"/>
  <c r="AB138" i="3"/>
  <c r="AA138" i="3"/>
  <c r="Z138" i="3"/>
  <c r="Y138" i="3"/>
  <c r="Y140" i="3" s="1"/>
  <c r="X138" i="3"/>
  <c r="W138" i="3"/>
  <c r="V138" i="3"/>
  <c r="U138" i="3"/>
  <c r="T138" i="3"/>
  <c r="Q138" i="3"/>
  <c r="P138" i="3"/>
  <c r="N138" i="3"/>
  <c r="N140" i="3" s="1"/>
  <c r="AD135" i="3"/>
  <c r="AC135" i="3"/>
  <c r="AB135" i="3"/>
  <c r="AA135" i="3"/>
  <c r="Z135" i="3"/>
  <c r="X135" i="3"/>
  <c r="W135" i="3"/>
  <c r="U135" i="3"/>
  <c r="T135" i="3"/>
  <c r="Q135" i="3"/>
  <c r="P135" i="3"/>
  <c r="I138" i="3"/>
  <c r="I140" i="3" s="1"/>
  <c r="H138" i="3"/>
  <c r="G138" i="3"/>
  <c r="G135" i="3"/>
  <c r="X132" i="3"/>
  <c r="W132" i="3"/>
  <c r="U132" i="3"/>
  <c r="U134" i="3" s="1"/>
  <c r="T132" i="3"/>
  <c r="Q132" i="3"/>
  <c r="P132" i="3"/>
  <c r="S134" i="3"/>
  <c r="X129" i="3"/>
  <c r="W129" i="3"/>
  <c r="T129" i="3"/>
  <c r="P129" i="3"/>
  <c r="AT133" i="3"/>
  <c r="BC132" i="3"/>
  <c r="BC134" i="3" s="1"/>
  <c r="BB132" i="3"/>
  <c r="BA132" i="3"/>
  <c r="BA134" i="3" s="1"/>
  <c r="AY132" i="3"/>
  <c r="AW132" i="3"/>
  <c r="AW134" i="3" s="1"/>
  <c r="AV132" i="3"/>
  <c r="AT131" i="3"/>
  <c r="AZ134" i="3"/>
  <c r="AY129" i="3"/>
  <c r="AV129" i="3"/>
  <c r="AS132" i="3"/>
  <c r="AR132" i="3"/>
  <c r="AQ132" i="3"/>
  <c r="AP132" i="3"/>
  <c r="AO132" i="3"/>
  <c r="AN129" i="3"/>
  <c r="AM129" i="3"/>
  <c r="AD132" i="3"/>
  <c r="AC132" i="3"/>
  <c r="AB132" i="3"/>
  <c r="AA132" i="3"/>
  <c r="Z132" i="3"/>
  <c r="AD129" i="3"/>
  <c r="AC129" i="3"/>
  <c r="AB129" i="3"/>
  <c r="AA129" i="3"/>
  <c r="Z129" i="3"/>
  <c r="J132" i="3"/>
  <c r="I132" i="3"/>
  <c r="G132" i="3"/>
  <c r="G134" i="3" s="1"/>
  <c r="BA126" i="3"/>
  <c r="AY126" i="3"/>
  <c r="AW126" i="3"/>
  <c r="AW128" i="3" s="1"/>
  <c r="AV126" i="3"/>
  <c r="AV128" i="3" s="1"/>
  <c r="AR126" i="3"/>
  <c r="AQ126" i="3"/>
  <c r="AQ128" i="3" s="1"/>
  <c r="AP126" i="3"/>
  <c r="AO126" i="3"/>
  <c r="AM123" i="3"/>
  <c r="AM128" i="3" s="1"/>
  <c r="AL123" i="3"/>
  <c r="AD126" i="3"/>
  <c r="AC126" i="3"/>
  <c r="AA126" i="3"/>
  <c r="Z126" i="3"/>
  <c r="Y126" i="3"/>
  <c r="X126" i="3"/>
  <c r="W126" i="3"/>
  <c r="T126" i="3"/>
  <c r="T128" i="3" s="1"/>
  <c r="Q126" i="3"/>
  <c r="P126" i="3"/>
  <c r="AD123" i="3"/>
  <c r="AC123" i="3"/>
  <c r="AA123" i="3"/>
  <c r="Z123" i="3"/>
  <c r="X123" i="3"/>
  <c r="W123" i="3"/>
  <c r="W128" i="3" s="1"/>
  <c r="T123" i="3"/>
  <c r="Q123" i="3"/>
  <c r="P123" i="3"/>
  <c r="H126" i="3"/>
  <c r="H128" i="3" s="1"/>
  <c r="G126" i="3"/>
  <c r="G128" i="3" s="1"/>
  <c r="F123" i="3"/>
  <c r="BB120" i="3"/>
  <c r="BA120" i="3"/>
  <c r="AY120" i="3"/>
  <c r="AY117" i="3"/>
  <c r="AS120" i="3"/>
  <c r="AR120" i="3"/>
  <c r="AQ120" i="3"/>
  <c r="AP120" i="3"/>
  <c r="AO120" i="3"/>
  <c r="AO122" i="3" s="1"/>
  <c r="AN117" i="3"/>
  <c r="AM117" i="3"/>
  <c r="BC114" i="3"/>
  <c r="BC116" i="3" s="1"/>
  <c r="BA114" i="3"/>
  <c r="AW114" i="3"/>
  <c r="AS114" i="3"/>
  <c r="AR114" i="3"/>
  <c r="AQ114" i="3"/>
  <c r="AP114" i="3"/>
  <c r="AO114" i="3"/>
  <c r="AO116" i="3" s="1"/>
  <c r="AM111" i="3"/>
  <c r="AL111" i="3"/>
  <c r="AD114" i="3"/>
  <c r="AC114" i="3"/>
  <c r="AB114" i="3"/>
  <c r="AA114" i="3"/>
  <c r="Z114" i="3"/>
  <c r="X114" i="3"/>
  <c r="W114" i="3"/>
  <c r="T114" i="3"/>
  <c r="Q114" i="3"/>
  <c r="P114" i="3"/>
  <c r="K113" i="3"/>
  <c r="AD111" i="3"/>
  <c r="AC111" i="3"/>
  <c r="AB111" i="3"/>
  <c r="AA111" i="3"/>
  <c r="Z111" i="3"/>
  <c r="X111" i="3"/>
  <c r="W111" i="3"/>
  <c r="T111" i="3"/>
  <c r="Q111" i="3"/>
  <c r="P111" i="3"/>
  <c r="F115" i="3"/>
  <c r="G114" i="3"/>
  <c r="F114" i="3" s="1"/>
  <c r="G111" i="3"/>
  <c r="F111" i="3" s="1"/>
  <c r="AT109" i="3"/>
  <c r="BC108" i="3"/>
  <c r="BB108" i="3"/>
  <c r="BB110" i="3" s="1"/>
  <c r="AY108" i="3"/>
  <c r="AW108" i="3"/>
  <c r="AT107" i="3"/>
  <c r="AT106" i="3"/>
  <c r="BC105" i="3"/>
  <c r="AZ110" i="3"/>
  <c r="AY105" i="3"/>
  <c r="AV110" i="3"/>
  <c r="AD108" i="3"/>
  <c r="AC108" i="3"/>
  <c r="AB108" i="3"/>
  <c r="AA108" i="3"/>
  <c r="Z108" i="3"/>
  <c r="X108" i="3"/>
  <c r="W108" i="3"/>
  <c r="U108" i="3"/>
  <c r="T108" i="3"/>
  <c r="R108" i="3"/>
  <c r="Q108" i="3"/>
  <c r="P108" i="3"/>
  <c r="L108" i="3"/>
  <c r="AC107" i="3"/>
  <c r="AB107" i="3"/>
  <c r="AA107" i="3"/>
  <c r="Z107" i="3"/>
  <c r="W107" i="3"/>
  <c r="S107" i="3"/>
  <c r="S110" i="3" s="1"/>
  <c r="M107" i="3"/>
  <c r="AD105" i="3"/>
  <c r="AC105" i="3"/>
  <c r="AB105" i="3"/>
  <c r="AA105" i="3"/>
  <c r="Z105" i="3"/>
  <c r="X105" i="3"/>
  <c r="W105" i="3"/>
  <c r="T105" i="3"/>
  <c r="R105" i="3"/>
  <c r="Q105" i="3"/>
  <c r="L105" i="3"/>
  <c r="AH109" i="3"/>
  <c r="AS108" i="3"/>
  <c r="AS110" i="3" s="1"/>
  <c r="AR108" i="3"/>
  <c r="AR110" i="3" s="1"/>
  <c r="AQ108" i="3"/>
  <c r="AQ110" i="3" s="1"/>
  <c r="AP108" i="3"/>
  <c r="AO108" i="3"/>
  <c r="AK110" i="3"/>
  <c r="AN110" i="3"/>
  <c r="AJ107" i="3"/>
  <c r="AM105" i="3"/>
  <c r="AM110" i="3" s="1"/>
  <c r="AL105" i="3"/>
  <c r="AL110" i="3" s="1"/>
  <c r="I108" i="3"/>
  <c r="H108" i="3"/>
  <c r="H110" i="3" s="1"/>
  <c r="G108" i="3"/>
  <c r="I105" i="3"/>
  <c r="I110" i="3" s="1"/>
  <c r="AT103" i="3"/>
  <c r="AY102" i="3"/>
  <c r="AY99" i="3"/>
  <c r="AY104" i="3" s="1"/>
  <c r="AU99" i="3"/>
  <c r="AU104" i="3" s="1"/>
  <c r="AR102" i="3"/>
  <c r="AQ102" i="3"/>
  <c r="AP102" i="3"/>
  <c r="AO102" i="3"/>
  <c r="AR104" i="3"/>
  <c r="AN104" i="3"/>
  <c r="AK101" i="3"/>
  <c r="AJ101" i="3"/>
  <c r="AI101" i="3"/>
  <c r="AM99" i="3"/>
  <c r="AM104" i="3" s="1"/>
  <c r="AL104" i="3"/>
  <c r="K103" i="3"/>
  <c r="E103" i="3" s="1"/>
  <c r="AD102" i="3"/>
  <c r="AC102" i="3"/>
  <c r="AB102" i="3"/>
  <c r="AA102" i="3"/>
  <c r="Z102" i="3"/>
  <c r="X102" i="3"/>
  <c r="W102" i="3"/>
  <c r="U102" i="3"/>
  <c r="U104" i="3" s="1"/>
  <c r="T102" i="3"/>
  <c r="Q102" i="3"/>
  <c r="L102" i="3"/>
  <c r="AC101" i="3"/>
  <c r="AA101" i="3"/>
  <c r="Z101" i="3"/>
  <c r="W101" i="3"/>
  <c r="S101" i="3"/>
  <c r="S104" i="3" s="1"/>
  <c r="M101" i="3"/>
  <c r="M104" i="3" s="1"/>
  <c r="AD99" i="3"/>
  <c r="AC99" i="3"/>
  <c r="AB99" i="3"/>
  <c r="AA99" i="3"/>
  <c r="Z99" i="3"/>
  <c r="X99" i="3"/>
  <c r="W99" i="3"/>
  <c r="W104" i="3" s="1"/>
  <c r="V104" i="3"/>
  <c r="T99" i="3"/>
  <c r="R104" i="3"/>
  <c r="Q99" i="3"/>
  <c r="L99" i="3"/>
  <c r="F103" i="3"/>
  <c r="H102" i="3"/>
  <c r="F102" i="3" s="1"/>
  <c r="G104" i="3"/>
  <c r="H99" i="3"/>
  <c r="BB96" i="3"/>
  <c r="BA96" i="3"/>
  <c r="AY96" i="3"/>
  <c r="AW96" i="3"/>
  <c r="AV96" i="3"/>
  <c r="AK95" i="3"/>
  <c r="AJ95" i="3"/>
  <c r="AJ9" i="5" s="1"/>
  <c r="AJ12" i="5" s="1"/>
  <c r="AI95" i="3"/>
  <c r="L95" i="3"/>
  <c r="G96" i="3"/>
  <c r="AS90" i="3"/>
  <c r="AS92" i="3" s="1"/>
  <c r="AR90" i="3"/>
  <c r="AQ90" i="3"/>
  <c r="AP90" i="3"/>
  <c r="AO90" i="3"/>
  <c r="AO92" i="3" s="1"/>
  <c r="AN87" i="3"/>
  <c r="AM87" i="3"/>
  <c r="AL87" i="3"/>
  <c r="AT91" i="3"/>
  <c r="BB90" i="3"/>
  <c r="BB92" i="3" s="1"/>
  <c r="BA92" i="3"/>
  <c r="AY90" i="3"/>
  <c r="AX90" i="3"/>
  <c r="AV90" i="3"/>
  <c r="AU90" i="3"/>
  <c r="AT89" i="3"/>
  <c r="BC92" i="3"/>
  <c r="AT88" i="3"/>
  <c r="AZ92" i="3"/>
  <c r="AY87" i="3"/>
  <c r="AY92" i="3" s="1"/>
  <c r="AV87" i="3"/>
  <c r="AD90" i="3"/>
  <c r="AC90" i="3"/>
  <c r="AB90" i="3"/>
  <c r="AA90" i="3"/>
  <c r="Z90" i="3"/>
  <c r="X90" i="3"/>
  <c r="W90" i="3"/>
  <c r="U90" i="3"/>
  <c r="T90" i="3"/>
  <c r="Q90" i="3"/>
  <c r="L90" i="3"/>
  <c r="L92" i="3" s="1"/>
  <c r="K89" i="3"/>
  <c r="AD87" i="3"/>
  <c r="AC87" i="3"/>
  <c r="AB87" i="3"/>
  <c r="AA87" i="3"/>
  <c r="Z87" i="3"/>
  <c r="X87" i="3"/>
  <c r="W87" i="3"/>
  <c r="U87" i="3"/>
  <c r="T87" i="3"/>
  <c r="R92" i="3"/>
  <c r="Q87" i="3"/>
  <c r="N92" i="3"/>
  <c r="L87" i="3"/>
  <c r="F91" i="3"/>
  <c r="J90" i="3"/>
  <c r="I90" i="3"/>
  <c r="H90" i="3"/>
  <c r="G90" i="3"/>
  <c r="H87" i="3"/>
  <c r="F87" i="3" s="1"/>
  <c r="AT85" i="3"/>
  <c r="BC84" i="3"/>
  <c r="BB84" i="3"/>
  <c r="BA84" i="3"/>
  <c r="AZ84" i="3"/>
  <c r="AZ86" i="3" s="1"/>
  <c r="AY84" i="3"/>
  <c r="AW84" i="3"/>
  <c r="AV84" i="3"/>
  <c r="AV86" i="3" s="1"/>
  <c r="BC86" i="3"/>
  <c r="AY86" i="3"/>
  <c r="AU86" i="3"/>
  <c r="AS84" i="3"/>
  <c r="AS86" i="3" s="1"/>
  <c r="AR84" i="3"/>
  <c r="AQ84" i="3"/>
  <c r="AP84" i="3"/>
  <c r="AO84" i="3"/>
  <c r="AN81" i="3"/>
  <c r="AM81" i="3"/>
  <c r="AL81" i="3"/>
  <c r="AL86" i="3" s="1"/>
  <c r="Q85" i="3"/>
  <c r="AD84" i="3"/>
  <c r="AC84" i="3"/>
  <c r="AB84" i="3"/>
  <c r="AA84" i="3"/>
  <c r="Z84" i="3"/>
  <c r="X84" i="3"/>
  <c r="W84" i="3"/>
  <c r="V84" i="3"/>
  <c r="T84" i="3"/>
  <c r="Q84" i="3"/>
  <c r="N84" i="3"/>
  <c r="L84" i="3"/>
  <c r="K83" i="3"/>
  <c r="AD81" i="3"/>
  <c r="AC81" i="3"/>
  <c r="AB81" i="3"/>
  <c r="AA81" i="3"/>
  <c r="Z81" i="3"/>
  <c r="X81" i="3"/>
  <c r="W81" i="3"/>
  <c r="V81" i="3"/>
  <c r="T81" i="3"/>
  <c r="S86" i="3"/>
  <c r="P81" i="3"/>
  <c r="O86" i="3"/>
  <c r="N81" i="3"/>
  <c r="F85" i="3"/>
  <c r="I84" i="3"/>
  <c r="I86" i="3" s="1"/>
  <c r="H84" i="3"/>
  <c r="H86" i="3" s="1"/>
  <c r="G84" i="3"/>
  <c r="F83" i="3"/>
  <c r="BC78" i="3"/>
  <c r="BC80" i="3" s="1"/>
  <c r="BB78" i="3"/>
  <c r="AV75" i="3"/>
  <c r="L78" i="3"/>
  <c r="M75" i="3"/>
  <c r="L75" i="3"/>
  <c r="G77" i="3"/>
  <c r="G75" i="3"/>
  <c r="AS72" i="3"/>
  <c r="AR72" i="3"/>
  <c r="AR74" i="3" s="1"/>
  <c r="AQ72" i="3"/>
  <c r="AP72" i="3"/>
  <c r="AO72" i="3"/>
  <c r="AN69" i="3"/>
  <c r="AM69" i="3"/>
  <c r="AL69" i="3"/>
  <c r="AD72" i="3"/>
  <c r="AC72" i="3"/>
  <c r="AB72" i="3"/>
  <c r="AA72" i="3"/>
  <c r="Z72" i="3"/>
  <c r="X72" i="3"/>
  <c r="W72" i="3"/>
  <c r="U72" i="3"/>
  <c r="T72" i="3"/>
  <c r="Q72" i="3"/>
  <c r="L72" i="3"/>
  <c r="AD69" i="3"/>
  <c r="AC69" i="3"/>
  <c r="AB69" i="3"/>
  <c r="AA69" i="3"/>
  <c r="Z69" i="3"/>
  <c r="X69" i="3"/>
  <c r="W69" i="3"/>
  <c r="U69" i="3"/>
  <c r="T69" i="3"/>
  <c r="Q69" i="3"/>
  <c r="L69" i="3"/>
  <c r="H72" i="3"/>
  <c r="G72" i="3"/>
  <c r="BA66" i="3"/>
  <c r="AY66" i="3"/>
  <c r="AW66" i="3"/>
  <c r="AS66" i="3"/>
  <c r="AR66" i="3"/>
  <c r="AR68" i="3" s="1"/>
  <c r="AQ66" i="3"/>
  <c r="AQ68" i="3" s="1"/>
  <c r="AP66" i="3"/>
  <c r="AO66" i="3"/>
  <c r="AO68" i="3" s="1"/>
  <c r="AN63" i="3"/>
  <c r="AN68" i="3" s="1"/>
  <c r="AM63" i="3"/>
  <c r="AM68" i="3" s="1"/>
  <c r="AD66" i="3"/>
  <c r="AC66" i="3"/>
  <c r="AB66" i="3"/>
  <c r="AA66" i="3"/>
  <c r="Z66" i="3"/>
  <c r="X66" i="3"/>
  <c r="W66" i="3"/>
  <c r="U66" i="3"/>
  <c r="T66" i="3"/>
  <c r="Q66" i="3"/>
  <c r="Q68" i="3" s="1"/>
  <c r="P66" i="3"/>
  <c r="L66" i="3"/>
  <c r="AD63" i="3"/>
  <c r="AC63" i="3"/>
  <c r="AC68" i="3" s="1"/>
  <c r="AB63" i="3"/>
  <c r="AA63" i="3"/>
  <c r="AA68" i="3" s="1"/>
  <c r="Z63" i="3"/>
  <c r="X63" i="3"/>
  <c r="W63" i="3"/>
  <c r="U63" i="3"/>
  <c r="U68" i="3" s="1"/>
  <c r="T63" i="3"/>
  <c r="P63" i="3"/>
  <c r="L63" i="3"/>
  <c r="G66" i="3"/>
  <c r="G65" i="3"/>
  <c r="G64" i="3"/>
  <c r="F64" i="3" s="1"/>
  <c r="G63" i="3"/>
  <c r="AT61" i="3"/>
  <c r="AZ60" i="3"/>
  <c r="AZ62" i="3" s="1"/>
  <c r="AX62" i="3"/>
  <c r="AT58" i="3"/>
  <c r="AK62" i="3"/>
  <c r="P60" i="3"/>
  <c r="P62" i="3" s="1"/>
  <c r="O60" i="3"/>
  <c r="S62" i="3"/>
  <c r="I60" i="3"/>
  <c r="I62" i="3" s="1"/>
  <c r="H60" i="3"/>
  <c r="G60" i="3"/>
  <c r="H57" i="3"/>
  <c r="G57" i="3"/>
  <c r="F57" i="3" s="1"/>
  <c r="BB54" i="3"/>
  <c r="AY54" i="3"/>
  <c r="AW54" i="3"/>
  <c r="BC53" i="3"/>
  <c r="BC51" i="3"/>
  <c r="BA51" i="3"/>
  <c r="AW51" i="3"/>
  <c r="AW7" i="5" s="1"/>
  <c r="AS54" i="3"/>
  <c r="AS56" i="3" s="1"/>
  <c r="AR54" i="3"/>
  <c r="AR56" i="3" s="1"/>
  <c r="AQ54" i="3"/>
  <c r="AP54" i="3"/>
  <c r="AO54" i="3"/>
  <c r="AO56" i="3" s="1"/>
  <c r="AK53" i="3"/>
  <c r="AK56" i="3" s="1"/>
  <c r="AJ53" i="3"/>
  <c r="AI53" i="3"/>
  <c r="AI56" i="3" s="1"/>
  <c r="AQ56" i="3"/>
  <c r="AN51" i="3"/>
  <c r="AN56" i="3" s="1"/>
  <c r="AM51" i="3"/>
  <c r="AM56" i="3" s="1"/>
  <c r="AL51" i="3"/>
  <c r="AL56" i="3" s="1"/>
  <c r="AD54" i="3"/>
  <c r="AC54" i="3"/>
  <c r="AB54" i="3"/>
  <c r="AA54" i="3"/>
  <c r="Z54" i="3"/>
  <c r="Y54" i="3"/>
  <c r="X54" i="3"/>
  <c r="W54" i="3"/>
  <c r="V54" i="3"/>
  <c r="V10" i="5" s="1"/>
  <c r="U54" i="3"/>
  <c r="T54" i="3"/>
  <c r="R54" i="3"/>
  <c r="Q54" i="3"/>
  <c r="AC53" i="3"/>
  <c r="AB53" i="3"/>
  <c r="W53" i="3"/>
  <c r="S53" i="3"/>
  <c r="S56" i="3" s="1"/>
  <c r="Y56" i="3"/>
  <c r="AD51" i="3"/>
  <c r="AC51" i="3"/>
  <c r="AB51" i="3"/>
  <c r="AA51" i="3"/>
  <c r="AA56" i="3" s="1"/>
  <c r="Z51" i="3"/>
  <c r="X51" i="3"/>
  <c r="W51" i="3"/>
  <c r="W56" i="3" s="1"/>
  <c r="V51" i="3"/>
  <c r="U51" i="3"/>
  <c r="T51" i="3"/>
  <c r="R51" i="3"/>
  <c r="Q51" i="3"/>
  <c r="P55" i="3"/>
  <c r="P54" i="3"/>
  <c r="L54" i="3"/>
  <c r="M53" i="3"/>
  <c r="M56" i="3" s="1"/>
  <c r="P51" i="3"/>
  <c r="N51" i="3"/>
  <c r="L51" i="3"/>
  <c r="J54" i="3"/>
  <c r="J56" i="3" s="1"/>
  <c r="I54" i="3"/>
  <c r="H54" i="3"/>
  <c r="H56" i="3" s="1"/>
  <c r="I51" i="3"/>
  <c r="I56" i="3" s="1"/>
  <c r="G51" i="3"/>
  <c r="BB48" i="3"/>
  <c r="BA48" i="3"/>
  <c r="AY48" i="3"/>
  <c r="AW48" i="3"/>
  <c r="AW50" i="3" s="1"/>
  <c r="AV48" i="3"/>
  <c r="AY47" i="3"/>
  <c r="AY9" i="5" s="1"/>
  <c r="AV45" i="3"/>
  <c r="AS48" i="3"/>
  <c r="AR48" i="3"/>
  <c r="AQ48" i="3"/>
  <c r="AP48" i="3"/>
  <c r="AO48" i="3"/>
  <c r="AJ47" i="3"/>
  <c r="AI47" i="3"/>
  <c r="AN45" i="3"/>
  <c r="AM45" i="3"/>
  <c r="AM50" i="3" s="1"/>
  <c r="AL45" i="3"/>
  <c r="AD48" i="3"/>
  <c r="AC48" i="3"/>
  <c r="AB48" i="3"/>
  <c r="AB50" i="3" s="1"/>
  <c r="AA48" i="3"/>
  <c r="Z48" i="3"/>
  <c r="X48" i="3"/>
  <c r="W48" i="3"/>
  <c r="U48" i="3"/>
  <c r="T48" i="3"/>
  <c r="Q48" i="3"/>
  <c r="AC47" i="3"/>
  <c r="AB47" i="3"/>
  <c r="AA47" i="3"/>
  <c r="Z47" i="3"/>
  <c r="X47" i="3"/>
  <c r="W47" i="3"/>
  <c r="S47" i="3"/>
  <c r="AD45" i="3"/>
  <c r="AC45" i="3"/>
  <c r="AB45" i="3"/>
  <c r="AA45" i="3"/>
  <c r="Z45" i="3"/>
  <c r="X45" i="3"/>
  <c r="W45" i="3"/>
  <c r="U45" i="3"/>
  <c r="U50" i="3" s="1"/>
  <c r="T45" i="3"/>
  <c r="Q45" i="3"/>
  <c r="P48" i="3"/>
  <c r="N50" i="3"/>
  <c r="M47" i="3"/>
  <c r="M50" i="3" s="1"/>
  <c r="P45" i="3"/>
  <c r="P50" i="3" s="1"/>
  <c r="J48" i="3"/>
  <c r="J50" i="3" s="1"/>
  <c r="I48" i="3"/>
  <c r="I50" i="3" s="1"/>
  <c r="H48" i="3"/>
  <c r="H50" i="3" s="1"/>
  <c r="G48" i="3"/>
  <c r="I47" i="3"/>
  <c r="I9" i="5" s="1"/>
  <c r="G45" i="3"/>
  <c r="BA42" i="3"/>
  <c r="BA44" i="3" s="1"/>
  <c r="AV42" i="3"/>
  <c r="BB39" i="3"/>
  <c r="AV39" i="3"/>
  <c r="AS42" i="3"/>
  <c r="AR42" i="3"/>
  <c r="AQ42" i="3"/>
  <c r="AP42" i="3"/>
  <c r="AO42" i="3"/>
  <c r="AO44" i="3" s="1"/>
  <c r="AJ41" i="3"/>
  <c r="AM39" i="3"/>
  <c r="AL39" i="3"/>
  <c r="AC42" i="3"/>
  <c r="AA42" i="3"/>
  <c r="Z42" i="3"/>
  <c r="X42" i="3"/>
  <c r="W42" i="3"/>
  <c r="T42" i="3"/>
  <c r="Q42" i="3"/>
  <c r="P42" i="3"/>
  <c r="W41" i="3"/>
  <c r="S41" i="3"/>
  <c r="M41" i="3"/>
  <c r="AC39" i="3"/>
  <c r="AA39" i="3"/>
  <c r="AA44" i="3" s="1"/>
  <c r="Z39" i="3"/>
  <c r="X39" i="3"/>
  <c r="W39" i="3"/>
  <c r="T39" i="3"/>
  <c r="P39" i="3"/>
  <c r="G42" i="3"/>
  <c r="F41" i="3"/>
  <c r="F40" i="3"/>
  <c r="AH16" i="3"/>
  <c r="AN20" i="3"/>
  <c r="AL20" i="3"/>
  <c r="S20" i="3"/>
  <c r="K19" i="3"/>
  <c r="R20" i="3"/>
  <c r="AC20" i="3"/>
  <c r="Y20" i="3"/>
  <c r="Q20" i="3"/>
  <c r="X20" i="3"/>
  <c r="G15" i="2"/>
  <c r="BC12" i="3"/>
  <c r="BC10" i="5" s="1"/>
  <c r="BB12" i="3"/>
  <c r="BA12" i="3"/>
  <c r="AZ12" i="3"/>
  <c r="AY12" i="3"/>
  <c r="AX12" i="3"/>
  <c r="AW12" i="3"/>
  <c r="AV12" i="3"/>
  <c r="AU12" i="3"/>
  <c r="AS12" i="3"/>
  <c r="AR12" i="3"/>
  <c r="AQ12" i="3"/>
  <c r="AQ14" i="3" s="1"/>
  <c r="AP12" i="3"/>
  <c r="AO12" i="3"/>
  <c r="AJ11" i="3"/>
  <c r="AH11" i="3" s="1"/>
  <c r="AN9" i="3"/>
  <c r="AM9" i="3"/>
  <c r="AL9" i="3"/>
  <c r="AD12" i="3"/>
  <c r="AC12" i="3"/>
  <c r="AB12" i="3"/>
  <c r="AA12" i="3"/>
  <c r="Z12" i="3"/>
  <c r="X12" i="3"/>
  <c r="W12" i="3"/>
  <c r="U12" i="3"/>
  <c r="T12" i="3"/>
  <c r="Q12" i="3"/>
  <c r="P12" i="3"/>
  <c r="AD11" i="3"/>
  <c r="AC11" i="3"/>
  <c r="AA11" i="3"/>
  <c r="Z11" i="3"/>
  <c r="W11" i="3"/>
  <c r="S11" i="3"/>
  <c r="M11" i="3"/>
  <c r="AD9" i="3"/>
  <c r="AC9" i="3"/>
  <c r="AB9" i="3"/>
  <c r="AA9" i="3"/>
  <c r="Z9" i="3"/>
  <c r="X9" i="3"/>
  <c r="W9" i="3"/>
  <c r="V9" i="3"/>
  <c r="U9" i="3"/>
  <c r="T9" i="3"/>
  <c r="S9" i="3"/>
  <c r="R14" i="3"/>
  <c r="P9" i="3"/>
  <c r="N9" i="3"/>
  <c r="F13" i="3"/>
  <c r="J12" i="3"/>
  <c r="H12" i="3"/>
  <c r="G12" i="3"/>
  <c r="F10" i="3"/>
  <c r="H9" i="3"/>
  <c r="BB38" i="3"/>
  <c r="AX38" i="3"/>
  <c r="BC38" i="3"/>
  <c r="AZ38" i="3"/>
  <c r="AV38" i="3"/>
  <c r="AN38" i="3"/>
  <c r="AJ38" i="3"/>
  <c r="K35" i="3"/>
  <c r="Q38" i="3"/>
  <c r="S38" i="3"/>
  <c r="O38" i="3"/>
  <c r="N38" i="3"/>
  <c r="F34" i="3"/>
  <c r="O32" i="3"/>
  <c r="M32" i="3"/>
  <c r="AT21" i="3"/>
  <c r="AH22" i="3"/>
  <c r="AT22" i="3"/>
  <c r="AK26" i="3"/>
  <c r="AT23" i="3"/>
  <c r="AU26" i="3"/>
  <c r="AH25" i="3"/>
  <c r="AT25" i="3"/>
  <c r="AX152" i="3"/>
  <c r="AP152" i="3"/>
  <c r="AK152" i="3"/>
  <c r="J152" i="3"/>
  <c r="AP146" i="3"/>
  <c r="AC146" i="3"/>
  <c r="Y146" i="3"/>
  <c r="U146" i="3"/>
  <c r="S146" i="3"/>
  <c r="M146" i="3"/>
  <c r="J146" i="3"/>
  <c r="I146" i="3"/>
  <c r="H146" i="3"/>
  <c r="F143" i="3"/>
  <c r="AT142" i="3"/>
  <c r="AH142" i="3"/>
  <c r="F141" i="3"/>
  <c r="J140" i="3"/>
  <c r="AH137" i="3"/>
  <c r="AT136" i="3"/>
  <c r="AZ140" i="3"/>
  <c r="AR140" i="3"/>
  <c r="AJ140" i="3"/>
  <c r="S140" i="3"/>
  <c r="O140" i="3"/>
  <c r="M140" i="3"/>
  <c r="O134" i="3"/>
  <c r="AH131" i="3"/>
  <c r="F131" i="3"/>
  <c r="AO134" i="3"/>
  <c r="AK134" i="3"/>
  <c r="BC128" i="3"/>
  <c r="BB128" i="3"/>
  <c r="AZ128" i="3"/>
  <c r="AY128" i="3"/>
  <c r="AX128" i="3"/>
  <c r="AU128" i="3"/>
  <c r="AI128" i="3"/>
  <c r="AB128" i="3"/>
  <c r="Y128" i="3"/>
  <c r="V128" i="3"/>
  <c r="U128" i="3"/>
  <c r="S128" i="3"/>
  <c r="R128" i="3"/>
  <c r="O128" i="3"/>
  <c r="N128" i="3"/>
  <c r="M128" i="3"/>
  <c r="L128" i="3"/>
  <c r="J128" i="3"/>
  <c r="I128" i="3"/>
  <c r="AT127" i="3"/>
  <c r="F127" i="3"/>
  <c r="AT125" i="3"/>
  <c r="K125" i="3"/>
  <c r="AT124" i="3"/>
  <c r="AH124" i="3"/>
  <c r="AT123" i="3"/>
  <c r="K121" i="3"/>
  <c r="AD120" i="3"/>
  <c r="AC120" i="3"/>
  <c r="AB120" i="3"/>
  <c r="AA120" i="3"/>
  <c r="Z120" i="3"/>
  <c r="X120" i="3"/>
  <c r="W120" i="3"/>
  <c r="V120" i="3"/>
  <c r="U120" i="3"/>
  <c r="T120" i="3"/>
  <c r="Q120" i="3"/>
  <c r="P120" i="3"/>
  <c r="P122" i="3" s="1"/>
  <c r="L120" i="3"/>
  <c r="I120" i="3"/>
  <c r="I122" i="3" s="1"/>
  <c r="H120" i="3"/>
  <c r="H122" i="3" s="1"/>
  <c r="G120" i="3"/>
  <c r="K119" i="3"/>
  <c r="F119" i="3"/>
  <c r="AW122" i="3"/>
  <c r="AM122" i="3"/>
  <c r="AD117" i="3"/>
  <c r="AC117" i="3"/>
  <c r="AB117" i="3"/>
  <c r="AA117" i="3"/>
  <c r="AA122" i="3" s="1"/>
  <c r="Z117" i="3"/>
  <c r="X117" i="3"/>
  <c r="W117" i="3"/>
  <c r="V122" i="3"/>
  <c r="U117" i="3"/>
  <c r="T117" i="3"/>
  <c r="S122" i="3"/>
  <c r="R122" i="3"/>
  <c r="Q117" i="3"/>
  <c r="O122" i="3"/>
  <c r="N122" i="3"/>
  <c r="L117" i="3"/>
  <c r="J122" i="3"/>
  <c r="G117" i="3"/>
  <c r="G122" i="3" s="1"/>
  <c r="AY116" i="3"/>
  <c r="AU116" i="3"/>
  <c r="AS116" i="3"/>
  <c r="AK116" i="3"/>
  <c r="Y116" i="3"/>
  <c r="U116" i="3"/>
  <c r="T116" i="3"/>
  <c r="S116" i="3"/>
  <c r="O116" i="3"/>
  <c r="M116" i="3"/>
  <c r="L116" i="3"/>
  <c r="J116" i="3"/>
  <c r="I116" i="3"/>
  <c r="H116" i="3"/>
  <c r="F113" i="3"/>
  <c r="F112" i="3"/>
  <c r="F108" i="3"/>
  <c r="BA110" i="3"/>
  <c r="AW110" i="3"/>
  <c r="AP110" i="3"/>
  <c r="AA110" i="3"/>
  <c r="Y110" i="3"/>
  <c r="U110" i="3"/>
  <c r="O110" i="3"/>
  <c r="M110" i="3"/>
  <c r="J110" i="3"/>
  <c r="K100" i="3"/>
  <c r="BC104" i="3"/>
  <c r="AQ104" i="3"/>
  <c r="AI104" i="3"/>
  <c r="Y104" i="3"/>
  <c r="O104" i="3"/>
  <c r="J104" i="3"/>
  <c r="I104" i="3"/>
  <c r="AT97" i="3"/>
  <c r="F97" i="3"/>
  <c r="BB98" i="3"/>
  <c r="AX98" i="3"/>
  <c r="V98" i="3"/>
  <c r="R98" i="3"/>
  <c r="O98" i="3"/>
  <c r="N98" i="3"/>
  <c r="J98" i="3"/>
  <c r="I98" i="3"/>
  <c r="AH89" i="3"/>
  <c r="F89" i="3"/>
  <c r="AW92" i="3"/>
  <c r="O92" i="3"/>
  <c r="J92" i="3"/>
  <c r="AH83" i="3"/>
  <c r="K82" i="3"/>
  <c r="AK86" i="3"/>
  <c r="Y86" i="3"/>
  <c r="U86" i="3"/>
  <c r="M86" i="3"/>
  <c r="J86" i="3"/>
  <c r="AT79" i="3"/>
  <c r="F79" i="3"/>
  <c r="F76" i="3"/>
  <c r="Y80" i="3"/>
  <c r="O80" i="3"/>
  <c r="J80" i="3"/>
  <c r="H80" i="3"/>
  <c r="F73" i="3"/>
  <c r="AZ74" i="3"/>
  <c r="AX74" i="3"/>
  <c r="AV74" i="3"/>
  <c r="J74" i="3"/>
  <c r="I74" i="3"/>
  <c r="AK68" i="3"/>
  <c r="AJ68" i="3"/>
  <c r="AI68" i="3"/>
  <c r="F67" i="3"/>
  <c r="AP68" i="3"/>
  <c r="K64" i="3"/>
  <c r="BB68" i="3"/>
  <c r="AX68" i="3"/>
  <c r="AL68" i="3"/>
  <c r="Y68" i="3"/>
  <c r="W68" i="3"/>
  <c r="S68" i="3"/>
  <c r="O68" i="3"/>
  <c r="M68" i="3"/>
  <c r="J68" i="3"/>
  <c r="I68" i="3"/>
  <c r="H68" i="3"/>
  <c r="AI62" i="3"/>
  <c r="K58" i="3"/>
  <c r="Y62" i="3"/>
  <c r="M62" i="3"/>
  <c r="J62" i="3"/>
  <c r="AP56" i="3"/>
  <c r="AJ56" i="3"/>
  <c r="F53" i="3"/>
  <c r="F52" i="3"/>
  <c r="AZ56" i="3"/>
  <c r="AU56" i="3"/>
  <c r="AS50" i="3"/>
  <c r="BB50" i="3"/>
  <c r="AC50" i="3"/>
  <c r="Y50" i="3"/>
  <c r="V50" i="3"/>
  <c r="R50" i="3"/>
  <c r="O50" i="3"/>
  <c r="AW44" i="3"/>
  <c r="J44" i="3"/>
  <c r="I44" i="3"/>
  <c r="H44" i="3"/>
  <c r="F42" i="3"/>
  <c r="AK44" i="3"/>
  <c r="AD44" i="3"/>
  <c r="Z44" i="3"/>
  <c r="Y44" i="3"/>
  <c r="V44" i="3"/>
  <c r="U44" i="3"/>
  <c r="S44" i="3"/>
  <c r="R44" i="3"/>
  <c r="Q44" i="3"/>
  <c r="O44" i="3"/>
  <c r="N44" i="3"/>
  <c r="M44" i="3"/>
  <c r="F39" i="3"/>
  <c r="AI38" i="3"/>
  <c r="AQ38" i="3"/>
  <c r="AP38" i="3"/>
  <c r="AW38" i="3"/>
  <c r="AM38" i="3"/>
  <c r="AD38" i="3"/>
  <c r="V38" i="3"/>
  <c r="R38" i="3"/>
  <c r="P38" i="3"/>
  <c r="J38" i="3"/>
  <c r="H38" i="3"/>
  <c r="AK32" i="3"/>
  <c r="AI32" i="3"/>
  <c r="K31" i="3"/>
  <c r="AW32" i="3"/>
  <c r="AU32" i="3"/>
  <c r="Y32" i="3"/>
  <c r="V32" i="3"/>
  <c r="S32" i="3"/>
  <c r="R32" i="3"/>
  <c r="J32" i="3"/>
  <c r="BC26" i="3"/>
  <c r="AY26" i="3"/>
  <c r="F17" i="3"/>
  <c r="BC20" i="3"/>
  <c r="BA20" i="3"/>
  <c r="AW20" i="3"/>
  <c r="O20" i="3"/>
  <c r="J20" i="3"/>
  <c r="I20" i="3"/>
  <c r="AS14" i="3"/>
  <c r="AO14" i="3"/>
  <c r="K10" i="3"/>
  <c r="AL14" i="3"/>
  <c r="AA14" i="3"/>
  <c r="Y14" i="3"/>
  <c r="O14" i="3"/>
  <c r="J14" i="3"/>
  <c r="I14" i="3"/>
  <c r="AV964" i="2"/>
  <c r="AJ964" i="2"/>
  <c r="M964" i="2"/>
  <c r="H964" i="2"/>
  <c r="AV963" i="2"/>
  <c r="G963" i="2" s="1"/>
  <c r="H963" i="2"/>
  <c r="AV962" i="2"/>
  <c r="AJ962" i="2"/>
  <c r="M962" i="2"/>
  <c r="H962" i="2"/>
  <c r="AV961" i="2"/>
  <c r="AJ961" i="2"/>
  <c r="M961" i="2"/>
  <c r="H961" i="2"/>
  <c r="AV960" i="2"/>
  <c r="AJ960" i="2"/>
  <c r="M960" i="2"/>
  <c r="H960" i="2"/>
  <c r="AV959" i="2"/>
  <c r="AJ959" i="2"/>
  <c r="M959" i="2"/>
  <c r="H959" i="2"/>
  <c r="AV958" i="2"/>
  <c r="AJ958" i="2"/>
  <c r="M958" i="2"/>
  <c r="AV957" i="2"/>
  <c r="AJ957" i="2"/>
  <c r="M957" i="2"/>
  <c r="H957" i="2"/>
  <c r="AV956" i="2"/>
  <c r="AJ956" i="2"/>
  <c r="M956" i="2"/>
  <c r="H956" i="2"/>
  <c r="AV955" i="2"/>
  <c r="AJ955" i="2"/>
  <c r="M955" i="2"/>
  <c r="H955" i="2"/>
  <c r="AV954" i="2"/>
  <c r="AJ954" i="2"/>
  <c r="M954" i="2"/>
  <c r="H954" i="2"/>
  <c r="AV953" i="2"/>
  <c r="AJ953" i="2"/>
  <c r="M953" i="2"/>
  <c r="AV952" i="2"/>
  <c r="AJ952" i="2"/>
  <c r="M952" i="2"/>
  <c r="H952" i="2"/>
  <c r="AV951" i="2"/>
  <c r="AJ951" i="2"/>
  <c r="M951" i="2"/>
  <c r="H951" i="2"/>
  <c r="AV950" i="2"/>
  <c r="AJ950" i="2"/>
  <c r="M950" i="2"/>
  <c r="H950" i="2"/>
  <c r="AV949" i="2"/>
  <c r="AJ949" i="2"/>
  <c r="M949" i="2"/>
  <c r="H949" i="2"/>
  <c r="AV948" i="2"/>
  <c r="AJ948" i="2"/>
  <c r="AI948" i="2"/>
  <c r="AG150" i="3" s="1"/>
  <c r="AH948" i="2"/>
  <c r="AF150" i="3" s="1"/>
  <c r="AG948" i="2"/>
  <c r="AE150" i="3" s="1"/>
  <c r="AF948" i="2"/>
  <c r="AD150" i="3" s="1"/>
  <c r="AE948" i="2"/>
  <c r="AC150" i="3" s="1"/>
  <c r="AD948" i="2"/>
  <c r="AB150" i="3" s="1"/>
  <c r="AC948" i="2"/>
  <c r="AA150" i="3" s="1"/>
  <c r="AB948" i="2"/>
  <c r="Z150" i="3" s="1"/>
  <c r="Z948" i="2"/>
  <c r="X150" i="3" s="1"/>
  <c r="Y948" i="2"/>
  <c r="W150" i="3" s="1"/>
  <c r="X948" i="2"/>
  <c r="W948" i="2"/>
  <c r="U150" i="3" s="1"/>
  <c r="V948" i="2"/>
  <c r="T150" i="3" s="1"/>
  <c r="U948" i="2"/>
  <c r="S152" i="3" s="1"/>
  <c r="T948" i="2"/>
  <c r="S948" i="2"/>
  <c r="Q150" i="3" s="1"/>
  <c r="R948" i="2"/>
  <c r="P150" i="3" s="1"/>
  <c r="Q948" i="2"/>
  <c r="P948" i="2"/>
  <c r="O948" i="2"/>
  <c r="N948" i="2"/>
  <c r="L150" i="3" s="1"/>
  <c r="H948" i="2"/>
  <c r="AV947" i="2"/>
  <c r="AJ947" i="2"/>
  <c r="M947" i="2"/>
  <c r="H947" i="2"/>
  <c r="AV946" i="2"/>
  <c r="AJ946" i="2"/>
  <c r="M946" i="2"/>
  <c r="H946" i="2"/>
  <c r="AV945" i="2"/>
  <c r="AJ945" i="2"/>
  <c r="AI945" i="2"/>
  <c r="AG147" i="3" s="1"/>
  <c r="AG152" i="3" s="1"/>
  <c r="AH945" i="2"/>
  <c r="AF147" i="3" s="1"/>
  <c r="AF152" i="3" s="1"/>
  <c r="AF945" i="2"/>
  <c r="AD147" i="3" s="1"/>
  <c r="AE945" i="2"/>
  <c r="AC147" i="3" s="1"/>
  <c r="AD945" i="2"/>
  <c r="AB147" i="3" s="1"/>
  <c r="AC945" i="2"/>
  <c r="AA147" i="3" s="1"/>
  <c r="AB945" i="2"/>
  <c r="Z147" i="3" s="1"/>
  <c r="Z945" i="2"/>
  <c r="X147" i="3" s="1"/>
  <c r="Y945" i="2"/>
  <c r="W147" i="3" s="1"/>
  <c r="W152" i="3" s="1"/>
  <c r="W945" i="2"/>
  <c r="U147" i="3" s="1"/>
  <c r="V945" i="2"/>
  <c r="T147" i="3" s="1"/>
  <c r="S945" i="2"/>
  <c r="Q147" i="3" s="1"/>
  <c r="R945" i="2"/>
  <c r="P147" i="3" s="1"/>
  <c r="N945" i="2"/>
  <c r="H945" i="2"/>
  <c r="AV944" i="2"/>
  <c r="AJ944" i="2"/>
  <c r="M944" i="2"/>
  <c r="H944" i="2"/>
  <c r="AV943" i="2"/>
  <c r="M943" i="2"/>
  <c r="H943" i="2"/>
  <c r="AV942" i="2"/>
  <c r="AJ942" i="2"/>
  <c r="M942" i="2"/>
  <c r="H942" i="2"/>
  <c r="AV941" i="2"/>
  <c r="AJ941" i="2"/>
  <c r="M941" i="2"/>
  <c r="H941" i="2"/>
  <c r="AV940" i="2"/>
  <c r="G940" i="2" s="1"/>
  <c r="AV939" i="2"/>
  <c r="AJ939" i="2"/>
  <c r="M939" i="2"/>
  <c r="H939" i="2"/>
  <c r="AV938" i="2"/>
  <c r="AJ938" i="2"/>
  <c r="M938" i="2"/>
  <c r="H938" i="2"/>
  <c r="AV937" i="2"/>
  <c r="AJ937" i="2"/>
  <c r="M937" i="2"/>
  <c r="H937" i="2"/>
  <c r="AV936" i="2"/>
  <c r="AJ936" i="2"/>
  <c r="M936" i="2"/>
  <c r="H936" i="2"/>
  <c r="AV935" i="2"/>
  <c r="AJ935" i="2"/>
  <c r="M935" i="2"/>
  <c r="H935" i="2"/>
  <c r="AV934" i="2"/>
  <c r="AJ934" i="2"/>
  <c r="M934" i="2"/>
  <c r="H934" i="2"/>
  <c r="AV933" i="2"/>
  <c r="AJ933" i="2"/>
  <c r="M933" i="2"/>
  <c r="H933" i="2"/>
  <c r="AV932" i="2"/>
  <c r="AJ932" i="2"/>
  <c r="M932" i="2"/>
  <c r="H932" i="2"/>
  <c r="AV931" i="2"/>
  <c r="AJ931" i="2"/>
  <c r="M931" i="2"/>
  <c r="H931" i="2"/>
  <c r="AV930" i="2"/>
  <c r="AJ930" i="2"/>
  <c r="M930" i="2"/>
  <c r="H930" i="2"/>
  <c r="AV929" i="2"/>
  <c r="AJ929" i="2"/>
  <c r="M929" i="2"/>
  <c r="H929" i="2"/>
  <c r="AV928" i="2"/>
  <c r="G928" i="2" s="1"/>
  <c r="AJ928" i="2"/>
  <c r="H928" i="2"/>
  <c r="AV927" i="2"/>
  <c r="AJ927" i="2"/>
  <c r="M927" i="2"/>
  <c r="H927" i="2"/>
  <c r="AV926" i="2"/>
  <c r="AJ926" i="2"/>
  <c r="M926" i="2"/>
  <c r="H926" i="2"/>
  <c r="AV925" i="2"/>
  <c r="AJ925" i="2"/>
  <c r="M925" i="2"/>
  <c r="H925" i="2"/>
  <c r="AV924" i="2"/>
  <c r="AJ924" i="2"/>
  <c r="M924" i="2"/>
  <c r="H924" i="2"/>
  <c r="AV923" i="2"/>
  <c r="AJ923" i="2"/>
  <c r="M923" i="2"/>
  <c r="H923" i="2"/>
  <c r="AV922" i="2"/>
  <c r="AJ922" i="2"/>
  <c r="M922" i="2"/>
  <c r="H922" i="2"/>
  <c r="AV921" i="2"/>
  <c r="AJ921" i="2"/>
  <c r="M921" i="2"/>
  <c r="H921" i="2"/>
  <c r="AV920" i="2"/>
  <c r="AJ920" i="2"/>
  <c r="M920" i="2"/>
  <c r="H920" i="2"/>
  <c r="AV919" i="2"/>
  <c r="AJ919" i="2"/>
  <c r="M919" i="2"/>
  <c r="H919" i="2"/>
  <c r="AV918" i="2"/>
  <c r="AJ918" i="2"/>
  <c r="M918" i="2"/>
  <c r="H918" i="2"/>
  <c r="AV917" i="2"/>
  <c r="AJ917" i="2"/>
  <c r="M917" i="2"/>
  <c r="H917" i="2"/>
  <c r="AV916" i="2"/>
  <c r="AJ916" i="2"/>
  <c r="M916" i="2"/>
  <c r="H916" i="2"/>
  <c r="AV915" i="2"/>
  <c r="AJ915" i="2"/>
  <c r="M915" i="2"/>
  <c r="H915" i="2"/>
  <c r="AV914" i="2"/>
  <c r="AJ914" i="2"/>
  <c r="M914" i="2"/>
  <c r="H914" i="2"/>
  <c r="AV913" i="2"/>
  <c r="AJ913" i="2"/>
  <c r="M913" i="2"/>
  <c r="H913" i="2"/>
  <c r="AV912" i="2"/>
  <c r="AJ912" i="2"/>
  <c r="M912" i="2"/>
  <c r="H912" i="2"/>
  <c r="AV911" i="2"/>
  <c r="AJ911" i="2"/>
  <c r="M911" i="2"/>
  <c r="H911" i="2"/>
  <c r="AV910" i="2"/>
  <c r="AJ910" i="2"/>
  <c r="M910" i="2"/>
  <c r="H910" i="2"/>
  <c r="AV909" i="2"/>
  <c r="AJ909" i="2"/>
  <c r="M909" i="2"/>
  <c r="H909" i="2"/>
  <c r="AV908" i="2"/>
  <c r="AJ908" i="2"/>
  <c r="M908" i="2"/>
  <c r="H908" i="2"/>
  <c r="AV907" i="2"/>
  <c r="AJ907" i="2"/>
  <c r="M907" i="2"/>
  <c r="H907" i="2"/>
  <c r="AV906" i="2"/>
  <c r="AJ906" i="2"/>
  <c r="M906" i="2"/>
  <c r="H906" i="2"/>
  <c r="AV905" i="2"/>
  <c r="AJ905" i="2"/>
  <c r="M905" i="2"/>
  <c r="H905" i="2"/>
  <c r="AV904" i="2"/>
  <c r="AJ904" i="2"/>
  <c r="M904" i="2"/>
  <c r="H904" i="2"/>
  <c r="AV903" i="2"/>
  <c r="AJ903" i="2"/>
  <c r="M903" i="2"/>
  <c r="H903" i="2"/>
  <c r="AV902" i="2"/>
  <c r="AJ902" i="2"/>
  <c r="M902" i="2"/>
  <c r="H902" i="2"/>
  <c r="AV901" i="2"/>
  <c r="AJ901" i="2"/>
  <c r="M901" i="2"/>
  <c r="H901" i="2"/>
  <c r="AV900" i="2"/>
  <c r="AJ900" i="2"/>
  <c r="M900" i="2"/>
  <c r="H900" i="2"/>
  <c r="AV899" i="2"/>
  <c r="AJ899" i="2"/>
  <c r="M899" i="2"/>
  <c r="H899" i="2"/>
  <c r="AV898" i="2"/>
  <c r="AJ898" i="2"/>
  <c r="M898" i="2"/>
  <c r="H898" i="2"/>
  <c r="AV897" i="2"/>
  <c r="AJ897" i="2"/>
  <c r="M897" i="2"/>
  <c r="H897" i="2"/>
  <c r="AV896" i="2"/>
  <c r="AJ896" i="2"/>
  <c r="M896" i="2"/>
  <c r="H896" i="2"/>
  <c r="AV895" i="2"/>
  <c r="AJ895" i="2"/>
  <c r="M895" i="2"/>
  <c r="H895" i="2"/>
  <c r="AV894" i="2"/>
  <c r="AJ894" i="2"/>
  <c r="M894" i="2"/>
  <c r="H894" i="2"/>
  <c r="AV893" i="2"/>
  <c r="AJ893" i="2"/>
  <c r="M893" i="2"/>
  <c r="H893" i="2"/>
  <c r="AV892" i="2"/>
  <c r="AJ892" i="2"/>
  <c r="M892" i="2"/>
  <c r="H892" i="2"/>
  <c r="AV891" i="2"/>
  <c r="AJ891" i="2"/>
  <c r="M891" i="2"/>
  <c r="H891" i="2"/>
  <c r="AV890" i="2"/>
  <c r="AJ890" i="2"/>
  <c r="M890" i="2"/>
  <c r="H890" i="2"/>
  <c r="AV889" i="2"/>
  <c r="AJ889" i="2"/>
  <c r="M889" i="2"/>
  <c r="H889" i="2"/>
  <c r="AV888" i="2"/>
  <c r="AJ888" i="2"/>
  <c r="M888" i="2"/>
  <c r="H888" i="2"/>
  <c r="AV887" i="2"/>
  <c r="AJ887" i="2"/>
  <c r="M887" i="2"/>
  <c r="H887" i="2"/>
  <c r="AV886" i="2"/>
  <c r="AJ886" i="2"/>
  <c r="M886" i="2"/>
  <c r="H886" i="2"/>
  <c r="AV885" i="2"/>
  <c r="AJ885" i="2"/>
  <c r="M885" i="2"/>
  <c r="H885" i="2"/>
  <c r="AV884" i="2"/>
  <c r="AJ884" i="2"/>
  <c r="M884" i="2"/>
  <c r="H884" i="2"/>
  <c r="AV883" i="2"/>
  <c r="AJ883" i="2"/>
  <c r="M883" i="2"/>
  <c r="H883" i="2"/>
  <c r="AV882" i="2"/>
  <c r="AJ882" i="2"/>
  <c r="M882" i="2"/>
  <c r="H882" i="2"/>
  <c r="AV881" i="2"/>
  <c r="AJ881" i="2"/>
  <c r="M881" i="2"/>
  <c r="H881" i="2"/>
  <c r="G881" i="2"/>
  <c r="AV880" i="2"/>
  <c r="AJ880" i="2"/>
  <c r="M880" i="2"/>
  <c r="H880" i="2"/>
  <c r="AV879" i="2"/>
  <c r="AJ879" i="2"/>
  <c r="M879" i="2"/>
  <c r="H879" i="2"/>
  <c r="AV878" i="2"/>
  <c r="AJ878" i="2"/>
  <c r="M878" i="2"/>
  <c r="H878" i="2"/>
  <c r="AV877" i="2"/>
  <c r="AJ877" i="2"/>
  <c r="M877" i="2"/>
  <c r="H877" i="2"/>
  <c r="G877" i="2"/>
  <c r="AV876" i="2"/>
  <c r="AJ876" i="2"/>
  <c r="M876" i="2"/>
  <c r="H876" i="2"/>
  <c r="AV875" i="2"/>
  <c r="AJ875" i="2"/>
  <c r="M875" i="2"/>
  <c r="H875" i="2"/>
  <c r="AV874" i="2"/>
  <c r="AJ874" i="2"/>
  <c r="M874" i="2"/>
  <c r="G874" i="2" s="1"/>
  <c r="H874" i="2"/>
  <c r="AV873" i="2"/>
  <c r="AJ873" i="2"/>
  <c r="M873" i="2"/>
  <c r="G873" i="2" s="1"/>
  <c r="H873" i="2"/>
  <c r="AV872" i="2"/>
  <c r="AJ872" i="2"/>
  <c r="M872" i="2"/>
  <c r="G872" i="2" s="1"/>
  <c r="H872" i="2"/>
  <c r="AV871" i="2"/>
  <c r="AJ871" i="2"/>
  <c r="M871" i="2"/>
  <c r="G871" i="2" s="1"/>
  <c r="H871" i="2"/>
  <c r="AV870" i="2"/>
  <c r="AJ870" i="2"/>
  <c r="M870" i="2"/>
  <c r="F870" i="2" s="1"/>
  <c r="H870" i="2"/>
  <c r="AV869" i="2"/>
  <c r="AJ869" i="2"/>
  <c r="M869" i="2"/>
  <c r="H869" i="2"/>
  <c r="AV868" i="2"/>
  <c r="AJ868" i="2"/>
  <c r="M868" i="2"/>
  <c r="G868" i="2" s="1"/>
  <c r="H868" i="2"/>
  <c r="AV867" i="2"/>
  <c r="AJ867" i="2"/>
  <c r="M867" i="2"/>
  <c r="G867" i="2" s="1"/>
  <c r="H867" i="2"/>
  <c r="AV866" i="2"/>
  <c r="AJ866" i="2"/>
  <c r="M866" i="2"/>
  <c r="H866" i="2"/>
  <c r="AV865" i="2"/>
  <c r="AJ865" i="2"/>
  <c r="M865" i="2"/>
  <c r="H865" i="2"/>
  <c r="AV864" i="2"/>
  <c r="AJ864" i="2"/>
  <c r="M864" i="2"/>
  <c r="H864" i="2"/>
  <c r="AV863" i="2"/>
  <c r="AJ863" i="2"/>
  <c r="M863" i="2"/>
  <c r="H863" i="2"/>
  <c r="AV862" i="2"/>
  <c r="AJ862" i="2"/>
  <c r="M862" i="2"/>
  <c r="H862" i="2"/>
  <c r="AV861" i="2"/>
  <c r="AJ861" i="2"/>
  <c r="M861" i="2"/>
  <c r="H861" i="2"/>
  <c r="AV860" i="2"/>
  <c r="AJ860" i="2"/>
  <c r="M860" i="2"/>
  <c r="G860" i="2" s="1"/>
  <c r="H860" i="2"/>
  <c r="AV859" i="2"/>
  <c r="AJ859" i="2"/>
  <c r="M859" i="2"/>
  <c r="H859" i="2"/>
  <c r="AV858" i="2"/>
  <c r="AJ858" i="2"/>
  <c r="M858" i="2"/>
  <c r="H858" i="2"/>
  <c r="AV857" i="2"/>
  <c r="AJ857" i="2"/>
  <c r="M857" i="2"/>
  <c r="H857" i="2"/>
  <c r="AV856" i="2"/>
  <c r="AJ856" i="2"/>
  <c r="M856" i="2"/>
  <c r="H856" i="2"/>
  <c r="AV855" i="2"/>
  <c r="AJ855" i="2"/>
  <c r="M855" i="2"/>
  <c r="H855" i="2"/>
  <c r="AV854" i="2"/>
  <c r="AJ854" i="2"/>
  <c r="M854" i="2"/>
  <c r="H854" i="2"/>
  <c r="AV853" i="2"/>
  <c r="AJ853" i="2"/>
  <c r="M853" i="2"/>
  <c r="H853" i="2"/>
  <c r="AV852" i="2"/>
  <c r="AJ852" i="2"/>
  <c r="M852" i="2"/>
  <c r="H852" i="2"/>
  <c r="AV851" i="2"/>
  <c r="AJ851" i="2"/>
  <c r="M851" i="2"/>
  <c r="H851" i="2"/>
  <c r="AV850" i="2"/>
  <c r="AJ850" i="2"/>
  <c r="M850" i="2"/>
  <c r="G850" i="2" s="1"/>
  <c r="H850" i="2"/>
  <c r="AV849" i="2"/>
  <c r="AJ849" i="2"/>
  <c r="M849" i="2"/>
  <c r="H849" i="2"/>
  <c r="AV848" i="2"/>
  <c r="AJ848" i="2"/>
  <c r="M848" i="2"/>
  <c r="H848" i="2"/>
  <c r="AV847" i="2"/>
  <c r="AJ847" i="2"/>
  <c r="M847" i="2"/>
  <c r="H847" i="2"/>
  <c r="AV846" i="2"/>
  <c r="AJ846" i="2"/>
  <c r="M846" i="2"/>
  <c r="H846" i="2"/>
  <c r="AV845" i="2"/>
  <c r="AJ845" i="2"/>
  <c r="M845" i="2"/>
  <c r="H845" i="2"/>
  <c r="AV844" i="2"/>
  <c r="AJ844" i="2"/>
  <c r="M844" i="2"/>
  <c r="G844" i="2" s="1"/>
  <c r="H844" i="2"/>
  <c r="AV843" i="2"/>
  <c r="AJ843" i="2"/>
  <c r="M843" i="2"/>
  <c r="H843" i="2"/>
  <c r="AV842" i="2"/>
  <c r="AJ842" i="2"/>
  <c r="M842" i="2"/>
  <c r="H842" i="2"/>
  <c r="AV841" i="2"/>
  <c r="AJ841" i="2"/>
  <c r="M841" i="2"/>
  <c r="H841" i="2"/>
  <c r="AV840" i="2"/>
  <c r="AJ840" i="2"/>
  <c r="M840" i="2"/>
  <c r="F840" i="2" s="1"/>
  <c r="H840" i="2"/>
  <c r="AV839" i="2"/>
  <c r="AJ839" i="2"/>
  <c r="M839" i="2"/>
  <c r="H839" i="2"/>
  <c r="AV838" i="2"/>
  <c r="AJ838" i="2"/>
  <c r="M838" i="2"/>
  <c r="H838" i="2"/>
  <c r="AV837" i="2"/>
  <c r="AJ837" i="2"/>
  <c r="M837" i="2"/>
  <c r="H837" i="2"/>
  <c r="AV836" i="2"/>
  <c r="AJ836" i="2"/>
  <c r="M836" i="2"/>
  <c r="H836" i="2"/>
  <c r="AV835" i="2"/>
  <c r="AJ835" i="2"/>
  <c r="M835" i="2"/>
  <c r="H835" i="2"/>
  <c r="AV834" i="2"/>
  <c r="AJ834" i="2"/>
  <c r="M834" i="2"/>
  <c r="H834" i="2"/>
  <c r="AV833" i="2"/>
  <c r="G833" i="2" s="1"/>
  <c r="AJ833" i="2"/>
  <c r="H833" i="2"/>
  <c r="AV832" i="2"/>
  <c r="AJ832" i="2"/>
  <c r="M832" i="2"/>
  <c r="H832" i="2"/>
  <c r="AV831" i="2"/>
  <c r="AJ831" i="2"/>
  <c r="M831" i="2"/>
  <c r="H831" i="2"/>
  <c r="AV830" i="2"/>
  <c r="G830" i="2" s="1"/>
  <c r="AJ830" i="2"/>
  <c r="H830" i="2"/>
  <c r="AV829" i="2"/>
  <c r="AJ829" i="2"/>
  <c r="M829" i="2"/>
  <c r="H829" i="2"/>
  <c r="AV828" i="2"/>
  <c r="AJ828" i="2"/>
  <c r="M828" i="2"/>
  <c r="H828" i="2"/>
  <c r="AV827" i="2"/>
  <c r="AJ827" i="2"/>
  <c r="M827" i="2"/>
  <c r="H827" i="2"/>
  <c r="AV826" i="2"/>
  <c r="AJ826" i="2"/>
  <c r="M826" i="2"/>
  <c r="H826" i="2"/>
  <c r="AV825" i="2"/>
  <c r="AJ825" i="2"/>
  <c r="M825" i="2"/>
  <c r="F825" i="2" s="1"/>
  <c r="H825" i="2"/>
  <c r="AV824" i="2"/>
  <c r="AJ824" i="2"/>
  <c r="M824" i="2"/>
  <c r="H824" i="2"/>
  <c r="AV823" i="2"/>
  <c r="AJ823" i="2"/>
  <c r="M823" i="2"/>
  <c r="H823" i="2"/>
  <c r="AV822" i="2"/>
  <c r="AJ822" i="2"/>
  <c r="M822" i="2"/>
  <c r="H822" i="2"/>
  <c r="AV821" i="2"/>
  <c r="AJ821" i="2"/>
  <c r="M821" i="2"/>
  <c r="H821" i="2"/>
  <c r="AV820" i="2"/>
  <c r="AJ820" i="2"/>
  <c r="M820" i="2"/>
  <c r="H820" i="2"/>
  <c r="AV819" i="2"/>
  <c r="AJ819" i="2"/>
  <c r="M819" i="2"/>
  <c r="H819" i="2"/>
  <c r="AV818" i="2"/>
  <c r="AJ818" i="2"/>
  <c r="M818" i="2"/>
  <c r="H818" i="2"/>
  <c r="AV817" i="2"/>
  <c r="AJ817" i="2"/>
  <c r="M817" i="2"/>
  <c r="H817" i="2"/>
  <c r="AV816" i="2"/>
  <c r="AJ816" i="2"/>
  <c r="M816" i="2"/>
  <c r="H816" i="2"/>
  <c r="AV815" i="2"/>
  <c r="AJ815" i="2"/>
  <c r="M815" i="2"/>
  <c r="H815" i="2"/>
  <c r="AV814" i="2"/>
  <c r="AJ814" i="2"/>
  <c r="M814" i="2"/>
  <c r="H814" i="2"/>
  <c r="AV813" i="2"/>
  <c r="AJ813" i="2"/>
  <c r="M813" i="2"/>
  <c r="H813" i="2"/>
  <c r="AV812" i="2"/>
  <c r="AJ812" i="2"/>
  <c r="M812" i="2"/>
  <c r="H812" i="2"/>
  <c r="AV811" i="2"/>
  <c r="AJ811" i="2"/>
  <c r="M811" i="2"/>
  <c r="H811" i="2"/>
  <c r="AV810" i="2"/>
  <c r="AJ810" i="2"/>
  <c r="M810" i="2"/>
  <c r="H810" i="2"/>
  <c r="AV809" i="2"/>
  <c r="AJ809" i="2"/>
  <c r="M809" i="2"/>
  <c r="H809" i="2"/>
  <c r="AV808" i="2"/>
  <c r="AJ808" i="2"/>
  <c r="M808" i="2"/>
  <c r="H808" i="2"/>
  <c r="AV807" i="2"/>
  <c r="AJ807" i="2"/>
  <c r="M807" i="2"/>
  <c r="H807" i="2"/>
  <c r="AV806" i="2"/>
  <c r="AJ806" i="2"/>
  <c r="M806" i="2"/>
  <c r="H806" i="2"/>
  <c r="G806" i="2"/>
  <c r="AV805" i="2"/>
  <c r="AJ805" i="2"/>
  <c r="M805" i="2"/>
  <c r="H805" i="2"/>
  <c r="AV804" i="2"/>
  <c r="AJ804" i="2"/>
  <c r="M804" i="2"/>
  <c r="H804" i="2"/>
  <c r="AV803" i="2"/>
  <c r="AJ803" i="2"/>
  <c r="M803" i="2"/>
  <c r="H803" i="2"/>
  <c r="AV802" i="2"/>
  <c r="AJ802" i="2"/>
  <c r="M802" i="2"/>
  <c r="H802" i="2"/>
  <c r="AV801" i="2"/>
  <c r="AJ801" i="2"/>
  <c r="M801" i="2"/>
  <c r="H801" i="2"/>
  <c r="AV800" i="2"/>
  <c r="AJ800" i="2"/>
  <c r="M800" i="2"/>
  <c r="H800" i="2"/>
  <c r="AV799" i="2"/>
  <c r="AJ799" i="2"/>
  <c r="M799" i="2"/>
  <c r="H799" i="2"/>
  <c r="AV798" i="2"/>
  <c r="AJ798" i="2"/>
  <c r="M798" i="2"/>
  <c r="H798" i="2"/>
  <c r="AV797" i="2"/>
  <c r="AJ797" i="2"/>
  <c r="M797" i="2"/>
  <c r="H797" i="2"/>
  <c r="AV796" i="2"/>
  <c r="AJ796" i="2"/>
  <c r="M796" i="2"/>
  <c r="H796" i="2"/>
  <c r="AV795" i="2"/>
  <c r="AJ795" i="2"/>
  <c r="M795" i="2"/>
  <c r="H795" i="2"/>
  <c r="AV794" i="2"/>
  <c r="AJ794" i="2"/>
  <c r="M794" i="2"/>
  <c r="H794" i="2"/>
  <c r="AV793" i="2"/>
  <c r="AJ793" i="2"/>
  <c r="M793" i="2"/>
  <c r="H793" i="2"/>
  <c r="AV792" i="2"/>
  <c r="AJ792" i="2"/>
  <c r="M792" i="2"/>
  <c r="H792" i="2"/>
  <c r="AV791" i="2"/>
  <c r="AJ791" i="2"/>
  <c r="M791" i="2"/>
  <c r="H791" i="2"/>
  <c r="AV790" i="2"/>
  <c r="AJ790" i="2"/>
  <c r="M790" i="2"/>
  <c r="H790" i="2"/>
  <c r="AV789" i="2"/>
  <c r="AJ789" i="2"/>
  <c r="M789" i="2"/>
  <c r="G789" i="2" s="1"/>
  <c r="H789" i="2"/>
  <c r="AV788" i="2"/>
  <c r="AJ788" i="2"/>
  <c r="M788" i="2"/>
  <c r="H788" i="2"/>
  <c r="AV787" i="2"/>
  <c r="AJ787" i="2"/>
  <c r="M787" i="2"/>
  <c r="G787" i="2" s="1"/>
  <c r="H787" i="2"/>
  <c r="AV786" i="2"/>
  <c r="AJ786" i="2"/>
  <c r="M786" i="2"/>
  <c r="G786" i="2" s="1"/>
  <c r="H786" i="2"/>
  <c r="AV785" i="2"/>
  <c r="AJ785" i="2"/>
  <c r="M785" i="2"/>
  <c r="F785" i="2" s="1"/>
  <c r="H785" i="2"/>
  <c r="AV784" i="2"/>
  <c r="AJ784" i="2"/>
  <c r="M784" i="2"/>
  <c r="G784" i="2" s="1"/>
  <c r="H784" i="2"/>
  <c r="AV783" i="2"/>
  <c r="AJ783" i="2"/>
  <c r="M783" i="2"/>
  <c r="G783" i="2" s="1"/>
  <c r="H783" i="2"/>
  <c r="AV782" i="2"/>
  <c r="AJ782" i="2"/>
  <c r="M782" i="2"/>
  <c r="H782" i="2"/>
  <c r="AV781" i="2"/>
  <c r="AJ781" i="2"/>
  <c r="M781" i="2"/>
  <c r="H781" i="2"/>
  <c r="AV780" i="2"/>
  <c r="AJ780" i="2"/>
  <c r="M780" i="2"/>
  <c r="G780" i="2" s="1"/>
  <c r="H780" i="2"/>
  <c r="AV779" i="2"/>
  <c r="AJ779" i="2"/>
  <c r="M779" i="2"/>
  <c r="H779" i="2"/>
  <c r="AV778" i="2"/>
  <c r="AJ778" i="2"/>
  <c r="M778" i="2"/>
  <c r="H778" i="2"/>
  <c r="AV777" i="2"/>
  <c r="AJ777" i="2"/>
  <c r="M777" i="2"/>
  <c r="H777" i="2"/>
  <c r="AV776" i="2"/>
  <c r="AJ776" i="2"/>
  <c r="M776" i="2"/>
  <c r="G776" i="2" s="1"/>
  <c r="H776" i="2"/>
  <c r="AV775" i="2"/>
  <c r="AJ775" i="2"/>
  <c r="M775" i="2"/>
  <c r="H775" i="2"/>
  <c r="AV774" i="2"/>
  <c r="AJ774" i="2"/>
  <c r="M774" i="2"/>
  <c r="H774" i="2"/>
  <c r="AV773" i="2"/>
  <c r="AJ773" i="2"/>
  <c r="M773" i="2"/>
  <c r="H773" i="2"/>
  <c r="AV772" i="2"/>
  <c r="AJ772" i="2"/>
  <c r="M772" i="2"/>
  <c r="H772" i="2"/>
  <c r="AV771" i="2"/>
  <c r="AJ771" i="2"/>
  <c r="M771" i="2"/>
  <c r="H771" i="2"/>
  <c r="AV770" i="2"/>
  <c r="AJ770" i="2"/>
  <c r="M770" i="2"/>
  <c r="H770" i="2"/>
  <c r="AV769" i="2"/>
  <c r="AJ769" i="2"/>
  <c r="M769" i="2"/>
  <c r="H769" i="2"/>
  <c r="AV768" i="2"/>
  <c r="AJ768" i="2"/>
  <c r="M768" i="2"/>
  <c r="H768" i="2"/>
  <c r="AV767" i="2"/>
  <c r="AJ767" i="2"/>
  <c r="M767" i="2"/>
  <c r="H767" i="2"/>
  <c r="AV766" i="2"/>
  <c r="AJ766" i="2"/>
  <c r="M766" i="2"/>
  <c r="G766" i="2" s="1"/>
  <c r="H766" i="2"/>
  <c r="AV765" i="2"/>
  <c r="AJ765" i="2"/>
  <c r="M765" i="2"/>
  <c r="G765" i="2" s="1"/>
  <c r="H765" i="2"/>
  <c r="AV764" i="2"/>
  <c r="AJ764" i="2"/>
  <c r="M764" i="2"/>
  <c r="H764" i="2"/>
  <c r="AV763" i="2"/>
  <c r="AJ763" i="2"/>
  <c r="M763" i="2"/>
  <c r="H763" i="2"/>
  <c r="AV762" i="2"/>
  <c r="AJ762" i="2"/>
  <c r="M762" i="2"/>
  <c r="H762" i="2"/>
  <c r="AV761" i="2"/>
  <c r="AJ761" i="2"/>
  <c r="M761" i="2"/>
  <c r="H761" i="2"/>
  <c r="AV760" i="2"/>
  <c r="AJ760" i="2"/>
  <c r="M760" i="2"/>
  <c r="H760" i="2"/>
  <c r="AV759" i="2"/>
  <c r="AJ759" i="2"/>
  <c r="M759" i="2"/>
  <c r="H759" i="2"/>
  <c r="AV758" i="2"/>
  <c r="AJ758" i="2"/>
  <c r="M758" i="2"/>
  <c r="H758" i="2"/>
  <c r="AV757" i="2"/>
  <c r="AJ757" i="2"/>
  <c r="M757" i="2"/>
  <c r="H757" i="2"/>
  <c r="AV756" i="2"/>
  <c r="AJ756" i="2"/>
  <c r="M756" i="2"/>
  <c r="H756" i="2"/>
  <c r="AV755" i="2"/>
  <c r="AJ755" i="2"/>
  <c r="M755" i="2"/>
  <c r="H755" i="2"/>
  <c r="AV754" i="2"/>
  <c r="AJ754" i="2"/>
  <c r="M754" i="2"/>
  <c r="H754" i="2"/>
  <c r="AV753" i="2"/>
  <c r="G753" i="2" s="1"/>
  <c r="AJ753" i="2"/>
  <c r="H753" i="2"/>
  <c r="AV752" i="2"/>
  <c r="AJ752" i="2"/>
  <c r="M752" i="2"/>
  <c r="H752" i="2"/>
  <c r="AV751" i="2"/>
  <c r="AJ751" i="2"/>
  <c r="M751" i="2"/>
  <c r="H751" i="2"/>
  <c r="AV750" i="2"/>
  <c r="AJ750" i="2"/>
  <c r="M750" i="2"/>
  <c r="H750" i="2"/>
  <c r="AV749" i="2"/>
  <c r="AJ749" i="2"/>
  <c r="M749" i="2"/>
  <c r="H749" i="2"/>
  <c r="AV748" i="2"/>
  <c r="AJ748" i="2"/>
  <c r="M748" i="2"/>
  <c r="H748" i="2"/>
  <c r="AV747" i="2"/>
  <c r="AJ747" i="2"/>
  <c r="M747" i="2"/>
  <c r="G747" i="2" s="1"/>
  <c r="H747" i="2"/>
  <c r="AV746" i="2"/>
  <c r="AJ746" i="2"/>
  <c r="M746" i="2"/>
  <c r="H746" i="2"/>
  <c r="AV745" i="2"/>
  <c r="AJ745" i="2"/>
  <c r="M745" i="2"/>
  <c r="H745" i="2"/>
  <c r="AV744" i="2"/>
  <c r="AJ744" i="2"/>
  <c r="M744" i="2"/>
  <c r="H744" i="2"/>
  <c r="AV743" i="2"/>
  <c r="AJ743" i="2"/>
  <c r="M743" i="2"/>
  <c r="H743" i="2"/>
  <c r="AV742" i="2"/>
  <c r="AJ742" i="2"/>
  <c r="M742" i="2"/>
  <c r="H742" i="2"/>
  <c r="AV741" i="2"/>
  <c r="AJ741" i="2"/>
  <c r="M741" i="2"/>
  <c r="H741" i="2"/>
  <c r="AV740" i="2"/>
  <c r="AJ740" i="2"/>
  <c r="M740" i="2"/>
  <c r="H740" i="2"/>
  <c r="AV739" i="2"/>
  <c r="AJ739" i="2"/>
  <c r="M739" i="2"/>
  <c r="H739" i="2"/>
  <c r="AV738" i="2"/>
  <c r="AJ738" i="2"/>
  <c r="M738" i="2"/>
  <c r="H738" i="2"/>
  <c r="AV737" i="2"/>
  <c r="AJ737" i="2"/>
  <c r="M737" i="2"/>
  <c r="H737" i="2"/>
  <c r="AV736" i="2"/>
  <c r="AJ736" i="2"/>
  <c r="M736" i="2"/>
  <c r="H736" i="2"/>
  <c r="AV735" i="2"/>
  <c r="AJ735" i="2"/>
  <c r="M735" i="2"/>
  <c r="F735" i="2" s="1"/>
  <c r="H735" i="2"/>
  <c r="AV734" i="2"/>
  <c r="AJ734" i="2"/>
  <c r="M734" i="2"/>
  <c r="H734" i="2"/>
  <c r="AV733" i="2"/>
  <c r="AJ733" i="2"/>
  <c r="M733" i="2"/>
  <c r="H733" i="2"/>
  <c r="AV732" i="2"/>
  <c r="AJ732" i="2"/>
  <c r="M732" i="2"/>
  <c r="H732" i="2"/>
  <c r="AV731" i="2"/>
  <c r="AJ731" i="2"/>
  <c r="M731" i="2"/>
  <c r="H731" i="2"/>
  <c r="AV730" i="2"/>
  <c r="AJ730" i="2"/>
  <c r="M730" i="2"/>
  <c r="G730" i="2" s="1"/>
  <c r="H730" i="2"/>
  <c r="AV729" i="2"/>
  <c r="M729" i="2"/>
  <c r="H729" i="2"/>
  <c r="AV728" i="2"/>
  <c r="AJ728" i="2"/>
  <c r="M728" i="2"/>
  <c r="H728" i="2"/>
  <c r="AV727" i="2"/>
  <c r="AJ727" i="2"/>
  <c r="M727" i="2"/>
  <c r="G727" i="2" s="1"/>
  <c r="H727" i="2"/>
  <c r="AV726" i="2"/>
  <c r="AJ726" i="2"/>
  <c r="M726" i="2"/>
  <c r="H726" i="2"/>
  <c r="AV725" i="2"/>
  <c r="AJ725" i="2"/>
  <c r="M725" i="2"/>
  <c r="H725" i="2"/>
  <c r="AV724" i="2"/>
  <c r="AJ724" i="2"/>
  <c r="M724" i="2"/>
  <c r="H724" i="2"/>
  <c r="AV723" i="2"/>
  <c r="AJ723" i="2"/>
  <c r="M723" i="2"/>
  <c r="H723" i="2"/>
  <c r="AV722" i="2"/>
  <c r="AJ722" i="2"/>
  <c r="M722" i="2"/>
  <c r="H722" i="2"/>
  <c r="AV721" i="2"/>
  <c r="AJ721" i="2"/>
  <c r="M721" i="2"/>
  <c r="H721" i="2"/>
  <c r="AV720" i="2"/>
  <c r="AJ720" i="2"/>
  <c r="M720" i="2"/>
  <c r="H720" i="2"/>
  <c r="AV719" i="2"/>
  <c r="AJ719" i="2"/>
  <c r="M719" i="2"/>
  <c r="H719" i="2"/>
  <c r="AV718" i="2"/>
  <c r="AJ718" i="2"/>
  <c r="M718" i="2"/>
  <c r="H718" i="2"/>
  <c r="AV717" i="2"/>
  <c r="AJ717" i="2"/>
  <c r="M717" i="2"/>
  <c r="H717" i="2"/>
  <c r="AV716" i="2"/>
  <c r="AJ716" i="2"/>
  <c r="M716" i="2"/>
  <c r="H716" i="2"/>
  <c r="AV715" i="2"/>
  <c r="AJ715" i="2"/>
  <c r="M715" i="2"/>
  <c r="H715" i="2"/>
  <c r="AV714" i="2"/>
  <c r="AJ714" i="2"/>
  <c r="M714" i="2"/>
  <c r="H714" i="2"/>
  <c r="AV713" i="2"/>
  <c r="AJ713" i="2"/>
  <c r="M713" i="2"/>
  <c r="H713" i="2"/>
  <c r="AV712" i="2"/>
  <c r="AJ712" i="2"/>
  <c r="M712" i="2"/>
  <c r="H712" i="2"/>
  <c r="AV711" i="2"/>
  <c r="AJ711" i="2"/>
  <c r="M711" i="2"/>
  <c r="H711" i="2"/>
  <c r="AV710" i="2"/>
  <c r="AJ710" i="2"/>
  <c r="M710" i="2"/>
  <c r="H710" i="2"/>
  <c r="AV709" i="2"/>
  <c r="AJ709" i="2"/>
  <c r="M709" i="2"/>
  <c r="H709" i="2"/>
  <c r="AV708" i="2"/>
  <c r="AJ708" i="2"/>
  <c r="M708" i="2"/>
  <c r="H708" i="2"/>
  <c r="AV707" i="2"/>
  <c r="AJ707" i="2"/>
  <c r="M707" i="2"/>
  <c r="H707" i="2"/>
  <c r="AV706" i="2"/>
  <c r="AJ706" i="2"/>
  <c r="M706" i="2"/>
  <c r="H706" i="2"/>
  <c r="AV705" i="2"/>
  <c r="AJ705" i="2"/>
  <c r="M705" i="2"/>
  <c r="H705" i="2"/>
  <c r="AV704" i="2"/>
  <c r="AJ704" i="2"/>
  <c r="M704" i="2"/>
  <c r="H704" i="2"/>
  <c r="AV703" i="2"/>
  <c r="AJ703" i="2"/>
  <c r="M703" i="2"/>
  <c r="H703" i="2"/>
  <c r="AV702" i="2"/>
  <c r="AJ702" i="2"/>
  <c r="M702" i="2"/>
  <c r="H702" i="2"/>
  <c r="AV701" i="2"/>
  <c r="AJ701" i="2"/>
  <c r="M701" i="2"/>
  <c r="H701" i="2"/>
  <c r="AV700" i="2"/>
  <c r="AJ700" i="2"/>
  <c r="M700" i="2"/>
  <c r="H700" i="2"/>
  <c r="AV699" i="2"/>
  <c r="AJ699" i="2"/>
  <c r="M699" i="2"/>
  <c r="H699" i="2"/>
  <c r="AV698" i="2"/>
  <c r="AJ698" i="2"/>
  <c r="M698" i="2"/>
  <c r="H698" i="2"/>
  <c r="AV697" i="2"/>
  <c r="AJ697" i="2"/>
  <c r="M697" i="2"/>
  <c r="H697" i="2"/>
  <c r="AV696" i="2"/>
  <c r="AJ696" i="2"/>
  <c r="M696" i="2"/>
  <c r="H696" i="2"/>
  <c r="AV695" i="2"/>
  <c r="AJ695" i="2"/>
  <c r="M695" i="2"/>
  <c r="H695" i="2"/>
  <c r="AV694" i="2"/>
  <c r="AJ694" i="2"/>
  <c r="M694" i="2"/>
  <c r="H694" i="2"/>
  <c r="AV693" i="2"/>
  <c r="AJ693" i="2"/>
  <c r="M693" i="2"/>
  <c r="H693" i="2"/>
  <c r="AV692" i="2"/>
  <c r="AJ692" i="2"/>
  <c r="M692" i="2"/>
  <c r="H692" i="2"/>
  <c r="AV691" i="2"/>
  <c r="AJ691" i="2"/>
  <c r="M691" i="2"/>
  <c r="H691" i="2"/>
  <c r="AV690" i="2"/>
  <c r="AJ690" i="2"/>
  <c r="M690" i="2"/>
  <c r="H690" i="2"/>
  <c r="AV689" i="2"/>
  <c r="AJ689" i="2"/>
  <c r="M689" i="2"/>
  <c r="H689" i="2"/>
  <c r="AV688" i="2"/>
  <c r="AJ688" i="2"/>
  <c r="M688" i="2"/>
  <c r="H688" i="2"/>
  <c r="AV687" i="2"/>
  <c r="AJ687" i="2"/>
  <c r="M687" i="2"/>
  <c r="G687" i="2" s="1"/>
  <c r="H687" i="2"/>
  <c r="AV686" i="2"/>
  <c r="AJ686" i="2"/>
  <c r="M686" i="2"/>
  <c r="G686" i="2" s="1"/>
  <c r="H686" i="2"/>
  <c r="AV685" i="2"/>
  <c r="AJ685" i="2"/>
  <c r="M685" i="2"/>
  <c r="H685" i="2"/>
  <c r="AV684" i="2"/>
  <c r="AJ684" i="2"/>
  <c r="M684" i="2"/>
  <c r="H684" i="2"/>
  <c r="AV683" i="2"/>
  <c r="AJ683" i="2"/>
  <c r="M683" i="2"/>
  <c r="H683" i="2"/>
  <c r="AV682" i="2"/>
  <c r="AJ682" i="2"/>
  <c r="M682" i="2"/>
  <c r="H682" i="2"/>
  <c r="AV681" i="2"/>
  <c r="AJ681" i="2"/>
  <c r="M681" i="2"/>
  <c r="H681" i="2"/>
  <c r="AV680" i="2"/>
  <c r="AJ680" i="2"/>
  <c r="M680" i="2"/>
  <c r="H680" i="2"/>
  <c r="AV679" i="2"/>
  <c r="AJ679" i="2"/>
  <c r="M679" i="2"/>
  <c r="H679" i="2"/>
  <c r="AV678" i="2"/>
  <c r="AJ678" i="2"/>
  <c r="M678" i="2"/>
  <c r="H678" i="2"/>
  <c r="AV677" i="2"/>
  <c r="AJ677" i="2"/>
  <c r="M677" i="2"/>
  <c r="H677" i="2"/>
  <c r="AV676" i="2"/>
  <c r="AJ676" i="2"/>
  <c r="M676" i="2"/>
  <c r="H676" i="2"/>
  <c r="AV675" i="2"/>
  <c r="AJ675" i="2"/>
  <c r="M675" i="2"/>
  <c r="H675" i="2"/>
  <c r="AV674" i="2"/>
  <c r="AJ674" i="2"/>
  <c r="M674" i="2"/>
  <c r="H674" i="2"/>
  <c r="AV673" i="2"/>
  <c r="AJ673" i="2"/>
  <c r="M673" i="2"/>
  <c r="H673" i="2"/>
  <c r="AV672" i="2"/>
  <c r="AJ672" i="2"/>
  <c r="M672" i="2"/>
  <c r="H672" i="2"/>
  <c r="AV671" i="2"/>
  <c r="AJ671" i="2"/>
  <c r="M671" i="2"/>
  <c r="H671" i="2"/>
  <c r="AV670" i="2"/>
  <c r="AJ670" i="2"/>
  <c r="M670" i="2"/>
  <c r="H670" i="2"/>
  <c r="AV669" i="2"/>
  <c r="AJ669" i="2"/>
  <c r="M669" i="2"/>
  <c r="H669" i="2"/>
  <c r="AV668" i="2"/>
  <c r="AJ668" i="2"/>
  <c r="M668" i="2"/>
  <c r="H668" i="2"/>
  <c r="AV667" i="2"/>
  <c r="AJ667" i="2"/>
  <c r="M667" i="2"/>
  <c r="H667" i="2"/>
  <c r="AV666" i="2"/>
  <c r="AJ666" i="2"/>
  <c r="M666" i="2"/>
  <c r="H666" i="2"/>
  <c r="AV665" i="2"/>
  <c r="AJ665" i="2"/>
  <c r="M665" i="2"/>
  <c r="H665" i="2"/>
  <c r="AV664" i="2"/>
  <c r="AJ664" i="2"/>
  <c r="M664" i="2"/>
  <c r="H664" i="2"/>
  <c r="AV663" i="2"/>
  <c r="AJ663" i="2"/>
  <c r="M663" i="2"/>
  <c r="H663" i="2"/>
  <c r="AV662" i="2"/>
  <c r="AJ662" i="2"/>
  <c r="M662" i="2"/>
  <c r="H662" i="2"/>
  <c r="AV661" i="2"/>
  <c r="AJ661" i="2"/>
  <c r="M661" i="2"/>
  <c r="H661" i="2"/>
  <c r="AV660" i="2"/>
  <c r="AJ660" i="2"/>
  <c r="M660" i="2"/>
  <c r="H660" i="2"/>
  <c r="AV659" i="2"/>
  <c r="AJ659" i="2"/>
  <c r="M659" i="2"/>
  <c r="H659" i="2"/>
  <c r="AV658" i="2"/>
  <c r="AJ658" i="2"/>
  <c r="M658" i="2"/>
  <c r="H658" i="2"/>
  <c r="AV657" i="2"/>
  <c r="AJ657" i="2"/>
  <c r="M657" i="2"/>
  <c r="H657" i="2"/>
  <c r="AV656" i="2"/>
  <c r="AJ656" i="2"/>
  <c r="M656" i="2"/>
  <c r="H656" i="2"/>
  <c r="AV655" i="2"/>
  <c r="AJ655" i="2"/>
  <c r="M655" i="2"/>
  <c r="H655" i="2"/>
  <c r="AV654" i="2"/>
  <c r="AJ654" i="2"/>
  <c r="M654" i="2"/>
  <c r="H654" i="2"/>
  <c r="G654" i="2"/>
  <c r="AV653" i="2"/>
  <c r="AJ653" i="2"/>
  <c r="M653" i="2"/>
  <c r="H653" i="2"/>
  <c r="AV652" i="2"/>
  <c r="AJ652" i="2"/>
  <c r="M652" i="2"/>
  <c r="H652" i="2"/>
  <c r="AV651" i="2"/>
  <c r="AJ651" i="2"/>
  <c r="M651" i="2"/>
  <c r="H651" i="2"/>
  <c r="AV650" i="2"/>
  <c r="AJ650" i="2"/>
  <c r="M650" i="2"/>
  <c r="H650" i="2"/>
  <c r="AV649" i="2"/>
  <c r="AJ649" i="2"/>
  <c r="M649" i="2"/>
  <c r="H649" i="2"/>
  <c r="AV648" i="2"/>
  <c r="G648" i="2" s="1"/>
  <c r="AJ648" i="2"/>
  <c r="H648" i="2"/>
  <c r="AV647" i="2"/>
  <c r="AJ647" i="2"/>
  <c r="M647" i="2"/>
  <c r="H647" i="2"/>
  <c r="AV646" i="2"/>
  <c r="AJ646" i="2"/>
  <c r="M646" i="2"/>
  <c r="H646" i="2"/>
  <c r="G646" i="2"/>
  <c r="AV645" i="2"/>
  <c r="AJ645" i="2"/>
  <c r="M645" i="2"/>
  <c r="H645" i="2"/>
  <c r="AV644" i="2"/>
  <c r="AJ644" i="2"/>
  <c r="M644" i="2"/>
  <c r="H644" i="2"/>
  <c r="AV643" i="2"/>
  <c r="AJ643" i="2"/>
  <c r="M643" i="2"/>
  <c r="H643" i="2"/>
  <c r="AV642" i="2"/>
  <c r="AJ642" i="2"/>
  <c r="M642" i="2"/>
  <c r="H642" i="2"/>
  <c r="AV641" i="2"/>
  <c r="AJ641" i="2"/>
  <c r="M641" i="2"/>
  <c r="H641" i="2"/>
  <c r="AV640" i="2"/>
  <c r="AJ640" i="2"/>
  <c r="M640" i="2"/>
  <c r="H640" i="2"/>
  <c r="AV639" i="2"/>
  <c r="AJ639" i="2"/>
  <c r="M639" i="2"/>
  <c r="G639" i="2" s="1"/>
  <c r="H639" i="2"/>
  <c r="AV638" i="2"/>
  <c r="AJ638" i="2"/>
  <c r="M638" i="2"/>
  <c r="H638" i="2"/>
  <c r="AV637" i="2"/>
  <c r="AJ637" i="2"/>
  <c r="M637" i="2"/>
  <c r="H637" i="2"/>
  <c r="AV636" i="2"/>
  <c r="AJ636" i="2"/>
  <c r="M636" i="2"/>
  <c r="H636" i="2"/>
  <c r="AV635" i="2"/>
  <c r="AJ635" i="2"/>
  <c r="M635" i="2"/>
  <c r="H635" i="2"/>
  <c r="AV634" i="2"/>
  <c r="AJ634" i="2"/>
  <c r="M634" i="2"/>
  <c r="H634" i="2"/>
  <c r="AV633" i="2"/>
  <c r="AJ633" i="2"/>
  <c r="M633" i="2"/>
  <c r="G633" i="2" s="1"/>
  <c r="H633" i="2"/>
  <c r="AV632" i="2"/>
  <c r="AJ632" i="2"/>
  <c r="M632" i="2"/>
  <c r="G632" i="2" s="1"/>
  <c r="H632" i="2"/>
  <c r="AV631" i="2"/>
  <c r="AJ631" i="2"/>
  <c r="M631" i="2"/>
  <c r="G631" i="2" s="1"/>
  <c r="H631" i="2"/>
  <c r="AV630" i="2"/>
  <c r="AJ630" i="2"/>
  <c r="M630" i="2"/>
  <c r="G630" i="2" s="1"/>
  <c r="H630" i="2"/>
  <c r="AV629" i="2"/>
  <c r="AJ629" i="2"/>
  <c r="M629" i="2"/>
  <c r="G629" i="2" s="1"/>
  <c r="H629" i="2"/>
  <c r="AV628" i="2"/>
  <c r="AJ628" i="2"/>
  <c r="M628" i="2"/>
  <c r="H628" i="2"/>
  <c r="AV627" i="2"/>
  <c r="M627" i="2"/>
  <c r="H627" i="2"/>
  <c r="AV626" i="2"/>
  <c r="M626" i="2"/>
  <c r="H626" i="2"/>
  <c r="AV625" i="2"/>
  <c r="AJ625" i="2"/>
  <c r="M625" i="2"/>
  <c r="H625" i="2"/>
  <c r="AV624" i="2"/>
  <c r="AJ624" i="2"/>
  <c r="M624" i="2"/>
  <c r="H624" i="2"/>
  <c r="AV623" i="2"/>
  <c r="AJ623" i="2"/>
  <c r="M623" i="2"/>
  <c r="H623" i="2"/>
  <c r="AV622" i="2"/>
  <c r="AJ622" i="2"/>
  <c r="M622" i="2"/>
  <c r="H622" i="2"/>
  <c r="AV621" i="2"/>
  <c r="AJ621" i="2"/>
  <c r="M621" i="2"/>
  <c r="H621" i="2"/>
  <c r="G621" i="2"/>
  <c r="AV620" i="2"/>
  <c r="AJ620" i="2"/>
  <c r="M620" i="2"/>
  <c r="H620" i="2"/>
  <c r="C620" i="2"/>
  <c r="AV619" i="2"/>
  <c r="AJ619" i="2"/>
  <c r="M619" i="2"/>
  <c r="H619" i="2"/>
  <c r="AV618" i="2"/>
  <c r="AJ618" i="2"/>
  <c r="M618" i="2"/>
  <c r="H618" i="2"/>
  <c r="AV617" i="2"/>
  <c r="AJ617" i="2"/>
  <c r="M617" i="2"/>
  <c r="H617" i="2"/>
  <c r="AV616" i="2"/>
  <c r="AJ616" i="2"/>
  <c r="M616" i="2"/>
  <c r="H616" i="2"/>
  <c r="AV615" i="2"/>
  <c r="AJ615" i="2"/>
  <c r="M615" i="2"/>
  <c r="G615" i="2" s="1"/>
  <c r="H615" i="2"/>
  <c r="AV614" i="2"/>
  <c r="AJ614" i="2"/>
  <c r="M614" i="2"/>
  <c r="H614" i="2"/>
  <c r="AV613" i="2"/>
  <c r="AJ613" i="2"/>
  <c r="M613" i="2"/>
  <c r="H613" i="2"/>
  <c r="AV612" i="2"/>
  <c r="AJ612" i="2"/>
  <c r="M612" i="2"/>
  <c r="G612" i="2" s="1"/>
  <c r="H612" i="2"/>
  <c r="AV611" i="2"/>
  <c r="AJ611" i="2"/>
  <c r="M611" i="2"/>
  <c r="H611" i="2"/>
  <c r="AV610" i="2"/>
  <c r="AJ610" i="2"/>
  <c r="M610" i="2"/>
  <c r="H610" i="2"/>
  <c r="AV609" i="2"/>
  <c r="AJ609" i="2"/>
  <c r="M609" i="2"/>
  <c r="H609" i="2"/>
  <c r="AV608" i="2"/>
  <c r="AJ608" i="2"/>
  <c r="M608" i="2"/>
  <c r="H608" i="2"/>
  <c r="AV607" i="2"/>
  <c r="AJ607" i="2"/>
  <c r="M607" i="2"/>
  <c r="H607" i="2"/>
  <c r="AV606" i="2"/>
  <c r="AJ606" i="2"/>
  <c r="M606" i="2"/>
  <c r="H606" i="2"/>
  <c r="AV605" i="2"/>
  <c r="AJ605" i="2"/>
  <c r="M605" i="2"/>
  <c r="H605" i="2"/>
  <c r="AV604" i="2"/>
  <c r="AJ604" i="2"/>
  <c r="M604" i="2"/>
  <c r="H604" i="2"/>
  <c r="AV603" i="2"/>
  <c r="AJ603" i="2"/>
  <c r="M603" i="2"/>
  <c r="H603" i="2"/>
  <c r="AV602" i="2"/>
  <c r="AJ602" i="2"/>
  <c r="M602" i="2"/>
  <c r="H602" i="2"/>
  <c r="AV601" i="2"/>
  <c r="AJ601" i="2"/>
  <c r="M601" i="2"/>
  <c r="H601" i="2"/>
  <c r="AV600" i="2"/>
  <c r="AJ600" i="2"/>
  <c r="M600" i="2"/>
  <c r="H600" i="2"/>
  <c r="AV599" i="2"/>
  <c r="AJ599" i="2"/>
  <c r="M599" i="2"/>
  <c r="G599" i="2" s="1"/>
  <c r="H599" i="2"/>
  <c r="AV598" i="2"/>
  <c r="AJ598" i="2"/>
  <c r="M598" i="2"/>
  <c r="H598" i="2"/>
  <c r="AV597" i="2"/>
  <c r="AJ597" i="2"/>
  <c r="M597" i="2"/>
  <c r="H597" i="2"/>
  <c r="AV596" i="2"/>
  <c r="AJ596" i="2"/>
  <c r="M596" i="2"/>
  <c r="H596" i="2"/>
  <c r="AV595" i="2"/>
  <c r="AJ595" i="2"/>
  <c r="M595" i="2"/>
  <c r="H595" i="2"/>
  <c r="AV594" i="2"/>
  <c r="AJ594" i="2"/>
  <c r="M594" i="2"/>
  <c r="H594" i="2"/>
  <c r="AV593" i="2"/>
  <c r="AJ593" i="2"/>
  <c r="M593" i="2"/>
  <c r="H593" i="2"/>
  <c r="AV592" i="2"/>
  <c r="AJ592" i="2"/>
  <c r="M592" i="2"/>
  <c r="H592" i="2"/>
  <c r="AV591" i="2"/>
  <c r="AJ591" i="2"/>
  <c r="M591" i="2"/>
  <c r="H591" i="2"/>
  <c r="AV590" i="2"/>
  <c r="AJ590" i="2"/>
  <c r="M590" i="2"/>
  <c r="H590" i="2"/>
  <c r="AV589" i="2"/>
  <c r="AJ589" i="2"/>
  <c r="M589" i="2"/>
  <c r="H589" i="2"/>
  <c r="AV588" i="2"/>
  <c r="AS96" i="3"/>
  <c r="AR96" i="3"/>
  <c r="AQ96" i="3"/>
  <c r="AO96" i="3"/>
  <c r="AI588" i="2"/>
  <c r="AG96" i="3" s="1"/>
  <c r="AH588" i="2"/>
  <c r="AF96" i="3" s="1"/>
  <c r="AG588" i="2"/>
  <c r="AE96" i="3" s="1"/>
  <c r="AF588" i="2"/>
  <c r="AD96" i="3" s="1"/>
  <c r="AE588" i="2"/>
  <c r="AC96" i="3" s="1"/>
  <c r="AD588" i="2"/>
  <c r="AB96" i="3" s="1"/>
  <c r="AC588" i="2"/>
  <c r="AA96" i="3" s="1"/>
  <c r="AB588" i="2"/>
  <c r="Z96" i="3" s="1"/>
  <c r="Z588" i="2"/>
  <c r="X96" i="3" s="1"/>
  <c r="Y588" i="2"/>
  <c r="W96" i="3" s="1"/>
  <c r="W588" i="2"/>
  <c r="U96" i="3" s="1"/>
  <c r="V588" i="2"/>
  <c r="T96" i="3" s="1"/>
  <c r="S588" i="2"/>
  <c r="Q96" i="3" s="1"/>
  <c r="R588" i="2"/>
  <c r="J588" i="2"/>
  <c r="AV587" i="2"/>
  <c r="AJ587" i="2"/>
  <c r="AG587" i="2"/>
  <c r="AE95" i="3" s="1"/>
  <c r="AF587" i="2"/>
  <c r="AD95" i="3" s="1"/>
  <c r="AE587" i="2"/>
  <c r="AC95" i="3" s="1"/>
  <c r="AC587" i="2"/>
  <c r="AA95" i="3" s="1"/>
  <c r="AB587" i="2"/>
  <c r="Z95" i="3" s="1"/>
  <c r="Z587" i="2"/>
  <c r="X95" i="3" s="1"/>
  <c r="Y587" i="2"/>
  <c r="W95" i="3" s="1"/>
  <c r="U587" i="2"/>
  <c r="S95" i="3" s="1"/>
  <c r="S98" i="3" s="1"/>
  <c r="O587" i="2"/>
  <c r="M95" i="3" s="1"/>
  <c r="H587" i="2"/>
  <c r="AV586" i="2"/>
  <c r="AJ586" i="2"/>
  <c r="M586" i="2"/>
  <c r="G586" i="2" s="1"/>
  <c r="H586" i="2"/>
  <c r="AV585" i="2"/>
  <c r="AN93" i="3"/>
  <c r="AM93" i="3"/>
  <c r="AM7" i="5" s="1"/>
  <c r="AM12" i="5" s="1"/>
  <c r="AL93" i="3"/>
  <c r="AI585" i="2"/>
  <c r="AG93" i="3" s="1"/>
  <c r="AG98" i="3" s="1"/>
  <c r="AH585" i="2"/>
  <c r="AF93" i="3" s="1"/>
  <c r="AG585" i="2"/>
  <c r="AE93" i="3" s="1"/>
  <c r="AF585" i="2"/>
  <c r="AD93" i="3" s="1"/>
  <c r="AE585" i="2"/>
  <c r="AC93" i="3" s="1"/>
  <c r="AD585" i="2"/>
  <c r="AC585" i="2"/>
  <c r="AA93" i="3" s="1"/>
  <c r="AB585" i="2"/>
  <c r="Z93" i="3" s="1"/>
  <c r="AA585" i="2"/>
  <c r="Y98" i="3" s="1"/>
  <c r="Z585" i="2"/>
  <c r="X93" i="3" s="1"/>
  <c r="Y585" i="2"/>
  <c r="W93" i="3" s="1"/>
  <c r="W585" i="2"/>
  <c r="U93" i="3" s="1"/>
  <c r="V585" i="2"/>
  <c r="T93" i="3" s="1"/>
  <c r="S585" i="2"/>
  <c r="Q93" i="3" s="1"/>
  <c r="R585" i="2"/>
  <c r="P93" i="3" s="1"/>
  <c r="J585" i="2"/>
  <c r="H93" i="3" s="1"/>
  <c r="I585" i="2"/>
  <c r="AV584" i="2"/>
  <c r="AJ584" i="2"/>
  <c r="M584" i="2"/>
  <c r="H584" i="2"/>
  <c r="AV583" i="2"/>
  <c r="AJ583" i="2"/>
  <c r="M583" i="2"/>
  <c r="H583" i="2"/>
  <c r="AV582" i="2"/>
  <c r="AJ582" i="2"/>
  <c r="M582" i="2"/>
  <c r="H582" i="2"/>
  <c r="AV581" i="2"/>
  <c r="AJ581" i="2"/>
  <c r="M581" i="2"/>
  <c r="H581" i="2"/>
  <c r="AV580" i="2"/>
  <c r="AJ580" i="2"/>
  <c r="M580" i="2"/>
  <c r="F580" i="2" s="1"/>
  <c r="H580" i="2"/>
  <c r="AV579" i="2"/>
  <c r="AJ579" i="2"/>
  <c r="M579" i="2"/>
  <c r="H579" i="2"/>
  <c r="AV578" i="2"/>
  <c r="AJ578" i="2"/>
  <c r="M578" i="2"/>
  <c r="H578" i="2"/>
  <c r="AV577" i="2"/>
  <c r="AJ577" i="2"/>
  <c r="M577" i="2"/>
  <c r="H577" i="2"/>
  <c r="AV576" i="2"/>
  <c r="AJ576" i="2"/>
  <c r="M576" i="2"/>
  <c r="H576" i="2"/>
  <c r="AV575" i="2"/>
  <c r="AJ575" i="2"/>
  <c r="M575" i="2"/>
  <c r="H575" i="2"/>
  <c r="G575" i="2"/>
  <c r="AV574" i="2"/>
  <c r="AJ574" i="2"/>
  <c r="M574" i="2"/>
  <c r="H574" i="2"/>
  <c r="AV573" i="2"/>
  <c r="AJ573" i="2"/>
  <c r="M573" i="2"/>
  <c r="H573" i="2"/>
  <c r="AV572" i="2"/>
  <c r="AJ572" i="2"/>
  <c r="M572" i="2"/>
  <c r="H572" i="2"/>
  <c r="AV571" i="2"/>
  <c r="AJ571" i="2"/>
  <c r="M571" i="2"/>
  <c r="H571" i="2"/>
  <c r="AV570" i="2"/>
  <c r="AJ570" i="2"/>
  <c r="M570" i="2"/>
  <c r="H570" i="2"/>
  <c r="AV569" i="2"/>
  <c r="AJ569" i="2"/>
  <c r="M569" i="2"/>
  <c r="H569" i="2"/>
  <c r="AV568" i="2"/>
  <c r="AJ568" i="2"/>
  <c r="M568" i="2"/>
  <c r="H568" i="2"/>
  <c r="AV567" i="2"/>
  <c r="AJ567" i="2"/>
  <c r="M567" i="2"/>
  <c r="H567" i="2"/>
  <c r="AV566" i="2"/>
  <c r="AJ566" i="2"/>
  <c r="M566" i="2"/>
  <c r="H566" i="2"/>
  <c r="AV565" i="2"/>
  <c r="AJ565" i="2"/>
  <c r="M565" i="2"/>
  <c r="H565" i="2"/>
  <c r="AV564" i="2"/>
  <c r="AJ564" i="2"/>
  <c r="M564" i="2"/>
  <c r="H564" i="2"/>
  <c r="AV563" i="2"/>
  <c r="AJ563" i="2"/>
  <c r="M563" i="2"/>
  <c r="H563" i="2"/>
  <c r="AV562" i="2"/>
  <c r="AJ562" i="2"/>
  <c r="M562" i="2"/>
  <c r="H562" i="2"/>
  <c r="AV561" i="2"/>
  <c r="AJ561" i="2"/>
  <c r="M561" i="2"/>
  <c r="H561" i="2"/>
  <c r="AV560" i="2"/>
  <c r="AJ560" i="2"/>
  <c r="M560" i="2"/>
  <c r="H560" i="2"/>
  <c r="AV559" i="2"/>
  <c r="AJ559" i="2"/>
  <c r="M559" i="2"/>
  <c r="H559" i="2"/>
  <c r="AV558" i="2"/>
  <c r="AJ558" i="2"/>
  <c r="M558" i="2"/>
  <c r="H558" i="2"/>
  <c r="AV557" i="2"/>
  <c r="AJ557" i="2"/>
  <c r="M557" i="2"/>
  <c r="H557" i="2"/>
  <c r="AV556" i="2"/>
  <c r="AJ556" i="2"/>
  <c r="M556" i="2"/>
  <c r="H556" i="2"/>
  <c r="AV555" i="2"/>
  <c r="AJ555" i="2"/>
  <c r="M555" i="2"/>
  <c r="H555" i="2"/>
  <c r="AV554" i="2"/>
  <c r="AJ554" i="2"/>
  <c r="M554" i="2"/>
  <c r="H554" i="2"/>
  <c r="AV553" i="2"/>
  <c r="AJ553" i="2"/>
  <c r="M553" i="2"/>
  <c r="H553" i="2"/>
  <c r="AV552" i="2"/>
  <c r="AJ552" i="2"/>
  <c r="M552" i="2"/>
  <c r="H552" i="2"/>
  <c r="AV551" i="2"/>
  <c r="AJ551" i="2"/>
  <c r="M551" i="2"/>
  <c r="H551" i="2"/>
  <c r="AV550" i="2"/>
  <c r="AJ550" i="2"/>
  <c r="M550" i="2"/>
  <c r="H550" i="2"/>
  <c r="AV549" i="2"/>
  <c r="AJ549" i="2"/>
  <c r="M549" i="2"/>
  <c r="H549" i="2"/>
  <c r="AV548" i="2"/>
  <c r="AJ548" i="2"/>
  <c r="M548" i="2"/>
  <c r="H548" i="2"/>
  <c r="AV547" i="2"/>
  <c r="AJ547" i="2"/>
  <c r="M547" i="2"/>
  <c r="H547" i="2"/>
  <c r="AV546" i="2"/>
  <c r="AJ546" i="2"/>
  <c r="M546" i="2"/>
  <c r="H546" i="2"/>
  <c r="AV545" i="2"/>
  <c r="AJ545" i="2"/>
  <c r="M545" i="2"/>
  <c r="H545" i="2"/>
  <c r="AV544" i="2"/>
  <c r="AJ544" i="2"/>
  <c r="M544" i="2"/>
  <c r="H544" i="2"/>
  <c r="AV543" i="2"/>
  <c r="AJ543" i="2"/>
  <c r="M543" i="2"/>
  <c r="H543" i="2"/>
  <c r="AV542" i="2"/>
  <c r="AJ542" i="2"/>
  <c r="M542" i="2"/>
  <c r="H542" i="2"/>
  <c r="AV541" i="2"/>
  <c r="AJ541" i="2"/>
  <c r="M541" i="2"/>
  <c r="H541" i="2"/>
  <c r="AV540" i="2"/>
  <c r="AJ540" i="2"/>
  <c r="M540" i="2"/>
  <c r="F540" i="2" s="1"/>
  <c r="H540" i="2"/>
  <c r="AV539" i="2"/>
  <c r="AJ539" i="2"/>
  <c r="M539" i="2"/>
  <c r="H539" i="2"/>
  <c r="AV538" i="2"/>
  <c r="AJ538" i="2"/>
  <c r="M538" i="2"/>
  <c r="H538" i="2"/>
  <c r="AV537" i="2"/>
  <c r="AJ537" i="2"/>
  <c r="M537" i="2"/>
  <c r="H537" i="2"/>
  <c r="AV536" i="2"/>
  <c r="AJ536" i="2"/>
  <c r="M536" i="2"/>
  <c r="H536" i="2"/>
  <c r="AV535" i="2"/>
  <c r="AJ535" i="2"/>
  <c r="M535" i="2"/>
  <c r="H535" i="2"/>
  <c r="AV534" i="2"/>
  <c r="AJ534" i="2"/>
  <c r="M534" i="2"/>
  <c r="H534" i="2"/>
  <c r="AV533" i="2"/>
  <c r="AJ533" i="2"/>
  <c r="M533" i="2"/>
  <c r="H533" i="2"/>
  <c r="AV532" i="2"/>
  <c r="AJ532" i="2"/>
  <c r="M532" i="2"/>
  <c r="H532" i="2"/>
  <c r="AV531" i="2"/>
  <c r="AJ531" i="2"/>
  <c r="M531" i="2"/>
  <c r="H531" i="2"/>
  <c r="AV530" i="2"/>
  <c r="AJ530" i="2"/>
  <c r="M530" i="2"/>
  <c r="H530" i="2"/>
  <c r="AV529" i="2"/>
  <c r="AJ529" i="2"/>
  <c r="M529" i="2"/>
  <c r="H529" i="2"/>
  <c r="AV528" i="2"/>
  <c r="AJ528" i="2"/>
  <c r="M528" i="2"/>
  <c r="H528" i="2"/>
  <c r="AV527" i="2"/>
  <c r="AJ527" i="2"/>
  <c r="M527" i="2"/>
  <c r="H527" i="2"/>
  <c r="AV526" i="2"/>
  <c r="AJ526" i="2"/>
  <c r="M526" i="2"/>
  <c r="H526" i="2"/>
  <c r="AV525" i="2"/>
  <c r="AJ525" i="2"/>
  <c r="M525" i="2"/>
  <c r="H525" i="2"/>
  <c r="AV524" i="2"/>
  <c r="AJ524" i="2"/>
  <c r="M524" i="2"/>
  <c r="H524" i="2"/>
  <c r="AV523" i="2"/>
  <c r="AJ523" i="2"/>
  <c r="M523" i="2"/>
  <c r="H523" i="2"/>
  <c r="AV522" i="2"/>
  <c r="AJ522" i="2"/>
  <c r="M522" i="2"/>
  <c r="H522" i="2"/>
  <c r="G522" i="2"/>
  <c r="AV521" i="2"/>
  <c r="AJ521" i="2"/>
  <c r="M521" i="2"/>
  <c r="H521" i="2"/>
  <c r="AV520" i="2"/>
  <c r="AJ520" i="2"/>
  <c r="M520" i="2"/>
  <c r="H520" i="2"/>
  <c r="AV519" i="2"/>
  <c r="AJ519" i="2"/>
  <c r="M519" i="2"/>
  <c r="H519" i="2"/>
  <c r="AV518" i="2"/>
  <c r="AJ518" i="2"/>
  <c r="M518" i="2"/>
  <c r="H518" i="2"/>
  <c r="AV517" i="2"/>
  <c r="AJ517" i="2"/>
  <c r="M517" i="2"/>
  <c r="H517" i="2"/>
  <c r="AV516" i="2"/>
  <c r="AJ516" i="2"/>
  <c r="M516" i="2"/>
  <c r="H516" i="2"/>
  <c r="AV515" i="2"/>
  <c r="AJ515" i="2"/>
  <c r="M515" i="2"/>
  <c r="H515" i="2"/>
  <c r="AV514" i="2"/>
  <c r="AJ514" i="2"/>
  <c r="M514" i="2"/>
  <c r="H514" i="2"/>
  <c r="AV513" i="2"/>
  <c r="AJ513" i="2"/>
  <c r="M513" i="2"/>
  <c r="G513" i="2" s="1"/>
  <c r="H513" i="2"/>
  <c r="AV512" i="2"/>
  <c r="AJ512" i="2"/>
  <c r="M512" i="2"/>
  <c r="H512" i="2"/>
  <c r="AV511" i="2"/>
  <c r="AJ511" i="2"/>
  <c r="M511" i="2"/>
  <c r="H511" i="2"/>
  <c r="AV510" i="2"/>
  <c r="AJ510" i="2"/>
  <c r="M510" i="2"/>
  <c r="H510" i="2"/>
  <c r="AV509" i="2"/>
  <c r="AJ509" i="2"/>
  <c r="M509" i="2"/>
  <c r="G509" i="2" s="1"/>
  <c r="H509" i="2"/>
  <c r="AV508" i="2"/>
  <c r="AJ508" i="2"/>
  <c r="M508" i="2"/>
  <c r="H508" i="2"/>
  <c r="AV507" i="2"/>
  <c r="AJ507" i="2"/>
  <c r="M507" i="2"/>
  <c r="H507" i="2"/>
  <c r="AV506" i="2"/>
  <c r="AJ506" i="2"/>
  <c r="M506" i="2"/>
  <c r="G506" i="2" s="1"/>
  <c r="H506" i="2"/>
  <c r="AV505" i="2"/>
  <c r="AJ505" i="2"/>
  <c r="M505" i="2"/>
  <c r="H505" i="2"/>
  <c r="AV504" i="2"/>
  <c r="AJ504" i="2"/>
  <c r="M504" i="2"/>
  <c r="H504" i="2"/>
  <c r="AV503" i="2"/>
  <c r="AJ503" i="2"/>
  <c r="M503" i="2"/>
  <c r="H503" i="2"/>
  <c r="AV502" i="2"/>
  <c r="AJ502" i="2"/>
  <c r="M502" i="2"/>
  <c r="G502" i="2" s="1"/>
  <c r="H502" i="2"/>
  <c r="AV501" i="2"/>
  <c r="AJ501" i="2"/>
  <c r="M501" i="2"/>
  <c r="H501" i="2"/>
  <c r="AV500" i="2"/>
  <c r="AJ500" i="2"/>
  <c r="M500" i="2"/>
  <c r="H500" i="2"/>
  <c r="AV499" i="2"/>
  <c r="AJ499" i="2"/>
  <c r="M499" i="2"/>
  <c r="H499" i="2"/>
  <c r="AV498" i="2"/>
  <c r="AJ498" i="2"/>
  <c r="M498" i="2"/>
  <c r="H498" i="2"/>
  <c r="AV497" i="2"/>
  <c r="AJ497" i="2"/>
  <c r="M497" i="2"/>
  <c r="H497" i="2"/>
  <c r="AV496" i="2"/>
  <c r="AJ496" i="2"/>
  <c r="M496" i="2"/>
  <c r="H496" i="2"/>
  <c r="AV495" i="2"/>
  <c r="AJ495" i="2"/>
  <c r="M495" i="2"/>
  <c r="H495" i="2"/>
  <c r="AV494" i="2"/>
  <c r="AJ494" i="2"/>
  <c r="M494" i="2"/>
  <c r="H494" i="2"/>
  <c r="AV493" i="2"/>
  <c r="AJ493" i="2"/>
  <c r="M493" i="2"/>
  <c r="H493" i="2"/>
  <c r="AV492" i="2"/>
  <c r="AJ492" i="2"/>
  <c r="M492" i="2"/>
  <c r="H492" i="2"/>
  <c r="AV491" i="2"/>
  <c r="AJ491" i="2"/>
  <c r="M491" i="2"/>
  <c r="H491" i="2"/>
  <c r="AV490" i="2"/>
  <c r="AJ490" i="2"/>
  <c r="M490" i="2"/>
  <c r="F490" i="2" s="1"/>
  <c r="H490" i="2"/>
  <c r="AV489" i="2"/>
  <c r="AJ489" i="2"/>
  <c r="M489" i="2"/>
  <c r="H489" i="2"/>
  <c r="AV488" i="2"/>
  <c r="AJ488" i="2"/>
  <c r="M488" i="2"/>
  <c r="H488" i="2"/>
  <c r="AV487" i="2"/>
  <c r="AJ487" i="2"/>
  <c r="M487" i="2"/>
  <c r="H487" i="2"/>
  <c r="AV486" i="2"/>
  <c r="AJ486" i="2"/>
  <c r="M486" i="2"/>
  <c r="G486" i="2" s="1"/>
  <c r="H486" i="2"/>
  <c r="AV485" i="2"/>
  <c r="AJ485" i="2"/>
  <c r="M485" i="2"/>
  <c r="H485" i="2"/>
  <c r="AV484" i="2"/>
  <c r="AJ484" i="2"/>
  <c r="M484" i="2"/>
  <c r="H484" i="2"/>
  <c r="AV483" i="2"/>
  <c r="AJ483" i="2"/>
  <c r="M483" i="2"/>
  <c r="H483" i="2"/>
  <c r="AV482" i="2"/>
  <c r="AJ482" i="2"/>
  <c r="M482" i="2"/>
  <c r="H482" i="2"/>
  <c r="AV481" i="2"/>
  <c r="AJ481" i="2"/>
  <c r="M481" i="2"/>
  <c r="H481" i="2"/>
  <c r="AV480" i="2"/>
  <c r="AJ480" i="2"/>
  <c r="M480" i="2"/>
  <c r="H480" i="2"/>
  <c r="AV479" i="2"/>
  <c r="AJ479" i="2"/>
  <c r="M479" i="2"/>
  <c r="H479" i="2"/>
  <c r="AV478" i="2"/>
  <c r="AJ478" i="2"/>
  <c r="M478" i="2"/>
  <c r="H478" i="2"/>
  <c r="AV477" i="2"/>
  <c r="AJ477" i="2"/>
  <c r="M477" i="2"/>
  <c r="H477" i="2"/>
  <c r="AV476" i="2"/>
  <c r="AJ476" i="2"/>
  <c r="M476" i="2"/>
  <c r="G476" i="2" s="1"/>
  <c r="H476" i="2"/>
  <c r="AV475" i="2"/>
  <c r="AJ475" i="2"/>
  <c r="M475" i="2"/>
  <c r="H475" i="2"/>
  <c r="AV474" i="2"/>
  <c r="AJ474" i="2"/>
  <c r="M474" i="2"/>
  <c r="G474" i="2" s="1"/>
  <c r="H474" i="2"/>
  <c r="AV473" i="2"/>
  <c r="AJ473" i="2"/>
  <c r="M473" i="2"/>
  <c r="G473" i="2" s="1"/>
  <c r="H473" i="2"/>
  <c r="AV472" i="2"/>
  <c r="AJ472" i="2"/>
  <c r="M472" i="2"/>
  <c r="G472" i="2" s="1"/>
  <c r="H472" i="2"/>
  <c r="AV471" i="2"/>
  <c r="AJ471" i="2"/>
  <c r="M471" i="2"/>
  <c r="H471" i="2"/>
  <c r="AV470" i="2"/>
  <c r="AJ470" i="2"/>
  <c r="M470" i="2"/>
  <c r="H470" i="2"/>
  <c r="AV469" i="2"/>
  <c r="AJ469" i="2"/>
  <c r="M469" i="2"/>
  <c r="H469" i="2"/>
  <c r="AV468" i="2"/>
  <c r="AJ468" i="2"/>
  <c r="M468" i="2"/>
  <c r="H468" i="2"/>
  <c r="AV467" i="2"/>
  <c r="AJ467" i="2"/>
  <c r="M467" i="2"/>
  <c r="H467" i="2"/>
  <c r="AV466" i="2"/>
  <c r="AJ466" i="2"/>
  <c r="M466" i="2"/>
  <c r="H466" i="2"/>
  <c r="AV465" i="2"/>
  <c r="AJ465" i="2"/>
  <c r="M465" i="2"/>
  <c r="H465" i="2"/>
  <c r="AV464" i="2"/>
  <c r="AJ464" i="2"/>
  <c r="M464" i="2"/>
  <c r="H464" i="2"/>
  <c r="AV463" i="2"/>
  <c r="AJ463" i="2"/>
  <c r="M463" i="2"/>
  <c r="G463" i="2" s="1"/>
  <c r="H463" i="2"/>
  <c r="AV462" i="2"/>
  <c r="AJ462" i="2"/>
  <c r="M462" i="2"/>
  <c r="G462" i="2" s="1"/>
  <c r="H462" i="2"/>
  <c r="AV461" i="2"/>
  <c r="AJ461" i="2"/>
  <c r="M461" i="2"/>
  <c r="G461" i="2" s="1"/>
  <c r="H461" i="2"/>
  <c r="AV460" i="2"/>
  <c r="AJ460" i="2"/>
  <c r="M460" i="2"/>
  <c r="H460" i="2"/>
  <c r="AV459" i="2"/>
  <c r="AJ459" i="2"/>
  <c r="M459" i="2"/>
  <c r="G459" i="2" s="1"/>
  <c r="H459" i="2"/>
  <c r="AV458" i="2"/>
  <c r="AJ458" i="2"/>
  <c r="M458" i="2"/>
  <c r="G458" i="2" s="1"/>
  <c r="H458" i="2"/>
  <c r="AV457" i="2"/>
  <c r="AJ457" i="2"/>
  <c r="M457" i="2"/>
  <c r="G457" i="2" s="1"/>
  <c r="H457" i="2"/>
  <c r="AV456" i="2"/>
  <c r="AJ456" i="2"/>
  <c r="M456" i="2"/>
  <c r="G456" i="2" s="1"/>
  <c r="H456" i="2"/>
  <c r="AV455" i="2"/>
  <c r="AJ455" i="2"/>
  <c r="M455" i="2"/>
  <c r="G455" i="2" s="1"/>
  <c r="H455" i="2"/>
  <c r="AV454" i="2"/>
  <c r="AJ454" i="2"/>
  <c r="M454" i="2"/>
  <c r="H454" i="2"/>
  <c r="AV453" i="2"/>
  <c r="AJ453" i="2"/>
  <c r="M453" i="2"/>
  <c r="G453" i="2" s="1"/>
  <c r="H453" i="2"/>
  <c r="AV452" i="2"/>
  <c r="AJ452" i="2"/>
  <c r="M452" i="2"/>
  <c r="H452" i="2"/>
  <c r="AV451" i="2"/>
  <c r="AJ451" i="2"/>
  <c r="M451" i="2"/>
  <c r="H451" i="2"/>
  <c r="AV450" i="2"/>
  <c r="AJ450" i="2"/>
  <c r="M450" i="2"/>
  <c r="H450" i="2"/>
  <c r="AV449" i="2"/>
  <c r="AJ449" i="2"/>
  <c r="M449" i="2"/>
  <c r="G449" i="2" s="1"/>
  <c r="H449" i="2"/>
  <c r="AV448" i="2"/>
  <c r="AJ448" i="2"/>
  <c r="M448" i="2"/>
  <c r="H448" i="2"/>
  <c r="AV447" i="2"/>
  <c r="AJ447" i="2"/>
  <c r="M447" i="2"/>
  <c r="H447" i="2"/>
  <c r="AV446" i="2"/>
  <c r="AJ446" i="2"/>
  <c r="M446" i="2"/>
  <c r="G446" i="2" s="1"/>
  <c r="H446" i="2"/>
  <c r="AV445" i="2"/>
  <c r="AJ445" i="2"/>
  <c r="M445" i="2"/>
  <c r="H445" i="2"/>
  <c r="AV444" i="2"/>
  <c r="AJ444" i="2"/>
  <c r="M444" i="2"/>
  <c r="H444" i="2"/>
  <c r="AV443" i="2"/>
  <c r="AJ443" i="2"/>
  <c r="M443" i="2"/>
  <c r="H443" i="2"/>
  <c r="AV442" i="2"/>
  <c r="AJ442" i="2"/>
  <c r="M442" i="2"/>
  <c r="H442" i="2"/>
  <c r="AV441" i="2"/>
  <c r="AJ441" i="2"/>
  <c r="M441" i="2"/>
  <c r="H441" i="2"/>
  <c r="AV440" i="2"/>
  <c r="AJ440" i="2"/>
  <c r="M440" i="2"/>
  <c r="H440" i="2"/>
  <c r="AV439" i="2"/>
  <c r="AJ439" i="2"/>
  <c r="M439" i="2"/>
  <c r="H439" i="2"/>
  <c r="AV438" i="2"/>
  <c r="AJ438" i="2"/>
  <c r="M438" i="2"/>
  <c r="H438" i="2"/>
  <c r="AV437" i="2"/>
  <c r="AJ437" i="2"/>
  <c r="M437" i="2"/>
  <c r="H437" i="2"/>
  <c r="AV436" i="2"/>
  <c r="AJ436" i="2"/>
  <c r="M436" i="2"/>
  <c r="H436" i="2"/>
  <c r="AV435" i="2"/>
  <c r="AJ435" i="2"/>
  <c r="M435" i="2"/>
  <c r="H435" i="2"/>
  <c r="AV434" i="2"/>
  <c r="AJ434" i="2"/>
  <c r="M434" i="2"/>
  <c r="H434" i="2"/>
  <c r="AV433" i="2"/>
  <c r="AJ433" i="2"/>
  <c r="M433" i="2"/>
  <c r="H433" i="2"/>
  <c r="AV432" i="2"/>
  <c r="AJ432" i="2"/>
  <c r="M432" i="2"/>
  <c r="G432" i="2" s="1"/>
  <c r="H432" i="2"/>
  <c r="AV431" i="2"/>
  <c r="AJ431" i="2"/>
  <c r="M431" i="2"/>
  <c r="H431" i="2"/>
  <c r="AV430" i="2"/>
  <c r="AJ430" i="2"/>
  <c r="M430" i="2"/>
  <c r="H430" i="2"/>
  <c r="AV429" i="2"/>
  <c r="AJ429" i="2"/>
  <c r="M429" i="2"/>
  <c r="G429" i="2" s="1"/>
  <c r="H429" i="2"/>
  <c r="AV428" i="2"/>
  <c r="AJ428" i="2"/>
  <c r="M428" i="2"/>
  <c r="G428" i="2" s="1"/>
  <c r="H428" i="2"/>
  <c r="AV427" i="2"/>
  <c r="AJ427" i="2"/>
  <c r="M427" i="2"/>
  <c r="G427" i="2" s="1"/>
  <c r="H427" i="2"/>
  <c r="AV426" i="2"/>
  <c r="AJ426" i="2"/>
  <c r="M426" i="2"/>
  <c r="G426" i="2" s="1"/>
  <c r="H426" i="2"/>
  <c r="AV425" i="2"/>
  <c r="AJ425" i="2"/>
  <c r="M425" i="2"/>
  <c r="H425" i="2"/>
  <c r="AV424" i="2"/>
  <c r="AJ424" i="2"/>
  <c r="M424" i="2"/>
  <c r="G424" i="2" s="1"/>
  <c r="H424" i="2"/>
  <c r="AV423" i="2"/>
  <c r="AJ423" i="2"/>
  <c r="M423" i="2"/>
  <c r="G423" i="2" s="1"/>
  <c r="H423" i="2"/>
  <c r="AV422" i="2"/>
  <c r="AJ422" i="2"/>
  <c r="M422" i="2"/>
  <c r="G422" i="2" s="1"/>
  <c r="H422" i="2"/>
  <c r="AV421" i="2"/>
  <c r="AJ421" i="2"/>
  <c r="M421" i="2"/>
  <c r="H421" i="2"/>
  <c r="AV420" i="2"/>
  <c r="AJ420" i="2"/>
  <c r="M420" i="2"/>
  <c r="H420" i="2"/>
  <c r="AV419" i="2"/>
  <c r="AJ419" i="2"/>
  <c r="M419" i="2"/>
  <c r="G419" i="2" s="1"/>
  <c r="H419" i="2"/>
  <c r="AV418" i="2"/>
  <c r="AJ418" i="2"/>
  <c r="M418" i="2"/>
  <c r="H418" i="2"/>
  <c r="AV417" i="2"/>
  <c r="AJ417" i="2"/>
  <c r="M417" i="2"/>
  <c r="H417" i="2"/>
  <c r="AV416" i="2"/>
  <c r="AJ416" i="2"/>
  <c r="M416" i="2"/>
  <c r="H416" i="2"/>
  <c r="AV415" i="2"/>
  <c r="AJ415" i="2"/>
  <c r="M415" i="2"/>
  <c r="H415" i="2"/>
  <c r="AV414" i="2"/>
  <c r="AJ414" i="2"/>
  <c r="M414" i="2"/>
  <c r="H414" i="2"/>
  <c r="AV413" i="2"/>
  <c r="AJ413" i="2"/>
  <c r="AI413" i="2"/>
  <c r="AH413" i="2"/>
  <c r="AG413" i="2"/>
  <c r="M413" i="2"/>
  <c r="H413" i="2"/>
  <c r="AV412" i="2"/>
  <c r="AJ412" i="2"/>
  <c r="M412" i="2"/>
  <c r="H412" i="2"/>
  <c r="AV411" i="2"/>
  <c r="AJ411" i="2"/>
  <c r="M411" i="2"/>
  <c r="H411" i="2"/>
  <c r="AV410" i="2"/>
  <c r="AJ410" i="2"/>
  <c r="M410" i="2"/>
  <c r="H410" i="2"/>
  <c r="AV409" i="2"/>
  <c r="AJ409" i="2"/>
  <c r="M409" i="2"/>
  <c r="H409" i="2"/>
  <c r="AJ408" i="2"/>
  <c r="M408" i="2"/>
  <c r="H408" i="2"/>
  <c r="AV407" i="2"/>
  <c r="AJ407" i="2"/>
  <c r="M407" i="2"/>
  <c r="H407" i="2"/>
  <c r="AV406" i="2"/>
  <c r="AJ406" i="2"/>
  <c r="M406" i="2"/>
  <c r="H406" i="2"/>
  <c r="AV405" i="2"/>
  <c r="AJ405" i="2"/>
  <c r="M405" i="2"/>
  <c r="H405" i="2"/>
  <c r="AV404" i="2"/>
  <c r="AJ404" i="2"/>
  <c r="M404" i="2"/>
  <c r="H404" i="2"/>
  <c r="BC403" i="2"/>
  <c r="BA78" i="3" s="1"/>
  <c r="BA403" i="2"/>
  <c r="AY78" i="3" s="1"/>
  <c r="AZ403" i="2"/>
  <c r="AX78" i="3" s="1"/>
  <c r="AY403" i="2"/>
  <c r="AU403" i="2"/>
  <c r="AS78" i="3" s="1"/>
  <c r="AS80" i="3" s="1"/>
  <c r="AT403" i="2"/>
  <c r="AR78" i="3" s="1"/>
  <c r="AR80" i="3" s="1"/>
  <c r="AS403" i="2"/>
  <c r="AQ78" i="3" s="1"/>
  <c r="AR403" i="2"/>
  <c r="AQ403" i="2"/>
  <c r="AO78" i="3" s="1"/>
  <c r="AI403" i="2"/>
  <c r="AH403" i="2"/>
  <c r="AG403" i="2"/>
  <c r="AF403" i="2"/>
  <c r="AD78" i="3" s="1"/>
  <c r="AE403" i="2"/>
  <c r="AC78" i="3" s="1"/>
  <c r="AC10" i="5" s="1"/>
  <c r="AD403" i="2"/>
  <c r="AB78" i="3" s="1"/>
  <c r="AC403" i="2"/>
  <c r="AA78" i="3" s="1"/>
  <c r="AB403" i="2"/>
  <c r="Z78" i="3" s="1"/>
  <c r="Z403" i="2"/>
  <c r="X78" i="3" s="1"/>
  <c r="Y403" i="2"/>
  <c r="W78" i="3" s="1"/>
  <c r="X403" i="2"/>
  <c r="V78" i="3" s="1"/>
  <c r="W403" i="2"/>
  <c r="U78" i="3" s="1"/>
  <c r="V403" i="2"/>
  <c r="T78" i="3" s="1"/>
  <c r="T403" i="2"/>
  <c r="R78" i="3" s="1"/>
  <c r="S403" i="2"/>
  <c r="Q78" i="3" s="1"/>
  <c r="R403" i="2"/>
  <c r="P78" i="3" s="1"/>
  <c r="P403" i="2"/>
  <c r="N78" i="3" s="1"/>
  <c r="N10" i="5" s="1"/>
  <c r="K403" i="2"/>
  <c r="I78" i="3" s="1"/>
  <c r="I80" i="3" s="1"/>
  <c r="I403" i="2"/>
  <c r="G78" i="3" s="1"/>
  <c r="BD402" i="2"/>
  <c r="BB77" i="3" s="1"/>
  <c r="AY402" i="2"/>
  <c r="AW77" i="3" s="1"/>
  <c r="AW9" i="5" s="1"/>
  <c r="AW402" i="2"/>
  <c r="AM402" i="2"/>
  <c r="AK77" i="3" s="1"/>
  <c r="AL402" i="2"/>
  <c r="AJ77" i="3" s="1"/>
  <c r="AK402" i="2"/>
  <c r="AI77" i="3" s="1"/>
  <c r="AI402" i="2"/>
  <c r="AG77" i="3" s="1"/>
  <c r="AH402" i="2"/>
  <c r="AF77" i="3" s="1"/>
  <c r="AG402" i="2"/>
  <c r="AE77" i="3" s="1"/>
  <c r="AE402" i="2"/>
  <c r="AC77" i="3" s="1"/>
  <c r="AD402" i="2"/>
  <c r="AB77" i="3" s="1"/>
  <c r="AC402" i="2"/>
  <c r="AA77" i="3" s="1"/>
  <c r="AB402" i="2"/>
  <c r="Z77" i="3" s="1"/>
  <c r="Y402" i="2"/>
  <c r="W77" i="3" s="1"/>
  <c r="U402" i="2"/>
  <c r="S77" i="3" s="1"/>
  <c r="S80" i="3" s="1"/>
  <c r="O402" i="2"/>
  <c r="M77" i="3" s="1"/>
  <c r="H402" i="2"/>
  <c r="AV401" i="2"/>
  <c r="AJ401" i="2"/>
  <c r="M401" i="2"/>
  <c r="H401" i="2"/>
  <c r="BC400" i="2"/>
  <c r="AV400" i="2" s="1"/>
  <c r="AP400" i="2"/>
  <c r="AN80" i="3" s="1"/>
  <c r="AO400" i="2"/>
  <c r="AM75" i="3" s="1"/>
  <c r="AN400" i="2"/>
  <c r="AL75" i="3" s="1"/>
  <c r="AL80" i="3" s="1"/>
  <c r="AI400" i="2"/>
  <c r="AG75" i="3" s="1"/>
  <c r="AH400" i="2"/>
  <c r="AF75" i="3" s="1"/>
  <c r="AG400" i="2"/>
  <c r="AE75" i="3" s="1"/>
  <c r="AF400" i="2"/>
  <c r="AD75" i="3" s="1"/>
  <c r="AE400" i="2"/>
  <c r="AC75" i="3" s="1"/>
  <c r="AD400" i="2"/>
  <c r="AB75" i="3" s="1"/>
  <c r="AC400" i="2"/>
  <c r="AA75" i="3" s="1"/>
  <c r="AB400" i="2"/>
  <c r="Z75" i="3" s="1"/>
  <c r="Z400" i="2"/>
  <c r="X75" i="3" s="1"/>
  <c r="Y400" i="2"/>
  <c r="W75" i="3" s="1"/>
  <c r="X400" i="2"/>
  <c r="V75" i="3" s="1"/>
  <c r="W400" i="2"/>
  <c r="U75" i="3" s="1"/>
  <c r="V400" i="2"/>
  <c r="T75" i="3" s="1"/>
  <c r="T400" i="2"/>
  <c r="R75" i="3" s="1"/>
  <c r="S400" i="2"/>
  <c r="Q75" i="3" s="1"/>
  <c r="R400" i="2"/>
  <c r="P75" i="3" s="1"/>
  <c r="P400" i="2"/>
  <c r="N75" i="3" s="1"/>
  <c r="H400" i="2"/>
  <c r="AV399" i="2"/>
  <c r="AJ399" i="2"/>
  <c r="M399" i="2"/>
  <c r="H399" i="2"/>
  <c r="AV398" i="2"/>
  <c r="AJ398" i="2"/>
  <c r="M398" i="2"/>
  <c r="H398" i="2"/>
  <c r="AV397" i="2"/>
  <c r="AJ397" i="2"/>
  <c r="M397" i="2"/>
  <c r="H397" i="2"/>
  <c r="AV396" i="2"/>
  <c r="AJ396" i="2"/>
  <c r="M396" i="2"/>
  <c r="H396" i="2"/>
  <c r="AV395" i="2"/>
  <c r="AJ395" i="2"/>
  <c r="M395" i="2"/>
  <c r="H395" i="2"/>
  <c r="AV394" i="2"/>
  <c r="AJ394" i="2"/>
  <c r="M394" i="2"/>
  <c r="H394" i="2"/>
  <c r="AV393" i="2"/>
  <c r="AJ393" i="2"/>
  <c r="M393" i="2"/>
  <c r="H393" i="2"/>
  <c r="AV392" i="2"/>
  <c r="AJ392" i="2"/>
  <c r="M392" i="2"/>
  <c r="H392" i="2"/>
  <c r="AV391" i="2"/>
  <c r="AJ391" i="2"/>
  <c r="M391" i="2"/>
  <c r="H391" i="2"/>
  <c r="AV390" i="2"/>
  <c r="AJ390" i="2"/>
  <c r="M390" i="2"/>
  <c r="H390" i="2"/>
  <c r="AV389" i="2"/>
  <c r="AJ389" i="2"/>
  <c r="M389" i="2"/>
  <c r="H389" i="2"/>
  <c r="AV388" i="2"/>
  <c r="AJ388" i="2"/>
  <c r="M388" i="2"/>
  <c r="H388" i="2"/>
  <c r="AV387" i="2"/>
  <c r="G387" i="2" s="1"/>
  <c r="AJ387" i="2"/>
  <c r="M387" i="2"/>
  <c r="H387" i="2"/>
  <c r="AV386" i="2"/>
  <c r="AJ386" i="2"/>
  <c r="M386" i="2"/>
  <c r="H386" i="2"/>
  <c r="AV385" i="2"/>
  <c r="AJ385" i="2"/>
  <c r="M385" i="2"/>
  <c r="H385" i="2"/>
  <c r="AV384" i="2"/>
  <c r="AJ384" i="2"/>
  <c r="M384" i="2"/>
  <c r="H384" i="2"/>
  <c r="G384" i="2"/>
  <c r="AV383" i="2"/>
  <c r="AJ383" i="2"/>
  <c r="M383" i="2"/>
  <c r="H383" i="2"/>
  <c r="AV382" i="2"/>
  <c r="AJ382" i="2"/>
  <c r="M382" i="2"/>
  <c r="H382" i="2"/>
  <c r="AV381" i="2"/>
  <c r="AJ381" i="2"/>
  <c r="M381" i="2"/>
  <c r="H381" i="2"/>
  <c r="AV380" i="2"/>
  <c r="AJ380" i="2"/>
  <c r="M380" i="2"/>
  <c r="H380" i="2"/>
  <c r="AV379" i="2"/>
  <c r="AJ379" i="2"/>
  <c r="M379" i="2"/>
  <c r="H379" i="2"/>
  <c r="AV378" i="2"/>
  <c r="AJ378" i="2"/>
  <c r="M378" i="2"/>
  <c r="H378" i="2"/>
  <c r="AV377" i="2"/>
  <c r="AJ377" i="2"/>
  <c r="M377" i="2"/>
  <c r="H377" i="2"/>
  <c r="AV376" i="2"/>
  <c r="AJ376" i="2"/>
  <c r="M376" i="2"/>
  <c r="H376" i="2"/>
  <c r="AV375" i="2"/>
  <c r="AJ375" i="2"/>
  <c r="M375" i="2"/>
  <c r="H375" i="2"/>
  <c r="AV374" i="2"/>
  <c r="AJ374" i="2"/>
  <c r="M374" i="2"/>
  <c r="H374" i="2"/>
  <c r="AV373" i="2"/>
  <c r="G373" i="2" s="1"/>
  <c r="AJ373" i="2"/>
  <c r="H373" i="2"/>
  <c r="AV372" i="2"/>
  <c r="AJ372" i="2"/>
  <c r="M372" i="2"/>
  <c r="H372" i="2"/>
  <c r="AV371" i="2"/>
  <c r="AJ371" i="2"/>
  <c r="M371" i="2"/>
  <c r="H371" i="2"/>
  <c r="AV370" i="2"/>
  <c r="AJ370" i="2"/>
  <c r="M370" i="2"/>
  <c r="F370" i="2" s="1"/>
  <c r="H370" i="2"/>
  <c r="AV369" i="2"/>
  <c r="AJ369" i="2"/>
  <c r="M369" i="2"/>
  <c r="H369" i="2"/>
  <c r="AV368" i="2"/>
  <c r="AJ368" i="2"/>
  <c r="M368" i="2"/>
  <c r="H368" i="2"/>
  <c r="AV367" i="2"/>
  <c r="AJ367" i="2"/>
  <c r="M367" i="2"/>
  <c r="H367" i="2"/>
  <c r="AV366" i="2"/>
  <c r="AJ366" i="2"/>
  <c r="M366" i="2"/>
  <c r="H366" i="2"/>
  <c r="AV365" i="2"/>
  <c r="AJ365" i="2"/>
  <c r="M365" i="2"/>
  <c r="H365" i="2"/>
  <c r="AV364" i="2"/>
  <c r="AJ364" i="2"/>
  <c r="M364" i="2"/>
  <c r="H364" i="2"/>
  <c r="AJ363" i="2"/>
  <c r="M363" i="2"/>
  <c r="G363" i="2" s="1"/>
  <c r="H363" i="2"/>
  <c r="AV362" i="2"/>
  <c r="AJ362" i="2"/>
  <c r="M362" i="2"/>
  <c r="H362" i="2"/>
  <c r="AV361" i="2"/>
  <c r="AJ361" i="2"/>
  <c r="M361" i="2"/>
  <c r="H361" i="2"/>
  <c r="AV360" i="2"/>
  <c r="AJ360" i="2"/>
  <c r="M360" i="2"/>
  <c r="H360" i="2"/>
  <c r="AV359" i="2"/>
  <c r="AJ359" i="2"/>
  <c r="M359" i="2"/>
  <c r="H359" i="2"/>
  <c r="AV358" i="2"/>
  <c r="AJ358" i="2"/>
  <c r="M358" i="2"/>
  <c r="H358" i="2"/>
  <c r="AV357" i="2"/>
  <c r="AJ357" i="2"/>
  <c r="M357" i="2"/>
  <c r="H357" i="2"/>
  <c r="AV356" i="2"/>
  <c r="AJ356" i="2"/>
  <c r="M356" i="2"/>
  <c r="H356" i="2"/>
  <c r="AV355" i="2"/>
  <c r="AJ355" i="2"/>
  <c r="M355" i="2"/>
  <c r="F355" i="2" s="1"/>
  <c r="H355" i="2"/>
  <c r="AV354" i="2"/>
  <c r="AJ354" i="2"/>
  <c r="M354" i="2"/>
  <c r="H354" i="2"/>
  <c r="AV353" i="2"/>
  <c r="AJ353" i="2"/>
  <c r="M353" i="2"/>
  <c r="H353" i="2"/>
  <c r="G353" i="2"/>
  <c r="AV352" i="2"/>
  <c r="AJ352" i="2"/>
  <c r="M352" i="2"/>
  <c r="H352" i="2"/>
  <c r="AV351" i="2"/>
  <c r="AJ351" i="2"/>
  <c r="M351" i="2"/>
  <c r="H351" i="2"/>
  <c r="AV350" i="2"/>
  <c r="AJ350" i="2"/>
  <c r="M350" i="2"/>
  <c r="H350" i="2"/>
  <c r="AV349" i="2"/>
  <c r="AJ349" i="2"/>
  <c r="M349" i="2"/>
  <c r="H349" i="2"/>
  <c r="AV348" i="2"/>
  <c r="AJ348" i="2"/>
  <c r="M348" i="2"/>
  <c r="H348" i="2"/>
  <c r="AV347" i="2"/>
  <c r="AJ347" i="2"/>
  <c r="M347" i="2"/>
  <c r="H347" i="2"/>
  <c r="AV346" i="2"/>
  <c r="AJ346" i="2"/>
  <c r="M346" i="2"/>
  <c r="H346" i="2"/>
  <c r="AV345" i="2"/>
  <c r="AJ345" i="2"/>
  <c r="M345" i="2"/>
  <c r="H345" i="2"/>
  <c r="AV344" i="2"/>
  <c r="AJ344" i="2"/>
  <c r="M344" i="2"/>
  <c r="H344" i="2"/>
  <c r="AV343" i="2"/>
  <c r="G343" i="2" s="1"/>
  <c r="AJ343" i="2"/>
  <c r="H343" i="2"/>
  <c r="AV342" i="2"/>
  <c r="AJ342" i="2"/>
  <c r="M342" i="2"/>
  <c r="H342" i="2"/>
  <c r="AV341" i="2"/>
  <c r="AJ341" i="2"/>
  <c r="M341" i="2"/>
  <c r="H341" i="2"/>
  <c r="AV340" i="2"/>
  <c r="AJ340" i="2"/>
  <c r="M340" i="2"/>
  <c r="H340" i="2"/>
  <c r="AV339" i="2"/>
  <c r="AJ339" i="2"/>
  <c r="M339" i="2"/>
  <c r="H339" i="2"/>
  <c r="BE338" i="2"/>
  <c r="BC60" i="3" s="1"/>
  <c r="BD338" i="2"/>
  <c r="BB60" i="3" s="1"/>
  <c r="BC338" i="2"/>
  <c r="BA60" i="3" s="1"/>
  <c r="BA62" i="3" s="1"/>
  <c r="BA338" i="2"/>
  <c r="AY60" i="3" s="1"/>
  <c r="AY338" i="2"/>
  <c r="AX338" i="2"/>
  <c r="AV60" i="3" s="1"/>
  <c r="AU338" i="2"/>
  <c r="AS60" i="3" s="1"/>
  <c r="AS62" i="3" s="1"/>
  <c r="AT338" i="2"/>
  <c r="AR60" i="3" s="1"/>
  <c r="AR62" i="3" s="1"/>
  <c r="AS338" i="2"/>
  <c r="AQ60" i="3" s="1"/>
  <c r="AQ62" i="3" s="1"/>
  <c r="AR338" i="2"/>
  <c r="AP60" i="3" s="1"/>
  <c r="AQ338" i="2"/>
  <c r="AO60" i="3" s="1"/>
  <c r="AF338" i="2"/>
  <c r="AD60" i="3" s="1"/>
  <c r="AE338" i="2"/>
  <c r="AC60" i="3" s="1"/>
  <c r="AD338" i="2"/>
  <c r="AB60" i="3" s="1"/>
  <c r="AC338" i="2"/>
  <c r="AA60" i="3" s="1"/>
  <c r="AB338" i="2"/>
  <c r="Z60" i="3" s="1"/>
  <c r="Z338" i="2"/>
  <c r="X60" i="3" s="1"/>
  <c r="Y338" i="2"/>
  <c r="W60" i="3" s="1"/>
  <c r="W338" i="2"/>
  <c r="U60" i="3" s="1"/>
  <c r="V338" i="2"/>
  <c r="T60" i="3" s="1"/>
  <c r="T338" i="2"/>
  <c r="R60" i="3" s="1"/>
  <c r="S338" i="2"/>
  <c r="Q60" i="3" s="1"/>
  <c r="N338" i="2"/>
  <c r="H338" i="2"/>
  <c r="AV337" i="2"/>
  <c r="AJ337" i="2"/>
  <c r="M337" i="2"/>
  <c r="H337" i="2"/>
  <c r="G337" i="2"/>
  <c r="AV336" i="2"/>
  <c r="AJ336" i="2"/>
  <c r="M336" i="2"/>
  <c r="H336" i="2"/>
  <c r="BE335" i="2"/>
  <c r="BC57" i="3" s="1"/>
  <c r="BD335" i="2"/>
  <c r="BB57" i="3" s="1"/>
  <c r="BA335" i="2"/>
  <c r="AO335" i="2"/>
  <c r="AM57" i="3" s="1"/>
  <c r="AM62" i="3" s="1"/>
  <c r="AN335" i="2"/>
  <c r="AL57" i="3" s="1"/>
  <c r="AL62" i="3" s="1"/>
  <c r="AH335" i="2"/>
  <c r="AF57" i="3" s="1"/>
  <c r="AF62" i="3" s="1"/>
  <c r="AG335" i="2"/>
  <c r="AE57" i="3" s="1"/>
  <c r="AE62" i="3" s="1"/>
  <c r="AF335" i="2"/>
  <c r="AD57" i="3" s="1"/>
  <c r="AE335" i="2"/>
  <c r="AC57" i="3" s="1"/>
  <c r="AD335" i="2"/>
  <c r="AB57" i="3" s="1"/>
  <c r="AC335" i="2"/>
  <c r="AA57" i="3" s="1"/>
  <c r="AB335" i="2"/>
  <c r="Z57" i="3" s="1"/>
  <c r="Z62" i="3" s="1"/>
  <c r="Z335" i="2"/>
  <c r="Y335" i="2"/>
  <c r="W57" i="3" s="1"/>
  <c r="W335" i="2"/>
  <c r="U57" i="3" s="1"/>
  <c r="V335" i="2"/>
  <c r="T57" i="3" s="1"/>
  <c r="T335" i="2"/>
  <c r="R57" i="3" s="1"/>
  <c r="S335" i="2"/>
  <c r="Q57" i="3" s="1"/>
  <c r="N335" i="2"/>
  <c r="L57" i="3" s="1"/>
  <c r="H335" i="2"/>
  <c r="AV334" i="2"/>
  <c r="AJ334" i="2"/>
  <c r="M334" i="2"/>
  <c r="H334" i="2"/>
  <c r="AV333" i="2"/>
  <c r="AJ333" i="2"/>
  <c r="M333" i="2"/>
  <c r="H333" i="2"/>
  <c r="AV332" i="2"/>
  <c r="AJ332" i="2"/>
  <c r="M332" i="2"/>
  <c r="H332" i="2"/>
  <c r="AV331" i="2"/>
  <c r="AJ331" i="2"/>
  <c r="M331" i="2"/>
  <c r="H331" i="2"/>
  <c r="AV330" i="2"/>
  <c r="AJ330" i="2"/>
  <c r="M330" i="2"/>
  <c r="H330" i="2"/>
  <c r="AV329" i="2"/>
  <c r="AJ329" i="2"/>
  <c r="M329" i="2"/>
  <c r="H329" i="2"/>
  <c r="AV328" i="2"/>
  <c r="AJ328" i="2"/>
  <c r="M328" i="2"/>
  <c r="H328" i="2"/>
  <c r="AV327" i="2"/>
  <c r="AJ327" i="2"/>
  <c r="M327" i="2"/>
  <c r="H327" i="2"/>
  <c r="AV326" i="2"/>
  <c r="AJ326" i="2"/>
  <c r="M326" i="2"/>
  <c r="H326" i="2"/>
  <c r="AV325" i="2"/>
  <c r="AJ325" i="2"/>
  <c r="M325" i="2"/>
  <c r="H325" i="2"/>
  <c r="AV324" i="2"/>
  <c r="AJ324" i="2"/>
  <c r="M324" i="2"/>
  <c r="H324" i="2"/>
  <c r="AV323" i="2"/>
  <c r="AJ323" i="2"/>
  <c r="M323" i="2"/>
  <c r="H323" i="2"/>
  <c r="AV322" i="2"/>
  <c r="AJ322" i="2"/>
  <c r="M322" i="2"/>
  <c r="H322" i="2"/>
  <c r="AV321" i="2"/>
  <c r="AJ321" i="2"/>
  <c r="M321" i="2"/>
  <c r="H321" i="2"/>
  <c r="AV320" i="2"/>
  <c r="AJ320" i="2"/>
  <c r="M320" i="2"/>
  <c r="H320" i="2"/>
  <c r="AV319" i="2"/>
  <c r="AJ319" i="2"/>
  <c r="M319" i="2"/>
  <c r="H319" i="2"/>
  <c r="AV318" i="2"/>
  <c r="AJ318" i="2"/>
  <c r="M318" i="2"/>
  <c r="H318" i="2"/>
  <c r="AV317" i="2"/>
  <c r="G317" i="2" s="1"/>
  <c r="AJ317" i="2"/>
  <c r="M317" i="2"/>
  <c r="H317" i="2"/>
  <c r="AV316" i="2"/>
  <c r="AJ316" i="2"/>
  <c r="M316" i="2"/>
  <c r="H316" i="2"/>
  <c r="AV315" i="2"/>
  <c r="AJ315" i="2"/>
  <c r="M315" i="2"/>
  <c r="H315" i="2"/>
  <c r="AV314" i="2"/>
  <c r="AJ314" i="2"/>
  <c r="M314" i="2"/>
  <c r="H314" i="2"/>
  <c r="AV313" i="2"/>
  <c r="AJ313" i="2"/>
  <c r="M313" i="2"/>
  <c r="H313" i="2"/>
  <c r="AV312" i="2"/>
  <c r="AJ312" i="2"/>
  <c r="M312" i="2"/>
  <c r="H312" i="2"/>
  <c r="AV311" i="2"/>
  <c r="AJ311" i="2"/>
  <c r="M311" i="2"/>
  <c r="H311" i="2"/>
  <c r="AV310" i="2"/>
  <c r="AJ310" i="2"/>
  <c r="M310" i="2"/>
  <c r="H310" i="2"/>
  <c r="AV309" i="2"/>
  <c r="AJ309" i="2"/>
  <c r="M309" i="2"/>
  <c r="H309" i="2"/>
  <c r="AV308" i="2"/>
  <c r="AJ308" i="2"/>
  <c r="M308" i="2"/>
  <c r="H308" i="2"/>
  <c r="AV307" i="2"/>
  <c r="AJ307" i="2"/>
  <c r="M307" i="2"/>
  <c r="H307" i="2"/>
  <c r="AV306" i="2"/>
  <c r="AJ306" i="2"/>
  <c r="M306" i="2"/>
  <c r="H306" i="2"/>
  <c r="AV305" i="2"/>
  <c r="AJ305" i="2"/>
  <c r="M305" i="2"/>
  <c r="H305" i="2"/>
  <c r="AV304" i="2"/>
  <c r="AJ304" i="2"/>
  <c r="M304" i="2"/>
  <c r="H304" i="2"/>
  <c r="AV303" i="2"/>
  <c r="G303" i="2" s="1"/>
  <c r="AJ303" i="2"/>
  <c r="H303" i="2"/>
  <c r="AV302" i="2"/>
  <c r="AJ302" i="2"/>
  <c r="M302" i="2"/>
  <c r="H302" i="2"/>
  <c r="AV301" i="2"/>
  <c r="AJ301" i="2"/>
  <c r="M301" i="2"/>
  <c r="H301" i="2"/>
  <c r="AV300" i="2"/>
  <c r="AJ300" i="2"/>
  <c r="M300" i="2"/>
  <c r="H300" i="2"/>
  <c r="AV299" i="2"/>
  <c r="AJ299" i="2"/>
  <c r="M299" i="2"/>
  <c r="H299" i="2"/>
  <c r="AV298" i="2"/>
  <c r="AJ298" i="2"/>
  <c r="M298" i="2"/>
  <c r="H298" i="2"/>
  <c r="AV297" i="2"/>
  <c r="AJ297" i="2"/>
  <c r="M297" i="2"/>
  <c r="H297" i="2"/>
  <c r="AV296" i="2"/>
  <c r="AJ296" i="2"/>
  <c r="M296" i="2"/>
  <c r="H296" i="2"/>
  <c r="AV295" i="2"/>
  <c r="AJ295" i="2"/>
  <c r="M295" i="2"/>
  <c r="H295" i="2"/>
  <c r="AV294" i="2"/>
  <c r="AJ294" i="2"/>
  <c r="M294" i="2"/>
  <c r="H294" i="2"/>
  <c r="AV293" i="2"/>
  <c r="AJ293" i="2"/>
  <c r="M293" i="2"/>
  <c r="H293" i="2"/>
  <c r="AV292" i="2"/>
  <c r="AJ292" i="2"/>
  <c r="M292" i="2"/>
  <c r="H292" i="2"/>
  <c r="AV291" i="2"/>
  <c r="AJ291" i="2"/>
  <c r="M291" i="2"/>
  <c r="H291" i="2"/>
  <c r="AV290" i="2"/>
  <c r="AJ290" i="2"/>
  <c r="M290" i="2"/>
  <c r="H290" i="2"/>
  <c r="AV289" i="2"/>
  <c r="AJ289" i="2"/>
  <c r="M289" i="2"/>
  <c r="H289" i="2"/>
  <c r="AV288" i="2"/>
  <c r="AJ288" i="2"/>
  <c r="M288" i="2"/>
  <c r="H288" i="2"/>
  <c r="AV287" i="2"/>
  <c r="AJ287" i="2"/>
  <c r="M287" i="2"/>
  <c r="H287" i="2"/>
  <c r="AV286" i="2"/>
  <c r="AJ286" i="2"/>
  <c r="M286" i="2"/>
  <c r="H286" i="2"/>
  <c r="AV285" i="2"/>
  <c r="AJ285" i="2"/>
  <c r="M285" i="2"/>
  <c r="H285" i="2"/>
  <c r="AV284" i="2"/>
  <c r="AJ284" i="2"/>
  <c r="M284" i="2"/>
  <c r="H284" i="2"/>
  <c r="AV283" i="2"/>
  <c r="AJ283" i="2"/>
  <c r="M283" i="2"/>
  <c r="H283" i="2"/>
  <c r="AV282" i="2"/>
  <c r="AJ282" i="2"/>
  <c r="M282" i="2"/>
  <c r="H282" i="2"/>
  <c r="AV281" i="2"/>
  <c r="AJ281" i="2"/>
  <c r="M281" i="2"/>
  <c r="H281" i="2"/>
  <c r="AV280" i="2"/>
  <c r="AJ280" i="2"/>
  <c r="M280" i="2"/>
  <c r="H280" i="2"/>
  <c r="AV279" i="2"/>
  <c r="AJ279" i="2"/>
  <c r="M279" i="2"/>
  <c r="H279" i="2"/>
  <c r="AV278" i="2"/>
  <c r="AJ278" i="2"/>
  <c r="M278" i="2"/>
  <c r="H278" i="2"/>
  <c r="AV277" i="2"/>
  <c r="AJ277" i="2"/>
  <c r="M277" i="2"/>
  <c r="H277" i="2"/>
  <c r="AV276" i="2"/>
  <c r="AJ276" i="2"/>
  <c r="M276" i="2"/>
  <c r="H276" i="2"/>
  <c r="AV275" i="2"/>
  <c r="AJ275" i="2"/>
  <c r="M275" i="2"/>
  <c r="H275" i="2"/>
  <c r="AV274" i="2"/>
  <c r="AJ274" i="2"/>
  <c r="M274" i="2"/>
  <c r="H274" i="2"/>
  <c r="AV273" i="2"/>
  <c r="AJ273" i="2"/>
  <c r="M273" i="2"/>
  <c r="H273" i="2"/>
  <c r="AV272" i="2"/>
  <c r="AJ272" i="2"/>
  <c r="M272" i="2"/>
  <c r="H272" i="2"/>
  <c r="AV271" i="2"/>
  <c r="AJ271" i="2"/>
  <c r="M271" i="2"/>
  <c r="H271" i="2"/>
  <c r="AV270" i="2"/>
  <c r="AJ270" i="2"/>
  <c r="M270" i="2"/>
  <c r="H270" i="2"/>
  <c r="AV269" i="2"/>
  <c r="AJ269" i="2"/>
  <c r="M269" i="2"/>
  <c r="H269" i="2"/>
  <c r="AV268" i="2"/>
  <c r="AJ268" i="2"/>
  <c r="M268" i="2"/>
  <c r="H268" i="2"/>
  <c r="AV267" i="2"/>
  <c r="AJ267" i="2"/>
  <c r="M267" i="2"/>
  <c r="H267" i="2"/>
  <c r="AV266" i="2"/>
  <c r="AJ266" i="2"/>
  <c r="M266" i="2"/>
  <c r="H266" i="2"/>
  <c r="AV265" i="2"/>
  <c r="AJ265" i="2"/>
  <c r="M265" i="2"/>
  <c r="H265" i="2"/>
  <c r="AV264" i="2"/>
  <c r="AJ264" i="2"/>
  <c r="M264" i="2"/>
  <c r="H264" i="2"/>
  <c r="AV263" i="2"/>
  <c r="AJ263" i="2"/>
  <c r="M263" i="2"/>
  <c r="H263" i="2"/>
  <c r="AV262" i="2"/>
  <c r="AJ262" i="2"/>
  <c r="M262" i="2"/>
  <c r="H262" i="2"/>
  <c r="AV261" i="2"/>
  <c r="AJ261" i="2"/>
  <c r="M261" i="2"/>
  <c r="H261" i="2"/>
  <c r="AV260" i="2"/>
  <c r="AJ260" i="2"/>
  <c r="M260" i="2"/>
  <c r="H260" i="2"/>
  <c r="AV259" i="2"/>
  <c r="AJ259" i="2"/>
  <c r="M259" i="2"/>
  <c r="H259" i="2"/>
  <c r="AV258" i="2"/>
  <c r="AJ258" i="2"/>
  <c r="M258" i="2"/>
  <c r="H258" i="2"/>
  <c r="AV257" i="2"/>
  <c r="AJ257" i="2"/>
  <c r="M257" i="2"/>
  <c r="H257" i="2"/>
  <c r="AV256" i="2"/>
  <c r="AJ256" i="2"/>
  <c r="M256" i="2"/>
  <c r="H256" i="2"/>
  <c r="AV255" i="2"/>
  <c r="AJ255" i="2"/>
  <c r="M255" i="2"/>
  <c r="H255" i="2"/>
  <c r="G255" i="2"/>
  <c r="AV254" i="2"/>
  <c r="AJ254" i="2"/>
  <c r="M254" i="2"/>
  <c r="H254" i="2"/>
  <c r="AV253" i="2"/>
  <c r="AJ253" i="2"/>
  <c r="M253" i="2"/>
  <c r="H253" i="2"/>
  <c r="AV252" i="2"/>
  <c r="AJ252" i="2"/>
  <c r="M252" i="2"/>
  <c r="H252" i="2"/>
  <c r="AV251" i="2"/>
  <c r="AJ251" i="2"/>
  <c r="M251" i="2"/>
  <c r="H251" i="2"/>
  <c r="AV250" i="2"/>
  <c r="AJ250" i="2"/>
  <c r="M250" i="2"/>
  <c r="H250" i="2"/>
  <c r="AV249" i="2"/>
  <c r="AJ249" i="2"/>
  <c r="M249" i="2"/>
  <c r="H249" i="2"/>
  <c r="AV248" i="2"/>
  <c r="AJ248" i="2"/>
  <c r="M248" i="2"/>
  <c r="H248" i="2"/>
  <c r="AV247" i="2"/>
  <c r="AJ247" i="2"/>
  <c r="M247" i="2"/>
  <c r="H247" i="2"/>
  <c r="AV246" i="2"/>
  <c r="AJ246" i="2"/>
  <c r="M246" i="2"/>
  <c r="H246" i="2"/>
  <c r="AV245" i="2"/>
  <c r="AJ245" i="2"/>
  <c r="M245" i="2"/>
  <c r="H245" i="2"/>
  <c r="AV244" i="2"/>
  <c r="AJ244" i="2"/>
  <c r="M244" i="2"/>
  <c r="H244" i="2"/>
  <c r="AV243" i="2"/>
  <c r="AJ243" i="2"/>
  <c r="M243" i="2"/>
  <c r="H243" i="2"/>
  <c r="AV242" i="2"/>
  <c r="G242" i="2" s="1"/>
  <c r="AJ242" i="2"/>
  <c r="M242" i="2"/>
  <c r="H242" i="2"/>
  <c r="AV241" i="2"/>
  <c r="AJ241" i="2"/>
  <c r="M241" i="2"/>
  <c r="H241" i="2"/>
  <c r="AV240" i="2"/>
  <c r="AJ240" i="2"/>
  <c r="M240" i="2"/>
  <c r="F240" i="2" s="1"/>
  <c r="H240" i="2"/>
  <c r="AV239" i="2"/>
  <c r="AJ239" i="2"/>
  <c r="M239" i="2"/>
  <c r="H239" i="2"/>
  <c r="AV238" i="2"/>
  <c r="AJ238" i="2"/>
  <c r="M238" i="2"/>
  <c r="H238" i="2"/>
  <c r="AV237" i="2"/>
  <c r="AJ237" i="2"/>
  <c r="M237" i="2"/>
  <c r="H237" i="2"/>
  <c r="AV236" i="2"/>
  <c r="AJ236" i="2"/>
  <c r="M236" i="2"/>
  <c r="H236" i="2"/>
  <c r="AV235" i="2"/>
  <c r="AJ235" i="2"/>
  <c r="M235" i="2"/>
  <c r="H235" i="2"/>
  <c r="AV234" i="2"/>
  <c r="AJ234" i="2"/>
  <c r="M234" i="2"/>
  <c r="H234" i="2"/>
  <c r="AV233" i="2"/>
  <c r="AJ233" i="2"/>
  <c r="M233" i="2"/>
  <c r="H233" i="2"/>
  <c r="AV232" i="2"/>
  <c r="AJ232" i="2"/>
  <c r="M232" i="2"/>
  <c r="H232" i="2"/>
  <c r="AV231" i="2"/>
  <c r="AJ231" i="2"/>
  <c r="M231" i="2"/>
  <c r="H231" i="2"/>
  <c r="AV230" i="2"/>
  <c r="AJ230" i="2"/>
  <c r="M230" i="2"/>
  <c r="H230" i="2"/>
  <c r="AV229" i="2"/>
  <c r="AJ229" i="2"/>
  <c r="M229" i="2"/>
  <c r="H229" i="2"/>
  <c r="AJ228" i="2"/>
  <c r="M228" i="2"/>
  <c r="G228" i="2" s="1"/>
  <c r="H228" i="2"/>
  <c r="AV227" i="2"/>
  <c r="AJ227" i="2"/>
  <c r="M227" i="2"/>
  <c r="H227" i="2"/>
  <c r="AV226" i="2"/>
  <c r="AJ226" i="2"/>
  <c r="M226" i="2"/>
  <c r="H226" i="2"/>
  <c r="AV225" i="2"/>
  <c r="AJ225" i="2"/>
  <c r="M225" i="2"/>
  <c r="H225" i="2"/>
  <c r="AV224" i="2"/>
  <c r="AJ224" i="2"/>
  <c r="M224" i="2"/>
  <c r="H224" i="2"/>
  <c r="AV223" i="2"/>
  <c r="AJ223" i="2"/>
  <c r="M223" i="2"/>
  <c r="H223" i="2"/>
  <c r="AV222" i="2"/>
  <c r="AJ222" i="2"/>
  <c r="M222" i="2"/>
  <c r="H222" i="2"/>
  <c r="AV221" i="2"/>
  <c r="AJ221" i="2"/>
  <c r="M221" i="2"/>
  <c r="H221" i="2"/>
  <c r="AV220" i="2"/>
  <c r="AJ220" i="2"/>
  <c r="M220" i="2"/>
  <c r="H220" i="2"/>
  <c r="AV219" i="2"/>
  <c r="AJ219" i="2"/>
  <c r="M219" i="2"/>
  <c r="H219" i="2"/>
  <c r="BD218" i="2"/>
  <c r="BB30" i="3" s="1"/>
  <c r="BB32" i="3" s="1"/>
  <c r="BC218" i="2"/>
  <c r="BA30" i="3" s="1"/>
  <c r="BA32" i="3" s="1"/>
  <c r="BA218" i="2"/>
  <c r="AY30" i="3" s="1"/>
  <c r="AY32" i="3" s="1"/>
  <c r="AZ218" i="2"/>
  <c r="AX30" i="3" s="1"/>
  <c r="AX32" i="3" s="1"/>
  <c r="AX218" i="2"/>
  <c r="AV30" i="3" s="1"/>
  <c r="AU218" i="2"/>
  <c r="AS30" i="3" s="1"/>
  <c r="AS32" i="3" s="1"/>
  <c r="AT218" i="2"/>
  <c r="AR30" i="3" s="1"/>
  <c r="AS218" i="2"/>
  <c r="AR218" i="2"/>
  <c r="AP30" i="3" s="1"/>
  <c r="AP32" i="3" s="1"/>
  <c r="AQ218" i="2"/>
  <c r="AO30" i="3" s="1"/>
  <c r="AI218" i="2"/>
  <c r="AG30" i="3" s="1"/>
  <c r="AF218" i="2"/>
  <c r="AD30" i="3" s="1"/>
  <c r="AD32" i="3" s="1"/>
  <c r="AE218" i="2"/>
  <c r="AC30" i="3" s="1"/>
  <c r="AD218" i="2"/>
  <c r="AB30" i="3" s="1"/>
  <c r="AB32" i="3" s="1"/>
  <c r="AC218" i="2"/>
  <c r="AA30" i="3" s="1"/>
  <c r="AB218" i="2"/>
  <c r="Z30" i="3" s="1"/>
  <c r="Z218" i="2"/>
  <c r="X30" i="3" s="1"/>
  <c r="Y218" i="2"/>
  <c r="W30" i="3" s="1"/>
  <c r="W218" i="2"/>
  <c r="U30" i="3" s="1"/>
  <c r="V218" i="2"/>
  <c r="T30" i="3" s="1"/>
  <c r="S218" i="2"/>
  <c r="Q30" i="3" s="1"/>
  <c r="R218" i="2"/>
  <c r="P30" i="3" s="1"/>
  <c r="K218" i="2"/>
  <c r="I30" i="3" s="1"/>
  <c r="J218" i="2"/>
  <c r="H30" i="3" s="1"/>
  <c r="H32" i="3" s="1"/>
  <c r="I218" i="2"/>
  <c r="G30" i="3" s="1"/>
  <c r="AV217" i="2"/>
  <c r="AJ217" i="2"/>
  <c r="M217" i="2"/>
  <c r="H217" i="2"/>
  <c r="AV216" i="2"/>
  <c r="AJ216" i="2"/>
  <c r="M216" i="2"/>
  <c r="H216" i="2"/>
  <c r="BE215" i="2"/>
  <c r="AV215" i="2" s="1"/>
  <c r="AP215" i="2"/>
  <c r="AN27" i="3" s="1"/>
  <c r="AN32" i="3" s="1"/>
  <c r="AO215" i="2"/>
  <c r="AM27" i="3" s="1"/>
  <c r="AM32" i="3" s="1"/>
  <c r="AN215" i="2"/>
  <c r="AL27" i="3" s="1"/>
  <c r="AI215" i="2"/>
  <c r="AG27" i="3" s="1"/>
  <c r="AG32" i="3" s="1"/>
  <c r="AH215" i="2"/>
  <c r="AF27" i="3" s="1"/>
  <c r="AF32" i="3" s="1"/>
  <c r="AE215" i="2"/>
  <c r="AC27" i="3" s="1"/>
  <c r="AC215" i="2"/>
  <c r="AA27" i="3" s="1"/>
  <c r="AB215" i="2"/>
  <c r="Z27" i="3" s="1"/>
  <c r="Z215" i="2"/>
  <c r="X27" i="3" s="1"/>
  <c r="Y215" i="2"/>
  <c r="W27" i="3" s="1"/>
  <c r="W215" i="2"/>
  <c r="U27" i="3" s="1"/>
  <c r="V215" i="2"/>
  <c r="T27" i="3" s="1"/>
  <c r="S215" i="2"/>
  <c r="Q27" i="3" s="1"/>
  <c r="R215" i="2"/>
  <c r="K215" i="2"/>
  <c r="I27" i="3" s="1"/>
  <c r="I215" i="2"/>
  <c r="G27" i="3" s="1"/>
  <c r="AV214" i="2"/>
  <c r="AJ214" i="2"/>
  <c r="M214" i="2"/>
  <c r="H214" i="2"/>
  <c r="AV213" i="2"/>
  <c r="AJ213" i="2"/>
  <c r="M213" i="2"/>
  <c r="H213" i="2"/>
  <c r="AV212" i="2"/>
  <c r="AJ212" i="2"/>
  <c r="M212" i="2"/>
  <c r="H212" i="2"/>
  <c r="AV211" i="2"/>
  <c r="AJ211" i="2"/>
  <c r="M211" i="2"/>
  <c r="H211" i="2"/>
  <c r="AV210" i="2"/>
  <c r="AJ210" i="2"/>
  <c r="M210" i="2"/>
  <c r="H210" i="2"/>
  <c r="AV209" i="2"/>
  <c r="AJ209" i="2"/>
  <c r="M209" i="2"/>
  <c r="H209" i="2"/>
  <c r="AV208" i="2"/>
  <c r="AJ208" i="2"/>
  <c r="M208" i="2"/>
  <c r="H208" i="2"/>
  <c r="AV207" i="2"/>
  <c r="AJ207" i="2"/>
  <c r="M207" i="2"/>
  <c r="H207" i="2"/>
  <c r="AV206" i="2"/>
  <c r="AJ206" i="2"/>
  <c r="M206" i="2"/>
  <c r="G206" i="2" s="1"/>
  <c r="H206" i="2"/>
  <c r="AV205" i="2"/>
  <c r="AJ205" i="2"/>
  <c r="M205" i="2"/>
  <c r="H205" i="2"/>
  <c r="AV204" i="2"/>
  <c r="AJ204" i="2"/>
  <c r="M204" i="2"/>
  <c r="G204" i="2" s="1"/>
  <c r="H204" i="2"/>
  <c r="AV203" i="2"/>
  <c r="AJ203" i="2"/>
  <c r="M203" i="2"/>
  <c r="G203" i="2" s="1"/>
  <c r="H203" i="2"/>
  <c r="AV202" i="2"/>
  <c r="AJ202" i="2"/>
  <c r="M202" i="2"/>
  <c r="G202" i="2" s="1"/>
  <c r="H202" i="2"/>
  <c r="AV201" i="2"/>
  <c r="AJ201" i="2"/>
  <c r="M201" i="2"/>
  <c r="G201" i="2" s="1"/>
  <c r="H201" i="2"/>
  <c r="AV200" i="2"/>
  <c r="AJ200" i="2"/>
  <c r="M200" i="2"/>
  <c r="H200" i="2"/>
  <c r="AV199" i="2"/>
  <c r="AJ199" i="2"/>
  <c r="M199" i="2"/>
  <c r="H199" i="2"/>
  <c r="AV198" i="2"/>
  <c r="AU198" i="2"/>
  <c r="AT198" i="2"/>
  <c r="AR24" i="3" s="1"/>
  <c r="AS198" i="2"/>
  <c r="AR198" i="2"/>
  <c r="AP24" i="3" s="1"/>
  <c r="AQ198" i="2"/>
  <c r="AO24" i="3" s="1"/>
  <c r="AI198" i="2"/>
  <c r="AG24" i="3" s="1"/>
  <c r="AH198" i="2"/>
  <c r="AF24" i="3" s="1"/>
  <c r="AG198" i="2"/>
  <c r="AE24" i="3" s="1"/>
  <c r="AF198" i="2"/>
  <c r="AD24" i="3" s="1"/>
  <c r="AE198" i="2"/>
  <c r="AC24" i="3" s="1"/>
  <c r="AD198" i="2"/>
  <c r="AB24" i="3" s="1"/>
  <c r="AC198" i="2"/>
  <c r="AA24" i="3" s="1"/>
  <c r="AB198" i="2"/>
  <c r="Z24" i="3" s="1"/>
  <c r="AA198" i="2"/>
  <c r="Z198" i="2"/>
  <c r="X24" i="3" s="1"/>
  <c r="Y198" i="2"/>
  <c r="W24" i="3" s="1"/>
  <c r="X198" i="2"/>
  <c r="W198" i="2"/>
  <c r="U24" i="3" s="1"/>
  <c r="V198" i="2"/>
  <c r="T24" i="3" s="1"/>
  <c r="U198" i="2"/>
  <c r="S26" i="3" s="1"/>
  <c r="T198" i="2"/>
  <c r="R24" i="3" s="1"/>
  <c r="S198" i="2"/>
  <c r="Q24" i="3" s="1"/>
  <c r="R198" i="2"/>
  <c r="N198" i="2"/>
  <c r="L24" i="3" s="1"/>
  <c r="I198" i="2"/>
  <c r="G24" i="3" s="1"/>
  <c r="AV197" i="2"/>
  <c r="AJ197" i="2"/>
  <c r="M197" i="2"/>
  <c r="H197" i="2"/>
  <c r="AV196" i="2"/>
  <c r="AJ196" i="2"/>
  <c r="M196" i="2"/>
  <c r="H196" i="2"/>
  <c r="AV195" i="2"/>
  <c r="AJ195" i="2"/>
  <c r="AI195" i="2"/>
  <c r="AG21" i="3" s="1"/>
  <c r="AG26" i="3" s="1"/>
  <c r="AH195" i="2"/>
  <c r="AF21" i="3" s="1"/>
  <c r="AG195" i="2"/>
  <c r="AE21" i="3" s="1"/>
  <c r="AE26" i="3" s="1"/>
  <c r="AF195" i="2"/>
  <c r="AD21" i="3" s="1"/>
  <c r="AE195" i="2"/>
  <c r="AC21" i="3" s="1"/>
  <c r="AD195" i="2"/>
  <c r="AB21" i="3" s="1"/>
  <c r="AC195" i="2"/>
  <c r="AA21" i="3" s="1"/>
  <c r="AB195" i="2"/>
  <c r="Z21" i="3" s="1"/>
  <c r="Z195" i="2"/>
  <c r="Y195" i="2"/>
  <c r="W21" i="3" s="1"/>
  <c r="W195" i="2"/>
  <c r="U21" i="3" s="1"/>
  <c r="V195" i="2"/>
  <c r="S195" i="2"/>
  <c r="Q21" i="3" s="1"/>
  <c r="N195" i="2"/>
  <c r="L21" i="3" s="1"/>
  <c r="I195" i="2"/>
  <c r="AV194" i="2"/>
  <c r="AJ194" i="2"/>
  <c r="M194" i="2"/>
  <c r="H194" i="2"/>
  <c r="AV193" i="2"/>
  <c r="AJ193" i="2"/>
  <c r="M193" i="2"/>
  <c r="H193" i="2"/>
  <c r="AV192" i="2"/>
  <c r="AJ192" i="2"/>
  <c r="M192" i="2"/>
  <c r="H192" i="2"/>
  <c r="AV191" i="2"/>
  <c r="AJ191" i="2"/>
  <c r="M191" i="2"/>
  <c r="H191" i="2"/>
  <c r="AV190" i="2"/>
  <c r="AJ190" i="2"/>
  <c r="M190" i="2"/>
  <c r="H190" i="2"/>
  <c r="AV189" i="2"/>
  <c r="AJ189" i="2"/>
  <c r="M189" i="2"/>
  <c r="H189" i="2"/>
  <c r="AV188" i="2"/>
  <c r="AJ188" i="2"/>
  <c r="M188" i="2"/>
  <c r="H188" i="2"/>
  <c r="AV187" i="2"/>
  <c r="AJ187" i="2"/>
  <c r="M187" i="2"/>
  <c r="H187" i="2"/>
  <c r="AV186" i="2"/>
  <c r="AJ186" i="2"/>
  <c r="M186" i="2"/>
  <c r="G186" i="2" s="1"/>
  <c r="H186" i="2"/>
  <c r="AV185" i="2"/>
  <c r="AJ185" i="2"/>
  <c r="M185" i="2"/>
  <c r="H185" i="2"/>
  <c r="AV184" i="2"/>
  <c r="AJ184" i="2"/>
  <c r="M184" i="2"/>
  <c r="H184" i="2"/>
  <c r="AV183" i="2"/>
  <c r="AJ183" i="2"/>
  <c r="M183" i="2"/>
  <c r="H183" i="2"/>
  <c r="AV182" i="2"/>
  <c r="AJ182" i="2"/>
  <c r="M182" i="2"/>
  <c r="H182" i="2"/>
  <c r="AV181" i="2"/>
  <c r="AJ181" i="2"/>
  <c r="M181" i="2"/>
  <c r="H181" i="2"/>
  <c r="AV180" i="2"/>
  <c r="G180" i="2" s="1"/>
  <c r="AJ180" i="2"/>
  <c r="H180" i="2"/>
  <c r="AV179" i="2"/>
  <c r="AJ179" i="2"/>
  <c r="M179" i="2"/>
  <c r="H179" i="2"/>
  <c r="AV178" i="2"/>
  <c r="AJ178" i="2"/>
  <c r="M178" i="2"/>
  <c r="G178" i="2" s="1"/>
  <c r="H178" i="2"/>
  <c r="AV177" i="2"/>
  <c r="AJ177" i="2"/>
  <c r="M177" i="2"/>
  <c r="H177" i="2"/>
  <c r="AV176" i="2"/>
  <c r="AJ176" i="2"/>
  <c r="M176" i="2"/>
  <c r="H176" i="2"/>
  <c r="AV175" i="2"/>
  <c r="AJ175" i="2"/>
  <c r="M175" i="2"/>
  <c r="G175" i="2" s="1"/>
  <c r="H175" i="2"/>
  <c r="AV174" i="2"/>
  <c r="AJ174" i="2"/>
  <c r="M174" i="2"/>
  <c r="G174" i="2" s="1"/>
  <c r="H174" i="2"/>
  <c r="AV173" i="2"/>
  <c r="AJ173" i="2"/>
  <c r="M173" i="2"/>
  <c r="G173" i="2" s="1"/>
  <c r="H173" i="2"/>
  <c r="AV172" i="2"/>
  <c r="AJ172" i="2"/>
  <c r="M172" i="2"/>
  <c r="G172" i="2" s="1"/>
  <c r="H172" i="2"/>
  <c r="AV171" i="2"/>
  <c r="AJ171" i="2"/>
  <c r="M171" i="2"/>
  <c r="G171" i="2" s="1"/>
  <c r="H171" i="2"/>
  <c r="AV170" i="2"/>
  <c r="AJ170" i="2"/>
  <c r="M170" i="2"/>
  <c r="H170" i="2"/>
  <c r="AV169" i="2"/>
  <c r="AJ169" i="2"/>
  <c r="M169" i="2"/>
  <c r="G169" i="2" s="1"/>
  <c r="H169" i="2"/>
  <c r="AV168" i="2"/>
  <c r="AJ168" i="2"/>
  <c r="M168" i="2"/>
  <c r="AV167" i="2"/>
  <c r="AJ167" i="2"/>
  <c r="M167" i="2"/>
  <c r="G167" i="2" s="1"/>
  <c r="H167" i="2"/>
  <c r="AV166" i="2"/>
  <c r="AJ166" i="2"/>
  <c r="M166" i="2"/>
  <c r="H166" i="2"/>
  <c r="AV165" i="2"/>
  <c r="AJ165" i="2"/>
  <c r="M165" i="2"/>
  <c r="H165" i="2"/>
  <c r="AV164" i="2"/>
  <c r="AJ164" i="2"/>
  <c r="M164" i="2"/>
  <c r="H164" i="2"/>
  <c r="AV163" i="2"/>
  <c r="AJ163" i="2"/>
  <c r="M163" i="2"/>
  <c r="H163" i="2"/>
  <c r="AV162" i="2"/>
  <c r="AJ162" i="2"/>
  <c r="M162" i="2"/>
  <c r="H162" i="2"/>
  <c r="AV161" i="2"/>
  <c r="AJ161" i="2"/>
  <c r="M161" i="2"/>
  <c r="H161" i="2"/>
  <c r="AV160" i="2"/>
  <c r="AJ160" i="2"/>
  <c r="M160" i="2"/>
  <c r="G160" i="2" s="1"/>
  <c r="H160" i="2"/>
  <c r="AV159" i="2"/>
  <c r="G159" i="2" s="1"/>
  <c r="AJ159" i="2"/>
  <c r="H159" i="2"/>
  <c r="AV158" i="2"/>
  <c r="AJ158" i="2"/>
  <c r="M158" i="2"/>
  <c r="H158" i="2"/>
  <c r="AV157" i="2"/>
  <c r="AJ157" i="2"/>
  <c r="M157" i="2"/>
  <c r="H157" i="2"/>
  <c r="AV156" i="2"/>
  <c r="G156" i="2" s="1"/>
  <c r="AJ156" i="2"/>
  <c r="H156" i="2"/>
  <c r="AV155" i="2"/>
  <c r="AJ155" i="2"/>
  <c r="M155" i="2"/>
  <c r="H155" i="2"/>
  <c r="AV154" i="2"/>
  <c r="AJ154" i="2"/>
  <c r="M154" i="2"/>
  <c r="H154" i="2"/>
  <c r="AV153" i="2"/>
  <c r="AJ153" i="2"/>
  <c r="M153" i="2"/>
  <c r="H153" i="2"/>
  <c r="AV152" i="2"/>
  <c r="AJ152" i="2"/>
  <c r="M152" i="2"/>
  <c r="H152" i="2"/>
  <c r="AV151" i="2"/>
  <c r="AJ151" i="2"/>
  <c r="M151" i="2"/>
  <c r="H151" i="2"/>
  <c r="AV150" i="2"/>
  <c r="AJ150" i="2"/>
  <c r="M150" i="2"/>
  <c r="F150" i="2" s="1"/>
  <c r="H150" i="2"/>
  <c r="AV149" i="2"/>
  <c r="AJ149" i="2"/>
  <c r="M149" i="2"/>
  <c r="H149" i="2"/>
  <c r="AV148" i="2"/>
  <c r="AJ148" i="2"/>
  <c r="M148" i="2"/>
  <c r="H148" i="2"/>
  <c r="AV147" i="2"/>
  <c r="AJ147" i="2"/>
  <c r="M147" i="2"/>
  <c r="H147" i="2"/>
  <c r="AV146" i="2"/>
  <c r="AJ146" i="2"/>
  <c r="M146" i="2"/>
  <c r="H146" i="2"/>
  <c r="AV145" i="2"/>
  <c r="AJ145" i="2"/>
  <c r="M145" i="2"/>
  <c r="H145" i="2"/>
  <c r="AV144" i="2"/>
  <c r="AJ144" i="2"/>
  <c r="M144" i="2"/>
  <c r="H144" i="2"/>
  <c r="AV143" i="2"/>
  <c r="AJ143" i="2"/>
  <c r="M143" i="2"/>
  <c r="H143" i="2"/>
  <c r="AV142" i="2"/>
  <c r="AJ142" i="2"/>
  <c r="M142" i="2"/>
  <c r="H142" i="2"/>
  <c r="AV141" i="2"/>
  <c r="AJ141" i="2"/>
  <c r="M141" i="2"/>
  <c r="H141" i="2"/>
  <c r="AV140" i="2"/>
  <c r="AJ140" i="2"/>
  <c r="M140" i="2"/>
  <c r="H140" i="2"/>
  <c r="AV139" i="2"/>
  <c r="AJ139" i="2"/>
  <c r="M139" i="2"/>
  <c r="H139" i="2"/>
  <c r="AV138" i="2"/>
  <c r="AJ138" i="2"/>
  <c r="M138" i="2"/>
  <c r="H138" i="2"/>
  <c r="AV137" i="2"/>
  <c r="AJ137" i="2"/>
  <c r="M137" i="2"/>
  <c r="H137" i="2"/>
  <c r="AV136" i="2"/>
  <c r="AJ136" i="2"/>
  <c r="M136" i="2"/>
  <c r="H136" i="2"/>
  <c r="AV135" i="2"/>
  <c r="AJ135" i="2"/>
  <c r="M135" i="2"/>
  <c r="H135" i="2"/>
  <c r="AV134" i="2"/>
  <c r="AJ134" i="2"/>
  <c r="M134" i="2"/>
  <c r="H134" i="2"/>
  <c r="AV133" i="2"/>
  <c r="AJ133" i="2"/>
  <c r="M133" i="2"/>
  <c r="H133" i="2"/>
  <c r="AV132" i="2"/>
  <c r="AJ132" i="2"/>
  <c r="M132" i="2"/>
  <c r="H132" i="2"/>
  <c r="AV131" i="2"/>
  <c r="AJ131" i="2"/>
  <c r="M131" i="2"/>
  <c r="H131" i="2"/>
  <c r="G131" i="2"/>
  <c r="AV130" i="2"/>
  <c r="AJ130" i="2"/>
  <c r="M130" i="2"/>
  <c r="H130" i="2"/>
  <c r="AV129" i="2"/>
  <c r="AJ129" i="2"/>
  <c r="M129" i="2"/>
  <c r="H129" i="2"/>
  <c r="G129" i="2"/>
  <c r="AV128" i="2"/>
  <c r="AJ128" i="2"/>
  <c r="M128" i="2"/>
  <c r="G128" i="2" s="1"/>
  <c r="H128" i="2"/>
  <c r="AV127" i="2"/>
  <c r="AJ127" i="2"/>
  <c r="M127" i="2"/>
  <c r="G127" i="2" s="1"/>
  <c r="H127" i="2"/>
  <c r="AV126" i="2"/>
  <c r="AJ126" i="2"/>
  <c r="M126" i="2"/>
  <c r="G126" i="2" s="1"/>
  <c r="H126" i="2"/>
  <c r="AV125" i="2"/>
  <c r="AJ125" i="2"/>
  <c r="M125" i="2"/>
  <c r="H125" i="2"/>
  <c r="AV124" i="2"/>
  <c r="AJ124" i="2"/>
  <c r="M124" i="2"/>
  <c r="H124" i="2"/>
  <c r="AV123" i="2"/>
  <c r="AJ123" i="2"/>
  <c r="M123" i="2"/>
  <c r="H123" i="2"/>
  <c r="AV122" i="2"/>
  <c r="AJ122" i="2"/>
  <c r="M122" i="2"/>
  <c r="H122" i="2"/>
  <c r="AV121" i="2"/>
  <c r="AJ121" i="2"/>
  <c r="M121" i="2"/>
  <c r="G121" i="2" s="1"/>
  <c r="H121" i="2"/>
  <c r="AV120" i="2"/>
  <c r="AJ120" i="2"/>
  <c r="M120" i="2"/>
  <c r="G120" i="2" s="1"/>
  <c r="H120" i="2"/>
  <c r="AV119" i="2"/>
  <c r="AJ119" i="2"/>
  <c r="M119" i="2"/>
  <c r="H119" i="2"/>
  <c r="AV118" i="2"/>
  <c r="AJ118" i="2"/>
  <c r="M118" i="2"/>
  <c r="G118" i="2" s="1"/>
  <c r="H118" i="2"/>
  <c r="AV117" i="2"/>
  <c r="AJ117" i="2"/>
  <c r="M117" i="2"/>
  <c r="H117" i="2"/>
  <c r="AV116" i="2"/>
  <c r="AJ116" i="2"/>
  <c r="M116" i="2"/>
  <c r="H116" i="2"/>
  <c r="AV115" i="2"/>
  <c r="AJ115" i="2"/>
  <c r="M115" i="2"/>
  <c r="G115" i="2" s="1"/>
  <c r="H115" i="2"/>
  <c r="AV114" i="2"/>
  <c r="AJ114" i="2"/>
  <c r="M114" i="2"/>
  <c r="G114" i="2" s="1"/>
  <c r="H114" i="2"/>
  <c r="AV113" i="2"/>
  <c r="AJ113" i="2"/>
  <c r="M113" i="2"/>
  <c r="G113" i="2" s="1"/>
  <c r="H113" i="2"/>
  <c r="AV112" i="2"/>
  <c r="AJ112" i="2"/>
  <c r="M112" i="2"/>
  <c r="G112" i="2" s="1"/>
  <c r="H112" i="2"/>
  <c r="AV111" i="2"/>
  <c r="AJ111" i="2"/>
  <c r="M111" i="2"/>
  <c r="G111" i="2" s="1"/>
  <c r="H111" i="2"/>
  <c r="AV110" i="2"/>
  <c r="AJ110" i="2"/>
  <c r="M110" i="2"/>
  <c r="H110" i="2"/>
  <c r="AV109" i="2"/>
  <c r="AJ109" i="2"/>
  <c r="M109" i="2"/>
  <c r="G109" i="2" s="1"/>
  <c r="H109" i="2"/>
  <c r="AV108" i="2"/>
  <c r="AJ108" i="2"/>
  <c r="M108" i="2"/>
  <c r="H108" i="2"/>
  <c r="AV107" i="2"/>
  <c r="AJ107" i="2"/>
  <c r="M107" i="2"/>
  <c r="H107" i="2"/>
  <c r="AV106" i="2"/>
  <c r="AJ106" i="2"/>
  <c r="M106" i="2"/>
  <c r="H106" i="2"/>
  <c r="AV105" i="2"/>
  <c r="AJ105" i="2"/>
  <c r="M105" i="2"/>
  <c r="H105" i="2"/>
  <c r="AV104" i="2"/>
  <c r="AJ104" i="2"/>
  <c r="M104" i="2"/>
  <c r="H104" i="2"/>
  <c r="AJ103" i="2"/>
  <c r="M103" i="2"/>
  <c r="G103" i="2" s="1"/>
  <c r="H103" i="2"/>
  <c r="AV102" i="2"/>
  <c r="AJ102" i="2"/>
  <c r="M102" i="2"/>
  <c r="H102" i="2"/>
  <c r="AV101" i="2"/>
  <c r="AJ101" i="2"/>
  <c r="M101" i="2"/>
  <c r="H101" i="2"/>
  <c r="AV100" i="2"/>
  <c r="AJ100" i="2"/>
  <c r="M100" i="2"/>
  <c r="H100" i="2"/>
  <c r="AV99" i="2"/>
  <c r="AJ99" i="2"/>
  <c r="M99" i="2"/>
  <c r="H99" i="2"/>
  <c r="AV98" i="2"/>
  <c r="AJ98" i="2"/>
  <c r="M98" i="2"/>
  <c r="H98" i="2"/>
  <c r="AV97" i="2"/>
  <c r="AJ97" i="2"/>
  <c r="M97" i="2"/>
  <c r="H97" i="2"/>
  <c r="AV96" i="2"/>
  <c r="AJ96" i="2"/>
  <c r="M96" i="2"/>
  <c r="H96" i="2"/>
  <c r="AV95" i="2"/>
  <c r="AJ95" i="2"/>
  <c r="M95" i="2"/>
  <c r="H95" i="2"/>
  <c r="AV94" i="2"/>
  <c r="AJ94" i="2"/>
  <c r="M94" i="2"/>
  <c r="H94" i="2"/>
  <c r="AV93" i="2"/>
  <c r="AJ93" i="2"/>
  <c r="M93" i="2"/>
  <c r="H93" i="2"/>
  <c r="AV92" i="2"/>
  <c r="AJ92" i="2"/>
  <c r="M92" i="2"/>
  <c r="H92" i="2"/>
  <c r="AV91" i="2"/>
  <c r="AJ91" i="2"/>
  <c r="M91" i="2"/>
  <c r="H91" i="2"/>
  <c r="AV90" i="2"/>
  <c r="AJ90" i="2"/>
  <c r="M90" i="2"/>
  <c r="H90" i="2"/>
  <c r="AV89" i="2"/>
  <c r="AJ89" i="2"/>
  <c r="M89" i="2"/>
  <c r="H89" i="2"/>
  <c r="AV88" i="2"/>
  <c r="AJ88" i="2"/>
  <c r="M88" i="2"/>
  <c r="H88" i="2"/>
  <c r="AV87" i="2"/>
  <c r="AJ87" i="2"/>
  <c r="M87" i="2"/>
  <c r="H87" i="2"/>
  <c r="AV86" i="2"/>
  <c r="AJ86" i="2"/>
  <c r="M86" i="2"/>
  <c r="H86" i="2"/>
  <c r="AV85" i="2"/>
  <c r="AJ85" i="2"/>
  <c r="M85" i="2"/>
  <c r="H85" i="2"/>
  <c r="AV84" i="2"/>
  <c r="AJ84" i="2"/>
  <c r="M84" i="2"/>
  <c r="H84" i="2"/>
  <c r="AV83" i="2"/>
  <c r="AJ83" i="2"/>
  <c r="M83" i="2"/>
  <c r="H83" i="2"/>
  <c r="AV82" i="2"/>
  <c r="AJ82" i="2"/>
  <c r="M82" i="2"/>
  <c r="H82" i="2"/>
  <c r="AV81" i="2"/>
  <c r="AJ81" i="2"/>
  <c r="M81" i="2"/>
  <c r="H81" i="2"/>
  <c r="AV80" i="2"/>
  <c r="AJ80" i="2"/>
  <c r="M80" i="2"/>
  <c r="H80" i="2"/>
  <c r="AV79" i="2"/>
  <c r="AJ79" i="2"/>
  <c r="M79" i="2"/>
  <c r="H79" i="2"/>
  <c r="AV78" i="2"/>
  <c r="AJ78" i="2"/>
  <c r="M78" i="2"/>
  <c r="H78" i="2"/>
  <c r="AV77" i="2"/>
  <c r="AJ77" i="2"/>
  <c r="M77" i="2"/>
  <c r="H77" i="2"/>
  <c r="AV76" i="2"/>
  <c r="AJ76" i="2"/>
  <c r="M76" i="2"/>
  <c r="H76" i="2"/>
  <c r="AV75" i="2"/>
  <c r="AJ75" i="2"/>
  <c r="M75" i="2"/>
  <c r="H75" i="2"/>
  <c r="AV74" i="2"/>
  <c r="AJ74" i="2"/>
  <c r="M74" i="2"/>
  <c r="H74" i="2"/>
  <c r="AV73" i="2"/>
  <c r="AJ73" i="2"/>
  <c r="M73" i="2"/>
  <c r="H73" i="2"/>
  <c r="AV72" i="2"/>
  <c r="AJ72" i="2"/>
  <c r="M72" i="2"/>
  <c r="H72" i="2"/>
  <c r="AV71" i="2"/>
  <c r="AJ71" i="2"/>
  <c r="M71" i="2"/>
  <c r="H71" i="2"/>
  <c r="AV70" i="2"/>
  <c r="AJ70" i="2"/>
  <c r="M70" i="2"/>
  <c r="H70" i="2"/>
  <c r="AV69" i="2"/>
  <c r="AJ69" i="2"/>
  <c r="M69" i="2"/>
  <c r="H69" i="2"/>
  <c r="AV68" i="2"/>
  <c r="AJ68" i="2"/>
  <c r="M68" i="2"/>
  <c r="H68" i="2"/>
  <c r="AV67" i="2"/>
  <c r="AJ67" i="2"/>
  <c r="M67" i="2"/>
  <c r="H67" i="2"/>
  <c r="AV66" i="2"/>
  <c r="AJ66" i="2"/>
  <c r="M66" i="2"/>
  <c r="H66" i="2"/>
  <c r="AV65" i="2"/>
  <c r="AJ65" i="2"/>
  <c r="M65" i="2"/>
  <c r="H65" i="2"/>
  <c r="AV64" i="2"/>
  <c r="AJ64" i="2"/>
  <c r="M64" i="2"/>
  <c r="H64" i="2"/>
  <c r="AV63" i="2"/>
  <c r="AJ63" i="2"/>
  <c r="M63" i="2"/>
  <c r="H63" i="2"/>
  <c r="AV62" i="2"/>
  <c r="AJ62" i="2"/>
  <c r="M62" i="2"/>
  <c r="H62" i="2"/>
  <c r="AV61" i="2"/>
  <c r="AJ61" i="2"/>
  <c r="M61" i="2"/>
  <c r="G61" i="2" s="1"/>
  <c r="H61" i="2"/>
  <c r="AV60" i="2"/>
  <c r="AJ60" i="2"/>
  <c r="M60" i="2"/>
  <c r="H60" i="2"/>
  <c r="AV59" i="2"/>
  <c r="AJ59" i="2"/>
  <c r="M59" i="2"/>
  <c r="H59" i="2"/>
  <c r="AV58" i="2"/>
  <c r="AJ58" i="2"/>
  <c r="M58" i="2"/>
  <c r="H58" i="2"/>
  <c r="AV57" i="2"/>
  <c r="AJ57" i="2"/>
  <c r="M57" i="2"/>
  <c r="H57" i="2"/>
  <c r="AV56" i="2"/>
  <c r="AJ56" i="2"/>
  <c r="M56" i="2"/>
  <c r="H56" i="2"/>
  <c r="AV55" i="2"/>
  <c r="AJ55" i="2"/>
  <c r="M55" i="2"/>
  <c r="H55" i="2"/>
  <c r="AV54" i="2"/>
  <c r="AJ54" i="2"/>
  <c r="M54" i="2"/>
  <c r="G54" i="2" s="1"/>
  <c r="H54" i="2"/>
  <c r="AV53" i="2"/>
  <c r="AJ53" i="2"/>
  <c r="M53" i="2"/>
  <c r="H53" i="2"/>
  <c r="AV52" i="2"/>
  <c r="AJ52" i="2"/>
  <c r="M52" i="2"/>
  <c r="H52" i="2"/>
  <c r="AV51" i="2"/>
  <c r="AJ51" i="2"/>
  <c r="M51" i="2"/>
  <c r="G51" i="2" s="1"/>
  <c r="H51" i="2"/>
  <c r="AV50" i="2"/>
  <c r="AJ50" i="2"/>
  <c r="M50" i="2"/>
  <c r="H50" i="2"/>
  <c r="AV49" i="2"/>
  <c r="AJ49" i="2"/>
  <c r="M49" i="2"/>
  <c r="H49" i="2"/>
  <c r="AV48" i="2"/>
  <c r="AJ48" i="2"/>
  <c r="M48" i="2"/>
  <c r="H48" i="2"/>
  <c r="AV47" i="2"/>
  <c r="AJ47" i="2"/>
  <c r="M47" i="2"/>
  <c r="G47" i="2" s="1"/>
  <c r="H47" i="2"/>
  <c r="AV46" i="2"/>
  <c r="AJ46" i="2"/>
  <c r="M46" i="2"/>
  <c r="H46" i="2"/>
  <c r="AV45" i="2"/>
  <c r="AJ45" i="2"/>
  <c r="M45" i="2"/>
  <c r="H45" i="2"/>
  <c r="AV44" i="2"/>
  <c r="AJ44" i="2"/>
  <c r="M44" i="2"/>
  <c r="H44" i="2"/>
  <c r="AV43" i="2"/>
  <c r="AJ43" i="2"/>
  <c r="M43" i="2"/>
  <c r="H43" i="2"/>
  <c r="AV42" i="2"/>
  <c r="AJ42" i="2"/>
  <c r="M42" i="2"/>
  <c r="H42" i="2"/>
  <c r="AV41" i="2"/>
  <c r="AJ41" i="2"/>
  <c r="M41" i="2"/>
  <c r="H41" i="2"/>
  <c r="AV40" i="2"/>
  <c r="AJ40" i="2"/>
  <c r="M40" i="2"/>
  <c r="H40" i="2"/>
  <c r="AV39" i="2"/>
  <c r="AJ39" i="2"/>
  <c r="M39" i="2"/>
  <c r="H39" i="2"/>
  <c r="AV38" i="2"/>
  <c r="AJ38" i="2"/>
  <c r="M38" i="2"/>
  <c r="H38" i="2"/>
  <c r="AV37" i="2"/>
  <c r="AJ37" i="2"/>
  <c r="M37" i="2"/>
  <c r="H37" i="2"/>
  <c r="AV36" i="2"/>
  <c r="AJ36" i="2"/>
  <c r="M36" i="2"/>
  <c r="H36" i="2"/>
  <c r="AV35" i="2"/>
  <c r="AJ35" i="2"/>
  <c r="M35" i="2"/>
  <c r="H35" i="2"/>
  <c r="AV34" i="2"/>
  <c r="AJ34" i="2"/>
  <c r="M34" i="2"/>
  <c r="H34" i="2"/>
  <c r="AV33" i="2"/>
  <c r="AJ33" i="2"/>
  <c r="M33" i="2"/>
  <c r="H33" i="2"/>
  <c r="AV32" i="2"/>
  <c r="AJ32" i="2"/>
  <c r="M32" i="2"/>
  <c r="H32" i="2"/>
  <c r="AV31" i="2"/>
  <c r="AJ31" i="2"/>
  <c r="M31" i="2"/>
  <c r="H31" i="2"/>
  <c r="AV30" i="2"/>
  <c r="AJ30" i="2"/>
  <c r="M30" i="2"/>
  <c r="G30" i="2" s="1"/>
  <c r="H30" i="2"/>
  <c r="AV29" i="2"/>
  <c r="AJ29" i="2"/>
  <c r="M29" i="2"/>
  <c r="H29" i="2"/>
  <c r="AV28" i="2"/>
  <c r="AJ28" i="2"/>
  <c r="M28" i="2"/>
  <c r="H28" i="2"/>
  <c r="AV27" i="2"/>
  <c r="AJ27" i="2"/>
  <c r="M27" i="2"/>
  <c r="H27" i="2"/>
  <c r="AV26" i="2"/>
  <c r="AJ26" i="2"/>
  <c r="M26" i="2"/>
  <c r="H26" i="2"/>
  <c r="AV25" i="2"/>
  <c r="AJ25" i="2"/>
  <c r="M25" i="2"/>
  <c r="F25" i="2" s="1"/>
  <c r="H25" i="2"/>
  <c r="AV24" i="2"/>
  <c r="AJ24" i="2"/>
  <c r="M24" i="2"/>
  <c r="H24" i="2"/>
  <c r="AV23" i="2"/>
  <c r="AJ23" i="2"/>
  <c r="M23" i="2"/>
  <c r="H23" i="2"/>
  <c r="AV22" i="2"/>
  <c r="AJ22" i="2"/>
  <c r="M22" i="2"/>
  <c r="H22" i="2"/>
  <c r="AV21" i="2"/>
  <c r="AJ21" i="2"/>
  <c r="M21" i="2"/>
  <c r="H21" i="2"/>
  <c r="AV20" i="2"/>
  <c r="AJ20" i="2"/>
  <c r="M20" i="2"/>
  <c r="H20" i="2"/>
  <c r="AV19" i="2"/>
  <c r="AJ19" i="2"/>
  <c r="M19" i="2"/>
  <c r="H19" i="2"/>
  <c r="AV18" i="2"/>
  <c r="AJ18" i="2"/>
  <c r="M18" i="2"/>
  <c r="H18" i="2"/>
  <c r="AV17" i="2"/>
  <c r="AJ17" i="2"/>
  <c r="M17" i="2"/>
  <c r="H17" i="2"/>
  <c r="AV16" i="2"/>
  <c r="AJ16" i="2"/>
  <c r="M16" i="2"/>
  <c r="H16" i="2"/>
  <c r="AV15" i="2"/>
  <c r="AJ15" i="2"/>
  <c r="M15" i="2"/>
  <c r="H15" i="2"/>
  <c r="AV14" i="2"/>
  <c r="AJ14" i="2"/>
  <c r="M14" i="2"/>
  <c r="H14" i="2"/>
  <c r="AV13" i="2"/>
  <c r="AJ13" i="2"/>
  <c r="M13" i="2"/>
  <c r="H13" i="2"/>
  <c r="AV12" i="2"/>
  <c r="AJ12" i="2"/>
  <c r="M12" i="2"/>
  <c r="H12" i="2"/>
  <c r="AV11" i="2"/>
  <c r="AJ11" i="2"/>
  <c r="M11" i="2"/>
  <c r="H11" i="2"/>
  <c r="AV10" i="2"/>
  <c r="AJ10" i="2"/>
  <c r="M10" i="2"/>
  <c r="H10" i="2"/>
  <c r="AV9" i="2"/>
  <c r="AJ9" i="2"/>
  <c r="M9" i="2"/>
  <c r="H9" i="2"/>
  <c r="AV8" i="2"/>
  <c r="AJ8" i="2"/>
  <c r="M8" i="2"/>
  <c r="H8" i="2"/>
  <c r="AV7" i="2"/>
  <c r="AJ7" i="2"/>
  <c r="M7" i="2"/>
  <c r="H7" i="2"/>
  <c r="AV6" i="2"/>
  <c r="AJ6" i="2"/>
  <c r="M6" i="2"/>
  <c r="H6" i="2"/>
  <c r="AV5" i="2"/>
  <c r="AJ5" i="2"/>
  <c r="M5" i="2"/>
  <c r="H5" i="2"/>
  <c r="AV1039" i="1"/>
  <c r="AJ1039" i="1"/>
  <c r="M1039" i="1"/>
  <c r="G1039" i="1" s="1"/>
  <c r="H1039" i="1"/>
  <c r="AV1038" i="1"/>
  <c r="H1038" i="1"/>
  <c r="G1038" i="1"/>
  <c r="AV1037" i="1"/>
  <c r="AJ1037" i="1"/>
  <c r="M1037" i="1"/>
  <c r="H1037" i="1"/>
  <c r="AV1036" i="1"/>
  <c r="AJ1036" i="1"/>
  <c r="M1036" i="1"/>
  <c r="H1036" i="1"/>
  <c r="AV1035" i="1"/>
  <c r="AJ1035" i="1"/>
  <c r="M1035" i="1"/>
  <c r="H1035" i="1"/>
  <c r="AV1034" i="1"/>
  <c r="AJ1034" i="1"/>
  <c r="M1034" i="1"/>
  <c r="H1034" i="1"/>
  <c r="AV1033" i="1"/>
  <c r="AJ1033" i="1"/>
  <c r="M1033" i="1"/>
  <c r="AV1032" i="1"/>
  <c r="AJ1032" i="1"/>
  <c r="M1032" i="1"/>
  <c r="H1032" i="1"/>
  <c r="AV1031" i="1"/>
  <c r="AJ1031" i="1"/>
  <c r="M1031" i="1"/>
  <c r="H1031" i="1"/>
  <c r="AV1030" i="1"/>
  <c r="AJ1030" i="1"/>
  <c r="M1030" i="1"/>
  <c r="H1030" i="1"/>
  <c r="AV1029" i="1"/>
  <c r="AJ1029" i="1"/>
  <c r="M1029" i="1"/>
  <c r="H1029" i="1"/>
  <c r="AV1028" i="1"/>
  <c r="AJ1028" i="1"/>
  <c r="M1028" i="1"/>
  <c r="AV1027" i="1"/>
  <c r="AJ1027" i="1"/>
  <c r="M1027" i="1"/>
  <c r="H1027" i="1"/>
  <c r="AV1026" i="1"/>
  <c r="AJ1026" i="1"/>
  <c r="M1026" i="1"/>
  <c r="G1026" i="1" s="1"/>
  <c r="H1026" i="1"/>
  <c r="AV1025" i="1"/>
  <c r="AJ1025" i="1"/>
  <c r="M1025" i="1"/>
  <c r="H1025" i="1"/>
  <c r="AV1024" i="1"/>
  <c r="AJ1024" i="1"/>
  <c r="M1024" i="1"/>
  <c r="H1024" i="1"/>
  <c r="AV1023" i="1"/>
  <c r="AJ1023" i="1"/>
  <c r="M1023" i="1"/>
  <c r="H1023" i="1"/>
  <c r="AV1022" i="1"/>
  <c r="AJ1022" i="1"/>
  <c r="M1022" i="1"/>
  <c r="H1022" i="1"/>
  <c r="AV1021" i="1"/>
  <c r="AJ1021" i="1"/>
  <c r="M1021" i="1"/>
  <c r="H1021" i="1"/>
  <c r="AV1020" i="1"/>
  <c r="AJ1020" i="1"/>
  <c r="M1020" i="1"/>
  <c r="H1020" i="1"/>
  <c r="AV1019" i="1"/>
  <c r="AJ1019" i="1"/>
  <c r="M1019" i="1"/>
  <c r="H1019" i="1"/>
  <c r="AV1018" i="1"/>
  <c r="AJ1018" i="1"/>
  <c r="M1018" i="1"/>
  <c r="H1018" i="1"/>
  <c r="AV1017" i="1"/>
  <c r="AJ1017" i="1"/>
  <c r="M1017" i="1"/>
  <c r="H1017" i="1"/>
  <c r="AV1016" i="1"/>
  <c r="AJ1016" i="1"/>
  <c r="M1016" i="1"/>
  <c r="H1016" i="1"/>
  <c r="G1016" i="1"/>
  <c r="AV1015" i="1"/>
  <c r="AJ1015" i="1"/>
  <c r="M1015" i="1"/>
  <c r="H1015" i="1"/>
  <c r="AV1014" i="1"/>
  <c r="AJ1014" i="1"/>
  <c r="M1014" i="1"/>
  <c r="H1014" i="1"/>
  <c r="AV1013" i="1"/>
  <c r="AJ1013" i="1"/>
  <c r="M1013" i="1"/>
  <c r="H1013" i="1"/>
  <c r="AV1012" i="1"/>
  <c r="AJ1012" i="1"/>
  <c r="M1012" i="1"/>
  <c r="H1012" i="1"/>
  <c r="G1012" i="1"/>
  <c r="AV1011" i="1"/>
  <c r="AJ1011" i="1"/>
  <c r="M1011" i="1"/>
  <c r="H1011" i="1"/>
  <c r="AV1010" i="1"/>
  <c r="AJ1010" i="1"/>
  <c r="M1010" i="1"/>
  <c r="H1010" i="1"/>
  <c r="AV1009" i="1"/>
  <c r="AJ1009" i="1"/>
  <c r="M1009" i="1"/>
  <c r="G1009" i="1" s="1"/>
  <c r="H1009" i="1"/>
  <c r="AV1008" i="1"/>
  <c r="M1008" i="1"/>
  <c r="H1008" i="1"/>
  <c r="AV1007" i="1"/>
  <c r="AJ1007" i="1"/>
  <c r="M1007" i="1"/>
  <c r="H1007" i="1"/>
  <c r="AV1006" i="1"/>
  <c r="AJ1006" i="1"/>
  <c r="M1006" i="1"/>
  <c r="H1006" i="1"/>
  <c r="AV1005" i="1"/>
  <c r="G1005" i="1" s="1"/>
  <c r="AV1004" i="1"/>
  <c r="AJ1004" i="1"/>
  <c r="M1004" i="1"/>
  <c r="H1004" i="1"/>
  <c r="AV1003" i="1"/>
  <c r="AJ1003" i="1"/>
  <c r="M1003" i="1"/>
  <c r="G1003" i="1" s="1"/>
  <c r="H1003" i="1"/>
  <c r="AV1002" i="1"/>
  <c r="AJ1002" i="1"/>
  <c r="M1002" i="1"/>
  <c r="G1002" i="1" s="1"/>
  <c r="H1002" i="1"/>
  <c r="AV1001" i="1"/>
  <c r="AJ1001" i="1"/>
  <c r="M1001" i="1"/>
  <c r="H1001" i="1"/>
  <c r="AV1000" i="1"/>
  <c r="AJ1000" i="1"/>
  <c r="M1000" i="1"/>
  <c r="H1000" i="1"/>
  <c r="AV999" i="1"/>
  <c r="AJ999" i="1"/>
  <c r="M999" i="1"/>
  <c r="H999" i="1"/>
  <c r="AV998" i="1"/>
  <c r="AJ998" i="1"/>
  <c r="M998" i="1"/>
  <c r="H998" i="1"/>
  <c r="AV997" i="1"/>
  <c r="AJ997" i="1"/>
  <c r="M997" i="1"/>
  <c r="H997" i="1"/>
  <c r="AV996" i="1"/>
  <c r="AJ996" i="1"/>
  <c r="M996" i="1"/>
  <c r="H996" i="1"/>
  <c r="AV995" i="1"/>
  <c r="AJ995" i="1"/>
  <c r="M995" i="1"/>
  <c r="H995" i="1"/>
  <c r="AV994" i="1"/>
  <c r="AJ994" i="1"/>
  <c r="M994" i="1"/>
  <c r="H994" i="1"/>
  <c r="AV993" i="1"/>
  <c r="G993" i="1" s="1"/>
  <c r="AJ993" i="1"/>
  <c r="H993" i="1"/>
  <c r="AV992" i="1"/>
  <c r="AJ992" i="1"/>
  <c r="M992" i="1"/>
  <c r="G992" i="1" s="1"/>
  <c r="H992" i="1"/>
  <c r="AV991" i="1"/>
  <c r="AJ991" i="1"/>
  <c r="M991" i="1"/>
  <c r="G991" i="1" s="1"/>
  <c r="H991" i="1"/>
  <c r="AV990" i="1"/>
  <c r="AJ990" i="1"/>
  <c r="M990" i="1"/>
  <c r="H990" i="1"/>
  <c r="AV989" i="1"/>
  <c r="AJ989" i="1"/>
  <c r="M989" i="1"/>
  <c r="H989" i="1"/>
  <c r="AV988" i="1"/>
  <c r="AJ988" i="1"/>
  <c r="M988" i="1"/>
  <c r="H988" i="1"/>
  <c r="AV987" i="1"/>
  <c r="AJ987" i="1"/>
  <c r="M987" i="1"/>
  <c r="H987" i="1"/>
  <c r="AV986" i="1"/>
  <c r="AJ986" i="1"/>
  <c r="M986" i="1"/>
  <c r="H986" i="1"/>
  <c r="AV985" i="1"/>
  <c r="AJ985" i="1"/>
  <c r="M985" i="1"/>
  <c r="G985" i="1" s="1"/>
  <c r="H985" i="1"/>
  <c r="F985" i="1"/>
  <c r="AV984" i="1"/>
  <c r="AJ984" i="1"/>
  <c r="M984" i="1"/>
  <c r="H984" i="1"/>
  <c r="AV983" i="1"/>
  <c r="AJ983" i="1"/>
  <c r="M983" i="1"/>
  <c r="H983" i="1"/>
  <c r="AV982" i="1"/>
  <c r="AJ982" i="1"/>
  <c r="M982" i="1"/>
  <c r="H982" i="1"/>
  <c r="AV981" i="1"/>
  <c r="AJ981" i="1"/>
  <c r="M981" i="1"/>
  <c r="H981" i="1"/>
  <c r="AV980" i="1"/>
  <c r="AJ980" i="1"/>
  <c r="M980" i="1"/>
  <c r="H980" i="1"/>
  <c r="AV979" i="1"/>
  <c r="AJ979" i="1"/>
  <c r="M979" i="1"/>
  <c r="H979" i="1"/>
  <c r="AV978" i="1"/>
  <c r="AJ978" i="1"/>
  <c r="M978" i="1"/>
  <c r="H978" i="1"/>
  <c r="AV977" i="1"/>
  <c r="AJ977" i="1"/>
  <c r="M977" i="1"/>
  <c r="H977" i="1"/>
  <c r="AV976" i="1"/>
  <c r="AJ976" i="1"/>
  <c r="M976" i="1"/>
  <c r="H976" i="1"/>
  <c r="AV975" i="1"/>
  <c r="AJ975" i="1"/>
  <c r="M975" i="1"/>
  <c r="H975" i="1"/>
  <c r="AV974" i="1"/>
  <c r="AJ974" i="1"/>
  <c r="M974" i="1"/>
  <c r="H974" i="1"/>
  <c r="AV973" i="1"/>
  <c r="AJ973" i="1"/>
  <c r="M973" i="1"/>
  <c r="H973" i="1"/>
  <c r="AV972" i="1"/>
  <c r="AJ972" i="1"/>
  <c r="M972" i="1"/>
  <c r="H972" i="1"/>
  <c r="G972" i="1"/>
  <c r="AV971" i="1"/>
  <c r="AJ971" i="1"/>
  <c r="M971" i="1"/>
  <c r="G971" i="1" s="1"/>
  <c r="H971" i="1"/>
  <c r="AV970" i="1"/>
  <c r="AJ970" i="1"/>
  <c r="M970" i="1"/>
  <c r="G970" i="1" s="1"/>
  <c r="H970" i="1"/>
  <c r="AV969" i="1"/>
  <c r="AJ969" i="1"/>
  <c r="M969" i="1"/>
  <c r="G969" i="1" s="1"/>
  <c r="H969" i="1"/>
  <c r="AV968" i="1"/>
  <c r="AJ968" i="1"/>
  <c r="M968" i="1"/>
  <c r="G968" i="1" s="1"/>
  <c r="H968" i="1"/>
  <c r="AV967" i="1"/>
  <c r="AJ967" i="1"/>
  <c r="M967" i="1"/>
  <c r="H967" i="1"/>
  <c r="AV966" i="1"/>
  <c r="AJ966" i="1"/>
  <c r="M966" i="1"/>
  <c r="H966" i="1"/>
  <c r="AV965" i="1"/>
  <c r="AJ965" i="1"/>
  <c r="M965" i="1"/>
  <c r="G965" i="1" s="1"/>
  <c r="H965" i="1"/>
  <c r="AV964" i="1"/>
  <c r="AJ964" i="1"/>
  <c r="M964" i="1"/>
  <c r="G964" i="1" s="1"/>
  <c r="H964" i="1"/>
  <c r="AV963" i="1"/>
  <c r="AJ963" i="1"/>
  <c r="M963" i="1"/>
  <c r="G963" i="1" s="1"/>
  <c r="H963" i="1"/>
  <c r="AV962" i="1"/>
  <c r="AJ962" i="1"/>
  <c r="M962" i="1"/>
  <c r="G962" i="1" s="1"/>
  <c r="H962" i="1"/>
  <c r="AV961" i="1"/>
  <c r="AJ961" i="1"/>
  <c r="M961" i="1"/>
  <c r="G961" i="1" s="1"/>
  <c r="H961" i="1"/>
  <c r="AV960" i="1"/>
  <c r="AJ960" i="1"/>
  <c r="M960" i="1"/>
  <c r="H960" i="1"/>
  <c r="AV959" i="1"/>
  <c r="AJ959" i="1"/>
  <c r="M959" i="1"/>
  <c r="G959" i="1" s="1"/>
  <c r="H959" i="1"/>
  <c r="AV958" i="1"/>
  <c r="AJ958" i="1"/>
  <c r="M958" i="1"/>
  <c r="G958" i="1" s="1"/>
  <c r="H958" i="1"/>
  <c r="AV957" i="1"/>
  <c r="AJ957" i="1"/>
  <c r="M957" i="1"/>
  <c r="H957" i="1"/>
  <c r="AV956" i="1"/>
  <c r="AJ956" i="1"/>
  <c r="M956" i="1"/>
  <c r="H956" i="1"/>
  <c r="AV955" i="1"/>
  <c r="AJ955" i="1"/>
  <c r="M955" i="1"/>
  <c r="H955" i="1"/>
  <c r="AV954" i="1"/>
  <c r="AJ954" i="1"/>
  <c r="M954" i="1"/>
  <c r="H954" i="1"/>
  <c r="AV953" i="1"/>
  <c r="AJ953" i="1"/>
  <c r="M953" i="1"/>
  <c r="H953" i="1"/>
  <c r="AV952" i="1"/>
  <c r="AJ952" i="1"/>
  <c r="M952" i="1"/>
  <c r="G952" i="1" s="1"/>
  <c r="H952" i="1"/>
  <c r="AV951" i="1"/>
  <c r="AJ951" i="1"/>
  <c r="M951" i="1"/>
  <c r="H951" i="1"/>
  <c r="AV950" i="1"/>
  <c r="AJ950" i="1"/>
  <c r="M950" i="1"/>
  <c r="H950" i="1"/>
  <c r="AV949" i="1"/>
  <c r="AJ949" i="1"/>
  <c r="M949" i="1"/>
  <c r="H949" i="1"/>
  <c r="AV948" i="1"/>
  <c r="AJ948" i="1"/>
  <c r="M948" i="1"/>
  <c r="H948" i="1"/>
  <c r="AV947" i="1"/>
  <c r="AJ947" i="1"/>
  <c r="M947" i="1"/>
  <c r="H947" i="1"/>
  <c r="AV946" i="1"/>
  <c r="AJ946" i="1"/>
  <c r="M946" i="1"/>
  <c r="H946" i="1"/>
  <c r="AV945" i="1"/>
  <c r="AJ945" i="1"/>
  <c r="M945" i="1"/>
  <c r="H945" i="1"/>
  <c r="F945" i="1"/>
  <c r="AV944" i="1"/>
  <c r="AJ944" i="1"/>
  <c r="M944" i="1"/>
  <c r="H944" i="1"/>
  <c r="AV943" i="1"/>
  <c r="AJ943" i="1"/>
  <c r="M943" i="1"/>
  <c r="H943" i="1"/>
  <c r="AV942" i="1"/>
  <c r="AJ942" i="1"/>
  <c r="M942" i="1"/>
  <c r="H942" i="1"/>
  <c r="AV941" i="1"/>
  <c r="AJ941" i="1"/>
  <c r="M941" i="1"/>
  <c r="H941" i="1"/>
  <c r="AV940" i="1"/>
  <c r="AJ940" i="1"/>
  <c r="M940" i="1"/>
  <c r="H940" i="1"/>
  <c r="AV939" i="1"/>
  <c r="AJ939" i="1"/>
  <c r="M939" i="1"/>
  <c r="H939" i="1"/>
  <c r="G939" i="1"/>
  <c r="AV938" i="1"/>
  <c r="AJ938" i="1"/>
  <c r="M938" i="1"/>
  <c r="H938" i="1"/>
  <c r="AV937" i="1"/>
  <c r="AJ937" i="1"/>
  <c r="M937" i="1"/>
  <c r="H937" i="1"/>
  <c r="AV936" i="1"/>
  <c r="AJ936" i="1"/>
  <c r="M936" i="1"/>
  <c r="H936" i="1"/>
  <c r="AV935" i="1"/>
  <c r="AJ935" i="1"/>
  <c r="M935" i="1"/>
  <c r="H935" i="1"/>
  <c r="AV934" i="1"/>
  <c r="AJ934" i="1"/>
  <c r="M934" i="1"/>
  <c r="H934" i="1"/>
  <c r="AV933" i="1"/>
  <c r="AJ933" i="1"/>
  <c r="M933" i="1"/>
  <c r="H933" i="1"/>
  <c r="AV932" i="1"/>
  <c r="AJ932" i="1"/>
  <c r="M932" i="1"/>
  <c r="H932" i="1"/>
  <c r="AV931" i="1"/>
  <c r="AJ931" i="1"/>
  <c r="M931" i="1"/>
  <c r="H931" i="1"/>
  <c r="G931" i="1"/>
  <c r="AV930" i="1"/>
  <c r="AJ930" i="1"/>
  <c r="M930" i="1"/>
  <c r="H930" i="1"/>
  <c r="AV929" i="1"/>
  <c r="AJ929" i="1"/>
  <c r="M929" i="1"/>
  <c r="H929" i="1"/>
  <c r="AV928" i="1"/>
  <c r="AJ928" i="1"/>
  <c r="M928" i="1"/>
  <c r="H928" i="1"/>
  <c r="AV927" i="1"/>
  <c r="AJ927" i="1"/>
  <c r="M927" i="1"/>
  <c r="H927" i="1"/>
  <c r="AV926" i="1"/>
  <c r="AJ926" i="1"/>
  <c r="M926" i="1"/>
  <c r="H926" i="1"/>
  <c r="AV925" i="1"/>
  <c r="AJ925" i="1"/>
  <c r="M925" i="1"/>
  <c r="G925" i="1" s="1"/>
  <c r="H925" i="1"/>
  <c r="AV924" i="1"/>
  <c r="AJ924" i="1"/>
  <c r="M924" i="1"/>
  <c r="G924" i="1" s="1"/>
  <c r="H924" i="1"/>
  <c r="AV923" i="1"/>
  <c r="AJ923" i="1"/>
  <c r="M923" i="1"/>
  <c r="G923" i="1" s="1"/>
  <c r="H923" i="1"/>
  <c r="AV922" i="1"/>
  <c r="AJ922" i="1"/>
  <c r="M922" i="1"/>
  <c r="G922" i="1" s="1"/>
  <c r="H922" i="1"/>
  <c r="AV921" i="1"/>
  <c r="AJ921" i="1"/>
  <c r="M921" i="1"/>
  <c r="G921" i="1" s="1"/>
  <c r="H921" i="1"/>
  <c r="AV920" i="1"/>
  <c r="AJ920" i="1"/>
  <c r="M920" i="1"/>
  <c r="H920" i="1"/>
  <c r="AV919" i="1"/>
  <c r="AJ919" i="1"/>
  <c r="M919" i="1"/>
  <c r="G919" i="1" s="1"/>
  <c r="H919" i="1"/>
  <c r="AV918" i="1"/>
  <c r="AJ918" i="1"/>
  <c r="M918" i="1"/>
  <c r="G918" i="1" s="1"/>
  <c r="H918" i="1"/>
  <c r="AV917" i="1"/>
  <c r="AJ917" i="1"/>
  <c r="M917" i="1"/>
  <c r="H917" i="1"/>
  <c r="AV916" i="1"/>
  <c r="AJ916" i="1"/>
  <c r="M916" i="1"/>
  <c r="H916" i="1"/>
  <c r="AV915" i="1"/>
  <c r="AJ915" i="1"/>
  <c r="M915" i="1"/>
  <c r="H915" i="1"/>
  <c r="AV914" i="1"/>
  <c r="AJ914" i="1"/>
  <c r="M914" i="1"/>
  <c r="H914" i="1"/>
  <c r="AV913" i="1"/>
  <c r="AJ913" i="1"/>
  <c r="M913" i="1"/>
  <c r="H913" i="1"/>
  <c r="AV912" i="1"/>
  <c r="AJ912" i="1"/>
  <c r="M912" i="1"/>
  <c r="G912" i="1" s="1"/>
  <c r="H912" i="1"/>
  <c r="AV911" i="1"/>
  <c r="AJ911" i="1"/>
  <c r="M911" i="1"/>
  <c r="H911" i="1"/>
  <c r="G911" i="1"/>
  <c r="AV910" i="1"/>
  <c r="AJ910" i="1"/>
  <c r="M910" i="1"/>
  <c r="H910" i="1"/>
  <c r="AV909" i="1"/>
  <c r="AJ909" i="1"/>
  <c r="M909" i="1"/>
  <c r="H909" i="1"/>
  <c r="AV908" i="1"/>
  <c r="AJ908" i="1"/>
  <c r="M908" i="1"/>
  <c r="H908" i="1"/>
  <c r="AV907" i="1"/>
  <c r="AJ907" i="1"/>
  <c r="M907" i="1"/>
  <c r="H907" i="1"/>
  <c r="AV906" i="1"/>
  <c r="AJ906" i="1"/>
  <c r="M906" i="1"/>
  <c r="H906" i="1"/>
  <c r="AV905" i="1"/>
  <c r="AJ905" i="1"/>
  <c r="M905" i="1"/>
  <c r="H905" i="1"/>
  <c r="AV904" i="1"/>
  <c r="AJ904" i="1"/>
  <c r="M904" i="1"/>
  <c r="H904" i="1"/>
  <c r="AV903" i="1"/>
  <c r="AJ903" i="1"/>
  <c r="M903" i="1"/>
  <c r="H903" i="1"/>
  <c r="AV902" i="1"/>
  <c r="AJ902" i="1"/>
  <c r="M902" i="1"/>
  <c r="H902" i="1"/>
  <c r="AV901" i="1"/>
  <c r="AJ901" i="1"/>
  <c r="M901" i="1"/>
  <c r="H901" i="1"/>
  <c r="AV900" i="1"/>
  <c r="AJ900" i="1"/>
  <c r="M900" i="1"/>
  <c r="H900" i="1"/>
  <c r="AV899" i="1"/>
  <c r="AJ899" i="1"/>
  <c r="M899" i="1"/>
  <c r="H899" i="1"/>
  <c r="G899" i="1"/>
  <c r="AV898" i="1"/>
  <c r="G898" i="1" s="1"/>
  <c r="AJ898" i="1"/>
  <c r="H898" i="1"/>
  <c r="AV897" i="1"/>
  <c r="AJ897" i="1"/>
  <c r="M897" i="1"/>
  <c r="H897" i="1"/>
  <c r="G897" i="1"/>
  <c r="AV896" i="1"/>
  <c r="AJ896" i="1"/>
  <c r="M896" i="1"/>
  <c r="H896" i="1"/>
  <c r="AV895" i="1"/>
  <c r="G895" i="1" s="1"/>
  <c r="AJ895" i="1"/>
  <c r="H895" i="1"/>
  <c r="AV894" i="1"/>
  <c r="AJ894" i="1"/>
  <c r="M894" i="1"/>
  <c r="H894" i="1"/>
  <c r="G894" i="1"/>
  <c r="AV893" i="1"/>
  <c r="AJ893" i="1"/>
  <c r="M893" i="1"/>
  <c r="G893" i="1" s="1"/>
  <c r="H893" i="1"/>
  <c r="AV892" i="1"/>
  <c r="AJ892" i="1"/>
  <c r="M892" i="1"/>
  <c r="G892" i="1" s="1"/>
  <c r="H892" i="1"/>
  <c r="AV891" i="1"/>
  <c r="AJ891" i="1"/>
  <c r="M891" i="1"/>
  <c r="G891" i="1" s="1"/>
  <c r="H891" i="1"/>
  <c r="AV890" i="1"/>
  <c r="AJ890" i="1"/>
  <c r="M890" i="1"/>
  <c r="G890" i="1" s="1"/>
  <c r="H890" i="1"/>
  <c r="AV889" i="1"/>
  <c r="AJ889" i="1"/>
  <c r="M889" i="1"/>
  <c r="H889" i="1"/>
  <c r="AV888" i="1"/>
  <c r="AJ888" i="1"/>
  <c r="M888" i="1"/>
  <c r="H888" i="1"/>
  <c r="AV887" i="1"/>
  <c r="AJ887" i="1"/>
  <c r="M887" i="1"/>
  <c r="G887" i="1" s="1"/>
  <c r="H887" i="1"/>
  <c r="AV886" i="1"/>
  <c r="AJ886" i="1"/>
  <c r="M886" i="1"/>
  <c r="G886" i="1" s="1"/>
  <c r="H886" i="1"/>
  <c r="AV885" i="1"/>
  <c r="AJ885" i="1"/>
  <c r="M885" i="1"/>
  <c r="H885" i="1"/>
  <c r="AV884" i="1"/>
  <c r="AJ884" i="1"/>
  <c r="M884" i="1"/>
  <c r="H884" i="1"/>
  <c r="AV883" i="1"/>
  <c r="AJ883" i="1"/>
  <c r="M883" i="1"/>
  <c r="H883" i="1"/>
  <c r="AV882" i="1"/>
  <c r="AJ882" i="1"/>
  <c r="M882" i="1"/>
  <c r="H882" i="1"/>
  <c r="AV881" i="1"/>
  <c r="AJ881" i="1"/>
  <c r="M881" i="1"/>
  <c r="H881" i="1"/>
  <c r="AV880" i="1"/>
  <c r="AJ880" i="1"/>
  <c r="M880" i="1"/>
  <c r="G880" i="1" s="1"/>
  <c r="H880" i="1"/>
  <c r="AV879" i="1"/>
  <c r="AJ879" i="1"/>
  <c r="M879" i="1"/>
  <c r="H879" i="1"/>
  <c r="AV878" i="1"/>
  <c r="AJ878" i="1"/>
  <c r="M878" i="1"/>
  <c r="H878" i="1"/>
  <c r="AV877" i="1"/>
  <c r="AJ877" i="1"/>
  <c r="M877" i="1"/>
  <c r="H877" i="1"/>
  <c r="AV876" i="1"/>
  <c r="AJ876" i="1"/>
  <c r="M876" i="1"/>
  <c r="H876" i="1"/>
  <c r="AV875" i="1"/>
  <c r="AJ875" i="1"/>
  <c r="M875" i="1"/>
  <c r="H875" i="1"/>
  <c r="AV874" i="1"/>
  <c r="AJ874" i="1"/>
  <c r="M874" i="1"/>
  <c r="H874" i="1"/>
  <c r="AV873" i="1"/>
  <c r="AJ873" i="1"/>
  <c r="M873" i="1"/>
  <c r="H873" i="1"/>
  <c r="AV872" i="1"/>
  <c r="AJ872" i="1"/>
  <c r="M872" i="1"/>
  <c r="H872" i="1"/>
  <c r="AV871" i="1"/>
  <c r="AJ871" i="1"/>
  <c r="M871" i="1"/>
  <c r="H871" i="1"/>
  <c r="AV870" i="1"/>
  <c r="AJ870" i="1"/>
  <c r="M870" i="1"/>
  <c r="H870" i="1"/>
  <c r="AV869" i="1"/>
  <c r="AJ869" i="1"/>
  <c r="M869" i="1"/>
  <c r="H869" i="1"/>
  <c r="AV868" i="1"/>
  <c r="AJ868" i="1"/>
  <c r="M868" i="1"/>
  <c r="H868" i="1"/>
  <c r="AV867" i="1"/>
  <c r="AJ867" i="1"/>
  <c r="M867" i="1"/>
  <c r="H867" i="1"/>
  <c r="AV866" i="1"/>
  <c r="AJ866" i="1"/>
  <c r="M866" i="1"/>
  <c r="H866" i="1"/>
  <c r="G866" i="1"/>
  <c r="AV865" i="1"/>
  <c r="AJ865" i="1"/>
  <c r="M865" i="1"/>
  <c r="H865" i="1"/>
  <c r="AV864" i="1"/>
  <c r="AJ864" i="1"/>
  <c r="M864" i="1"/>
  <c r="H864" i="1"/>
  <c r="AV863" i="1"/>
  <c r="AJ863" i="1"/>
  <c r="M863" i="1"/>
  <c r="H863" i="1"/>
  <c r="AV862" i="1"/>
  <c r="AJ862" i="1"/>
  <c r="M862" i="1"/>
  <c r="H862" i="1"/>
  <c r="AV861" i="1"/>
  <c r="AJ861" i="1"/>
  <c r="M861" i="1"/>
  <c r="H861" i="1"/>
  <c r="AV860" i="1"/>
  <c r="AJ860" i="1"/>
  <c r="M860" i="1"/>
  <c r="H860" i="1"/>
  <c r="F860" i="1"/>
  <c r="AV859" i="1"/>
  <c r="AJ859" i="1"/>
  <c r="M859" i="1"/>
  <c r="G859" i="1" s="1"/>
  <c r="H859" i="1"/>
  <c r="AV858" i="1"/>
  <c r="AJ858" i="1"/>
  <c r="M858" i="1"/>
  <c r="G858" i="1" s="1"/>
  <c r="H858" i="1"/>
  <c r="AV857" i="1"/>
  <c r="AJ857" i="1"/>
  <c r="M857" i="1"/>
  <c r="G857" i="1" s="1"/>
  <c r="H857" i="1"/>
  <c r="AV856" i="1"/>
  <c r="AJ856" i="1"/>
  <c r="M856" i="1"/>
  <c r="G856" i="1" s="1"/>
  <c r="H856" i="1"/>
  <c r="AV855" i="1"/>
  <c r="AJ855" i="1"/>
  <c r="M855" i="1"/>
  <c r="H855" i="1"/>
  <c r="AV854" i="1"/>
  <c r="AJ854" i="1"/>
  <c r="M854" i="1"/>
  <c r="G854" i="1" s="1"/>
  <c r="H854" i="1"/>
  <c r="AV853" i="1"/>
  <c r="AJ853" i="1"/>
  <c r="M853" i="1"/>
  <c r="G853" i="1" s="1"/>
  <c r="H853" i="1"/>
  <c r="AV852" i="1"/>
  <c r="AJ852" i="1"/>
  <c r="M852" i="1"/>
  <c r="H852" i="1"/>
  <c r="AV851" i="1"/>
  <c r="AJ851" i="1"/>
  <c r="M851" i="1"/>
  <c r="H851" i="1"/>
  <c r="AV850" i="1"/>
  <c r="AJ850" i="1"/>
  <c r="M850" i="1"/>
  <c r="H850" i="1"/>
  <c r="AV849" i="1"/>
  <c r="AJ849" i="1"/>
  <c r="M849" i="1"/>
  <c r="H849" i="1"/>
  <c r="AV848" i="1"/>
  <c r="AJ848" i="1"/>
  <c r="M848" i="1"/>
  <c r="H848" i="1"/>
  <c r="AV847" i="1"/>
  <c r="AJ847" i="1"/>
  <c r="M847" i="1"/>
  <c r="G847" i="1" s="1"/>
  <c r="H847" i="1"/>
  <c r="AV846" i="1"/>
  <c r="AJ846" i="1"/>
  <c r="M846" i="1"/>
  <c r="G846" i="1" s="1"/>
  <c r="H846" i="1"/>
  <c r="AV845" i="1"/>
  <c r="AJ845" i="1"/>
  <c r="M845" i="1"/>
  <c r="G845" i="1" s="1"/>
  <c r="H845" i="1"/>
  <c r="AV844" i="1"/>
  <c r="AJ844" i="1"/>
  <c r="M844" i="1"/>
  <c r="G844" i="1" s="1"/>
  <c r="H844" i="1"/>
  <c r="AV843" i="1"/>
  <c r="AJ843" i="1"/>
  <c r="M843" i="1"/>
  <c r="G843" i="1" s="1"/>
  <c r="H843" i="1"/>
  <c r="AV842" i="1"/>
  <c r="AJ842" i="1"/>
  <c r="M842" i="1"/>
  <c r="H842" i="1"/>
  <c r="AV841" i="1"/>
  <c r="AJ841" i="1"/>
  <c r="M841" i="1"/>
  <c r="H841" i="1"/>
  <c r="AV840" i="1"/>
  <c r="AJ840" i="1"/>
  <c r="M840" i="1"/>
  <c r="G840" i="1" s="1"/>
  <c r="H840" i="1"/>
  <c r="AV839" i="1"/>
  <c r="AJ839" i="1"/>
  <c r="M839" i="1"/>
  <c r="H839" i="1"/>
  <c r="AV838" i="1"/>
  <c r="AJ838" i="1"/>
  <c r="M838" i="1"/>
  <c r="H838" i="1"/>
  <c r="AV837" i="1"/>
  <c r="AJ837" i="1"/>
  <c r="M837" i="1"/>
  <c r="H837" i="1"/>
  <c r="AV836" i="1"/>
  <c r="AJ836" i="1"/>
  <c r="M836" i="1"/>
  <c r="H836" i="1"/>
  <c r="AV835" i="1"/>
  <c r="AJ835" i="1"/>
  <c r="M835" i="1"/>
  <c r="H835" i="1"/>
  <c r="AV834" i="1"/>
  <c r="AJ834" i="1"/>
  <c r="M834" i="1"/>
  <c r="G834" i="1" s="1"/>
  <c r="H834" i="1"/>
  <c r="AV833" i="1"/>
  <c r="AJ833" i="1"/>
  <c r="M833" i="1"/>
  <c r="H833" i="1"/>
  <c r="G833" i="1"/>
  <c r="AV832" i="1"/>
  <c r="AJ832" i="1"/>
  <c r="M832" i="1"/>
  <c r="H832" i="1"/>
  <c r="AV831" i="1"/>
  <c r="AJ831" i="1"/>
  <c r="M831" i="1"/>
  <c r="H831" i="1"/>
  <c r="AV830" i="1"/>
  <c r="AJ830" i="1"/>
  <c r="M830" i="1"/>
  <c r="H830" i="1"/>
  <c r="AV829" i="1"/>
  <c r="AJ829" i="1"/>
  <c r="M829" i="1"/>
  <c r="H829" i="1"/>
  <c r="AV828" i="1"/>
  <c r="AJ828" i="1"/>
  <c r="M828" i="1"/>
  <c r="H828" i="1"/>
  <c r="AV827" i="1"/>
  <c r="AJ827" i="1"/>
  <c r="M827" i="1"/>
  <c r="H827" i="1"/>
  <c r="AV826" i="1"/>
  <c r="AJ826" i="1"/>
  <c r="M826" i="1"/>
  <c r="H826" i="1"/>
  <c r="AV825" i="1"/>
  <c r="AJ825" i="1"/>
  <c r="M825" i="1"/>
  <c r="H825" i="1"/>
  <c r="AV824" i="1"/>
  <c r="AJ824" i="1"/>
  <c r="M824" i="1"/>
  <c r="H824" i="1"/>
  <c r="AV823" i="1"/>
  <c r="AJ823" i="1"/>
  <c r="M823" i="1"/>
  <c r="H823" i="1"/>
  <c r="AV822" i="1"/>
  <c r="AJ822" i="1"/>
  <c r="M822" i="1"/>
  <c r="H822" i="1"/>
  <c r="AV821" i="1"/>
  <c r="AJ821" i="1"/>
  <c r="M821" i="1"/>
  <c r="H821" i="1"/>
  <c r="AV820" i="1"/>
  <c r="AJ820" i="1"/>
  <c r="M820" i="1"/>
  <c r="H820" i="1"/>
  <c r="F820" i="1"/>
  <c r="AV819" i="1"/>
  <c r="AJ819" i="1"/>
  <c r="M819" i="1"/>
  <c r="H819" i="1"/>
  <c r="AV818" i="1"/>
  <c r="G818" i="1" s="1"/>
  <c r="AJ818" i="1"/>
  <c r="H818" i="1"/>
  <c r="AV817" i="1"/>
  <c r="AJ817" i="1"/>
  <c r="M817" i="1"/>
  <c r="H817" i="1"/>
  <c r="AV816" i="1"/>
  <c r="AJ816" i="1"/>
  <c r="M816" i="1"/>
  <c r="G816" i="1" s="1"/>
  <c r="H816" i="1"/>
  <c r="AV815" i="1"/>
  <c r="AJ815" i="1"/>
  <c r="M815" i="1"/>
  <c r="G815" i="1" s="1"/>
  <c r="H815" i="1"/>
  <c r="AV814" i="1"/>
  <c r="AJ814" i="1"/>
  <c r="M814" i="1"/>
  <c r="G814" i="1" s="1"/>
  <c r="H814" i="1"/>
  <c r="AV813" i="1"/>
  <c r="AJ813" i="1"/>
  <c r="M813" i="1"/>
  <c r="G813" i="1" s="1"/>
  <c r="H813" i="1"/>
  <c r="AV812" i="1"/>
  <c r="AJ812" i="1"/>
  <c r="M812" i="1"/>
  <c r="G812" i="1" s="1"/>
  <c r="H812" i="1"/>
  <c r="AV811" i="1"/>
  <c r="AJ811" i="1"/>
  <c r="M811" i="1"/>
  <c r="H811" i="1"/>
  <c r="AV810" i="1"/>
  <c r="AJ810" i="1"/>
  <c r="M810" i="1"/>
  <c r="H810" i="1"/>
  <c r="AV809" i="1"/>
  <c r="AJ809" i="1"/>
  <c r="M809" i="1"/>
  <c r="G809" i="1" s="1"/>
  <c r="H809" i="1"/>
  <c r="AV808" i="1"/>
  <c r="AJ808" i="1"/>
  <c r="M808" i="1"/>
  <c r="H808" i="1"/>
  <c r="AV807" i="1"/>
  <c r="AJ807" i="1"/>
  <c r="M807" i="1"/>
  <c r="H807" i="1"/>
  <c r="AV806" i="1"/>
  <c r="AJ806" i="1"/>
  <c r="M806" i="1"/>
  <c r="H806" i="1"/>
  <c r="AV805" i="1"/>
  <c r="AJ805" i="1"/>
  <c r="M805" i="1"/>
  <c r="H805" i="1"/>
  <c r="AV804" i="1"/>
  <c r="AJ804" i="1"/>
  <c r="M804" i="1"/>
  <c r="H804" i="1"/>
  <c r="AV803" i="1"/>
  <c r="AJ803" i="1"/>
  <c r="M803" i="1"/>
  <c r="G803" i="1" s="1"/>
  <c r="H803" i="1"/>
  <c r="AV802" i="1"/>
  <c r="AJ802" i="1"/>
  <c r="M802" i="1"/>
  <c r="H802" i="1"/>
  <c r="G802" i="1"/>
  <c r="AV801" i="1"/>
  <c r="AJ801" i="1"/>
  <c r="M801" i="1"/>
  <c r="H801" i="1"/>
  <c r="AV800" i="1"/>
  <c r="AJ800" i="1"/>
  <c r="M800" i="1"/>
  <c r="H800" i="1"/>
  <c r="AV799" i="1"/>
  <c r="AJ799" i="1"/>
  <c r="M799" i="1"/>
  <c r="H799" i="1"/>
  <c r="AV798" i="1"/>
  <c r="AJ798" i="1"/>
  <c r="M798" i="1"/>
  <c r="H798" i="1"/>
  <c r="AV797" i="1"/>
  <c r="AJ797" i="1"/>
  <c r="M797" i="1"/>
  <c r="H797" i="1"/>
  <c r="AV796" i="1"/>
  <c r="AJ796" i="1"/>
  <c r="M796" i="1"/>
  <c r="H796" i="1"/>
  <c r="AV795" i="1"/>
  <c r="AJ795" i="1"/>
  <c r="M795" i="1"/>
  <c r="H795" i="1"/>
  <c r="AV794" i="1"/>
  <c r="M794" i="1"/>
  <c r="H794" i="1"/>
  <c r="AV793" i="1"/>
  <c r="AJ793" i="1"/>
  <c r="M793" i="1"/>
  <c r="H793" i="1"/>
  <c r="AV792" i="1"/>
  <c r="AJ792" i="1"/>
  <c r="M792" i="1"/>
  <c r="H792" i="1"/>
  <c r="AV791" i="1"/>
  <c r="AJ791" i="1"/>
  <c r="M791" i="1"/>
  <c r="H791" i="1"/>
  <c r="AV790" i="1"/>
  <c r="AJ790" i="1"/>
  <c r="M790" i="1"/>
  <c r="H790" i="1"/>
  <c r="AV789" i="1"/>
  <c r="AJ789" i="1"/>
  <c r="M789" i="1"/>
  <c r="H789" i="1"/>
  <c r="AV788" i="1"/>
  <c r="AJ788" i="1"/>
  <c r="M788" i="1"/>
  <c r="H788" i="1"/>
  <c r="AV787" i="1"/>
  <c r="AJ787" i="1"/>
  <c r="M787" i="1"/>
  <c r="H787" i="1"/>
  <c r="AV786" i="1"/>
  <c r="AJ786" i="1"/>
  <c r="M786" i="1"/>
  <c r="H786" i="1"/>
  <c r="AV785" i="1"/>
  <c r="AJ785" i="1"/>
  <c r="M785" i="1"/>
  <c r="H785" i="1"/>
  <c r="G785" i="1"/>
  <c r="AV784" i="1"/>
  <c r="AJ784" i="1"/>
  <c r="M784" i="1"/>
  <c r="H784" i="1"/>
  <c r="AV783" i="1"/>
  <c r="AJ783" i="1"/>
  <c r="M783" i="1"/>
  <c r="H783" i="1"/>
  <c r="AV782" i="1"/>
  <c r="AJ782" i="1"/>
  <c r="M782" i="1"/>
  <c r="H782" i="1"/>
  <c r="AV781" i="1"/>
  <c r="AJ781" i="1"/>
  <c r="M781" i="1"/>
  <c r="H781" i="1"/>
  <c r="AV780" i="1"/>
  <c r="AJ780" i="1"/>
  <c r="M780" i="1"/>
  <c r="H780" i="1"/>
  <c r="AV779" i="1"/>
  <c r="AJ779" i="1"/>
  <c r="M779" i="1"/>
  <c r="H779" i="1"/>
  <c r="AV778" i="1"/>
  <c r="AJ778" i="1"/>
  <c r="M778" i="1"/>
  <c r="H778" i="1"/>
  <c r="AV777" i="1"/>
  <c r="AJ777" i="1"/>
  <c r="M777" i="1"/>
  <c r="H777" i="1"/>
  <c r="AV776" i="1"/>
  <c r="AJ776" i="1"/>
  <c r="M776" i="1"/>
  <c r="H776" i="1"/>
  <c r="AV775" i="1"/>
  <c r="AJ775" i="1"/>
  <c r="M775" i="1"/>
  <c r="H775" i="1"/>
  <c r="AV774" i="1"/>
  <c r="AJ774" i="1"/>
  <c r="M774" i="1"/>
  <c r="H774" i="1"/>
  <c r="AV773" i="1"/>
  <c r="AJ773" i="1"/>
  <c r="M773" i="1"/>
  <c r="H773" i="1"/>
  <c r="AV772" i="1"/>
  <c r="AJ772" i="1"/>
  <c r="M772" i="1"/>
  <c r="H772" i="1"/>
  <c r="AV771" i="1"/>
  <c r="AJ771" i="1"/>
  <c r="M771" i="1"/>
  <c r="H771" i="1"/>
  <c r="G771" i="1"/>
  <c r="AV770" i="1"/>
  <c r="AJ770" i="1"/>
  <c r="M770" i="1"/>
  <c r="G770" i="1" s="1"/>
  <c r="H770" i="1"/>
  <c r="AV769" i="1"/>
  <c r="AJ769" i="1"/>
  <c r="M769" i="1"/>
  <c r="H769" i="1"/>
  <c r="AV768" i="1"/>
  <c r="AJ768" i="1"/>
  <c r="M768" i="1"/>
  <c r="G768" i="1" s="1"/>
  <c r="H768" i="1"/>
  <c r="AV767" i="1"/>
  <c r="AJ767" i="1"/>
  <c r="M767" i="1"/>
  <c r="H767" i="1"/>
  <c r="AV766" i="1"/>
  <c r="AJ766" i="1"/>
  <c r="M766" i="1"/>
  <c r="H766" i="1"/>
  <c r="AV765" i="1"/>
  <c r="AJ765" i="1"/>
  <c r="M765" i="1"/>
  <c r="H765" i="1"/>
  <c r="AV764" i="1"/>
  <c r="AJ764" i="1"/>
  <c r="M764" i="1"/>
  <c r="G764" i="1" s="1"/>
  <c r="H764" i="1"/>
  <c r="AV763" i="1"/>
  <c r="AJ763" i="1"/>
  <c r="M763" i="1"/>
  <c r="G763" i="1" s="1"/>
  <c r="H763" i="1"/>
  <c r="AV762" i="1"/>
  <c r="AJ762" i="1"/>
  <c r="M762" i="1"/>
  <c r="G762" i="1" s="1"/>
  <c r="H762" i="1"/>
  <c r="AV761" i="1"/>
  <c r="AJ761" i="1"/>
  <c r="M761" i="1"/>
  <c r="G761" i="1" s="1"/>
  <c r="H761" i="1"/>
  <c r="AV760" i="1"/>
  <c r="AJ760" i="1"/>
  <c r="M760" i="1"/>
  <c r="H760" i="1"/>
  <c r="AV759" i="1"/>
  <c r="AJ759" i="1"/>
  <c r="M759" i="1"/>
  <c r="G759" i="1" s="1"/>
  <c r="H759" i="1"/>
  <c r="AV758" i="1"/>
  <c r="AJ758" i="1"/>
  <c r="M758" i="1"/>
  <c r="G758" i="1" s="1"/>
  <c r="H758" i="1"/>
  <c r="AV757" i="1"/>
  <c r="AJ757" i="1"/>
  <c r="M757" i="1"/>
  <c r="H757" i="1"/>
  <c r="AV756" i="1"/>
  <c r="AJ756" i="1"/>
  <c r="M756" i="1"/>
  <c r="H756" i="1"/>
  <c r="AV755" i="1"/>
  <c r="AJ755" i="1"/>
  <c r="M755" i="1"/>
  <c r="H755" i="1"/>
  <c r="AV754" i="1"/>
  <c r="AJ754" i="1"/>
  <c r="M754" i="1"/>
  <c r="H754" i="1"/>
  <c r="AV753" i="1"/>
  <c r="AJ753" i="1"/>
  <c r="M753" i="1"/>
  <c r="H753" i="1"/>
  <c r="AV752" i="1"/>
  <c r="AJ752" i="1"/>
  <c r="M752" i="1"/>
  <c r="G752" i="1" s="1"/>
  <c r="H752" i="1"/>
  <c r="AV751" i="1"/>
  <c r="AJ751" i="1"/>
  <c r="M751" i="1"/>
  <c r="G751" i="1" s="1"/>
  <c r="H751" i="1"/>
  <c r="AV750" i="1"/>
  <c r="AJ750" i="1"/>
  <c r="M750" i="1"/>
  <c r="H750" i="1"/>
  <c r="AV749" i="1"/>
  <c r="AJ749" i="1"/>
  <c r="M749" i="1"/>
  <c r="H749" i="1"/>
  <c r="AV748" i="1"/>
  <c r="AJ748" i="1"/>
  <c r="M748" i="1"/>
  <c r="H748" i="1"/>
  <c r="AV747" i="1"/>
  <c r="AJ747" i="1"/>
  <c r="M747" i="1"/>
  <c r="H747" i="1"/>
  <c r="AV746" i="1"/>
  <c r="AJ746" i="1"/>
  <c r="M746" i="1"/>
  <c r="H746" i="1"/>
  <c r="AV745" i="1"/>
  <c r="AJ745" i="1"/>
  <c r="M745" i="1"/>
  <c r="H745" i="1"/>
  <c r="AV744" i="1"/>
  <c r="AJ744" i="1"/>
  <c r="M744" i="1"/>
  <c r="H744" i="1"/>
  <c r="AV743" i="1"/>
  <c r="AJ743" i="1"/>
  <c r="M743" i="1"/>
  <c r="H743" i="1"/>
  <c r="AV742" i="1"/>
  <c r="AJ742" i="1"/>
  <c r="M742" i="1"/>
  <c r="H742" i="1"/>
  <c r="AV741" i="1"/>
  <c r="AJ741" i="1"/>
  <c r="M741" i="1"/>
  <c r="H741" i="1"/>
  <c r="AV740" i="1"/>
  <c r="AJ740" i="1"/>
  <c r="M740" i="1"/>
  <c r="H740" i="1"/>
  <c r="AV739" i="1"/>
  <c r="AJ739" i="1"/>
  <c r="M739" i="1"/>
  <c r="H739" i="1"/>
  <c r="AV738" i="1"/>
  <c r="G738" i="1" s="1"/>
  <c r="AJ738" i="1"/>
  <c r="M738" i="1"/>
  <c r="H738" i="1"/>
  <c r="AV737" i="1"/>
  <c r="AJ737" i="1"/>
  <c r="M737" i="1"/>
  <c r="H737" i="1"/>
  <c r="AV736" i="1"/>
  <c r="AJ736" i="1"/>
  <c r="M736" i="1"/>
  <c r="H736" i="1"/>
  <c r="AV735" i="1"/>
  <c r="AJ735" i="1"/>
  <c r="M735" i="1"/>
  <c r="H735" i="1"/>
  <c r="AV734" i="1"/>
  <c r="AJ734" i="1"/>
  <c r="M734" i="1"/>
  <c r="H734" i="1"/>
  <c r="AV733" i="1"/>
  <c r="AJ733" i="1"/>
  <c r="M733" i="1"/>
  <c r="H733" i="1"/>
  <c r="AV732" i="1"/>
  <c r="AJ732" i="1"/>
  <c r="M732" i="1"/>
  <c r="G732" i="1" s="1"/>
  <c r="H732" i="1"/>
  <c r="AV731" i="1"/>
  <c r="AJ731" i="1"/>
  <c r="M731" i="1"/>
  <c r="G731" i="1" s="1"/>
  <c r="H731" i="1"/>
  <c r="AV730" i="1"/>
  <c r="AJ730" i="1"/>
  <c r="M730" i="1"/>
  <c r="G730" i="1" s="1"/>
  <c r="H730" i="1"/>
  <c r="AV729" i="1"/>
  <c r="AJ729" i="1"/>
  <c r="M729" i="1"/>
  <c r="H729" i="1"/>
  <c r="AV728" i="1"/>
  <c r="AJ728" i="1"/>
  <c r="M728" i="1"/>
  <c r="G728" i="1" s="1"/>
  <c r="H728" i="1"/>
  <c r="AV727" i="1"/>
  <c r="AJ727" i="1"/>
  <c r="M727" i="1"/>
  <c r="H727" i="1"/>
  <c r="AV726" i="1"/>
  <c r="AJ726" i="1"/>
  <c r="M726" i="1"/>
  <c r="H726" i="1"/>
  <c r="AV725" i="1"/>
  <c r="AJ725" i="1"/>
  <c r="M725" i="1"/>
  <c r="G725" i="1" s="1"/>
  <c r="H725" i="1"/>
  <c r="AV724" i="1"/>
  <c r="AJ724" i="1"/>
  <c r="M724" i="1"/>
  <c r="H724" i="1"/>
  <c r="AV723" i="1"/>
  <c r="AJ723" i="1"/>
  <c r="M723" i="1"/>
  <c r="H723" i="1"/>
  <c r="AV722" i="1"/>
  <c r="AJ722" i="1"/>
  <c r="M722" i="1"/>
  <c r="H722" i="1"/>
  <c r="AV721" i="1"/>
  <c r="AJ721" i="1"/>
  <c r="M721" i="1"/>
  <c r="H721" i="1"/>
  <c r="AV720" i="1"/>
  <c r="AJ720" i="1"/>
  <c r="M720" i="1"/>
  <c r="H720" i="1"/>
  <c r="AV719" i="1"/>
  <c r="AJ719" i="1"/>
  <c r="M719" i="1"/>
  <c r="G719" i="1" s="1"/>
  <c r="H719" i="1"/>
  <c r="AV718" i="1"/>
  <c r="AJ718" i="1"/>
  <c r="M718" i="1"/>
  <c r="H718" i="1"/>
  <c r="G718" i="1"/>
  <c r="AV717" i="1"/>
  <c r="AJ717" i="1"/>
  <c r="M717" i="1"/>
  <c r="H717" i="1"/>
  <c r="AV716" i="1"/>
  <c r="AJ716" i="1"/>
  <c r="M716" i="1"/>
  <c r="H716" i="1"/>
  <c r="AV715" i="1"/>
  <c r="AJ715" i="1"/>
  <c r="M715" i="1"/>
  <c r="H715" i="1"/>
  <c r="AV714" i="1"/>
  <c r="AJ714" i="1"/>
  <c r="M714" i="1"/>
  <c r="H714" i="1"/>
  <c r="AV713" i="1"/>
  <c r="G713" i="1" s="1"/>
  <c r="AJ713" i="1"/>
  <c r="H713" i="1"/>
  <c r="AV712" i="1"/>
  <c r="AJ712" i="1"/>
  <c r="M712" i="1"/>
  <c r="H712" i="1"/>
  <c r="AV711" i="1"/>
  <c r="AJ711" i="1"/>
  <c r="M711" i="1"/>
  <c r="H711" i="1"/>
  <c r="AV710" i="1"/>
  <c r="AJ710" i="1"/>
  <c r="M710" i="1"/>
  <c r="G710" i="1" s="1"/>
  <c r="H710" i="1"/>
  <c r="AV709" i="1"/>
  <c r="AJ709" i="1"/>
  <c r="M709" i="1"/>
  <c r="H709" i="1"/>
  <c r="AV708" i="1"/>
  <c r="AJ708" i="1"/>
  <c r="M708" i="1"/>
  <c r="H708" i="1"/>
  <c r="AV707" i="1"/>
  <c r="AJ707" i="1"/>
  <c r="M707" i="1"/>
  <c r="H707" i="1"/>
  <c r="AV706" i="1"/>
  <c r="AJ706" i="1"/>
  <c r="M706" i="1"/>
  <c r="H706" i="1"/>
  <c r="AV705" i="1"/>
  <c r="AJ705" i="1"/>
  <c r="M705" i="1"/>
  <c r="H705" i="1"/>
  <c r="AV704" i="1"/>
  <c r="AJ704" i="1"/>
  <c r="M704" i="1"/>
  <c r="H704" i="1"/>
  <c r="AV703" i="1"/>
  <c r="AJ703" i="1"/>
  <c r="M703" i="1"/>
  <c r="H703" i="1"/>
  <c r="AV702" i="1"/>
  <c r="AJ702" i="1"/>
  <c r="M702" i="1"/>
  <c r="H702" i="1"/>
  <c r="AV701" i="1"/>
  <c r="AJ701" i="1"/>
  <c r="M701" i="1"/>
  <c r="H701" i="1"/>
  <c r="AV700" i="1"/>
  <c r="AJ700" i="1"/>
  <c r="M700" i="1"/>
  <c r="H700" i="1"/>
  <c r="AV699" i="1"/>
  <c r="AJ699" i="1"/>
  <c r="M699" i="1"/>
  <c r="H699" i="1"/>
  <c r="AV698" i="1"/>
  <c r="AJ698" i="1"/>
  <c r="M698" i="1"/>
  <c r="H698" i="1"/>
  <c r="AV697" i="1"/>
  <c r="AJ697" i="1"/>
  <c r="M697" i="1"/>
  <c r="H697" i="1"/>
  <c r="G697" i="1"/>
  <c r="AV696" i="1"/>
  <c r="AJ696" i="1"/>
  <c r="M696" i="1"/>
  <c r="H696" i="1"/>
  <c r="AV695" i="1"/>
  <c r="AJ695" i="1"/>
  <c r="M695" i="1"/>
  <c r="H695" i="1"/>
  <c r="AV694" i="1"/>
  <c r="AJ694" i="1"/>
  <c r="M694" i="1"/>
  <c r="G694" i="1" s="1"/>
  <c r="H694" i="1"/>
  <c r="AV693" i="1"/>
  <c r="AJ693" i="1"/>
  <c r="M693" i="1"/>
  <c r="G693" i="1" s="1"/>
  <c r="H693" i="1"/>
  <c r="AV692" i="1"/>
  <c r="M692" i="1"/>
  <c r="H692" i="1"/>
  <c r="AV691" i="1"/>
  <c r="M691" i="1"/>
  <c r="H691" i="1"/>
  <c r="AV690" i="1"/>
  <c r="AJ690" i="1"/>
  <c r="M690" i="1"/>
  <c r="H690" i="1"/>
  <c r="AV689" i="1"/>
  <c r="AJ689" i="1"/>
  <c r="M689" i="1"/>
  <c r="H689" i="1"/>
  <c r="G689" i="1"/>
  <c r="AV688" i="1"/>
  <c r="AJ688" i="1"/>
  <c r="M688" i="1"/>
  <c r="H688" i="1"/>
  <c r="AV687" i="1"/>
  <c r="AJ687" i="1"/>
  <c r="M687" i="1"/>
  <c r="H687" i="1"/>
  <c r="AV686" i="1"/>
  <c r="AJ686" i="1"/>
  <c r="M686" i="1"/>
  <c r="G686" i="1" s="1"/>
  <c r="H686" i="1"/>
  <c r="AV685" i="1"/>
  <c r="AJ685" i="1"/>
  <c r="M685" i="1"/>
  <c r="H685" i="1"/>
  <c r="C685" i="1"/>
  <c r="AV684" i="1"/>
  <c r="AJ684" i="1"/>
  <c r="M684" i="1"/>
  <c r="H684" i="1"/>
  <c r="AV683" i="1"/>
  <c r="AJ683" i="1"/>
  <c r="M683" i="1"/>
  <c r="H683" i="1"/>
  <c r="G683" i="1"/>
  <c r="AV682" i="1"/>
  <c r="AJ682" i="1"/>
  <c r="M682" i="1"/>
  <c r="H682" i="1"/>
  <c r="AV681" i="1"/>
  <c r="AJ681" i="1"/>
  <c r="M681" i="1"/>
  <c r="H681" i="1"/>
  <c r="AV680" i="1"/>
  <c r="AJ680" i="1"/>
  <c r="M680" i="1"/>
  <c r="H680" i="1"/>
  <c r="AV679" i="1"/>
  <c r="AJ679" i="1"/>
  <c r="M679" i="1"/>
  <c r="H679" i="1"/>
  <c r="AV678" i="1"/>
  <c r="AJ678" i="1"/>
  <c r="M678" i="1"/>
  <c r="H678" i="1"/>
  <c r="AV677" i="1"/>
  <c r="AJ677" i="1"/>
  <c r="M677" i="1"/>
  <c r="H677" i="1"/>
  <c r="G677" i="1"/>
  <c r="AV676" i="1"/>
  <c r="AJ676" i="1"/>
  <c r="M676" i="1"/>
  <c r="G676" i="1" s="1"/>
  <c r="H676" i="1"/>
  <c r="AV675" i="1"/>
  <c r="AJ675" i="1"/>
  <c r="M675" i="1"/>
  <c r="G675" i="1" s="1"/>
  <c r="H675" i="1"/>
  <c r="AV674" i="1"/>
  <c r="AJ674" i="1"/>
  <c r="M674" i="1"/>
  <c r="G674" i="1" s="1"/>
  <c r="H674" i="1"/>
  <c r="AV673" i="1"/>
  <c r="AJ673" i="1"/>
  <c r="M673" i="1"/>
  <c r="G673" i="1" s="1"/>
  <c r="H673" i="1"/>
  <c r="AV672" i="1"/>
  <c r="AJ672" i="1"/>
  <c r="M672" i="1"/>
  <c r="H672" i="1"/>
  <c r="AV671" i="1"/>
  <c r="AJ671" i="1"/>
  <c r="M671" i="1"/>
  <c r="H671" i="1"/>
  <c r="AV670" i="1"/>
  <c r="AJ670" i="1"/>
  <c r="M670" i="1"/>
  <c r="H670" i="1"/>
  <c r="AV669" i="1"/>
  <c r="AJ669" i="1"/>
  <c r="M669" i="1"/>
  <c r="H669" i="1"/>
  <c r="AV668" i="1"/>
  <c r="AJ668" i="1"/>
  <c r="M668" i="1"/>
  <c r="H668" i="1"/>
  <c r="AV667" i="1"/>
  <c r="AJ667" i="1"/>
  <c r="M667" i="1"/>
  <c r="H667" i="1"/>
  <c r="AV666" i="1"/>
  <c r="AJ666" i="1"/>
  <c r="M666" i="1"/>
  <c r="H666" i="1"/>
  <c r="AV665" i="1"/>
  <c r="AJ665" i="1"/>
  <c r="M665" i="1"/>
  <c r="H665" i="1"/>
  <c r="AV664" i="1"/>
  <c r="AJ664" i="1"/>
  <c r="M664" i="1"/>
  <c r="G664" i="1" s="1"/>
  <c r="H664" i="1"/>
  <c r="AV663" i="1"/>
  <c r="AJ663" i="1"/>
  <c r="M663" i="1"/>
  <c r="H663" i="1"/>
  <c r="AV662" i="1"/>
  <c r="AJ662" i="1"/>
  <c r="M662" i="1"/>
  <c r="H662" i="1"/>
  <c r="AV661" i="1"/>
  <c r="AJ661" i="1"/>
  <c r="M661" i="1"/>
  <c r="H661" i="1"/>
  <c r="AV660" i="1"/>
  <c r="AJ660" i="1"/>
  <c r="M660" i="1"/>
  <c r="H660" i="1"/>
  <c r="AV659" i="1"/>
  <c r="AJ659" i="1"/>
  <c r="M659" i="1"/>
  <c r="H659" i="1"/>
  <c r="AV658" i="1"/>
  <c r="AJ658" i="1"/>
  <c r="M658" i="1"/>
  <c r="H658" i="1"/>
  <c r="AV657" i="1"/>
  <c r="AJ657" i="1"/>
  <c r="M657" i="1"/>
  <c r="H657" i="1"/>
  <c r="AV656" i="1"/>
  <c r="AJ656" i="1"/>
  <c r="M656" i="1"/>
  <c r="H656" i="1"/>
  <c r="G656" i="1"/>
  <c r="AV655" i="1"/>
  <c r="AJ655" i="1"/>
  <c r="M655" i="1"/>
  <c r="H655" i="1"/>
  <c r="AV654" i="1"/>
  <c r="AJ654" i="1"/>
  <c r="M654" i="1"/>
  <c r="H654" i="1"/>
  <c r="AV653" i="1"/>
  <c r="AJ653" i="1"/>
  <c r="M653" i="1"/>
  <c r="H653" i="1"/>
  <c r="AV652" i="1"/>
  <c r="AJ652" i="1"/>
  <c r="M652" i="1"/>
  <c r="H652" i="1"/>
  <c r="AV651" i="1"/>
  <c r="AJ651" i="1"/>
  <c r="M651" i="1"/>
  <c r="H651" i="1"/>
  <c r="AV650" i="1"/>
  <c r="AJ650" i="1"/>
  <c r="M650" i="1"/>
  <c r="F650" i="1" s="1"/>
  <c r="H650" i="1"/>
  <c r="G650" i="1"/>
  <c r="AV649" i="1"/>
  <c r="AJ649" i="1"/>
  <c r="M649" i="1"/>
  <c r="G649" i="1" s="1"/>
  <c r="H649" i="1"/>
  <c r="AV648" i="1"/>
  <c r="AJ648" i="1"/>
  <c r="M648" i="1"/>
  <c r="G648" i="1" s="1"/>
  <c r="H648" i="1"/>
  <c r="AV647" i="1"/>
  <c r="AJ647" i="1"/>
  <c r="M647" i="1"/>
  <c r="G647" i="1" s="1"/>
  <c r="H647" i="1"/>
  <c r="AV646" i="1"/>
  <c r="AJ646" i="1"/>
  <c r="M646" i="1"/>
  <c r="G646" i="1" s="1"/>
  <c r="H646" i="1"/>
  <c r="AV645" i="1"/>
  <c r="AJ645" i="1"/>
  <c r="M645" i="1"/>
  <c r="H645" i="1"/>
  <c r="AV644" i="1"/>
  <c r="AJ644" i="1"/>
  <c r="M644" i="1"/>
  <c r="G644" i="1" s="1"/>
  <c r="H644" i="1"/>
  <c r="AV643" i="1"/>
  <c r="AJ643" i="1"/>
  <c r="M643" i="1"/>
  <c r="G643" i="1" s="1"/>
  <c r="H643" i="1"/>
  <c r="AV642" i="1"/>
  <c r="AJ642" i="1"/>
  <c r="M642" i="1"/>
  <c r="H642" i="1"/>
  <c r="AV641" i="1"/>
  <c r="AJ641" i="1"/>
  <c r="M641" i="1"/>
  <c r="H641" i="1"/>
  <c r="AV640" i="1"/>
  <c r="AJ640" i="1"/>
  <c r="M640" i="1"/>
  <c r="H640" i="1"/>
  <c r="AV639" i="1"/>
  <c r="AJ639" i="1"/>
  <c r="M639" i="1"/>
  <c r="H639" i="1"/>
  <c r="AV638" i="1"/>
  <c r="AJ638" i="1"/>
  <c r="M638" i="1"/>
  <c r="H638" i="1"/>
  <c r="AV637" i="1"/>
  <c r="AJ637" i="1"/>
  <c r="M637" i="1"/>
  <c r="H637" i="1"/>
  <c r="AV636" i="1"/>
  <c r="AJ636" i="1"/>
  <c r="M636" i="1"/>
  <c r="G636" i="1" s="1"/>
  <c r="H636" i="1"/>
  <c r="AV635" i="1"/>
  <c r="AJ635" i="1"/>
  <c r="M635" i="1"/>
  <c r="H635" i="1"/>
  <c r="AV634" i="1"/>
  <c r="AJ634" i="1"/>
  <c r="M634" i="1"/>
  <c r="H634" i="1"/>
  <c r="AV633" i="1"/>
  <c r="AJ633" i="1"/>
  <c r="M633" i="1"/>
  <c r="H633" i="1"/>
  <c r="AV632" i="1"/>
  <c r="AJ632" i="1"/>
  <c r="M632" i="1"/>
  <c r="H632" i="1"/>
  <c r="AV631" i="1"/>
  <c r="AJ631" i="1"/>
  <c r="M631" i="1"/>
  <c r="H631" i="1"/>
  <c r="AV630" i="1"/>
  <c r="AJ630" i="1"/>
  <c r="M630" i="1"/>
  <c r="H630" i="1"/>
  <c r="AV629" i="1"/>
  <c r="AJ629" i="1"/>
  <c r="M629" i="1"/>
  <c r="H629" i="1"/>
  <c r="AV628" i="1"/>
  <c r="AJ628" i="1"/>
  <c r="M628" i="1"/>
  <c r="H628" i="1"/>
  <c r="AV627" i="1"/>
  <c r="AJ627" i="1"/>
  <c r="M627" i="1"/>
  <c r="H627" i="1"/>
  <c r="AV626" i="1"/>
  <c r="AJ626" i="1"/>
  <c r="M626" i="1"/>
  <c r="H626" i="1"/>
  <c r="AV625" i="1"/>
  <c r="AJ625" i="1"/>
  <c r="M625" i="1"/>
  <c r="H625" i="1"/>
  <c r="AV624" i="1"/>
  <c r="AJ624" i="1"/>
  <c r="M624" i="1"/>
  <c r="H624" i="1"/>
  <c r="G624" i="1"/>
  <c r="AV623" i="1"/>
  <c r="AJ623" i="1"/>
  <c r="M623" i="1"/>
  <c r="H623" i="1"/>
  <c r="AV622" i="1"/>
  <c r="AJ622" i="1"/>
  <c r="M622" i="1"/>
  <c r="H622" i="1"/>
  <c r="AV621" i="1"/>
  <c r="AJ621" i="1"/>
  <c r="M621" i="1"/>
  <c r="H621" i="1"/>
  <c r="AV620" i="1"/>
  <c r="AJ620" i="1"/>
  <c r="M620" i="1"/>
  <c r="H620" i="1"/>
  <c r="AV619" i="1"/>
  <c r="AJ619" i="1"/>
  <c r="M619" i="1"/>
  <c r="H619" i="1"/>
  <c r="AV618" i="1"/>
  <c r="AJ618" i="1"/>
  <c r="M618" i="1"/>
  <c r="H618" i="1"/>
  <c r="AV617" i="1"/>
  <c r="AJ617" i="1"/>
  <c r="M617" i="1"/>
  <c r="H617" i="1"/>
  <c r="AV616" i="1"/>
  <c r="AJ616" i="1"/>
  <c r="M616" i="1"/>
  <c r="H616" i="1"/>
  <c r="AV615" i="1"/>
  <c r="AJ615" i="1"/>
  <c r="M615" i="1"/>
  <c r="H615" i="1"/>
  <c r="AV614" i="1"/>
  <c r="AJ614" i="1"/>
  <c r="M614" i="1"/>
  <c r="H614" i="1"/>
  <c r="AV613" i="1"/>
  <c r="AJ613" i="1"/>
  <c r="M613" i="1"/>
  <c r="H613" i="1"/>
  <c r="AV612" i="1"/>
  <c r="AJ612" i="1"/>
  <c r="M612" i="1"/>
  <c r="H612" i="1"/>
  <c r="AV611" i="1"/>
  <c r="AJ611" i="1"/>
  <c r="M611" i="1"/>
  <c r="H611" i="1"/>
  <c r="AV610" i="1"/>
  <c r="AJ610" i="1"/>
  <c r="M610" i="1"/>
  <c r="H610" i="1"/>
  <c r="G610" i="1"/>
  <c r="AV609" i="1"/>
  <c r="AJ609" i="1"/>
  <c r="M609" i="1"/>
  <c r="H609" i="1"/>
  <c r="AV608" i="1"/>
  <c r="AJ608" i="1"/>
  <c r="M608" i="1"/>
  <c r="H608" i="1"/>
  <c r="AV607" i="1"/>
  <c r="AJ607" i="1"/>
  <c r="M607" i="1"/>
  <c r="H607" i="1"/>
  <c r="AV606" i="1"/>
  <c r="AJ606" i="1"/>
  <c r="M606" i="1"/>
  <c r="G606" i="1" s="1"/>
  <c r="H606" i="1"/>
  <c r="AV605" i="1"/>
  <c r="AJ605" i="1"/>
  <c r="M605" i="1"/>
  <c r="H605" i="1"/>
  <c r="AV604" i="1"/>
  <c r="AJ604" i="1"/>
  <c r="M604" i="1"/>
  <c r="G604" i="1" s="1"/>
  <c r="H604" i="1"/>
  <c r="AV603" i="1"/>
  <c r="AJ603" i="1"/>
  <c r="M603" i="1"/>
  <c r="G603" i="1" s="1"/>
  <c r="H603" i="1"/>
  <c r="AV602" i="1"/>
  <c r="AJ602" i="1"/>
  <c r="M602" i="1"/>
  <c r="H602" i="1"/>
  <c r="AV601" i="1"/>
  <c r="AJ601" i="1"/>
  <c r="M601" i="1"/>
  <c r="G601" i="1" s="1"/>
  <c r="H601" i="1"/>
  <c r="AV600" i="1"/>
  <c r="AJ600" i="1"/>
  <c r="M600" i="1"/>
  <c r="G600" i="1" s="1"/>
  <c r="H600" i="1"/>
  <c r="AV599" i="1"/>
  <c r="AJ599" i="1"/>
  <c r="M599" i="1"/>
  <c r="H599" i="1"/>
  <c r="AV598" i="1"/>
  <c r="AJ598" i="1"/>
  <c r="M598" i="1"/>
  <c r="H598" i="1"/>
  <c r="AV597" i="1"/>
  <c r="AJ597" i="1"/>
  <c r="M597" i="1"/>
  <c r="G597" i="1" s="1"/>
  <c r="H597" i="1"/>
  <c r="AV596" i="1"/>
  <c r="AJ596" i="1"/>
  <c r="M596" i="1"/>
  <c r="G596" i="1" s="1"/>
  <c r="H596" i="1"/>
  <c r="AV595" i="1"/>
  <c r="AJ595" i="1"/>
  <c r="M595" i="1"/>
  <c r="H595" i="1"/>
  <c r="AV594" i="1"/>
  <c r="AJ594" i="1"/>
  <c r="M594" i="1"/>
  <c r="H594" i="1"/>
  <c r="AV593" i="1"/>
  <c r="AJ593" i="1"/>
  <c r="M593" i="1"/>
  <c r="H593" i="1"/>
  <c r="AV592" i="1"/>
  <c r="AJ592" i="1"/>
  <c r="M592" i="1"/>
  <c r="H592" i="1"/>
  <c r="AV591" i="1"/>
  <c r="AJ591" i="1"/>
  <c r="M591" i="1"/>
  <c r="H591" i="1"/>
  <c r="AV590" i="1"/>
  <c r="AJ590" i="1"/>
  <c r="M590" i="1"/>
  <c r="G590" i="1" s="1"/>
  <c r="H590" i="1"/>
  <c r="AV589" i="1"/>
  <c r="AJ589" i="1"/>
  <c r="M589" i="1"/>
  <c r="H589" i="1"/>
  <c r="AV588" i="1"/>
  <c r="AJ588" i="1"/>
  <c r="M588" i="1"/>
  <c r="H588" i="1"/>
  <c r="AV587" i="1"/>
  <c r="AJ587" i="1"/>
  <c r="M587" i="1"/>
  <c r="H587" i="1"/>
  <c r="AV586" i="1"/>
  <c r="AJ586" i="1"/>
  <c r="M586" i="1"/>
  <c r="H586" i="1"/>
  <c r="AV585" i="1"/>
  <c r="AJ585" i="1"/>
  <c r="M585" i="1"/>
  <c r="H585" i="1"/>
  <c r="AV584" i="1"/>
  <c r="AJ584" i="1"/>
  <c r="M584" i="1"/>
  <c r="H584" i="1"/>
  <c r="AV583" i="1"/>
  <c r="AJ583" i="1"/>
  <c r="M583" i="1"/>
  <c r="H583" i="1"/>
  <c r="AV582" i="1"/>
  <c r="AJ582" i="1"/>
  <c r="M582" i="1"/>
  <c r="H582" i="1"/>
  <c r="AV581" i="1"/>
  <c r="AJ581" i="1"/>
  <c r="M581" i="1"/>
  <c r="H581" i="1"/>
  <c r="AV580" i="1"/>
  <c r="AJ580" i="1"/>
  <c r="M580" i="1"/>
  <c r="H580" i="1"/>
  <c r="AV579" i="1"/>
  <c r="AJ579" i="1"/>
  <c r="M579" i="1"/>
  <c r="H579" i="1"/>
  <c r="AV578" i="1"/>
  <c r="AJ578" i="1"/>
  <c r="M578" i="1"/>
  <c r="H578" i="1"/>
  <c r="AV577" i="1"/>
  <c r="AJ577" i="1"/>
  <c r="M577" i="1"/>
  <c r="H577" i="1"/>
  <c r="AV576" i="1"/>
  <c r="AJ576" i="1"/>
  <c r="M576" i="1"/>
  <c r="H576" i="1"/>
  <c r="AV575" i="1"/>
  <c r="AJ575" i="1"/>
  <c r="M575" i="1"/>
  <c r="H575" i="1"/>
  <c r="AV574" i="1"/>
  <c r="AJ574" i="1"/>
  <c r="M574" i="1"/>
  <c r="H574" i="1"/>
  <c r="AV573" i="1"/>
  <c r="AJ573" i="1"/>
  <c r="M573" i="1"/>
  <c r="H573" i="1"/>
  <c r="AV572" i="1"/>
  <c r="AJ572" i="1"/>
  <c r="M572" i="1"/>
  <c r="H572" i="1"/>
  <c r="AV571" i="1"/>
  <c r="AJ571" i="1"/>
  <c r="M571" i="1"/>
  <c r="H571" i="1"/>
  <c r="AV570" i="1"/>
  <c r="AJ570" i="1"/>
  <c r="M570" i="1"/>
  <c r="H570" i="1"/>
  <c r="AV569" i="1"/>
  <c r="AJ569" i="1"/>
  <c r="M569" i="1"/>
  <c r="H569" i="1"/>
  <c r="AV568" i="1"/>
  <c r="AJ568" i="1"/>
  <c r="M568" i="1"/>
  <c r="H568" i="1"/>
  <c r="AV567" i="1"/>
  <c r="AJ567" i="1"/>
  <c r="M567" i="1"/>
  <c r="H567" i="1"/>
  <c r="AV566" i="1"/>
  <c r="AJ566" i="1"/>
  <c r="M566" i="1"/>
  <c r="G566" i="1" s="1"/>
  <c r="H566" i="1"/>
  <c r="AV565" i="1"/>
  <c r="AJ565" i="1"/>
  <c r="M565" i="1"/>
  <c r="H565" i="1"/>
  <c r="AV564" i="1"/>
  <c r="AJ564" i="1"/>
  <c r="M564" i="1"/>
  <c r="H564" i="1"/>
  <c r="AV563" i="1"/>
  <c r="AJ563" i="1"/>
  <c r="M563" i="1"/>
  <c r="H563" i="1"/>
  <c r="AV562" i="1"/>
  <c r="AJ562" i="1"/>
  <c r="M562" i="1"/>
  <c r="H562" i="1"/>
  <c r="AV561" i="1"/>
  <c r="AJ561" i="1"/>
  <c r="M561" i="1"/>
  <c r="H561" i="1"/>
  <c r="AV560" i="1"/>
  <c r="AJ560" i="1"/>
  <c r="M560" i="1"/>
  <c r="H560" i="1"/>
  <c r="AV559" i="1"/>
  <c r="AJ559" i="1"/>
  <c r="M559" i="1"/>
  <c r="H559" i="1"/>
  <c r="AV558" i="1"/>
  <c r="AJ558" i="1"/>
  <c r="M558" i="1"/>
  <c r="H558" i="1"/>
  <c r="AV557" i="1"/>
  <c r="AJ557" i="1"/>
  <c r="M557" i="1"/>
  <c r="H557" i="1"/>
  <c r="G557" i="1"/>
  <c r="AV556" i="1"/>
  <c r="AJ556" i="1"/>
  <c r="M556" i="1"/>
  <c r="H556" i="1"/>
  <c r="G556" i="1"/>
  <c r="AV555" i="1"/>
  <c r="AJ555" i="1"/>
  <c r="M555" i="1"/>
  <c r="G555" i="1" s="1"/>
  <c r="H555" i="1"/>
  <c r="AV554" i="1"/>
  <c r="AJ554" i="1"/>
  <c r="M554" i="1"/>
  <c r="G554" i="1" s="1"/>
  <c r="H554" i="1"/>
  <c r="AV553" i="1"/>
  <c r="AJ553" i="1"/>
  <c r="M553" i="1"/>
  <c r="G553" i="1" s="1"/>
  <c r="H553" i="1"/>
  <c r="AV552" i="1"/>
  <c r="AJ552" i="1"/>
  <c r="M552" i="1"/>
  <c r="H552" i="1"/>
  <c r="AV551" i="1"/>
  <c r="AJ551" i="1"/>
  <c r="M551" i="1"/>
  <c r="H551" i="1"/>
  <c r="AV550" i="1"/>
  <c r="AJ550" i="1"/>
  <c r="M550" i="1"/>
  <c r="G550" i="1" s="1"/>
  <c r="H550" i="1"/>
  <c r="AV549" i="1"/>
  <c r="AJ549" i="1"/>
  <c r="M549" i="1"/>
  <c r="H549" i="1"/>
  <c r="AV548" i="1"/>
  <c r="AJ548" i="1"/>
  <c r="M548" i="1"/>
  <c r="H548" i="1"/>
  <c r="AV547" i="1"/>
  <c r="AJ547" i="1"/>
  <c r="M547" i="1"/>
  <c r="G547" i="1" s="1"/>
  <c r="H547" i="1"/>
  <c r="AV546" i="1"/>
  <c r="AJ546" i="1"/>
  <c r="M546" i="1"/>
  <c r="H546" i="1"/>
  <c r="AV545" i="1"/>
  <c r="AJ545" i="1"/>
  <c r="M545" i="1"/>
  <c r="H545" i="1"/>
  <c r="AV544" i="1"/>
  <c r="AJ544" i="1"/>
  <c r="M544" i="1"/>
  <c r="H544" i="1"/>
  <c r="AV543" i="1"/>
  <c r="AJ543" i="1"/>
  <c r="M543" i="1"/>
  <c r="G543" i="1" s="1"/>
  <c r="H543" i="1"/>
  <c r="AV542" i="1"/>
  <c r="AJ542" i="1"/>
  <c r="M542" i="1"/>
  <c r="H542" i="1"/>
  <c r="AV541" i="1"/>
  <c r="AJ541" i="1"/>
  <c r="M541" i="1"/>
  <c r="H541" i="1"/>
  <c r="AV540" i="1"/>
  <c r="AJ540" i="1"/>
  <c r="M540" i="1"/>
  <c r="G540" i="1" s="1"/>
  <c r="H540" i="1"/>
  <c r="AV539" i="1"/>
  <c r="AJ539" i="1"/>
  <c r="M539" i="1"/>
  <c r="H539" i="1"/>
  <c r="AV538" i="1"/>
  <c r="AJ538" i="1"/>
  <c r="M538" i="1"/>
  <c r="H538" i="1"/>
  <c r="AV537" i="1"/>
  <c r="AJ537" i="1"/>
  <c r="M537" i="1"/>
  <c r="H537" i="1"/>
  <c r="AV536" i="1"/>
  <c r="AJ536" i="1"/>
  <c r="M536" i="1"/>
  <c r="H536" i="1"/>
  <c r="AV535" i="1"/>
  <c r="AJ535" i="1"/>
  <c r="M535" i="1"/>
  <c r="H535" i="1"/>
  <c r="AV534" i="1"/>
  <c r="AJ534" i="1"/>
  <c r="M534" i="1"/>
  <c r="G534" i="1" s="1"/>
  <c r="H534" i="1"/>
  <c r="AV533" i="1"/>
  <c r="AJ533" i="1"/>
  <c r="M533" i="1"/>
  <c r="G533" i="1" s="1"/>
  <c r="H533" i="1"/>
  <c r="AV532" i="1"/>
  <c r="AJ532" i="1"/>
  <c r="M532" i="1"/>
  <c r="H532" i="1"/>
  <c r="AV531" i="1"/>
  <c r="AJ531" i="1"/>
  <c r="M531" i="1"/>
  <c r="H531" i="1"/>
  <c r="AV530" i="1"/>
  <c r="AJ530" i="1"/>
  <c r="M530" i="1"/>
  <c r="H530" i="1"/>
  <c r="AV529" i="1"/>
  <c r="AJ529" i="1"/>
  <c r="M529" i="1"/>
  <c r="H529" i="1"/>
  <c r="AV528" i="1"/>
  <c r="AJ528" i="1"/>
  <c r="M528" i="1"/>
  <c r="H528" i="1"/>
  <c r="AV527" i="1"/>
  <c r="AJ527" i="1"/>
  <c r="M527" i="1"/>
  <c r="G527" i="1" s="1"/>
  <c r="H527" i="1"/>
  <c r="AV526" i="1"/>
  <c r="AJ526" i="1"/>
  <c r="M526" i="1"/>
  <c r="G526" i="1" s="1"/>
  <c r="H526" i="1"/>
  <c r="AV525" i="1"/>
  <c r="AJ525" i="1"/>
  <c r="M525" i="1"/>
  <c r="H525" i="1"/>
  <c r="AV524" i="1"/>
  <c r="AJ524" i="1"/>
  <c r="M524" i="1"/>
  <c r="G524" i="1" s="1"/>
  <c r="H524" i="1"/>
  <c r="AV523" i="1"/>
  <c r="AJ523" i="1"/>
  <c r="M523" i="1"/>
  <c r="H523" i="1"/>
  <c r="AV522" i="1"/>
  <c r="AJ522" i="1"/>
  <c r="M522" i="1"/>
  <c r="H522" i="1"/>
  <c r="AV521" i="1"/>
  <c r="AJ521" i="1"/>
  <c r="M521" i="1"/>
  <c r="H521" i="1"/>
  <c r="AV520" i="1"/>
  <c r="AJ520" i="1"/>
  <c r="M520" i="1"/>
  <c r="H520" i="1"/>
  <c r="AV519" i="1"/>
  <c r="AJ519" i="1"/>
  <c r="M519" i="1"/>
  <c r="H519" i="1"/>
  <c r="AV518" i="1"/>
  <c r="AJ518" i="1"/>
  <c r="M518" i="1"/>
  <c r="H518" i="1"/>
  <c r="AV517" i="1"/>
  <c r="AJ517" i="1"/>
  <c r="M517" i="1"/>
  <c r="G517" i="1" s="1"/>
  <c r="H517" i="1"/>
  <c r="AV516" i="1"/>
  <c r="G516" i="1" s="1"/>
  <c r="AJ516" i="1"/>
  <c r="M516" i="1"/>
  <c r="H516" i="1"/>
  <c r="AV515" i="1"/>
  <c r="AJ515" i="1"/>
  <c r="M515" i="1"/>
  <c r="H515" i="1"/>
  <c r="AV514" i="1"/>
  <c r="AJ514" i="1"/>
  <c r="M514" i="1"/>
  <c r="H514" i="1"/>
  <c r="AV513" i="1"/>
  <c r="AJ513" i="1"/>
  <c r="M513" i="1"/>
  <c r="H513" i="1"/>
  <c r="AV512" i="1"/>
  <c r="AJ512" i="1"/>
  <c r="M512" i="1"/>
  <c r="H512" i="1"/>
  <c r="AV511" i="1"/>
  <c r="AJ511" i="1"/>
  <c r="M511" i="1"/>
  <c r="H511" i="1"/>
  <c r="AV510" i="1"/>
  <c r="AJ510" i="1"/>
  <c r="M510" i="1"/>
  <c r="H510" i="1"/>
  <c r="G510" i="1"/>
  <c r="AV509" i="1"/>
  <c r="AJ509" i="1"/>
  <c r="M509" i="1"/>
  <c r="H509" i="1"/>
  <c r="AV508" i="1"/>
  <c r="AJ508" i="1"/>
  <c r="M508" i="1"/>
  <c r="H508" i="1"/>
  <c r="AV507" i="1"/>
  <c r="AJ507" i="1"/>
  <c r="M507" i="1"/>
  <c r="H507" i="1"/>
  <c r="AV506" i="1"/>
  <c r="AJ506" i="1"/>
  <c r="M506" i="1"/>
  <c r="H506" i="1"/>
  <c r="AV505" i="1"/>
  <c r="AJ505" i="1"/>
  <c r="M505" i="1"/>
  <c r="H505" i="1"/>
  <c r="AV504" i="1"/>
  <c r="AJ504" i="1"/>
  <c r="M504" i="1"/>
  <c r="H504" i="1"/>
  <c r="AV503" i="1"/>
  <c r="AJ503" i="1"/>
  <c r="M503" i="1"/>
  <c r="H503" i="1"/>
  <c r="AV502" i="1"/>
  <c r="AJ502" i="1"/>
  <c r="M502" i="1"/>
  <c r="H502" i="1"/>
  <c r="AV501" i="1"/>
  <c r="AJ501" i="1"/>
  <c r="M501" i="1"/>
  <c r="H501" i="1"/>
  <c r="AV500" i="1"/>
  <c r="AJ500" i="1"/>
  <c r="M500" i="1"/>
  <c r="H500" i="1"/>
  <c r="AV499" i="1"/>
  <c r="AJ499" i="1"/>
  <c r="M499" i="1"/>
  <c r="H499" i="1"/>
  <c r="AV498" i="1"/>
  <c r="AJ498" i="1"/>
  <c r="M498" i="1"/>
  <c r="H498" i="1"/>
  <c r="AV497" i="1"/>
  <c r="AJ497" i="1"/>
  <c r="M497" i="1"/>
  <c r="H497" i="1"/>
  <c r="AV496" i="1"/>
  <c r="AJ496" i="1"/>
  <c r="M496" i="1"/>
  <c r="H496" i="1"/>
  <c r="AV495" i="1"/>
  <c r="AJ495" i="1"/>
  <c r="M495" i="1"/>
  <c r="H495" i="1"/>
  <c r="AV494" i="1"/>
  <c r="AJ494" i="1"/>
  <c r="M494" i="1"/>
  <c r="H494" i="1"/>
  <c r="AV493" i="1"/>
  <c r="AJ493" i="1"/>
  <c r="M493" i="1"/>
  <c r="H493" i="1"/>
  <c r="G493" i="1"/>
  <c r="AV492" i="1"/>
  <c r="AJ492" i="1"/>
  <c r="M492" i="1"/>
  <c r="H492" i="1"/>
  <c r="AV491" i="1"/>
  <c r="AJ491" i="1"/>
  <c r="M491" i="1"/>
  <c r="H491" i="1"/>
  <c r="AV490" i="1"/>
  <c r="AJ490" i="1"/>
  <c r="M490" i="1"/>
  <c r="H490" i="1"/>
  <c r="AV489" i="1"/>
  <c r="AJ489" i="1"/>
  <c r="M489" i="1"/>
  <c r="H489" i="1"/>
  <c r="AV488" i="1"/>
  <c r="AJ488" i="1"/>
  <c r="M488" i="1"/>
  <c r="H488" i="1"/>
  <c r="AV487" i="1"/>
  <c r="AJ487" i="1"/>
  <c r="M487" i="1"/>
  <c r="H487" i="1"/>
  <c r="AV486" i="1"/>
  <c r="AJ486" i="1"/>
  <c r="M486" i="1"/>
  <c r="G486" i="1" s="1"/>
  <c r="H486" i="1"/>
  <c r="AV485" i="1"/>
  <c r="AJ485" i="1"/>
  <c r="M485" i="1"/>
  <c r="H485" i="1"/>
  <c r="AV484" i="1"/>
  <c r="AJ484" i="1"/>
  <c r="M484" i="1"/>
  <c r="G484" i="1" s="1"/>
  <c r="H484" i="1"/>
  <c r="AV483" i="1"/>
  <c r="AJ483" i="1"/>
  <c r="M483" i="1"/>
  <c r="G483" i="1" s="1"/>
  <c r="H483" i="1"/>
  <c r="AV482" i="1"/>
  <c r="AJ482" i="1"/>
  <c r="M482" i="1"/>
  <c r="H482" i="1"/>
  <c r="AV481" i="1"/>
  <c r="AJ481" i="1"/>
  <c r="M481" i="1"/>
  <c r="G481" i="1" s="1"/>
  <c r="H481" i="1"/>
  <c r="AV480" i="1"/>
  <c r="AJ480" i="1"/>
  <c r="M480" i="1"/>
  <c r="G480" i="1" s="1"/>
  <c r="H480" i="1"/>
  <c r="AV479" i="1"/>
  <c r="AJ479" i="1"/>
  <c r="M479" i="1"/>
  <c r="H479" i="1"/>
  <c r="AV478" i="1"/>
  <c r="AJ478" i="1"/>
  <c r="M478" i="1"/>
  <c r="H478" i="1"/>
  <c r="AV477" i="1"/>
  <c r="AJ477" i="1"/>
  <c r="M477" i="1"/>
  <c r="G477" i="1" s="1"/>
  <c r="H477" i="1"/>
  <c r="AV476" i="1"/>
  <c r="AJ476" i="1"/>
  <c r="M476" i="1"/>
  <c r="G476" i="1" s="1"/>
  <c r="H476" i="1"/>
  <c r="AV475" i="1"/>
  <c r="AJ475" i="1"/>
  <c r="M475" i="1"/>
  <c r="H475" i="1"/>
  <c r="AV474" i="1"/>
  <c r="AJ474" i="1"/>
  <c r="M474" i="1"/>
  <c r="H474" i="1"/>
  <c r="AV473" i="1"/>
  <c r="AJ473" i="1"/>
  <c r="M473" i="1"/>
  <c r="H473" i="1"/>
  <c r="AV472" i="1"/>
  <c r="AJ472" i="1"/>
  <c r="M472" i="1"/>
  <c r="H472" i="1"/>
  <c r="AV471" i="1"/>
  <c r="AJ471" i="1"/>
  <c r="M471" i="1"/>
  <c r="H471" i="1"/>
  <c r="AV470" i="1"/>
  <c r="AJ470" i="1"/>
  <c r="M470" i="1"/>
  <c r="G470" i="1" s="1"/>
  <c r="H470" i="1"/>
  <c r="AV469" i="1"/>
  <c r="AJ469" i="1"/>
  <c r="M469" i="1"/>
  <c r="H469" i="1"/>
  <c r="AV468" i="1"/>
  <c r="AJ468" i="1"/>
  <c r="M468" i="1"/>
  <c r="H468" i="1"/>
  <c r="AV467" i="1"/>
  <c r="AJ467" i="1"/>
  <c r="M467" i="1"/>
  <c r="H467" i="1"/>
  <c r="AV466" i="1"/>
  <c r="AJ466" i="1"/>
  <c r="M466" i="1"/>
  <c r="H466" i="1"/>
  <c r="AV465" i="1"/>
  <c r="AJ465" i="1"/>
  <c r="M465" i="1"/>
  <c r="H465" i="1"/>
  <c r="AV464" i="1"/>
  <c r="AJ464" i="1"/>
  <c r="M464" i="1"/>
  <c r="H464" i="1"/>
  <c r="AV463" i="1"/>
  <c r="AJ463" i="1"/>
  <c r="M463" i="1"/>
  <c r="H463" i="1"/>
  <c r="G463" i="1"/>
  <c r="AV462" i="1"/>
  <c r="AJ462" i="1"/>
  <c r="M462" i="1"/>
  <c r="H462" i="1"/>
  <c r="AV461" i="1"/>
  <c r="AJ461" i="1"/>
  <c r="M461" i="1"/>
  <c r="H461" i="1"/>
  <c r="AV460" i="1"/>
  <c r="AJ460" i="1"/>
  <c r="M460" i="1"/>
  <c r="H460" i="1"/>
  <c r="G460" i="1"/>
  <c r="AV459" i="1"/>
  <c r="AJ459" i="1"/>
  <c r="M459" i="1"/>
  <c r="G459" i="1" s="1"/>
  <c r="H459" i="1"/>
  <c r="AV458" i="1"/>
  <c r="G458" i="1" s="1"/>
  <c r="AJ458" i="1"/>
  <c r="H458" i="1"/>
  <c r="AV457" i="1"/>
  <c r="AJ457" i="1"/>
  <c r="M457" i="1"/>
  <c r="H457" i="1"/>
  <c r="AV456" i="1"/>
  <c r="AJ456" i="1"/>
  <c r="M456" i="1"/>
  <c r="H456" i="1"/>
  <c r="G456" i="1"/>
  <c r="AV455" i="1"/>
  <c r="AJ455" i="1"/>
  <c r="M455" i="1"/>
  <c r="F455" i="1" s="1"/>
  <c r="H455" i="1"/>
  <c r="AV454" i="1"/>
  <c r="AJ454" i="1"/>
  <c r="M454" i="1"/>
  <c r="G454" i="1" s="1"/>
  <c r="H454" i="1"/>
  <c r="AV453" i="1"/>
  <c r="AJ453" i="1"/>
  <c r="M453" i="1"/>
  <c r="G453" i="1" s="1"/>
  <c r="H453" i="1"/>
  <c r="AV452" i="1"/>
  <c r="AJ452" i="1"/>
  <c r="M452" i="1"/>
  <c r="G452" i="1" s="1"/>
  <c r="H452" i="1"/>
  <c r="AV451" i="1"/>
  <c r="AJ451" i="1"/>
  <c r="M451" i="1"/>
  <c r="H451" i="1"/>
  <c r="AV450" i="1"/>
  <c r="AJ450" i="1"/>
  <c r="M450" i="1"/>
  <c r="H450" i="1"/>
  <c r="AV449" i="1"/>
  <c r="AJ449" i="1"/>
  <c r="M449" i="1"/>
  <c r="H449" i="1"/>
  <c r="AV448" i="1"/>
  <c r="AJ448" i="1"/>
  <c r="M448" i="1"/>
  <c r="H448" i="1"/>
  <c r="AV447" i="1"/>
  <c r="AJ447" i="1"/>
  <c r="M447" i="1"/>
  <c r="H447" i="1"/>
  <c r="AV446" i="1"/>
  <c r="AJ446" i="1"/>
  <c r="M446" i="1"/>
  <c r="H446" i="1"/>
  <c r="AV445" i="1"/>
  <c r="AJ445" i="1"/>
  <c r="M445" i="1"/>
  <c r="G445" i="1" s="1"/>
  <c r="H445" i="1"/>
  <c r="AV444" i="1"/>
  <c r="AJ444" i="1"/>
  <c r="M444" i="1"/>
  <c r="H444" i="1"/>
  <c r="AV443" i="1"/>
  <c r="AJ443" i="1"/>
  <c r="M443" i="1"/>
  <c r="G443" i="1" s="1"/>
  <c r="H443" i="1"/>
  <c r="AV442" i="1"/>
  <c r="AJ442" i="1"/>
  <c r="M442" i="1"/>
  <c r="H442" i="1"/>
  <c r="AV441" i="1"/>
  <c r="AJ441" i="1"/>
  <c r="M441" i="1"/>
  <c r="H441" i="1"/>
  <c r="AV440" i="1"/>
  <c r="AJ440" i="1"/>
  <c r="M440" i="1"/>
  <c r="AV439" i="1"/>
  <c r="AJ439" i="1"/>
  <c r="M439" i="1"/>
  <c r="H439" i="1"/>
  <c r="AV438" i="1"/>
  <c r="AJ438" i="1"/>
  <c r="M438" i="1"/>
  <c r="H438" i="1"/>
  <c r="AV437" i="1"/>
  <c r="AJ437" i="1"/>
  <c r="M437" i="1"/>
  <c r="H437" i="1"/>
  <c r="AV436" i="1"/>
  <c r="AJ436" i="1"/>
  <c r="M436" i="1"/>
  <c r="H436" i="1"/>
  <c r="AV435" i="1"/>
  <c r="AJ435" i="1"/>
  <c r="M435" i="1"/>
  <c r="G435" i="1" s="1"/>
  <c r="H435" i="1"/>
  <c r="AV434" i="1"/>
  <c r="AJ434" i="1"/>
  <c r="M434" i="1"/>
  <c r="H434" i="1"/>
  <c r="AV433" i="1"/>
  <c r="AJ433" i="1"/>
  <c r="M433" i="1"/>
  <c r="H433" i="1"/>
  <c r="AV432" i="1"/>
  <c r="AJ432" i="1"/>
  <c r="M432" i="1"/>
  <c r="H432" i="1"/>
  <c r="AV431" i="1"/>
  <c r="AJ431" i="1"/>
  <c r="M431" i="1"/>
  <c r="H431" i="1"/>
  <c r="AV430" i="1"/>
  <c r="AJ430" i="1"/>
  <c r="M430" i="1"/>
  <c r="H430" i="1"/>
  <c r="AV429" i="1"/>
  <c r="AJ429" i="1"/>
  <c r="M429" i="1"/>
  <c r="H429" i="1"/>
  <c r="AV428" i="1"/>
  <c r="AJ428" i="1"/>
  <c r="M428" i="1"/>
  <c r="H428" i="1"/>
  <c r="AV427" i="1"/>
  <c r="AJ427" i="1"/>
  <c r="M427" i="1"/>
  <c r="H427" i="1"/>
  <c r="AV426" i="1"/>
  <c r="AJ426" i="1"/>
  <c r="M426" i="1"/>
  <c r="H426" i="1"/>
  <c r="AV425" i="1"/>
  <c r="AJ425" i="1"/>
  <c r="M425" i="1"/>
  <c r="H425" i="1"/>
  <c r="G425" i="1"/>
  <c r="AV424" i="1"/>
  <c r="AJ424" i="1"/>
  <c r="M424" i="1"/>
  <c r="H424" i="1"/>
  <c r="AV423" i="1"/>
  <c r="AJ423" i="1"/>
  <c r="M423" i="1"/>
  <c r="H423" i="1"/>
  <c r="AV422" i="1"/>
  <c r="AJ422" i="1"/>
  <c r="M422" i="1"/>
  <c r="H422" i="1"/>
  <c r="AV421" i="1"/>
  <c r="AJ421" i="1"/>
  <c r="M421" i="1"/>
  <c r="H421" i="1"/>
  <c r="AV420" i="1"/>
  <c r="AJ420" i="1"/>
  <c r="M420" i="1"/>
  <c r="H420" i="1"/>
  <c r="AV419" i="1"/>
  <c r="AJ419" i="1"/>
  <c r="M419" i="1"/>
  <c r="H419" i="1"/>
  <c r="G419" i="1"/>
  <c r="AV418" i="1"/>
  <c r="AJ418" i="1"/>
  <c r="M418" i="1"/>
  <c r="G418" i="1" s="1"/>
  <c r="H418" i="1"/>
  <c r="AV417" i="1"/>
  <c r="AJ417" i="1"/>
  <c r="M417" i="1"/>
  <c r="H417" i="1"/>
  <c r="AV416" i="1"/>
  <c r="AJ416" i="1"/>
  <c r="M416" i="1"/>
  <c r="G416" i="1" s="1"/>
  <c r="H416" i="1"/>
  <c r="AV415" i="1"/>
  <c r="AJ415" i="1"/>
  <c r="M415" i="1"/>
  <c r="G415" i="1" s="1"/>
  <c r="H415" i="1"/>
  <c r="AV414" i="1"/>
  <c r="AJ414" i="1"/>
  <c r="M414" i="1"/>
  <c r="G414" i="1" s="1"/>
  <c r="H414" i="1"/>
  <c r="AV413" i="1"/>
  <c r="AJ413" i="1"/>
  <c r="M413" i="1"/>
  <c r="G413" i="1" s="1"/>
  <c r="H413" i="1"/>
  <c r="AV412" i="1"/>
  <c r="AJ412" i="1"/>
  <c r="M412" i="1"/>
  <c r="G412" i="1" s="1"/>
  <c r="H412" i="1"/>
  <c r="AV411" i="1"/>
  <c r="AJ411" i="1"/>
  <c r="M411" i="1"/>
  <c r="G411" i="1" s="1"/>
  <c r="H411" i="1"/>
  <c r="AV410" i="1"/>
  <c r="AJ410" i="1"/>
  <c r="M410" i="1"/>
  <c r="H410" i="1"/>
  <c r="AV409" i="1"/>
  <c r="AJ409" i="1"/>
  <c r="M409" i="1"/>
  <c r="G409" i="1" s="1"/>
  <c r="H409" i="1"/>
  <c r="AV408" i="1"/>
  <c r="G408" i="1" s="1"/>
  <c r="AJ408" i="1"/>
  <c r="H408" i="1"/>
  <c r="AV407" i="1"/>
  <c r="AJ407" i="1"/>
  <c r="M407" i="1"/>
  <c r="H407" i="1"/>
  <c r="AV406" i="1"/>
  <c r="AJ406" i="1"/>
  <c r="M406" i="1"/>
  <c r="H406" i="1"/>
  <c r="AV405" i="1"/>
  <c r="AJ405" i="1"/>
  <c r="M405" i="1"/>
  <c r="H405" i="1"/>
  <c r="AV404" i="1"/>
  <c r="AJ404" i="1"/>
  <c r="M404" i="1"/>
  <c r="G404" i="1" s="1"/>
  <c r="H404" i="1"/>
  <c r="AV403" i="1"/>
  <c r="AJ403" i="1"/>
  <c r="M403" i="1"/>
  <c r="H403" i="1"/>
  <c r="AV402" i="1"/>
  <c r="AJ402" i="1"/>
  <c r="M402" i="1"/>
  <c r="H402" i="1"/>
  <c r="AV401" i="1"/>
  <c r="AJ401" i="1"/>
  <c r="M401" i="1"/>
  <c r="H401" i="1"/>
  <c r="AV400" i="1"/>
  <c r="AJ400" i="1"/>
  <c r="M400" i="1"/>
  <c r="H400" i="1"/>
  <c r="AV399" i="1"/>
  <c r="AJ399" i="1"/>
  <c r="M399" i="1"/>
  <c r="H399" i="1"/>
  <c r="AJ398" i="1"/>
  <c r="M398" i="1"/>
  <c r="G398" i="1" s="1"/>
  <c r="H398" i="1"/>
  <c r="AV397" i="1"/>
  <c r="AJ397" i="1"/>
  <c r="M397" i="1"/>
  <c r="G397" i="1" s="1"/>
  <c r="H397" i="1"/>
  <c r="AV396" i="1"/>
  <c r="AJ396" i="1"/>
  <c r="M396" i="1"/>
  <c r="G396" i="1" s="1"/>
  <c r="H396" i="1"/>
  <c r="AV395" i="1"/>
  <c r="AJ395" i="1"/>
  <c r="M395" i="1"/>
  <c r="H395" i="1"/>
  <c r="AV394" i="1"/>
  <c r="AJ394" i="1"/>
  <c r="M394" i="1"/>
  <c r="G394" i="1" s="1"/>
  <c r="H394" i="1"/>
  <c r="AV393" i="1"/>
  <c r="AJ393" i="1"/>
  <c r="M393" i="1"/>
  <c r="G393" i="1" s="1"/>
  <c r="H393" i="1"/>
  <c r="AV392" i="1"/>
  <c r="AJ392" i="1"/>
  <c r="M392" i="1"/>
  <c r="H392" i="1"/>
  <c r="AV391" i="1"/>
  <c r="AJ391" i="1"/>
  <c r="M391" i="1"/>
  <c r="H391" i="1"/>
  <c r="AV390" i="1"/>
  <c r="AJ390" i="1"/>
  <c r="M390" i="1"/>
  <c r="H390" i="1"/>
  <c r="AV389" i="1"/>
  <c r="AJ389" i="1"/>
  <c r="M389" i="1"/>
  <c r="H389" i="1"/>
  <c r="AV388" i="1"/>
  <c r="AJ388" i="1"/>
  <c r="M388" i="1"/>
  <c r="H388" i="1"/>
  <c r="AV387" i="1"/>
  <c r="AJ387" i="1"/>
  <c r="M387" i="1"/>
  <c r="H387" i="1"/>
  <c r="AV386" i="1"/>
  <c r="AJ386" i="1"/>
  <c r="M386" i="1"/>
  <c r="G386" i="1" s="1"/>
  <c r="H386" i="1"/>
  <c r="AV385" i="1"/>
  <c r="AJ385" i="1"/>
  <c r="M385" i="1"/>
  <c r="H385" i="1"/>
  <c r="AV384" i="1"/>
  <c r="AJ384" i="1"/>
  <c r="M384" i="1"/>
  <c r="G384" i="1" s="1"/>
  <c r="H384" i="1"/>
  <c r="AV383" i="1"/>
  <c r="AJ383" i="1"/>
  <c r="M383" i="1"/>
  <c r="H383" i="1"/>
  <c r="AV382" i="1"/>
  <c r="AJ382" i="1"/>
  <c r="M382" i="1"/>
  <c r="H382" i="1"/>
  <c r="AV381" i="1"/>
  <c r="AJ381" i="1"/>
  <c r="M381" i="1"/>
  <c r="H381" i="1"/>
  <c r="AV380" i="1"/>
  <c r="AJ380" i="1"/>
  <c r="M380" i="1"/>
  <c r="H380" i="1"/>
  <c r="AV379" i="1"/>
  <c r="AJ379" i="1"/>
  <c r="M379" i="1"/>
  <c r="H379" i="1"/>
  <c r="AV378" i="1"/>
  <c r="G378" i="1" s="1"/>
  <c r="AJ378" i="1"/>
  <c r="H378" i="1"/>
  <c r="AV377" i="1"/>
  <c r="AJ377" i="1"/>
  <c r="M377" i="1"/>
  <c r="H377" i="1"/>
  <c r="AV376" i="1"/>
  <c r="AJ376" i="1"/>
  <c r="M376" i="1"/>
  <c r="H376" i="1"/>
  <c r="AV375" i="1"/>
  <c r="AJ375" i="1"/>
  <c r="M375" i="1"/>
  <c r="G375" i="1" s="1"/>
  <c r="H375" i="1"/>
  <c r="AV374" i="1"/>
  <c r="AJ374" i="1"/>
  <c r="M374" i="1"/>
  <c r="H374" i="1"/>
  <c r="AV373" i="1"/>
  <c r="AJ373" i="1"/>
  <c r="M373" i="1"/>
  <c r="H373" i="1"/>
  <c r="AV372" i="1"/>
  <c r="AJ372" i="1"/>
  <c r="M372" i="1"/>
  <c r="H372" i="1"/>
  <c r="AV371" i="1"/>
  <c r="AJ371" i="1"/>
  <c r="M371" i="1"/>
  <c r="H371" i="1"/>
  <c r="AV370" i="1"/>
  <c r="AJ370" i="1"/>
  <c r="M370" i="1"/>
  <c r="H370" i="1"/>
  <c r="AV369" i="1"/>
  <c r="AJ369" i="1"/>
  <c r="M369" i="1"/>
  <c r="H369" i="1"/>
  <c r="AV368" i="1"/>
  <c r="AJ368" i="1"/>
  <c r="M368" i="1"/>
  <c r="H368" i="1"/>
  <c r="AV367" i="1"/>
  <c r="AJ367" i="1"/>
  <c r="M367" i="1"/>
  <c r="H367" i="1"/>
  <c r="AV366" i="1"/>
  <c r="AJ366" i="1"/>
  <c r="M366" i="1"/>
  <c r="H366" i="1"/>
  <c r="G366" i="1"/>
  <c r="AV365" i="1"/>
  <c r="AJ365" i="1"/>
  <c r="M365" i="1"/>
  <c r="H365" i="1"/>
  <c r="AV364" i="1"/>
  <c r="AJ364" i="1"/>
  <c r="M364" i="1"/>
  <c r="H364" i="1"/>
  <c r="AV363" i="1"/>
  <c r="AJ363" i="1"/>
  <c r="M363" i="1"/>
  <c r="H363" i="1"/>
  <c r="AV362" i="1"/>
  <c r="AJ362" i="1"/>
  <c r="M362" i="1"/>
  <c r="H362" i="1"/>
  <c r="G362" i="1"/>
  <c r="AV361" i="1"/>
  <c r="AJ361" i="1"/>
  <c r="M361" i="1"/>
  <c r="H361" i="1"/>
  <c r="AV360" i="1"/>
  <c r="AJ360" i="1"/>
  <c r="M360" i="1"/>
  <c r="H360" i="1"/>
  <c r="AV359" i="1"/>
  <c r="AJ359" i="1"/>
  <c r="M359" i="1"/>
  <c r="G359" i="1" s="1"/>
  <c r="H359" i="1"/>
  <c r="AV358" i="1"/>
  <c r="AJ358" i="1"/>
  <c r="M358" i="1"/>
  <c r="G358" i="1" s="1"/>
  <c r="H358" i="1"/>
  <c r="AV357" i="1"/>
  <c r="AJ357" i="1"/>
  <c r="M357" i="1"/>
  <c r="G357" i="1" s="1"/>
  <c r="H357" i="1"/>
  <c r="AV356" i="1"/>
  <c r="AJ356" i="1"/>
  <c r="M356" i="1"/>
  <c r="G356" i="1" s="1"/>
  <c r="H356" i="1"/>
  <c r="AV355" i="1"/>
  <c r="AJ355" i="1"/>
  <c r="M355" i="1"/>
  <c r="G355" i="1" s="1"/>
  <c r="H355" i="1"/>
  <c r="AV354" i="1"/>
  <c r="AJ354" i="1"/>
  <c r="M354" i="1"/>
  <c r="H354" i="1"/>
  <c r="AV353" i="1"/>
  <c r="AJ353" i="1"/>
  <c r="M353" i="1"/>
  <c r="G353" i="1" s="1"/>
  <c r="H353" i="1"/>
  <c r="AV352" i="1"/>
  <c r="AJ352" i="1"/>
  <c r="M352" i="1"/>
  <c r="H352" i="1"/>
  <c r="AV351" i="1"/>
  <c r="AJ351" i="1"/>
  <c r="M351" i="1"/>
  <c r="H351" i="1"/>
  <c r="AV350" i="1"/>
  <c r="AJ350" i="1"/>
  <c r="M350" i="1"/>
  <c r="H350" i="1"/>
  <c r="AV349" i="1"/>
  <c r="AJ349" i="1"/>
  <c r="M349" i="1"/>
  <c r="G349" i="1" s="1"/>
  <c r="H349" i="1"/>
  <c r="AV348" i="1"/>
  <c r="AJ348" i="1"/>
  <c r="M348" i="1"/>
  <c r="H348" i="1"/>
  <c r="AV347" i="1"/>
  <c r="AJ347" i="1"/>
  <c r="M347" i="1"/>
  <c r="H347" i="1"/>
  <c r="AV346" i="1"/>
  <c r="AJ346" i="1"/>
  <c r="M346" i="1"/>
  <c r="G346" i="1" s="1"/>
  <c r="H346" i="1"/>
  <c r="AV345" i="1"/>
  <c r="AJ345" i="1"/>
  <c r="M345" i="1"/>
  <c r="H345" i="1"/>
  <c r="AV344" i="1"/>
  <c r="AJ344" i="1"/>
  <c r="M344" i="1"/>
  <c r="H344" i="1"/>
  <c r="AV343" i="1"/>
  <c r="AJ343" i="1"/>
  <c r="M343" i="1"/>
  <c r="H343" i="1"/>
  <c r="AV342" i="1"/>
  <c r="AJ342" i="1"/>
  <c r="M342" i="1"/>
  <c r="H342" i="1"/>
  <c r="AV341" i="1"/>
  <c r="AJ341" i="1"/>
  <c r="M341" i="1"/>
  <c r="H341" i="1"/>
  <c r="AV340" i="1"/>
  <c r="AJ340" i="1"/>
  <c r="M340" i="1"/>
  <c r="H340" i="1"/>
  <c r="AV339" i="1"/>
  <c r="AJ339" i="1"/>
  <c r="M339" i="1"/>
  <c r="H339" i="1"/>
  <c r="AV338" i="1"/>
  <c r="AJ338" i="1"/>
  <c r="M338" i="1"/>
  <c r="H338" i="1"/>
  <c r="AV337" i="1"/>
  <c r="AJ337" i="1"/>
  <c r="M337" i="1"/>
  <c r="H337" i="1"/>
  <c r="AV336" i="1"/>
  <c r="AJ336" i="1"/>
  <c r="M336" i="1"/>
  <c r="H336" i="1"/>
  <c r="AV335" i="1"/>
  <c r="AJ335" i="1"/>
  <c r="M335" i="1"/>
  <c r="H335" i="1"/>
  <c r="AV334" i="1"/>
  <c r="AJ334" i="1"/>
  <c r="M334" i="1"/>
  <c r="H334" i="1"/>
  <c r="AV333" i="1"/>
  <c r="AJ333" i="1"/>
  <c r="M333" i="1"/>
  <c r="H333" i="1"/>
  <c r="AV332" i="1"/>
  <c r="AJ332" i="1"/>
  <c r="M332" i="1"/>
  <c r="H332" i="1"/>
  <c r="G332" i="1"/>
  <c r="AV331" i="1"/>
  <c r="AJ331" i="1"/>
  <c r="M331" i="1"/>
  <c r="H331" i="1"/>
  <c r="AV330" i="1"/>
  <c r="AJ330" i="1"/>
  <c r="M330" i="1"/>
  <c r="H330" i="1"/>
  <c r="AV329" i="1"/>
  <c r="AJ329" i="1"/>
  <c r="M329" i="1"/>
  <c r="H329" i="1"/>
  <c r="AV328" i="1"/>
  <c r="G328" i="1" s="1"/>
  <c r="AJ328" i="1"/>
  <c r="H328" i="1"/>
  <c r="AV327" i="1"/>
  <c r="AJ327" i="1"/>
  <c r="M327" i="1"/>
  <c r="H327" i="1"/>
  <c r="AV326" i="1"/>
  <c r="AJ326" i="1"/>
  <c r="M326" i="1"/>
  <c r="H326" i="1"/>
  <c r="AV325" i="1"/>
  <c r="AJ325" i="1"/>
  <c r="M325" i="1"/>
  <c r="H325" i="1"/>
  <c r="AV324" i="1"/>
  <c r="AJ324" i="1"/>
  <c r="M324" i="1"/>
  <c r="H324" i="1"/>
  <c r="AV323" i="1"/>
  <c r="AJ323" i="1"/>
  <c r="M323" i="1"/>
  <c r="H323" i="1"/>
  <c r="AV322" i="1"/>
  <c r="AJ322" i="1"/>
  <c r="M322" i="1"/>
  <c r="H322" i="1"/>
  <c r="G322" i="1"/>
  <c r="AV321" i="1"/>
  <c r="AJ321" i="1"/>
  <c r="M321" i="1"/>
  <c r="H321" i="1"/>
  <c r="G321" i="1"/>
  <c r="AV320" i="1"/>
  <c r="AJ320" i="1"/>
  <c r="M320" i="1"/>
  <c r="H320" i="1"/>
  <c r="AV319" i="1"/>
  <c r="AJ319" i="1"/>
  <c r="M319" i="1"/>
  <c r="G319" i="1" s="1"/>
  <c r="H319" i="1"/>
  <c r="AV318" i="1"/>
  <c r="AJ318" i="1"/>
  <c r="M318" i="1"/>
  <c r="G318" i="1" s="1"/>
  <c r="H318" i="1"/>
  <c r="AV317" i="1"/>
  <c r="AJ317" i="1"/>
  <c r="M317" i="1"/>
  <c r="H317" i="1"/>
  <c r="AV316" i="1"/>
  <c r="AJ316" i="1"/>
  <c r="M316" i="1"/>
  <c r="H316" i="1"/>
  <c r="AV315" i="1"/>
  <c r="AJ315" i="1"/>
  <c r="M315" i="1"/>
  <c r="G315" i="1" s="1"/>
  <c r="H315" i="1"/>
  <c r="AV314" i="1"/>
  <c r="AJ314" i="1"/>
  <c r="M314" i="1"/>
  <c r="H314" i="1"/>
  <c r="AV313" i="1"/>
  <c r="AJ313" i="1"/>
  <c r="M313" i="1"/>
  <c r="H313" i="1"/>
  <c r="AV312" i="1"/>
  <c r="AJ312" i="1"/>
  <c r="M312" i="1"/>
  <c r="G312" i="1" s="1"/>
  <c r="H312" i="1"/>
  <c r="AV311" i="1"/>
  <c r="AJ311" i="1"/>
  <c r="M311" i="1"/>
  <c r="H311" i="1"/>
  <c r="AV310" i="1"/>
  <c r="AJ310" i="1"/>
  <c r="M310" i="1"/>
  <c r="H310" i="1"/>
  <c r="AV309" i="1"/>
  <c r="AJ309" i="1"/>
  <c r="M309" i="1"/>
  <c r="H309" i="1"/>
  <c r="AV308" i="1"/>
  <c r="AJ308" i="1"/>
  <c r="M308" i="1"/>
  <c r="G308" i="1" s="1"/>
  <c r="H308" i="1"/>
  <c r="AV307" i="1"/>
  <c r="AJ307" i="1"/>
  <c r="M307" i="1"/>
  <c r="H307" i="1"/>
  <c r="AV306" i="1"/>
  <c r="AJ306" i="1"/>
  <c r="M306" i="1"/>
  <c r="H306" i="1"/>
  <c r="AV305" i="1"/>
  <c r="AJ305" i="1"/>
  <c r="M305" i="1"/>
  <c r="H305" i="1"/>
  <c r="G305" i="1"/>
  <c r="AV304" i="1"/>
  <c r="AJ304" i="1"/>
  <c r="M304" i="1"/>
  <c r="H304" i="1"/>
  <c r="AV303" i="1"/>
  <c r="AJ303" i="1"/>
  <c r="M303" i="1"/>
  <c r="H303" i="1"/>
  <c r="AV302" i="1"/>
  <c r="AJ302" i="1"/>
  <c r="M302" i="1"/>
  <c r="H302" i="1"/>
  <c r="AV301" i="1"/>
  <c r="AJ301" i="1"/>
  <c r="M301" i="1"/>
  <c r="H301" i="1"/>
  <c r="AV300" i="1"/>
  <c r="AJ300" i="1"/>
  <c r="M300" i="1"/>
  <c r="H300" i="1"/>
  <c r="AV299" i="1"/>
  <c r="AJ299" i="1"/>
  <c r="M299" i="1"/>
  <c r="H299" i="1"/>
  <c r="AV298" i="1"/>
  <c r="AJ298" i="1"/>
  <c r="M298" i="1"/>
  <c r="H298" i="1"/>
  <c r="AV297" i="1"/>
  <c r="AJ297" i="1"/>
  <c r="M297" i="1"/>
  <c r="H297" i="1"/>
  <c r="AV296" i="1"/>
  <c r="AJ296" i="1"/>
  <c r="M296" i="1"/>
  <c r="H296" i="1"/>
  <c r="AV295" i="1"/>
  <c r="AJ295" i="1"/>
  <c r="M295" i="1"/>
  <c r="H295" i="1"/>
  <c r="AV294" i="1"/>
  <c r="AJ294" i="1"/>
  <c r="M294" i="1"/>
  <c r="H294" i="1"/>
  <c r="AV293" i="1"/>
  <c r="AJ293" i="1"/>
  <c r="M293" i="1"/>
  <c r="H293" i="1"/>
  <c r="AV292" i="1"/>
  <c r="AJ292" i="1"/>
  <c r="M292" i="1"/>
  <c r="H292" i="1"/>
  <c r="AV291" i="1"/>
  <c r="AJ291" i="1"/>
  <c r="M291" i="1"/>
  <c r="H291" i="1"/>
  <c r="G291" i="1"/>
  <c r="AV290" i="1"/>
  <c r="AJ290" i="1"/>
  <c r="M290" i="1"/>
  <c r="H290" i="1"/>
  <c r="AV289" i="1"/>
  <c r="AJ289" i="1"/>
  <c r="M289" i="1"/>
  <c r="G289" i="1" s="1"/>
  <c r="H289" i="1"/>
  <c r="AV288" i="1"/>
  <c r="AJ288" i="1"/>
  <c r="M288" i="1"/>
  <c r="G288" i="1" s="1"/>
  <c r="H288" i="1"/>
  <c r="AV287" i="1"/>
  <c r="AJ287" i="1"/>
  <c r="M287" i="1"/>
  <c r="G287" i="1" s="1"/>
  <c r="H287" i="1"/>
  <c r="AV286" i="1"/>
  <c r="AJ286" i="1"/>
  <c r="M286" i="1"/>
  <c r="G286" i="1" s="1"/>
  <c r="H286" i="1"/>
  <c r="AV285" i="1"/>
  <c r="AJ285" i="1"/>
  <c r="M285" i="1"/>
  <c r="G285" i="1" s="1"/>
  <c r="H285" i="1"/>
  <c r="AV284" i="1"/>
  <c r="AJ284" i="1"/>
  <c r="M284" i="1"/>
  <c r="H284" i="1"/>
  <c r="AV283" i="1"/>
  <c r="AJ283" i="1"/>
  <c r="M283" i="1"/>
  <c r="H283" i="1"/>
  <c r="AV282" i="1"/>
  <c r="AJ282" i="1"/>
  <c r="M282" i="1"/>
  <c r="G282" i="1" s="1"/>
  <c r="H282" i="1"/>
  <c r="AV281" i="1"/>
  <c r="AJ281" i="1"/>
  <c r="M281" i="1"/>
  <c r="G281" i="1" s="1"/>
  <c r="H281" i="1"/>
  <c r="AV280" i="1"/>
  <c r="AJ280" i="1"/>
  <c r="M280" i="1"/>
  <c r="H280" i="1"/>
  <c r="AV279" i="1"/>
  <c r="AJ279" i="1"/>
  <c r="M279" i="1"/>
  <c r="H279" i="1"/>
  <c r="AV278" i="1"/>
  <c r="AJ278" i="1"/>
  <c r="M278" i="1"/>
  <c r="H278" i="1"/>
  <c r="AV277" i="1"/>
  <c r="AJ277" i="1"/>
  <c r="M277" i="1"/>
  <c r="H277" i="1"/>
  <c r="AV276" i="1"/>
  <c r="AJ276" i="1"/>
  <c r="M276" i="1"/>
  <c r="H276" i="1"/>
  <c r="AV275" i="1"/>
  <c r="AJ275" i="1"/>
  <c r="M275" i="1"/>
  <c r="G275" i="1" s="1"/>
  <c r="H275" i="1"/>
  <c r="AV274" i="1"/>
  <c r="AJ274" i="1"/>
  <c r="M274" i="1"/>
  <c r="H274" i="1"/>
  <c r="AV273" i="1"/>
  <c r="AJ273" i="1"/>
  <c r="M273" i="1"/>
  <c r="H273" i="1"/>
  <c r="AV272" i="1"/>
  <c r="AJ272" i="1"/>
  <c r="M272" i="1"/>
  <c r="H272" i="1"/>
  <c r="G272" i="1"/>
  <c r="AV271" i="1"/>
  <c r="AJ271" i="1"/>
  <c r="M271" i="1"/>
  <c r="H271" i="1"/>
  <c r="AV270" i="1"/>
  <c r="AJ270" i="1"/>
  <c r="M270" i="1"/>
  <c r="H270" i="1"/>
  <c r="AV269" i="1"/>
  <c r="AJ269" i="1"/>
  <c r="M269" i="1"/>
  <c r="H269" i="1"/>
  <c r="AV268" i="1"/>
  <c r="AJ268" i="1"/>
  <c r="M268" i="1"/>
  <c r="H268" i="1"/>
  <c r="AV267" i="1"/>
  <c r="AJ267" i="1"/>
  <c r="M267" i="1"/>
  <c r="H267" i="1"/>
  <c r="AV266" i="1"/>
  <c r="AJ266" i="1"/>
  <c r="M266" i="1"/>
  <c r="H266" i="1"/>
  <c r="AV265" i="1"/>
  <c r="AJ265" i="1"/>
  <c r="M265" i="1"/>
  <c r="H265" i="1"/>
  <c r="AV264" i="1"/>
  <c r="AJ264" i="1"/>
  <c r="M264" i="1"/>
  <c r="H264" i="1"/>
  <c r="AV263" i="1"/>
  <c r="AJ263" i="1"/>
  <c r="M263" i="1"/>
  <c r="H263" i="1"/>
  <c r="AV262" i="1"/>
  <c r="AJ262" i="1"/>
  <c r="M262" i="1"/>
  <c r="H262" i="1"/>
  <c r="AV261" i="1"/>
  <c r="AJ261" i="1"/>
  <c r="M261" i="1"/>
  <c r="H261" i="1"/>
  <c r="AV260" i="1"/>
  <c r="AJ260" i="1"/>
  <c r="M260" i="1"/>
  <c r="H260" i="1"/>
  <c r="AV259" i="1"/>
  <c r="AJ259" i="1"/>
  <c r="M259" i="1"/>
  <c r="H259" i="1"/>
  <c r="G259" i="1"/>
  <c r="AV258" i="1"/>
  <c r="AJ258" i="1"/>
  <c r="M258" i="1"/>
  <c r="H258" i="1"/>
  <c r="AV257" i="1"/>
  <c r="AJ257" i="1"/>
  <c r="M257" i="1"/>
  <c r="H257" i="1"/>
  <c r="AV256" i="1"/>
  <c r="AJ256" i="1"/>
  <c r="M256" i="1"/>
  <c r="H256" i="1"/>
  <c r="AV255" i="1"/>
  <c r="AJ255" i="1"/>
  <c r="M255" i="1"/>
  <c r="H255" i="1"/>
  <c r="AV254" i="1"/>
  <c r="AJ254" i="1"/>
  <c r="M254" i="1"/>
  <c r="H254" i="1"/>
  <c r="AJ253" i="1"/>
  <c r="M253" i="1"/>
  <c r="G253" i="1" s="1"/>
  <c r="H253" i="1"/>
  <c r="AV252" i="1"/>
  <c r="AJ252" i="1"/>
  <c r="M252" i="1"/>
  <c r="H252" i="1"/>
  <c r="AV251" i="1"/>
  <c r="AJ251" i="1"/>
  <c r="M251" i="1"/>
  <c r="H251" i="1"/>
  <c r="AV250" i="1"/>
  <c r="AJ250" i="1"/>
  <c r="M250" i="1"/>
  <c r="H250" i="1"/>
  <c r="AV249" i="1"/>
  <c r="AJ249" i="1"/>
  <c r="M249" i="1"/>
  <c r="H249" i="1"/>
  <c r="AV248" i="1"/>
  <c r="AJ248" i="1"/>
  <c r="M248" i="1"/>
  <c r="H248" i="1"/>
  <c r="G248" i="1"/>
  <c r="AV247" i="1"/>
  <c r="AJ247" i="1"/>
  <c r="M247" i="1"/>
  <c r="G247" i="1" s="1"/>
  <c r="H247" i="1"/>
  <c r="AV246" i="1"/>
  <c r="AJ246" i="1"/>
  <c r="M246" i="1"/>
  <c r="G246" i="1" s="1"/>
  <c r="H246" i="1"/>
  <c r="AV245" i="1"/>
  <c r="AJ245" i="1"/>
  <c r="M245" i="1"/>
  <c r="G245" i="1" s="1"/>
  <c r="H245" i="1"/>
  <c r="AV244" i="1"/>
  <c r="AJ244" i="1"/>
  <c r="M244" i="1"/>
  <c r="G244" i="1" s="1"/>
  <c r="H244" i="1"/>
  <c r="AJ243" i="1"/>
  <c r="H243" i="1"/>
  <c r="G243" i="1"/>
  <c r="AV242" i="1"/>
  <c r="AJ242" i="1"/>
  <c r="M242" i="1"/>
  <c r="H242" i="1"/>
  <c r="AV241" i="1"/>
  <c r="AJ241" i="1"/>
  <c r="M241" i="1"/>
  <c r="H241" i="1"/>
  <c r="AV240" i="1"/>
  <c r="AJ240" i="1"/>
  <c r="M240" i="1"/>
  <c r="H240" i="1"/>
  <c r="AV239" i="1"/>
  <c r="AJ239" i="1"/>
  <c r="M239" i="1"/>
  <c r="H239" i="1"/>
  <c r="AV238" i="1"/>
  <c r="AJ238" i="1"/>
  <c r="M238" i="1"/>
  <c r="G238" i="1" s="1"/>
  <c r="H238" i="1"/>
  <c r="AV237" i="1"/>
  <c r="AJ237" i="1"/>
  <c r="M237" i="1"/>
  <c r="H237" i="1"/>
  <c r="AV236" i="1"/>
  <c r="AJ236" i="1"/>
  <c r="M236" i="1"/>
  <c r="H236" i="1"/>
  <c r="AV235" i="1"/>
  <c r="AJ235" i="1"/>
  <c r="M235" i="1"/>
  <c r="G235" i="1" s="1"/>
  <c r="H235" i="1"/>
  <c r="AV234" i="1"/>
  <c r="AJ234" i="1"/>
  <c r="M234" i="1"/>
  <c r="G234" i="1" s="1"/>
  <c r="H234" i="1"/>
  <c r="AV233" i="1"/>
  <c r="AJ233" i="1"/>
  <c r="M233" i="1"/>
  <c r="G233" i="1" s="1"/>
  <c r="H233" i="1"/>
  <c r="AV232" i="1"/>
  <c r="AJ232" i="1"/>
  <c r="M232" i="1"/>
  <c r="G232" i="1" s="1"/>
  <c r="H232" i="1"/>
  <c r="AV231" i="1"/>
  <c r="AJ231" i="1"/>
  <c r="M231" i="1"/>
  <c r="G231" i="1" s="1"/>
  <c r="H231" i="1"/>
  <c r="AV230" i="1"/>
  <c r="AJ230" i="1"/>
  <c r="M230" i="1"/>
  <c r="G230" i="1" s="1"/>
  <c r="H230" i="1"/>
  <c r="AV229" i="1"/>
  <c r="AJ229" i="1"/>
  <c r="M229" i="1"/>
  <c r="H229" i="1"/>
  <c r="AV228" i="1"/>
  <c r="AJ228" i="1"/>
  <c r="M228" i="1"/>
  <c r="H228" i="1"/>
  <c r="AV227" i="1"/>
  <c r="AJ227" i="1"/>
  <c r="M227" i="1"/>
  <c r="G227" i="1" s="1"/>
  <c r="H227" i="1"/>
  <c r="AV226" i="1"/>
  <c r="AJ226" i="1"/>
  <c r="M226" i="1"/>
  <c r="H226" i="1"/>
  <c r="AV225" i="1"/>
  <c r="AJ225" i="1"/>
  <c r="M225" i="1"/>
  <c r="H225" i="1"/>
  <c r="AV224" i="1"/>
  <c r="AJ224" i="1"/>
  <c r="M224" i="1"/>
  <c r="H224" i="1"/>
  <c r="AV223" i="1"/>
  <c r="AJ223" i="1"/>
  <c r="M223" i="1"/>
  <c r="G223" i="1" s="1"/>
  <c r="H223" i="1"/>
  <c r="AV222" i="1"/>
  <c r="AJ222" i="1"/>
  <c r="M222" i="1"/>
  <c r="H222" i="1"/>
  <c r="AV221" i="1"/>
  <c r="AJ221" i="1"/>
  <c r="M221" i="1"/>
  <c r="H221" i="1"/>
  <c r="AV220" i="1"/>
  <c r="AJ220" i="1"/>
  <c r="M220" i="1"/>
  <c r="H220" i="1"/>
  <c r="AV219" i="1"/>
  <c r="AJ219" i="1"/>
  <c r="M219" i="1"/>
  <c r="H219" i="1"/>
  <c r="AV218" i="1"/>
  <c r="AJ218" i="1"/>
  <c r="M218" i="1"/>
  <c r="H218" i="1"/>
  <c r="AV217" i="1"/>
  <c r="AJ217" i="1"/>
  <c r="M217" i="1"/>
  <c r="H217" i="1"/>
  <c r="AV216" i="1"/>
  <c r="AJ216" i="1"/>
  <c r="M216" i="1"/>
  <c r="H216" i="1"/>
  <c r="AV215" i="1"/>
  <c r="AJ215" i="1"/>
  <c r="M215" i="1"/>
  <c r="H215" i="1"/>
  <c r="AV214" i="1"/>
  <c r="AJ214" i="1"/>
  <c r="M214" i="1"/>
  <c r="H214" i="1"/>
  <c r="AV213" i="1"/>
  <c r="AJ213" i="1"/>
  <c r="M213" i="1"/>
  <c r="H213" i="1"/>
  <c r="AV212" i="1"/>
  <c r="AJ212" i="1"/>
  <c r="M212" i="1"/>
  <c r="H212" i="1"/>
  <c r="AV211" i="1"/>
  <c r="AJ211" i="1"/>
  <c r="M211" i="1"/>
  <c r="H211" i="1"/>
  <c r="G211" i="1"/>
  <c r="AV210" i="1"/>
  <c r="AJ210" i="1"/>
  <c r="M210" i="1"/>
  <c r="H210" i="1"/>
  <c r="G210" i="1"/>
  <c r="AV209" i="1"/>
  <c r="AJ209" i="1"/>
  <c r="M209" i="1"/>
  <c r="G209" i="1" s="1"/>
  <c r="H209" i="1"/>
  <c r="AV208" i="1"/>
  <c r="AJ208" i="1"/>
  <c r="M208" i="1"/>
  <c r="G208" i="1" s="1"/>
  <c r="H208" i="1"/>
  <c r="AV207" i="1"/>
  <c r="AJ207" i="1"/>
  <c r="M207" i="1"/>
  <c r="G207" i="1" s="1"/>
  <c r="H207" i="1"/>
  <c r="AV206" i="1"/>
  <c r="AJ206" i="1"/>
  <c r="M206" i="1"/>
  <c r="H206" i="1"/>
  <c r="AV205" i="1"/>
  <c r="AJ205" i="1"/>
  <c r="M205" i="1"/>
  <c r="H205" i="1"/>
  <c r="AV204" i="1"/>
  <c r="AJ204" i="1"/>
  <c r="M204" i="1"/>
  <c r="G204" i="1" s="1"/>
  <c r="H204" i="1"/>
  <c r="AV203" i="1"/>
  <c r="AJ203" i="1"/>
  <c r="M203" i="1"/>
  <c r="H203" i="1"/>
  <c r="AV202" i="1"/>
  <c r="AJ202" i="1"/>
  <c r="M202" i="1"/>
  <c r="H202" i="1"/>
  <c r="AV201" i="1"/>
  <c r="AJ201" i="1"/>
  <c r="M201" i="1"/>
  <c r="G201" i="1" s="1"/>
  <c r="H201" i="1"/>
  <c r="AV200" i="1"/>
  <c r="AJ200" i="1"/>
  <c r="M200" i="1"/>
  <c r="H200" i="1"/>
  <c r="AV199" i="1"/>
  <c r="AJ199" i="1"/>
  <c r="M199" i="1"/>
  <c r="H199" i="1"/>
  <c r="AV198" i="1"/>
  <c r="AJ198" i="1"/>
  <c r="M198" i="1"/>
  <c r="H198" i="1"/>
  <c r="AV197" i="1"/>
  <c r="AJ197" i="1"/>
  <c r="M197" i="1"/>
  <c r="G197" i="1" s="1"/>
  <c r="H197" i="1"/>
  <c r="AV196" i="1"/>
  <c r="AJ196" i="1"/>
  <c r="M196" i="1"/>
  <c r="H196" i="1"/>
  <c r="AV195" i="1"/>
  <c r="AJ195" i="1"/>
  <c r="M195" i="1"/>
  <c r="H195" i="1"/>
  <c r="AV194" i="1"/>
  <c r="AJ194" i="1"/>
  <c r="M194" i="1"/>
  <c r="G194" i="1" s="1"/>
  <c r="H194" i="1"/>
  <c r="AV193" i="1"/>
  <c r="AJ193" i="1"/>
  <c r="M193" i="1"/>
  <c r="H193" i="1"/>
  <c r="AV192" i="1"/>
  <c r="AJ192" i="1"/>
  <c r="M192" i="1"/>
  <c r="H192" i="1"/>
  <c r="AV191" i="1"/>
  <c r="AJ191" i="1"/>
  <c r="M191" i="1"/>
  <c r="H191" i="1"/>
  <c r="AV190" i="1"/>
  <c r="AJ190" i="1"/>
  <c r="M190" i="1"/>
  <c r="H190" i="1"/>
  <c r="AV189" i="1"/>
  <c r="AJ189" i="1"/>
  <c r="M189" i="1"/>
  <c r="H189" i="1"/>
  <c r="AV188" i="1"/>
  <c r="AJ188" i="1"/>
  <c r="M188" i="1"/>
  <c r="H188" i="1"/>
  <c r="AV187" i="1"/>
  <c r="AJ187" i="1"/>
  <c r="M187" i="1"/>
  <c r="G187" i="1" s="1"/>
  <c r="H187" i="1"/>
  <c r="AV186" i="1"/>
  <c r="AJ186" i="1"/>
  <c r="M186" i="1"/>
  <c r="H186" i="1"/>
  <c r="AV185" i="1"/>
  <c r="AJ185" i="1"/>
  <c r="M185" i="1"/>
  <c r="H185" i="1"/>
  <c r="AV184" i="1"/>
  <c r="AJ184" i="1"/>
  <c r="M184" i="1"/>
  <c r="H184" i="1"/>
  <c r="AV183" i="1"/>
  <c r="AJ183" i="1"/>
  <c r="M183" i="1"/>
  <c r="H183" i="1"/>
  <c r="AV182" i="1"/>
  <c r="AJ182" i="1"/>
  <c r="M182" i="1"/>
  <c r="H182" i="1"/>
  <c r="AV181" i="1"/>
  <c r="AJ181" i="1"/>
  <c r="M181" i="1"/>
  <c r="H181" i="1"/>
  <c r="AV180" i="1"/>
  <c r="G180" i="1" s="1"/>
  <c r="AJ180" i="1"/>
  <c r="H180" i="1"/>
  <c r="AV179" i="1"/>
  <c r="AJ179" i="1"/>
  <c r="M179" i="1"/>
  <c r="H179" i="1"/>
  <c r="AV178" i="1"/>
  <c r="AJ178" i="1"/>
  <c r="M178" i="1"/>
  <c r="H178" i="1"/>
  <c r="AV177" i="1"/>
  <c r="AJ177" i="1"/>
  <c r="M177" i="1"/>
  <c r="G177" i="1" s="1"/>
  <c r="H177" i="1"/>
  <c r="AV176" i="1"/>
  <c r="AJ176" i="1"/>
  <c r="M176" i="1"/>
  <c r="G176" i="1" s="1"/>
  <c r="H176" i="1"/>
  <c r="AV175" i="1"/>
  <c r="AJ175" i="1"/>
  <c r="M175" i="1"/>
  <c r="H175" i="1"/>
  <c r="AV174" i="1"/>
  <c r="AJ174" i="1"/>
  <c r="M174" i="1"/>
  <c r="H174" i="1"/>
  <c r="AV173" i="1"/>
  <c r="AJ173" i="1"/>
  <c r="M173" i="1"/>
  <c r="H173" i="1"/>
  <c r="AV172" i="1"/>
  <c r="AJ172" i="1"/>
  <c r="M172" i="1"/>
  <c r="H172" i="1"/>
  <c r="AV171" i="1"/>
  <c r="AJ171" i="1"/>
  <c r="M171" i="1"/>
  <c r="H171" i="1"/>
  <c r="AV170" i="1"/>
  <c r="AJ170" i="1"/>
  <c r="M170" i="1"/>
  <c r="G170" i="1" s="1"/>
  <c r="H170" i="1"/>
  <c r="AV169" i="1"/>
  <c r="AJ169" i="1"/>
  <c r="M169" i="1"/>
  <c r="H169" i="1"/>
  <c r="AV168" i="1"/>
  <c r="AJ168" i="1"/>
  <c r="M168" i="1"/>
  <c r="AV167" i="1"/>
  <c r="AJ167" i="1"/>
  <c r="M167" i="1"/>
  <c r="H167" i="1"/>
  <c r="AV166" i="1"/>
  <c r="AJ166" i="1"/>
  <c r="M166" i="1"/>
  <c r="G166" i="1" s="1"/>
  <c r="H166" i="1"/>
  <c r="AV165" i="1"/>
  <c r="AJ165" i="1"/>
  <c r="M165" i="1"/>
  <c r="H165" i="1"/>
  <c r="AV164" i="1"/>
  <c r="AJ164" i="1"/>
  <c r="M164" i="1"/>
  <c r="H164" i="1"/>
  <c r="AV163" i="1"/>
  <c r="AJ163" i="1"/>
  <c r="M163" i="1"/>
  <c r="H163" i="1"/>
  <c r="AV162" i="1"/>
  <c r="AJ162" i="1"/>
  <c r="M162" i="1"/>
  <c r="H162" i="1"/>
  <c r="AV161" i="1"/>
  <c r="AJ161" i="1"/>
  <c r="M161" i="1"/>
  <c r="H161" i="1"/>
  <c r="AV160" i="1"/>
  <c r="AJ160" i="1"/>
  <c r="M160" i="1"/>
  <c r="H160" i="1"/>
  <c r="AV159" i="1"/>
  <c r="G159" i="1" s="1"/>
  <c r="AV158" i="1"/>
  <c r="G158" i="1" s="1"/>
  <c r="AV157" i="1"/>
  <c r="AJ157" i="1"/>
  <c r="M157" i="1"/>
  <c r="H157" i="1"/>
  <c r="AV156" i="1"/>
  <c r="G156" i="1" s="1"/>
  <c r="AJ156" i="1"/>
  <c r="H156" i="1"/>
  <c r="AV155" i="1"/>
  <c r="AJ155" i="1"/>
  <c r="M155" i="1"/>
  <c r="H155" i="1"/>
  <c r="G155" i="1"/>
  <c r="AV154" i="1"/>
  <c r="AJ154" i="1"/>
  <c r="M154" i="1"/>
  <c r="G154" i="1" s="1"/>
  <c r="H154" i="1"/>
  <c r="AV153" i="1"/>
  <c r="AJ153" i="1"/>
  <c r="M153" i="1"/>
  <c r="G153" i="1" s="1"/>
  <c r="H153" i="1"/>
  <c r="AV152" i="1"/>
  <c r="AJ152" i="1"/>
  <c r="M152" i="1"/>
  <c r="G152" i="1" s="1"/>
  <c r="H152" i="1"/>
  <c r="AV151" i="1"/>
  <c r="AJ151" i="1"/>
  <c r="M151" i="1"/>
  <c r="G151" i="1" s="1"/>
  <c r="H151" i="1"/>
  <c r="AV150" i="1"/>
  <c r="AJ150" i="1"/>
  <c r="M150" i="1"/>
  <c r="H150" i="1"/>
  <c r="AV149" i="1"/>
  <c r="AJ149" i="1"/>
  <c r="M149" i="1"/>
  <c r="H149" i="1"/>
  <c r="AV148" i="1"/>
  <c r="AJ148" i="1"/>
  <c r="M148" i="1"/>
  <c r="G148" i="1" s="1"/>
  <c r="H148" i="1"/>
  <c r="AV147" i="1"/>
  <c r="AJ147" i="1"/>
  <c r="M147" i="1"/>
  <c r="H147" i="1"/>
  <c r="AV146" i="1"/>
  <c r="AJ146" i="1"/>
  <c r="M146" i="1"/>
  <c r="H146" i="1"/>
  <c r="AV145" i="1"/>
  <c r="AJ145" i="1"/>
  <c r="M145" i="1"/>
  <c r="H145" i="1"/>
  <c r="AV144" i="1"/>
  <c r="AJ144" i="1"/>
  <c r="M144" i="1"/>
  <c r="H144" i="1"/>
  <c r="AV143" i="1"/>
  <c r="AJ143" i="1"/>
  <c r="M143" i="1"/>
  <c r="H143" i="1"/>
  <c r="AV142" i="1"/>
  <c r="AJ142" i="1"/>
  <c r="M142" i="1"/>
  <c r="H142" i="1"/>
  <c r="AV141" i="1"/>
  <c r="AJ141" i="1"/>
  <c r="M141" i="1"/>
  <c r="G141" i="1" s="1"/>
  <c r="H141" i="1"/>
  <c r="AV140" i="1"/>
  <c r="AJ140" i="1"/>
  <c r="M140" i="1"/>
  <c r="H140" i="1"/>
  <c r="AV139" i="1"/>
  <c r="AJ139" i="1"/>
  <c r="M139" i="1"/>
  <c r="H139" i="1"/>
  <c r="AV138" i="1"/>
  <c r="AJ138" i="1"/>
  <c r="M138" i="1"/>
  <c r="H138" i="1"/>
  <c r="AV137" i="1"/>
  <c r="AJ137" i="1"/>
  <c r="M137" i="1"/>
  <c r="H137" i="1"/>
  <c r="AV136" i="1"/>
  <c r="AJ136" i="1"/>
  <c r="M136" i="1"/>
  <c r="H136" i="1"/>
  <c r="AV135" i="1"/>
  <c r="AJ135" i="1"/>
  <c r="M135" i="1"/>
  <c r="H135" i="1"/>
  <c r="AV134" i="1"/>
  <c r="AJ134" i="1"/>
  <c r="M134" i="1"/>
  <c r="H134" i="1"/>
  <c r="AV133" i="1"/>
  <c r="AJ133" i="1"/>
  <c r="M133" i="1"/>
  <c r="H133" i="1"/>
  <c r="AV132" i="1"/>
  <c r="AJ132" i="1"/>
  <c r="M132" i="1"/>
  <c r="H132" i="1"/>
  <c r="AV131" i="1"/>
  <c r="AJ131" i="1"/>
  <c r="M131" i="1"/>
  <c r="G131" i="1" s="1"/>
  <c r="H131" i="1"/>
  <c r="AV130" i="1"/>
  <c r="AJ130" i="1"/>
  <c r="M130" i="1"/>
  <c r="G130" i="1" s="1"/>
  <c r="H130" i="1"/>
  <c r="AV129" i="1"/>
  <c r="AJ129" i="1"/>
  <c r="M129" i="1"/>
  <c r="H129" i="1"/>
  <c r="AV128" i="1"/>
  <c r="AJ128" i="1"/>
  <c r="M128" i="1"/>
  <c r="H128" i="1"/>
  <c r="AV127" i="1"/>
  <c r="AJ127" i="1"/>
  <c r="M127" i="1"/>
  <c r="H127" i="1"/>
  <c r="AV126" i="1"/>
  <c r="AJ126" i="1"/>
  <c r="M126" i="1"/>
  <c r="H126" i="1"/>
  <c r="AV125" i="1"/>
  <c r="AJ125" i="1"/>
  <c r="M125" i="1"/>
  <c r="H125" i="1"/>
  <c r="AV124" i="1"/>
  <c r="AJ124" i="1"/>
  <c r="M124" i="1"/>
  <c r="H124" i="1"/>
  <c r="AV123" i="1"/>
  <c r="AJ123" i="1"/>
  <c r="M123" i="1"/>
  <c r="H123" i="1"/>
  <c r="AV122" i="1"/>
  <c r="AJ122" i="1"/>
  <c r="M122" i="1"/>
  <c r="H122" i="1"/>
  <c r="AV121" i="1"/>
  <c r="AJ121" i="1"/>
  <c r="M121" i="1"/>
  <c r="H121" i="1"/>
  <c r="AV120" i="1"/>
  <c r="AJ120" i="1"/>
  <c r="M120" i="1"/>
  <c r="H120" i="1"/>
  <c r="AV119" i="1"/>
  <c r="AJ119" i="1"/>
  <c r="M119" i="1"/>
  <c r="H119" i="1"/>
  <c r="AV118" i="1"/>
  <c r="AJ118" i="1"/>
  <c r="M118" i="1"/>
  <c r="H118" i="1"/>
  <c r="AV117" i="1"/>
  <c r="AJ117" i="1"/>
  <c r="M117" i="1"/>
  <c r="H117" i="1"/>
  <c r="AV116" i="1"/>
  <c r="AJ116" i="1"/>
  <c r="M116" i="1"/>
  <c r="H116" i="1"/>
  <c r="G116" i="1"/>
  <c r="AV115" i="1"/>
  <c r="AJ115" i="1"/>
  <c r="M115" i="1"/>
  <c r="H115" i="1"/>
  <c r="AV114" i="1"/>
  <c r="AJ114" i="1"/>
  <c r="M114" i="1"/>
  <c r="H114" i="1"/>
  <c r="G114" i="1"/>
  <c r="AV113" i="1"/>
  <c r="AJ113" i="1"/>
  <c r="M113" i="1"/>
  <c r="G113" i="1" s="1"/>
  <c r="H113" i="1"/>
  <c r="AV112" i="1"/>
  <c r="AJ112" i="1"/>
  <c r="M112" i="1"/>
  <c r="G112" i="1" s="1"/>
  <c r="H112" i="1"/>
  <c r="AV111" i="1"/>
  <c r="AJ111" i="1"/>
  <c r="M111" i="1"/>
  <c r="G111" i="1" s="1"/>
  <c r="H111" i="1"/>
  <c r="AV110" i="1"/>
  <c r="AJ110" i="1"/>
  <c r="M110" i="1"/>
  <c r="H110" i="1"/>
  <c r="AV109" i="1"/>
  <c r="AJ109" i="1"/>
  <c r="M109" i="1"/>
  <c r="G109" i="1" s="1"/>
  <c r="H109" i="1"/>
  <c r="AV108" i="1"/>
  <c r="AJ108" i="1"/>
  <c r="M108" i="1"/>
  <c r="G108" i="1" s="1"/>
  <c r="H108" i="1"/>
  <c r="AV107" i="1"/>
  <c r="AJ107" i="1"/>
  <c r="M107" i="1"/>
  <c r="G107" i="1" s="1"/>
  <c r="H107" i="1"/>
  <c r="AV106" i="1"/>
  <c r="AJ106" i="1"/>
  <c r="M106" i="1"/>
  <c r="G106" i="1" s="1"/>
  <c r="H106" i="1"/>
  <c r="AV105" i="1"/>
  <c r="AJ105" i="1"/>
  <c r="M105" i="1"/>
  <c r="H105" i="1"/>
  <c r="AV104" i="1"/>
  <c r="AJ104" i="1"/>
  <c r="M104" i="1"/>
  <c r="G104" i="1" s="1"/>
  <c r="H104" i="1"/>
  <c r="AJ103" i="1"/>
  <c r="M103" i="1"/>
  <c r="G103" i="1" s="1"/>
  <c r="H103" i="1"/>
  <c r="AV102" i="1"/>
  <c r="AJ102" i="1"/>
  <c r="M102" i="1"/>
  <c r="H102" i="1"/>
  <c r="AV101" i="1"/>
  <c r="AJ101" i="1"/>
  <c r="M101" i="1"/>
  <c r="H101" i="1"/>
  <c r="AV100" i="1"/>
  <c r="AJ100" i="1"/>
  <c r="M100" i="1"/>
  <c r="H100" i="1"/>
  <c r="AV99" i="1"/>
  <c r="AJ99" i="1"/>
  <c r="M99" i="1"/>
  <c r="H99" i="1"/>
  <c r="AV98" i="1"/>
  <c r="AJ98" i="1"/>
  <c r="M98" i="1"/>
  <c r="H98" i="1"/>
  <c r="AV97" i="1"/>
  <c r="AJ97" i="1"/>
  <c r="M97" i="1"/>
  <c r="H97" i="1"/>
  <c r="AV96" i="1"/>
  <c r="AJ96" i="1"/>
  <c r="M96" i="1"/>
  <c r="H96" i="1"/>
  <c r="AV95" i="1"/>
  <c r="AJ95" i="1"/>
  <c r="M95" i="1"/>
  <c r="H95" i="1"/>
  <c r="AV94" i="1"/>
  <c r="AJ94" i="1"/>
  <c r="M94" i="1"/>
  <c r="H94" i="1"/>
  <c r="AV93" i="1"/>
  <c r="AJ93" i="1"/>
  <c r="M93" i="1"/>
  <c r="H93" i="1"/>
  <c r="AV92" i="1"/>
  <c r="AJ92" i="1"/>
  <c r="M92" i="1"/>
  <c r="H92" i="1"/>
  <c r="AV91" i="1"/>
  <c r="AJ91" i="1"/>
  <c r="M91" i="1"/>
  <c r="H91" i="1"/>
  <c r="AV90" i="1"/>
  <c r="AJ90" i="1"/>
  <c r="M90" i="1"/>
  <c r="H90" i="1"/>
  <c r="AV89" i="1"/>
  <c r="AJ89" i="1"/>
  <c r="M89" i="1"/>
  <c r="H89" i="1"/>
  <c r="AV88" i="1"/>
  <c r="AJ88" i="1"/>
  <c r="M88" i="1"/>
  <c r="H88" i="1"/>
  <c r="AV87" i="1"/>
  <c r="AJ87" i="1"/>
  <c r="M87" i="1"/>
  <c r="H87" i="1"/>
  <c r="G87" i="1"/>
  <c r="AV86" i="1"/>
  <c r="AJ86" i="1"/>
  <c r="M86" i="1"/>
  <c r="H86" i="1"/>
  <c r="AV85" i="1"/>
  <c r="AJ85" i="1"/>
  <c r="M85" i="1"/>
  <c r="H85" i="1"/>
  <c r="AV84" i="1"/>
  <c r="AJ84" i="1"/>
  <c r="M84" i="1"/>
  <c r="H84" i="1"/>
  <c r="AV83" i="1"/>
  <c r="AJ83" i="1"/>
  <c r="M83" i="1"/>
  <c r="G83" i="1" s="1"/>
  <c r="H83" i="1"/>
  <c r="AV82" i="1"/>
  <c r="AJ82" i="1"/>
  <c r="M82" i="1"/>
  <c r="H82" i="1"/>
  <c r="AV81" i="1"/>
  <c r="AJ81" i="1"/>
  <c r="M81" i="1"/>
  <c r="H81" i="1"/>
  <c r="AV80" i="1"/>
  <c r="AJ80" i="1"/>
  <c r="M80" i="1"/>
  <c r="F80" i="1" s="1"/>
  <c r="H80" i="1"/>
  <c r="AV79" i="1"/>
  <c r="AJ79" i="1"/>
  <c r="M79" i="1"/>
  <c r="G79" i="1" s="1"/>
  <c r="H79" i="1"/>
  <c r="AV78" i="1"/>
  <c r="AJ78" i="1"/>
  <c r="M78" i="1"/>
  <c r="G78" i="1" s="1"/>
  <c r="H78" i="1"/>
  <c r="AV77" i="1"/>
  <c r="AJ77" i="1"/>
  <c r="M77" i="1"/>
  <c r="G77" i="1" s="1"/>
  <c r="H77" i="1"/>
  <c r="AV76" i="1"/>
  <c r="AJ76" i="1"/>
  <c r="M76" i="1"/>
  <c r="H76" i="1"/>
  <c r="AV75" i="1"/>
  <c r="AJ75" i="1"/>
  <c r="M75" i="1"/>
  <c r="G75" i="1" s="1"/>
  <c r="H75" i="1"/>
  <c r="AV74" i="1"/>
  <c r="AJ74" i="1"/>
  <c r="M74" i="1"/>
  <c r="G74" i="1" s="1"/>
  <c r="H74" i="1"/>
  <c r="AV73" i="1"/>
  <c r="AJ73" i="1"/>
  <c r="M73" i="1"/>
  <c r="G73" i="1" s="1"/>
  <c r="H73" i="1"/>
  <c r="AV72" i="1"/>
  <c r="AJ72" i="1"/>
  <c r="M72" i="1"/>
  <c r="H72" i="1"/>
  <c r="AV71" i="1"/>
  <c r="AJ71" i="1"/>
  <c r="M71" i="1"/>
  <c r="H71" i="1"/>
  <c r="AV70" i="1"/>
  <c r="AJ70" i="1"/>
  <c r="M70" i="1"/>
  <c r="H70" i="1"/>
  <c r="AV69" i="1"/>
  <c r="AJ69" i="1"/>
  <c r="M69" i="1"/>
  <c r="H69" i="1"/>
  <c r="AV68" i="1"/>
  <c r="AJ68" i="1"/>
  <c r="M68" i="1"/>
  <c r="H68" i="1"/>
  <c r="AV67" i="1"/>
  <c r="AJ67" i="1"/>
  <c r="M67" i="1"/>
  <c r="H67" i="1"/>
  <c r="AV66" i="1"/>
  <c r="AJ66" i="1"/>
  <c r="M66" i="1"/>
  <c r="G66" i="1" s="1"/>
  <c r="H66" i="1"/>
  <c r="AV65" i="1"/>
  <c r="AJ65" i="1"/>
  <c r="M65" i="1"/>
  <c r="H65" i="1"/>
  <c r="AV64" i="1"/>
  <c r="AJ64" i="1"/>
  <c r="M64" i="1"/>
  <c r="H64" i="1"/>
  <c r="AV63" i="1"/>
  <c r="AJ63" i="1"/>
  <c r="M63" i="1"/>
  <c r="H63" i="1"/>
  <c r="AV62" i="1"/>
  <c r="AJ62" i="1"/>
  <c r="M62" i="1"/>
  <c r="H62" i="1"/>
  <c r="AV61" i="1"/>
  <c r="AJ61" i="1"/>
  <c r="M61" i="1"/>
  <c r="H61" i="1"/>
  <c r="AV60" i="1"/>
  <c r="AJ60" i="1"/>
  <c r="M60" i="1"/>
  <c r="H60" i="1"/>
  <c r="AV59" i="1"/>
  <c r="AJ59" i="1"/>
  <c r="M59" i="1"/>
  <c r="H59" i="1"/>
  <c r="AV58" i="1"/>
  <c r="AJ58" i="1"/>
  <c r="M58" i="1"/>
  <c r="H58" i="1"/>
  <c r="AV57" i="1"/>
  <c r="AJ57" i="1"/>
  <c r="M57" i="1"/>
  <c r="H57" i="1"/>
  <c r="AV56" i="1"/>
  <c r="AJ56" i="1"/>
  <c r="M56" i="1"/>
  <c r="H56" i="1"/>
  <c r="AV55" i="1"/>
  <c r="AJ55" i="1"/>
  <c r="M55" i="1"/>
  <c r="H55" i="1"/>
  <c r="AV54" i="1"/>
  <c r="AJ54" i="1"/>
  <c r="M54" i="1"/>
  <c r="H54" i="1"/>
  <c r="AV53" i="1"/>
  <c r="AJ53" i="1"/>
  <c r="M53" i="1"/>
  <c r="H53" i="1"/>
  <c r="AV52" i="1"/>
  <c r="AJ52" i="1"/>
  <c r="M52" i="1"/>
  <c r="H52" i="1"/>
  <c r="AV51" i="1"/>
  <c r="AJ51" i="1"/>
  <c r="M51" i="1"/>
  <c r="H51" i="1"/>
  <c r="AV50" i="1"/>
  <c r="AJ50" i="1"/>
  <c r="M50" i="1"/>
  <c r="G50" i="1" s="1"/>
  <c r="H50" i="1"/>
  <c r="AV49" i="1"/>
  <c r="AJ49" i="1"/>
  <c r="M49" i="1"/>
  <c r="H49" i="1"/>
  <c r="AV48" i="1"/>
  <c r="AJ48" i="1"/>
  <c r="M48" i="1"/>
  <c r="H48" i="1"/>
  <c r="AV47" i="1"/>
  <c r="G47" i="1" s="1"/>
  <c r="AJ47" i="1"/>
  <c r="M47" i="1"/>
  <c r="H47" i="1"/>
  <c r="AV46" i="1"/>
  <c r="AJ46" i="1"/>
  <c r="M46" i="1"/>
  <c r="H46" i="1"/>
  <c r="AV45" i="1"/>
  <c r="AJ45" i="1"/>
  <c r="M45" i="1"/>
  <c r="H45" i="1"/>
  <c r="AV44" i="1"/>
  <c r="AJ44" i="1"/>
  <c r="M44" i="1"/>
  <c r="H44" i="1"/>
  <c r="AV43" i="1"/>
  <c r="AJ43" i="1"/>
  <c r="M43" i="1"/>
  <c r="H43" i="1"/>
  <c r="AV42" i="1"/>
  <c r="AJ42" i="1"/>
  <c r="M42" i="1"/>
  <c r="H42" i="1"/>
  <c r="AV41" i="1"/>
  <c r="AJ41" i="1"/>
  <c r="M41" i="1"/>
  <c r="H41" i="1"/>
  <c r="AV40" i="1"/>
  <c r="AJ40" i="1"/>
  <c r="M40" i="1"/>
  <c r="H40" i="1"/>
  <c r="AV39" i="1"/>
  <c r="AJ39" i="1"/>
  <c r="M39" i="1"/>
  <c r="H39" i="1"/>
  <c r="AV38" i="1"/>
  <c r="AJ38" i="1"/>
  <c r="M38" i="1"/>
  <c r="H38" i="1"/>
  <c r="AV37" i="1"/>
  <c r="AJ37" i="1"/>
  <c r="M37" i="1"/>
  <c r="H37" i="1"/>
  <c r="G37" i="1"/>
  <c r="AV36" i="1"/>
  <c r="AJ36" i="1"/>
  <c r="M36" i="1"/>
  <c r="H36" i="1"/>
  <c r="AV35" i="1"/>
  <c r="AJ35" i="1"/>
  <c r="M35" i="1"/>
  <c r="H35" i="1"/>
  <c r="AV34" i="1"/>
  <c r="AJ34" i="1"/>
  <c r="M34" i="1"/>
  <c r="H34" i="1"/>
  <c r="AV33" i="1"/>
  <c r="AJ33" i="1"/>
  <c r="M33" i="1"/>
  <c r="H33" i="1"/>
  <c r="AV32" i="1"/>
  <c r="AJ32" i="1"/>
  <c r="M32" i="1"/>
  <c r="H32" i="1"/>
  <c r="G32" i="1"/>
  <c r="AV31" i="1"/>
  <c r="AJ31" i="1"/>
  <c r="M31" i="1"/>
  <c r="H31" i="1"/>
  <c r="AV30" i="1"/>
  <c r="AJ30" i="1"/>
  <c r="M30" i="1"/>
  <c r="H30" i="1"/>
  <c r="AV29" i="1"/>
  <c r="AJ29" i="1"/>
  <c r="M29" i="1"/>
  <c r="G29" i="1" s="1"/>
  <c r="H29" i="1"/>
  <c r="AV28" i="1"/>
  <c r="AJ28" i="1"/>
  <c r="M28" i="1"/>
  <c r="G28" i="1" s="1"/>
  <c r="H28" i="1"/>
  <c r="AV27" i="1"/>
  <c r="AJ27" i="1"/>
  <c r="M27" i="1"/>
  <c r="G27" i="1" s="1"/>
  <c r="H27" i="1"/>
  <c r="AV26" i="1"/>
  <c r="AJ26" i="1"/>
  <c r="M26" i="1"/>
  <c r="G26" i="1" s="1"/>
  <c r="H26" i="1"/>
  <c r="AV25" i="1"/>
  <c r="AJ25" i="1"/>
  <c r="M25" i="1"/>
  <c r="G25" i="1" s="1"/>
  <c r="H25" i="1"/>
  <c r="AV24" i="1"/>
  <c r="AJ24" i="1"/>
  <c r="M24" i="1"/>
  <c r="H24" i="1"/>
  <c r="AV23" i="1"/>
  <c r="AJ23" i="1"/>
  <c r="M23" i="1"/>
  <c r="G23" i="1" s="1"/>
  <c r="H23" i="1"/>
  <c r="AV22" i="1"/>
  <c r="AJ22" i="1"/>
  <c r="M22" i="1"/>
  <c r="H22" i="1"/>
  <c r="AV21" i="1"/>
  <c r="AJ21" i="1"/>
  <c r="M21" i="1"/>
  <c r="H21" i="1"/>
  <c r="AV20" i="1"/>
  <c r="AJ20" i="1"/>
  <c r="M20" i="1"/>
  <c r="H20" i="1"/>
  <c r="AV19" i="1"/>
  <c r="AJ19" i="1"/>
  <c r="M19" i="1"/>
  <c r="H19" i="1"/>
  <c r="AV18" i="1"/>
  <c r="AJ18" i="1"/>
  <c r="M18" i="1"/>
  <c r="H18" i="1"/>
  <c r="AV17" i="1"/>
  <c r="AJ17" i="1"/>
  <c r="M17" i="1"/>
  <c r="H17" i="1"/>
  <c r="AV16" i="1"/>
  <c r="AJ16" i="1"/>
  <c r="M16" i="1"/>
  <c r="G16" i="1" s="1"/>
  <c r="H16" i="1"/>
  <c r="AV15" i="1"/>
  <c r="AJ15" i="1"/>
  <c r="M15" i="1"/>
  <c r="H15" i="1"/>
  <c r="AV14" i="1"/>
  <c r="AJ14" i="1"/>
  <c r="M14" i="1"/>
  <c r="H14" i="1"/>
  <c r="AV13" i="1"/>
  <c r="AJ13" i="1"/>
  <c r="M13" i="1"/>
  <c r="H13" i="1"/>
  <c r="AV12" i="1"/>
  <c r="AJ12" i="1"/>
  <c r="M12" i="1"/>
  <c r="H12" i="1"/>
  <c r="AV11" i="1"/>
  <c r="AJ11" i="1"/>
  <c r="M11" i="1"/>
  <c r="H11" i="1"/>
  <c r="AV10" i="1"/>
  <c r="AJ10" i="1"/>
  <c r="M10" i="1"/>
  <c r="H10" i="1"/>
  <c r="AV9" i="1"/>
  <c r="AJ9" i="1"/>
  <c r="M9" i="1"/>
  <c r="H9" i="1"/>
  <c r="AV8" i="1"/>
  <c r="AJ8" i="1"/>
  <c r="M8" i="1"/>
  <c r="H8" i="1"/>
  <c r="AV7" i="1"/>
  <c r="AJ7" i="1"/>
  <c r="M7" i="1"/>
  <c r="H7" i="1"/>
  <c r="AV6" i="1"/>
  <c r="AJ6" i="1"/>
  <c r="M6" i="1"/>
  <c r="H6" i="1"/>
  <c r="AV5" i="1"/>
  <c r="AJ5" i="1"/>
  <c r="M5" i="1"/>
  <c r="H5" i="1"/>
  <c r="G5" i="1"/>
  <c r="AV92" i="3" l="1"/>
  <c r="AD62" i="3"/>
  <c r="AR10" i="5"/>
  <c r="AR12" i="5" s="1"/>
  <c r="AE7" i="5"/>
  <c r="AF50" i="3"/>
  <c r="AF92" i="3"/>
  <c r="G90" i="1"/>
  <c r="G657" i="1"/>
  <c r="G661" i="1"/>
  <c r="G662" i="1"/>
  <c r="G663" i="1"/>
  <c r="AY20" i="3"/>
  <c r="AF122" i="3"/>
  <c r="G6" i="1"/>
  <c r="G9" i="1"/>
  <c r="G10" i="1"/>
  <c r="G12" i="1"/>
  <c r="G13" i="1"/>
  <c r="G14" i="1"/>
  <c r="G15" i="1"/>
  <c r="G40" i="1"/>
  <c r="G43" i="1"/>
  <c r="G44" i="1"/>
  <c r="G45" i="1"/>
  <c r="G121" i="1"/>
  <c r="G124" i="1"/>
  <c r="G126" i="1"/>
  <c r="G127" i="1"/>
  <c r="G128" i="1"/>
  <c r="G129" i="1"/>
  <c r="G160" i="1"/>
  <c r="G163" i="1"/>
  <c r="G164" i="1"/>
  <c r="G165" i="1"/>
  <c r="G168" i="1"/>
  <c r="G169" i="1"/>
  <c r="G258" i="1"/>
  <c r="G399" i="1"/>
  <c r="G401" i="1"/>
  <c r="G564" i="1"/>
  <c r="G626" i="1"/>
  <c r="G627" i="1"/>
  <c r="G628" i="1"/>
  <c r="G633" i="1"/>
  <c r="G634" i="1"/>
  <c r="G528" i="1"/>
  <c r="G529" i="1"/>
  <c r="G530" i="1"/>
  <c r="G531" i="1"/>
  <c r="G692" i="1"/>
  <c r="G711" i="1"/>
  <c r="G772" i="1"/>
  <c r="G778" i="1"/>
  <c r="G779" i="1"/>
  <c r="G781" i="1"/>
  <c r="G782" i="1"/>
  <c r="G783" i="1"/>
  <c r="G784" i="1"/>
  <c r="G795" i="1"/>
  <c r="G796" i="1"/>
  <c r="G798" i="1"/>
  <c r="G799" i="1"/>
  <c r="F800" i="1"/>
  <c r="G801" i="1"/>
  <c r="G826" i="1"/>
  <c r="G827" i="1"/>
  <c r="G830" i="1"/>
  <c r="G831" i="1"/>
  <c r="G832" i="1"/>
  <c r="G860" i="1"/>
  <c r="G905" i="1"/>
  <c r="G908" i="1"/>
  <c r="G909" i="1"/>
  <c r="G910" i="1"/>
  <c r="G932" i="1"/>
  <c r="G935" i="1"/>
  <c r="G936" i="1"/>
  <c r="G937" i="1"/>
  <c r="G938" i="1"/>
  <c r="G701" i="1"/>
  <c r="G704" i="1"/>
  <c r="G707" i="1"/>
  <c r="G708" i="1"/>
  <c r="G709" i="1"/>
  <c r="G716" i="1"/>
  <c r="G717" i="1"/>
  <c r="G739" i="1"/>
  <c r="G741" i="1"/>
  <c r="G742" i="1"/>
  <c r="G743" i="1"/>
  <c r="G744" i="1"/>
  <c r="G745" i="1"/>
  <c r="G748" i="1"/>
  <c r="G750" i="1"/>
  <c r="G791" i="1"/>
  <c r="G792" i="1"/>
  <c r="G867" i="1"/>
  <c r="G870" i="1"/>
  <c r="G871" i="1"/>
  <c r="G873" i="1"/>
  <c r="G874" i="1"/>
  <c r="G876" i="1"/>
  <c r="X26" i="3"/>
  <c r="X21" i="3"/>
  <c r="P24" i="3"/>
  <c r="P26" i="3" s="1"/>
  <c r="AQ24" i="3"/>
  <c r="AQ26" i="3" s="1"/>
  <c r="H14" i="3"/>
  <c r="U7" i="5"/>
  <c r="U14" i="3"/>
  <c r="Z7" i="5"/>
  <c r="AD7" i="5"/>
  <c r="Z9" i="5"/>
  <c r="W10" i="5"/>
  <c r="AU10" i="5"/>
  <c r="AY10" i="5"/>
  <c r="R56" i="3"/>
  <c r="R7" i="5"/>
  <c r="AT53" i="3"/>
  <c r="BC9" i="5"/>
  <c r="Z10" i="5"/>
  <c r="G188" i="1"/>
  <c r="G191" i="1"/>
  <c r="G192" i="1"/>
  <c r="G193" i="1"/>
  <c r="G218" i="1"/>
  <c r="G220" i="1"/>
  <c r="G265" i="1"/>
  <c r="G268" i="1"/>
  <c r="G269" i="1"/>
  <c r="G271" i="1"/>
  <c r="G298" i="1"/>
  <c r="G299" i="1"/>
  <c r="G301" i="1"/>
  <c r="G302" i="1"/>
  <c r="G303" i="1"/>
  <c r="G304" i="1"/>
  <c r="G339" i="1"/>
  <c r="G342" i="1"/>
  <c r="G343" i="1"/>
  <c r="G344" i="1"/>
  <c r="G345" i="1"/>
  <c r="G369" i="1"/>
  <c r="G371" i="1"/>
  <c r="G372" i="1"/>
  <c r="G373" i="1"/>
  <c r="G380" i="1"/>
  <c r="G381" i="1"/>
  <c r="G383" i="1"/>
  <c r="G428" i="1"/>
  <c r="G429" i="1"/>
  <c r="G430" i="1"/>
  <c r="G431" i="1"/>
  <c r="G432" i="1"/>
  <c r="G440" i="1"/>
  <c r="G441" i="1"/>
  <c r="G442" i="1"/>
  <c r="G467" i="1"/>
  <c r="G494" i="1"/>
  <c r="G496" i="1"/>
  <c r="G497" i="1"/>
  <c r="G498" i="1"/>
  <c r="G499" i="1"/>
  <c r="G503" i="1"/>
  <c r="G504" i="1"/>
  <c r="G505" i="1"/>
  <c r="G506" i="1"/>
  <c r="G507" i="1"/>
  <c r="G573" i="1"/>
  <c r="G574" i="1"/>
  <c r="G576" i="1"/>
  <c r="G577" i="1"/>
  <c r="G578" i="1"/>
  <c r="G579" i="1"/>
  <c r="G580" i="1"/>
  <c r="G583" i="1"/>
  <c r="G584" i="1"/>
  <c r="G585" i="1"/>
  <c r="G586" i="1"/>
  <c r="G587" i="1"/>
  <c r="G613" i="1"/>
  <c r="G614" i="1"/>
  <c r="G615" i="1"/>
  <c r="G616" i="1"/>
  <c r="G617" i="1"/>
  <c r="G621" i="1"/>
  <c r="G622" i="1"/>
  <c r="G684" i="1"/>
  <c r="G87" i="2"/>
  <c r="T26" i="3"/>
  <c r="T21" i="3"/>
  <c r="I7" i="5"/>
  <c r="BB80" i="3"/>
  <c r="BB9" i="5"/>
  <c r="AD10" i="5"/>
  <c r="AF98" i="3"/>
  <c r="AN7" i="5"/>
  <c r="AN12" i="5" s="1"/>
  <c r="G932" i="2"/>
  <c r="G955" i="2"/>
  <c r="H7" i="5"/>
  <c r="J10" i="5"/>
  <c r="J12" i="5" s="1"/>
  <c r="V14" i="3"/>
  <c r="V7" i="5"/>
  <c r="V12" i="5" s="1"/>
  <c r="AA7" i="5"/>
  <c r="M9" i="5"/>
  <c r="AA9" i="5"/>
  <c r="Q14" i="3"/>
  <c r="Q10" i="5"/>
  <c r="X10" i="5"/>
  <c r="AV14" i="3"/>
  <c r="AV10" i="5"/>
  <c r="AZ14" i="3"/>
  <c r="AZ10" i="5"/>
  <c r="AZ12" i="5" s="1"/>
  <c r="AV7" i="5"/>
  <c r="AK9" i="5"/>
  <c r="AK12" i="5" s="1"/>
  <c r="Q116" i="3"/>
  <c r="AG9" i="5"/>
  <c r="AF146" i="3"/>
  <c r="I10" i="5"/>
  <c r="AF14" i="3"/>
  <c r="AF7" i="5"/>
  <c r="AG20" i="3"/>
  <c r="AE38" i="3"/>
  <c r="AF44" i="3"/>
  <c r="AG50" i="3"/>
  <c r="AF68" i="3"/>
  <c r="AG74" i="3"/>
  <c r="AE86" i="3"/>
  <c r="AG92" i="3"/>
  <c r="AF104" i="3"/>
  <c r="AG110" i="3"/>
  <c r="AF116" i="3"/>
  <c r="AG122" i="3"/>
  <c r="AF140" i="3"/>
  <c r="G945" i="1"/>
  <c r="G948" i="1"/>
  <c r="G949" i="1"/>
  <c r="G950" i="1"/>
  <c r="G951" i="1"/>
  <c r="G978" i="1"/>
  <c r="G979" i="1"/>
  <c r="G981" i="1"/>
  <c r="G982" i="1"/>
  <c r="G983" i="1"/>
  <c r="G984" i="1"/>
  <c r="G1007" i="1"/>
  <c r="G1008" i="1"/>
  <c r="G1033" i="1"/>
  <c r="G1034" i="1"/>
  <c r="G1036" i="1"/>
  <c r="G1037" i="1"/>
  <c r="G182" i="2"/>
  <c r="G183" i="2"/>
  <c r="G184" i="2"/>
  <c r="G185" i="2"/>
  <c r="H195" i="2"/>
  <c r="G21" i="3"/>
  <c r="R10" i="5"/>
  <c r="AS24" i="3"/>
  <c r="AS10" i="5" s="1"/>
  <c r="AS12" i="5" s="1"/>
  <c r="G323" i="2"/>
  <c r="G330" i="2"/>
  <c r="G345" i="2"/>
  <c r="G346" i="2"/>
  <c r="G347" i="2"/>
  <c r="G348" i="2"/>
  <c r="G349" i="2"/>
  <c r="G351" i="2"/>
  <c r="G367" i="2"/>
  <c r="G377" i="2"/>
  <c r="G378" i="2"/>
  <c r="G380" i="2"/>
  <c r="G409" i="2"/>
  <c r="G411" i="2"/>
  <c r="G542" i="2"/>
  <c r="G553" i="2"/>
  <c r="G555" i="2"/>
  <c r="G562" i="2"/>
  <c r="G566" i="2"/>
  <c r="AO10" i="5"/>
  <c r="AO12" i="5" s="1"/>
  <c r="G620" i="2"/>
  <c r="G829" i="2"/>
  <c r="G908" i="2"/>
  <c r="G914" i="2"/>
  <c r="G924" i="2"/>
  <c r="W7" i="5"/>
  <c r="AB7" i="5"/>
  <c r="S9" i="5"/>
  <c r="S12" i="5" s="1"/>
  <c r="AC9" i="5"/>
  <c r="T10" i="5"/>
  <c r="BA10" i="5"/>
  <c r="BB7" i="5"/>
  <c r="AB9" i="5"/>
  <c r="U56" i="3"/>
  <c r="O62" i="3"/>
  <c r="O10" i="5"/>
  <c r="O12" i="5" s="1"/>
  <c r="AC86" i="3"/>
  <c r="Z128" i="3"/>
  <c r="AC128" i="3"/>
  <c r="AE128" i="3"/>
  <c r="AG146" i="3"/>
  <c r="Q7" i="5"/>
  <c r="Q12" i="5" s="1"/>
  <c r="AG14" i="3"/>
  <c r="AG7" i="5"/>
  <c r="AF38" i="3"/>
  <c r="AG44" i="3"/>
  <c r="AG68" i="3"/>
  <c r="AF86" i="3"/>
  <c r="AG104" i="3"/>
  <c r="AG116" i="3"/>
  <c r="AE152" i="3"/>
  <c r="G995" i="1"/>
  <c r="G996" i="1"/>
  <c r="G997" i="1"/>
  <c r="G998" i="1"/>
  <c r="G999" i="1"/>
  <c r="F1000" i="1"/>
  <c r="G1001" i="1"/>
  <c r="G1019" i="1"/>
  <c r="G1022" i="1"/>
  <c r="G1023" i="1"/>
  <c r="G1024" i="1"/>
  <c r="G1025" i="1"/>
  <c r="G1031" i="1"/>
  <c r="G1032" i="1"/>
  <c r="AF26" i="3"/>
  <c r="G272" i="2"/>
  <c r="G283" i="2"/>
  <c r="G299" i="2"/>
  <c r="G302" i="2"/>
  <c r="N80" i="3"/>
  <c r="AG80" i="3"/>
  <c r="AB10" i="5"/>
  <c r="AF78" i="3"/>
  <c r="AF80" i="3" s="1"/>
  <c r="G407" i="2"/>
  <c r="G700" i="2"/>
  <c r="G707" i="2"/>
  <c r="G710" i="2"/>
  <c r="G711" i="2"/>
  <c r="G712" i="2"/>
  <c r="G713" i="2"/>
  <c r="G714" i="2"/>
  <c r="G716" i="2"/>
  <c r="G14" i="3"/>
  <c r="G10" i="5"/>
  <c r="N14" i="3"/>
  <c r="N7" i="5"/>
  <c r="N12" i="5" s="1"/>
  <c r="T7" i="5"/>
  <c r="AC7" i="5"/>
  <c r="AC12" i="5" s="1"/>
  <c r="W9" i="5"/>
  <c r="AD9" i="5"/>
  <c r="U10" i="5"/>
  <c r="AA10" i="5"/>
  <c r="AX10" i="5"/>
  <c r="AX12" i="5" s="1"/>
  <c r="BB10" i="5"/>
  <c r="X9" i="5"/>
  <c r="Y10" i="5"/>
  <c r="Y12" i="5" s="1"/>
  <c r="F65" i="3"/>
  <c r="G9" i="5"/>
  <c r="F9" i="5" s="1"/>
  <c r="AI9" i="5"/>
  <c r="AI12" i="5" s="1"/>
  <c r="Q110" i="3"/>
  <c r="P116" i="3"/>
  <c r="X116" i="3"/>
  <c r="AC116" i="3"/>
  <c r="AA128" i="3"/>
  <c r="AE9" i="5"/>
  <c r="AF10" i="5"/>
  <c r="AG38" i="3"/>
  <c r="AF56" i="3"/>
  <c r="AG62" i="3"/>
  <c r="AF134" i="3"/>
  <c r="AS98" i="3"/>
  <c r="AK98" i="3"/>
  <c r="AH9" i="5"/>
  <c r="AL98" i="3"/>
  <c r="AL7" i="5"/>
  <c r="AC80" i="3"/>
  <c r="F155" i="2"/>
  <c r="G44" i="2"/>
  <c r="G100" i="2"/>
  <c r="G101" i="2"/>
  <c r="S14" i="3"/>
  <c r="G20" i="2"/>
  <c r="G21" i="2"/>
  <c r="G24" i="2"/>
  <c r="G26" i="2"/>
  <c r="G27" i="2"/>
  <c r="G77" i="2"/>
  <c r="G84" i="2"/>
  <c r="G139" i="2"/>
  <c r="G146" i="2"/>
  <c r="G149" i="2"/>
  <c r="G151" i="2"/>
  <c r="G152" i="2"/>
  <c r="G196" i="2"/>
  <c r="G197" i="2"/>
  <c r="G216" i="2"/>
  <c r="G217" i="2"/>
  <c r="G233" i="2"/>
  <c r="G235" i="2"/>
  <c r="G236" i="2"/>
  <c r="G237" i="2"/>
  <c r="G238" i="2"/>
  <c r="G239" i="2"/>
  <c r="G362" i="2"/>
  <c r="G439" i="2"/>
  <c r="H96" i="3"/>
  <c r="H10" i="5" s="1"/>
  <c r="H588" i="2"/>
  <c r="AT132" i="3"/>
  <c r="G11" i="2"/>
  <c r="G14" i="2"/>
  <c r="G57" i="2"/>
  <c r="G58" i="2"/>
  <c r="G59" i="2"/>
  <c r="G60" i="2"/>
  <c r="F200" i="2"/>
  <c r="G222" i="2"/>
  <c r="G225" i="2"/>
  <c r="G256" i="2"/>
  <c r="G262" i="2"/>
  <c r="G263" i="2"/>
  <c r="G265" i="2"/>
  <c r="G266" i="2"/>
  <c r="G267" i="2"/>
  <c r="G268" i="2"/>
  <c r="G269" i="2"/>
  <c r="G304" i="2"/>
  <c r="G310" i="2"/>
  <c r="G313" i="2"/>
  <c r="G315" i="2"/>
  <c r="G316" i="2"/>
  <c r="F330" i="2"/>
  <c r="G352" i="2"/>
  <c r="G381" i="2"/>
  <c r="G382" i="2"/>
  <c r="G383" i="2"/>
  <c r="F520" i="2"/>
  <c r="G627" i="2"/>
  <c r="AC56" i="3"/>
  <c r="AH69" i="3"/>
  <c r="W116" i="3"/>
  <c r="AB116" i="3"/>
  <c r="AY122" i="3"/>
  <c r="Q128" i="3"/>
  <c r="F132" i="3"/>
  <c r="AY134" i="3"/>
  <c r="G526" i="2"/>
  <c r="G529" i="2"/>
  <c r="G530" i="2"/>
  <c r="G531" i="2"/>
  <c r="G532" i="2"/>
  <c r="G533" i="2"/>
  <c r="G535" i="2"/>
  <c r="G536" i="2"/>
  <c r="G537" i="2"/>
  <c r="G538" i="2"/>
  <c r="G539" i="2"/>
  <c r="G582" i="2"/>
  <c r="G583" i="2"/>
  <c r="G584" i="2"/>
  <c r="H98" i="3"/>
  <c r="U98" i="3"/>
  <c r="G589" i="2"/>
  <c r="G591" i="2"/>
  <c r="G592" i="2"/>
  <c r="G593" i="2"/>
  <c r="G594" i="2"/>
  <c r="G595" i="2"/>
  <c r="G596" i="2"/>
  <c r="G598" i="2"/>
  <c r="G664" i="2"/>
  <c r="G670" i="2"/>
  <c r="G673" i="2"/>
  <c r="G674" i="2"/>
  <c r="G675" i="2"/>
  <c r="G676" i="2"/>
  <c r="G677" i="2"/>
  <c r="G680" i="2"/>
  <c r="G683" i="2"/>
  <c r="G684" i="2"/>
  <c r="G685" i="2"/>
  <c r="G731" i="2"/>
  <c r="G738" i="2"/>
  <c r="G740" i="2"/>
  <c r="G754" i="2"/>
  <c r="G759" i="2"/>
  <c r="G760" i="2"/>
  <c r="G761" i="2"/>
  <c r="G762" i="2"/>
  <c r="G763" i="2"/>
  <c r="G764" i="2"/>
  <c r="G813" i="2"/>
  <c r="G815" i="2"/>
  <c r="G816" i="2"/>
  <c r="G817" i="2"/>
  <c r="G818" i="2"/>
  <c r="G819" i="2"/>
  <c r="G820" i="2"/>
  <c r="G821" i="2"/>
  <c r="G822" i="2"/>
  <c r="G823" i="2"/>
  <c r="G837" i="2"/>
  <c r="G838" i="2"/>
  <c r="G839" i="2"/>
  <c r="G841" i="2"/>
  <c r="G891" i="2"/>
  <c r="G898" i="2"/>
  <c r="G900" i="2"/>
  <c r="G901" i="2"/>
  <c r="G902" i="2"/>
  <c r="G903" i="2"/>
  <c r="G904" i="2"/>
  <c r="G905" i="2"/>
  <c r="G906" i="2"/>
  <c r="G907" i="2"/>
  <c r="G960" i="2"/>
  <c r="Z56" i="3"/>
  <c r="AD56" i="3"/>
  <c r="AG78" i="3"/>
  <c r="AG10" i="5" s="1"/>
  <c r="G479" i="2"/>
  <c r="G482" i="2"/>
  <c r="G483" i="2"/>
  <c r="G484" i="2"/>
  <c r="AA98" i="3"/>
  <c r="AE98" i="3"/>
  <c r="G796" i="2"/>
  <c r="G939" i="2"/>
  <c r="G956" i="2"/>
  <c r="AC44" i="3"/>
  <c r="Q50" i="3"/>
  <c r="X50" i="3"/>
  <c r="Q56" i="3"/>
  <c r="V56" i="3"/>
  <c r="W86" i="3"/>
  <c r="K84" i="3"/>
  <c r="Q86" i="3"/>
  <c r="AT90" i="3"/>
  <c r="AT92" i="3" s="1"/>
  <c r="AH87" i="3"/>
  <c r="AH95" i="3"/>
  <c r="AA104" i="3"/>
  <c r="AA116" i="3"/>
  <c r="AT114" i="3"/>
  <c r="X128" i="3"/>
  <c r="G37" i="2"/>
  <c r="G38" i="2"/>
  <c r="G41" i="2"/>
  <c r="G42" i="2"/>
  <c r="G43" i="2"/>
  <c r="G68" i="2"/>
  <c r="G70" i="2"/>
  <c r="G71" i="2"/>
  <c r="G72" i="2"/>
  <c r="G73" i="2"/>
  <c r="G74" i="2"/>
  <c r="G78" i="2"/>
  <c r="G81" i="2"/>
  <c r="G82" i="2"/>
  <c r="G83" i="2"/>
  <c r="G145" i="2"/>
  <c r="G157" i="2"/>
  <c r="AH24" i="3"/>
  <c r="G285" i="2"/>
  <c r="F350" i="2"/>
  <c r="F500" i="2"/>
  <c r="K138" i="3"/>
  <c r="AT135" i="3"/>
  <c r="AV140" i="3"/>
  <c r="G7" i="2"/>
  <c r="G8" i="2"/>
  <c r="G9" i="2"/>
  <c r="F10" i="2"/>
  <c r="G28" i="2"/>
  <c r="G91" i="2"/>
  <c r="G94" i="2"/>
  <c r="G97" i="2"/>
  <c r="G98" i="2"/>
  <c r="G99" i="2"/>
  <c r="F135" i="2"/>
  <c r="G155" i="2"/>
  <c r="G193" i="2"/>
  <c r="AB26" i="3"/>
  <c r="I32" i="3"/>
  <c r="U32" i="3"/>
  <c r="AA32" i="3"/>
  <c r="AH27" i="3"/>
  <c r="AT30" i="3"/>
  <c r="G246" i="2"/>
  <c r="G249" i="2"/>
  <c r="G252" i="2"/>
  <c r="G253" i="2"/>
  <c r="G254" i="2"/>
  <c r="G276" i="2"/>
  <c r="G279" i="2"/>
  <c r="G280" i="2"/>
  <c r="G281" i="2"/>
  <c r="G282" i="2"/>
  <c r="G341" i="2"/>
  <c r="G342" i="2"/>
  <c r="G391" i="2"/>
  <c r="G394" i="2"/>
  <c r="G397" i="2"/>
  <c r="G398" i="2"/>
  <c r="G399" i="2"/>
  <c r="AV402" i="2"/>
  <c r="G404" i="2"/>
  <c r="G405" i="2"/>
  <c r="G406" i="2"/>
  <c r="G442" i="2"/>
  <c r="G443" i="2"/>
  <c r="G444" i="2"/>
  <c r="F445" i="2"/>
  <c r="G493" i="2"/>
  <c r="G495" i="2"/>
  <c r="G496" i="2"/>
  <c r="G497" i="2"/>
  <c r="G498" i="2"/>
  <c r="G499" i="2"/>
  <c r="BC110" i="3"/>
  <c r="F165" i="2"/>
  <c r="G292" i="2"/>
  <c r="G293" i="2"/>
  <c r="G295" i="2"/>
  <c r="G296" i="2"/>
  <c r="G297" i="2"/>
  <c r="G298" i="2"/>
  <c r="G324" i="2"/>
  <c r="G326" i="2"/>
  <c r="G327" i="2"/>
  <c r="G328" i="2"/>
  <c r="G329" i="2"/>
  <c r="BC62" i="3"/>
  <c r="G359" i="2"/>
  <c r="G364" i="2"/>
  <c r="G365" i="2"/>
  <c r="G366" i="2"/>
  <c r="U80" i="3"/>
  <c r="Z80" i="3"/>
  <c r="AD80" i="3"/>
  <c r="K11" i="3"/>
  <c r="W44" i="3"/>
  <c r="K41" i="3"/>
  <c r="E41" i="3" s="1"/>
  <c r="F99" i="3"/>
  <c r="H104" i="3"/>
  <c r="W98" i="3"/>
  <c r="AA152" i="3"/>
  <c r="AH21" i="3"/>
  <c r="AD14" i="3"/>
  <c r="AT39" i="3"/>
  <c r="L80" i="3"/>
  <c r="K107" i="3"/>
  <c r="E107" i="3" s="1"/>
  <c r="AB134" i="3"/>
  <c r="AT36" i="3"/>
  <c r="AE134" i="3"/>
  <c r="G515" i="2"/>
  <c r="G516" i="2"/>
  <c r="G517" i="2"/>
  <c r="G518" i="2"/>
  <c r="G519" i="2"/>
  <c r="G546" i="2"/>
  <c r="G549" i="2"/>
  <c r="G550" i="2"/>
  <c r="G551" i="2"/>
  <c r="G552" i="2"/>
  <c r="G569" i="2"/>
  <c r="G570" i="2"/>
  <c r="G571" i="2"/>
  <c r="G572" i="2"/>
  <c r="G573" i="2"/>
  <c r="G605" i="2"/>
  <c r="G608" i="2"/>
  <c r="G609" i="2"/>
  <c r="G610" i="2"/>
  <c r="G611" i="2"/>
  <c r="G645" i="2"/>
  <c r="G703" i="2"/>
  <c r="G723" i="2"/>
  <c r="G724" i="2"/>
  <c r="G725" i="2"/>
  <c r="G726" i="2"/>
  <c r="G748" i="2"/>
  <c r="G750" i="2"/>
  <c r="G751" i="2"/>
  <c r="G799" i="2"/>
  <c r="G802" i="2"/>
  <c r="G803" i="2"/>
  <c r="G804" i="2"/>
  <c r="G805" i="2"/>
  <c r="F940" i="2"/>
  <c r="G942" i="2"/>
  <c r="G946" i="2"/>
  <c r="G947" i="2"/>
  <c r="G949" i="2"/>
  <c r="G950" i="2"/>
  <c r="G951" i="2"/>
  <c r="G952" i="2"/>
  <c r="AT24" i="3"/>
  <c r="AH23" i="3"/>
  <c r="T50" i="3"/>
  <c r="Z50" i="3"/>
  <c r="AD50" i="3"/>
  <c r="AT108" i="3"/>
  <c r="AD128" i="3"/>
  <c r="K126" i="3"/>
  <c r="BA140" i="3"/>
  <c r="U38" i="3"/>
  <c r="AA20" i="3"/>
  <c r="G485" i="2"/>
  <c r="G656" i="2"/>
  <c r="G657" i="2"/>
  <c r="G658" i="2"/>
  <c r="G659" i="2"/>
  <c r="G660" i="2"/>
  <c r="G661" i="2"/>
  <c r="G663" i="2"/>
  <c r="G694" i="2"/>
  <c r="G696" i="2"/>
  <c r="G697" i="2"/>
  <c r="G698" i="2"/>
  <c r="G699" i="2"/>
  <c r="G773" i="2"/>
  <c r="G834" i="2"/>
  <c r="G851" i="2"/>
  <c r="G854" i="2"/>
  <c r="G855" i="2"/>
  <c r="G856" i="2"/>
  <c r="G857" i="2"/>
  <c r="G858" i="2"/>
  <c r="G884" i="2"/>
  <c r="G887" i="2"/>
  <c r="G888" i="2"/>
  <c r="G889" i="2"/>
  <c r="G890" i="2"/>
  <c r="G917" i="2"/>
  <c r="G918" i="2"/>
  <c r="G919" i="2"/>
  <c r="G920" i="2"/>
  <c r="G921" i="2"/>
  <c r="G929" i="2"/>
  <c r="G930" i="2"/>
  <c r="G931" i="2"/>
  <c r="Z122" i="3"/>
  <c r="AD122" i="3"/>
  <c r="AC14" i="3"/>
  <c r="AT42" i="3"/>
  <c r="Z104" i="3"/>
  <c r="AD104" i="3"/>
  <c r="Q104" i="3"/>
  <c r="AC104" i="3"/>
  <c r="W110" i="3"/>
  <c r="AC110" i="3"/>
  <c r="O146" i="3"/>
  <c r="K148" i="3"/>
  <c r="E148" i="3" s="1"/>
  <c r="L38" i="3"/>
  <c r="AA38" i="3"/>
  <c r="T38" i="3"/>
  <c r="Z38" i="3"/>
  <c r="F15" i="3"/>
  <c r="F310" i="2"/>
  <c r="F755" i="2"/>
  <c r="G755" i="2"/>
  <c r="AW78" i="3"/>
  <c r="AW80" i="3" s="1"/>
  <c r="AV403" i="2"/>
  <c r="AH102" i="3"/>
  <c r="AP104" i="3"/>
  <c r="AY110" i="3"/>
  <c r="AP20" i="3"/>
  <c r="AH18" i="3"/>
  <c r="AT18" i="3"/>
  <c r="AU20" i="3"/>
  <c r="G106" i="2"/>
  <c r="G107" i="2"/>
  <c r="G108" i="2"/>
  <c r="G135" i="2"/>
  <c r="AD98" i="3"/>
  <c r="AJ110" i="3"/>
  <c r="AH107" i="3"/>
  <c r="F72" i="3"/>
  <c r="H74" i="3"/>
  <c r="K123" i="3"/>
  <c r="P128" i="3"/>
  <c r="AT126" i="3"/>
  <c r="AT128" i="3" s="1"/>
  <c r="BA128" i="3"/>
  <c r="K15" i="3"/>
  <c r="W20" i="3"/>
  <c r="G17" i="2"/>
  <c r="G18" i="2"/>
  <c r="G19" i="2"/>
  <c r="G31" i="2"/>
  <c r="G32" i="2"/>
  <c r="G33" i="2"/>
  <c r="G34" i="2"/>
  <c r="F35" i="2"/>
  <c r="G36" i="2"/>
  <c r="G48" i="2"/>
  <c r="G49" i="2"/>
  <c r="F50" i="2"/>
  <c r="G64" i="2"/>
  <c r="F65" i="2"/>
  <c r="G66" i="2"/>
  <c r="G67" i="2"/>
  <c r="G122" i="2"/>
  <c r="G132" i="2"/>
  <c r="G133" i="2"/>
  <c r="G134" i="2"/>
  <c r="G161" i="2"/>
  <c r="G162" i="2"/>
  <c r="G163" i="2"/>
  <c r="G164" i="2"/>
  <c r="G166" i="2"/>
  <c r="F75" i="2"/>
  <c r="G76" i="2"/>
  <c r="G88" i="2"/>
  <c r="G89" i="2"/>
  <c r="F90" i="2"/>
  <c r="G142" i="2"/>
  <c r="G143" i="2"/>
  <c r="G144" i="2"/>
  <c r="G153" i="2"/>
  <c r="G189" i="2"/>
  <c r="F190" i="2"/>
  <c r="G191" i="2"/>
  <c r="G192" i="2"/>
  <c r="H215" i="2"/>
  <c r="Q32" i="3"/>
  <c r="X32" i="3"/>
  <c r="G219" i="2"/>
  <c r="G221" i="2"/>
  <c r="G320" i="2"/>
  <c r="G321" i="2"/>
  <c r="G322" i="2"/>
  <c r="G333" i="2"/>
  <c r="G356" i="2"/>
  <c r="G357" i="2"/>
  <c r="G358" i="2"/>
  <c r="G503" i="2"/>
  <c r="G504" i="2"/>
  <c r="G523" i="2"/>
  <c r="G524" i="2"/>
  <c r="F525" i="2"/>
  <c r="G556" i="2"/>
  <c r="G557" i="2"/>
  <c r="G558" i="2"/>
  <c r="G559" i="2"/>
  <c r="F560" i="2"/>
  <c r="G576" i="2"/>
  <c r="G577" i="2"/>
  <c r="G578" i="2"/>
  <c r="G579" i="2"/>
  <c r="Q98" i="3"/>
  <c r="K95" i="3"/>
  <c r="G616" i="2"/>
  <c r="G618" i="2"/>
  <c r="G619" i="2"/>
  <c r="G642" i="2"/>
  <c r="G643" i="2"/>
  <c r="G644" i="2"/>
  <c r="G666" i="2"/>
  <c r="G667" i="2"/>
  <c r="G668" i="2"/>
  <c r="G669" i="2"/>
  <c r="G704" i="2"/>
  <c r="G705" i="2"/>
  <c r="G706" i="2"/>
  <c r="G207" i="2"/>
  <c r="G208" i="2"/>
  <c r="G209" i="2"/>
  <c r="G210" i="2"/>
  <c r="G211" i="2"/>
  <c r="G212" i="2"/>
  <c r="G213" i="2"/>
  <c r="G214" i="2"/>
  <c r="G32" i="3"/>
  <c r="T32" i="3"/>
  <c r="Z32" i="3"/>
  <c r="G229" i="2"/>
  <c r="G230" i="2"/>
  <c r="G231" i="2"/>
  <c r="G232" i="2"/>
  <c r="G243" i="2"/>
  <c r="G244" i="2"/>
  <c r="F245" i="2"/>
  <c r="G259" i="2"/>
  <c r="G260" i="2"/>
  <c r="G261" i="2"/>
  <c r="G273" i="2"/>
  <c r="G274" i="2"/>
  <c r="G275" i="2"/>
  <c r="G286" i="2"/>
  <c r="G287" i="2"/>
  <c r="G288" i="2"/>
  <c r="G289" i="2"/>
  <c r="F290" i="2"/>
  <c r="G291" i="2"/>
  <c r="G306" i="2"/>
  <c r="G307" i="2"/>
  <c r="G308" i="2"/>
  <c r="G309" i="2"/>
  <c r="G339" i="2"/>
  <c r="G340" i="2"/>
  <c r="R80" i="3"/>
  <c r="W80" i="3"/>
  <c r="G401" i="2"/>
  <c r="AE78" i="3"/>
  <c r="AE80" i="3" s="1"/>
  <c r="G412" i="2"/>
  <c r="F425" i="2"/>
  <c r="G489" i="2"/>
  <c r="G491" i="2"/>
  <c r="G492" i="2"/>
  <c r="G510" i="2"/>
  <c r="G511" i="2"/>
  <c r="G512" i="2"/>
  <c r="G543" i="2"/>
  <c r="G544" i="2"/>
  <c r="F545" i="2"/>
  <c r="G563" i="2"/>
  <c r="G564" i="2"/>
  <c r="F565" i="2"/>
  <c r="G601" i="2"/>
  <c r="G602" i="2"/>
  <c r="G603" i="2"/>
  <c r="G604" i="2"/>
  <c r="G650" i="2"/>
  <c r="G651" i="2"/>
  <c r="G653" i="2"/>
  <c r="G690" i="2"/>
  <c r="G691" i="2"/>
  <c r="G693" i="2"/>
  <c r="G734" i="2"/>
  <c r="G736" i="2"/>
  <c r="G737" i="2"/>
  <c r="G777" i="2"/>
  <c r="G778" i="2"/>
  <c r="G779" i="2"/>
  <c r="W14" i="3"/>
  <c r="K9" i="3"/>
  <c r="F60" i="3"/>
  <c r="H62" i="3"/>
  <c r="F66" i="3"/>
  <c r="G68" i="3"/>
  <c r="AT33" i="3"/>
  <c r="AY38" i="3"/>
  <c r="AE14" i="3"/>
  <c r="G334" i="2"/>
  <c r="U62" i="3"/>
  <c r="AA62" i="3"/>
  <c r="G370" i="2"/>
  <c r="G371" i="2"/>
  <c r="G372" i="2"/>
  <c r="G374" i="2"/>
  <c r="F375" i="2"/>
  <c r="G376" i="2"/>
  <c r="G388" i="2"/>
  <c r="G389" i="2"/>
  <c r="F390" i="2"/>
  <c r="Q80" i="3"/>
  <c r="V80" i="3"/>
  <c r="G415" i="2"/>
  <c r="G416" i="2"/>
  <c r="G417" i="2"/>
  <c r="G418" i="2"/>
  <c r="G433" i="2"/>
  <c r="G434" i="2"/>
  <c r="G436" i="2"/>
  <c r="G437" i="2"/>
  <c r="G438" i="2"/>
  <c r="F450" i="2"/>
  <c r="G452" i="2"/>
  <c r="G465" i="2"/>
  <c r="G466" i="2"/>
  <c r="G467" i="2"/>
  <c r="G468" i="2"/>
  <c r="G469" i="2"/>
  <c r="F470" i="2"/>
  <c r="AC98" i="3"/>
  <c r="G624" i="2"/>
  <c r="G625" i="2"/>
  <c r="G626" i="2"/>
  <c r="F635" i="2"/>
  <c r="G636" i="2"/>
  <c r="G637" i="2"/>
  <c r="G638" i="2"/>
  <c r="F700" i="2"/>
  <c r="G717" i="2"/>
  <c r="G718" i="2"/>
  <c r="G719" i="2"/>
  <c r="F720" i="2"/>
  <c r="G720" i="2"/>
  <c r="G741" i="2"/>
  <c r="G742" i="2"/>
  <c r="G743" i="2"/>
  <c r="G744" i="2"/>
  <c r="F745" i="2"/>
  <c r="G746" i="2"/>
  <c r="G769" i="2"/>
  <c r="G770" i="2"/>
  <c r="G771" i="2"/>
  <c r="G772" i="2"/>
  <c r="G793" i="2"/>
  <c r="G794" i="2"/>
  <c r="I92" i="3"/>
  <c r="F90" i="3"/>
  <c r="K99" i="3"/>
  <c r="AO110" i="3"/>
  <c r="AH108" i="3"/>
  <c r="G795" i="2"/>
  <c r="G809" i="2"/>
  <c r="G811" i="2"/>
  <c r="G812" i="2"/>
  <c r="G826" i="2"/>
  <c r="G827" i="2"/>
  <c r="G828" i="2"/>
  <c r="G831" i="2"/>
  <c r="G832" i="2"/>
  <c r="G847" i="2"/>
  <c r="G848" i="2"/>
  <c r="G849" i="2"/>
  <c r="G861" i="2"/>
  <c r="G862" i="2"/>
  <c r="G863" i="2"/>
  <c r="G864" i="2"/>
  <c r="G865" i="2"/>
  <c r="G866" i="2"/>
  <c r="G878" i="2"/>
  <c r="G879" i="2"/>
  <c r="F880" i="2"/>
  <c r="G894" i="2"/>
  <c r="G895" i="2"/>
  <c r="G896" i="2"/>
  <c r="G897" i="2"/>
  <c r="G910" i="2"/>
  <c r="G911" i="2"/>
  <c r="G913" i="2"/>
  <c r="G927" i="2"/>
  <c r="G935" i="2"/>
  <c r="G936" i="2"/>
  <c r="G937" i="2"/>
  <c r="G938" i="2"/>
  <c r="T152" i="3"/>
  <c r="Z152" i="3"/>
  <c r="AD152" i="3"/>
  <c r="W122" i="3"/>
  <c r="AB122" i="3"/>
  <c r="K120" i="3"/>
  <c r="F12" i="3"/>
  <c r="AW140" i="3"/>
  <c r="G729" i="2"/>
  <c r="F780" i="2"/>
  <c r="G944" i="2"/>
  <c r="O152" i="3"/>
  <c r="G953" i="2"/>
  <c r="G954" i="2"/>
  <c r="F117" i="3"/>
  <c r="T122" i="3"/>
  <c r="X122" i="3"/>
  <c r="F120" i="3"/>
  <c r="Z14" i="3"/>
  <c r="F84" i="3"/>
  <c r="AH84" i="3"/>
  <c r="AC38" i="3"/>
  <c r="Z20" i="3"/>
  <c r="AE20" i="3"/>
  <c r="AE44" i="3"/>
  <c r="AE68" i="3"/>
  <c r="AE104" i="3"/>
  <c r="AE116" i="3"/>
  <c r="G943" i="2"/>
  <c r="K150" i="3"/>
  <c r="AA86" i="3"/>
  <c r="AH101" i="3"/>
  <c r="K143" i="3"/>
  <c r="F15" i="1"/>
  <c r="G19" i="1"/>
  <c r="G20" i="1"/>
  <c r="F45" i="1"/>
  <c r="G84" i="1"/>
  <c r="G85" i="1"/>
  <c r="G86" i="1"/>
  <c r="G21" i="1"/>
  <c r="G22" i="1"/>
  <c r="G33" i="1"/>
  <c r="G34" i="1"/>
  <c r="G35" i="1"/>
  <c r="G36" i="1"/>
  <c r="G53" i="1"/>
  <c r="G54" i="1"/>
  <c r="G55" i="1"/>
  <c r="G56" i="1"/>
  <c r="G57" i="1"/>
  <c r="G59" i="1"/>
  <c r="G60" i="1"/>
  <c r="G61" i="1"/>
  <c r="G62" i="1"/>
  <c r="G64" i="1"/>
  <c r="G65" i="1"/>
  <c r="G173" i="1"/>
  <c r="G174" i="1"/>
  <c r="G224" i="1"/>
  <c r="G226" i="1"/>
  <c r="G239" i="1"/>
  <c r="G240" i="1"/>
  <c r="G241" i="1"/>
  <c r="G242" i="1"/>
  <c r="G254" i="1"/>
  <c r="G255" i="1"/>
  <c r="G256" i="1"/>
  <c r="G257" i="1"/>
  <c r="G329" i="1"/>
  <c r="G363" i="1"/>
  <c r="G364" i="1"/>
  <c r="G376" i="1"/>
  <c r="G377" i="1"/>
  <c r="G406" i="1"/>
  <c r="G407" i="1"/>
  <c r="G421" i="1"/>
  <c r="G422" i="1"/>
  <c r="G423" i="1"/>
  <c r="G424" i="1"/>
  <c r="G464" i="1"/>
  <c r="G465" i="1"/>
  <c r="G466" i="1"/>
  <c r="G487" i="1"/>
  <c r="G488" i="1"/>
  <c r="G489" i="1"/>
  <c r="G490" i="1"/>
  <c r="G491" i="1"/>
  <c r="G500" i="1"/>
  <c r="G536" i="1"/>
  <c r="G537" i="1"/>
  <c r="G538" i="1"/>
  <c r="G539" i="1"/>
  <c r="G560" i="1"/>
  <c r="G561" i="1"/>
  <c r="G563" i="1"/>
  <c r="G593" i="1"/>
  <c r="G594" i="1"/>
  <c r="F630" i="1"/>
  <c r="G630" i="1"/>
  <c r="G93" i="1"/>
  <c r="G94" i="1"/>
  <c r="G95" i="1"/>
  <c r="G96" i="1"/>
  <c r="G97" i="1"/>
  <c r="G98" i="1"/>
  <c r="G99" i="1"/>
  <c r="G100" i="1"/>
  <c r="G101" i="1"/>
  <c r="G102" i="1"/>
  <c r="G117" i="1"/>
  <c r="G118" i="1"/>
  <c r="G119" i="1"/>
  <c r="G134" i="1"/>
  <c r="G135" i="1"/>
  <c r="G136" i="1"/>
  <c r="G139" i="1"/>
  <c r="G140" i="1"/>
  <c r="G182" i="1"/>
  <c r="G183" i="1"/>
  <c r="G184" i="1"/>
  <c r="G185" i="1"/>
  <c r="G186" i="1"/>
  <c r="G198" i="1"/>
  <c r="G199" i="1"/>
  <c r="F200" i="1"/>
  <c r="G214" i="1"/>
  <c r="G215" i="1"/>
  <c r="G216" i="1"/>
  <c r="G217" i="1"/>
  <c r="G250" i="1"/>
  <c r="G251" i="1"/>
  <c r="G261" i="1"/>
  <c r="G262" i="1"/>
  <c r="G263" i="1"/>
  <c r="G264" i="1"/>
  <c r="G278" i="1"/>
  <c r="G279" i="1"/>
  <c r="G292" i="1"/>
  <c r="G293" i="1"/>
  <c r="G294" i="1"/>
  <c r="G295" i="1"/>
  <c r="G296" i="1"/>
  <c r="G297" i="1"/>
  <c r="G309" i="1"/>
  <c r="G311" i="1"/>
  <c r="G325" i="1"/>
  <c r="G326" i="1"/>
  <c r="G327" i="1"/>
  <c r="G333" i="1"/>
  <c r="G334" i="1"/>
  <c r="G335" i="1"/>
  <c r="G337" i="1"/>
  <c r="G338" i="1"/>
  <c r="G351" i="1"/>
  <c r="G352" i="1"/>
  <c r="G387" i="1"/>
  <c r="G388" i="1"/>
  <c r="G389" i="1"/>
  <c r="G390" i="1"/>
  <c r="G391" i="1"/>
  <c r="G446" i="1"/>
  <c r="G447" i="1"/>
  <c r="G448" i="1"/>
  <c r="G449" i="1"/>
  <c r="F450" i="1"/>
  <c r="G473" i="1"/>
  <c r="G474" i="1"/>
  <c r="G475" i="1"/>
  <c r="G520" i="1"/>
  <c r="G521" i="1"/>
  <c r="G523" i="1"/>
  <c r="G544" i="1"/>
  <c r="G545" i="1"/>
  <c r="G546" i="1"/>
  <c r="G567" i="1"/>
  <c r="G568" i="1"/>
  <c r="G569" i="1"/>
  <c r="G570" i="1"/>
  <c r="G571" i="1"/>
  <c r="G670" i="1"/>
  <c r="F670" i="1"/>
  <c r="G438" i="1"/>
  <c r="G439" i="1"/>
  <c r="G513" i="1"/>
  <c r="G514" i="1"/>
  <c r="G515" i="1"/>
  <c r="G629" i="1"/>
  <c r="G698" i="1"/>
  <c r="G699" i="1"/>
  <c r="G700" i="1"/>
  <c r="G721" i="1"/>
  <c r="G722" i="1"/>
  <c r="G723" i="1"/>
  <c r="G724" i="1"/>
  <c r="G756" i="1"/>
  <c r="G757" i="1"/>
  <c r="G765" i="1"/>
  <c r="G776" i="1"/>
  <c r="G777" i="1"/>
  <c r="G872" i="1"/>
  <c r="F1005" i="1"/>
  <c r="F1035" i="1"/>
  <c r="W26" i="3"/>
  <c r="AA26" i="3"/>
  <c r="G623" i="1"/>
  <c r="G850" i="1"/>
  <c r="G851" i="1"/>
  <c r="G852" i="1"/>
  <c r="G863" i="1"/>
  <c r="G864" i="1"/>
  <c r="G865" i="1"/>
  <c r="G877" i="1"/>
  <c r="G878" i="1"/>
  <c r="G879" i="1"/>
  <c r="F905" i="1"/>
  <c r="G928" i="1"/>
  <c r="G929" i="1"/>
  <c r="G930" i="1"/>
  <c r="G941" i="1"/>
  <c r="G942" i="1"/>
  <c r="G943" i="1"/>
  <c r="G944" i="1"/>
  <c r="G955" i="1"/>
  <c r="G956" i="1"/>
  <c r="G957" i="1"/>
  <c r="G1013" i="1"/>
  <c r="G1014" i="1"/>
  <c r="F1015" i="1"/>
  <c r="G595" i="1"/>
  <c r="G607" i="1"/>
  <c r="G608" i="1"/>
  <c r="G609" i="1"/>
  <c r="G637" i="1"/>
  <c r="G638" i="1"/>
  <c r="G641" i="1"/>
  <c r="G642" i="1"/>
  <c r="G653" i="1"/>
  <c r="G654" i="1"/>
  <c r="G655" i="1"/>
  <c r="G666" i="1"/>
  <c r="G667" i="1"/>
  <c r="G668" i="1"/>
  <c r="G669" i="1"/>
  <c r="G681" i="1"/>
  <c r="G682" i="1"/>
  <c r="G736" i="1"/>
  <c r="G737" i="1"/>
  <c r="G788" i="1"/>
  <c r="G790" i="1"/>
  <c r="G805" i="1"/>
  <c r="G806" i="1"/>
  <c r="G807" i="1"/>
  <c r="G808" i="1"/>
  <c r="G820" i="1"/>
  <c r="G821" i="1"/>
  <c r="G823" i="1"/>
  <c r="G824" i="1"/>
  <c r="G825" i="1"/>
  <c r="G836" i="1"/>
  <c r="G837" i="1"/>
  <c r="G838" i="1"/>
  <c r="G839" i="1"/>
  <c r="G883" i="1"/>
  <c r="G884" i="1"/>
  <c r="G885" i="1"/>
  <c r="G901" i="1"/>
  <c r="G902" i="1"/>
  <c r="G903" i="1"/>
  <c r="G904" i="1"/>
  <c r="G915" i="1"/>
  <c r="G916" i="1"/>
  <c r="G917" i="1"/>
  <c r="G975" i="1"/>
  <c r="G976" i="1"/>
  <c r="G977" i="1"/>
  <c r="G988" i="1"/>
  <c r="G989" i="1"/>
  <c r="G990" i="1"/>
  <c r="F27" i="3"/>
  <c r="AY152" i="3"/>
  <c r="BC152" i="3"/>
  <c r="AW152" i="3"/>
  <c r="BA152" i="3"/>
  <c r="AT73" i="3"/>
  <c r="AY74" i="3"/>
  <c r="BC74" i="3"/>
  <c r="AT69" i="3"/>
  <c r="F75" i="1"/>
  <c r="G76" i="1"/>
  <c r="G350" i="1"/>
  <c r="F350" i="1"/>
  <c r="G620" i="1"/>
  <c r="F620" i="1"/>
  <c r="F685" i="1"/>
  <c r="G685" i="1"/>
  <c r="F80" i="2"/>
  <c r="G80" i="2"/>
  <c r="F725" i="1"/>
  <c r="G729" i="1"/>
  <c r="F35" i="1"/>
  <c r="G39" i="1"/>
  <c r="G63" i="1"/>
  <c r="F170" i="1"/>
  <c r="F180" i="1"/>
  <c r="G181" i="1"/>
  <c r="F330" i="1"/>
  <c r="F360" i="1"/>
  <c r="F480" i="1"/>
  <c r="F560" i="1"/>
  <c r="F120" i="1"/>
  <c r="G120" i="1"/>
  <c r="G405" i="1"/>
  <c r="F405" i="1"/>
  <c r="G775" i="1"/>
  <c r="F775" i="1"/>
  <c r="G17" i="1"/>
  <c r="G18" i="1"/>
  <c r="G30" i="1"/>
  <c r="F30" i="1"/>
  <c r="G46" i="1"/>
  <c r="G51" i="1"/>
  <c r="G52" i="1"/>
  <c r="F110" i="1"/>
  <c r="G110" i="1"/>
  <c r="G370" i="1"/>
  <c r="F370" i="1"/>
  <c r="F610" i="1"/>
  <c r="F10" i="1"/>
  <c r="F55" i="1"/>
  <c r="F190" i="1"/>
  <c r="G190" i="1"/>
  <c r="F380" i="1"/>
  <c r="F520" i="1"/>
  <c r="F600" i="1"/>
  <c r="F365" i="1"/>
  <c r="F390" i="1"/>
  <c r="F400" i="1"/>
  <c r="F415" i="1"/>
  <c r="F490" i="1"/>
  <c r="F530" i="1"/>
  <c r="F570" i="1"/>
  <c r="G640" i="1"/>
  <c r="F640" i="1"/>
  <c r="G680" i="1"/>
  <c r="F680" i="1"/>
  <c r="G715" i="1"/>
  <c r="F715" i="1"/>
  <c r="F745" i="1"/>
  <c r="G749" i="1"/>
  <c r="G1030" i="1"/>
  <c r="F1030" i="1"/>
  <c r="G105" i="2"/>
  <c r="F105" i="2"/>
  <c r="F115" i="2"/>
  <c r="G119" i="2"/>
  <c r="G81" i="1"/>
  <c r="G88" i="1"/>
  <c r="G123" i="1"/>
  <c r="G143" i="1"/>
  <c r="G145" i="1"/>
  <c r="G147" i="1"/>
  <c r="G157" i="1"/>
  <c r="G195" i="1"/>
  <c r="G196" i="1"/>
  <c r="G202" i="1"/>
  <c r="G203" i="1"/>
  <c r="F210" i="1"/>
  <c r="G219" i="1"/>
  <c r="G221" i="1"/>
  <c r="G222" i="1"/>
  <c r="G228" i="1"/>
  <c r="G229" i="1"/>
  <c r="G236" i="1"/>
  <c r="G237" i="1"/>
  <c r="G266" i="1"/>
  <c r="G267" i="1"/>
  <c r="G273" i="1"/>
  <c r="G274" i="1"/>
  <c r="G306" i="1"/>
  <c r="G307" i="1"/>
  <c r="G313" i="1"/>
  <c r="G314" i="1"/>
  <c r="G330" i="1"/>
  <c r="G331" i="1"/>
  <c r="G340" i="1"/>
  <c r="G341" i="1"/>
  <c r="G347" i="1"/>
  <c r="G348" i="1"/>
  <c r="G354" i="1"/>
  <c r="G360" i="1"/>
  <c r="G361" i="1"/>
  <c r="G367" i="1"/>
  <c r="G368" i="1"/>
  <c r="G374" i="1"/>
  <c r="G385" i="1"/>
  <c r="G402" i="1"/>
  <c r="G403" i="1"/>
  <c r="G410" i="1"/>
  <c r="G426" i="1"/>
  <c r="F425" i="1"/>
  <c r="G433" i="1"/>
  <c r="G434" i="1"/>
  <c r="G444" i="1"/>
  <c r="G450" i="1"/>
  <c r="G451" i="1"/>
  <c r="G457" i="1"/>
  <c r="G461" i="1"/>
  <c r="F460" i="1"/>
  <c r="G468" i="1"/>
  <c r="G469" i="1"/>
  <c r="G485" i="1"/>
  <c r="G501" i="1"/>
  <c r="F500" i="1"/>
  <c r="G508" i="1"/>
  <c r="G509" i="1"/>
  <c r="G525" i="1"/>
  <c r="G541" i="1"/>
  <c r="F540" i="1"/>
  <c r="G548" i="1"/>
  <c r="G549" i="1"/>
  <c r="G565" i="1"/>
  <c r="G581" i="1"/>
  <c r="F580" i="1"/>
  <c r="G588" i="1"/>
  <c r="G589" i="1"/>
  <c r="G605" i="1"/>
  <c r="G611" i="1"/>
  <c r="G612" i="1"/>
  <c r="G618" i="1"/>
  <c r="G619" i="1"/>
  <c r="G625" i="1"/>
  <c r="G631" i="1"/>
  <c r="G632" i="1"/>
  <c r="G735" i="1"/>
  <c r="F735" i="1"/>
  <c r="F765" i="1"/>
  <c r="G769" i="1"/>
  <c r="F840" i="1"/>
  <c r="F880" i="1"/>
  <c r="F925" i="1"/>
  <c r="F965" i="1"/>
  <c r="F40" i="2"/>
  <c r="G40" i="2"/>
  <c r="G125" i="2"/>
  <c r="F125" i="2"/>
  <c r="G80" i="1"/>
  <c r="G82" i="1"/>
  <c r="G89" i="1"/>
  <c r="G105" i="1"/>
  <c r="G115" i="1"/>
  <c r="G122" i="1"/>
  <c r="F130" i="1"/>
  <c r="G142" i="1"/>
  <c r="G144" i="1"/>
  <c r="G146" i="1"/>
  <c r="G7" i="1"/>
  <c r="F5" i="1"/>
  <c r="G24" i="1"/>
  <c r="F40" i="1"/>
  <c r="G42" i="1"/>
  <c r="G48" i="1"/>
  <c r="G49" i="1"/>
  <c r="G67" i="1"/>
  <c r="F65" i="1"/>
  <c r="G69" i="1"/>
  <c r="G70" i="1"/>
  <c r="G71" i="1"/>
  <c r="G72" i="1"/>
  <c r="G91" i="1"/>
  <c r="G92" i="1"/>
  <c r="G125" i="1"/>
  <c r="G132" i="1"/>
  <c r="G133" i="1"/>
  <c r="G137" i="1"/>
  <c r="G149" i="1"/>
  <c r="G150" i="1"/>
  <c r="G161" i="1"/>
  <c r="G162" i="1"/>
  <c r="G171" i="1"/>
  <c r="G172" i="1"/>
  <c r="G178" i="1"/>
  <c r="G179" i="1"/>
  <c r="G189" i="1"/>
  <c r="G200" i="1"/>
  <c r="G205" i="1"/>
  <c r="G206" i="1"/>
  <c r="G212" i="1"/>
  <c r="G213" i="1"/>
  <c r="G249" i="1"/>
  <c r="G276" i="1"/>
  <c r="G277" i="1"/>
  <c r="G283" i="1"/>
  <c r="G284" i="1"/>
  <c r="G316" i="1"/>
  <c r="G317" i="1"/>
  <c r="G323" i="1"/>
  <c r="G324" i="1"/>
  <c r="G336" i="1"/>
  <c r="F355" i="1"/>
  <c r="G365" i="1"/>
  <c r="F375" i="1"/>
  <c r="G379" i="1"/>
  <c r="G395" i="1"/>
  <c r="G400" i="1"/>
  <c r="G420" i="1"/>
  <c r="G436" i="1"/>
  <c r="F435" i="1"/>
  <c r="F445" i="1"/>
  <c r="G455" i="1"/>
  <c r="G471" i="1"/>
  <c r="F470" i="1"/>
  <c r="G478" i="1"/>
  <c r="G479" i="1"/>
  <c r="G495" i="1"/>
  <c r="G511" i="1"/>
  <c r="F510" i="1"/>
  <c r="G518" i="1"/>
  <c r="G519" i="1"/>
  <c r="G535" i="1"/>
  <c r="G551" i="1"/>
  <c r="F550" i="1"/>
  <c r="G558" i="1"/>
  <c r="G559" i="1"/>
  <c r="G575" i="1"/>
  <c r="G591" i="1"/>
  <c r="F590" i="1"/>
  <c r="G598" i="1"/>
  <c r="G599" i="1"/>
  <c r="G635" i="1"/>
  <c r="G660" i="1"/>
  <c r="F660" i="1"/>
  <c r="G755" i="1"/>
  <c r="F755" i="1"/>
  <c r="F785" i="1"/>
  <c r="G789" i="1"/>
  <c r="F175" i="2"/>
  <c r="G179" i="2"/>
  <c r="M198" i="2"/>
  <c r="G198" i="2" s="1"/>
  <c r="AJ198" i="2"/>
  <c r="G199" i="2"/>
  <c r="G200" i="2"/>
  <c r="G205" i="2"/>
  <c r="AJ218" i="2"/>
  <c r="AQ30" i="3"/>
  <c r="AQ32" i="3" s="1"/>
  <c r="G223" i="2"/>
  <c r="G224" i="2"/>
  <c r="G234" i="2"/>
  <c r="G240" i="2"/>
  <c r="G241" i="2"/>
  <c r="G247" i="2"/>
  <c r="G248" i="2"/>
  <c r="G270" i="2"/>
  <c r="G271" i="2"/>
  <c r="G277" i="2"/>
  <c r="G278" i="2"/>
  <c r="F280" i="2"/>
  <c r="G284" i="2"/>
  <c r="F300" i="2"/>
  <c r="G301" i="2"/>
  <c r="F320" i="2"/>
  <c r="Q62" i="3"/>
  <c r="W62" i="3"/>
  <c r="AT52" i="3"/>
  <c r="AY57" i="3"/>
  <c r="AY7" i="5" s="1"/>
  <c r="AY12" i="5" s="1"/>
  <c r="G336" i="2"/>
  <c r="AV338" i="2"/>
  <c r="AW60" i="3"/>
  <c r="AW62" i="3" s="1"/>
  <c r="G344" i="2"/>
  <c r="G355" i="2"/>
  <c r="F360" i="2"/>
  <c r="G361" i="2"/>
  <c r="G368" i="2"/>
  <c r="G369" i="2"/>
  <c r="F385" i="2"/>
  <c r="G386" i="2"/>
  <c r="G392" i="2"/>
  <c r="G393" i="2"/>
  <c r="AT70" i="3"/>
  <c r="BA75" i="3"/>
  <c r="AT75" i="3" s="1"/>
  <c r="AJ402" i="2"/>
  <c r="M403" i="2"/>
  <c r="G403" i="2" s="1"/>
  <c r="AT78" i="3"/>
  <c r="G410" i="2"/>
  <c r="F420" i="2"/>
  <c r="G421" i="2"/>
  <c r="F430" i="2"/>
  <c r="G431" i="2"/>
  <c r="G445" i="2"/>
  <c r="G451" i="2"/>
  <c r="G687" i="1"/>
  <c r="G688" i="1"/>
  <c r="F695" i="1"/>
  <c r="G696" i="1"/>
  <c r="F700" i="1"/>
  <c r="G703" i="1"/>
  <c r="F810" i="1"/>
  <c r="G811" i="1"/>
  <c r="F815" i="1"/>
  <c r="G819" i="1"/>
  <c r="F25" i="3"/>
  <c r="F24" i="3"/>
  <c r="M215" i="2"/>
  <c r="P27" i="3"/>
  <c r="P32" i="3" s="1"/>
  <c r="W32" i="3"/>
  <c r="AC32" i="3"/>
  <c r="H218" i="2"/>
  <c r="M218" i="2"/>
  <c r="G226" i="2"/>
  <c r="G227" i="2"/>
  <c r="G245" i="2"/>
  <c r="G250" i="2"/>
  <c r="G251" i="2"/>
  <c r="G257" i="2"/>
  <c r="G258" i="2"/>
  <c r="F260" i="2"/>
  <c r="G264" i="2"/>
  <c r="F285" i="2"/>
  <c r="G294" i="2"/>
  <c r="G305" i="2"/>
  <c r="G311" i="2"/>
  <c r="G312" i="2"/>
  <c r="G314" i="2"/>
  <c r="G318" i="2"/>
  <c r="G319" i="2"/>
  <c r="G325" i="2"/>
  <c r="G331" i="2"/>
  <c r="G332" i="2"/>
  <c r="R62" i="3"/>
  <c r="M335" i="2"/>
  <c r="X57" i="3"/>
  <c r="K57" i="3" s="1"/>
  <c r="AC62" i="3"/>
  <c r="AJ335" i="2"/>
  <c r="M338" i="2"/>
  <c r="L60" i="3"/>
  <c r="K60" i="3" s="1"/>
  <c r="AJ338" i="2"/>
  <c r="F345" i="2"/>
  <c r="G354" i="2"/>
  <c r="G379" i="2"/>
  <c r="G390" i="2"/>
  <c r="F395" i="2"/>
  <c r="G396" i="2"/>
  <c r="AA80" i="3"/>
  <c r="AT72" i="3"/>
  <c r="AU77" i="3"/>
  <c r="AU9" i="5" s="1"/>
  <c r="H403" i="2"/>
  <c r="G414" i="2"/>
  <c r="G425" i="2"/>
  <c r="G454" i="2"/>
  <c r="G639" i="1"/>
  <c r="G645" i="1"/>
  <c r="G651" i="1"/>
  <c r="G652" i="1"/>
  <c r="G658" i="1"/>
  <c r="G659" i="1"/>
  <c r="G665" i="1"/>
  <c r="G671" i="1"/>
  <c r="G672" i="1"/>
  <c r="G678" i="1"/>
  <c r="G679" i="1"/>
  <c r="F690" i="1"/>
  <c r="G691" i="1"/>
  <c r="F705" i="1"/>
  <c r="G706" i="1"/>
  <c r="F710" i="1"/>
  <c r="G714" i="1"/>
  <c r="G720" i="1"/>
  <c r="G726" i="1"/>
  <c r="G727" i="1"/>
  <c r="G733" i="1"/>
  <c r="G734" i="1"/>
  <c r="G740" i="1"/>
  <c r="G746" i="1"/>
  <c r="G747" i="1"/>
  <c r="G753" i="1"/>
  <c r="G754" i="1"/>
  <c r="G760" i="1"/>
  <c r="G766" i="1"/>
  <c r="G767" i="1"/>
  <c r="G773" i="1"/>
  <c r="G774" i="1"/>
  <c r="G780" i="1"/>
  <c r="G786" i="1"/>
  <c r="G787" i="1"/>
  <c r="G793" i="1"/>
  <c r="G794" i="1"/>
  <c r="G804" i="1"/>
  <c r="F830" i="1"/>
  <c r="F850" i="1"/>
  <c r="F870" i="1"/>
  <c r="F890" i="1"/>
  <c r="G896" i="1"/>
  <c r="F915" i="1"/>
  <c r="F935" i="1"/>
  <c r="F955" i="1"/>
  <c r="F975" i="1"/>
  <c r="G994" i="1"/>
  <c r="F1010" i="1"/>
  <c r="G1011" i="1"/>
  <c r="G1017" i="1"/>
  <c r="G1018" i="1"/>
  <c r="F1025" i="1"/>
  <c r="G1028" i="1"/>
  <c r="G1029" i="1"/>
  <c r="F5" i="2"/>
  <c r="G6" i="2"/>
  <c r="G12" i="2"/>
  <c r="G13" i="2"/>
  <c r="F20" i="2"/>
  <c r="G29" i="2"/>
  <c r="F45" i="2"/>
  <c r="G46" i="2"/>
  <c r="G52" i="2"/>
  <c r="G53" i="2"/>
  <c r="F60" i="2"/>
  <c r="G69" i="2"/>
  <c r="F85" i="2"/>
  <c r="G86" i="2"/>
  <c r="G92" i="2"/>
  <c r="G93" i="2"/>
  <c r="F100" i="2"/>
  <c r="G104" i="2"/>
  <c r="G110" i="2"/>
  <c r="G116" i="2"/>
  <c r="G117" i="2"/>
  <c r="G123" i="2"/>
  <c r="G124" i="2"/>
  <c r="G130" i="2"/>
  <c r="G136" i="2"/>
  <c r="G137" i="2"/>
  <c r="F145" i="2"/>
  <c r="G154" i="2"/>
  <c r="G170" i="2"/>
  <c r="G176" i="2"/>
  <c r="G177" i="2"/>
  <c r="F185" i="2"/>
  <c r="G194" i="2"/>
  <c r="F30" i="3"/>
  <c r="F265" i="2"/>
  <c r="F295" i="2"/>
  <c r="F380" i="2"/>
  <c r="K77" i="3"/>
  <c r="M80" i="3"/>
  <c r="AH77" i="3"/>
  <c r="AJ80" i="3"/>
  <c r="F78" i="3"/>
  <c r="G413" i="2"/>
  <c r="F415" i="2"/>
  <c r="F435" i="2"/>
  <c r="G435" i="2"/>
  <c r="F465" i="2"/>
  <c r="F795" i="1"/>
  <c r="F805" i="1"/>
  <c r="G822" i="1"/>
  <c r="G828" i="1"/>
  <c r="G829" i="1"/>
  <c r="G835" i="1"/>
  <c r="G841" i="1"/>
  <c r="G842" i="1"/>
  <c r="G848" i="1"/>
  <c r="G849" i="1"/>
  <c r="G855" i="1"/>
  <c r="G861" i="1"/>
  <c r="G862" i="1"/>
  <c r="G868" i="1"/>
  <c r="G869" i="1"/>
  <c r="G875" i="1"/>
  <c r="G881" i="1"/>
  <c r="G882" i="1"/>
  <c r="G888" i="1"/>
  <c r="G889" i="1"/>
  <c r="G900" i="1"/>
  <c r="G906" i="1"/>
  <c r="G907" i="1"/>
  <c r="G913" i="1"/>
  <c r="G914" i="1"/>
  <c r="G920" i="1"/>
  <c r="G926" i="1"/>
  <c r="G927" i="1"/>
  <c r="G933" i="1"/>
  <c r="G934" i="1"/>
  <c r="G940" i="1"/>
  <c r="G946" i="1"/>
  <c r="G947" i="1"/>
  <c r="G953" i="1"/>
  <c r="G954" i="1"/>
  <c r="G960" i="1"/>
  <c r="G966" i="1"/>
  <c r="G967" i="1"/>
  <c r="G973" i="1"/>
  <c r="G974" i="1"/>
  <c r="G980" i="1"/>
  <c r="G986" i="1"/>
  <c r="G987" i="1"/>
  <c r="F995" i="1"/>
  <c r="G1004" i="1"/>
  <c r="G1015" i="1"/>
  <c r="F1020" i="1"/>
  <c r="G1021" i="1"/>
  <c r="G1027" i="1"/>
  <c r="G10" i="2"/>
  <c r="F15" i="2"/>
  <c r="G16" i="2"/>
  <c r="G22" i="2"/>
  <c r="G23" i="2"/>
  <c r="F30" i="2"/>
  <c r="G39" i="2"/>
  <c r="G50" i="2"/>
  <c r="F55" i="2"/>
  <c r="G56" i="2"/>
  <c r="G62" i="2"/>
  <c r="G63" i="2"/>
  <c r="F70" i="2"/>
  <c r="G79" i="2"/>
  <c r="G90" i="2"/>
  <c r="F95" i="2"/>
  <c r="G96" i="2"/>
  <c r="G102" i="2"/>
  <c r="F140" i="2"/>
  <c r="G141" i="2"/>
  <c r="G147" i="2"/>
  <c r="G148" i="2"/>
  <c r="G158" i="2"/>
  <c r="F160" i="2"/>
  <c r="G168" i="2"/>
  <c r="G181" i="2"/>
  <c r="G187" i="2"/>
  <c r="G188" i="2"/>
  <c r="BC27" i="3"/>
  <c r="BC7" i="5" s="1"/>
  <c r="BC12" i="5" s="1"/>
  <c r="AJ403" i="2"/>
  <c r="AP78" i="3"/>
  <c r="AH78" i="3" s="1"/>
  <c r="BA80" i="3"/>
  <c r="F88" i="3"/>
  <c r="G93" i="3"/>
  <c r="F93" i="3" s="1"/>
  <c r="M588" i="2"/>
  <c r="G588" i="2" s="1"/>
  <c r="P96" i="3"/>
  <c r="P98" i="3" s="1"/>
  <c r="F615" i="2"/>
  <c r="G622" i="2"/>
  <c r="G623" i="2"/>
  <c r="F625" i="2"/>
  <c r="G628" i="2"/>
  <c r="F630" i="2"/>
  <c r="G634" i="2"/>
  <c r="G640" i="2"/>
  <c r="G641" i="2"/>
  <c r="F645" i="2"/>
  <c r="G649" i="2"/>
  <c r="G665" i="2"/>
  <c r="G681" i="2"/>
  <c r="F680" i="2"/>
  <c r="G688" i="2"/>
  <c r="G689" i="2"/>
  <c r="G732" i="2"/>
  <c r="G733" i="2"/>
  <c r="F740" i="2"/>
  <c r="G749" i="2"/>
  <c r="G756" i="2"/>
  <c r="G757" i="2"/>
  <c r="G758" i="2"/>
  <c r="G767" i="2"/>
  <c r="G768" i="2"/>
  <c r="F770" i="2"/>
  <c r="F790" i="2"/>
  <c r="G791" i="2"/>
  <c r="G792" i="2"/>
  <c r="G801" i="2"/>
  <c r="G807" i="2"/>
  <c r="G808" i="2"/>
  <c r="F815" i="2"/>
  <c r="G824" i="2"/>
  <c r="G840" i="2"/>
  <c r="G845" i="2"/>
  <c r="G846" i="2"/>
  <c r="G852" i="2"/>
  <c r="G853" i="2"/>
  <c r="F860" i="2"/>
  <c r="G869" i="2"/>
  <c r="G880" i="2"/>
  <c r="G885" i="2"/>
  <c r="G886" i="2"/>
  <c r="G892" i="2"/>
  <c r="G893" i="2"/>
  <c r="F900" i="2"/>
  <c r="G909" i="2"/>
  <c r="G925" i="2"/>
  <c r="G926" i="2"/>
  <c r="K136" i="3"/>
  <c r="E136" i="3" s="1"/>
  <c r="L147" i="3"/>
  <c r="K147" i="3" s="1"/>
  <c r="M98" i="3"/>
  <c r="F460" i="2"/>
  <c r="F475" i="2"/>
  <c r="F505" i="2"/>
  <c r="F595" i="2"/>
  <c r="F650" i="2"/>
  <c r="F690" i="2"/>
  <c r="E31" i="3"/>
  <c r="K117" i="3"/>
  <c r="G471" i="2"/>
  <c r="G477" i="2"/>
  <c r="G478" i="2"/>
  <c r="F485" i="2"/>
  <c r="G494" i="2"/>
  <c r="G500" i="2"/>
  <c r="G501" i="2"/>
  <c r="G507" i="2"/>
  <c r="G508" i="2"/>
  <c r="F510" i="2"/>
  <c r="G514" i="2"/>
  <c r="G520" i="2"/>
  <c r="G521" i="2"/>
  <c r="G527" i="2"/>
  <c r="G528" i="2"/>
  <c r="F530" i="2"/>
  <c r="G534" i="2"/>
  <c r="G540" i="2"/>
  <c r="G541" i="2"/>
  <c r="G547" i="2"/>
  <c r="G548" i="2"/>
  <c r="F550" i="2"/>
  <c r="G554" i="2"/>
  <c r="G560" i="2"/>
  <c r="G561" i="2"/>
  <c r="G567" i="2"/>
  <c r="G568" i="2"/>
  <c r="F570" i="2"/>
  <c r="G574" i="2"/>
  <c r="G580" i="2"/>
  <c r="G581" i="2"/>
  <c r="G590" i="2"/>
  <c r="G606" i="2"/>
  <c r="F605" i="2"/>
  <c r="G613" i="2"/>
  <c r="G614" i="2"/>
  <c r="F640" i="2"/>
  <c r="F660" i="2"/>
  <c r="F710" i="2"/>
  <c r="F750" i="2"/>
  <c r="F910" i="2"/>
  <c r="F935" i="2"/>
  <c r="M948" i="2"/>
  <c r="G948" i="2" s="1"/>
  <c r="G958" i="2"/>
  <c r="G959" i="2"/>
  <c r="G964" i="2"/>
  <c r="AO98" i="3"/>
  <c r="F118" i="3"/>
  <c r="F440" i="2"/>
  <c r="G441" i="2"/>
  <c r="G447" i="2"/>
  <c r="G448" i="2"/>
  <c r="F455" i="2"/>
  <c r="G464" i="2"/>
  <c r="G475" i="2"/>
  <c r="F480" i="2"/>
  <c r="G481" i="2"/>
  <c r="G487" i="2"/>
  <c r="G488" i="2"/>
  <c r="F495" i="2"/>
  <c r="G505" i="2"/>
  <c r="F515" i="2"/>
  <c r="G525" i="2"/>
  <c r="F535" i="2"/>
  <c r="G545" i="2"/>
  <c r="F555" i="2"/>
  <c r="G565" i="2"/>
  <c r="F575" i="2"/>
  <c r="H585" i="2"/>
  <c r="AJ588" i="2"/>
  <c r="AP96" i="3"/>
  <c r="G600" i="2"/>
  <c r="F620" i="2"/>
  <c r="G635" i="2"/>
  <c r="G655" i="2"/>
  <c r="G671" i="2"/>
  <c r="F670" i="2"/>
  <c r="G678" i="2"/>
  <c r="G679" i="2"/>
  <c r="G695" i="2"/>
  <c r="G701" i="2"/>
  <c r="G702" i="2"/>
  <c r="G708" i="2"/>
  <c r="G709" i="2"/>
  <c r="G715" i="2"/>
  <c r="G721" i="2"/>
  <c r="G722" i="2"/>
  <c r="G728" i="2"/>
  <c r="F730" i="2"/>
  <c r="G739" i="2"/>
  <c r="F765" i="2"/>
  <c r="G774" i="2"/>
  <c r="G775" i="2"/>
  <c r="G781" i="2"/>
  <c r="G782" i="2"/>
  <c r="G788" i="2"/>
  <c r="G797" i="2"/>
  <c r="G798" i="2"/>
  <c r="G814" i="2"/>
  <c r="G825" i="2"/>
  <c r="G835" i="2"/>
  <c r="G836" i="2"/>
  <c r="G842" i="2"/>
  <c r="G843" i="2"/>
  <c r="F850" i="2"/>
  <c r="G859" i="2"/>
  <c r="G870" i="2"/>
  <c r="G875" i="2"/>
  <c r="G876" i="2"/>
  <c r="G882" i="2"/>
  <c r="G883" i="2"/>
  <c r="F890" i="2"/>
  <c r="G899" i="2"/>
  <c r="G915" i="2"/>
  <c r="G916" i="2"/>
  <c r="F920" i="2"/>
  <c r="G923" i="2"/>
  <c r="G933" i="2"/>
  <c r="G934" i="2"/>
  <c r="G941" i="2"/>
  <c r="F955" i="2"/>
  <c r="G961" i="2"/>
  <c r="F960" i="2"/>
  <c r="K118" i="3"/>
  <c r="F121" i="3"/>
  <c r="F23" i="3"/>
  <c r="J26" i="3"/>
  <c r="AC26" i="3"/>
  <c r="Y26" i="3"/>
  <c r="U26" i="3"/>
  <c r="Q26" i="3"/>
  <c r="AZ26" i="3"/>
  <c r="AV26" i="3"/>
  <c r="L14" i="3"/>
  <c r="P14" i="3"/>
  <c r="T14" i="3"/>
  <c r="X14" i="3"/>
  <c r="AB14" i="3"/>
  <c r="AJ14" i="3"/>
  <c r="AN14" i="3"/>
  <c r="AR14" i="3"/>
  <c r="AK14" i="3"/>
  <c r="AU14" i="3"/>
  <c r="AY14" i="3"/>
  <c r="BC14" i="3"/>
  <c r="AT11" i="3"/>
  <c r="E11" i="3" s="1"/>
  <c r="BB14" i="3"/>
  <c r="AT12" i="3"/>
  <c r="BA14" i="3"/>
  <c r="AT13" i="3"/>
  <c r="K40" i="3"/>
  <c r="E40" i="3" s="1"/>
  <c r="P44" i="3"/>
  <c r="T44" i="3"/>
  <c r="X44" i="3"/>
  <c r="AB44" i="3"/>
  <c r="AI44" i="3"/>
  <c r="AM44" i="3"/>
  <c r="AQ44" i="3"/>
  <c r="AJ44" i="3"/>
  <c r="AN44" i="3"/>
  <c r="AR44" i="3"/>
  <c r="AV44" i="3"/>
  <c r="AZ44" i="3"/>
  <c r="AU44" i="3"/>
  <c r="AY44" i="3"/>
  <c r="BC44" i="3"/>
  <c r="AX44" i="3"/>
  <c r="BB44" i="3"/>
  <c r="F46" i="3"/>
  <c r="F47" i="3"/>
  <c r="F49" i="3"/>
  <c r="AT47" i="3"/>
  <c r="L56" i="3"/>
  <c r="P56" i="3"/>
  <c r="N56" i="3"/>
  <c r="K54" i="3"/>
  <c r="N62" i="3"/>
  <c r="V62" i="3"/>
  <c r="K61" i="3"/>
  <c r="AP62" i="3"/>
  <c r="AJ62" i="3"/>
  <c r="AN62" i="3"/>
  <c r="L68" i="3"/>
  <c r="P68" i="3"/>
  <c r="T68" i="3"/>
  <c r="X68" i="3"/>
  <c r="AB68" i="3"/>
  <c r="AV68" i="3"/>
  <c r="AZ68" i="3"/>
  <c r="AT64" i="3"/>
  <c r="E64" i="3" s="1"/>
  <c r="AY68" i="3"/>
  <c r="BC68" i="3"/>
  <c r="AT66" i="3"/>
  <c r="BA68" i="3"/>
  <c r="AT67" i="3"/>
  <c r="F70" i="3"/>
  <c r="Y74" i="3"/>
  <c r="K79" i="3"/>
  <c r="E79" i="3" s="1"/>
  <c r="AI80" i="3"/>
  <c r="AM80" i="3"/>
  <c r="AQ80" i="3"/>
  <c r="L86" i="3"/>
  <c r="P86" i="3"/>
  <c r="T86" i="3"/>
  <c r="X86" i="3"/>
  <c r="AB86" i="3"/>
  <c r="N26" i="3"/>
  <c r="O26" i="3"/>
  <c r="AP26" i="3"/>
  <c r="AL26" i="3"/>
  <c r="AD26" i="3"/>
  <c r="Z26" i="3"/>
  <c r="V26" i="3"/>
  <c r="R26" i="3"/>
  <c r="BA26" i="3"/>
  <c r="AW26" i="3"/>
  <c r="G44" i="3"/>
  <c r="L62" i="3"/>
  <c r="T62" i="3"/>
  <c r="AB62" i="3"/>
  <c r="AO62" i="3"/>
  <c r="AV62" i="3"/>
  <c r="BB62" i="3"/>
  <c r="P80" i="3"/>
  <c r="T80" i="3"/>
  <c r="X80" i="3"/>
  <c r="AB80" i="3"/>
  <c r="G86" i="3"/>
  <c r="AX86" i="3"/>
  <c r="BB86" i="3"/>
  <c r="AW86" i="3"/>
  <c r="BA86" i="3"/>
  <c r="AM26" i="3"/>
  <c r="AI26" i="3"/>
  <c r="BB26" i="3"/>
  <c r="AX26" i="3"/>
  <c r="K12" i="3"/>
  <c r="K42" i="3"/>
  <c r="E42" i="3" s="1"/>
  <c r="AL50" i="3"/>
  <c r="AP50" i="3"/>
  <c r="AI50" i="3"/>
  <c r="AQ50" i="3"/>
  <c r="AH47" i="3"/>
  <c r="AN50" i="3"/>
  <c r="AR50" i="3"/>
  <c r="AK50" i="3"/>
  <c r="AO50" i="3"/>
  <c r="AV56" i="3"/>
  <c r="AX56" i="3"/>
  <c r="AT54" i="3"/>
  <c r="BA56" i="3"/>
  <c r="AT55" i="3"/>
  <c r="F58" i="3"/>
  <c r="F61" i="3"/>
  <c r="K59" i="3"/>
  <c r="E59" i="3" s="1"/>
  <c r="K66" i="3"/>
  <c r="AS68" i="3"/>
  <c r="K73" i="3"/>
  <c r="E73" i="3" s="1"/>
  <c r="AP74" i="3"/>
  <c r="AQ74" i="3"/>
  <c r="AH72" i="3"/>
  <c r="AH74" i="3" s="1"/>
  <c r="AS74" i="3"/>
  <c r="G80" i="3"/>
  <c r="F77" i="3"/>
  <c r="AV80" i="3"/>
  <c r="AZ80" i="3"/>
  <c r="AT76" i="3"/>
  <c r="AY80" i="3"/>
  <c r="AX80" i="3"/>
  <c r="AR26" i="3"/>
  <c r="AN26" i="3"/>
  <c r="AJ26" i="3"/>
  <c r="K13" i="3"/>
  <c r="K14" i="3" s="1"/>
  <c r="AP14" i="3"/>
  <c r="AI14" i="3"/>
  <c r="AH10" i="3"/>
  <c r="AH13" i="3"/>
  <c r="K43" i="3"/>
  <c r="E43" i="3" s="1"/>
  <c r="AL44" i="3"/>
  <c r="AP44" i="3"/>
  <c r="AH41" i="3"/>
  <c r="AH42" i="3"/>
  <c r="AS44" i="3"/>
  <c r="F48" i="3"/>
  <c r="S50" i="3"/>
  <c r="W50" i="3"/>
  <c r="AA50" i="3"/>
  <c r="AV50" i="3"/>
  <c r="AZ50" i="3"/>
  <c r="AT46" i="3"/>
  <c r="AY50" i="3"/>
  <c r="BC50" i="3"/>
  <c r="AX50" i="3"/>
  <c r="AT48" i="3"/>
  <c r="AT49" i="3"/>
  <c r="G56" i="3"/>
  <c r="F54" i="3"/>
  <c r="F55" i="3"/>
  <c r="T56" i="3"/>
  <c r="X56" i="3"/>
  <c r="AB56" i="3"/>
  <c r="N68" i="3"/>
  <c r="R68" i="3"/>
  <c r="V68" i="3"/>
  <c r="Z68" i="3"/>
  <c r="AD68" i="3"/>
  <c r="K67" i="3"/>
  <c r="E67" i="3" s="1"/>
  <c r="O74" i="3"/>
  <c r="L74" i="3"/>
  <c r="K78" i="3"/>
  <c r="K96" i="3"/>
  <c r="G116" i="3"/>
  <c r="AA134" i="3"/>
  <c r="AW146" i="3"/>
  <c r="P152" i="3"/>
  <c r="X152" i="3"/>
  <c r="AB152" i="3"/>
  <c r="AE74" i="3"/>
  <c r="AE110" i="3"/>
  <c r="AE122" i="3"/>
  <c r="AK80" i="3"/>
  <c r="N86" i="3"/>
  <c r="R86" i="3"/>
  <c r="V86" i="3"/>
  <c r="Z86" i="3"/>
  <c r="AD86" i="3"/>
  <c r="K85" i="3"/>
  <c r="E85" i="3" s="1"/>
  <c r="AT83" i="3"/>
  <c r="K93" i="3"/>
  <c r="K97" i="3"/>
  <c r="E97" i="3" s="1"/>
  <c r="Z98" i="3"/>
  <c r="AI98" i="3"/>
  <c r="AM98" i="3"/>
  <c r="AQ98" i="3"/>
  <c r="AJ98" i="3"/>
  <c r="AN98" i="3"/>
  <c r="AR98" i="3"/>
  <c r="F101" i="3"/>
  <c r="L104" i="3"/>
  <c r="P104" i="3"/>
  <c r="T104" i="3"/>
  <c r="X104" i="3"/>
  <c r="AB104" i="3"/>
  <c r="AK104" i="3"/>
  <c r="AO104" i="3"/>
  <c r="AS104" i="3"/>
  <c r="AV104" i="3"/>
  <c r="AZ104" i="3"/>
  <c r="AT100" i="3"/>
  <c r="E100" i="3" s="1"/>
  <c r="AX104" i="3"/>
  <c r="BB104" i="3"/>
  <c r="AT102" i="3"/>
  <c r="G110" i="3"/>
  <c r="F107" i="3"/>
  <c r="F109" i="3"/>
  <c r="K108" i="3"/>
  <c r="K114" i="3"/>
  <c r="AL128" i="3"/>
  <c r="AP128" i="3"/>
  <c r="AH125" i="3"/>
  <c r="AN128" i="3"/>
  <c r="AR128" i="3"/>
  <c r="AK128" i="3"/>
  <c r="AO128" i="3"/>
  <c r="AS128" i="3"/>
  <c r="AH127" i="3"/>
  <c r="Y134" i="3"/>
  <c r="AC134" i="3"/>
  <c r="AH129" i="3"/>
  <c r="AP134" i="3"/>
  <c r="AI134" i="3"/>
  <c r="AM134" i="3"/>
  <c r="AQ134" i="3"/>
  <c r="AJ134" i="3"/>
  <c r="AN134" i="3"/>
  <c r="AR134" i="3"/>
  <c r="AH132" i="3"/>
  <c r="AS134" i="3"/>
  <c r="M134" i="3"/>
  <c r="Q134" i="3"/>
  <c r="K130" i="3"/>
  <c r="K91" i="3"/>
  <c r="E91" i="3" s="1"/>
  <c r="V92" i="3"/>
  <c r="K94" i="3"/>
  <c r="T98" i="3"/>
  <c r="X98" i="3"/>
  <c r="AB98" i="3"/>
  <c r="AV98" i="3"/>
  <c r="AZ98" i="3"/>
  <c r="AT94" i="3"/>
  <c r="AY98" i="3"/>
  <c r="BC98" i="3"/>
  <c r="AT95" i="3"/>
  <c r="E95" i="3" s="1"/>
  <c r="AW98" i="3"/>
  <c r="BA98" i="3"/>
  <c r="K101" i="3"/>
  <c r="AW104" i="3"/>
  <c r="BA104" i="3"/>
  <c r="AT101" i="3"/>
  <c r="K105" i="3"/>
  <c r="R110" i="3"/>
  <c r="V110" i="3"/>
  <c r="Z110" i="3"/>
  <c r="AD110" i="3"/>
  <c r="K109" i="3"/>
  <c r="E109" i="3" s="1"/>
  <c r="N116" i="3"/>
  <c r="R116" i="3"/>
  <c r="V116" i="3"/>
  <c r="Z116" i="3"/>
  <c r="AD116" i="3"/>
  <c r="K115" i="3"/>
  <c r="AH111" i="3"/>
  <c r="AP116" i="3"/>
  <c r="AI116" i="3"/>
  <c r="AM116" i="3"/>
  <c r="AQ116" i="3"/>
  <c r="AJ116" i="3"/>
  <c r="AN116" i="3"/>
  <c r="AR116" i="3"/>
  <c r="AH114" i="3"/>
  <c r="AH115" i="3"/>
  <c r="AL122" i="3"/>
  <c r="AP122" i="3"/>
  <c r="AI122" i="3"/>
  <c r="AK122" i="3"/>
  <c r="AH120" i="3"/>
  <c r="AS122" i="3"/>
  <c r="K124" i="3"/>
  <c r="F133" i="3"/>
  <c r="F100" i="3"/>
  <c r="AE56" i="3"/>
  <c r="AE92" i="3"/>
  <c r="AP86" i="3"/>
  <c r="AI86" i="3"/>
  <c r="AM86" i="3"/>
  <c r="AJ86" i="3"/>
  <c r="AN86" i="3"/>
  <c r="AR86" i="3"/>
  <c r="AO86" i="3"/>
  <c r="AP92" i="3"/>
  <c r="AI92" i="3"/>
  <c r="AQ92" i="3"/>
  <c r="AJ92" i="3"/>
  <c r="AR92" i="3"/>
  <c r="AK92" i="3"/>
  <c r="AH90" i="3"/>
  <c r="F95" i="3"/>
  <c r="F96" i="3"/>
  <c r="K102" i="3"/>
  <c r="K106" i="3"/>
  <c r="E106" i="3" s="1"/>
  <c r="P110" i="3"/>
  <c r="T110" i="3"/>
  <c r="X110" i="3"/>
  <c r="AB110" i="3"/>
  <c r="K112" i="3"/>
  <c r="AT111" i="3"/>
  <c r="AZ116" i="3"/>
  <c r="AT112" i="3"/>
  <c r="AX116" i="3"/>
  <c r="BB116" i="3"/>
  <c r="AW116" i="3"/>
  <c r="BA116" i="3"/>
  <c r="AT115" i="3"/>
  <c r="AQ122" i="3"/>
  <c r="AJ122" i="3"/>
  <c r="AR122" i="3"/>
  <c r="AZ122" i="3"/>
  <c r="AU122" i="3"/>
  <c r="BC122" i="3"/>
  <c r="AX122" i="3"/>
  <c r="BB122" i="3"/>
  <c r="AT120" i="3"/>
  <c r="E120" i="3" s="1"/>
  <c r="BA122" i="3"/>
  <c r="AT121" i="3"/>
  <c r="E121" i="3" s="1"/>
  <c r="F124" i="3"/>
  <c r="F125" i="3"/>
  <c r="F126" i="3"/>
  <c r="K127" i="3"/>
  <c r="E127" i="3" s="1"/>
  <c r="AD134" i="3"/>
  <c r="AT129" i="3"/>
  <c r="AE146" i="3"/>
  <c r="AE32" i="3"/>
  <c r="AE50" i="3"/>
  <c r="W134" i="3"/>
  <c r="K135" i="3"/>
  <c r="E135" i="3" s="1"/>
  <c r="R140" i="3"/>
  <c r="V140" i="3"/>
  <c r="K139" i="3"/>
  <c r="AH135" i="3"/>
  <c r="AP140" i="3"/>
  <c r="AI140" i="3"/>
  <c r="AQ140" i="3"/>
  <c r="AK140" i="3"/>
  <c r="AH138" i="3"/>
  <c r="AS140" i="3"/>
  <c r="AX140" i="3"/>
  <c r="BB140" i="3"/>
  <c r="L146" i="3"/>
  <c r="P146" i="3"/>
  <c r="T146" i="3"/>
  <c r="X146" i="3"/>
  <c r="AB146" i="3"/>
  <c r="N152" i="3"/>
  <c r="R152" i="3"/>
  <c r="V152" i="3"/>
  <c r="K151" i="3"/>
  <c r="E151" i="3" s="1"/>
  <c r="AL152" i="3"/>
  <c r="AI152" i="3"/>
  <c r="AQ152" i="3"/>
  <c r="AJ152" i="3"/>
  <c r="AN152" i="3"/>
  <c r="AR152" i="3"/>
  <c r="AO152" i="3"/>
  <c r="AS152" i="3"/>
  <c r="AJ32" i="3"/>
  <c r="AR32" i="3"/>
  <c r="AV32" i="3"/>
  <c r="AZ32" i="3"/>
  <c r="F28" i="3"/>
  <c r="K28" i="3"/>
  <c r="E28" i="3" s="1"/>
  <c r="AT17" i="3"/>
  <c r="F18" i="3"/>
  <c r="K18" i="3"/>
  <c r="P134" i="3"/>
  <c r="T134" i="3"/>
  <c r="X134" i="3"/>
  <c r="K133" i="3"/>
  <c r="F136" i="3"/>
  <c r="F137" i="3"/>
  <c r="F138" i="3"/>
  <c r="F139" i="3"/>
  <c r="K137" i="3"/>
  <c r="E137" i="3" s="1"/>
  <c r="K144" i="3"/>
  <c r="E144" i="3" s="1"/>
  <c r="AT141" i="3"/>
  <c r="AZ146" i="3"/>
  <c r="AU146" i="3"/>
  <c r="BC146" i="3"/>
  <c r="AX146" i="3"/>
  <c r="BB146" i="3"/>
  <c r="BA146" i="3"/>
  <c r="AT145" i="3"/>
  <c r="F148" i="3"/>
  <c r="F151" i="3"/>
  <c r="K149" i="3"/>
  <c r="E149" i="3" s="1"/>
  <c r="F33" i="3"/>
  <c r="F35" i="3"/>
  <c r="F36" i="3"/>
  <c r="K36" i="3"/>
  <c r="F37" i="3"/>
  <c r="K30" i="3"/>
  <c r="E30" i="3" s="1"/>
  <c r="F31" i="3"/>
  <c r="AI20" i="3"/>
  <c r="AM20" i="3"/>
  <c r="AQ20" i="3"/>
  <c r="AV20" i="3"/>
  <c r="AZ20" i="3"/>
  <c r="F16" i="3"/>
  <c r="K16" i="3"/>
  <c r="E16" i="3" s="1"/>
  <c r="P20" i="3"/>
  <c r="T20" i="3"/>
  <c r="AB20" i="3"/>
  <c r="AH19" i="3"/>
  <c r="AT19" i="3"/>
  <c r="K141" i="3"/>
  <c r="R146" i="3"/>
  <c r="V146" i="3"/>
  <c r="Z146" i="3"/>
  <c r="AD146" i="3"/>
  <c r="K145" i="3"/>
  <c r="E145" i="3" s="1"/>
  <c r="AH141" i="3"/>
  <c r="AI146" i="3"/>
  <c r="AM146" i="3"/>
  <c r="AQ146" i="3"/>
  <c r="AN146" i="3"/>
  <c r="AR146" i="3"/>
  <c r="AK146" i="3"/>
  <c r="AO146" i="3"/>
  <c r="AS146" i="3"/>
  <c r="AH145" i="3"/>
  <c r="L32" i="3"/>
  <c r="AK20" i="3"/>
  <c r="AS20" i="3"/>
  <c r="AT16" i="3"/>
  <c r="BB20" i="3"/>
  <c r="K17" i="3"/>
  <c r="E17" i="3" s="1"/>
  <c r="AX20" i="3"/>
  <c r="AT150" i="3"/>
  <c r="E150" i="3" s="1"/>
  <c r="AH150" i="3"/>
  <c r="AH149" i="3"/>
  <c r="AV146" i="3"/>
  <c r="AT143" i="3"/>
  <c r="AH144" i="3"/>
  <c r="AJ146" i="3"/>
  <c r="K142" i="3"/>
  <c r="E142" i="3" s="1"/>
  <c r="N146" i="3"/>
  <c r="G146" i="3"/>
  <c r="F146" i="3"/>
  <c r="AO140" i="3"/>
  <c r="AL140" i="3"/>
  <c r="Z140" i="3"/>
  <c r="AD140" i="3"/>
  <c r="AT130" i="3"/>
  <c r="E133" i="3"/>
  <c r="AU134" i="3"/>
  <c r="AL134" i="3"/>
  <c r="E130" i="3"/>
  <c r="E125" i="3"/>
  <c r="E124" i="3"/>
  <c r="AJ128" i="3"/>
  <c r="AH123" i="3"/>
  <c r="AH126" i="3"/>
  <c r="E123" i="3"/>
  <c r="AV116" i="3"/>
  <c r="AT113" i="3"/>
  <c r="E113" i="3" s="1"/>
  <c r="AH113" i="3"/>
  <c r="AL116" i="3"/>
  <c r="AH112" i="3"/>
  <c r="K111" i="3"/>
  <c r="F116" i="3"/>
  <c r="AX110" i="3"/>
  <c r="AU110" i="3"/>
  <c r="N110" i="3"/>
  <c r="L110" i="3"/>
  <c r="F106" i="3"/>
  <c r="AJ104" i="3"/>
  <c r="N104" i="3"/>
  <c r="AU98" i="3"/>
  <c r="AT96" i="3"/>
  <c r="L98" i="3"/>
  <c r="F94" i="3"/>
  <c r="AT87" i="3"/>
  <c r="AX92" i="3"/>
  <c r="AU92" i="3"/>
  <c r="E89" i="3"/>
  <c r="K88" i="3"/>
  <c r="E88" i="3" s="1"/>
  <c r="AT82" i="3"/>
  <c r="E82" i="3" s="1"/>
  <c r="E83" i="3"/>
  <c r="AT84" i="3"/>
  <c r="E84" i="3" s="1"/>
  <c r="AQ86" i="3"/>
  <c r="F82" i="3"/>
  <c r="AU80" i="3"/>
  <c r="AT77" i="3"/>
  <c r="AO80" i="3"/>
  <c r="AH75" i="3"/>
  <c r="K76" i="3"/>
  <c r="AO74" i="3"/>
  <c r="G74" i="3"/>
  <c r="AU68" i="3"/>
  <c r="AW68" i="3"/>
  <c r="E58" i="3"/>
  <c r="E61" i="3"/>
  <c r="AW56" i="3"/>
  <c r="K51" i="3"/>
  <c r="K53" i="3"/>
  <c r="E53" i="3" s="1"/>
  <c r="K55" i="3"/>
  <c r="O56" i="3"/>
  <c r="K52" i="3"/>
  <c r="AU50" i="3"/>
  <c r="AT45" i="3"/>
  <c r="AH45" i="3"/>
  <c r="K46" i="3"/>
  <c r="K47" i="3"/>
  <c r="K49" i="3"/>
  <c r="L50" i="3"/>
  <c r="K48" i="3"/>
  <c r="G50" i="3"/>
  <c r="L44" i="3"/>
  <c r="F43" i="3"/>
  <c r="F44" i="3" s="1"/>
  <c r="E19" i="3"/>
  <c r="M20" i="3"/>
  <c r="N20" i="3"/>
  <c r="AW14" i="3"/>
  <c r="AT10" i="3"/>
  <c r="E10" i="3" s="1"/>
  <c r="AX14" i="3"/>
  <c r="AM14" i="3"/>
  <c r="E35" i="3"/>
  <c r="K33" i="3"/>
  <c r="K34" i="3"/>
  <c r="E34" i="3" s="1"/>
  <c r="K37" i="3"/>
  <c r="E37" i="3" s="1"/>
  <c r="M38" i="3"/>
  <c r="N32" i="3"/>
  <c r="K27" i="3"/>
  <c r="K23" i="3"/>
  <c r="E23" i="3" s="1"/>
  <c r="K22" i="3"/>
  <c r="M26" i="3"/>
  <c r="K25" i="3"/>
  <c r="E25" i="3" s="1"/>
  <c r="K21" i="3"/>
  <c r="F20" i="1"/>
  <c r="F50" i="1"/>
  <c r="F100" i="1"/>
  <c r="F155" i="1"/>
  <c r="G260" i="1"/>
  <c r="F260" i="1"/>
  <c r="G280" i="1"/>
  <c r="F280" i="1"/>
  <c r="G300" i="1"/>
  <c r="F300" i="1"/>
  <c r="G320" i="1"/>
  <c r="F320" i="1"/>
  <c r="F105" i="1"/>
  <c r="F115" i="1"/>
  <c r="F125" i="1"/>
  <c r="F135" i="1"/>
  <c r="F195" i="1"/>
  <c r="F215" i="1"/>
  <c r="G218" i="2"/>
  <c r="F250" i="1"/>
  <c r="G252" i="1"/>
  <c r="F265" i="1"/>
  <c r="F285" i="1"/>
  <c r="F305" i="1"/>
  <c r="F325" i="1"/>
  <c r="F335" i="1"/>
  <c r="F70" i="1"/>
  <c r="F145" i="1"/>
  <c r="F165" i="1"/>
  <c r="G167" i="1"/>
  <c r="G8" i="1"/>
  <c r="G11" i="1"/>
  <c r="G31" i="1"/>
  <c r="G38" i="1"/>
  <c r="G41" i="1"/>
  <c r="G58" i="1"/>
  <c r="G68" i="1"/>
  <c r="F85" i="1"/>
  <c r="G270" i="1"/>
  <c r="F270" i="1"/>
  <c r="G290" i="1"/>
  <c r="F290" i="1"/>
  <c r="G310" i="1"/>
  <c r="F310" i="1"/>
  <c r="F340" i="1"/>
  <c r="F60" i="1"/>
  <c r="F90" i="1"/>
  <c r="F160" i="1"/>
  <c r="F25" i="1"/>
  <c r="F95" i="1"/>
  <c r="F140" i="1"/>
  <c r="F150" i="1"/>
  <c r="G175" i="1"/>
  <c r="F175" i="1"/>
  <c r="F185" i="1"/>
  <c r="F205" i="1"/>
  <c r="G225" i="1"/>
  <c r="G215" i="2" s="1"/>
  <c r="F225" i="1"/>
  <c r="F245" i="1"/>
  <c r="F255" i="1"/>
  <c r="F275" i="1"/>
  <c r="F295" i="1"/>
  <c r="F315" i="1"/>
  <c r="F345" i="1"/>
  <c r="F385" i="1"/>
  <c r="F395" i="1"/>
  <c r="F410" i="1"/>
  <c r="F420" i="1"/>
  <c r="F430" i="1"/>
  <c r="F440" i="1"/>
  <c r="F465" i="1"/>
  <c r="F475" i="1"/>
  <c r="F485" i="1"/>
  <c r="F495" i="1"/>
  <c r="F505" i="1"/>
  <c r="F515" i="1"/>
  <c r="F525" i="1"/>
  <c r="F535" i="1"/>
  <c r="F545" i="1"/>
  <c r="F555" i="1"/>
  <c r="F565" i="1"/>
  <c r="F575" i="1"/>
  <c r="F585" i="1"/>
  <c r="F595" i="1"/>
  <c r="F605" i="1"/>
  <c r="F615" i="1"/>
  <c r="F625" i="1"/>
  <c r="F635" i="1"/>
  <c r="F645" i="1"/>
  <c r="F655" i="1"/>
  <c r="F665" i="1"/>
  <c r="F675" i="1"/>
  <c r="G690" i="1"/>
  <c r="G695" i="1"/>
  <c r="G702" i="1"/>
  <c r="G705" i="1"/>
  <c r="G712" i="1"/>
  <c r="F720" i="1"/>
  <c r="F730" i="1"/>
  <c r="F740" i="1"/>
  <c r="F750" i="1"/>
  <c r="F760" i="1"/>
  <c r="F770" i="1"/>
  <c r="F780" i="1"/>
  <c r="F790" i="1"/>
  <c r="G797" i="1"/>
  <c r="G800" i="1"/>
  <c r="G810" i="1"/>
  <c r="G817" i="1"/>
  <c r="F825" i="1"/>
  <c r="F835" i="1"/>
  <c r="F845" i="1"/>
  <c r="F855" i="1"/>
  <c r="F865" i="1"/>
  <c r="F875" i="1"/>
  <c r="F885" i="1"/>
  <c r="F895" i="1"/>
  <c r="F900" i="1"/>
  <c r="F910" i="1"/>
  <c r="F920" i="1"/>
  <c r="F930" i="1"/>
  <c r="F940" i="1"/>
  <c r="F950" i="1"/>
  <c r="F960" i="1"/>
  <c r="F970" i="1"/>
  <c r="F980" i="1"/>
  <c r="F990" i="1"/>
  <c r="G1000" i="1"/>
  <c r="G1006" i="1"/>
  <c r="G1010" i="1"/>
  <c r="G1020" i="1"/>
  <c r="G1035" i="1"/>
  <c r="G5" i="2"/>
  <c r="G25" i="2"/>
  <c r="G35" i="2"/>
  <c r="G45" i="2"/>
  <c r="G55" i="2"/>
  <c r="G65" i="2"/>
  <c r="G75" i="2"/>
  <c r="G85" i="2"/>
  <c r="G95" i="2"/>
  <c r="F110" i="2"/>
  <c r="F120" i="2"/>
  <c r="F130" i="2"/>
  <c r="G140" i="2"/>
  <c r="G150" i="2"/>
  <c r="G165" i="2"/>
  <c r="F170" i="2"/>
  <c r="F180" i="2"/>
  <c r="G190" i="2"/>
  <c r="F22" i="3"/>
  <c r="F205" i="2"/>
  <c r="G220" i="2"/>
  <c r="F220" i="2"/>
  <c r="F230" i="2"/>
  <c r="F250" i="2"/>
  <c r="F270" i="2"/>
  <c r="G382" i="1"/>
  <c r="G392" i="1"/>
  <c r="G417" i="1"/>
  <c r="G427" i="1"/>
  <c r="G437" i="1"/>
  <c r="G462" i="1"/>
  <c r="G472" i="1"/>
  <c r="G482" i="1"/>
  <c r="G492" i="1"/>
  <c r="G502" i="1"/>
  <c r="G512" i="1"/>
  <c r="G522" i="1"/>
  <c r="G532" i="1"/>
  <c r="G542" i="1"/>
  <c r="G552" i="1"/>
  <c r="G562" i="1"/>
  <c r="G572" i="1"/>
  <c r="G582" i="1"/>
  <c r="G592" i="1"/>
  <c r="G602" i="1"/>
  <c r="M195" i="2"/>
  <c r="H198" i="2"/>
  <c r="AJ215" i="2"/>
  <c r="AV218" i="2"/>
  <c r="F225" i="2"/>
  <c r="F235" i="2"/>
  <c r="F255" i="2"/>
  <c r="F275" i="2"/>
  <c r="F335" i="2"/>
  <c r="G290" i="2"/>
  <c r="G300" i="2"/>
  <c r="F305" i="2"/>
  <c r="F315" i="2"/>
  <c r="F325" i="2"/>
  <c r="F340" i="2"/>
  <c r="G350" i="2"/>
  <c r="G360" i="2"/>
  <c r="F365" i="2"/>
  <c r="G375" i="2"/>
  <c r="G385" i="2"/>
  <c r="G395" i="2"/>
  <c r="M400" i="2"/>
  <c r="F405" i="2"/>
  <c r="F410" i="2"/>
  <c r="G420" i="2"/>
  <c r="G430" i="2"/>
  <c r="G440" i="2"/>
  <c r="G450" i="2"/>
  <c r="G460" i="2"/>
  <c r="G470" i="2"/>
  <c r="G480" i="2"/>
  <c r="G490" i="2"/>
  <c r="F590" i="2"/>
  <c r="F600" i="2"/>
  <c r="F610" i="2"/>
  <c r="G647" i="2"/>
  <c r="F655" i="2"/>
  <c r="F665" i="2"/>
  <c r="F675" i="2"/>
  <c r="F685" i="2"/>
  <c r="F695" i="2"/>
  <c r="F705" i="2"/>
  <c r="F715" i="2"/>
  <c r="F725" i="2"/>
  <c r="G735" i="2"/>
  <c r="G745" i="2"/>
  <c r="G752" i="2"/>
  <c r="F760" i="2"/>
  <c r="F805" i="2"/>
  <c r="AV335" i="2"/>
  <c r="G597" i="2"/>
  <c r="G607" i="2"/>
  <c r="G617" i="2"/>
  <c r="G652" i="2"/>
  <c r="G662" i="2"/>
  <c r="G672" i="2"/>
  <c r="G682" i="2"/>
  <c r="G692" i="2"/>
  <c r="G800" i="2"/>
  <c r="F800" i="2"/>
  <c r="AJ400" i="2"/>
  <c r="M585" i="2"/>
  <c r="AJ585" i="2"/>
  <c r="M587" i="2"/>
  <c r="G587" i="2" s="1"/>
  <c r="F775" i="2"/>
  <c r="G785" i="2"/>
  <c r="G790" i="2"/>
  <c r="G810" i="2"/>
  <c r="F810" i="2"/>
  <c r="H26" i="3"/>
  <c r="L26" i="3"/>
  <c r="M402" i="2"/>
  <c r="G402" i="2" s="1"/>
  <c r="F795" i="2"/>
  <c r="I26" i="3"/>
  <c r="F820" i="2"/>
  <c r="F830" i="2"/>
  <c r="F835" i="2"/>
  <c r="F845" i="2"/>
  <c r="F855" i="2"/>
  <c r="F865" i="2"/>
  <c r="F875" i="2"/>
  <c r="F885" i="2"/>
  <c r="F895" i="2"/>
  <c r="F905" i="2"/>
  <c r="F915" i="2"/>
  <c r="F925" i="2"/>
  <c r="F950" i="2"/>
  <c r="G957" i="2"/>
  <c r="F9" i="3"/>
  <c r="AH9" i="3"/>
  <c r="AT9" i="3"/>
  <c r="M14" i="3"/>
  <c r="AH17" i="3"/>
  <c r="G20" i="3"/>
  <c r="AO32" i="3"/>
  <c r="AH36" i="3"/>
  <c r="AU38" i="3"/>
  <c r="AH39" i="3"/>
  <c r="F45" i="3"/>
  <c r="AJ50" i="3"/>
  <c r="G912" i="2"/>
  <c r="G922" i="2"/>
  <c r="F930" i="2"/>
  <c r="G962" i="2"/>
  <c r="AH12" i="3"/>
  <c r="AH15" i="3"/>
  <c r="AT15" i="3"/>
  <c r="L20" i="3"/>
  <c r="AO20" i="3"/>
  <c r="AO26" i="3"/>
  <c r="AL32" i="3"/>
  <c r="G38" i="3"/>
  <c r="K39" i="3"/>
  <c r="K45" i="3"/>
  <c r="AH48" i="3"/>
  <c r="BB56" i="3"/>
  <c r="M945" i="2"/>
  <c r="AH33" i="3"/>
  <c r="AY56" i="3"/>
  <c r="BC56" i="3"/>
  <c r="BA50" i="3"/>
  <c r="F51" i="3"/>
  <c r="E52" i="3"/>
  <c r="AH53" i="3"/>
  <c r="AU62" i="3"/>
  <c r="F63" i="3"/>
  <c r="AH63" i="3"/>
  <c r="AT63" i="3"/>
  <c r="F69" i="3"/>
  <c r="N74" i="3"/>
  <c r="R74" i="3"/>
  <c r="V74" i="3"/>
  <c r="Z74" i="3"/>
  <c r="AD74" i="3"/>
  <c r="AL74" i="3"/>
  <c r="BB74" i="3"/>
  <c r="K70" i="3"/>
  <c r="Z92" i="3"/>
  <c r="AD92" i="3"/>
  <c r="AH51" i="3"/>
  <c r="AT51" i="3"/>
  <c r="G62" i="3"/>
  <c r="K63" i="3"/>
  <c r="K69" i="3"/>
  <c r="S74" i="3"/>
  <c r="W74" i="3"/>
  <c r="AA74" i="3"/>
  <c r="AI74" i="3"/>
  <c r="AM74" i="3"/>
  <c r="AU74" i="3"/>
  <c r="S92" i="3"/>
  <c r="W92" i="3"/>
  <c r="AA92" i="3"/>
  <c r="AM92" i="3"/>
  <c r="AH54" i="3"/>
  <c r="P74" i="3"/>
  <c r="T74" i="3"/>
  <c r="X74" i="3"/>
  <c r="AB74" i="3"/>
  <c r="AJ74" i="3"/>
  <c r="AN74" i="3"/>
  <c r="G92" i="3"/>
  <c r="P92" i="3"/>
  <c r="T92" i="3"/>
  <c r="X92" i="3"/>
  <c r="AB92" i="3"/>
  <c r="AN92" i="3"/>
  <c r="AH57" i="3"/>
  <c r="AH60" i="3"/>
  <c r="AH66" i="3"/>
  <c r="M74" i="3"/>
  <c r="Q74" i="3"/>
  <c r="U74" i="3"/>
  <c r="AC74" i="3"/>
  <c r="AK74" i="3"/>
  <c r="AW74" i="3"/>
  <c r="BA74" i="3"/>
  <c r="K72" i="3"/>
  <c r="H92" i="3"/>
  <c r="M92" i="3"/>
  <c r="Q92" i="3"/>
  <c r="U92" i="3"/>
  <c r="Y92" i="3"/>
  <c r="AC92" i="3"/>
  <c r="K90" i="3"/>
  <c r="F75" i="3"/>
  <c r="F81" i="3"/>
  <c r="AH81" i="3"/>
  <c r="AH86" i="3" s="1"/>
  <c r="AT81" i="3"/>
  <c r="K87" i="3"/>
  <c r="K75" i="3"/>
  <c r="K81" i="3"/>
  <c r="AH93" i="3"/>
  <c r="AT93" i="3"/>
  <c r="AL92" i="3"/>
  <c r="M122" i="3"/>
  <c r="Q122" i="3"/>
  <c r="U122" i="3"/>
  <c r="Y122" i="3"/>
  <c r="AC122" i="3"/>
  <c r="AT118" i="3"/>
  <c r="E118" i="3" s="1"/>
  <c r="AT119" i="3"/>
  <c r="E119" i="3" s="1"/>
  <c r="L122" i="3"/>
  <c r="J134" i="3"/>
  <c r="F130" i="3"/>
  <c r="K131" i="3"/>
  <c r="E131" i="3" s="1"/>
  <c r="K132" i="3"/>
  <c r="AV134" i="3"/>
  <c r="H140" i="3"/>
  <c r="L140" i="3"/>
  <c r="P140" i="3"/>
  <c r="T140" i="3"/>
  <c r="X140" i="3"/>
  <c r="AB140" i="3"/>
  <c r="AT138" i="3"/>
  <c r="AM140" i="3"/>
  <c r="I152" i="3"/>
  <c r="M152" i="3"/>
  <c r="Q152" i="3"/>
  <c r="U152" i="3"/>
  <c r="Y152" i="3"/>
  <c r="AC152" i="3"/>
  <c r="AU152" i="3"/>
  <c r="AT147" i="3"/>
  <c r="AH99" i="3"/>
  <c r="AT99" i="3"/>
  <c r="AT104" i="3" s="1"/>
  <c r="F105" i="3"/>
  <c r="AH105" i="3"/>
  <c r="AT105" i="3"/>
  <c r="AV122" i="3"/>
  <c r="AT117" i="3"/>
  <c r="AH119" i="3"/>
  <c r="K129" i="3"/>
  <c r="L134" i="3"/>
  <c r="AX134" i="3"/>
  <c r="BB134" i="3"/>
  <c r="Q140" i="3"/>
  <c r="U140" i="3"/>
  <c r="AC140" i="3"/>
  <c r="AM152" i="3"/>
  <c r="AH147" i="3"/>
  <c r="F149" i="3"/>
  <c r="F150" i="3"/>
  <c r="AN122" i="3"/>
  <c r="AH117" i="3"/>
  <c r="F129" i="3"/>
  <c r="H134" i="3"/>
  <c r="AU140" i="3"/>
  <c r="F147" i="3"/>
  <c r="G152" i="3"/>
  <c r="I134" i="3"/>
  <c r="N134" i="3"/>
  <c r="R134" i="3"/>
  <c r="V134" i="3"/>
  <c r="Z134" i="3"/>
  <c r="F135" i="3"/>
  <c r="G140" i="3"/>
  <c r="W140" i="3"/>
  <c r="AA140" i="3"/>
  <c r="H152" i="3"/>
  <c r="T12" i="5" l="1"/>
  <c r="AF12" i="5"/>
  <c r="R12" i="5"/>
  <c r="K122" i="3"/>
  <c r="AW10" i="5"/>
  <c r="AW12" i="5" s="1"/>
  <c r="AV12" i="5"/>
  <c r="D123" i="3"/>
  <c r="AH122" i="3"/>
  <c r="AT110" i="3"/>
  <c r="AH104" i="3"/>
  <c r="F68" i="3"/>
  <c r="K24" i="3"/>
  <c r="D9" i="3"/>
  <c r="AQ10" i="5"/>
  <c r="AQ12" i="5" s="1"/>
  <c r="AG12" i="5"/>
  <c r="W12" i="5"/>
  <c r="AS26" i="3"/>
  <c r="M12" i="5"/>
  <c r="K9" i="5"/>
  <c r="Z12" i="5"/>
  <c r="P10" i="5"/>
  <c r="E90" i="3"/>
  <c r="E70" i="3"/>
  <c r="AT134" i="3"/>
  <c r="E94" i="3"/>
  <c r="E108" i="3"/>
  <c r="F92" i="3"/>
  <c r="AT9" i="5"/>
  <c r="AU12" i="5"/>
  <c r="G7" i="5"/>
  <c r="X7" i="5"/>
  <c r="X12" i="5" s="1"/>
  <c r="F10" i="5"/>
  <c r="AE10" i="5"/>
  <c r="AE12" i="5" s="1"/>
  <c r="BB12" i="5"/>
  <c r="BA7" i="5"/>
  <c r="BA12" i="5" s="1"/>
  <c r="AA12" i="5"/>
  <c r="H12" i="5"/>
  <c r="I12" i="5"/>
  <c r="AT10" i="5"/>
  <c r="U12" i="5"/>
  <c r="L10" i="5"/>
  <c r="K10" i="5" s="1"/>
  <c r="F110" i="3"/>
  <c r="E132" i="3"/>
  <c r="E112" i="3"/>
  <c r="E126" i="3"/>
  <c r="F104" i="3"/>
  <c r="AB12" i="5"/>
  <c r="L7" i="5"/>
  <c r="AD12" i="5"/>
  <c r="P7" i="5"/>
  <c r="P12" i="5" s="1"/>
  <c r="AH96" i="3"/>
  <c r="AP10" i="5"/>
  <c r="AL12" i="5"/>
  <c r="AH7" i="5"/>
  <c r="AH26" i="3"/>
  <c r="F140" i="3"/>
  <c r="E138" i="3"/>
  <c r="E33" i="3"/>
  <c r="E36" i="3"/>
  <c r="E38" i="3" s="1"/>
  <c r="AH92" i="3"/>
  <c r="AH134" i="3"/>
  <c r="E114" i="3"/>
  <c r="K152" i="3"/>
  <c r="F14" i="3"/>
  <c r="G335" i="2"/>
  <c r="E77" i="3"/>
  <c r="AH110" i="3"/>
  <c r="E47" i="3"/>
  <c r="AT60" i="3"/>
  <c r="E60" i="3" s="1"/>
  <c r="L152" i="3"/>
  <c r="E18" i="3"/>
  <c r="AP98" i="3"/>
  <c r="E54" i="3"/>
  <c r="E24" i="3"/>
  <c r="AH146" i="3"/>
  <c r="E141" i="3"/>
  <c r="E12" i="3"/>
  <c r="AT86" i="3"/>
  <c r="E143" i="3"/>
  <c r="AH140" i="3"/>
  <c r="K104" i="3"/>
  <c r="G338" i="2"/>
  <c r="F74" i="3"/>
  <c r="F56" i="3"/>
  <c r="X62" i="3"/>
  <c r="F86" i="3"/>
  <c r="AH44" i="3"/>
  <c r="AH14" i="3"/>
  <c r="F20" i="3"/>
  <c r="E78" i="3"/>
  <c r="BC32" i="3"/>
  <c r="AT27" i="3"/>
  <c r="AT32" i="3" s="1"/>
  <c r="AH30" i="3"/>
  <c r="AH32" i="3" s="1"/>
  <c r="AP80" i="3"/>
  <c r="K128" i="3"/>
  <c r="F128" i="3"/>
  <c r="F122" i="3"/>
  <c r="F98" i="3"/>
  <c r="D81" i="3"/>
  <c r="F62" i="3"/>
  <c r="F38" i="3"/>
  <c r="F32" i="3"/>
  <c r="E13" i="3"/>
  <c r="D21" i="3"/>
  <c r="K26" i="3"/>
  <c r="D27" i="3"/>
  <c r="K56" i="3"/>
  <c r="D51" i="3"/>
  <c r="E96" i="3"/>
  <c r="D93" i="3"/>
  <c r="D99" i="3"/>
  <c r="E115" i="3"/>
  <c r="K140" i="3"/>
  <c r="D135" i="3"/>
  <c r="E139" i="3"/>
  <c r="D141" i="3"/>
  <c r="D147" i="3"/>
  <c r="AH20" i="3"/>
  <c r="AT20" i="3"/>
  <c r="E48" i="3"/>
  <c r="E46" i="3"/>
  <c r="AT50" i="3"/>
  <c r="E49" i="3"/>
  <c r="AT68" i="3"/>
  <c r="E66" i="3"/>
  <c r="E72" i="3"/>
  <c r="AT80" i="3"/>
  <c r="E76" i="3"/>
  <c r="AT98" i="3"/>
  <c r="AT116" i="3"/>
  <c r="AT152" i="3"/>
  <c r="AT74" i="3"/>
  <c r="AY62" i="3"/>
  <c r="AT57" i="3"/>
  <c r="E57" i="3" s="1"/>
  <c r="E99" i="3"/>
  <c r="D75" i="3"/>
  <c r="F80" i="3"/>
  <c r="E55" i="3"/>
  <c r="AH80" i="3"/>
  <c r="AH116" i="3"/>
  <c r="G98" i="3"/>
  <c r="E101" i="3"/>
  <c r="AH98" i="3"/>
  <c r="AT140" i="3"/>
  <c r="K110" i="3"/>
  <c r="K20" i="3"/>
  <c r="E22" i="3"/>
  <c r="D15" i="3"/>
  <c r="D105" i="3"/>
  <c r="E128" i="3"/>
  <c r="E102" i="3"/>
  <c r="F215" i="2"/>
  <c r="D63" i="3"/>
  <c r="K146" i="3"/>
  <c r="AH152" i="3"/>
  <c r="K98" i="3"/>
  <c r="AT56" i="3"/>
  <c r="AH50" i="3"/>
  <c r="F50" i="3"/>
  <c r="AT14" i="3"/>
  <c r="AT44" i="3"/>
  <c r="D117" i="3"/>
  <c r="AT38" i="3"/>
  <c r="F152" i="3"/>
  <c r="AT146" i="3"/>
  <c r="AH128" i="3"/>
  <c r="AT122" i="3"/>
  <c r="D111" i="3"/>
  <c r="E111" i="3"/>
  <c r="K116" i="3"/>
  <c r="E93" i="3"/>
  <c r="AH56" i="3"/>
  <c r="E9" i="3"/>
  <c r="AH38" i="3"/>
  <c r="D33" i="3"/>
  <c r="K38" i="3"/>
  <c r="K32" i="3"/>
  <c r="G195" i="2"/>
  <c r="F195" i="2"/>
  <c r="F21" i="3"/>
  <c r="F26" i="3" s="1"/>
  <c r="G26" i="3"/>
  <c r="E39" i="3"/>
  <c r="E44" i="3" s="1"/>
  <c r="D39" i="3"/>
  <c r="K44" i="3"/>
  <c r="E117" i="3"/>
  <c r="E122" i="3" s="1"/>
  <c r="E147" i="3"/>
  <c r="E152" i="3" s="1"/>
  <c r="F134" i="3"/>
  <c r="E105" i="3"/>
  <c r="AH62" i="3"/>
  <c r="E63" i="3"/>
  <c r="K68" i="3"/>
  <c r="K62" i="3"/>
  <c r="D57" i="3"/>
  <c r="AT26" i="3"/>
  <c r="E21" i="3"/>
  <c r="G585" i="2"/>
  <c r="F585" i="2"/>
  <c r="E129" i="3"/>
  <c r="K134" i="3"/>
  <c r="D129" i="3"/>
  <c r="E81" i="3"/>
  <c r="E86" i="3" s="1"/>
  <c r="K86" i="3"/>
  <c r="E87" i="3"/>
  <c r="K92" i="3"/>
  <c r="AH68" i="3"/>
  <c r="E15" i="3"/>
  <c r="K74" i="3"/>
  <c r="E69" i="3"/>
  <c r="D69" i="3"/>
  <c r="E75" i="3"/>
  <c r="K80" i="3"/>
  <c r="D87" i="3"/>
  <c r="F945" i="2"/>
  <c r="G945" i="2"/>
  <c r="E45" i="3"/>
  <c r="D45" i="3"/>
  <c r="K50" i="3"/>
  <c r="E51" i="3"/>
  <c r="G400" i="2"/>
  <c r="F400" i="2"/>
  <c r="E9" i="5" l="1"/>
  <c r="G12" i="5"/>
  <c r="F7" i="5"/>
  <c r="F12" i="5" s="1"/>
  <c r="AT7" i="5"/>
  <c r="AT12" i="5" s="1"/>
  <c r="E92" i="3"/>
  <c r="E110" i="3"/>
  <c r="E10" i="5"/>
  <c r="E20" i="3"/>
  <c r="E134" i="3"/>
  <c r="K7" i="5"/>
  <c r="L12" i="5"/>
  <c r="AP12" i="5"/>
  <c r="AH10" i="5"/>
  <c r="AH12" i="5" s="1"/>
  <c r="E146" i="3"/>
  <c r="E140" i="3"/>
  <c r="E27" i="3"/>
  <c r="E32" i="3" s="1"/>
  <c r="AT62" i="3"/>
  <c r="E80" i="3"/>
  <c r="E62" i="3"/>
  <c r="E26" i="3"/>
  <c r="E14" i="3"/>
  <c r="E56" i="3"/>
  <c r="E74" i="3"/>
  <c r="E98" i="3"/>
  <c r="E116" i="3"/>
  <c r="E50" i="3"/>
  <c r="E68" i="3"/>
  <c r="E104" i="3"/>
  <c r="K12" i="5" l="1"/>
  <c r="E7" i="5"/>
  <c r="E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640" authorId="0" shapeId="0" xr:uid="{00000000-0006-0000-0000-000001000000}">
      <text>
        <r>
          <rPr>
            <sz val="11"/>
            <color theme="1"/>
            <rFont val="Calibri"/>
            <family val="2"/>
            <charset val="204"/>
            <scheme val="minor"/>
          </rPr>
          <t>======
ID#AAAA2lTaS9o
tc={9055DFD0-9E79-4EFE-9516-235B4A228442}    (2023-08-01 16:51:27)
[Цепочка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Сума по статі не співпадає зі стовпчиком 9</t>
        </r>
      </text>
    </comment>
  </commentList>
  <extLst>
    <ext xmlns:r="http://schemas.openxmlformats.org/officeDocument/2006/relationships" uri="GoogleSheetsCustomDataVersion2">
      <go:sheetsCustomData xmlns:go="http://customooxmlschemas.google.com/" r:id="rId1" roundtripDataSignature="AMtx7mhLqVkS8mWzIrCpNfgNgIYO+Ruq8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Y585" authorId="0" shapeId="0" xr:uid="{00000000-0006-0000-0100-000001000000}">
      <text>
        <r>
          <rPr>
            <sz val="11"/>
            <color theme="1"/>
            <rFont val="Calibri"/>
            <family val="2"/>
            <charset val="204"/>
            <scheme val="minor"/>
          </rPr>
          <t>======
ID#AAAA2lTaS9k
tc={9055DFD0-9E79-4EFE-9516-235B4A228442}    (2023-08-01 16:51:27)
[Цепочка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Сума по статі не співпадає зі стовпчиком 9</t>
        </r>
      </text>
    </comment>
  </commentList>
  <extLst>
    <ext xmlns:r="http://schemas.openxmlformats.org/officeDocument/2006/relationships" uri="GoogleSheetsCustomDataVersion2">
      <go:sheetsCustomData xmlns:go="http://customooxmlschemas.google.com/" r:id="rId1" roundtripDataSignature="AMtx7mgk18EdH/RAufK0fdJ3wltxIWE2WQ=="/>
    </ext>
  </extLst>
</comments>
</file>

<file path=xl/sharedStrings.xml><?xml version="1.0" encoding="utf-8"?>
<sst xmlns="http://schemas.openxmlformats.org/spreadsheetml/2006/main" count="28612" uniqueCount="533">
  <si>
    <t>Регіон</t>
  </si>
  <si>
    <t>Можливості щодо лікування</t>
  </si>
  <si>
    <t>Нових пацієнтів за звітний період</t>
  </si>
  <si>
    <t>Кількісні та якісні характеристики пацієнтів, які отримують ЗПТ станом на кінець звітного періоду</t>
  </si>
  <si>
    <t>Кількість осіб які вибули з програми ЗПТ із різних причин</t>
  </si>
  <si>
    <t>по джерелам фінансування</t>
  </si>
  <si>
    <t>по формі видачі</t>
  </si>
  <si>
    <t>стать</t>
  </si>
  <si>
    <t>супутні стани та захворювання</t>
  </si>
  <si>
    <t>загальні характеристики</t>
  </si>
  <si>
    <t>Дозування</t>
  </si>
  <si>
    <t>з них отримують підтримувальне дозування:</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</si>
  <si>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</si>
  <si>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</si>
  <si>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</si>
  <si>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</si>
  <si>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</si>
  <si>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</si>
  <si>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</si>
  <si>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</si>
  <si>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</si>
  <si>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</si>
  <si>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</si>
  <si>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</si>
  <si>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</si>
  <si>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гуманітарна допомога</t>
  </si>
  <si>
    <t>кошти пацієнта</t>
  </si>
  <si>
    <t>кошти місцевого бюджету</t>
  </si>
  <si>
    <t>кошти Державного бюджету</t>
  </si>
  <si>
    <t>щоденно під наглядом медичного персоналу</t>
  </si>
  <si>
    <t>щоденно під наглядом медичного персоналу за допомогою інших методів контролю</t>
  </si>
  <si>
    <t>щомісяця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</si>
  <si>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</si>
  <si>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</si>
  <si>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</si>
  <si>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</si>
  <si>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</si>
  <si>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</si>
  <si>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</si>
  <si>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</si>
  <si>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</si>
  <si>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</si>
  <si>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</si>
  <si>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</si>
  <si>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</si>
  <si>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</si>
  <si>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 xml:space="preserve">кількість осіб, які станом на кінець звітного періоду, які отримували підтримувальне лікування (етап стабілізації) </t>
  </si>
  <si>
    <t>64 мг</t>
  </si>
  <si>
    <t>96 мг</t>
  </si>
  <si>
    <t>128 мг</t>
  </si>
  <si>
    <t>&lt;=6 (мг.)</t>
  </si>
  <si>
    <t xml:space="preserve"> =8-16 (мг.) </t>
  </si>
  <si>
    <t xml:space="preserve"> &gt;= 18 (мг.) </t>
  </si>
  <si>
    <t>&lt;=55 (мг.)</t>
  </si>
  <si>
    <t xml:space="preserve"> =60-75 (мг.) </t>
  </si>
  <si>
    <t xml:space="preserve"> =80-120 (мг.) </t>
  </si>
  <si>
    <t xml:space="preserve"> =125-150 (мг.) </t>
  </si>
  <si>
    <t xml:space="preserve"> &gt;=155 (мг.) </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</si>
  <si>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</si>
  <si>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</si>
  <si>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</si>
  <si>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</si>
  <si>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</si>
  <si>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</si>
  <si>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</si>
  <si>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</si>
  <si>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</si>
  <si>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</si>
  <si>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А</t>
  </si>
  <si>
    <t>Б</t>
  </si>
  <si>
    <t>В</t>
  </si>
  <si>
    <t>Вінницька область</t>
  </si>
  <si>
    <t>КНП "Центр терапії залежностей "Соціотерапія" Вінницької обласної Ради"</t>
  </si>
  <si>
    <t>05483931</t>
  </si>
  <si>
    <t>Бупренорфіну гідрохлорид (табл)</t>
  </si>
  <si>
    <t>X</t>
  </si>
  <si>
    <t>Бупренорфіну гідрохлорид/налоксон  (табл)</t>
  </si>
  <si>
    <t>Х</t>
  </si>
  <si>
    <t>Бупренорфіну гідрохлорид (пролонг)</t>
  </si>
  <si>
    <t>Метадону гідрохлорид (табл)</t>
  </si>
  <si>
    <t>Метадону гідрохлорид (рідкий)</t>
  </si>
  <si>
    <t xml:space="preserve">КНП ВОР "Клінічний центр інфекційних хвороб" </t>
  </si>
  <si>
    <t xml:space="preserve">КНП "Вінницький обласний клінічний фтизіопульмоцентр" </t>
  </si>
  <si>
    <t>05484008</t>
  </si>
  <si>
    <t>КНП "Барська центральна районна лікарня Барської районної ради"</t>
  </si>
  <si>
    <t>01982488</t>
  </si>
  <si>
    <t>КНП "Бершадська окружна лікарня інтенсивного лікування" Бершадської районної Ради</t>
  </si>
  <si>
    <t>01982494</t>
  </si>
  <si>
    <t>КНП "Гайсинська центральна районна лікарня Гайсинської районної ради"</t>
  </si>
  <si>
    <t>КНП "Жмеринська центральна районна лікарня Жмеринської міської ради"</t>
  </si>
  <si>
    <t>01982525</t>
  </si>
  <si>
    <t>КНП "Іллінецька міська лікарня"</t>
  </si>
  <si>
    <t>01982531</t>
  </si>
  <si>
    <t>КНП "Калинівська центральна районна лікарня" Калинівської міської Ради</t>
  </si>
  <si>
    <t>КНП "Козятинська центральна районна лікарня Козятинської районної ради"</t>
  </si>
  <si>
    <t>КП"Ладижинська міська лікарня"</t>
  </si>
  <si>
    <t>41758238</t>
  </si>
  <si>
    <t>КНП "Літинська центральна районна лікарня Літинської районної ради"</t>
  </si>
  <si>
    <t>01982583</t>
  </si>
  <si>
    <t>КНП "Могилів-Подільська окружна лікарня інтенсивного лікування Могилів-Подільської міської ради"</t>
  </si>
  <si>
    <t>01982591</t>
  </si>
  <si>
    <t>КНП "Немирівська центральна районна лікарня Немирівської районної ради"</t>
  </si>
  <si>
    <t>01982614</t>
  </si>
  <si>
    <t>КНП "Погребищенська центральна районна лікарня Погребищенської районної ради"</t>
  </si>
  <si>
    <t>01982637</t>
  </si>
  <si>
    <t>КНП "Хмільницька центральна районна лікарня Хмільницької районної ради"</t>
  </si>
  <si>
    <t>01982695</t>
  </si>
  <si>
    <t>Волинська область</t>
  </si>
  <si>
    <t>Комунальне підприємство "Волинський медичний центр терапії залежностей" Волинської обласної ради</t>
  </si>
  <si>
    <t>01983080</t>
  </si>
  <si>
    <t>Комунальне підприємство "Володимирське територіальне медичне об'єднання"Володимиської міської ради</t>
  </si>
  <si>
    <t>42631325</t>
  </si>
  <si>
    <t>КНП "Ковельське МТМО"</t>
  </si>
  <si>
    <t>01984659</t>
  </si>
  <si>
    <t>КП "Волинський фтизіопульмунологічний медичний центр"</t>
  </si>
  <si>
    <t>Дніпропетровська область</t>
  </si>
  <si>
    <t>КП "Криворізька багатопрофільна лікарня з надання психіатричної допомоги" ДОР</t>
  </si>
  <si>
    <t>01986256</t>
  </si>
  <si>
    <t>14,8</t>
  </si>
  <si>
    <t>КНП “Центр первинної медико-санітарної допомоги №4” Криворізької міської ради</t>
  </si>
  <si>
    <t>37862114</t>
  </si>
  <si>
    <t>Комунальне Некомерційне Підприємство "Центр Первинної Медико-Санітарної допомоги №2" Криворізької Міської Ради</t>
  </si>
  <si>
    <t>37862093</t>
  </si>
  <si>
    <t>КНП "ЦПМСД № 6" КМР</t>
  </si>
  <si>
    <t>37862109</t>
  </si>
  <si>
    <t>Комунальне некомерційне підприємство "Центр первинної медико-санітарної допомоги №7" Криворізької міської ради</t>
  </si>
  <si>
    <t>37862122</t>
  </si>
  <si>
    <t>Комунальне підприємство "Криворізький протитуберкульозний диспансер"ДОР м.Дніпро</t>
  </si>
  <si>
    <t>01985989</t>
  </si>
  <si>
    <t>КНП "Дніпровський центр первинної медико-санітарної допомоги № 4" ДМР</t>
  </si>
  <si>
    <t>37899673</t>
  </si>
  <si>
    <t>КНП "Дніпровський центр первинної медико-санітарної допомоги №3" ДМР</t>
  </si>
  <si>
    <t>37899762</t>
  </si>
  <si>
    <t>Комунальне підприємство "Верхньодніпровська центральна міська лікарня "Верхньодніпровської міської ради"</t>
  </si>
  <si>
    <t>01987913</t>
  </si>
  <si>
    <t>КНП "Першотравенська МЛ"</t>
  </si>
  <si>
    <t>01987416</t>
  </si>
  <si>
    <t>КНП "Павлоградська лікарня інтенсивного лікування"</t>
  </si>
  <si>
    <t>01984174</t>
  </si>
  <si>
    <t>КНП МКЛ № 21 ім. проф. Є.Г.Попкової  ДМР</t>
  </si>
  <si>
    <t>Комунальне підприємство "Марганецька центральна міська лікарня" Марганецької міської ради"</t>
  </si>
  <si>
    <t>01987327</t>
  </si>
  <si>
    <t>Комунальне некомерційне підприємство" Тернівська центральна міська лікарня" Тернівської міської ради"</t>
  </si>
  <si>
    <t>01987445</t>
  </si>
  <si>
    <t>КНП КМР «Міська лікарня № 1» (м.Кам`янське)</t>
  </si>
  <si>
    <t>01985794</t>
  </si>
  <si>
    <t>Комунальне підприємство "Центральна міська лікарня Покровської міської ради Дніпропетровської області"</t>
  </si>
  <si>
    <t>01987563</t>
  </si>
  <si>
    <t>КНП"Жовтоводська міська лікарня"</t>
  </si>
  <si>
    <t>14280960</t>
  </si>
  <si>
    <t>КП " Дніпропетровська багатопрофільна клінічна лікарня з надання  психіатричної допомоги" ДОР   м.Дніро</t>
  </si>
  <si>
    <t>01985400</t>
  </si>
  <si>
    <t>КП " Дніпропетровська багатопрофільна клінічна лікарня з надання психіатричної допомоги" ДОР   м.Павлоград</t>
  </si>
  <si>
    <t>КП " Дніпропетровська багатопрофільна клінічна лікарня з надання  психіатрчної допомоги " ДОР  м. Нікополь</t>
  </si>
  <si>
    <t>КНП " Новомосковська ЦМЛ"-НМР</t>
  </si>
  <si>
    <t>01987273</t>
  </si>
  <si>
    <t>КНП «Дніпровський центр первинної медико-санітарної допомоги № 9» Дніпровської міської ради</t>
  </si>
  <si>
    <t>37899715</t>
  </si>
  <si>
    <t>КНП "Криворізька інфекційна лікарня № 1" КМР</t>
  </si>
  <si>
    <t>Донецька область</t>
  </si>
  <si>
    <t>КНП "Медичний центр з профілактики та лікування залежності м .Краматорськ" вул. О. Тихого, 7</t>
  </si>
  <si>
    <t>02003818</t>
  </si>
  <si>
    <t>КНП "МЦПЛЗ м. Краматорськ" у м. Покровськ, вул. Мікрорайон Гірник, 1</t>
  </si>
  <si>
    <t>КНП "МЦПЛЗ м. Краматорськ" у м. Костянтинівка, вул. Європейська, 17</t>
  </si>
  <si>
    <t xml:space="preserve">02003818 </t>
  </si>
  <si>
    <t>КНП "Медичний центр з профілактики та лікування залежності м. Краматорськ" у м. Слов'янськ, вул. Шнурківська, 4</t>
  </si>
  <si>
    <t>КНП "ЦПМСД 1" КМР вул. Дніпровська, 17</t>
  </si>
  <si>
    <t>37944301</t>
  </si>
  <si>
    <t>КНП "Добропільська лікарня інтенсивного лікування" вул. Гагаріна, 1</t>
  </si>
  <si>
    <t>39017488</t>
  </si>
  <si>
    <t>Житомирська область</t>
  </si>
  <si>
    <t>КНП"Обласний медичний спеціалізований центр"ЖОР</t>
  </si>
  <si>
    <t>01992050</t>
  </si>
  <si>
    <t>КНП "Бердичівська міська лікарня"                              Бердичівської міської ради</t>
  </si>
  <si>
    <t>01992015</t>
  </si>
  <si>
    <t xml:space="preserve">КНП "Звягельська багатопрофільна лікарня"Звягельської міської ради </t>
  </si>
  <si>
    <t>01991820</t>
  </si>
  <si>
    <t>КНП"Коростенська ЦМЛ" КМР</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</si>
  <si>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</si>
  <si>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</si>
  <si>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</si>
  <si>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</si>
  <si>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Закарпатська область</t>
  </si>
  <si>
    <t>КНП "Закарпатський обласний медичний центр психічного здоров'я та медицини залежностей" Закарпатської обласної ради</t>
  </si>
  <si>
    <t>03294574</t>
  </si>
  <si>
    <t>КНП "Ужгородський міський центр первинної медико-санітарної допомоги"</t>
  </si>
  <si>
    <t>04542904</t>
  </si>
  <si>
    <t>Запорізька область</t>
  </si>
  <si>
    <t>КНП "Обласний клінічний заклад з надання психіатричної допомоги" ЗОР</t>
  </si>
  <si>
    <t>05498909</t>
  </si>
  <si>
    <t>КНП «Запорізький регіональний фтизіопульмонологічний клінічний лікувально-діагностичний центр» ЗОР</t>
  </si>
  <si>
    <t>Івано-Франківська область</t>
  </si>
  <si>
    <t>КНП"Прикарпатський наркологічний центр ІФ ОР"</t>
  </si>
  <si>
    <t>13648234</t>
  </si>
  <si>
    <t>КНП  " Калуський міський центр первинної медико-санітарної допомоги Калуської міської ради"</t>
  </si>
  <si>
    <t>01993457</t>
  </si>
  <si>
    <t>КНП  " Надвірнянська центральна районна лікарня " Надвірнянської районної ради</t>
  </si>
  <si>
    <t>01993581</t>
  </si>
  <si>
    <t>КНП  "Долинська багатопрофільна лікарня" Долинської районної ради Івано-Франківської області</t>
  </si>
  <si>
    <t>КНП  "Івано-Франківський фтизіопульмонологічний центр Івано-Франківської обласної ради"</t>
  </si>
  <si>
    <t>01993351</t>
  </si>
  <si>
    <t>КНП  " Коломийська центральна районна лікарня " Коломийської районної ради</t>
  </si>
  <si>
    <t>01993658</t>
  </si>
  <si>
    <t>КНП  " Тлумацька центральна районна лікарня " Тлумацької районної ради Івано-Франківської області</t>
  </si>
  <si>
    <t>03568132</t>
  </si>
  <si>
    <t>КНП  "Богородчанська центральна районна лікарня" Богородчанської районної ради Івано-Франківської області</t>
  </si>
  <si>
    <t>КНМП "Рогатинська ЦРЛ"</t>
  </si>
  <si>
    <t>КНП"Бурштинська центральна міська лікарня"</t>
  </si>
  <si>
    <t>25068128</t>
  </si>
  <si>
    <t>КНП  "Івано-Франківська Обласна Клінічна Інфекційна Лікарня Івано-Франківської Обласної Ради"</t>
  </si>
  <si>
    <t>01993575</t>
  </si>
  <si>
    <t>м. Київ</t>
  </si>
  <si>
    <t>КНП  " Київська міська наркологічна клінічна лікарня "Соціотерапія" виконавчого органу Київської міської ради          (Київської міської державної адміністрації), пров. Деміївський 5А</t>
  </si>
  <si>
    <t>05496862</t>
  </si>
  <si>
    <t>КНП  " Київська міська наркологічна клінічна лікарня "Соціотерапія" виконавчого органу Київської міської ради         (Київської міської державної адміністрації)   Відпочинку, 18</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</si>
  <si>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   Визволителів</t>
  </si>
  <si>
    <t>КНП  "Центр первинної медико-санітарної допомоги №2" Подільськього району міста Києва</t>
  </si>
  <si>
    <t>38946192</t>
  </si>
  <si>
    <t>КНП  " Київська міська клінічна лікарня №5",Київський міський центр профілактики боротьби зі СНІДом</t>
  </si>
  <si>
    <t>00185028</t>
  </si>
  <si>
    <t>КНП  "ФТИЗІАТРІЯ" ВИКОНАВЧОГО ОРГАНУ КИЇВСЬКОЇ МІСЬКОЇ РАДИ (КИЇВСЬКОЇ МІСЬКОЇ ДЕРЖАВНОЇ АДМІНІСТРАЦІЇ)</t>
  </si>
  <si>
    <t>01993865</t>
  </si>
  <si>
    <t>Київська область</t>
  </si>
  <si>
    <t xml:space="preserve">Комунальне некомерційне підприємство Білоцерківської міської ради "Білоцерківська міська лікарня №4"
</t>
  </si>
  <si>
    <t>34019124</t>
  </si>
  <si>
    <t>КНП ОМР "Обухівська БЛІЛ"</t>
  </si>
  <si>
    <t>01994155</t>
  </si>
  <si>
    <t>КНП ФМР "Фастівська БЛІЛ"</t>
  </si>
  <si>
    <t>1994238</t>
  </si>
  <si>
    <t>Кіровоградська область</t>
  </si>
  <si>
    <t>КНП "Обласна клінічна психіатрічна лікарня Кіровоградської обласної ради"</t>
  </si>
  <si>
    <t>01995160</t>
  </si>
  <si>
    <t>КНП  "Олександрійський наркологічний диспансер Кіровоградської обласної ради"</t>
  </si>
  <si>
    <t>03092540</t>
  </si>
  <si>
    <t>113.3</t>
  </si>
  <si>
    <t xml:space="preserve"> </t>
  </si>
  <si>
    <t>КНП  "Світловодська центральна районна лікарня"Світловодської міської ради</t>
  </si>
  <si>
    <t>01995083</t>
  </si>
  <si>
    <t>КНП  "Знам'янська міська лікарня ім. А.В.Лисенка"Знам'янської міської ради</t>
  </si>
  <si>
    <t>01111227</t>
  </si>
  <si>
    <t>КНП  "Ноувоукраїнська центральна районна лікарня" Новоукраїнської районної  ради</t>
  </si>
  <si>
    <t>01995249</t>
  </si>
  <si>
    <t>КНП "Кіровоградський обласний фтизіопульмонологічний медичний центр Кіровоградської обласної ради"</t>
  </si>
  <si>
    <t>01994936</t>
  </si>
  <si>
    <t>Львівська область</t>
  </si>
  <si>
    <t>КНП ЛОР "Львівський обласний медичний центр превевнції та терапії узалежнень"                                     Б. Хмельницького</t>
  </si>
  <si>
    <t>01997768</t>
  </si>
  <si>
    <t>КНП ЛОР "Львівський обласний медичний центр превевнції та терапії узалежнень"                                              вул. Б. Лепкого</t>
  </si>
  <si>
    <t>КНП  Львівської обласної ради "Львівський регіональний фтизіопульмонологічний клінічний лікувально-діагностичний центр"                              вул. Лисенка</t>
  </si>
  <si>
    <t>01998147</t>
  </si>
  <si>
    <t>Комунальне некомерційне підприємство Львівської міської ради "Львівський регіональний фтизіопульмонологічний клінічний лікувально-діагностичний центр"                               вул. Зелена</t>
  </si>
  <si>
    <t>КНП " Львівське ТМО2" ВП "4 лікарня",  вул. Фредра , 2</t>
  </si>
  <si>
    <t>44625774</t>
  </si>
  <si>
    <t xml:space="preserve"> КНП " Львівське ТМО2" ВП "  Лікарня Князя Лева"    вул. Лемківська, 28</t>
  </si>
  <si>
    <t>КНП "ЦМЛ м. Борислава"</t>
  </si>
  <si>
    <t>01997372</t>
  </si>
  <si>
    <t>КНП "Бродівська центральна районна лікарня Бродівської районної ради Львівської області"</t>
  </si>
  <si>
    <t>01998226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</si>
  <si>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</si>
  <si>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</si>
  <si>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</si>
  <si>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01996272</t>
  </si>
  <si>
    <t>КНП  "Миколаївська центральна районна лікарня" Миколаївської районної ради</t>
  </si>
  <si>
    <t>01998271</t>
  </si>
  <si>
    <t>КНП "Новороздільська міська лікарня"</t>
  </si>
  <si>
    <t>20764314</t>
  </si>
  <si>
    <t>КНП " Стебницька міська лікарня" ДМР</t>
  </si>
  <si>
    <t>КНП  "Стрийська центральна міська лікарня"</t>
  </si>
  <si>
    <t>01996958</t>
  </si>
  <si>
    <t>КП "Центральна міська лікарня  Червоноградськаої міської ради"</t>
  </si>
  <si>
    <t>01996869</t>
  </si>
  <si>
    <t>КНП"Жовківська лікарня" Жовківськоі міськоі ради Львівського району Львівськоі області</t>
  </si>
  <si>
    <t xml:space="preserve"> 01996409</t>
  </si>
  <si>
    <t>Миколаївська область</t>
  </si>
  <si>
    <t>КНП  "Миколаївський обласний центр психічного здоров'я" Миколаївської обласної ради</t>
  </si>
  <si>
    <t>КНП  Миколаївської міської ради «Центр соціально значущих хвороб</t>
  </si>
  <si>
    <t>КНП  "Миколаївський обласний центр паліативної  допомоги та інтегрованих послуг" Миколаївської обласної ради</t>
  </si>
  <si>
    <t>КНП  "Миколаївський регіональний фтизіопульмонологічний медичний центр" Миколаївської обласної ради</t>
  </si>
  <si>
    <t>КНП  "Миколаївська обласна клінічна лікарня" Миколаївської обласної ради</t>
  </si>
  <si>
    <t>КНП  Миколаївської міської ради "Міська лікарня № 5"</t>
  </si>
  <si>
    <t>КНП  "Первомайська центральна міська багатопрофільна лікарня" Первомайської міської ради</t>
  </si>
  <si>
    <t>КП "Комунальне некомерційне підприємство Вознесенська багатопрофільна лікарня" Вознесенської міської ради</t>
  </si>
  <si>
    <t>КНП  "Южноукраїнська міська багатопрофільна лікарня" Южноукраїнської міської ради</t>
  </si>
  <si>
    <t>33850812</t>
  </si>
  <si>
    <t>КНП  "Багатопрофільна лікарня Веснянської,Нечаянської,Радсадівської сільських рад  Миколаївського району  Миколаївської області"</t>
  </si>
  <si>
    <t>КНП  "Новоодеська центральна районна лікарня" Новоодеської районної ради</t>
  </si>
  <si>
    <t>КНП  "Новобузька центральна районна лікарня" Новобузької районної ради</t>
  </si>
  <si>
    <t>КНП  "Очаківська центральна районна лікарня" Очаківської районної ради</t>
  </si>
  <si>
    <t>КНП  "Казанківська центральна районна лікарня" Казанківської районної ради</t>
  </si>
  <si>
    <t>КНП  "Снігурівська центральна районна лікарня" Снігурівської районної ради</t>
  </si>
  <si>
    <t>Одеська область</t>
  </si>
  <si>
    <t>КНП «Одеський міський  центр  профілактики та боротьби з ВІЛ-інфекцією/СНІДом»</t>
  </si>
  <si>
    <t>Комунальне Некомерційне Підприємство "Міський психіатричний диспансер" Одеської Міської Ради</t>
  </si>
  <si>
    <t>35357187</t>
  </si>
  <si>
    <t>КНП   «Одеський обласний центр соціально значущих хвороб Одеської Обласної Ради»</t>
  </si>
  <si>
    <t>КНП "Ізмаїльська міська центральна лікарня" Ізмаїльської Міської Ради</t>
  </si>
  <si>
    <t>42489785</t>
  </si>
  <si>
    <t>КНП "Березівська центральна міська лікарня" Березівської Міської Ради</t>
  </si>
  <si>
    <t>01998650</t>
  </si>
  <si>
    <t>КНП  «Білгород-Дністровська міська багатопрофільна лікарня»  Білгород-Дністровської Міської Ради</t>
  </si>
  <si>
    <t>01998667</t>
  </si>
  <si>
    <t>17;02</t>
  </si>
  <si>
    <t>КНП  «Центр первинної медико-санітарної допомоги № 3» Одеської Міської Ради</t>
  </si>
  <si>
    <t>39027648</t>
  </si>
  <si>
    <t>КНП  «Центр первинної медико-санітарної допомоги № 18» Одеської Міської Ради</t>
  </si>
  <si>
    <t>02774556</t>
  </si>
  <si>
    <t>Полтавська область</t>
  </si>
  <si>
    <t>КП "Полтавський обласний центр терапії залежностей Полтавської обласної ради"
(м. Полтава)</t>
  </si>
  <si>
    <t>01984151</t>
  </si>
  <si>
    <t>КП "Полтавський обласний центр терапії залежностей Полтавської обласної ради"
(м. Кременчуг)</t>
  </si>
  <si>
    <t>КП "Полтавський обласний центр терапії залежностей Полтавської обласної ради"
(м. Лубни)</t>
  </si>
  <si>
    <t>КНП "Гадяцька центральна районна лікарня" Гадяцької районної ради</t>
  </si>
  <si>
    <t>01999218</t>
  </si>
  <si>
    <t>КНП "Кобеляцька міська лікарня"</t>
  </si>
  <si>
    <t>01999307</t>
  </si>
  <si>
    <t>КП "Полтавський обласний клінічний протитуберкульозний диспансер Полтавської обласної ради"</t>
  </si>
  <si>
    <t>01999709</t>
  </si>
  <si>
    <t>КНП "Миргородська центральна районна лікарня" Миргородської районної ради</t>
  </si>
  <si>
    <t>01999402</t>
  </si>
  <si>
    <t>КНП "Лохвицька районна ліекарня Лохвицькоі районної ради"</t>
  </si>
  <si>
    <t>01999359</t>
  </si>
  <si>
    <t>КП" Пирятинська центральна районна лікарня Пирятинської районної ради"</t>
  </si>
  <si>
    <t>01999460</t>
  </si>
  <si>
    <t>КНП "Хорольська центральна районна лікарня" Хорольської районної ради, Полтавьскої області</t>
  </si>
  <si>
    <t>КНП "Зіньківська центральна районна лікарня"</t>
  </si>
  <si>
    <t>01999276</t>
  </si>
  <si>
    <t>КНП "Карлівська центральна районна лікарня імені Л.В.Радевича"</t>
  </si>
  <si>
    <t>01999299</t>
  </si>
  <si>
    <t>КНП "Центр первинної медико-санітарної допомоги м. Горішні Плавні Горішньоплавнівської міської ради Полтавської області"</t>
  </si>
  <si>
    <t>26553305</t>
  </si>
  <si>
    <t>Рівненська область</t>
  </si>
  <si>
    <t>Комунальне підриємство" Рівненський обласний центр психічного здоровя населення" Рівненської обласної ради</t>
  </si>
  <si>
    <t>22563423</t>
  </si>
  <si>
    <t xml:space="preserve">   </t>
  </si>
  <si>
    <t>Комунальне некомерційне підприємство" Здлобунівська центральна міська лікарня" Здолбунівської міської ради Рівненської області</t>
  </si>
  <si>
    <t>02000105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</si>
  <si>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</si>
  <si>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</si>
  <si>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</si>
  <si>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</si>
  <si>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</si>
  <si>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03068582</t>
  </si>
  <si>
    <t>Сумська область</t>
  </si>
  <si>
    <t>КНП СОР "Обласний клінічний медичний центр соціально небезпечних захворювань"</t>
  </si>
  <si>
    <t>03083340</t>
  </si>
  <si>
    <t>КНП Сумської обласної ради «Обласна спеціалізована клінічна лікарня»</t>
  </si>
  <si>
    <t>02000369</t>
  </si>
  <si>
    <t>КНП «Шосткинська центральна районна лікарня» Шосткинської міської ради</t>
  </si>
  <si>
    <t>01981514</t>
  </si>
  <si>
    <t>КНП "Середино-Будська міська лікарня" Середино-Будської міської ради</t>
  </si>
  <si>
    <t>01981483</t>
  </si>
  <si>
    <t>КНП Охтирської міської ради «Охтирська центральна районна лікарня»</t>
  </si>
  <si>
    <t>02007472</t>
  </si>
  <si>
    <t xml:space="preserve">КНП "Буринська лікарня ім.проф.М.П.Новаченка" </t>
  </si>
  <si>
    <t>39034372</t>
  </si>
  <si>
    <t>КНП  Конотопської міської ради «Конотопська центральна районна лікарня ім. академіка Михайла Давидова»</t>
  </si>
  <si>
    <t>02007532</t>
  </si>
  <si>
    <t>КП «Кролевецька лікарня» Кролевецької міської  ради</t>
  </si>
  <si>
    <t>02007549</t>
  </si>
  <si>
    <t>КНП "Лебединська лікарня ім. лікаря К.О.Зільберника" Лебединської міської ради</t>
  </si>
  <si>
    <t>02007555</t>
  </si>
  <si>
    <t>КНП "Краснопільська лікарня" Краснопільської селищної ради</t>
  </si>
  <si>
    <t>02007526</t>
  </si>
  <si>
    <t>Тернопільська область</t>
  </si>
  <si>
    <t>КНП "Тернопільський обласний медичний центр соціально-небезпечних захворювань" Тернопільської обласної ради</t>
  </si>
  <si>
    <t>14030985</t>
  </si>
  <si>
    <t>Харківська область</t>
  </si>
  <si>
    <t>КНП ХОР "Обласний наркологічний диспансер"</t>
  </si>
  <si>
    <t>03293557</t>
  </si>
  <si>
    <t>КНП ХОР " Обласний клінічний центр профілактики і боротьби зі СНІДом"</t>
  </si>
  <si>
    <t>25187896</t>
  </si>
  <si>
    <t>х</t>
  </si>
  <si>
    <t>КНП ХОР "Обласний протитуберкульозний диспансер №1"</t>
  </si>
  <si>
    <t>2002760</t>
  </si>
  <si>
    <t>КНП "Зміївська центральна районна лікарня"Зміївської міської ради Харківської області</t>
  </si>
  <si>
    <t>02003178</t>
  </si>
  <si>
    <t>КНП" Лозівське територіальне медичне обєднання"</t>
  </si>
  <si>
    <t>40199749</t>
  </si>
  <si>
    <t>КНП "Красноградська центральна районна лікарня"</t>
  </si>
  <si>
    <t>02002701</t>
  </si>
  <si>
    <t>Херсонська область</t>
  </si>
  <si>
    <t>КНП "Херсонський обласний заклад з надання психіатричної допомоги наркологічний центр" ХОР"</t>
  </si>
  <si>
    <t>02004151</t>
  </si>
  <si>
    <t>Хмельницька область</t>
  </si>
  <si>
    <t>КНП « Хмельницький обласний заклад з надання психіатричної допомоги»</t>
  </si>
  <si>
    <t>02004982</t>
  </si>
  <si>
    <t>КНП "Волочиська багатопрофільна лікарня" ВОЛОЧИСЬКОЇ МІСЬКОЇ РАДИ ХМЕЛЬНИЦЬКОГО РАЙОНУ ХМЕЛЬНИЦЬКОЇ ОБЛАСТІ</t>
  </si>
  <si>
    <t>02004195</t>
  </si>
  <si>
    <t>КНП Дунаєвецької міської ради "Дунаєвецька багатопрофільна лікарня</t>
  </si>
  <si>
    <t>02004255</t>
  </si>
  <si>
    <t>КНП "ІЗЯСЛАВСЬКА МІСЬКА БАГАТОПРОФІЛЬНА ЛІКАРНЯ" ІЗЯСЛАВСЬКОЇ МІСЬКОЇ РАДИ</t>
  </si>
  <si>
    <t>02004367</t>
  </si>
  <si>
    <t>КНП "Лікувальний діагностично-консультативний центр" Камянець-Подільської міської ради.</t>
  </si>
  <si>
    <t>26381844</t>
  </si>
  <si>
    <t>КНП  Нетішинської міської ради "Спеціалізована медико-санітарна частина м.Нетішин"</t>
  </si>
  <si>
    <t>05540451</t>
  </si>
  <si>
    <t>КНП  "НОВОУШИЦЬКА ЦЕНТРАЛЬНА ЛІКАРНЯ" НОВОУШИЦЬКОЇ СЕЛИЩНОЇ РАДИ</t>
  </si>
  <si>
    <t>02004380</t>
  </si>
  <si>
    <t>КНП  ПОЛОНСЬКОЇ МІСЬКОЇ РАДИ "ПОЛОНСЬКА МІСЬКА БАГАТОПРОФІЛЬНА ЛІКАРНЯ ІМ.НАТАЛІЇ САВЕЛІЇВНИ ГОВОРУН"</t>
  </si>
  <si>
    <t>02004404</t>
  </si>
  <si>
    <t xml:space="preserve"> КНП "СТАРОКОСТЯНТИНІВСЬКА БАГАТОПРОФІЛЬНА ЛІКАРНЯ "СТАРОКОСТЯНТИНІВСЬКОЇ МІСЬКОЇ РАДИ ХМЕЛЬНИЦЬКОГО РАЙОНУ ХМЕЛЬНИЦЬКОЇ ОБЛАСТІ</t>
  </si>
  <si>
    <t>02004479</t>
  </si>
  <si>
    <t>КНП "ЧЕМЕРОВЕЦЬКА БАГАТОПРОФІЛЬНА ЛІКАРНЯ" ЧЕМЕРОВЕЦЬКОЇ СЕЛИЩНОЇ РАДИ</t>
  </si>
  <si>
    <t>02004522</t>
  </si>
  <si>
    <t>КНП "ШЕПЕТІВСЬКА БАГАТОПРОФІЛЬНА ЛІКАРНЯ" ШЕПЕТІВСЬКОЇ МІСЬКОЇ РАДИ ХМЕЛЬНИЦЬКОЇ ОБЛАСТІ</t>
  </si>
  <si>
    <t>02004812</t>
  </si>
  <si>
    <t>КНП "Ярмолинецька багатопрофільна лікарня" Ярмолинецької селищної  ради Хмельницької області</t>
  </si>
  <si>
    <t>02004580</t>
  </si>
  <si>
    <t>Черкаська область</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</si>
  <si>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</si>
  <si>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</si>
  <si>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02005603</t>
  </si>
  <si>
    <t>КНП "Черкаська обласна психіатрична лікарня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</si>
  <si>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</si>
  <si>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</si>
  <si>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</si>
  <si>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05540631</t>
  </si>
  <si>
    <t>КНП "Ватутінська міська лікарня Ватутінської міської ради"</t>
  </si>
  <si>
    <t>05503680</t>
  </si>
  <si>
    <t>КНП "Городищенське районне територіальне медичне об’єднання" Городищенської районної ради</t>
  </si>
  <si>
    <t>02005355</t>
  </si>
  <si>
    <t>КНП Драбівської районної ради "Драбівська центральна районна лікарня"</t>
  </si>
  <si>
    <t>02005361</t>
  </si>
  <si>
    <t xml:space="preserve">КНП "Жашківська центральна районна лікарня" </t>
  </si>
  <si>
    <t>02005378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</si>
  <si>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</si>
  <si>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02005384</t>
  </si>
  <si>
    <t>КНП "Золотоніська районна багатопрофільна лікарня" Золотоніської районної ради</t>
  </si>
  <si>
    <t>02005303</t>
  </si>
  <si>
    <t>КНП "Кам’янська багатопрофільна лікарня" Кам’янської міської ради</t>
  </si>
  <si>
    <t>02005310</t>
  </si>
  <si>
    <t>КНП "Канівська центральна районна лікарня" Канівської районної ради</t>
  </si>
  <si>
    <t>02005326</t>
  </si>
  <si>
    <t>КНП "Катеринопільська центральна районна лікарня"</t>
  </si>
  <si>
    <t>02005332</t>
  </si>
  <si>
    <t>КНП "Корсунь-Шевченківська центральна районна лікарня" Корсунь-Шевченківської районної ради</t>
  </si>
  <si>
    <t>02005349</t>
  </si>
  <si>
    <t>КНП "Лисянська центральна районна лікарня" Лисянської районної ради Черкаської області</t>
  </si>
  <si>
    <t>02005415</t>
  </si>
  <si>
    <t>КНП "Маньківська центральна районна лікарня" Маньківської районної ради Черкаської області</t>
  </si>
  <si>
    <t>02005421</t>
  </si>
  <si>
    <t>КНП "Тальнівська багатопрофільна лікарня" Тальнівської міської ради</t>
  </si>
  <si>
    <t>02005450</t>
  </si>
  <si>
    <t>КНП "Уманська центральна районна лікарня" Уманської районної ради</t>
  </si>
  <si>
    <t>02005167</t>
  </si>
  <si>
    <t>КНП "Христинівська центральна районна лікарня Христинівської районної ради" Черкаської області</t>
  </si>
  <si>
    <t>02005473</t>
  </si>
  <si>
    <t>КНП "Чигиринська багатопрофільна лікарня" Чигиринської районної ради</t>
  </si>
  <si>
    <t>02005289</t>
  </si>
  <si>
    <t>КНП "Шполянська багатопрофільна лікарня імені братів М. С. і О. С. Коломійченків" Шполянської районної ради</t>
  </si>
  <si>
    <t>02005496</t>
  </si>
  <si>
    <t>КНП "Чорнобаївська багатопрофільна лікарня Чорнобаївської районної ради"</t>
  </si>
  <si>
    <t>02005266</t>
  </si>
  <si>
    <t>КНП "Черкаська центральна районна лікарня Червонослобідської сільської ради"</t>
  </si>
  <si>
    <t>02005484</t>
  </si>
  <si>
    <t>КНП "Монастирищенська багатопрофільна лікарня Монастирищенської міської ради"</t>
  </si>
  <si>
    <t>02005390</t>
  </si>
  <si>
    <t>Чернівецька область</t>
  </si>
  <si>
    <t>Обласне комунальне некомерційне підприємство "Чернівецький обласний наркологічний диспансер"</t>
  </si>
  <si>
    <t>43353243</t>
  </si>
  <si>
    <t>Чернігівська область</t>
  </si>
  <si>
    <t>КНП "Чернігівська обласна психоневрологічна лікарня" Чернігівської обласної ради. Чернігівське диспансерне наркологічне відділення</t>
  </si>
  <si>
    <t>02006076</t>
  </si>
  <si>
    <t>КНП "Чернігівська обласна психоневрологічна лікарня" Чернігівської обласної ради. Ніжинське диспансерне наркологічне відділення</t>
  </si>
  <si>
    <t>14</t>
  </si>
  <si>
    <t>19,2</t>
  </si>
  <si>
    <t>105,5</t>
  </si>
  <si>
    <t>КНП "Чернігівська обласна психоневрологічна лікарня" Чернігівської обласної ради. Прилуцьке диспансерне наркологічне відділення</t>
  </si>
  <si>
    <t>КНП "Корюківська центральна районна лікарня Корюківської районної ради Чернігівської області"</t>
  </si>
  <si>
    <t>02006320</t>
  </si>
  <si>
    <t>КНП "Менська центральна районна лікарня" Менської районої ради</t>
  </si>
  <si>
    <t>02006343</t>
  </si>
  <si>
    <t>КНП "Бахмацька міська лікарня" Бахмацької міської ради</t>
  </si>
  <si>
    <t>02006159</t>
  </si>
  <si>
    <t>"База-лікувально - профілактичних закладів" м. Кривий Ріг</t>
  </si>
  <si>
    <t xml:space="preserve">КНП "Медичний центр з профілактики та лікування залежності м .Краматорськ"         </t>
  </si>
  <si>
    <t>КНП  " Київська міська наркологічна клінічна лікарня "Соціотерапія" виконавчого органу Київської міської ради          (Київської міської державної адміністрації)</t>
  </si>
  <si>
    <t xml:space="preserve">КНП ЛОР "Львівський обласний медичний центр превевнції та терапії узалежнень"                                     </t>
  </si>
  <si>
    <t>всього</t>
  </si>
  <si>
    <t>Київ</t>
  </si>
  <si>
    <t>Товариство з обмеженою відповідальністю "Європейський діагностичний центр "Європа"</t>
  </si>
  <si>
    <t>39503500</t>
  </si>
  <si>
    <t>ТОВ"Міський центр психіатрічної допомоги"</t>
  </si>
  <si>
    <t>44593622</t>
  </si>
  <si>
    <t>ТОВ "Запорізький Центр практичної наркології"</t>
  </si>
  <si>
    <t>44846646</t>
  </si>
  <si>
    <t>КМВ МБО "РЕАБІЛІТАЦІЙНИЙ ЦЕНТР"СХОДИ"</t>
  </si>
  <si>
    <t>26438337</t>
  </si>
  <si>
    <t>Товариство з обмеженою відповідальністю "АДДІМЕД"</t>
  </si>
  <si>
    <t>37671097</t>
  </si>
  <si>
    <t xml:space="preserve">ТОВ "АЮМЕД" </t>
  </si>
  <si>
    <t>44205127</t>
  </si>
  <si>
    <t>Товариство з обмеженою відповідальністю                       "Б-КЛІНІКА"</t>
  </si>
  <si>
    <t>44198874</t>
  </si>
  <si>
    <t>ТОВ "Деснянський наркологічний центр інтегрованих послуг"</t>
  </si>
  <si>
    <t>44298871</t>
  </si>
  <si>
    <t>ТОВ "Київський міський центр лікування залежності"</t>
  </si>
  <si>
    <t>41623926</t>
  </si>
  <si>
    <t>ТОВ "Медична центр "КЛІНІКА МЕДЛЮКС"</t>
  </si>
  <si>
    <t>44198047</t>
  </si>
  <si>
    <t>Товариство з обмеженою відповідальністю  "Медичний центр"КВІНМЕД"</t>
  </si>
  <si>
    <t>44451533</t>
  </si>
  <si>
    <t>ТОВ " Медичний Центр "Клініка-Допомога"</t>
  </si>
  <si>
    <t>44546677</t>
  </si>
  <si>
    <t>Товариство з обмеженою відповідальність "Медичний центр "МЕДВІН"</t>
  </si>
  <si>
    <t>44595394</t>
  </si>
  <si>
    <t>Товариство з обмеженою відповідальністю "УКРАЇНСЬКИЙ ЦЕНТР ШВИДКОЇ НАРКОЛОГІЧНОЇ ДОПОМОГИ"</t>
  </si>
  <si>
    <t>37431817</t>
  </si>
  <si>
    <t>Товариство з обмеженою відповідальністю "ЦЕНТР АДИКТОЛОГІЧНОЇ МЕДИЦИНИ"</t>
  </si>
  <si>
    <t>31988411</t>
  </si>
  <si>
    <t>ТОВ" Центр лікування залежності"</t>
  </si>
  <si>
    <t>43295162</t>
  </si>
  <si>
    <t xml:space="preserve">ТОВ "Медичний центр громадського здоров'я "Інновація" </t>
  </si>
  <si>
    <t>41232949</t>
  </si>
  <si>
    <t xml:space="preserve">ТОВ"АДДІМЕД"МЦ№2   </t>
  </si>
  <si>
    <t>37571097</t>
  </si>
  <si>
    <t>ТОВ "Медичний центр здоров’я та реабілітації "100 відсотків життя"</t>
  </si>
  <si>
    <t>40382938</t>
  </si>
  <si>
    <t>ТОВ "Центр  профілактики і лікування залежностіІ"</t>
  </si>
  <si>
    <t>43686223</t>
  </si>
  <si>
    <t>ТОВ "Медичний центр "Одеський"</t>
  </si>
  <si>
    <t>43796233</t>
  </si>
  <si>
    <t>ТОВ "Медичний центр "Холодногірський"</t>
  </si>
  <si>
    <t>43591404</t>
  </si>
  <si>
    <t>ТОВ "Харківський медичний центр "Альтернатива"</t>
  </si>
  <si>
    <t>39782607</t>
  </si>
  <si>
    <t>Україна</t>
  </si>
  <si>
    <t>21102</t>
  </si>
  <si>
    <t>662</t>
  </si>
  <si>
    <t>0</t>
  </si>
  <si>
    <t>ТОВ "ЦЕНТР ПСИХІАТРИЧНОЇ ДОПОМОГИ"</t>
  </si>
  <si>
    <t>43616727</t>
  </si>
  <si>
    <t>ТОВ "Міський центр лікування залежності"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</si>
</sst>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 #,##0.00_-;_-* &quot;-&quot;??_-;_-@"/>
  </numFmts>
  <fonts count="36" x14ac:knownFonts="1">
    <font>
      <sz val="11"/>
      <color theme="1"/>
      <name val="Calibri"/>
      <scheme val="minor"/>
    </font>
    <font>
      <b/>
      <sz val="12"/>
      <color theme="1"/>
      <name val="Calibri"/>
      <family val="2"/>
      <charset val="204"/>
    </font>
    <font>
      <sz val="12"/>
      <color theme="1"/>
      <name val="Calibri"/>
      <family val="2"/>
      <charset val="204"/>
    </font>
    <font>
      <sz val="11"/>
      <name val="Calibri"/>
      <family val="2"/>
      <charset val="204"/>
    </font>
    <font>
      <b/>
      <sz val="12"/>
      <color rgb="FF000000"/>
      <name val="Calibri"/>
      <family val="2"/>
      <charset val="204"/>
    </font>
    <font>
      <b/>
      <sz val="11"/>
      <color theme="1"/>
      <name val="Calibri"/>
      <family val="2"/>
      <charset val="204"/>
    </font>
    <font>
      <b/>
      <sz val="11"/>
      <color rgb="FF000000"/>
      <name val="Calibri"/>
      <family val="2"/>
      <charset val="204"/>
    </font>
    <font>
      <b/>
      <sz val="10"/>
      <color theme="1"/>
      <name val="Calibri"/>
      <family val="2"/>
      <charset val="204"/>
    </font>
    <font>
      <b/>
      <sz val="12"/>
      <color rgb="FF000000"/>
      <name val="Times New Roman"/>
      <family val="1"/>
      <charset val="204"/>
    </font>
    <font>
      <b/>
      <sz val="10"/>
      <color rgb="FF000000"/>
      <name val="Calibri"/>
      <family val="2"/>
      <charset val="204"/>
    </font>
    <font>
      <b/>
      <sz val="14"/>
      <color rgb="FF000000"/>
      <name val="Calibri"/>
      <family val="2"/>
      <charset val="204"/>
    </font>
    <font>
      <sz val="11"/>
      <color theme="1"/>
      <name val="Calibri"/>
      <family val="2"/>
      <charset val="204"/>
    </font>
    <font>
      <b/>
      <sz val="11"/>
      <color theme="1"/>
      <name val="Calibri"/>
      <family val="2"/>
      <charset val="204"/>
      <scheme val="minor"/>
    </font>
    <font>
      <b/>
      <sz val="12"/>
      <color theme="1"/>
      <name val="Calibri"/>
      <family val="2"/>
      <scheme val="minor"/>
    </font>
    <font>
      <b/>
      <sz val="12"/>
      <name val="Calibri"/>
      <family val="2"/>
      <scheme val="minor"/>
    </font>
    <font>
      <sz val="12"/>
      <name val="Calibri"/>
      <family val="2"/>
      <scheme val="minor"/>
    </font>
    <font>
      <b/>
      <sz val="12"/>
      <color indexed="8"/>
      <name val="Calibri"/>
      <family val="2"/>
      <scheme val="minor"/>
    </font>
    <font>
      <b/>
      <sz val="11"/>
      <color theme="1"/>
      <name val="Calibri"/>
      <family val="2"/>
      <scheme val="minor"/>
    </font>
    <font>
      <b/>
      <sz val="11"/>
      <name val="Calibri"/>
      <family val="2"/>
      <scheme val="minor"/>
    </font>
    <font>
      <b/>
      <sz val="11"/>
      <color indexed="8"/>
      <name val="Calibri"/>
      <family val="2"/>
      <scheme val="minor"/>
    </font>
    <font>
      <sz val="12"/>
      <color theme="1"/>
      <name val="Calibri"/>
      <family val="2"/>
      <scheme val="minor"/>
    </font>
    <font>
      <sz val="12"/>
      <name val="Calibri"/>
      <family val="2"/>
      <charset val="204"/>
      <scheme val="minor"/>
    </font>
    <font>
      <b/>
      <sz val="11"/>
      <name val="Calibri"/>
      <family val="2"/>
      <charset val="204"/>
      <scheme val="minor"/>
    </font>
    <font>
      <b/>
      <sz val="12"/>
      <name val="Calibri"/>
      <family val="2"/>
      <charset val="204"/>
      <scheme val="minor"/>
    </font>
    <font>
      <b/>
      <sz val="10"/>
      <color theme="1"/>
      <name val="Calibri"/>
      <family val="2"/>
      <charset val="204"/>
      <scheme val="minor"/>
    </font>
    <font>
      <b/>
      <sz val="12"/>
      <name val="Calibri"/>
      <family val="2"/>
      <charset val="204"/>
    </font>
    <font>
      <b/>
      <sz val="12"/>
      <color indexed="8"/>
      <name val="Calibri"/>
      <family val="2"/>
      <charset val="204"/>
      <scheme val="minor"/>
    </font>
    <font>
      <sz val="12"/>
      <color indexed="8"/>
      <name val="Calibri"/>
      <family val="2"/>
      <charset val="204"/>
      <scheme val="minor"/>
    </font>
    <font>
      <sz val="12"/>
      <color theme="1"/>
      <name val="Calibri"/>
      <family val="2"/>
      <charset val="204"/>
      <scheme val="minor"/>
    </font>
    <font>
      <b/>
      <sz val="12"/>
      <color theme="1"/>
      <name val="Calibri"/>
      <family val="2"/>
      <charset val="204"/>
      <scheme val="minor"/>
    </font>
    <font>
      <sz val="12"/>
      <color theme="1"/>
      <name val="Times New Roman"/>
      <family val="1"/>
      <charset val="204"/>
    </font>
    <font>
      <b/>
      <sz val="10"/>
      <color indexed="8"/>
      <name val="Calibri"/>
      <family val="2"/>
      <charset val="204"/>
    </font>
    <font>
      <b/>
      <sz val="12"/>
      <color indexed="8"/>
      <name val="Calibri"/>
      <family val="2"/>
      <charset val="204"/>
    </font>
    <font>
      <sz val="12"/>
      <color theme="1"/>
      <name val="Calibri"/>
      <family val="2"/>
      <charset val="204"/>
    </font>
    <font>
      <sz val="12"/>
      <color indexed="8"/>
      <name val="Calibri"/>
      <family val="2"/>
      <scheme val="minor"/>
    </font>
    <font>
      <b/>
      <sz val="12"/>
      <color theme="1"/>
      <name val="Calibri"/>
      <family val="2"/>
      <charset val="204"/>
    </font>
  </fonts>
  <fills count="26">
    <fill>
      <patternFill patternType="none"/>
    </fill>
    <fill>
      <patternFill patternType="gray125"/>
    </fill>
    <fill>
      <patternFill patternType="solid">
        <fgColor theme="0"/>
        <bgColor theme="0"/>
      </patternFill>
    </fill>
    <fill>
      <patternFill patternType="solid">
        <fgColor rgb="FFB1A0C8"/>
        <bgColor rgb="FFB1A0C8"/>
      </patternFill>
    </fill>
    <fill>
      <patternFill patternType="solid">
        <fgColor rgb="FFE4DFEC"/>
        <bgColor rgb="FFE4DFEC"/>
      </patternFill>
    </fill>
    <fill>
      <patternFill patternType="solid">
        <fgColor rgb="FFFFFF99"/>
        <bgColor rgb="FFFFFF99"/>
      </patternFill>
    </fill>
    <fill>
      <patternFill patternType="solid">
        <fgColor rgb="FFFFCCFF"/>
        <bgColor rgb="FFFFCCFF"/>
      </patternFill>
    </fill>
    <fill>
      <patternFill patternType="solid">
        <fgColor rgb="FFC5E0B3"/>
        <bgColor rgb="FFC5E0B3"/>
      </patternFill>
    </fill>
    <fill>
      <patternFill patternType="solid">
        <fgColor rgb="FFDDDAC4"/>
        <bgColor rgb="FFDDDAC4"/>
      </patternFill>
    </fill>
    <fill>
      <patternFill patternType="solid">
        <fgColor rgb="FFF2DCDB"/>
        <bgColor rgb="FFF2DCDB"/>
      </patternFill>
    </fill>
    <fill>
      <patternFill patternType="solid">
        <fgColor rgb="FFD8D8D8"/>
        <bgColor rgb="FFD8D8D8"/>
      </patternFill>
    </fill>
    <fill>
      <patternFill patternType="solid">
        <fgColor rgb="FFBFBFBF"/>
        <bgColor rgb="FFBFBFBF"/>
      </patternFill>
    </fill>
    <fill>
      <patternFill patternType="solid">
        <fgColor rgb="FFE2EFD9"/>
        <bgColor rgb="FFE2EFD9"/>
      </patternFill>
    </fill>
    <fill>
      <patternFill patternType="solid">
        <fgColor theme="0"/>
        <bgColor indexed="64"/>
      </patternFill>
    </fill>
    <fill>
      <patternFill patternType="solid">
        <fgColor rgb="FFB1A0C8"/>
        <bgColor indexed="64"/>
      </patternFill>
    </fill>
    <fill>
      <patternFill patternType="solid">
        <fgColor rgb="FFE4DFEC"/>
        <bgColor indexed="64"/>
      </patternFill>
    </fill>
    <fill>
      <patternFill patternType="solid">
        <fgColor rgb="FFFFFF99"/>
        <bgColor indexed="64"/>
      </patternFill>
    </fill>
    <fill>
      <patternFill patternType="solid">
        <fgColor rgb="FFFFCCFF"/>
        <bgColor indexed="64"/>
      </patternFill>
    </fill>
    <fill>
      <patternFill patternType="solid">
        <fgColor theme="9" tint="0.59999389629810485"/>
        <bgColor indexed="64"/>
      </patternFill>
    </fill>
    <fill>
      <patternFill patternType="solid">
        <fgColor rgb="FFDDDAC4"/>
        <bgColor indexed="64"/>
      </patternFill>
    </fill>
    <fill>
      <patternFill patternType="solid">
        <fgColor rgb="FFF2DCDB"/>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tint="-0.249977111117893"/>
        <bgColor indexed="64"/>
      </patternFill>
    </fill>
    <fill>
      <patternFill patternType="solid">
        <fgColor theme="9" tint="0.79998168889431442"/>
        <bgColor rgb="FFD8D8D8"/>
      </patternFill>
    </fill>
    <fill>
      <patternFill patternType="solid">
        <fgColor theme="9" tint="0.79998168889431442"/>
        <bgColor rgb="FFBFBFBF"/>
      </patternFill>
    </fill>
  </fills>
  <borders count="262">
    <border>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thin">
        <color rgb="FF000000"/>
      </left>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medium">
        <color rgb="FF000000"/>
      </left>
      <right style="thin">
        <color indexed="64"/>
      </right>
      <top style="medium">
        <color rgb="FF000000"/>
      </top>
      <bottom style="medium">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rgb="FF000000"/>
      </right>
      <top style="thin">
        <color rgb="FF000000"/>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style="medium">
        <color indexed="64"/>
      </left>
      <right style="medium">
        <color indexed="64"/>
      </right>
      <top style="thin">
        <color rgb="FF000000"/>
      </top>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medium">
        <color indexed="64"/>
      </left>
      <right style="thin">
        <color indexed="64"/>
      </right>
      <top style="medium">
        <color rgb="FF000000"/>
      </top>
      <bottom/>
      <diagonal/>
    </border>
    <border>
      <left style="medium">
        <color indexed="64"/>
      </left>
      <right style="thin">
        <color indexed="64"/>
      </right>
      <top style="thin">
        <color rgb="FF000000"/>
      </top>
      <bottom style="medium">
        <color indexed="64"/>
      </bottom>
      <diagonal/>
    </border>
    <border>
      <left/>
      <right style="thin">
        <color indexed="64"/>
      </right>
      <top style="medium">
        <color rgb="FF000000"/>
      </top>
      <bottom style="medium">
        <color rgb="FF000000"/>
      </bottom>
      <diagonal/>
    </border>
    <border>
      <left/>
      <right style="medium">
        <color rgb="FF000000"/>
      </right>
      <top style="medium">
        <color indexed="64"/>
      </top>
      <bottom style="medium">
        <color indexed="64"/>
      </bottom>
      <diagonal/>
    </border>
    <border>
      <left/>
      <right style="medium">
        <color indexed="64"/>
      </right>
      <top style="thin">
        <color rgb="FF000000"/>
      </top>
      <bottom style="thin">
        <color rgb="FF000000"/>
      </bottom>
      <diagonal/>
    </border>
    <border>
      <left style="medium">
        <color rgb="FF000000"/>
      </left>
      <right style="thin">
        <color indexed="64"/>
      </right>
      <top style="medium">
        <color rgb="FF000000"/>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style="medium">
        <color rgb="FF000000"/>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bottom style="medium">
        <color rgb="FF000000"/>
      </bottom>
      <diagonal/>
    </border>
    <border>
      <left style="thin">
        <color auto="1"/>
      </left>
      <right style="medium">
        <color indexed="64"/>
      </right>
      <top style="medium">
        <color rgb="FF000000"/>
      </top>
      <bottom style="medium">
        <color auto="1"/>
      </bottom>
      <diagonal/>
    </border>
    <border>
      <left style="medium">
        <color indexed="64"/>
      </left>
      <right style="thin">
        <color indexed="64"/>
      </right>
      <top/>
      <bottom style="thin">
        <color indexed="64"/>
      </bottom>
      <diagonal/>
    </border>
    <border>
      <left style="medium">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bottom/>
      <diagonal/>
    </border>
    <border>
      <left style="thin">
        <color indexed="64"/>
      </left>
      <right style="medium">
        <color rgb="FF000000"/>
      </right>
      <top style="medium">
        <color rgb="FF000000"/>
      </top>
      <bottom style="medium">
        <color rgb="FF000000"/>
      </bottom>
      <diagonal/>
    </border>
    <border>
      <left/>
      <right style="thin">
        <color indexed="64"/>
      </right>
      <top style="thin">
        <color rgb="FF000000"/>
      </top>
      <bottom style="medium">
        <color indexed="64"/>
      </bottom>
      <diagonal/>
    </border>
    <border>
      <left style="medium">
        <color indexed="64"/>
      </left>
      <right/>
      <top/>
      <bottom/>
      <diagonal/>
    </border>
  </borders>
  <cellStyleXfs count="1">
    <xf numFmtId="0" fontId="0" fillId="0" borderId="0"/>
  </cellStyleXfs>
  <cellXfs count="960">
    <xf numFmtId="0" fontId="0" fillId="0" borderId="0" xfId="0"/>
    <xf numFmtId="49" fontId="2" fillId="2" borderId="3" xfId="0" applyNumberFormat="1" applyFont="1" applyFill="1" applyBorder="1" applyAlignment="1">
      <alignment shrinkToFit="1"/>
    </xf>
    <xf numFmtId="0" fontId="2" fillId="2" borderId="4" xfId="0" applyFont="1" applyFill="1" applyBorder="1" applyAlignment="1">
      <alignment shrinkToFit="1"/>
    </xf>
    <xf numFmtId="0" fontId="1" fillId="2" borderId="12" xfId="0" applyFont="1" applyFill="1" applyBorder="1" applyAlignment="1">
      <alignment vertical="center" wrapText="1"/>
    </xf>
    <xf numFmtId="49" fontId="1" fillId="2" borderId="13" xfId="0" applyNumberFormat="1" applyFont="1" applyFill="1" applyBorder="1" applyAlignment="1">
      <alignment vertical="center" wrapText="1"/>
    </xf>
    <xf numFmtId="0" fontId="1" fillId="2" borderId="14" xfId="0" applyFont="1" applyFill="1" applyBorder="1" applyAlignment="1">
      <alignment vertical="center" wrapText="1"/>
    </xf>
    <xf numFmtId="0" fontId="1" fillId="3" borderId="18" xfId="0" applyFont="1" applyFill="1" applyBorder="1" applyAlignment="1">
      <alignment horizontal="center" textRotation="90" wrapText="1"/>
    </xf>
    <xf numFmtId="0" fontId="2" fillId="2" borderId="26" xfId="0" applyFont="1" applyFill="1" applyBorder="1" applyAlignment="1">
      <alignment horizontal="center" vertical="center" wrapText="1"/>
    </xf>
    <xf numFmtId="49"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5" borderId="29" xfId="0" applyFont="1" applyFill="1" applyBorder="1" applyAlignment="1">
      <alignment horizontal="center" textRotation="90" wrapText="1"/>
    </xf>
    <xf numFmtId="0" fontId="1" fillId="5" borderId="30" xfId="0" applyFont="1" applyFill="1" applyBorder="1" applyAlignment="1">
      <alignment horizontal="center" textRotation="90" wrapText="1"/>
    </xf>
    <xf numFmtId="0" fontId="1" fillId="5" borderId="31" xfId="0" applyFont="1" applyFill="1" applyBorder="1" applyAlignment="1">
      <alignment horizontal="center" textRotation="90" wrapText="1"/>
    </xf>
    <xf numFmtId="0" fontId="1" fillId="3" borderId="29" xfId="0" applyFont="1" applyFill="1" applyBorder="1" applyAlignment="1">
      <alignment horizontal="center" textRotation="90" wrapText="1"/>
    </xf>
    <xf numFmtId="0" fontId="1" fillId="4" borderId="30" xfId="0" applyFont="1" applyFill="1" applyBorder="1" applyAlignment="1">
      <alignment horizontal="center" textRotation="90" wrapText="1"/>
    </xf>
    <xf numFmtId="0" fontId="1" fillId="4" borderId="31" xfId="0" applyFont="1" applyFill="1" applyBorder="1" applyAlignment="1">
      <alignment horizontal="center" textRotation="90" wrapText="1"/>
    </xf>
    <xf numFmtId="0" fontId="1" fillId="3" borderId="32" xfId="0" applyFont="1" applyFill="1" applyBorder="1" applyAlignment="1">
      <alignment horizontal="center" textRotation="90" wrapText="1"/>
    </xf>
    <xf numFmtId="0" fontId="1" fillId="5" borderId="33" xfId="0" applyFont="1" applyFill="1" applyBorder="1" applyAlignment="1">
      <alignment horizontal="center" textRotation="90" wrapText="1"/>
    </xf>
    <xf numFmtId="0" fontId="1" fillId="5" borderId="34" xfId="0" applyFont="1" applyFill="1" applyBorder="1" applyAlignment="1">
      <alignment horizontal="center" textRotation="90" wrapText="1"/>
    </xf>
    <xf numFmtId="0" fontId="1" fillId="6" borderId="32" xfId="0" applyFont="1" applyFill="1" applyBorder="1" applyAlignment="1">
      <alignment horizontal="center" textRotation="90" wrapText="1"/>
    </xf>
    <xf numFmtId="0" fontId="1" fillId="6" borderId="35" xfId="0" applyFont="1" applyFill="1" applyBorder="1" applyAlignment="1">
      <alignment horizontal="center" textRotation="90" wrapText="1"/>
    </xf>
    <xf numFmtId="0" fontId="1" fillId="6" borderId="33" xfId="0" applyFont="1" applyFill="1" applyBorder="1" applyAlignment="1">
      <alignment horizontal="center" textRotation="90" wrapText="1"/>
    </xf>
    <xf numFmtId="0" fontId="1" fillId="6" borderId="36" xfId="0" applyFont="1" applyFill="1" applyBorder="1" applyAlignment="1">
      <alignment horizontal="center" textRotation="90" wrapText="1"/>
    </xf>
    <xf numFmtId="0" fontId="1" fillId="0" borderId="25" xfId="0" applyFont="1" applyBorder="1" applyAlignment="1">
      <alignment horizontal="center" textRotation="90" wrapText="1"/>
    </xf>
    <xf numFmtId="0" fontId="1" fillId="0" borderId="37" xfId="0" applyFont="1" applyBorder="1" applyAlignment="1">
      <alignment horizontal="center" textRotation="90" wrapText="1"/>
    </xf>
    <xf numFmtId="0" fontId="1" fillId="7" borderId="38" xfId="0" applyFont="1" applyFill="1" applyBorder="1" applyAlignment="1">
      <alignment horizontal="center" textRotation="90" wrapText="1"/>
    </xf>
    <xf numFmtId="0" fontId="1" fillId="7" borderId="27" xfId="0" applyFont="1" applyFill="1" applyBorder="1" applyAlignment="1">
      <alignment horizontal="center" textRotation="90" wrapText="1"/>
    </xf>
    <xf numFmtId="0" fontId="1" fillId="7" borderId="28" xfId="0" applyFont="1" applyFill="1" applyBorder="1" applyAlignment="1">
      <alignment horizontal="center" textRotation="90" wrapText="1"/>
    </xf>
    <xf numFmtId="0" fontId="1" fillId="8" borderId="35" xfId="0" applyFont="1" applyFill="1" applyBorder="1" applyAlignment="1">
      <alignment horizontal="center" textRotation="90" wrapText="1"/>
    </xf>
    <xf numFmtId="0" fontId="1" fillId="8" borderId="34" xfId="0" applyFont="1" applyFill="1" applyBorder="1" applyAlignment="1">
      <alignment horizontal="center" textRotation="90" wrapText="1"/>
    </xf>
    <xf numFmtId="0" fontId="1" fillId="4" borderId="39" xfId="0" applyFont="1" applyFill="1" applyBorder="1" applyAlignment="1">
      <alignment horizontal="center" textRotation="90" wrapText="1"/>
    </xf>
    <xf numFmtId="0" fontId="1" fillId="4" borderId="40" xfId="0" applyFont="1" applyFill="1" applyBorder="1" applyAlignment="1">
      <alignment horizontal="center" textRotation="90" wrapText="1"/>
    </xf>
    <xf numFmtId="0" fontId="5" fillId="4" borderId="41" xfId="0" applyFont="1" applyFill="1" applyBorder="1" applyAlignment="1">
      <alignment horizontal="center" vertical="center" textRotation="90" wrapText="1"/>
    </xf>
    <xf numFmtId="0" fontId="5" fillId="4" borderId="30" xfId="0" applyFont="1" applyFill="1" applyBorder="1" applyAlignment="1">
      <alignment horizontal="center" vertical="center" textRotation="90" wrapText="1"/>
    </xf>
    <xf numFmtId="0" fontId="5" fillId="4" borderId="31" xfId="0" applyFont="1" applyFill="1" applyBorder="1" applyAlignment="1">
      <alignment horizontal="center" vertical="center" textRotation="90" wrapText="1"/>
    </xf>
    <xf numFmtId="0" fontId="5" fillId="4" borderId="29" xfId="0" applyFont="1" applyFill="1" applyBorder="1" applyAlignment="1">
      <alignment horizontal="center" vertical="center" textRotation="90" wrapText="1"/>
    </xf>
    <xf numFmtId="0" fontId="6" fillId="4" borderId="29" xfId="0" applyFont="1" applyFill="1" applyBorder="1" applyAlignment="1">
      <alignment horizontal="left" vertical="center" textRotation="90" shrinkToFit="1"/>
    </xf>
    <xf numFmtId="0" fontId="6" fillId="4" borderId="30" xfId="0" applyFont="1" applyFill="1" applyBorder="1" applyAlignment="1">
      <alignment horizontal="center" vertical="center" textRotation="90" shrinkToFit="1"/>
    </xf>
    <xf numFmtId="0" fontId="5" fillId="4" borderId="42" xfId="0" applyFont="1" applyFill="1" applyBorder="1" applyAlignment="1">
      <alignment horizontal="center" vertical="center" textRotation="90" wrapText="1"/>
    </xf>
    <xf numFmtId="0" fontId="1" fillId="9" borderId="43" xfId="0" applyFont="1" applyFill="1" applyBorder="1" applyAlignment="1">
      <alignment horizontal="center" textRotation="90" wrapText="1"/>
    </xf>
    <xf numFmtId="0" fontId="1" fillId="9" borderId="3" xfId="0" applyFont="1" applyFill="1" applyBorder="1" applyAlignment="1">
      <alignment horizontal="center" textRotation="90" wrapText="1"/>
    </xf>
    <xf numFmtId="0" fontId="1" fillId="9" borderId="4" xfId="0" applyFont="1" applyFill="1" applyBorder="1" applyAlignment="1">
      <alignment horizontal="center" textRotation="90" wrapText="1"/>
    </xf>
    <xf numFmtId="0" fontId="2" fillId="0" borderId="30" xfId="0" applyFont="1" applyBorder="1" applyAlignment="1">
      <alignment vertical="center"/>
    </xf>
    <xf numFmtId="0" fontId="1" fillId="0" borderId="44" xfId="0" applyFont="1" applyBorder="1" applyAlignment="1">
      <alignment horizontal="center" vertical="center" wrapText="1"/>
    </xf>
    <xf numFmtId="49" fontId="1" fillId="0" borderId="45"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8" xfId="0" applyFont="1" applyBorder="1" applyAlignment="1">
      <alignment horizontal="center" vertical="center" wrapText="1"/>
    </xf>
    <xf numFmtId="0" fontId="1" fillId="10" borderId="48" xfId="0" applyFont="1" applyFill="1" applyBorder="1" applyAlignment="1">
      <alignment vertical="center" wrapText="1"/>
    </xf>
    <xf numFmtId="0" fontId="1" fillId="0" borderId="1" xfId="0" applyFont="1" applyBorder="1" applyAlignment="1">
      <alignment horizontal="center" vertical="center" wrapText="1"/>
    </xf>
    <xf numFmtId="0" fontId="2" fillId="11" borderId="49" xfId="0" applyFont="1" applyFill="1" applyBorder="1" applyAlignment="1">
      <alignment horizontal="center" vertical="center" shrinkToFit="1"/>
    </xf>
    <xf numFmtId="0" fontId="1" fillId="11" borderId="18" xfId="0" applyFont="1" applyFill="1" applyBorder="1" applyAlignment="1">
      <alignment horizontal="center" vertical="center" wrapText="1"/>
    </xf>
    <xf numFmtId="0" fontId="2" fillId="0" borderId="50" xfId="0" applyFont="1" applyBorder="1" applyAlignment="1">
      <alignment horizontal="center" vertical="center" shrinkToFit="1"/>
    </xf>
    <xf numFmtId="0" fontId="2" fillId="0" borderId="19" xfId="0" applyFont="1" applyBorder="1" applyAlignment="1">
      <alignment horizontal="center" vertical="center" shrinkToFit="1"/>
    </xf>
    <xf numFmtId="0" fontId="2" fillId="11" borderId="18"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18" xfId="0" applyFont="1" applyBorder="1" applyAlignment="1">
      <alignment horizontal="center" vertical="center" shrinkToFit="1"/>
    </xf>
    <xf numFmtId="0" fontId="2" fillId="11" borderId="48" xfId="0" applyFont="1" applyFill="1" applyBorder="1" applyAlignment="1">
      <alignment horizontal="center" vertical="center" shrinkToFit="1"/>
    </xf>
    <xf numFmtId="0" fontId="2" fillId="0" borderId="56" xfId="0" applyFont="1" applyBorder="1" applyAlignment="1">
      <alignment horizontal="center" vertical="center" shrinkToFit="1"/>
    </xf>
    <xf numFmtId="0" fontId="2" fillId="0" borderId="48" xfId="0" applyFont="1" applyBorder="1" applyAlignment="1">
      <alignment horizontal="center" vertical="center" shrinkToFit="1"/>
    </xf>
    <xf numFmtId="0" fontId="2" fillId="11" borderId="18" xfId="0" applyFont="1" applyFill="1" applyBorder="1" applyAlignment="1">
      <alignment horizontal="center" vertical="center" shrinkToFit="1"/>
    </xf>
    <xf numFmtId="0" fontId="1" fillId="10" borderId="59" xfId="0" applyFont="1" applyFill="1" applyBorder="1" applyAlignment="1">
      <alignment vertical="center" wrapText="1"/>
    </xf>
    <xf numFmtId="0" fontId="2" fillId="11" borderId="60" xfId="0" applyFont="1" applyFill="1" applyBorder="1" applyAlignment="1">
      <alignment horizontal="center" vertical="center" shrinkToFit="1"/>
    </xf>
    <xf numFmtId="0" fontId="1" fillId="11" borderId="61" xfId="0" applyFont="1" applyFill="1" applyBorder="1" applyAlignment="1">
      <alignment horizontal="center" vertical="center" wrapTex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11" borderId="61"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shrinkToFit="1"/>
    </xf>
    <xf numFmtId="0" fontId="2" fillId="11" borderId="59" xfId="0" applyFont="1" applyFill="1" applyBorder="1" applyAlignment="1">
      <alignment horizontal="center" vertical="center" shrinkToFit="1"/>
    </xf>
    <xf numFmtId="0" fontId="2" fillId="0" borderId="64" xfId="0" applyFont="1" applyBorder="1" applyAlignment="1">
      <alignment horizontal="center" vertical="center" shrinkToFit="1"/>
    </xf>
    <xf numFmtId="0" fontId="2" fillId="0" borderId="59" xfId="0" applyFont="1" applyBorder="1" applyAlignment="1">
      <alignment horizontal="center" vertical="center" shrinkToFit="1"/>
    </xf>
    <xf numFmtId="0" fontId="2" fillId="11" borderId="61" xfId="0" applyFont="1" applyFill="1" applyBorder="1" applyAlignment="1">
      <alignment horizontal="center" vertical="center" shrinkToFit="1"/>
    </xf>
    <xf numFmtId="0" fontId="1" fillId="0" borderId="62" xfId="0" applyFont="1" applyBorder="1" applyAlignment="1">
      <alignment horizontal="center" vertical="center" wrapText="1"/>
    </xf>
    <xf numFmtId="0" fontId="2" fillId="0" borderId="65" xfId="0" applyFont="1" applyBorder="1" applyAlignment="1">
      <alignment horizontal="center" vertical="center" shrinkToFit="1"/>
    </xf>
    <xf numFmtId="0" fontId="1" fillId="10" borderId="67" xfId="0" applyFont="1" applyFill="1" applyBorder="1" applyAlignment="1">
      <alignment vertical="center" wrapText="1"/>
    </xf>
    <xf numFmtId="0" fontId="2" fillId="11" borderId="34" xfId="0" applyFont="1" applyFill="1" applyBorder="1" applyAlignment="1">
      <alignment horizontal="center" vertical="center" shrinkToFit="1"/>
    </xf>
    <xf numFmtId="0" fontId="1" fillId="11" borderId="32" xfId="0" applyFont="1" applyFill="1" applyBorder="1" applyAlignment="1">
      <alignment horizontal="center" vertical="center" wrapText="1"/>
    </xf>
    <xf numFmtId="0" fontId="2" fillId="0" borderId="33" xfId="0" applyFont="1" applyBorder="1" applyAlignment="1">
      <alignment horizontal="center" vertical="center" shrinkToFit="1"/>
    </xf>
    <xf numFmtId="0" fontId="2" fillId="0" borderId="68" xfId="0" applyFont="1" applyBorder="1" applyAlignment="1">
      <alignment horizontal="center" vertical="center" shrinkToFit="1"/>
    </xf>
    <xf numFmtId="0" fontId="2" fillId="11" borderId="69"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2"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32" xfId="0" applyFont="1" applyBorder="1" applyAlignment="1">
      <alignment horizontal="center" vertical="center" shrinkToFit="1"/>
    </xf>
    <xf numFmtId="0" fontId="2" fillId="11" borderId="36" xfId="0" applyFont="1" applyFill="1" applyBorder="1" applyAlignment="1">
      <alignment horizontal="center" vertical="center" shrinkToFit="1"/>
    </xf>
    <xf numFmtId="0" fontId="2" fillId="0" borderId="73" xfId="0" applyFont="1" applyBorder="1" applyAlignment="1">
      <alignment horizontal="center" vertical="center" shrinkToFit="1"/>
    </xf>
    <xf numFmtId="0" fontId="2" fillId="0" borderId="36" xfId="0" applyFont="1" applyBorder="1" applyAlignment="1">
      <alignment horizontal="center" vertical="center" shrinkToFit="1"/>
    </xf>
    <xf numFmtId="0" fontId="2" fillId="11" borderId="32" xfId="0" applyFont="1" applyFill="1" applyBorder="1" applyAlignment="1">
      <alignment horizontal="center" vertical="center" shrinkToFit="1"/>
    </xf>
    <xf numFmtId="0" fontId="2" fillId="0" borderId="54" xfId="0" applyFont="1" applyBorder="1" applyAlignment="1">
      <alignment horizontal="center" vertical="center" wrapText="1"/>
    </xf>
    <xf numFmtId="0" fontId="2" fillId="0" borderId="53" xfId="0" applyFont="1" applyBorder="1" applyAlignment="1">
      <alignment horizontal="center" vertical="center" wrapText="1"/>
    </xf>
    <xf numFmtId="0" fontId="2" fillId="11" borderId="32" xfId="0" applyFont="1" applyFill="1" applyBorder="1" applyAlignment="1">
      <alignment horizontal="center" vertical="center" wrapText="1"/>
    </xf>
    <xf numFmtId="0" fontId="2" fillId="0" borderId="74" xfId="0" applyFont="1" applyBorder="1" applyAlignment="1">
      <alignment horizontal="center" vertical="center" shrinkToFit="1"/>
    </xf>
    <xf numFmtId="0" fontId="2" fillId="11" borderId="67" xfId="0" applyFont="1" applyFill="1" applyBorder="1" applyAlignment="1">
      <alignment horizontal="center" vertical="center" shrinkToFit="1"/>
    </xf>
    <xf numFmtId="0" fontId="2" fillId="0" borderId="56" xfId="0" applyFont="1" applyBorder="1" applyAlignment="1">
      <alignment horizontal="center" vertical="center" wrapText="1"/>
    </xf>
    <xf numFmtId="0" fontId="2" fillId="0" borderId="73" xfId="0" applyFont="1" applyBorder="1" applyAlignment="1">
      <alignment horizontal="center" vertical="center" wrapText="1"/>
    </xf>
    <xf numFmtId="0" fontId="2" fillId="2" borderId="62"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1"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11" borderId="78" xfId="0" applyFont="1" applyFill="1" applyBorder="1" applyAlignment="1">
      <alignment horizontal="center" vertical="center" shrinkToFit="1"/>
    </xf>
    <xf numFmtId="0" fontId="1" fillId="11" borderId="79" xfId="0" applyFont="1" applyFill="1" applyBorder="1" applyAlignment="1">
      <alignment horizontal="center" vertical="center" wrapText="1"/>
    </xf>
    <xf numFmtId="0" fontId="2" fillId="11"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11" borderId="76" xfId="0" applyFont="1" applyFill="1" applyBorder="1" applyAlignment="1">
      <alignment horizontal="center" vertical="center" shrinkToFit="1"/>
    </xf>
    <xf numFmtId="0" fontId="1" fillId="11" borderId="69" xfId="0" applyFont="1" applyFill="1" applyBorder="1" applyAlignment="1">
      <alignment horizontal="center" vertical="center" wrapText="1"/>
    </xf>
    <xf numFmtId="0" fontId="2" fillId="11" borderId="83" xfId="0" applyFont="1" applyFill="1" applyBorder="1" applyAlignment="1">
      <alignment horizontal="center" vertical="center" wrapText="1"/>
    </xf>
    <xf numFmtId="0" fontId="2" fillId="11" borderId="84" xfId="0" applyFont="1" applyFill="1" applyBorder="1" applyAlignment="1">
      <alignment horizontal="center" vertical="center" shrinkToFit="1"/>
    </xf>
    <xf numFmtId="0" fontId="1" fillId="11" borderId="83"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1" fillId="10" borderId="85" xfId="0" applyFont="1" applyFill="1" applyBorder="1" applyAlignment="1">
      <alignment vertical="center" wrapText="1"/>
    </xf>
    <xf numFmtId="0" fontId="2" fillId="2" borderId="86" xfId="0" applyFont="1" applyFill="1" applyBorder="1" applyAlignment="1">
      <alignment horizontal="center" vertical="center" wrapText="1"/>
    </xf>
    <xf numFmtId="0" fontId="2" fillId="11" borderId="88" xfId="0" applyFont="1" applyFill="1" applyBorder="1" applyAlignment="1">
      <alignment horizontal="center" vertical="center" shrinkToFit="1"/>
    </xf>
    <xf numFmtId="0" fontId="2" fillId="2" borderId="85" xfId="0" applyFont="1" applyFill="1" applyBorder="1" applyAlignment="1">
      <alignment horizontal="center" vertical="center" wrapText="1"/>
    </xf>
    <xf numFmtId="0" fontId="2" fillId="2" borderId="59" xfId="0" applyFont="1" applyFill="1" applyBorder="1" applyAlignment="1">
      <alignment horizontal="center" vertical="center" shrinkToFit="1"/>
    </xf>
    <xf numFmtId="0" fontId="2" fillId="2" borderId="89"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79" xfId="0" applyFont="1" applyFill="1" applyBorder="1" applyAlignment="1">
      <alignment horizontal="center" vertical="center" shrinkToFit="1"/>
    </xf>
    <xf numFmtId="0" fontId="2" fillId="2" borderId="86" xfId="0" applyFont="1" applyFill="1" applyBorder="1" applyAlignment="1">
      <alignment horizontal="center" vertical="center" shrinkToFit="1"/>
    </xf>
    <xf numFmtId="0" fontId="2" fillId="2" borderId="77" xfId="0" applyFont="1" applyFill="1" applyBorder="1" applyAlignment="1">
      <alignment horizontal="center" vertical="center" shrinkToFit="1"/>
    </xf>
    <xf numFmtId="0" fontId="2" fillId="2" borderId="6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78"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60"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1" fillId="10" borderId="36" xfId="0" applyFont="1" applyFill="1" applyBorder="1" applyAlignment="1">
      <alignment vertical="center" wrapText="1"/>
    </xf>
    <xf numFmtId="164" fontId="2" fillId="0" borderId="61" xfId="0" applyNumberFormat="1" applyFont="1" applyBorder="1" applyAlignment="1">
      <alignment horizontal="center" vertical="center" shrinkToFit="1"/>
    </xf>
    <xf numFmtId="164" fontId="2" fillId="0" borderId="59" xfId="0" applyNumberFormat="1" applyFont="1" applyBorder="1" applyAlignment="1">
      <alignment horizontal="center" vertical="center" shrinkToFit="1"/>
    </xf>
    <xf numFmtId="0" fontId="1" fillId="10" borderId="78" xfId="0" applyFont="1" applyFill="1" applyBorder="1" applyAlignment="1">
      <alignment vertical="center" wrapText="1"/>
    </xf>
    <xf numFmtId="165" fontId="2" fillId="0" borderId="50" xfId="0" applyNumberFormat="1" applyFont="1" applyBorder="1" applyAlignment="1">
      <alignment horizontal="center" vertical="center" wrapText="1"/>
    </xf>
    <xf numFmtId="0" fontId="1" fillId="10" borderId="60" xfId="0" applyFont="1" applyFill="1" applyBorder="1" applyAlignment="1">
      <alignment vertical="center" wrapText="1"/>
    </xf>
    <xf numFmtId="0" fontId="2" fillId="0" borderId="100" xfId="0" applyFont="1" applyBorder="1" applyAlignment="1">
      <alignment horizontal="center" vertical="center" shrinkToFit="1"/>
    </xf>
    <xf numFmtId="0" fontId="2" fillId="0" borderId="95" xfId="0" applyFont="1" applyBorder="1" applyAlignment="1">
      <alignment horizontal="center" vertical="center" wrapText="1"/>
    </xf>
    <xf numFmtId="164" fontId="2" fillId="0" borderId="64" xfId="0" applyNumberFormat="1" applyFont="1" applyBorder="1" applyAlignment="1">
      <alignment horizontal="center" vertical="center" shrinkToFit="1"/>
    </xf>
    <xf numFmtId="0" fontId="2" fillId="0" borderId="55" xfId="0" applyFont="1" applyBorder="1" applyAlignment="1">
      <alignment horizontal="center" vertical="center" wrapText="1"/>
    </xf>
    <xf numFmtId="0" fontId="1" fillId="10" borderId="76" xfId="0" applyFont="1" applyFill="1" applyBorder="1" applyAlignment="1">
      <alignment vertical="center" wrapText="1"/>
    </xf>
    <xf numFmtId="0" fontId="2" fillId="0" borderId="37" xfId="0" applyFont="1" applyBorder="1" applyAlignment="1">
      <alignment horizontal="center" vertical="center" shrinkToFit="1"/>
    </xf>
    <xf numFmtId="0" fontId="2" fillId="0" borderId="37" xfId="0" applyFont="1" applyBorder="1" applyAlignment="1">
      <alignment horizontal="center" vertical="center" wrapText="1"/>
    </xf>
    <xf numFmtId="0" fontId="2" fillId="0" borderId="100" xfId="0" applyFont="1" applyBorder="1" applyAlignment="1">
      <alignment horizontal="center" vertical="center" wrapText="1"/>
    </xf>
    <xf numFmtId="164" fontId="2" fillId="0" borderId="18" xfId="0" applyNumberFormat="1"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2" fillId="2" borderId="67" xfId="0" applyFont="1" applyFill="1" applyBorder="1" applyAlignment="1">
      <alignment horizontal="center" vertical="center" wrapText="1"/>
    </xf>
    <xf numFmtId="164" fontId="2" fillId="0" borderId="63" xfId="0" applyNumberFormat="1" applyFont="1" applyBorder="1" applyAlignment="1">
      <alignment horizontal="center" vertical="center" shrinkToFit="1"/>
    </xf>
    <xf numFmtId="164" fontId="2" fillId="0" borderId="53" xfId="0" applyNumberFormat="1" applyFont="1" applyBorder="1" applyAlignment="1">
      <alignment horizontal="center" vertical="center" shrinkToFit="1"/>
    </xf>
    <xf numFmtId="1" fontId="2" fillId="0" borderId="61" xfId="0" applyNumberFormat="1" applyFont="1" applyBorder="1" applyAlignment="1">
      <alignment horizontal="center" vertical="center" shrinkToFit="1"/>
    </xf>
    <xf numFmtId="0" fontId="11" fillId="0" borderId="0" xfId="0" applyFont="1" applyAlignment="1">
      <alignment wrapText="1"/>
    </xf>
    <xf numFmtId="0" fontId="1" fillId="9" borderId="35" xfId="0" applyFont="1" applyFill="1" applyBorder="1" applyAlignment="1">
      <alignment horizontal="center" textRotation="90" wrapText="1"/>
    </xf>
    <xf numFmtId="0" fontId="1" fillId="9" borderId="33" xfId="0" applyFont="1" applyFill="1" applyBorder="1" applyAlignment="1">
      <alignment horizontal="center" textRotation="90" wrapText="1"/>
    </xf>
    <xf numFmtId="0" fontId="1" fillId="9" borderId="36" xfId="0" applyFont="1" applyFill="1" applyBorder="1" applyAlignment="1">
      <alignment horizontal="center" textRotation="90" wrapText="1"/>
    </xf>
    <xf numFmtId="0" fontId="2" fillId="0" borderId="5" xfId="0" applyFont="1" applyBorder="1" applyAlignment="1">
      <alignment vertical="center" wrapText="1"/>
    </xf>
    <xf numFmtId="0" fontId="1" fillId="0" borderId="47"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3" xfId="0" applyFont="1" applyBorder="1" applyAlignment="1">
      <alignment horizontal="center" vertical="center" wrapText="1"/>
    </xf>
    <xf numFmtId="0" fontId="1" fillId="10" borderId="107" xfId="0" applyFont="1" applyFill="1" applyBorder="1" applyAlignment="1">
      <alignment horizontal="left" vertical="center" wrapText="1"/>
    </xf>
    <xf numFmtId="0" fontId="1" fillId="10" borderId="108" xfId="0" applyFont="1" applyFill="1" applyBorder="1" applyAlignment="1">
      <alignment horizontal="left" vertical="center" wrapText="1"/>
    </xf>
    <xf numFmtId="0" fontId="1" fillId="10" borderId="110" xfId="0" applyFont="1" applyFill="1" applyBorder="1" applyAlignment="1">
      <alignment horizontal="left" vertical="center" wrapText="1"/>
    </xf>
    <xf numFmtId="0" fontId="1" fillId="2" borderId="113" xfId="0" applyFont="1" applyFill="1" applyBorder="1" applyAlignment="1">
      <alignment horizontal="center" vertical="center" wrapText="1"/>
    </xf>
    <xf numFmtId="0" fontId="1" fillId="10" borderId="85" xfId="0" applyFont="1" applyFill="1" applyBorder="1" applyAlignment="1">
      <alignment horizontal="left" vertical="center" wrapText="1"/>
    </xf>
    <xf numFmtId="0" fontId="1" fillId="10" borderId="59" xfId="0" applyFont="1" applyFill="1" applyBorder="1" applyAlignment="1">
      <alignment horizontal="left" vertical="center" wrapText="1"/>
    </xf>
    <xf numFmtId="0" fontId="1" fillId="10" borderId="67" xfId="0" applyFont="1" applyFill="1" applyBorder="1" applyAlignment="1">
      <alignment horizontal="left" vertical="center" wrapText="1"/>
    </xf>
    <xf numFmtId="0" fontId="1" fillId="2" borderId="2" xfId="0" applyFont="1" applyFill="1" applyBorder="1" applyAlignment="1">
      <alignment wrapText="1" shrinkToFit="1"/>
    </xf>
    <xf numFmtId="0" fontId="0" fillId="0" borderId="0" xfId="0" applyAlignment="1">
      <alignment wrapText="1"/>
    </xf>
    <xf numFmtId="0" fontId="1" fillId="10" borderId="100" xfId="0" applyFont="1" applyFill="1" applyBorder="1" applyAlignment="1">
      <alignment horizontal="left" vertical="center" wrapText="1"/>
    </xf>
    <xf numFmtId="0" fontId="0" fillId="0" borderId="0" xfId="0" applyAlignment="1">
      <alignment horizontal="center"/>
    </xf>
    <xf numFmtId="0" fontId="1" fillId="0" borderId="47" xfId="0" applyFont="1" applyBorder="1" applyAlignment="1">
      <alignment horizontal="center" wrapText="1"/>
    </xf>
    <xf numFmtId="0" fontId="1" fillId="0" borderId="1" xfId="0" applyFont="1" applyBorder="1" applyAlignment="1">
      <alignment horizontal="center" wrapText="1"/>
    </xf>
    <xf numFmtId="0" fontId="1" fillId="0" borderId="93" xfId="0" applyFont="1" applyBorder="1" applyAlignment="1">
      <alignment horizontal="center" wrapText="1"/>
    </xf>
    <xf numFmtId="0" fontId="1" fillId="0" borderId="106" xfId="0" applyFont="1" applyBorder="1" applyAlignment="1">
      <alignment horizontal="center" wrapText="1"/>
    </xf>
    <xf numFmtId="0" fontId="1" fillId="0" borderId="105" xfId="0" applyFont="1" applyBorder="1" applyAlignment="1">
      <alignment horizontal="center" wrapText="1"/>
    </xf>
    <xf numFmtId="0" fontId="5" fillId="4" borderId="41" xfId="0" applyFont="1" applyFill="1" applyBorder="1" applyAlignment="1">
      <alignment horizontal="center" textRotation="90" wrapText="1"/>
    </xf>
    <xf numFmtId="0" fontId="5" fillId="4" borderId="30" xfId="0" applyFont="1" applyFill="1" applyBorder="1" applyAlignment="1">
      <alignment horizontal="center" textRotation="90" wrapText="1"/>
    </xf>
    <xf numFmtId="0" fontId="5" fillId="4" borderId="31" xfId="0" applyFont="1" applyFill="1" applyBorder="1" applyAlignment="1">
      <alignment horizontal="center" textRotation="90" wrapText="1"/>
    </xf>
    <xf numFmtId="0" fontId="5" fillId="4" borderId="29" xfId="0" applyFont="1" applyFill="1" applyBorder="1" applyAlignment="1">
      <alignment horizontal="center" textRotation="90" wrapText="1"/>
    </xf>
    <xf numFmtId="0" fontId="6" fillId="4" borderId="29" xfId="0" applyFont="1" applyFill="1" applyBorder="1" applyAlignment="1">
      <alignment horizontal="center" textRotation="90" shrinkToFit="1"/>
    </xf>
    <xf numFmtId="0" fontId="6" fillId="4" borderId="30" xfId="0" applyFont="1" applyFill="1" applyBorder="1" applyAlignment="1">
      <alignment horizontal="center" textRotation="90" shrinkToFit="1"/>
    </xf>
    <xf numFmtId="2" fontId="0" fillId="0" borderId="0" xfId="0" applyNumberFormat="1" applyAlignment="1">
      <alignment horizontal="center"/>
    </xf>
    <xf numFmtId="2" fontId="1" fillId="8" borderId="35" xfId="0" applyNumberFormat="1" applyFont="1" applyFill="1" applyBorder="1" applyAlignment="1">
      <alignment horizontal="center" textRotation="90" wrapText="1"/>
    </xf>
    <xf numFmtId="2" fontId="1" fillId="8" borderId="34" xfId="0" applyNumberFormat="1" applyFont="1" applyFill="1" applyBorder="1" applyAlignment="1">
      <alignment horizontal="center" textRotation="90" wrapText="1"/>
    </xf>
    <xf numFmtId="2" fontId="1" fillId="4" borderId="39" xfId="0" applyNumberFormat="1" applyFont="1" applyFill="1" applyBorder="1" applyAlignment="1">
      <alignment horizontal="center" textRotation="90" wrapText="1"/>
    </xf>
    <xf numFmtId="0" fontId="2" fillId="0" borderId="90" xfId="0" applyFont="1" applyBorder="1" applyAlignment="1">
      <alignment horizontal="center" vertical="center" shrinkToFit="1"/>
    </xf>
    <xf numFmtId="0" fontId="2" fillId="0" borderId="77" xfId="0" applyFont="1" applyBorder="1" applyAlignment="1">
      <alignment horizontal="center" vertical="center" shrinkToFit="1"/>
    </xf>
    <xf numFmtId="0" fontId="14" fillId="13" borderId="181" xfId="0" applyFont="1" applyFill="1" applyBorder="1" applyAlignment="1" applyProtection="1">
      <alignment wrapText="1" shrinkToFit="1"/>
      <protection hidden="1"/>
    </xf>
    <xf numFmtId="49" fontId="15" fillId="13" borderId="182" xfId="0" applyNumberFormat="1" applyFont="1" applyFill="1" applyBorder="1" applyAlignment="1" applyProtection="1">
      <alignment wrapText="1" shrinkToFit="1"/>
      <protection hidden="1"/>
    </xf>
    <xf numFmtId="0" fontId="15" fillId="13" borderId="183" xfId="0" applyFont="1" applyFill="1" applyBorder="1" applyAlignment="1" applyProtection="1">
      <alignment wrapText="1" shrinkToFit="1"/>
      <protection hidden="1"/>
    </xf>
    <xf numFmtId="0" fontId="14" fillId="13" borderId="189" xfId="0" applyFont="1" applyFill="1" applyBorder="1" applyAlignment="1" applyProtection="1">
      <alignment vertical="center" wrapText="1"/>
      <protection hidden="1"/>
    </xf>
    <xf numFmtId="49" fontId="14" fillId="13" borderId="190" xfId="0" applyNumberFormat="1" applyFont="1" applyFill="1" applyBorder="1" applyAlignment="1" applyProtection="1">
      <alignment vertical="center" wrapText="1"/>
      <protection hidden="1"/>
    </xf>
    <xf numFmtId="0" fontId="14" fillId="13" borderId="191" xfId="0" applyFont="1" applyFill="1" applyBorder="1" applyAlignment="1" applyProtection="1">
      <alignment vertical="center" wrapText="1"/>
      <protection hidden="1"/>
    </xf>
    <xf numFmtId="0" fontId="14" fillId="14" borderId="157" xfId="0" applyFont="1" applyFill="1" applyBorder="1" applyAlignment="1" applyProtection="1">
      <alignment horizontal="center" textRotation="90" wrapText="1"/>
      <protection hidden="1"/>
    </xf>
    <xf numFmtId="0" fontId="15" fillId="13" borderId="199" xfId="0" applyFont="1" applyFill="1" applyBorder="1" applyAlignment="1" applyProtection="1">
      <alignment horizontal="center" vertical="center" wrapText="1"/>
      <protection hidden="1"/>
    </xf>
    <xf numFmtId="49" fontId="14" fillId="13" borderId="200" xfId="0" applyNumberFormat="1" applyFont="1" applyFill="1" applyBorder="1" applyAlignment="1" applyProtection="1">
      <alignment horizontal="center" vertical="center" wrapText="1"/>
      <protection hidden="1"/>
    </xf>
    <xf numFmtId="0" fontId="14" fillId="13" borderId="201" xfId="0" applyFont="1" applyFill="1" applyBorder="1" applyAlignment="1" applyProtection="1">
      <alignment horizontal="center" vertical="center" wrapText="1"/>
      <protection hidden="1"/>
    </xf>
    <xf numFmtId="0" fontId="14" fillId="16" borderId="175" xfId="0" applyFont="1" applyFill="1" applyBorder="1" applyAlignment="1" applyProtection="1">
      <alignment horizontal="center" textRotation="90" wrapText="1"/>
      <protection hidden="1"/>
    </xf>
    <xf numFmtId="0" fontId="14" fillId="16" borderId="202" xfId="0" applyFont="1" applyFill="1" applyBorder="1" applyAlignment="1" applyProtection="1">
      <alignment horizontal="center" textRotation="90" wrapText="1"/>
      <protection hidden="1"/>
    </xf>
    <xf numFmtId="0" fontId="14" fillId="16" borderId="174" xfId="0" applyFont="1" applyFill="1" applyBorder="1" applyAlignment="1" applyProtection="1">
      <alignment horizontal="center" textRotation="90" wrapText="1"/>
      <protection hidden="1"/>
    </xf>
    <xf numFmtId="0" fontId="14" fillId="14" borderId="175" xfId="0" applyFont="1" applyFill="1" applyBorder="1" applyAlignment="1" applyProtection="1">
      <alignment horizontal="center" textRotation="90" wrapText="1"/>
      <protection hidden="1"/>
    </xf>
    <xf numFmtId="0" fontId="14" fillId="15" borderId="202" xfId="0" applyFont="1" applyFill="1" applyBorder="1" applyAlignment="1" applyProtection="1">
      <alignment horizontal="center" textRotation="90" wrapText="1"/>
      <protection hidden="1"/>
    </xf>
    <xf numFmtId="0" fontId="14" fillId="15" borderId="174" xfId="0" applyFont="1" applyFill="1" applyBorder="1" applyAlignment="1" applyProtection="1">
      <alignment horizontal="center" textRotation="90" wrapText="1"/>
      <protection hidden="1"/>
    </xf>
    <xf numFmtId="0" fontId="14" fillId="14" borderId="159" xfId="0" applyFont="1" applyFill="1" applyBorder="1" applyAlignment="1" applyProtection="1">
      <alignment horizontal="center" textRotation="90" wrapText="1"/>
      <protection hidden="1"/>
    </xf>
    <xf numFmtId="0" fontId="14" fillId="16" borderId="124" xfId="0" applyFont="1" applyFill="1" applyBorder="1" applyAlignment="1" applyProtection="1">
      <alignment horizontal="center" textRotation="90" wrapText="1"/>
      <protection hidden="1"/>
    </xf>
    <xf numFmtId="0" fontId="14" fillId="16" borderId="162" xfId="0" applyFont="1" applyFill="1" applyBorder="1" applyAlignment="1" applyProtection="1">
      <alignment horizontal="center" textRotation="90" wrapText="1"/>
      <protection hidden="1"/>
    </xf>
    <xf numFmtId="0" fontId="14" fillId="17" borderId="159" xfId="0" applyFont="1" applyFill="1" applyBorder="1" applyAlignment="1" applyProtection="1">
      <alignment horizontal="center" textRotation="90" wrapText="1"/>
      <protection hidden="1"/>
    </xf>
    <xf numFmtId="0" fontId="14" fillId="17" borderId="165" xfId="0" applyFont="1" applyFill="1" applyBorder="1" applyAlignment="1" applyProtection="1">
      <alignment horizontal="center" textRotation="90" wrapText="1"/>
      <protection hidden="1"/>
    </xf>
    <xf numFmtId="0" fontId="14" fillId="17" borderId="124" xfId="0" applyFont="1" applyFill="1" applyBorder="1" applyAlignment="1" applyProtection="1">
      <alignment horizontal="center" textRotation="90" wrapText="1"/>
      <protection hidden="1"/>
    </xf>
    <xf numFmtId="0" fontId="14" fillId="17" borderId="139" xfId="0" applyFont="1" applyFill="1" applyBorder="1" applyAlignment="1" applyProtection="1">
      <alignment horizontal="center" textRotation="90" wrapText="1"/>
      <protection hidden="1"/>
    </xf>
    <xf numFmtId="0" fontId="14" fillId="0" borderId="198" xfId="0" applyFont="1" applyBorder="1" applyAlignment="1" applyProtection="1">
      <alignment horizontal="center" textRotation="90" wrapText="1"/>
      <protection hidden="1"/>
    </xf>
    <xf numFmtId="0" fontId="14" fillId="0" borderId="201" xfId="0" applyFont="1" applyBorder="1" applyAlignment="1" applyProtection="1">
      <alignment horizontal="center" textRotation="90" wrapText="1"/>
      <protection hidden="1"/>
    </xf>
    <xf numFmtId="0" fontId="14" fillId="18" borderId="198" xfId="0" applyFont="1" applyFill="1" applyBorder="1" applyAlignment="1" applyProtection="1">
      <alignment horizontal="center" textRotation="90" wrapText="1"/>
      <protection hidden="1"/>
    </xf>
    <xf numFmtId="0" fontId="14" fillId="18" borderId="200" xfId="0" applyFont="1" applyFill="1" applyBorder="1" applyAlignment="1" applyProtection="1">
      <alignment horizontal="center" textRotation="90" wrapText="1"/>
      <protection hidden="1"/>
    </xf>
    <xf numFmtId="0" fontId="14" fillId="18" borderId="201" xfId="0" applyFont="1" applyFill="1" applyBorder="1" applyAlignment="1" applyProtection="1">
      <alignment horizontal="center" textRotation="90" wrapText="1"/>
      <protection hidden="1"/>
    </xf>
    <xf numFmtId="0" fontId="14" fillId="19" borderId="165" xfId="0" applyFont="1" applyFill="1" applyBorder="1" applyAlignment="1" applyProtection="1">
      <alignment horizontal="center" textRotation="90" wrapText="1"/>
      <protection hidden="1"/>
    </xf>
    <xf numFmtId="0" fontId="14" fillId="19" borderId="162" xfId="0" applyFont="1" applyFill="1" applyBorder="1" applyAlignment="1" applyProtection="1">
      <alignment horizontal="center" textRotation="90" wrapText="1"/>
      <protection hidden="1"/>
    </xf>
    <xf numFmtId="0" fontId="14" fillId="15" borderId="203" xfId="0" applyFont="1" applyFill="1" applyBorder="1" applyAlignment="1" applyProtection="1">
      <alignment horizontal="center" textRotation="90" wrapText="1"/>
      <protection hidden="1"/>
    </xf>
    <xf numFmtId="0" fontId="14" fillId="15" borderId="171" xfId="0" applyFont="1" applyFill="1" applyBorder="1" applyAlignment="1" applyProtection="1">
      <alignment horizontal="center" textRotation="90" wrapText="1"/>
      <protection hidden="1"/>
    </xf>
    <xf numFmtId="0" fontId="17" fillId="15" borderId="204" xfId="0" applyFont="1" applyFill="1" applyBorder="1" applyAlignment="1">
      <alignment horizontal="center" vertical="center" textRotation="90" wrapText="1"/>
    </xf>
    <xf numFmtId="0" fontId="17" fillId="15" borderId="202" xfId="0" applyFont="1" applyFill="1" applyBorder="1" applyAlignment="1">
      <alignment horizontal="center" vertical="center" textRotation="90" wrapText="1"/>
    </xf>
    <xf numFmtId="0" fontId="17" fillId="15" borderId="174" xfId="0" applyFont="1" applyFill="1" applyBorder="1" applyAlignment="1">
      <alignment horizontal="center" vertical="center" textRotation="90" wrapText="1"/>
    </xf>
    <xf numFmtId="0" fontId="17" fillId="15" borderId="175" xfId="0" applyFont="1" applyFill="1" applyBorder="1" applyAlignment="1">
      <alignment horizontal="center" vertical="center" textRotation="90" wrapText="1"/>
    </xf>
    <xf numFmtId="0" fontId="18" fillId="15" borderId="202" xfId="0" applyFont="1" applyFill="1" applyBorder="1" applyAlignment="1" applyProtection="1">
      <alignment horizontal="center" vertical="center" textRotation="90" wrapText="1"/>
      <protection hidden="1"/>
    </xf>
    <xf numFmtId="0" fontId="18" fillId="15" borderId="174" xfId="0" applyFont="1" applyFill="1" applyBorder="1" applyAlignment="1" applyProtection="1">
      <alignment horizontal="center" vertical="center" textRotation="90" wrapText="1"/>
      <protection hidden="1"/>
    </xf>
    <xf numFmtId="0" fontId="19" fillId="15" borderId="175" xfId="0" applyFont="1" applyFill="1" applyBorder="1" applyAlignment="1" applyProtection="1">
      <alignment horizontal="left" vertical="center" textRotation="90" wrapText="1" shrinkToFit="1"/>
      <protection hidden="1"/>
    </xf>
    <xf numFmtId="0" fontId="19" fillId="15" borderId="202" xfId="0" applyFont="1" applyFill="1" applyBorder="1" applyAlignment="1" applyProtection="1">
      <alignment horizontal="center" vertical="center" textRotation="90" wrapText="1" shrinkToFit="1"/>
      <protection hidden="1"/>
    </xf>
    <xf numFmtId="0" fontId="18" fillId="15" borderId="205" xfId="0" applyFont="1" applyFill="1" applyBorder="1" applyAlignment="1" applyProtection="1">
      <alignment horizontal="center" vertical="center" textRotation="90" wrapText="1"/>
      <protection hidden="1"/>
    </xf>
    <xf numFmtId="0" fontId="14" fillId="20" borderId="180" xfId="0" applyFont="1" applyFill="1" applyBorder="1" applyAlignment="1" applyProtection="1">
      <alignment horizontal="center" textRotation="90" wrapText="1"/>
      <protection hidden="1"/>
    </xf>
    <xf numFmtId="0" fontId="14" fillId="20" borderId="182" xfId="0" applyFont="1" applyFill="1" applyBorder="1" applyAlignment="1" applyProtection="1">
      <alignment horizontal="center" textRotation="90" wrapText="1"/>
      <protection hidden="1"/>
    </xf>
    <xf numFmtId="0" fontId="14" fillId="20" borderId="183" xfId="0" applyFont="1" applyFill="1" applyBorder="1" applyAlignment="1" applyProtection="1">
      <alignment horizontal="center" textRotation="90" wrapText="1"/>
      <protection hidden="1"/>
    </xf>
    <xf numFmtId="0" fontId="20" fillId="0" borderId="202" xfId="0" applyFont="1" applyBorder="1" applyAlignment="1">
      <alignment vertical="center"/>
    </xf>
    <xf numFmtId="0" fontId="14" fillId="0" borderId="204" xfId="0" applyFont="1" applyBorder="1" applyAlignment="1" applyProtection="1">
      <alignment horizontal="center" vertical="center" wrapText="1"/>
      <protection hidden="1"/>
    </xf>
    <xf numFmtId="49" fontId="14" fillId="0" borderId="206" xfId="0" applyNumberFormat="1" applyFont="1" applyBorder="1" applyAlignment="1" applyProtection="1">
      <alignment horizontal="center" vertical="center" wrapText="1"/>
      <protection hidden="1"/>
    </xf>
    <xf numFmtId="0" fontId="14" fillId="0" borderId="171" xfId="0" applyFont="1" applyBorder="1" applyAlignment="1" applyProtection="1">
      <alignment horizontal="center" vertical="center" wrapText="1"/>
      <protection hidden="1"/>
    </xf>
    <xf numFmtId="0" fontId="14" fillId="0" borderId="175" xfId="0" applyFont="1" applyBorder="1" applyAlignment="1" applyProtection="1">
      <alignment horizontal="center" vertical="center" wrapText="1"/>
      <protection hidden="1"/>
    </xf>
    <xf numFmtId="0" fontId="14" fillId="0" borderId="174" xfId="0" applyFont="1" applyBorder="1" applyAlignment="1" applyProtection="1">
      <alignment horizontal="center" vertical="center" wrapText="1"/>
      <protection hidden="1"/>
    </xf>
    <xf numFmtId="0" fontId="14" fillId="0" borderId="202" xfId="0" applyFont="1" applyBorder="1" applyAlignment="1" applyProtection="1">
      <alignment horizontal="center" vertical="center" wrapText="1"/>
      <protection hidden="1"/>
    </xf>
    <xf numFmtId="0" fontId="21" fillId="0" borderId="175" xfId="0" applyFont="1" applyBorder="1" applyAlignment="1" applyProtection="1">
      <alignment horizontal="center" vertical="center" wrapText="1"/>
      <protection hidden="1"/>
    </xf>
    <xf numFmtId="0" fontId="14" fillId="0" borderId="205" xfId="0" applyFont="1" applyBorder="1" applyAlignment="1" applyProtection="1">
      <alignment horizontal="center" vertical="center" wrapText="1"/>
      <protection hidden="1"/>
    </xf>
    <xf numFmtId="0" fontId="25" fillId="22" borderId="21" xfId="0" applyFont="1" applyFill="1" applyBorder="1" applyAlignment="1">
      <alignment vertical="center" wrapText="1"/>
    </xf>
    <xf numFmtId="0" fontId="27" fillId="23" borderId="196" xfId="0" applyFont="1" applyFill="1" applyBorder="1" applyAlignment="1" applyProtection="1">
      <alignment horizontal="center" vertical="center" wrapText="1" shrinkToFit="1"/>
      <protection hidden="1"/>
    </xf>
    <xf numFmtId="0" fontId="26" fillId="23" borderId="157" xfId="0" applyFont="1" applyFill="1" applyBorder="1" applyAlignment="1" applyProtection="1">
      <alignment horizontal="center" vertical="center" wrapText="1"/>
      <protection hidden="1"/>
    </xf>
    <xf numFmtId="0" fontId="21" fillId="0" borderId="119" xfId="0" applyFont="1" applyBorder="1" applyAlignment="1" applyProtection="1">
      <alignment horizontal="center" vertical="center" wrapText="1" shrinkToFit="1"/>
      <protection locked="0" hidden="1"/>
    </xf>
    <xf numFmtId="0" fontId="21" fillId="0" borderId="137" xfId="0" applyFont="1" applyBorder="1" applyAlignment="1" applyProtection="1">
      <alignment horizontal="center" vertical="center" wrapText="1" shrinkToFit="1"/>
      <protection locked="0" hidden="1"/>
    </xf>
    <xf numFmtId="0" fontId="28" fillId="23" borderId="164" xfId="0" applyFont="1" applyFill="1" applyBorder="1" applyAlignment="1" applyProtection="1">
      <alignment horizontal="center" vertical="center"/>
      <protection hidden="1"/>
    </xf>
    <xf numFmtId="0" fontId="29" fillId="0" borderId="117" xfId="0" applyFont="1" applyBorder="1" applyAlignment="1" applyProtection="1">
      <alignment horizontal="center" vertical="center"/>
      <protection locked="0" hidden="1"/>
    </xf>
    <xf numFmtId="0" fontId="29" fillId="0" borderId="161" xfId="0" applyFont="1" applyBorder="1" applyAlignment="1" applyProtection="1">
      <alignment horizontal="center" vertical="center"/>
      <protection locked="0" hidden="1"/>
    </xf>
    <xf numFmtId="0" fontId="28" fillId="0" borderId="157" xfId="0" applyFont="1" applyBorder="1" applyAlignment="1" applyProtection="1">
      <alignment horizontal="center" vertical="center"/>
      <protection locked="0" hidden="1"/>
    </xf>
    <xf numFmtId="0" fontId="28" fillId="0" borderId="119" xfId="0" applyFont="1" applyBorder="1" applyAlignment="1" applyProtection="1">
      <alignment horizontal="center" vertical="center"/>
      <protection locked="0" hidden="1"/>
    </xf>
    <xf numFmtId="0" fontId="27" fillId="0" borderId="119" xfId="0" applyFont="1" applyBorder="1" applyAlignment="1" applyProtection="1">
      <alignment horizontal="center" vertical="center" wrapText="1" shrinkToFit="1"/>
      <protection hidden="1"/>
    </xf>
    <xf numFmtId="0" fontId="28" fillId="0" borderId="137" xfId="0" applyFont="1" applyBorder="1" applyAlignment="1" applyProtection="1">
      <alignment horizontal="center" vertical="center"/>
      <protection locked="0" hidden="1"/>
    </xf>
    <xf numFmtId="0" fontId="21" fillId="0" borderId="157" xfId="0" applyFont="1" applyBorder="1" applyAlignment="1" applyProtection="1">
      <alignment horizontal="center" vertical="center" wrapText="1" shrinkToFit="1"/>
      <protection locked="0" hidden="1"/>
    </xf>
    <xf numFmtId="0" fontId="21" fillId="23" borderId="160" xfId="0" applyFont="1" applyFill="1" applyBorder="1" applyAlignment="1" applyProtection="1">
      <alignment horizontal="center" vertical="center" wrapText="1" shrinkToFit="1"/>
      <protection locked="0"/>
    </xf>
    <xf numFmtId="0" fontId="21" fillId="0" borderId="157" xfId="0" applyFont="1" applyBorder="1" applyAlignment="1" applyProtection="1">
      <alignment horizontal="center" vertical="center" wrapText="1" shrinkToFit="1"/>
      <protection hidden="1"/>
    </xf>
    <xf numFmtId="0" fontId="21" fillId="0" borderId="119" xfId="0" applyFont="1" applyBorder="1" applyAlignment="1" applyProtection="1">
      <alignment horizontal="center" vertical="center" wrapText="1" shrinkToFit="1"/>
      <protection hidden="1"/>
    </xf>
    <xf numFmtId="0" fontId="21" fillId="0" borderId="137" xfId="0" applyFont="1" applyBorder="1" applyAlignment="1" applyProtection="1">
      <alignment horizontal="center" vertical="center" wrapText="1" shrinkToFit="1"/>
      <protection hidden="1"/>
    </xf>
    <xf numFmtId="0" fontId="21" fillId="23" borderId="157" xfId="0" applyFont="1" applyFill="1" applyBorder="1" applyAlignment="1" applyProtection="1">
      <alignment horizontal="center" vertical="center" wrapText="1" shrinkToFit="1"/>
      <protection hidden="1"/>
    </xf>
    <xf numFmtId="0" fontId="28" fillId="0" borderId="119" xfId="0" applyFont="1" applyBorder="1" applyAlignment="1" applyProtection="1">
      <alignment horizontal="center" vertical="center"/>
      <protection locked="0"/>
    </xf>
    <xf numFmtId="0" fontId="28" fillId="0" borderId="137" xfId="0" applyFont="1" applyBorder="1" applyAlignment="1" applyProtection="1">
      <alignment horizontal="center" vertical="center"/>
      <protection locked="0"/>
    </xf>
    <xf numFmtId="0" fontId="30" fillId="0" borderId="0" xfId="0" applyFont="1" applyAlignment="1">
      <alignment vertical="center"/>
    </xf>
    <xf numFmtId="0" fontId="25" fillId="22" borderId="209" xfId="0" applyFont="1" applyFill="1" applyBorder="1" applyAlignment="1">
      <alignment vertical="center" wrapText="1"/>
    </xf>
    <xf numFmtId="0" fontId="27" fillId="23" borderId="210" xfId="0" applyFont="1" applyFill="1" applyBorder="1" applyAlignment="1" applyProtection="1">
      <alignment horizontal="center" vertical="center" wrapText="1" shrinkToFit="1"/>
      <protection hidden="1"/>
    </xf>
    <xf numFmtId="0" fontId="26" fillId="23" borderId="158" xfId="0" applyFont="1" applyFill="1" applyBorder="1" applyAlignment="1" applyProtection="1">
      <alignment horizontal="center" vertical="center" wrapText="1"/>
      <protection hidden="1"/>
    </xf>
    <xf numFmtId="0" fontId="21" fillId="0" borderId="117" xfId="0" applyFont="1" applyBorder="1" applyAlignment="1" applyProtection="1">
      <alignment horizontal="center" vertical="center" wrapText="1" shrinkToFit="1"/>
      <protection locked="0" hidden="1"/>
    </xf>
    <xf numFmtId="0" fontId="21" fillId="0" borderId="138" xfId="0" applyFont="1" applyBorder="1" applyAlignment="1" applyProtection="1">
      <alignment horizontal="center" vertical="center" wrapText="1" shrinkToFit="1"/>
      <protection locked="0" hidden="1"/>
    </xf>
    <xf numFmtId="0" fontId="28" fillId="0" borderId="158" xfId="0" applyFont="1" applyBorder="1" applyAlignment="1" applyProtection="1">
      <alignment horizontal="center" vertical="center"/>
      <protection locked="0" hidden="1"/>
    </xf>
    <xf numFmtId="0" fontId="27" fillId="0" borderId="117" xfId="0" applyFont="1" applyBorder="1" applyAlignment="1" applyProtection="1">
      <alignment horizontal="center" vertical="center" wrapText="1" shrinkToFit="1"/>
      <protection hidden="1"/>
    </xf>
    <xf numFmtId="0" fontId="28" fillId="0" borderId="117" xfId="0" applyFont="1" applyBorder="1" applyAlignment="1" applyProtection="1">
      <alignment horizontal="center" vertical="center"/>
      <protection locked="0" hidden="1"/>
    </xf>
    <xf numFmtId="0" fontId="28" fillId="0" borderId="138" xfId="0" applyFont="1" applyBorder="1" applyAlignment="1" applyProtection="1">
      <alignment horizontal="center" vertical="center"/>
      <protection locked="0" hidden="1"/>
    </xf>
    <xf numFmtId="0" fontId="21" fillId="0" borderId="158" xfId="0" applyFont="1" applyBorder="1" applyAlignment="1" applyProtection="1">
      <alignment horizontal="center" vertical="center" wrapText="1" shrinkToFit="1"/>
      <protection locked="0" hidden="1"/>
    </xf>
    <xf numFmtId="0" fontId="21" fillId="23" borderId="161" xfId="0" applyFont="1" applyFill="1" applyBorder="1" applyAlignment="1" applyProtection="1">
      <alignment horizontal="center" vertical="center" wrapText="1" shrinkToFit="1"/>
      <protection locked="0"/>
    </xf>
    <xf numFmtId="0" fontId="21" fillId="0" borderId="158" xfId="0" applyFont="1" applyBorder="1" applyAlignment="1" applyProtection="1">
      <alignment horizontal="center" vertical="center" wrapText="1" shrinkToFit="1"/>
      <protection hidden="1"/>
    </xf>
    <xf numFmtId="0" fontId="21" fillId="0" borderId="117" xfId="0" applyFont="1" applyBorder="1" applyAlignment="1" applyProtection="1">
      <alignment horizontal="center" vertical="center" wrapText="1" shrinkToFit="1"/>
      <protection hidden="1"/>
    </xf>
    <xf numFmtId="0" fontId="21" fillId="0" borderId="138" xfId="0" applyFont="1" applyBorder="1" applyAlignment="1" applyProtection="1">
      <alignment horizontal="center" vertical="center" wrapText="1" shrinkToFit="1"/>
      <protection hidden="1"/>
    </xf>
    <xf numFmtId="0" fontId="21" fillId="23" borderId="158" xfId="0" applyFont="1" applyFill="1" applyBorder="1" applyAlignment="1" applyProtection="1">
      <alignment horizontal="center" vertical="center" wrapText="1" shrinkToFit="1"/>
      <protection hidden="1"/>
    </xf>
    <xf numFmtId="0" fontId="28" fillId="0" borderId="117" xfId="0" applyFont="1" applyBorder="1" applyAlignment="1" applyProtection="1">
      <alignment horizontal="center" vertical="center"/>
      <protection locked="0"/>
    </xf>
    <xf numFmtId="0" fontId="28" fillId="0" borderId="138" xfId="0" applyFont="1" applyBorder="1" applyAlignment="1" applyProtection="1">
      <alignment horizontal="center" vertical="center"/>
      <protection locked="0"/>
    </xf>
    <xf numFmtId="0" fontId="29" fillId="0" borderId="117" xfId="0" applyFont="1" applyBorder="1" applyAlignment="1">
      <alignment horizontal="center" vertical="center"/>
    </xf>
    <xf numFmtId="0" fontId="26" fillId="13" borderId="117" xfId="0" applyFont="1" applyFill="1" applyBorder="1" applyAlignment="1" applyProtection="1">
      <alignment horizontal="center" vertical="center" wrapText="1"/>
      <protection hidden="1"/>
    </xf>
    <xf numFmtId="0" fontId="28" fillId="23" borderId="158" xfId="0" applyFont="1" applyFill="1" applyBorder="1" applyAlignment="1" applyProtection="1">
      <alignment horizontal="center" vertical="center"/>
      <protection hidden="1"/>
    </xf>
    <xf numFmtId="0" fontId="29" fillId="0" borderId="138" xfId="0" applyFont="1" applyBorder="1" applyAlignment="1" applyProtection="1">
      <alignment horizontal="center" vertical="center"/>
      <protection locked="0" hidden="1"/>
    </xf>
    <xf numFmtId="0" fontId="25" fillId="22" borderId="211" xfId="0" applyFont="1" applyFill="1" applyBorder="1" applyAlignment="1">
      <alignment vertical="center" wrapText="1"/>
    </xf>
    <xf numFmtId="0" fontId="27" fillId="23" borderId="212" xfId="0" applyFont="1" applyFill="1" applyBorder="1" applyAlignment="1" applyProtection="1">
      <alignment horizontal="center" vertical="center" wrapText="1" shrinkToFit="1"/>
      <protection hidden="1"/>
    </xf>
    <xf numFmtId="0" fontId="26" fillId="23" borderId="213" xfId="0" applyFont="1" applyFill="1" applyBorder="1" applyAlignment="1" applyProtection="1">
      <alignment horizontal="center" vertical="center" wrapText="1"/>
      <protection hidden="1"/>
    </xf>
    <xf numFmtId="0" fontId="21" fillId="0" borderId="142" xfId="0" applyFont="1" applyBorder="1" applyAlignment="1" applyProtection="1">
      <alignment horizontal="center" vertical="center" wrapText="1" shrinkToFit="1"/>
      <protection locked="0" hidden="1"/>
    </xf>
    <xf numFmtId="0" fontId="21" fillId="0" borderId="143" xfId="0" applyFont="1" applyBorder="1" applyAlignment="1" applyProtection="1">
      <alignment horizontal="center" vertical="center" wrapText="1" shrinkToFit="1"/>
      <protection locked="0" hidden="1"/>
    </xf>
    <xf numFmtId="0" fontId="28" fillId="23" borderId="159" xfId="0" applyFont="1" applyFill="1" applyBorder="1" applyAlignment="1" applyProtection="1">
      <alignment horizontal="center" vertical="center"/>
      <protection hidden="1"/>
    </xf>
    <xf numFmtId="0" fontId="29" fillId="0" borderId="124" xfId="0" applyFont="1" applyBorder="1" applyAlignment="1" applyProtection="1">
      <alignment horizontal="center" vertical="center"/>
      <protection locked="0" hidden="1"/>
    </xf>
    <xf numFmtId="0" fontId="29" fillId="0" borderId="139" xfId="0" applyFont="1" applyBorder="1" applyAlignment="1" applyProtection="1">
      <alignment horizontal="center" vertical="center"/>
      <protection locked="0" hidden="1"/>
    </xf>
    <xf numFmtId="0" fontId="28" fillId="0" borderId="213" xfId="0" applyFont="1" applyBorder="1" applyAlignment="1" applyProtection="1">
      <alignment horizontal="center" vertical="center"/>
      <protection locked="0" hidden="1"/>
    </xf>
    <xf numFmtId="0" fontId="28" fillId="0" borderId="142" xfId="0" applyFont="1" applyBorder="1" applyAlignment="1" applyProtection="1">
      <alignment horizontal="center" vertical="center"/>
      <protection locked="0" hidden="1"/>
    </xf>
    <xf numFmtId="0" fontId="28" fillId="0" borderId="143" xfId="0" applyFont="1" applyBorder="1" applyAlignment="1" applyProtection="1">
      <alignment horizontal="center" vertical="center"/>
      <protection locked="0" hidden="1"/>
    </xf>
    <xf numFmtId="0" fontId="21" fillId="0" borderId="213" xfId="0" applyFont="1" applyBorder="1" applyAlignment="1" applyProtection="1">
      <alignment horizontal="center" vertical="center" wrapText="1" shrinkToFit="1"/>
      <protection locked="0" hidden="1"/>
    </xf>
    <xf numFmtId="0" fontId="21" fillId="23" borderId="170" xfId="0" applyFont="1" applyFill="1" applyBorder="1" applyAlignment="1" applyProtection="1">
      <alignment horizontal="center" vertical="center" wrapText="1" shrinkToFit="1"/>
      <protection locked="0"/>
    </xf>
    <xf numFmtId="0" fontId="21" fillId="0" borderId="213" xfId="0" applyFont="1" applyBorder="1" applyAlignment="1" applyProtection="1">
      <alignment horizontal="center" vertical="center" wrapText="1" shrinkToFit="1"/>
      <protection hidden="1"/>
    </xf>
    <xf numFmtId="0" fontId="21" fillId="0" borderId="142" xfId="0" applyFont="1" applyBorder="1" applyAlignment="1" applyProtection="1">
      <alignment horizontal="center" vertical="center" wrapText="1" shrinkToFit="1"/>
      <protection hidden="1"/>
    </xf>
    <xf numFmtId="0" fontId="21" fillId="0" borderId="143" xfId="0" applyFont="1" applyBorder="1" applyAlignment="1" applyProtection="1">
      <alignment horizontal="center" vertical="center" wrapText="1" shrinkToFit="1"/>
      <protection hidden="1"/>
    </xf>
    <xf numFmtId="0" fontId="21" fillId="23" borderId="213" xfId="0" applyFont="1" applyFill="1" applyBorder="1" applyAlignment="1" applyProtection="1">
      <alignment horizontal="center" vertical="center" wrapText="1" shrinkToFit="1"/>
      <protection hidden="1"/>
    </xf>
    <xf numFmtId="0" fontId="28" fillId="0" borderId="14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23" borderId="214" xfId="0" applyFont="1" applyFill="1" applyBorder="1" applyAlignment="1" applyProtection="1">
      <alignment horizontal="center" vertical="center"/>
      <protection hidden="1"/>
    </xf>
    <xf numFmtId="0" fontId="29" fillId="0" borderId="167" xfId="0" applyFont="1" applyBorder="1" applyAlignment="1" applyProtection="1">
      <alignment horizontal="center" vertical="center"/>
      <protection locked="0" hidden="1"/>
    </xf>
    <xf numFmtId="0" fontId="29" fillId="0" borderId="215" xfId="0" applyFont="1" applyBorder="1" applyAlignment="1" applyProtection="1">
      <alignment horizontal="center" vertical="center"/>
      <protection locked="0" hidden="1"/>
    </xf>
    <xf numFmtId="0" fontId="26" fillId="0" borderId="117" xfId="0" applyFont="1" applyBorder="1" applyAlignment="1" applyProtection="1">
      <alignment horizontal="center" vertical="center" wrapText="1"/>
      <protection hidden="1"/>
    </xf>
    <xf numFmtId="0" fontId="25" fillId="22" borderId="216" xfId="0" applyFont="1" applyFill="1" applyBorder="1" applyAlignment="1">
      <alignment vertical="center" wrapText="1"/>
    </xf>
    <xf numFmtId="0" fontId="26" fillId="23" borderId="159" xfId="0" applyFont="1" applyFill="1" applyBorder="1" applyAlignment="1" applyProtection="1">
      <alignment horizontal="center" vertical="center" wrapText="1"/>
      <protection hidden="1"/>
    </xf>
    <xf numFmtId="0" fontId="21" fillId="0" borderId="124" xfId="0" applyFont="1" applyBorder="1" applyAlignment="1" applyProtection="1">
      <alignment horizontal="center" vertical="center" wrapText="1" shrinkToFit="1"/>
      <protection locked="0" hidden="1"/>
    </xf>
    <xf numFmtId="0" fontId="21" fillId="0" borderId="139" xfId="0" applyFont="1" applyBorder="1" applyAlignment="1" applyProtection="1">
      <alignment horizontal="center" vertical="center" wrapText="1" shrinkToFit="1"/>
      <protection locked="0" hidden="1"/>
    </xf>
    <xf numFmtId="0" fontId="28" fillId="23" borderId="165" xfId="0" applyFont="1" applyFill="1" applyBorder="1" applyAlignment="1" applyProtection="1">
      <alignment horizontal="center" vertical="center"/>
      <protection hidden="1"/>
    </xf>
    <xf numFmtId="0" fontId="29" fillId="0" borderId="162" xfId="0" applyFont="1" applyBorder="1" applyAlignment="1" applyProtection="1">
      <alignment horizontal="center" vertical="center"/>
      <protection locked="0" hidden="1"/>
    </xf>
    <xf numFmtId="0" fontId="28" fillId="0" borderId="159" xfId="0" applyFont="1" applyBorder="1" applyAlignment="1" applyProtection="1">
      <alignment horizontal="center" vertical="center"/>
      <protection locked="0" hidden="1"/>
    </xf>
    <xf numFmtId="0" fontId="28" fillId="0" borderId="124" xfId="0" applyFont="1" applyBorder="1" applyAlignment="1" applyProtection="1">
      <alignment horizontal="center" vertical="center"/>
      <protection locked="0" hidden="1"/>
    </xf>
    <xf numFmtId="0" fontId="28" fillId="0" borderId="139" xfId="0" applyFont="1" applyBorder="1" applyAlignment="1" applyProtection="1">
      <alignment horizontal="center" vertical="center"/>
      <protection locked="0" hidden="1"/>
    </xf>
    <xf numFmtId="0" fontId="21" fillId="0" borderId="159" xfId="0" applyFont="1" applyBorder="1" applyAlignment="1" applyProtection="1">
      <alignment horizontal="center" vertical="center" wrapText="1" shrinkToFit="1"/>
      <protection locked="0" hidden="1"/>
    </xf>
    <xf numFmtId="0" fontId="21" fillId="23" borderId="162" xfId="0" applyFont="1" applyFill="1" applyBorder="1" applyAlignment="1" applyProtection="1">
      <alignment horizontal="center" vertical="center" wrapText="1" shrinkToFit="1"/>
      <protection locked="0"/>
    </xf>
    <xf numFmtId="0" fontId="21" fillId="0" borderId="159" xfId="0" applyFont="1" applyBorder="1" applyAlignment="1" applyProtection="1">
      <alignment horizontal="center" vertical="center" wrapText="1" shrinkToFit="1"/>
      <protection hidden="1"/>
    </xf>
    <xf numFmtId="0" fontId="21" fillId="0" borderId="124" xfId="0" applyFont="1" applyBorder="1" applyAlignment="1" applyProtection="1">
      <alignment horizontal="center" vertical="center" wrapText="1" shrinkToFit="1"/>
      <protection hidden="1"/>
    </xf>
    <xf numFmtId="0" fontId="21" fillId="0" borderId="139" xfId="0" applyFont="1" applyBorder="1" applyAlignment="1" applyProtection="1">
      <alignment horizontal="center" vertical="center" wrapText="1" shrinkToFit="1"/>
      <protection hidden="1"/>
    </xf>
    <xf numFmtId="0" fontId="21" fillId="23" borderId="159" xfId="0" applyFont="1" applyFill="1" applyBorder="1" applyAlignment="1" applyProtection="1">
      <alignment horizontal="center" vertical="center" wrapText="1" shrinkToFit="1"/>
      <protection hidden="1"/>
    </xf>
    <xf numFmtId="0" fontId="28" fillId="0" borderId="124" xfId="0" applyFont="1" applyBorder="1" applyAlignment="1" applyProtection="1">
      <alignment horizontal="center" vertical="center"/>
      <protection locked="0"/>
    </xf>
    <xf numFmtId="0" fontId="28" fillId="0" borderId="139" xfId="0" applyFont="1" applyBorder="1" applyAlignment="1" applyProtection="1">
      <alignment horizontal="center" vertical="center"/>
      <protection locked="0"/>
    </xf>
    <xf numFmtId="0" fontId="26" fillId="21" borderId="137" xfId="0" applyFont="1" applyFill="1" applyBorder="1" applyAlignment="1" applyProtection="1">
      <alignment vertical="center" wrapText="1"/>
      <protection hidden="1"/>
    </xf>
    <xf numFmtId="0" fontId="26" fillId="21" borderId="138" xfId="0" applyFont="1" applyFill="1" applyBorder="1" applyAlignment="1" applyProtection="1">
      <alignment vertical="center" wrapText="1"/>
      <protection hidden="1"/>
    </xf>
    <xf numFmtId="0" fontId="26" fillId="21" borderId="139" xfId="0" applyFont="1" applyFill="1" applyBorder="1" applyAlignment="1" applyProtection="1">
      <alignment vertical="center" wrapText="1"/>
      <protection hidden="1"/>
    </xf>
    <xf numFmtId="0" fontId="32" fillId="21" borderId="137" xfId="0" applyFont="1" applyFill="1" applyBorder="1" applyAlignment="1" applyProtection="1">
      <alignment vertical="center" wrapText="1"/>
      <protection hidden="1"/>
    </xf>
    <xf numFmtId="0" fontId="32" fillId="21" borderId="138" xfId="0" applyFont="1" applyFill="1" applyBorder="1" applyAlignment="1" applyProtection="1">
      <alignment vertical="center" wrapText="1"/>
      <protection hidden="1"/>
    </xf>
    <xf numFmtId="0" fontId="32" fillId="21" borderId="143" xfId="0" applyFont="1" applyFill="1" applyBorder="1" applyAlignment="1" applyProtection="1">
      <alignment vertical="center" wrapText="1"/>
      <protection hidden="1"/>
    </xf>
    <xf numFmtId="0" fontId="32" fillId="21" borderId="139" xfId="0" applyFont="1" applyFill="1" applyBorder="1" applyAlignment="1" applyProtection="1">
      <alignment vertical="center" wrapText="1"/>
      <protection hidden="1"/>
    </xf>
    <xf numFmtId="0" fontId="1" fillId="11" borderId="72" xfId="0" applyFont="1" applyFill="1" applyBorder="1" applyAlignment="1">
      <alignment horizontal="center" vertical="center" wrapText="1"/>
    </xf>
    <xf numFmtId="0" fontId="2" fillId="0" borderId="112"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117" xfId="0" applyFont="1" applyBorder="1" applyAlignment="1">
      <alignment horizontal="center" vertical="center" shrinkToFit="1"/>
    </xf>
    <xf numFmtId="0" fontId="1" fillId="11" borderId="164" xfId="0" applyFont="1" applyFill="1" applyBorder="1" applyAlignment="1">
      <alignment horizontal="center" vertical="center" wrapText="1"/>
    </xf>
    <xf numFmtId="0" fontId="2" fillId="11" borderId="138" xfId="0" applyFont="1" applyFill="1" applyBorder="1" applyAlignment="1">
      <alignment horizontal="center" vertical="center" shrinkToFit="1"/>
    </xf>
    <xf numFmtId="0" fontId="2" fillId="0" borderId="161" xfId="0" applyFont="1" applyBorder="1" applyAlignment="1">
      <alignment horizontal="center" vertical="center" shrinkToFit="1"/>
    </xf>
    <xf numFmtId="0" fontId="2" fillId="0" borderId="111" xfId="0" applyFont="1" applyBorder="1" applyAlignment="1">
      <alignment horizontal="center" vertical="center" wrapText="1"/>
    </xf>
    <xf numFmtId="0" fontId="2" fillId="11" borderId="72" xfId="0" applyFont="1" applyFill="1" applyBorder="1" applyAlignment="1">
      <alignment horizontal="center" vertical="center" wrapText="1"/>
    </xf>
    <xf numFmtId="0" fontId="2" fillId="11" borderId="158" xfId="0" applyFont="1" applyFill="1" applyBorder="1" applyAlignment="1">
      <alignment horizontal="center" vertical="center" wrapText="1"/>
    </xf>
    <xf numFmtId="0" fontId="2" fillId="0" borderId="72" xfId="0" applyFont="1" applyBorder="1" applyAlignment="1">
      <alignment horizontal="center" vertical="center" wrapText="1"/>
    </xf>
    <xf numFmtId="0" fontId="2" fillId="0" borderId="112" xfId="0"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158" xfId="0" applyFont="1" applyFill="1" applyBorder="1" applyAlignment="1">
      <alignment horizontal="center" vertical="center" wrapText="1"/>
    </xf>
    <xf numFmtId="0" fontId="2" fillId="2" borderId="161" xfId="0" applyFont="1" applyFill="1" applyBorder="1" applyAlignment="1">
      <alignment horizontal="center" vertical="center" wrapText="1"/>
    </xf>
    <xf numFmtId="0" fontId="2" fillId="2" borderId="138" xfId="0" applyFont="1" applyFill="1" applyBorder="1" applyAlignment="1">
      <alignment horizontal="center" vertical="center" wrapText="1"/>
    </xf>
    <xf numFmtId="0" fontId="2" fillId="0" borderId="38" xfId="0" applyFont="1" applyBorder="1" applyAlignment="1">
      <alignment horizontal="center" vertical="center" shrinkToFit="1"/>
    </xf>
    <xf numFmtId="0" fontId="2" fillId="0" borderId="219" xfId="0" applyFont="1" applyBorder="1" applyAlignment="1">
      <alignment horizontal="center" vertical="center" shrinkToFit="1"/>
    </xf>
    <xf numFmtId="0" fontId="2" fillId="11" borderId="37" xfId="0" applyFont="1" applyFill="1" applyBorder="1" applyAlignment="1">
      <alignment horizontal="center" vertical="center" shrinkToFit="1"/>
    </xf>
    <xf numFmtId="0" fontId="2" fillId="11" borderId="220" xfId="0" applyFont="1" applyFill="1" applyBorder="1" applyAlignment="1">
      <alignment horizontal="center" vertical="center" shrinkToFit="1"/>
    </xf>
    <xf numFmtId="0" fontId="2" fillId="0" borderId="98" xfId="0" applyFont="1" applyBorder="1" applyAlignment="1">
      <alignment horizontal="center" vertical="center" shrinkToFit="1"/>
    </xf>
    <xf numFmtId="0" fontId="2" fillId="0" borderId="221" xfId="0" applyFont="1" applyBorder="1" applyAlignment="1">
      <alignment horizontal="center" vertical="center" shrinkToFit="1"/>
    </xf>
    <xf numFmtId="0" fontId="2" fillId="0" borderId="222" xfId="0" applyFont="1" applyBorder="1" applyAlignment="1">
      <alignment horizontal="center" vertical="center" shrinkToFit="1"/>
    </xf>
    <xf numFmtId="0" fontId="2" fillId="0" borderId="220" xfId="0" applyFont="1" applyBorder="1" applyAlignment="1">
      <alignment horizontal="center" vertical="center" shrinkToFit="1"/>
    </xf>
    <xf numFmtId="0" fontId="21" fillId="13" borderId="183" xfId="0" applyFont="1" applyFill="1" applyBorder="1" applyAlignment="1" applyProtection="1">
      <alignment wrapText="1" shrinkToFit="1"/>
      <protection hidden="1"/>
    </xf>
    <xf numFmtId="0" fontId="23" fillId="13" borderId="191" xfId="0" applyFont="1" applyFill="1" applyBorder="1" applyAlignment="1" applyProtection="1">
      <alignment vertical="center" wrapText="1"/>
      <protection hidden="1"/>
    </xf>
    <xf numFmtId="0" fontId="23" fillId="14" borderId="157" xfId="0" applyFont="1" applyFill="1" applyBorder="1" applyAlignment="1" applyProtection="1">
      <alignment horizontal="center" textRotation="90" wrapText="1"/>
      <protection hidden="1"/>
    </xf>
    <xf numFmtId="0" fontId="23" fillId="13" borderId="201" xfId="0" applyFont="1" applyFill="1" applyBorder="1" applyAlignment="1" applyProtection="1">
      <alignment horizontal="center" vertical="center" wrapText="1"/>
      <protection hidden="1"/>
    </xf>
    <xf numFmtId="0" fontId="14" fillId="20" borderId="165" xfId="0" applyFont="1" applyFill="1" applyBorder="1" applyAlignment="1" applyProtection="1">
      <alignment horizontal="center" textRotation="90" wrapText="1"/>
      <protection hidden="1"/>
    </xf>
    <xf numFmtId="0" fontId="14" fillId="20" borderId="124" xfId="0" applyFont="1" applyFill="1" applyBorder="1" applyAlignment="1" applyProtection="1">
      <alignment horizontal="center" textRotation="90" wrapText="1"/>
      <protection hidden="1"/>
    </xf>
    <xf numFmtId="0" fontId="14" fillId="20" borderId="139" xfId="0" applyFont="1" applyFill="1" applyBorder="1" applyAlignment="1" applyProtection="1">
      <alignment horizontal="center" textRotation="90" wrapText="1"/>
      <protection hidden="1"/>
    </xf>
    <xf numFmtId="0" fontId="28" fillId="0" borderId="184" xfId="0" applyFont="1" applyBorder="1" applyAlignment="1">
      <alignment vertical="center"/>
    </xf>
    <xf numFmtId="0" fontId="23" fillId="0" borderId="174" xfId="0" applyFont="1" applyBorder="1" applyAlignment="1" applyProtection="1">
      <alignment horizontal="center" vertical="center" wrapText="1"/>
      <protection hidden="1"/>
    </xf>
    <xf numFmtId="0" fontId="23" fillId="0" borderId="175" xfId="0" applyFont="1" applyBorder="1" applyAlignment="1" applyProtection="1">
      <alignment horizontal="center" vertical="center" wrapText="1"/>
      <protection hidden="1"/>
    </xf>
    <xf numFmtId="0" fontId="23" fillId="0" borderId="202" xfId="0" applyFont="1" applyBorder="1" applyAlignment="1" applyProtection="1">
      <alignment horizontal="center" vertical="center" wrapText="1"/>
      <protection hidden="1"/>
    </xf>
    <xf numFmtId="0" fontId="23" fillId="0" borderId="205" xfId="0" applyFont="1" applyBorder="1" applyAlignment="1" applyProtection="1">
      <alignment horizontal="center" vertical="center" wrapText="1"/>
      <protection hidden="1"/>
    </xf>
    <xf numFmtId="0" fontId="23" fillId="0" borderId="204" xfId="0" applyFont="1" applyBorder="1" applyAlignment="1" applyProtection="1">
      <alignment horizontal="center" vertical="center" wrapText="1"/>
      <protection hidden="1"/>
    </xf>
    <xf numFmtId="0" fontId="23" fillId="0" borderId="182" xfId="0" applyFont="1" applyBorder="1" applyAlignment="1" applyProtection="1">
      <alignment horizontal="center" vertical="center" wrapText="1"/>
      <protection hidden="1"/>
    </xf>
    <xf numFmtId="0" fontId="23" fillId="0" borderId="183" xfId="0" applyFont="1" applyBorder="1" applyAlignment="1" applyProtection="1">
      <alignment horizontal="center" vertical="center" wrapText="1"/>
      <protection hidden="1"/>
    </xf>
    <xf numFmtId="0" fontId="23" fillId="22" borderId="85" xfId="0" applyFont="1" applyFill="1" applyBorder="1" applyAlignment="1">
      <alignment horizontal="left" vertical="center" wrapText="1"/>
    </xf>
    <xf numFmtId="0" fontId="23" fillId="22" borderId="59" xfId="0" applyFont="1" applyFill="1" applyBorder="1" applyAlignment="1">
      <alignment horizontal="left" vertical="center" wrapText="1"/>
    </xf>
    <xf numFmtId="0" fontId="23" fillId="22" borderId="100" xfId="0" applyFont="1" applyFill="1" applyBorder="1" applyAlignment="1">
      <alignment horizontal="left" vertical="center" wrapText="1"/>
    </xf>
    <xf numFmtId="0" fontId="20" fillId="0" borderId="112" xfId="0" applyFont="1" applyBorder="1" applyAlignment="1">
      <alignment horizontal="center" vertical="center" shrinkToFit="1"/>
    </xf>
    <xf numFmtId="0" fontId="20" fillId="0" borderId="76" xfId="0" applyFont="1" applyBorder="1" applyAlignment="1">
      <alignment horizontal="center" vertical="center" shrinkToFit="1"/>
    </xf>
    <xf numFmtId="0" fontId="20" fillId="0" borderId="140" xfId="0" applyFont="1" applyBorder="1" applyAlignment="1">
      <alignment horizontal="center" vertical="center" shrinkToFit="1"/>
    </xf>
    <xf numFmtId="0" fontId="20" fillId="0" borderId="125" xfId="0" applyFont="1" applyBorder="1" applyAlignment="1">
      <alignment horizontal="center" vertical="center" shrinkToFit="1"/>
    </xf>
    <xf numFmtId="0" fontId="20" fillId="0" borderId="230" xfId="0" applyFont="1" applyBorder="1" applyAlignment="1">
      <alignment horizontal="center" vertical="center" shrinkToFit="1"/>
    </xf>
    <xf numFmtId="0" fontId="23" fillId="0" borderId="181" xfId="0" applyFont="1" applyBorder="1" applyAlignment="1" applyProtection="1">
      <alignment horizontal="center" vertical="center" wrapText="1"/>
      <protection hidden="1"/>
    </xf>
    <xf numFmtId="0" fontId="2" fillId="0" borderId="121" xfId="0" applyFont="1" applyBorder="1" applyAlignment="1">
      <alignment horizontal="center" vertical="center" shrinkToFit="1"/>
    </xf>
    <xf numFmtId="0" fontId="2" fillId="0" borderId="123" xfId="0" applyFont="1" applyBorder="1" applyAlignment="1">
      <alignment horizontal="center" vertical="center" shrinkToFit="1"/>
    </xf>
    <xf numFmtId="0" fontId="33" fillId="0" borderId="56" xfId="0" applyFont="1" applyBorder="1" applyAlignment="1">
      <alignment horizontal="center" vertical="center" shrinkToFit="1"/>
    </xf>
    <xf numFmtId="0" fontId="2" fillId="0" borderId="120" xfId="0" applyFont="1" applyBorder="1" applyAlignment="1">
      <alignment horizontal="center" vertical="center" shrinkToFit="1"/>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64" fontId="2" fillId="0" borderId="19" xfId="0" applyNumberFormat="1" applyFont="1" applyBorder="1" applyAlignment="1">
      <alignment horizontal="center" vertical="center" shrinkToFit="1"/>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130" xfId="0" applyFont="1" applyBorder="1" applyAlignment="1">
      <alignment horizontal="center" vertical="center" shrinkToFit="1"/>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70" xfId="0" applyFont="1" applyBorder="1" applyAlignment="1">
      <alignment horizontal="center" vertical="center" shrinkToFit="1"/>
    </xf>
    <xf numFmtId="164" fontId="2" fillId="0" borderId="72" xfId="0" applyNumberFormat="1" applyFont="1" applyBorder="1" applyAlignment="1">
      <alignment horizontal="center" vertical="center" shrinkToFit="1"/>
    </xf>
    <xf numFmtId="164" fontId="2" fillId="0" borderId="71" xfId="0" applyNumberFormat="1" applyFont="1" applyBorder="1" applyAlignment="1">
      <alignment horizontal="center" vertical="center" shrinkToFit="1"/>
    </xf>
    <xf numFmtId="0" fontId="2" fillId="2" borderId="69" xfId="0" applyFont="1" applyFill="1" applyBorder="1" applyAlignment="1">
      <alignment horizontal="center" vertical="center" shrinkToFit="1"/>
    </xf>
    <xf numFmtId="0" fontId="2" fillId="2" borderId="112"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12" borderId="30" xfId="0" applyFont="1" applyFill="1" applyBorder="1" applyAlignment="1">
      <alignment horizontal="center" vertical="center" shrinkToFit="1"/>
    </xf>
    <xf numFmtId="0" fontId="2" fillId="12" borderId="132" xfId="0" applyFont="1" applyFill="1" applyBorder="1" applyAlignment="1">
      <alignment horizontal="center" vertical="center" shrinkToFit="1"/>
    </xf>
    <xf numFmtId="0" fontId="2" fillId="12" borderId="44" xfId="0" applyFont="1" applyFill="1" applyBorder="1" applyAlignment="1">
      <alignment horizontal="center" vertical="center" shrinkToFit="1"/>
    </xf>
    <xf numFmtId="0" fontId="2" fillId="12" borderId="29" xfId="0" applyFont="1" applyFill="1" applyBorder="1" applyAlignment="1">
      <alignment horizontal="center" vertical="center" shrinkToFit="1"/>
    </xf>
    <xf numFmtId="0" fontId="2" fillId="12" borderId="42" xfId="0" applyFont="1" applyFill="1" applyBorder="1" applyAlignment="1">
      <alignment horizontal="center" vertical="center" shrinkToFit="1"/>
    </xf>
    <xf numFmtId="164" fontId="2" fillId="12" borderId="29" xfId="0" applyNumberFormat="1" applyFont="1" applyFill="1" applyBorder="1" applyAlignment="1">
      <alignment horizontal="center" vertical="center" shrinkToFit="1"/>
    </xf>
    <xf numFmtId="164" fontId="2" fillId="12" borderId="42" xfId="0" applyNumberFormat="1" applyFont="1" applyFill="1" applyBorder="1" applyAlignment="1">
      <alignment horizontal="center" vertical="center" shrinkToFit="1"/>
    </xf>
    <xf numFmtId="0" fontId="2" fillId="12" borderId="41" xfId="0" applyFont="1" applyFill="1" applyBorder="1" applyAlignment="1">
      <alignment horizontal="center" vertical="center" shrinkToFit="1"/>
    </xf>
    <xf numFmtId="0" fontId="2" fillId="0" borderId="134" xfId="0" applyFont="1" applyBorder="1" applyAlignment="1">
      <alignment horizontal="center" vertical="center" shrinkToFit="1"/>
    </xf>
    <xf numFmtId="0" fontId="2" fillId="12" borderId="47" xfId="0" applyFont="1" applyFill="1" applyBorder="1" applyAlignment="1">
      <alignment horizontal="center" vertical="center" shrinkToFit="1"/>
    </xf>
    <xf numFmtId="0" fontId="2" fillId="12" borderId="136" xfId="0" applyFont="1" applyFill="1" applyBorder="1" applyAlignment="1">
      <alignment horizontal="center" vertical="center" shrinkToFit="1"/>
    </xf>
    <xf numFmtId="0" fontId="2" fillId="12" borderId="43" xfId="0" applyFont="1" applyFill="1" applyBorder="1" applyAlignment="1">
      <alignment horizontal="center" vertical="center" shrinkToFit="1"/>
    </xf>
    <xf numFmtId="0" fontId="2" fillId="12" borderId="116" xfId="0" applyFont="1" applyFill="1" applyBorder="1" applyAlignment="1">
      <alignment horizontal="center" vertical="center" shrinkToFit="1"/>
    </xf>
    <xf numFmtId="164" fontId="2" fillId="12" borderId="43" xfId="0" applyNumberFormat="1" applyFont="1" applyFill="1" applyBorder="1" applyAlignment="1">
      <alignment horizontal="center" vertical="center" shrinkToFit="1"/>
    </xf>
    <xf numFmtId="164" fontId="2" fillId="12" borderId="116" xfId="0" applyNumberFormat="1" applyFont="1" applyFill="1" applyBorder="1" applyAlignment="1">
      <alignment horizontal="center" vertical="center" shrinkToFit="1"/>
    </xf>
    <xf numFmtId="0" fontId="2" fillId="12" borderId="106" xfId="0" applyFont="1" applyFill="1" applyBorder="1" applyAlignment="1">
      <alignment horizontal="center" vertical="center" shrinkToFit="1"/>
    </xf>
    <xf numFmtId="0" fontId="2" fillId="0" borderId="119" xfId="0" applyFont="1" applyBorder="1" applyAlignment="1">
      <alignment horizontal="center" vertical="center" shrinkToFit="1"/>
    </xf>
    <xf numFmtId="0" fontId="2" fillId="0" borderId="157" xfId="0" applyFont="1" applyBorder="1" applyAlignment="1">
      <alignment horizontal="center" vertical="center" shrinkToFit="1"/>
    </xf>
    <xf numFmtId="0" fontId="2" fillId="0" borderId="160"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163" xfId="0" applyFont="1" applyBorder="1" applyAlignment="1">
      <alignment horizontal="center" vertical="center" shrinkToFit="1"/>
    </xf>
    <xf numFmtId="164" fontId="2" fillId="0" borderId="163" xfId="0" applyNumberFormat="1" applyFont="1" applyBorder="1" applyAlignment="1">
      <alignment horizontal="center" vertical="center" shrinkToFit="1"/>
    </xf>
    <xf numFmtId="164" fontId="2" fillId="0" borderId="160" xfId="0" applyNumberFormat="1" applyFont="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58" xfId="0" applyFont="1" applyBorder="1" applyAlignment="1">
      <alignment horizontal="center" vertical="center" shrinkToFit="1"/>
    </xf>
    <xf numFmtId="0" fontId="2" fillId="0" borderId="164" xfId="0" applyFont="1" applyBorder="1" applyAlignment="1">
      <alignment horizontal="center" vertical="center" shrinkToFit="1"/>
    </xf>
    <xf numFmtId="164" fontId="2" fillId="0" borderId="164" xfId="0" applyNumberFormat="1" applyFont="1" applyBorder="1" applyAlignment="1">
      <alignment horizontal="center" vertical="center" shrinkToFit="1"/>
    </xf>
    <xf numFmtId="164" fontId="2" fillId="0" borderId="161" xfId="0" applyNumberFormat="1" applyFont="1" applyBorder="1" applyAlignment="1">
      <alignment horizontal="center" vertical="center" shrinkToFit="1"/>
    </xf>
    <xf numFmtId="0" fontId="2" fillId="0" borderId="142"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24" xfId="0" applyFont="1" applyBorder="1" applyAlignment="1">
      <alignment horizontal="center" vertical="center" shrinkToFit="1"/>
    </xf>
    <xf numFmtId="0" fontId="2" fillId="0" borderId="162"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65" xfId="0" applyFont="1" applyBorder="1" applyAlignment="1">
      <alignment horizontal="center" vertical="center" shrinkToFit="1"/>
    </xf>
    <xf numFmtId="164" fontId="2" fillId="0" borderId="169" xfId="0" applyNumberFormat="1" applyFont="1" applyBorder="1" applyAlignment="1">
      <alignment horizontal="center" vertical="center" shrinkToFit="1"/>
    </xf>
    <xf numFmtId="164" fontId="2" fillId="0" borderId="170" xfId="0" applyNumberFormat="1" applyFont="1" applyBorder="1" applyAlignment="1">
      <alignment horizontal="center" vertical="center" shrinkToFit="1"/>
    </xf>
    <xf numFmtId="0" fontId="2" fillId="12" borderId="151" xfId="0" applyFont="1" applyFill="1" applyBorder="1" applyAlignment="1">
      <alignment horizontal="center" vertical="center" shrinkToFit="1"/>
    </xf>
    <xf numFmtId="0" fontId="2" fillId="12" borderId="152" xfId="0" applyFont="1" applyFill="1" applyBorder="1" applyAlignment="1">
      <alignment horizontal="center" vertical="center" shrinkToFit="1"/>
    </xf>
    <xf numFmtId="0" fontId="2" fillId="12" borderId="153" xfId="0" applyFont="1" applyFill="1" applyBorder="1" applyAlignment="1">
      <alignment horizontal="center" vertical="center" shrinkToFit="1"/>
    </xf>
    <xf numFmtId="0" fontId="2" fillId="12" borderId="155" xfId="0" applyFont="1" applyFill="1" applyBorder="1" applyAlignment="1">
      <alignment horizontal="center" vertical="center" shrinkToFit="1"/>
    </xf>
    <xf numFmtId="0" fontId="2" fillId="12" borderId="154" xfId="0" applyFont="1" applyFill="1" applyBorder="1" applyAlignment="1">
      <alignment horizontal="center" vertical="center" shrinkToFit="1"/>
    </xf>
    <xf numFmtId="0" fontId="2" fillId="12" borderId="156" xfId="0" applyFont="1" applyFill="1" applyBorder="1" applyAlignment="1">
      <alignment horizontal="center" vertical="center" shrinkToFit="1"/>
    </xf>
    <xf numFmtId="0" fontId="2" fillId="12" borderId="98" xfId="0" applyFont="1" applyFill="1" applyBorder="1" applyAlignment="1">
      <alignment horizontal="center" vertical="center" shrinkToFit="1"/>
    </xf>
    <xf numFmtId="0" fontId="2" fillId="12" borderId="66" xfId="0" applyFont="1" applyFill="1" applyBorder="1" applyAlignment="1">
      <alignment horizontal="center" vertical="center" shrinkToFit="1"/>
    </xf>
    <xf numFmtId="0" fontId="2" fillId="12" borderId="88" xfId="0" applyFont="1" applyFill="1" applyBorder="1" applyAlignment="1">
      <alignment horizontal="center" vertical="center" shrinkToFit="1"/>
    </xf>
    <xf numFmtId="164" fontId="2" fillId="12" borderId="150" xfId="0" applyNumberFormat="1" applyFont="1" applyFill="1" applyBorder="1" applyAlignment="1">
      <alignment horizontal="center" vertical="center" shrinkToFit="1"/>
    </xf>
    <xf numFmtId="164" fontId="2" fillId="12" borderId="149" xfId="0" applyNumberFormat="1" applyFont="1" applyFill="1" applyBorder="1" applyAlignment="1">
      <alignment horizontal="center" vertical="center" shrinkToFit="1"/>
    </xf>
    <xf numFmtId="0" fontId="2" fillId="12" borderId="148" xfId="0" applyFont="1" applyFill="1" applyBorder="1" applyAlignment="1">
      <alignment horizontal="center" vertical="center" shrinkToFit="1"/>
    </xf>
    <xf numFmtId="0" fontId="2" fillId="12" borderId="38" xfId="0" applyFont="1" applyFill="1" applyBorder="1" applyAlignment="1">
      <alignment horizontal="center" vertical="center" shrinkToFit="1"/>
    </xf>
    <xf numFmtId="0" fontId="2" fillId="0" borderId="86" xfId="0" applyFont="1" applyBorder="1" applyAlignment="1">
      <alignment horizontal="center" vertical="center" shrinkToFit="1"/>
    </xf>
    <xf numFmtId="0" fontId="2" fillId="0" borderId="145" xfId="0" applyFont="1" applyBorder="1" applyAlignment="1">
      <alignment horizontal="center" vertical="center" shrinkToFit="1"/>
    </xf>
    <xf numFmtId="0" fontId="2" fillId="0" borderId="86"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center" vertical="center"/>
    </xf>
    <xf numFmtId="164" fontId="2" fillId="0" borderId="79" xfId="0" applyNumberFormat="1" applyFont="1" applyBorder="1" applyAlignment="1">
      <alignment horizontal="center" vertical="center" shrinkToFit="1"/>
    </xf>
    <xf numFmtId="164" fontId="2" fillId="0" borderId="78"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0" fontId="2" fillId="0" borderId="125" xfId="0" applyFont="1" applyBorder="1" applyAlignment="1">
      <alignment horizontal="center" vertical="center" shrinkToFit="1"/>
    </xf>
    <xf numFmtId="0" fontId="2" fillId="0" borderId="126" xfId="0" applyFont="1" applyBorder="1" applyAlignment="1">
      <alignment horizontal="center" vertical="center" shrinkToFit="1"/>
    </xf>
    <xf numFmtId="0" fontId="2" fillId="12" borderId="37" xfId="0" applyFont="1" applyFill="1" applyBorder="1" applyAlignment="1">
      <alignment horizontal="center" vertical="center" shrinkToFit="1"/>
    </xf>
    <xf numFmtId="164" fontId="2" fillId="0" borderId="60" xfId="0" applyNumberFormat="1" applyFont="1" applyBorder="1" applyAlignment="1">
      <alignment horizontal="center" vertical="center" shrinkToFit="1"/>
    </xf>
    <xf numFmtId="0" fontId="2" fillId="12" borderId="31" xfId="0" applyFont="1" applyFill="1" applyBorder="1" applyAlignment="1">
      <alignment horizontal="center" vertical="center" shrinkToFit="1"/>
    </xf>
    <xf numFmtId="0" fontId="2" fillId="12" borderId="2" xfId="0" applyFont="1" applyFill="1" applyBorder="1" applyAlignment="1">
      <alignment horizontal="center" vertical="center" shrinkToFit="1"/>
    </xf>
    <xf numFmtId="0" fontId="2" fillId="12" borderId="3"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12" borderId="26" xfId="0" applyFont="1" applyFill="1" applyBorder="1" applyAlignment="1">
      <alignment horizontal="center" vertical="center" shrinkToFit="1"/>
    </xf>
    <xf numFmtId="0" fontId="2" fillId="12" borderId="27" xfId="0" applyFont="1" applyFill="1" applyBorder="1" applyAlignment="1">
      <alignment horizontal="center" vertical="center" shrinkToFit="1"/>
    </xf>
    <xf numFmtId="164" fontId="2" fillId="12" borderId="179" xfId="0" applyNumberFormat="1" applyFont="1" applyFill="1" applyBorder="1" applyAlignment="1">
      <alignment horizontal="center" vertical="center" shrinkToFit="1"/>
    </xf>
    <xf numFmtId="164" fontId="2" fillId="12" borderId="187" xfId="0" applyNumberFormat="1" applyFont="1" applyFill="1" applyBorder="1" applyAlignment="1">
      <alignment horizontal="center" vertical="center" shrinkToFit="1"/>
    </xf>
    <xf numFmtId="0" fontId="2" fillId="0" borderId="60" xfId="0" applyFont="1" applyBorder="1" applyAlignment="1">
      <alignment horizontal="center" vertical="center"/>
    </xf>
    <xf numFmtId="0" fontId="2" fillId="0" borderId="60" xfId="0" applyFont="1" applyBorder="1" applyAlignment="1">
      <alignment horizontal="center" vertical="center" shrinkToFit="1"/>
    </xf>
    <xf numFmtId="0" fontId="2" fillId="0" borderId="76" xfId="0" applyFont="1" applyBorder="1" applyAlignment="1">
      <alignment horizontal="center" vertical="center"/>
    </xf>
    <xf numFmtId="0" fontId="1" fillId="11" borderId="127" xfId="0" applyFont="1" applyFill="1" applyBorder="1" applyAlignment="1">
      <alignment horizontal="center" vertical="center" wrapText="1"/>
    </xf>
    <xf numFmtId="0" fontId="2" fillId="11" borderId="90" xfId="0" applyFont="1" applyFill="1" applyBorder="1" applyAlignment="1">
      <alignment horizontal="center" vertical="center"/>
    </xf>
    <xf numFmtId="0" fontId="2" fillId="0" borderId="48" xfId="0" applyFont="1" applyBorder="1" applyAlignment="1">
      <alignment horizontal="center" vertical="center"/>
    </xf>
    <xf numFmtId="0" fontId="1" fillId="11" borderId="128" xfId="0" applyFont="1" applyFill="1" applyBorder="1" applyAlignment="1">
      <alignment horizontal="center" vertical="center" wrapText="1"/>
    </xf>
    <xf numFmtId="0" fontId="2" fillId="11" borderId="77" xfId="0" applyFont="1" applyFill="1" applyBorder="1" applyAlignment="1">
      <alignment horizontal="center" vertical="center"/>
    </xf>
    <xf numFmtId="0" fontId="2" fillId="0" borderId="59" xfId="0" applyFont="1" applyBorder="1" applyAlignment="1">
      <alignment horizontal="center" vertical="center"/>
    </xf>
    <xf numFmtId="0" fontId="1" fillId="11" borderId="129" xfId="0" applyFont="1" applyFill="1" applyBorder="1" applyAlignment="1">
      <alignment horizontal="center" vertical="center" wrapText="1"/>
    </xf>
    <xf numFmtId="0" fontId="2" fillId="11" borderId="111" xfId="0" applyFont="1" applyFill="1" applyBorder="1" applyAlignment="1">
      <alignment horizontal="center" vertical="center"/>
    </xf>
    <xf numFmtId="0" fontId="2" fillId="11" borderId="69" xfId="0" applyFont="1" applyFill="1" applyBorder="1" applyAlignment="1">
      <alignment horizontal="center" vertical="center" shrinkToFit="1"/>
    </xf>
    <xf numFmtId="0" fontId="2" fillId="0" borderId="100" xfId="0" applyFont="1" applyBorder="1" applyAlignment="1">
      <alignment horizontal="center" vertical="center"/>
    </xf>
    <xf numFmtId="0" fontId="2" fillId="12" borderId="131" xfId="0" applyFont="1" applyFill="1" applyBorder="1" applyAlignment="1">
      <alignment horizontal="center" vertical="center" shrinkToFit="1"/>
    </xf>
    <xf numFmtId="0" fontId="2" fillId="12" borderId="175" xfId="0" applyFont="1" applyFill="1" applyBorder="1" applyAlignment="1">
      <alignment horizontal="center" vertical="center" shrinkToFit="1"/>
    </xf>
    <xf numFmtId="0" fontId="2" fillId="12" borderId="40" xfId="0" applyFont="1" applyFill="1" applyBorder="1" applyAlignment="1">
      <alignment horizontal="center" vertical="center" shrinkToFit="1"/>
    </xf>
    <xf numFmtId="0" fontId="1" fillId="11" borderId="133" xfId="0" applyFont="1" applyFill="1" applyBorder="1" applyAlignment="1">
      <alignment horizontal="center" vertical="center" wrapText="1"/>
    </xf>
    <xf numFmtId="0" fontId="2" fillId="11" borderId="89" xfId="0" applyFont="1" applyFill="1" applyBorder="1" applyAlignment="1">
      <alignment horizontal="center" vertical="center"/>
    </xf>
    <xf numFmtId="0" fontId="2" fillId="12" borderId="135" xfId="0" applyFont="1" applyFill="1" applyBorder="1" applyAlignment="1">
      <alignment horizontal="center" vertical="center" shrinkToFit="1"/>
    </xf>
    <xf numFmtId="0" fontId="2" fillId="12" borderId="150" xfId="0" applyFont="1" applyFill="1" applyBorder="1" applyAlignment="1">
      <alignment horizontal="center" vertical="center" shrinkToFit="1"/>
    </xf>
    <xf numFmtId="0" fontId="1" fillId="11" borderId="118" xfId="0" applyFont="1" applyFill="1" applyBorder="1" applyAlignment="1">
      <alignment horizontal="center" vertical="center" wrapText="1"/>
    </xf>
    <xf numFmtId="0" fontId="1" fillId="11" borderId="122" xfId="0" applyFont="1" applyFill="1" applyBorder="1" applyAlignment="1">
      <alignment horizontal="center" vertical="center" wrapText="1"/>
    </xf>
    <xf numFmtId="0" fontId="1" fillId="11" borderId="141" xfId="0" applyFont="1" applyFill="1" applyBorder="1" applyAlignment="1">
      <alignment horizontal="center" vertical="center" wrapText="1"/>
    </xf>
    <xf numFmtId="0" fontId="2" fillId="12" borderId="149" xfId="0" applyFont="1" applyFill="1" applyBorder="1" applyAlignment="1">
      <alignment horizontal="center" vertical="center" shrinkToFit="1"/>
    </xf>
    <xf numFmtId="0" fontId="1" fillId="11" borderId="144" xfId="0" applyFont="1" applyFill="1" applyBorder="1" applyAlignment="1">
      <alignment horizontal="center" vertical="center" wrapText="1"/>
    </xf>
    <xf numFmtId="0" fontId="2" fillId="11" borderId="79" xfId="0" applyFont="1" applyFill="1" applyBorder="1" applyAlignment="1">
      <alignment horizontal="center" vertical="center" shrinkToFit="1"/>
    </xf>
    <xf numFmtId="0" fontId="2" fillId="0" borderId="85" xfId="0" applyFont="1" applyBorder="1" applyAlignment="1">
      <alignment horizontal="center" vertical="center"/>
    </xf>
    <xf numFmtId="0" fontId="1" fillId="11" borderId="140" xfId="0" applyFont="1" applyFill="1" applyBorder="1" applyAlignment="1">
      <alignment horizontal="center" vertical="center" wrapText="1"/>
    </xf>
    <xf numFmtId="0" fontId="2" fillId="11" borderId="176" xfId="0" applyFont="1" applyFill="1" applyBorder="1" applyAlignment="1">
      <alignment horizontal="center" vertical="center" shrinkToFit="1"/>
    </xf>
    <xf numFmtId="0" fontId="2" fillId="0" borderId="90" xfId="0" applyFont="1" applyBorder="1" applyAlignment="1">
      <alignment horizontal="center" vertical="center"/>
    </xf>
    <xf numFmtId="0" fontId="2" fillId="11" borderId="177" xfId="0" applyFont="1" applyFill="1" applyBorder="1" applyAlignment="1">
      <alignment horizontal="center" vertical="center" shrinkToFit="1"/>
    </xf>
    <xf numFmtId="0" fontId="2" fillId="0" borderId="77" xfId="0" applyFont="1" applyBorder="1" applyAlignment="1">
      <alignment horizontal="center" vertical="center"/>
    </xf>
    <xf numFmtId="0" fontId="2" fillId="11" borderId="178" xfId="0" applyFont="1" applyFill="1" applyBorder="1" applyAlignment="1">
      <alignment horizontal="center" vertical="center" shrinkToFit="1"/>
    </xf>
    <xf numFmtId="0" fontId="2" fillId="11" borderId="89" xfId="0" applyFont="1" applyFill="1" applyBorder="1" applyAlignment="1">
      <alignment horizontal="center" vertical="center" shrinkToFit="1"/>
    </xf>
    <xf numFmtId="0" fontId="2" fillId="11" borderId="111" xfId="0" applyFont="1" applyFill="1" applyBorder="1" applyAlignment="1">
      <alignment horizontal="center" vertical="center" shrinkToFit="1"/>
    </xf>
    <xf numFmtId="0" fontId="2" fillId="12" borderId="179" xfId="0" applyFont="1" applyFill="1" applyBorder="1" applyAlignment="1">
      <alignment horizontal="center" vertical="center" shrinkToFit="1"/>
    </xf>
    <xf numFmtId="0" fontId="0" fillId="0" borderId="139" xfId="0" applyBorder="1" applyAlignment="1">
      <alignment horizontal="center" vertical="center"/>
    </xf>
    <xf numFmtId="0" fontId="2" fillId="0" borderId="110" xfId="0" applyFont="1" applyBorder="1" applyAlignment="1">
      <alignment horizontal="center" vertical="center"/>
    </xf>
    <xf numFmtId="0" fontId="2" fillId="12" borderId="233" xfId="0" applyFont="1" applyFill="1" applyBorder="1" applyAlignment="1">
      <alignment horizontal="center" vertical="center" shrinkToFit="1"/>
    </xf>
    <xf numFmtId="0" fontId="2" fillId="11" borderId="176" xfId="0" applyFont="1" applyFill="1" applyBorder="1" applyAlignment="1">
      <alignment horizontal="center" vertical="center"/>
    </xf>
    <xf numFmtId="0" fontId="2" fillId="11" borderId="177" xfId="0" applyFont="1" applyFill="1" applyBorder="1" applyAlignment="1">
      <alignment horizontal="center" vertical="center"/>
    </xf>
    <xf numFmtId="0" fontId="2" fillId="11" borderId="234" xfId="0" applyFont="1" applyFill="1" applyBorder="1" applyAlignment="1">
      <alignment horizontal="center" vertical="center"/>
    </xf>
    <xf numFmtId="0" fontId="2" fillId="11" borderId="21" xfId="0" applyFont="1" applyFill="1" applyBorder="1" applyAlignment="1">
      <alignment horizontal="center" vertical="center" shrinkToFit="1"/>
    </xf>
    <xf numFmtId="0" fontId="2" fillId="11" borderId="209" xfId="0" applyFont="1" applyFill="1" applyBorder="1" applyAlignment="1">
      <alignment horizontal="center" vertical="center" shrinkToFit="1"/>
    </xf>
    <xf numFmtId="0" fontId="11" fillId="11" borderId="209" xfId="0" applyFont="1" applyFill="1" applyBorder="1" applyAlignment="1">
      <alignment horizontal="center" vertical="center"/>
    </xf>
    <xf numFmtId="0" fontId="2" fillId="11" borderId="211" xfId="0" applyFont="1" applyFill="1" applyBorder="1" applyAlignment="1">
      <alignment horizontal="center" vertical="center" shrinkToFit="1"/>
    </xf>
    <xf numFmtId="0" fontId="2" fillId="12" borderId="10" xfId="0" applyFont="1" applyFill="1" applyBorder="1" applyAlignment="1">
      <alignment horizontal="center" vertical="center" shrinkToFit="1"/>
    </xf>
    <xf numFmtId="0" fontId="2" fillId="12" borderId="24" xfId="0" applyFont="1" applyFill="1" applyBorder="1" applyAlignment="1">
      <alignment horizontal="center" vertical="center" shrinkToFit="1"/>
    </xf>
    <xf numFmtId="0" fontId="2" fillId="12" borderId="236" xfId="0" applyFont="1" applyFill="1" applyBorder="1" applyAlignment="1">
      <alignment horizontal="center" vertical="center" shrinkToFit="1"/>
    </xf>
    <xf numFmtId="0" fontId="2" fillId="11" borderId="103" xfId="0" applyFont="1" applyFill="1" applyBorder="1" applyAlignment="1">
      <alignment horizontal="center" vertical="center" shrinkToFit="1"/>
    </xf>
    <xf numFmtId="0" fontId="2" fillId="11" borderId="227" xfId="0" applyFont="1" applyFill="1" applyBorder="1" applyAlignment="1">
      <alignment horizontal="center" vertical="center" shrinkToFit="1"/>
    </xf>
    <xf numFmtId="0" fontId="2" fillId="11" borderId="237" xfId="0" applyFont="1" applyFill="1" applyBorder="1" applyAlignment="1">
      <alignment horizontal="center" vertical="center" shrinkToFit="1"/>
    </xf>
    <xf numFmtId="0" fontId="11" fillId="11" borderId="237" xfId="0" applyFont="1" applyFill="1" applyBorder="1" applyAlignment="1">
      <alignment horizontal="center" vertical="center"/>
    </xf>
    <xf numFmtId="0" fontId="2" fillId="11" borderId="216" xfId="0" applyFont="1" applyFill="1" applyBorder="1" applyAlignment="1">
      <alignment horizontal="center" vertical="center" shrinkToFit="1"/>
    </xf>
    <xf numFmtId="0" fontId="2" fillId="12" borderId="17" xfId="0" applyFont="1" applyFill="1" applyBorder="1" applyAlignment="1">
      <alignment horizontal="center" vertical="center" shrinkToFit="1"/>
    </xf>
    <xf numFmtId="164" fontId="2" fillId="0" borderId="238" xfId="0" applyNumberFormat="1" applyFont="1" applyBorder="1" applyAlignment="1">
      <alignment horizontal="center" vertical="center" shrinkToFit="1"/>
    </xf>
    <xf numFmtId="164" fontId="2" fillId="0" borderId="239" xfId="0" applyNumberFormat="1" applyFont="1" applyBorder="1" applyAlignment="1">
      <alignment horizontal="center" vertical="center" shrinkToFit="1"/>
    </xf>
    <xf numFmtId="164" fontId="2" fillId="0" borderId="240" xfId="0" applyNumberFormat="1" applyFont="1" applyBorder="1" applyAlignment="1">
      <alignment horizontal="center" vertical="center" shrinkToFit="1"/>
    </xf>
    <xf numFmtId="164" fontId="2" fillId="12" borderId="241" xfId="0" applyNumberFormat="1" applyFont="1" applyFill="1" applyBorder="1" applyAlignment="1">
      <alignment horizontal="center" vertical="center" shrinkToFit="1"/>
    </xf>
    <xf numFmtId="164" fontId="2" fillId="0" borderId="157" xfId="0" applyNumberFormat="1" applyFont="1" applyBorder="1" applyAlignment="1">
      <alignment horizontal="center" vertical="center" shrinkToFit="1"/>
    </xf>
    <xf numFmtId="164" fontId="2" fillId="0" borderId="158" xfId="0" applyNumberFormat="1" applyFont="1" applyBorder="1" applyAlignment="1">
      <alignment horizontal="center" vertical="center" shrinkToFit="1"/>
    </xf>
    <xf numFmtId="164" fontId="2" fillId="0" borderId="213" xfId="0" applyNumberFormat="1" applyFont="1" applyBorder="1" applyAlignment="1">
      <alignment horizontal="center" vertical="center" shrinkToFit="1"/>
    </xf>
    <xf numFmtId="164" fontId="2" fillId="12" borderId="242" xfId="0" applyNumberFormat="1" applyFont="1" applyFill="1" applyBorder="1" applyAlignment="1">
      <alignment horizontal="center" vertical="center" shrinkToFit="1"/>
    </xf>
    <xf numFmtId="164" fontId="2" fillId="0" borderId="243" xfId="0" applyNumberFormat="1" applyFont="1" applyBorder="1" applyAlignment="1">
      <alignment horizontal="center" vertical="center" shrinkToFit="1"/>
    </xf>
    <xf numFmtId="164" fontId="2" fillId="12" borderId="235" xfId="0" applyNumberFormat="1" applyFont="1" applyFill="1" applyBorder="1" applyAlignment="1">
      <alignment horizontal="center" vertical="center" shrinkToFit="1"/>
    </xf>
    <xf numFmtId="0" fontId="2" fillId="11" borderId="238" xfId="0" applyFont="1" applyFill="1" applyBorder="1" applyAlignment="1">
      <alignment horizontal="center" vertical="center" shrinkToFit="1"/>
    </xf>
    <xf numFmtId="0" fontId="1" fillId="2" borderId="96" xfId="0" applyFont="1" applyFill="1" applyBorder="1" applyAlignment="1">
      <alignment vertical="center" wrapText="1"/>
    </xf>
    <xf numFmtId="49" fontId="1" fillId="2" borderId="99" xfId="0" applyNumberFormat="1" applyFont="1" applyFill="1" applyBorder="1" applyAlignment="1">
      <alignment vertical="center" wrapText="1"/>
    </xf>
    <xf numFmtId="0" fontId="1" fillId="2" borderId="97" xfId="0" applyFont="1" applyFill="1" applyBorder="1" applyAlignment="1">
      <alignment vertical="center" wrapText="1"/>
    </xf>
    <xf numFmtId="0" fontId="2" fillId="2" borderId="98" xfId="0" applyFont="1" applyFill="1" applyBorder="1" applyAlignment="1">
      <alignment horizontal="center" vertical="center" wrapText="1"/>
    </xf>
    <xf numFmtId="49" fontId="1" fillId="2" borderId="66"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0" fontId="5" fillId="4" borderId="44" xfId="0" applyFont="1" applyFill="1" applyBorder="1" applyAlignment="1">
      <alignment horizontal="center" vertical="center" textRotation="90" wrapText="1"/>
    </xf>
    <xf numFmtId="0" fontId="5" fillId="4" borderId="132" xfId="0" applyFont="1" applyFill="1" applyBorder="1" applyAlignment="1">
      <alignment horizontal="center" vertical="center" textRotation="90" wrapText="1"/>
    </xf>
    <xf numFmtId="0" fontId="1" fillId="0" borderId="114" xfId="0" applyFont="1" applyBorder="1" applyAlignment="1">
      <alignment horizontal="center" vertical="center" wrapText="1"/>
    </xf>
    <xf numFmtId="0" fontId="2" fillId="0" borderId="115" xfId="0" applyFont="1" applyBorder="1" applyAlignment="1">
      <alignment horizontal="center" vertical="center" shrinkToFit="1"/>
    </xf>
    <xf numFmtId="0" fontId="1" fillId="10" borderId="100" xfId="0" applyFont="1" applyFill="1" applyBorder="1" applyAlignment="1">
      <alignment vertical="center" wrapText="1"/>
    </xf>
    <xf numFmtId="0" fontId="2" fillId="0" borderId="244" xfId="0" applyFont="1" applyBorder="1" applyAlignment="1">
      <alignment horizontal="center" vertical="center" shrinkToFit="1"/>
    </xf>
    <xf numFmtId="0" fontId="2" fillId="0" borderId="111" xfId="0" applyFont="1" applyBorder="1" applyAlignment="1">
      <alignment horizontal="center" vertical="center" shrinkToFit="1"/>
    </xf>
    <xf numFmtId="0" fontId="2" fillId="11" borderId="100" xfId="0" applyFont="1" applyFill="1" applyBorder="1" applyAlignment="1">
      <alignment horizontal="center" vertical="center" shrinkToFit="1"/>
    </xf>
    <xf numFmtId="0" fontId="2" fillId="0" borderId="245" xfId="0" applyFont="1" applyBorder="1" applyAlignment="1">
      <alignment horizontal="center" vertical="center" shrinkToFit="1"/>
    </xf>
    <xf numFmtId="0" fontId="2" fillId="0" borderId="246" xfId="0" applyFont="1" applyBorder="1" applyAlignment="1">
      <alignment horizontal="center" vertical="center" shrinkToFit="1"/>
    </xf>
    <xf numFmtId="0" fontId="2" fillId="2" borderId="123" xfId="0" applyFont="1" applyFill="1" applyBorder="1" applyAlignment="1">
      <alignment horizontal="center" vertical="center" shrinkToFit="1"/>
    </xf>
    <xf numFmtId="0" fontId="20" fillId="0" borderId="86" xfId="0" applyFont="1" applyBorder="1" applyAlignment="1">
      <alignment horizontal="center" vertical="center" shrinkToFit="1"/>
    </xf>
    <xf numFmtId="0" fontId="20" fillId="0" borderId="127" xfId="0" applyFont="1" applyBorder="1" applyAlignment="1">
      <alignment horizontal="center" vertical="center" shrinkToFit="1"/>
    </xf>
    <xf numFmtId="0" fontId="20" fillId="0" borderId="226" xfId="0" applyFont="1" applyBorder="1" applyAlignment="1">
      <alignment horizontal="center" vertical="center" shrinkToFit="1"/>
    </xf>
    <xf numFmtId="0" fontId="20" fillId="0" borderId="227" xfId="0" applyFont="1" applyBorder="1" applyAlignment="1">
      <alignment horizontal="center" vertical="center" shrinkToFit="1"/>
    </xf>
    <xf numFmtId="0" fontId="20" fillId="0" borderId="144" xfId="0" applyFont="1" applyBorder="1" applyAlignment="1">
      <alignment horizontal="center" vertical="center" shrinkToFit="1"/>
    </xf>
    <xf numFmtId="0" fontId="20" fillId="0" borderId="89" xfId="0" applyFont="1" applyBorder="1" applyAlignment="1">
      <alignment horizontal="center" vertical="center" shrinkToFit="1"/>
    </xf>
    <xf numFmtId="0" fontId="20" fillId="0" borderId="228" xfId="0" applyFont="1" applyBorder="1" applyAlignment="1">
      <alignment horizontal="center" vertical="center" shrinkToFit="1"/>
    </xf>
    <xf numFmtId="0" fontId="20" fillId="0" borderId="145" xfId="0" applyFont="1" applyBorder="1" applyAlignment="1">
      <alignment horizontal="center" vertical="center" shrinkToFit="1"/>
    </xf>
    <xf numFmtId="0" fontId="20" fillId="0" borderId="232" xfId="0" applyFont="1" applyBorder="1" applyAlignment="1">
      <alignment horizontal="center" vertical="center" shrinkToFit="1"/>
    </xf>
    <xf numFmtId="0" fontId="20" fillId="0" borderId="231" xfId="0" applyFont="1" applyBorder="1" applyAlignment="1">
      <alignment horizontal="center" vertical="center" shrinkToFit="1"/>
    </xf>
    <xf numFmtId="0" fontId="20" fillId="0" borderId="194" xfId="0" applyFont="1" applyBorder="1" applyAlignment="1">
      <alignment horizontal="center" vertical="center" shrinkToFit="1"/>
    </xf>
    <xf numFmtId="0" fontId="20" fillId="11" borderId="172" xfId="0" applyFont="1" applyFill="1" applyBorder="1" applyAlignment="1">
      <alignment horizontal="center" vertical="center" shrinkToFit="1"/>
    </xf>
    <xf numFmtId="0" fontId="13" fillId="11" borderId="89" xfId="0" applyFont="1" applyFill="1" applyBorder="1" applyAlignment="1">
      <alignment horizontal="center" vertical="center" wrapText="1"/>
    </xf>
    <xf numFmtId="0" fontId="20" fillId="11" borderId="225" xfId="0" applyFont="1" applyFill="1" applyBorder="1" applyAlignment="1">
      <alignment horizontal="center" vertical="center"/>
    </xf>
    <xf numFmtId="0" fontId="20" fillId="0" borderId="127" xfId="0" applyFont="1" applyBorder="1" applyAlignment="1">
      <alignment horizontal="center" vertical="center"/>
    </xf>
    <xf numFmtId="0" fontId="20" fillId="0" borderId="226" xfId="0" applyFont="1" applyBorder="1" applyAlignment="1">
      <alignment horizontal="center" vertical="center"/>
    </xf>
    <xf numFmtId="0" fontId="20" fillId="0" borderId="227" xfId="0" applyFont="1" applyBorder="1" applyAlignment="1">
      <alignment horizontal="center" vertical="center"/>
    </xf>
    <xf numFmtId="0" fontId="20" fillId="11" borderId="163" xfId="0" applyFont="1" applyFill="1" applyBorder="1" applyAlignment="1">
      <alignment horizontal="center" vertical="center" shrinkToFit="1"/>
    </xf>
    <xf numFmtId="0" fontId="20" fillId="0" borderId="119" xfId="0" applyFont="1" applyBorder="1" applyAlignment="1">
      <alignment horizontal="center" vertical="center"/>
    </xf>
    <xf numFmtId="0" fontId="20" fillId="0" borderId="137" xfId="0" applyFont="1" applyBorder="1" applyAlignment="1">
      <alignment horizontal="center" vertical="center"/>
    </xf>
    <xf numFmtId="0" fontId="20" fillId="11" borderId="173" xfId="0" applyFont="1" applyFill="1" applyBorder="1" applyAlignment="1">
      <alignment horizontal="center" vertical="center" shrinkToFit="1"/>
    </xf>
    <xf numFmtId="0" fontId="13" fillId="11" borderId="77" xfId="0" applyFont="1" applyFill="1" applyBorder="1" applyAlignment="1">
      <alignment horizontal="center" vertical="center" wrapText="1"/>
    </xf>
    <xf numFmtId="0" fontId="20" fillId="0" borderId="144" xfId="0" applyFont="1" applyBorder="1" applyAlignment="1">
      <alignment horizontal="center" vertical="center"/>
    </xf>
    <xf numFmtId="0" fontId="20" fillId="0" borderId="89" xfId="0" applyFont="1" applyBorder="1" applyAlignment="1">
      <alignment horizontal="center" vertical="center"/>
    </xf>
    <xf numFmtId="0" fontId="20" fillId="0" borderId="228" xfId="0" applyFont="1" applyBorder="1" applyAlignment="1">
      <alignment horizontal="center" vertical="center"/>
    </xf>
    <xf numFmtId="0" fontId="20" fillId="11" borderId="164" xfId="0" applyFont="1" applyFill="1" applyBorder="1" applyAlignment="1">
      <alignment horizontal="center" vertical="center" shrinkToFit="1"/>
    </xf>
    <xf numFmtId="0" fontId="20" fillId="0" borderId="117" xfId="0" applyFont="1" applyBorder="1" applyAlignment="1">
      <alignment horizontal="center" vertical="center"/>
    </xf>
    <xf numFmtId="0" fontId="20" fillId="0" borderId="138" xfId="0" applyFont="1" applyBorder="1" applyAlignment="1">
      <alignment horizontal="center" vertical="center"/>
    </xf>
    <xf numFmtId="0" fontId="34" fillId="23" borderId="166" xfId="0" applyFont="1" applyFill="1" applyBorder="1" applyAlignment="1" applyProtection="1">
      <alignment horizontal="center" vertical="center" wrapText="1" shrinkToFit="1"/>
      <protection hidden="1"/>
    </xf>
    <xf numFmtId="0" fontId="16" fillId="23" borderId="164" xfId="0" applyFont="1" applyFill="1" applyBorder="1" applyAlignment="1" applyProtection="1">
      <alignment horizontal="center" vertical="center" wrapText="1"/>
      <protection hidden="1"/>
    </xf>
    <xf numFmtId="0" fontId="15" fillId="23" borderId="164" xfId="0" applyFont="1" applyFill="1" applyBorder="1" applyAlignment="1" applyProtection="1">
      <alignment horizontal="center" vertical="center" wrapText="1" shrinkToFit="1"/>
      <protection hidden="1"/>
    </xf>
    <xf numFmtId="0" fontId="20" fillId="11" borderId="229" xfId="0" applyFont="1" applyFill="1" applyBorder="1" applyAlignment="1">
      <alignment horizontal="center" vertical="center" shrinkToFit="1"/>
    </xf>
    <xf numFmtId="0" fontId="13" fillId="11" borderId="111" xfId="0" applyFont="1" applyFill="1" applyBorder="1" applyAlignment="1">
      <alignment horizontal="center" vertical="center" wrapText="1"/>
    </xf>
    <xf numFmtId="0" fontId="20" fillId="0" borderId="140"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0" fillId="11" borderId="165" xfId="0" applyFont="1" applyFill="1" applyBorder="1" applyAlignment="1">
      <alignment horizontal="center" vertical="center" shrinkToFit="1"/>
    </xf>
    <xf numFmtId="0" fontId="20" fillId="0" borderId="124" xfId="0" applyFont="1" applyBorder="1" applyAlignment="1">
      <alignment horizontal="center" vertical="center"/>
    </xf>
    <xf numFmtId="0" fontId="20" fillId="0" borderId="139" xfId="0" applyFont="1" applyBorder="1" applyAlignment="1">
      <alignment horizontal="center" vertical="center"/>
    </xf>
    <xf numFmtId="0" fontId="20" fillId="25" borderId="171" xfId="0" applyFont="1" applyFill="1" applyBorder="1" applyAlignment="1">
      <alignment horizontal="center" vertical="center" shrinkToFit="1"/>
    </xf>
    <xf numFmtId="0" fontId="20" fillId="25" borderId="204" xfId="0" applyFont="1" applyFill="1" applyBorder="1" applyAlignment="1">
      <alignment horizontal="center" vertical="center" shrinkToFit="1"/>
    </xf>
    <xf numFmtId="0" fontId="20" fillId="25" borderId="202" xfId="0" applyFont="1" applyFill="1" applyBorder="1" applyAlignment="1">
      <alignment horizontal="center" vertical="center" shrinkToFit="1"/>
    </xf>
    <xf numFmtId="0" fontId="20" fillId="25" borderId="200" xfId="0" applyFont="1" applyFill="1" applyBorder="1" applyAlignment="1">
      <alignment horizontal="center" vertical="center" shrinkToFit="1"/>
    </xf>
    <xf numFmtId="0" fontId="20" fillId="25" borderId="201" xfId="0" applyFont="1" applyFill="1" applyBorder="1" applyAlignment="1">
      <alignment horizontal="center" vertical="center" shrinkToFit="1"/>
    </xf>
    <xf numFmtId="0" fontId="20" fillId="25" borderId="174" xfId="0" applyFont="1" applyFill="1" applyBorder="1" applyAlignment="1">
      <alignment horizontal="center" vertical="center" shrinkToFit="1"/>
    </xf>
    <xf numFmtId="164" fontId="20" fillId="25" borderId="204" xfId="0" applyNumberFormat="1" applyFont="1" applyFill="1" applyBorder="1" applyAlignment="1">
      <alignment horizontal="center" vertical="center" shrinkToFit="1"/>
    </xf>
    <xf numFmtId="0" fontId="20" fillId="25" borderId="247" xfId="0" applyFont="1" applyFill="1" applyBorder="1" applyAlignment="1">
      <alignment horizontal="center" vertical="center" shrinkToFit="1"/>
    </xf>
    <xf numFmtId="0" fontId="20" fillId="25" borderId="199" xfId="0" applyFont="1" applyFill="1" applyBorder="1" applyAlignment="1">
      <alignment horizontal="center" vertical="center" shrinkToFit="1"/>
    </xf>
    <xf numFmtId="164" fontId="20" fillId="0" borderId="157" xfId="0" applyNumberFormat="1" applyFont="1" applyBorder="1" applyAlignment="1">
      <alignment horizontal="center" vertical="center" shrinkToFit="1"/>
    </xf>
    <xf numFmtId="164" fontId="20" fillId="0" borderId="248" xfId="0" applyNumberFormat="1" applyFont="1" applyBorder="1" applyAlignment="1">
      <alignment horizontal="center" vertical="center" shrinkToFit="1"/>
    </xf>
    <xf numFmtId="164" fontId="20" fillId="25" borderId="175" xfId="0" applyNumberFormat="1" applyFont="1" applyFill="1" applyBorder="1" applyAlignment="1">
      <alignment horizontal="center" vertical="center" shrinkToFit="1"/>
    </xf>
    <xf numFmtId="0" fontId="1" fillId="10" borderId="252" xfId="0" applyFont="1" applyFill="1" applyBorder="1" applyAlignment="1">
      <alignment vertical="center" wrapText="1"/>
    </xf>
    <xf numFmtId="0" fontId="2" fillId="0" borderId="226" xfId="0" applyFont="1" applyBorder="1" applyAlignment="1">
      <alignment horizontal="center" vertical="center" shrinkToFit="1"/>
    </xf>
    <xf numFmtId="0" fontId="2" fillId="11" borderId="252" xfId="0" applyFont="1" applyFill="1" applyBorder="1" applyAlignment="1">
      <alignment horizontal="center" vertical="center" shrinkToFit="1"/>
    </xf>
    <xf numFmtId="0" fontId="2" fillId="0" borderId="252" xfId="0" applyFont="1" applyBorder="1" applyAlignment="1">
      <alignment horizontal="center" vertical="center" shrinkToFit="1"/>
    </xf>
    <xf numFmtId="0" fontId="2" fillId="0" borderId="253" xfId="0" applyFont="1" applyBorder="1" applyAlignment="1">
      <alignment horizontal="center" vertical="center" shrinkToFit="1"/>
    </xf>
    <xf numFmtId="0" fontId="1" fillId="10" borderId="255" xfId="0" applyFont="1" applyFill="1" applyBorder="1" applyAlignment="1">
      <alignment vertical="center" wrapText="1"/>
    </xf>
    <xf numFmtId="0" fontId="2" fillId="0" borderId="256" xfId="0" applyFont="1" applyBorder="1" applyAlignment="1">
      <alignment horizontal="center" vertical="center" shrinkToFit="1"/>
    </xf>
    <xf numFmtId="0" fontId="2" fillId="11" borderId="255" xfId="0" applyFont="1" applyFill="1" applyBorder="1" applyAlignment="1">
      <alignment horizontal="center" vertical="center" shrinkToFit="1"/>
    </xf>
    <xf numFmtId="0" fontId="2" fillId="0" borderId="255" xfId="0" applyFont="1" applyBorder="1" applyAlignment="1">
      <alignment horizontal="center" vertical="center" shrinkToFit="1"/>
    </xf>
    <xf numFmtId="0" fontId="2" fillId="0" borderId="257" xfId="0" applyFont="1" applyBorder="1" applyAlignment="1">
      <alignment horizontal="center" vertical="center" shrinkToFit="1"/>
    </xf>
    <xf numFmtId="164" fontId="21" fillId="0" borderId="157" xfId="0" applyNumberFormat="1" applyFont="1" applyBorder="1" applyAlignment="1" applyProtection="1">
      <alignment horizontal="center" vertical="center" wrapText="1" shrinkToFit="1"/>
      <protection locked="0" hidden="1"/>
    </xf>
    <xf numFmtId="164" fontId="21" fillId="0" borderId="137" xfId="0" applyNumberFormat="1" applyFont="1" applyBorder="1" applyAlignment="1" applyProtection="1">
      <alignment horizontal="center" vertical="center" wrapText="1" shrinkToFit="1"/>
      <protection locked="0" hidden="1"/>
    </xf>
    <xf numFmtId="164" fontId="21" fillId="0" borderId="158" xfId="0" applyNumberFormat="1" applyFont="1" applyBorder="1" applyAlignment="1" applyProtection="1">
      <alignment horizontal="center" vertical="center" wrapText="1" shrinkToFit="1"/>
      <protection locked="0" hidden="1"/>
    </xf>
    <xf numFmtId="164" fontId="21" fillId="0" borderId="138" xfId="0" applyNumberFormat="1" applyFont="1" applyBorder="1" applyAlignment="1" applyProtection="1">
      <alignment horizontal="center" vertical="center" wrapText="1" shrinkToFit="1"/>
      <protection locked="0" hidden="1"/>
    </xf>
    <xf numFmtId="164" fontId="21" fillId="0" borderId="159" xfId="0" applyNumberFormat="1" applyFont="1" applyBorder="1" applyAlignment="1" applyProtection="1">
      <alignment horizontal="center" vertical="center" wrapText="1" shrinkToFit="1"/>
      <protection locked="0" hidden="1"/>
    </xf>
    <xf numFmtId="164" fontId="21" fillId="0" borderId="139" xfId="0" applyNumberFormat="1" applyFont="1" applyBorder="1" applyAlignment="1" applyProtection="1">
      <alignment horizontal="center" vertical="center" wrapText="1" shrinkToFit="1"/>
      <protection locked="0" hidden="1"/>
    </xf>
    <xf numFmtId="164" fontId="20" fillId="0" borderId="163" xfId="0" applyNumberFormat="1" applyFont="1" applyBorder="1" applyAlignment="1">
      <alignment horizontal="center" vertical="center" shrinkToFit="1"/>
    </xf>
    <xf numFmtId="164" fontId="20" fillId="0" borderId="214" xfId="0" applyNumberFormat="1" applyFont="1" applyBorder="1" applyAlignment="1">
      <alignment horizontal="center" vertical="center" shrinkToFit="1"/>
    </xf>
    <xf numFmtId="0" fontId="20" fillId="0" borderId="159" xfId="0" applyFont="1" applyBorder="1" applyAlignment="1">
      <alignment horizontal="center" vertical="center" shrinkToFit="1"/>
    </xf>
    <xf numFmtId="164" fontId="20" fillId="0" borderId="137" xfId="0" applyNumberFormat="1" applyFont="1" applyBorder="1" applyAlignment="1">
      <alignment horizontal="center" vertical="center" shrinkToFit="1"/>
    </xf>
    <xf numFmtId="164" fontId="20" fillId="0" borderId="168" xfId="0" applyNumberFormat="1" applyFont="1" applyBorder="1" applyAlignment="1">
      <alignment horizontal="center" vertical="center" shrinkToFit="1"/>
    </xf>
    <xf numFmtId="0" fontId="20" fillId="0" borderId="143" xfId="0" applyFont="1" applyBorder="1" applyAlignment="1">
      <alignment horizontal="center" vertical="center" shrinkToFit="1"/>
    </xf>
    <xf numFmtId="164" fontId="20" fillId="25" borderId="174" xfId="0" applyNumberFormat="1" applyFont="1" applyFill="1" applyBorder="1" applyAlignment="1">
      <alignment horizontal="center" vertical="center" shrinkToFit="1"/>
    </xf>
    <xf numFmtId="0" fontId="20" fillId="11" borderId="227" xfId="0" applyFont="1" applyFill="1" applyBorder="1" applyAlignment="1">
      <alignment horizontal="center" vertical="center" shrinkToFit="1"/>
    </xf>
    <xf numFmtId="0" fontId="20" fillId="11" borderId="237" xfId="0" applyFont="1" applyFill="1" applyBorder="1" applyAlignment="1">
      <alignment horizontal="center" vertical="center" shrinkToFit="1"/>
    </xf>
    <xf numFmtId="0" fontId="15" fillId="23" borderId="210" xfId="0" applyFont="1" applyFill="1" applyBorder="1" applyAlignment="1" applyProtection="1">
      <alignment horizontal="center" vertical="center" wrapText="1" shrinkToFit="1"/>
      <protection locked="0"/>
    </xf>
    <xf numFmtId="0" fontId="20" fillId="11" borderId="216" xfId="0" applyFont="1" applyFill="1" applyBorder="1" applyAlignment="1">
      <alignment horizontal="center" vertical="center" shrinkToFit="1"/>
    </xf>
    <xf numFmtId="0" fontId="20" fillId="25" borderId="187" xfId="0" applyFont="1" applyFill="1" applyBorder="1" applyAlignment="1">
      <alignment horizontal="center" vertical="center" shrinkToFit="1"/>
    </xf>
    <xf numFmtId="0" fontId="20" fillId="0" borderId="234" xfId="0" applyFont="1" applyBorder="1" applyAlignment="1">
      <alignment horizontal="center" vertical="center" shrinkToFit="1"/>
    </xf>
    <xf numFmtId="0" fontId="1" fillId="0" borderId="259" xfId="0" applyFont="1" applyBorder="1" applyAlignment="1">
      <alignment horizontal="center" vertical="center" wrapText="1"/>
    </xf>
    <xf numFmtId="0" fontId="14" fillId="0" borderId="187" xfId="0" applyFont="1" applyBorder="1" applyAlignment="1" applyProtection="1">
      <alignment horizontal="center" vertical="center" wrapText="1"/>
      <protection hidden="1"/>
    </xf>
    <xf numFmtId="0" fontId="20" fillId="0" borderId="260" xfId="0" applyFont="1" applyBorder="1" applyAlignment="1">
      <alignment horizontal="center" vertical="center" shrinkToFit="1"/>
    </xf>
    <xf numFmtId="0" fontId="26" fillId="23" borderId="248" xfId="0" applyFont="1" applyFill="1" applyBorder="1" applyAlignment="1" applyProtection="1">
      <alignment horizontal="center" vertical="center" wrapText="1"/>
      <protection hidden="1"/>
    </xf>
    <xf numFmtId="0" fontId="27" fillId="23" borderId="224" xfId="0" applyFont="1" applyFill="1" applyBorder="1" applyAlignment="1" applyProtection="1">
      <alignment horizontal="center" vertical="center" wrapText="1" shrinkToFit="1"/>
      <protection hidden="1"/>
    </xf>
    <xf numFmtId="49" fontId="7" fillId="0" borderId="47" xfId="0" applyNumberFormat="1" applyFont="1" applyBorder="1" applyAlignment="1">
      <alignment horizontal="center" vertical="center"/>
    </xf>
    <xf numFmtId="0" fontId="3" fillId="0" borderId="58" xfId="0" applyFont="1" applyBorder="1"/>
    <xf numFmtId="0" fontId="3" fillId="0" borderId="66" xfId="0" applyFont="1" applyBorder="1"/>
    <xf numFmtId="0" fontId="1" fillId="10" borderId="1" xfId="0" applyFont="1" applyFill="1" applyBorder="1" applyAlignment="1">
      <alignment horizontal="center" vertical="center" wrapText="1" shrinkToFit="1"/>
    </xf>
    <xf numFmtId="0" fontId="3" fillId="0" borderId="11" xfId="0" applyFont="1" applyBorder="1" applyAlignment="1">
      <alignment wrapText="1"/>
    </xf>
    <xf numFmtId="0" fontId="3" fillId="0" borderId="25" xfId="0" applyFont="1" applyBorder="1" applyAlignment="1">
      <alignment wrapText="1"/>
    </xf>
    <xf numFmtId="0" fontId="1" fillId="0" borderId="1" xfId="0" applyFont="1" applyBorder="1" applyAlignment="1">
      <alignment horizontal="center" vertical="center" wrapText="1"/>
    </xf>
    <xf numFmtId="0" fontId="3" fillId="0" borderId="11" xfId="0" applyFont="1" applyBorder="1"/>
    <xf numFmtId="0" fontId="3" fillId="0" borderId="25" xfId="0" applyFont="1" applyBorder="1"/>
    <xf numFmtId="0" fontId="1" fillId="11" borderId="47"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4" fillId="0" borderId="22" xfId="0" applyFont="1" applyBorder="1" applyAlignment="1">
      <alignment horizontal="center" wrapText="1"/>
    </xf>
    <xf numFmtId="0" fontId="3" fillId="0" borderId="21" xfId="0" applyFont="1" applyBorder="1"/>
    <xf numFmtId="0" fontId="4" fillId="4" borderId="23" xfId="0" applyFont="1" applyFill="1" applyBorder="1" applyAlignment="1">
      <alignment horizontal="center" wrapText="1"/>
    </xf>
    <xf numFmtId="0" fontId="3" fillId="0" borderId="24" xfId="0" applyFont="1" applyBorder="1"/>
    <xf numFmtId="0" fontId="1" fillId="0" borderId="1" xfId="0" applyFont="1" applyBorder="1" applyAlignment="1">
      <alignment horizontal="center" vertical="center"/>
    </xf>
    <xf numFmtId="0" fontId="1" fillId="0" borderId="5" xfId="0" applyFont="1" applyBorder="1" applyAlignment="1">
      <alignment horizontal="center" shrinkToFit="1"/>
    </xf>
    <xf numFmtId="0" fontId="3" fillId="0" borderId="6" xfId="0" applyFont="1" applyBorder="1"/>
    <xf numFmtId="0" fontId="3" fillId="0" borderId="7" xfId="0" applyFont="1" applyBorder="1"/>
    <xf numFmtId="0" fontId="3" fillId="0" borderId="15" xfId="0" applyFont="1" applyBorder="1"/>
    <xf numFmtId="0" fontId="3" fillId="0" borderId="16" xfId="0" applyFont="1" applyBorder="1"/>
    <xf numFmtId="0" fontId="3" fillId="0" borderId="17" xfId="0" applyFont="1" applyBorder="1"/>
    <xf numFmtId="0" fontId="4" fillId="0" borderId="5" xfId="0" applyFont="1" applyBorder="1" applyAlignment="1">
      <alignment horizontal="center" wrapText="1"/>
    </xf>
    <xf numFmtId="0" fontId="4" fillId="0" borderId="8" xfId="0" applyFont="1" applyBorder="1" applyAlignment="1">
      <alignment horizontal="center"/>
    </xf>
    <xf numFmtId="0" fontId="3" fillId="0" borderId="9" xfId="0" applyFont="1" applyBorder="1"/>
    <xf numFmtId="0" fontId="3" fillId="0" borderId="10" xfId="0" applyFont="1" applyBorder="1"/>
    <xf numFmtId="0" fontId="1" fillId="0" borderId="5" xfId="0" applyFont="1" applyBorder="1" applyAlignment="1">
      <alignment horizontal="center" vertical="center" wrapText="1"/>
    </xf>
    <xf numFmtId="0" fontId="4" fillId="0" borderId="19" xfId="0" applyFont="1" applyBorder="1" applyAlignment="1">
      <alignment horizontal="center" wrapText="1"/>
    </xf>
    <xf numFmtId="0" fontId="3" fillId="0" borderId="20" xfId="0" applyFont="1" applyBorder="1"/>
    <xf numFmtId="0" fontId="1" fillId="4" borderId="8" xfId="0" applyFont="1" applyFill="1" applyBorder="1" applyAlignment="1">
      <alignment horizontal="center" wrapText="1"/>
    </xf>
    <xf numFmtId="0" fontId="1" fillId="0" borderId="46" xfId="0" applyFont="1" applyBorder="1" applyAlignment="1">
      <alignment horizontal="center" vertical="center"/>
    </xf>
    <xf numFmtId="0" fontId="3" fillId="0" borderId="57" xfId="0" applyFont="1" applyBorder="1"/>
    <xf numFmtId="0" fontId="3" fillId="0" borderId="75" xfId="0" applyFont="1" applyBorder="1"/>
    <xf numFmtId="0" fontId="8" fillId="11" borderId="47"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92" xfId="0" applyFont="1" applyBorder="1"/>
    <xf numFmtId="0" fontId="8" fillId="2" borderId="1" xfId="0" applyFont="1" applyFill="1" applyBorder="1" applyAlignment="1">
      <alignment horizontal="center" vertical="center" wrapText="1"/>
    </xf>
    <xf numFmtId="0" fontId="8" fillId="11" borderId="80" xfId="0" applyFont="1" applyFill="1" applyBorder="1" applyAlignment="1">
      <alignment horizontal="center" vertical="center" wrapText="1"/>
    </xf>
    <xf numFmtId="0" fontId="3" fillId="0" borderId="81" xfId="0" applyFont="1" applyBorder="1"/>
    <xf numFmtId="0" fontId="3" fillId="0" borderId="82" xfId="0" applyFont="1" applyBorder="1"/>
    <xf numFmtId="0" fontId="5" fillId="0" borderId="87" xfId="0" applyFont="1" applyBorder="1" applyAlignment="1">
      <alignment horizontal="center" vertical="center" wrapText="1"/>
    </xf>
    <xf numFmtId="0" fontId="3" fillId="0" borderId="87" xfId="0" applyFont="1" applyBorder="1"/>
    <xf numFmtId="0" fontId="5" fillId="0" borderId="46" xfId="0" applyFont="1" applyBorder="1" applyAlignment="1">
      <alignment horizontal="center" vertical="center" wrapText="1"/>
    </xf>
    <xf numFmtId="0" fontId="5" fillId="0" borderId="7" xfId="0" applyFont="1" applyBorder="1" applyAlignment="1">
      <alignment horizontal="center" vertical="center" wrapText="1"/>
    </xf>
    <xf numFmtId="0" fontId="1" fillId="10" borderId="94" xfId="0" applyFont="1" applyFill="1" applyBorder="1" applyAlignment="1">
      <alignment horizontal="center" vertical="center" wrapText="1"/>
    </xf>
    <xf numFmtId="0" fontId="3" fillId="0" borderId="96" xfId="0" applyFont="1" applyBorder="1" applyAlignment="1">
      <alignment wrapText="1"/>
    </xf>
    <xf numFmtId="0" fontId="3" fillId="0" borderId="98" xfId="0" applyFont="1" applyBorder="1" applyAlignment="1">
      <alignment wrapText="1"/>
    </xf>
    <xf numFmtId="0" fontId="1" fillId="10" borderId="94" xfId="0" applyFont="1" applyFill="1" applyBorder="1" applyAlignment="1">
      <alignment horizontal="center" vertical="center" wrapText="1" shrinkToFit="1"/>
    </xf>
    <xf numFmtId="0" fontId="2" fillId="0" borderId="1" xfId="0" applyFont="1" applyBorder="1" applyAlignment="1">
      <alignment horizontal="center" vertical="center" shrinkToFit="1"/>
    </xf>
    <xf numFmtId="49" fontId="7" fillId="2" borderId="70" xfId="0" applyNumberFormat="1" applyFont="1" applyFill="1" applyBorder="1" applyAlignment="1">
      <alignment horizontal="center" vertical="center"/>
    </xf>
    <xf numFmtId="0" fontId="3" fillId="0" borderId="54" xfId="0" applyFont="1" applyBorder="1"/>
    <xf numFmtId="49" fontId="9" fillId="2" borderId="70" xfId="0" applyNumberFormat="1" applyFont="1" applyFill="1" applyBorder="1" applyAlignment="1">
      <alignment horizontal="center" vertical="center"/>
    </xf>
    <xf numFmtId="0" fontId="4" fillId="0" borderId="70"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9" fontId="7" fillId="0" borderId="93" xfId="0" applyNumberFormat="1" applyFont="1" applyBorder="1" applyAlignment="1">
      <alignment horizontal="center" vertical="center"/>
    </xf>
    <xf numFmtId="0" fontId="3" fillId="0" borderId="95" xfId="0" applyFont="1" applyBorder="1"/>
    <xf numFmtId="0" fontId="3" fillId="0" borderId="52" xfId="0" applyFont="1" applyBorder="1"/>
    <xf numFmtId="0" fontId="3" fillId="0" borderId="37" xfId="0" applyFont="1" applyBorder="1"/>
    <xf numFmtId="49" fontId="7" fillId="0" borderId="7" xfId="0" applyNumberFormat="1" applyFont="1" applyBorder="1" applyAlignment="1">
      <alignment horizontal="center" vertical="center"/>
    </xf>
    <xf numFmtId="49" fontId="7" fillId="0" borderId="70" xfId="0" applyNumberFormat="1" applyFont="1" applyBorder="1" applyAlignment="1">
      <alignment horizontal="center" vertical="center"/>
    </xf>
    <xf numFmtId="49" fontId="9" fillId="2" borderId="47" xfId="0" applyNumberFormat="1" applyFont="1" applyFill="1" applyBorder="1" applyAlignment="1">
      <alignment horizontal="center" vertical="center" wrapText="1"/>
    </xf>
    <xf numFmtId="49" fontId="9" fillId="2" borderId="99" xfId="0" applyNumberFormat="1" applyFont="1" applyFill="1" applyBorder="1" applyAlignment="1">
      <alignment horizontal="center" vertical="center" wrapText="1"/>
    </xf>
    <xf numFmtId="0" fontId="3" fillId="0" borderId="91" xfId="0" applyFont="1" applyBorder="1"/>
    <xf numFmtId="49" fontId="7" fillId="2" borderId="47" xfId="0" applyNumberFormat="1" applyFont="1" applyFill="1" applyBorder="1" applyAlignment="1">
      <alignment horizontal="center" vertical="center"/>
    </xf>
    <xf numFmtId="49" fontId="9" fillId="2" borderId="47" xfId="0" applyNumberFormat="1" applyFont="1" applyFill="1" applyBorder="1" applyAlignment="1">
      <alignment horizontal="center" vertical="center"/>
    </xf>
    <xf numFmtId="0" fontId="9" fillId="2" borderId="70" xfId="0" applyFont="1" applyFill="1" applyBorder="1" applyAlignment="1">
      <alignment horizontal="center" vertical="center"/>
    </xf>
    <xf numFmtId="0" fontId="10" fillId="0" borderId="1" xfId="0" applyFont="1" applyBorder="1" applyAlignment="1">
      <alignment horizontal="center" vertical="center" wrapText="1"/>
    </xf>
    <xf numFmtId="0" fontId="35" fillId="10" borderId="1" xfId="0" applyFont="1" applyFill="1" applyBorder="1" applyAlignment="1">
      <alignment horizontal="center" vertical="center" wrapText="1" shrinkToFit="1"/>
    </xf>
    <xf numFmtId="49" fontId="7" fillId="2" borderId="80" xfId="0" applyNumberFormat="1" applyFont="1" applyFill="1" applyBorder="1" applyAlignment="1">
      <alignment horizontal="center" vertical="center"/>
    </xf>
    <xf numFmtId="0" fontId="5" fillId="0" borderId="46" xfId="0" applyFont="1" applyBorder="1" applyAlignment="1">
      <alignment horizontal="center" vertical="center"/>
    </xf>
    <xf numFmtId="0" fontId="7" fillId="2" borderId="80" xfId="0" applyFont="1" applyFill="1" applyBorder="1" applyAlignment="1">
      <alignment horizontal="center" vertical="center"/>
    </xf>
    <xf numFmtId="49" fontId="7" fillId="2" borderId="93" xfId="0" applyNumberFormat="1" applyFont="1" applyFill="1" applyBorder="1" applyAlignment="1">
      <alignment horizontal="center" vertical="center"/>
    </xf>
    <xf numFmtId="0" fontId="3" fillId="0" borderId="97" xfId="0" applyFont="1" applyBorder="1"/>
    <xf numFmtId="0" fontId="4" fillId="11" borderId="94" xfId="0" applyFont="1" applyFill="1" applyBorder="1" applyAlignment="1">
      <alignment horizontal="center" vertical="center" wrapText="1"/>
    </xf>
    <xf numFmtId="0" fontId="3" fillId="0" borderId="96" xfId="0" applyFont="1" applyBorder="1"/>
    <xf numFmtId="0" fontId="3" fillId="0" borderId="98" xfId="0" applyFont="1" applyBorder="1"/>
    <xf numFmtId="0" fontId="4" fillId="11" borderId="70" xfId="0" applyFont="1" applyFill="1" applyBorder="1" applyAlignment="1">
      <alignment horizontal="center" vertical="center" wrapText="1"/>
    </xf>
    <xf numFmtId="0" fontId="10" fillId="11" borderId="47" xfId="0" applyFont="1" applyFill="1" applyBorder="1" applyAlignment="1">
      <alignment horizontal="center" vertical="center" wrapText="1"/>
    </xf>
    <xf numFmtId="2" fontId="4" fillId="0" borderId="20" xfId="0" applyNumberFormat="1" applyFont="1" applyBorder="1" applyAlignment="1">
      <alignment horizontal="center" wrapText="1"/>
    </xf>
    <xf numFmtId="2" fontId="3" fillId="0" borderId="56" xfId="0" applyNumberFormat="1" applyFont="1" applyBorder="1" applyAlignment="1">
      <alignment horizontal="center"/>
    </xf>
    <xf numFmtId="0" fontId="3" fillId="0" borderId="101" xfId="0" applyFont="1" applyBorder="1"/>
    <xf numFmtId="0" fontId="3" fillId="0" borderId="102" xfId="0" applyFont="1" applyBorder="1"/>
    <xf numFmtId="0" fontId="3" fillId="0" borderId="103" xfId="0" applyFont="1" applyBorder="1"/>
    <xf numFmtId="0" fontId="4" fillId="0" borderId="5" xfId="0" applyFont="1" applyBorder="1" applyAlignment="1">
      <alignment horizontal="center"/>
    </xf>
    <xf numFmtId="0" fontId="1" fillId="0" borderId="6" xfId="0" applyFont="1" applyBorder="1" applyAlignment="1">
      <alignment horizontal="center" vertical="center" wrapText="1"/>
    </xf>
    <xf numFmtId="0" fontId="3" fillId="0" borderId="56" xfId="0" applyFont="1" applyBorder="1"/>
    <xf numFmtId="0" fontId="3" fillId="0" borderId="20" xfId="0" applyFont="1" applyBorder="1" applyAlignment="1">
      <alignment horizontal="center"/>
    </xf>
    <xf numFmtId="0" fontId="3" fillId="0" borderId="21" xfId="0" applyFont="1" applyBorder="1" applyAlignment="1">
      <alignment horizontal="center"/>
    </xf>
    <xf numFmtId="0" fontId="1" fillId="4" borderId="23" xfId="0" applyFont="1" applyFill="1" applyBorder="1" applyAlignment="1">
      <alignment horizontal="center" wrapText="1"/>
    </xf>
    <xf numFmtId="0" fontId="3" fillId="0" borderId="104" xfId="0" applyFont="1" applyBorder="1" applyAlignment="1">
      <alignment horizontal="center"/>
    </xf>
    <xf numFmtId="0" fontId="3" fillId="0" borderId="24" xfId="0" applyFont="1" applyBorder="1" applyAlignment="1">
      <alignment horizontal="center"/>
    </xf>
    <xf numFmtId="0" fontId="1" fillId="2" borderId="46" xfId="0" applyFont="1" applyFill="1" applyBorder="1" applyAlignment="1">
      <alignment horizontal="center" vertical="center" wrapText="1"/>
    </xf>
    <xf numFmtId="0" fontId="3" fillId="0" borderId="109" xfId="0" applyFont="1" applyBorder="1"/>
    <xf numFmtId="0" fontId="3" fillId="0" borderId="53" xfId="0" applyFont="1" applyBorder="1"/>
    <xf numFmtId="0" fontId="1" fillId="12" borderId="8" xfId="0" applyFont="1" applyFill="1" applyBorder="1" applyAlignment="1">
      <alignment horizontal="center" vertical="center" wrapText="1"/>
    </xf>
    <xf numFmtId="0" fontId="3" fillId="0" borderId="44" xfId="0" applyFont="1" applyBorder="1"/>
    <xf numFmtId="0" fontId="1" fillId="0" borderId="57"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1" xfId="0" applyFont="1" applyBorder="1" applyAlignment="1">
      <alignment horizontal="center" vertical="center" wrapText="1"/>
    </xf>
    <xf numFmtId="0" fontId="1" fillId="11" borderId="99" xfId="0" applyFont="1" applyFill="1" applyBorder="1" applyAlignment="1">
      <alignment horizontal="center" vertical="center" wrapText="1"/>
    </xf>
    <xf numFmtId="0" fontId="3" fillId="0" borderId="113" xfId="0" applyFont="1" applyBorder="1"/>
    <xf numFmtId="0" fontId="3" fillId="0" borderId="99" xfId="0" applyFont="1" applyBorder="1"/>
    <xf numFmtId="0" fontId="1" fillId="12" borderId="146" xfId="0" applyFont="1" applyFill="1" applyBorder="1" applyAlignment="1">
      <alignment horizontal="center" vertical="center" wrapText="1"/>
    </xf>
    <xf numFmtId="0" fontId="3" fillId="0" borderId="147" xfId="0" applyFont="1" applyBorder="1"/>
    <xf numFmtId="0" fontId="3" fillId="0" borderId="148" xfId="0" applyFont="1" applyBorder="1"/>
    <xf numFmtId="0" fontId="1" fillId="0" borderId="8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49" fontId="1" fillId="11" borderId="47" xfId="0" applyNumberFormat="1" applyFont="1" applyFill="1" applyBorder="1" applyAlignment="1">
      <alignment horizontal="center" vertical="center" wrapText="1"/>
    </xf>
    <xf numFmtId="49" fontId="1" fillId="11" borderId="99" xfId="0" applyNumberFormat="1" applyFont="1" applyFill="1" applyBorder="1" applyAlignment="1">
      <alignment horizontal="center" vertical="center" wrapText="1"/>
    </xf>
    <xf numFmtId="49" fontId="1" fillId="11" borderId="66" xfId="0" applyNumberFormat="1" applyFont="1" applyFill="1" applyBorder="1" applyAlignment="1">
      <alignment horizontal="center" vertical="center" wrapText="1"/>
    </xf>
    <xf numFmtId="0" fontId="4" fillId="0" borderId="46" xfId="0" applyFont="1" applyBorder="1" applyAlignment="1">
      <alignment horizontal="center" vertical="center" wrapText="1"/>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223" xfId="0" applyFont="1" applyBorder="1" applyAlignment="1">
      <alignment horizontal="center" vertical="center" wrapText="1"/>
    </xf>
    <xf numFmtId="0" fontId="29" fillId="0" borderId="224" xfId="0" applyFont="1" applyBorder="1" applyAlignment="1">
      <alignment horizontal="center" vertical="center" wrapText="1"/>
    </xf>
    <xf numFmtId="0" fontId="26" fillId="0" borderId="119" xfId="0" applyFont="1" applyBorder="1" applyAlignment="1" applyProtection="1">
      <alignment horizontal="center" wrapText="1"/>
      <protection hidden="1"/>
    </xf>
    <xf numFmtId="0" fontId="0" fillId="0" borderId="119" xfId="0" applyBorder="1" applyAlignment="1">
      <alignment horizontal="center" wrapText="1"/>
    </xf>
    <xf numFmtId="0" fontId="0" fillId="0" borderId="160" xfId="0" applyBorder="1" applyAlignment="1">
      <alignment horizontal="center" wrapText="1"/>
    </xf>
    <xf numFmtId="0" fontId="26" fillId="0" borderId="157" xfId="0" applyFont="1" applyBorder="1" applyAlignment="1" applyProtection="1">
      <alignment horizontal="center" wrapText="1"/>
      <protection hidden="1"/>
    </xf>
    <xf numFmtId="0" fontId="26" fillId="0" borderId="163" xfId="0" applyFont="1" applyBorder="1" applyAlignment="1" applyProtection="1">
      <alignment horizontal="center" wrapText="1"/>
      <protection hidden="1"/>
    </xf>
    <xf numFmtId="0" fontId="0" fillId="0" borderId="137" xfId="0" applyBorder="1" applyAlignment="1">
      <alignment horizontal="center" wrapText="1"/>
    </xf>
    <xf numFmtId="0" fontId="26" fillId="0" borderId="137" xfId="0" applyFont="1" applyBorder="1" applyAlignment="1" applyProtection="1">
      <alignment horizontal="center" wrapText="1"/>
      <protection hidden="1"/>
    </xf>
    <xf numFmtId="0" fontId="26" fillId="0" borderId="160" xfId="0" applyFont="1" applyBorder="1" applyAlignment="1" applyProtection="1">
      <alignment horizontal="center" wrapText="1"/>
      <protection hidden="1"/>
    </xf>
    <xf numFmtId="0" fontId="23" fillId="24" borderId="146" xfId="0" applyFont="1" applyFill="1" applyBorder="1" applyAlignment="1">
      <alignment horizontal="center" vertical="center" wrapText="1"/>
    </xf>
    <xf numFmtId="0" fontId="23" fillId="24" borderId="147" xfId="0" applyFont="1" applyFill="1" applyBorder="1" applyAlignment="1">
      <alignment horizontal="center" vertical="center" wrapText="1"/>
    </xf>
    <xf numFmtId="0" fontId="29" fillId="0" borderId="180" xfId="0" applyFont="1" applyBorder="1" applyAlignment="1">
      <alignment horizontal="center" vertical="center"/>
    </xf>
    <xf numFmtId="0" fontId="12" fillId="0" borderId="188" xfId="0" applyFont="1" applyBorder="1" applyAlignment="1">
      <alignment horizontal="center" vertical="center"/>
    </xf>
    <xf numFmtId="0" fontId="12" fillId="0" borderId="198" xfId="0" applyFont="1" applyBorder="1" applyAlignment="1">
      <alignment horizontal="center" vertical="center"/>
    </xf>
    <xf numFmtId="0" fontId="23" fillId="0" borderId="157" xfId="0" applyFont="1" applyBorder="1" applyAlignment="1" applyProtection="1">
      <alignment horizontal="center" wrapText="1" shrinkToFit="1"/>
      <protection hidden="1"/>
    </xf>
    <xf numFmtId="0" fontId="23" fillId="0" borderId="119" xfId="0" applyFont="1" applyBorder="1" applyAlignment="1" applyProtection="1">
      <alignment horizontal="center" wrapText="1" shrinkToFit="1"/>
      <protection hidden="1"/>
    </xf>
    <xf numFmtId="0" fontId="23" fillId="0" borderId="137" xfId="0" applyFont="1" applyBorder="1" applyAlignment="1" applyProtection="1">
      <alignment horizontal="center" wrapText="1" shrinkToFit="1"/>
      <protection hidden="1"/>
    </xf>
    <xf numFmtId="0" fontId="23" fillId="0" borderId="213" xfId="0" applyFont="1" applyBorder="1" applyAlignment="1" applyProtection="1">
      <alignment horizontal="center" wrapText="1" shrinkToFit="1"/>
      <protection hidden="1"/>
    </xf>
    <xf numFmtId="0" fontId="23" fillId="0" borderId="142" xfId="0" applyFont="1" applyBorder="1" applyAlignment="1" applyProtection="1">
      <alignment horizontal="center" wrapText="1" shrinkToFit="1"/>
      <protection hidden="1"/>
    </xf>
    <xf numFmtId="0" fontId="23" fillId="0" borderId="143" xfId="0" applyFont="1" applyBorder="1" applyAlignment="1" applyProtection="1">
      <alignment horizontal="center" wrapText="1" shrinkToFit="1"/>
      <protection hidden="1"/>
    </xf>
    <xf numFmtId="0" fontId="26" fillId="0" borderId="213" xfId="0" applyFont="1" applyBorder="1" applyAlignment="1" applyProtection="1">
      <alignment horizontal="center" wrapText="1"/>
      <protection hidden="1"/>
    </xf>
    <xf numFmtId="0" fontId="26" fillId="0" borderId="142" xfId="0" applyFont="1" applyBorder="1" applyAlignment="1" applyProtection="1">
      <alignment horizontal="center" wrapText="1"/>
      <protection hidden="1"/>
    </xf>
    <xf numFmtId="0" fontId="26" fillId="0" borderId="143" xfId="0" applyFont="1" applyBorder="1" applyAlignment="1" applyProtection="1">
      <alignment horizontal="center" wrapText="1"/>
      <protection hidden="1"/>
    </xf>
    <xf numFmtId="0" fontId="26" fillId="0" borderId="180" xfId="0" applyFont="1" applyBorder="1" applyAlignment="1" applyProtection="1">
      <alignment horizontal="center"/>
      <protection hidden="1"/>
    </xf>
    <xf numFmtId="0" fontId="0" fillId="0" borderId="182" xfId="0" applyBorder="1" applyAlignment="1">
      <alignment horizontal="center"/>
    </xf>
    <xf numFmtId="0" fontId="0" fillId="0" borderId="183" xfId="0" applyBorder="1" applyAlignment="1">
      <alignment horizontal="center"/>
    </xf>
    <xf numFmtId="0" fontId="26" fillId="15" borderId="157" xfId="0" applyFont="1" applyFill="1" applyBorder="1" applyAlignment="1" applyProtection="1">
      <alignment horizontal="center" wrapText="1"/>
      <protection hidden="1"/>
    </xf>
    <xf numFmtId="0" fontId="26" fillId="15" borderId="183" xfId="0" applyFont="1" applyFill="1" applyBorder="1" applyAlignment="1" applyProtection="1">
      <alignment horizontal="center" wrapText="1"/>
      <protection hidden="1"/>
    </xf>
    <xf numFmtId="0" fontId="23" fillId="15" borderId="180" xfId="0" applyFont="1" applyFill="1" applyBorder="1" applyAlignment="1" applyProtection="1">
      <alignment horizontal="center" wrapText="1"/>
      <protection hidden="1"/>
    </xf>
    <xf numFmtId="0" fontId="23" fillId="15" borderId="182" xfId="0" applyFont="1" applyFill="1" applyBorder="1" applyAlignment="1" applyProtection="1">
      <alignment horizontal="center" wrapText="1"/>
      <protection hidden="1"/>
    </xf>
    <xf numFmtId="0" fontId="23" fillId="15" borderId="183" xfId="0" applyFont="1" applyFill="1" applyBorder="1" applyAlignment="1" applyProtection="1">
      <alignment horizontal="center" wrapText="1"/>
      <protection hidden="1"/>
    </xf>
    <xf numFmtId="0" fontId="29" fillId="13" borderId="207" xfId="0" applyFont="1" applyFill="1" applyBorder="1" applyAlignment="1">
      <alignment horizontal="center" vertical="center"/>
    </xf>
    <xf numFmtId="0" fontId="29" fillId="13" borderId="208" xfId="0" applyFont="1" applyFill="1" applyBorder="1" applyAlignment="1">
      <alignment horizontal="center" vertical="center"/>
    </xf>
    <xf numFmtId="49" fontId="13" fillId="0" borderId="83" xfId="0" applyNumberFormat="1" applyFont="1" applyBorder="1" applyAlignment="1">
      <alignment horizontal="center" vertical="center" wrapText="1"/>
    </xf>
    <xf numFmtId="0" fontId="20" fillId="0" borderId="83" xfId="0" applyFont="1" applyBorder="1"/>
    <xf numFmtId="49" fontId="13" fillId="11" borderId="92" xfId="0" applyNumberFormat="1" applyFont="1" applyFill="1" applyBorder="1" applyAlignment="1">
      <alignment horizontal="center" vertical="center" wrapText="1"/>
    </xf>
    <xf numFmtId="0" fontId="20" fillId="0" borderId="92" xfId="0" applyFont="1" applyBorder="1"/>
    <xf numFmtId="0" fontId="1" fillId="10" borderId="43"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1" fillId="10" borderId="38" xfId="0" applyFont="1" applyFill="1" applyBorder="1" applyAlignment="1">
      <alignment horizontal="center" vertical="center" wrapText="1"/>
    </xf>
    <xf numFmtId="49" fontId="9" fillId="2" borderId="99" xfId="0" applyNumberFormat="1" applyFont="1" applyFill="1" applyBorder="1" applyAlignment="1">
      <alignment horizontal="center" vertical="center"/>
    </xf>
    <xf numFmtId="49" fontId="9" fillId="2" borderId="66" xfId="0" applyNumberFormat="1" applyFont="1" applyFill="1" applyBorder="1" applyAlignment="1">
      <alignment horizontal="center" vertical="center"/>
    </xf>
    <xf numFmtId="0" fontId="1" fillId="10" borderId="250" xfId="0" applyFont="1" applyFill="1" applyBorder="1" applyAlignment="1">
      <alignment horizontal="center" vertical="center" wrapText="1"/>
    </xf>
    <xf numFmtId="0" fontId="1" fillId="10" borderId="254" xfId="0" applyFont="1" applyFill="1" applyBorder="1" applyAlignment="1">
      <alignment horizontal="center" vertical="center" wrapText="1"/>
    </xf>
    <xf numFmtId="0" fontId="1" fillId="10" borderId="232" xfId="0" applyFont="1" applyFill="1" applyBorder="1" applyAlignment="1">
      <alignment horizontal="center" vertical="center" wrapText="1"/>
    </xf>
    <xf numFmtId="49" fontId="9" fillId="2" borderId="251" xfId="0" applyNumberFormat="1" applyFont="1" applyFill="1" applyBorder="1" applyAlignment="1">
      <alignment horizontal="center" vertical="center"/>
    </xf>
    <xf numFmtId="49" fontId="9" fillId="2" borderId="153" xfId="0" applyNumberFormat="1" applyFont="1" applyFill="1" applyBorder="1" applyAlignment="1">
      <alignment horizontal="center" vertical="center"/>
    </xf>
    <xf numFmtId="0" fontId="5" fillId="0" borderId="109" xfId="0" applyFont="1" applyBorder="1" applyAlignment="1">
      <alignment horizontal="center" vertical="center" wrapText="1"/>
    </xf>
    <xf numFmtId="0" fontId="5" fillId="0" borderId="75" xfId="0" applyFont="1" applyBorder="1" applyAlignment="1">
      <alignment horizontal="center" vertical="center" wrapText="1"/>
    </xf>
    <xf numFmtId="49" fontId="7" fillId="2" borderId="99" xfId="0" applyNumberFormat="1" applyFont="1" applyFill="1" applyBorder="1" applyAlignment="1">
      <alignment horizontal="center" vertical="center"/>
    </xf>
    <xf numFmtId="49" fontId="7" fillId="2" borderId="66" xfId="0" applyNumberFormat="1" applyFont="1" applyFill="1" applyBorder="1" applyAlignment="1">
      <alignment horizontal="center" vertical="center"/>
    </xf>
    <xf numFmtId="0" fontId="5" fillId="0" borderId="249" xfId="0" applyFont="1" applyBorder="1" applyAlignment="1">
      <alignment horizontal="center" vertical="center" wrapText="1"/>
    </xf>
    <xf numFmtId="49" fontId="9" fillId="2" borderId="66" xfId="0" applyNumberFormat="1" applyFont="1" applyFill="1" applyBorder="1" applyAlignment="1">
      <alignment horizontal="center" vertical="center" wrapText="1"/>
    </xf>
    <xf numFmtId="0" fontId="1" fillId="10" borderId="43" xfId="0" applyFont="1" applyFill="1" applyBorder="1" applyAlignment="1">
      <alignment horizontal="center" vertical="center" wrapText="1" shrinkToFit="1"/>
    </xf>
    <xf numFmtId="0" fontId="1" fillId="10" borderId="83" xfId="0" applyFont="1" applyFill="1" applyBorder="1" applyAlignment="1">
      <alignment horizontal="center" vertical="center" wrapText="1" shrinkToFit="1"/>
    </xf>
    <xf numFmtId="0" fontId="1" fillId="10" borderId="38" xfId="0" applyFont="1" applyFill="1" applyBorder="1" applyAlignment="1">
      <alignment horizontal="center" vertical="center" wrapText="1" shrinkToFit="1"/>
    </xf>
    <xf numFmtId="49" fontId="7" fillId="0" borderId="99" xfId="0" applyNumberFormat="1" applyFont="1" applyBorder="1" applyAlignment="1">
      <alignment horizontal="center" vertical="center"/>
    </xf>
    <xf numFmtId="49" fontId="7" fillId="0" borderId="66" xfId="0" applyNumberFormat="1" applyFont="1" applyBorder="1" applyAlignment="1">
      <alignment horizontal="center" vertical="center"/>
    </xf>
    <xf numFmtId="49" fontId="9" fillId="2" borderId="112" xfId="0" applyNumberFormat="1" applyFont="1" applyFill="1" applyBorder="1" applyAlignment="1">
      <alignment horizontal="center" vertical="center"/>
    </xf>
    <xf numFmtId="49" fontId="9" fillId="2" borderId="86" xfId="0" applyNumberFormat="1" applyFont="1" applyFill="1" applyBorder="1" applyAlignment="1">
      <alignment horizontal="center" vertical="center"/>
    </xf>
    <xf numFmtId="49" fontId="7" fillId="0" borderId="86" xfId="0" applyNumberFormat="1" applyFont="1" applyBorder="1" applyAlignment="1">
      <alignment horizontal="center" vertical="center"/>
    </xf>
    <xf numFmtId="0" fontId="9" fillId="2" borderId="112"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86" xfId="0" applyFont="1" applyFill="1" applyBorder="1" applyAlignment="1">
      <alignment horizontal="center" vertical="center"/>
    </xf>
    <xf numFmtId="49" fontId="7" fillId="2" borderId="112" xfId="0" applyNumberFormat="1" applyFont="1" applyFill="1" applyBorder="1" applyAlignment="1">
      <alignment horizontal="center" vertical="center"/>
    </xf>
    <xf numFmtId="49" fontId="7" fillId="2" borderId="86" xfId="0" applyNumberFormat="1" applyFont="1" applyFill="1" applyBorder="1" applyAlignment="1">
      <alignment horizontal="center" vertical="center"/>
    </xf>
    <xf numFmtId="49" fontId="7" fillId="0" borderId="9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2" borderId="97"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7" fillId="2" borderId="47"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6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9" xfId="0" applyFont="1" applyBorder="1" applyAlignment="1">
      <alignment horizontal="center" vertical="center"/>
    </xf>
    <xf numFmtId="0" fontId="5" fillId="0" borderId="75" xfId="0" applyFont="1" applyBorder="1" applyAlignment="1">
      <alignment horizontal="center" vertical="center"/>
    </xf>
    <xf numFmtId="0" fontId="3" fillId="0" borderId="83" xfId="0" applyFont="1" applyBorder="1"/>
    <xf numFmtId="0" fontId="3" fillId="0" borderId="38" xfId="0" applyFont="1" applyBorder="1"/>
    <xf numFmtId="0" fontId="4" fillId="4" borderId="24" xfId="0" applyFont="1" applyFill="1" applyBorder="1" applyAlignment="1">
      <alignment horizontal="center" wrapText="1"/>
    </xf>
    <xf numFmtId="0" fontId="1" fillId="4" borderId="114" xfId="0" applyFont="1" applyFill="1" applyBorder="1" applyAlignment="1">
      <alignment horizontal="center"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 fillId="0" borderId="109" xfId="0" applyFont="1" applyBorder="1" applyAlignment="1">
      <alignment horizontal="center" vertical="center"/>
    </xf>
    <xf numFmtId="0" fontId="1" fillId="0" borderId="75" xfId="0" applyFont="1" applyBorder="1" applyAlignment="1">
      <alignment horizontal="center" vertical="center"/>
    </xf>
    <xf numFmtId="49" fontId="13" fillId="11" borderId="258" xfId="0" applyNumberFormat="1" applyFont="1" applyFill="1" applyBorder="1" applyAlignment="1">
      <alignment horizontal="center" vertical="center" wrapText="1"/>
    </xf>
    <xf numFmtId="0" fontId="29" fillId="13" borderId="185" xfId="0" applyFont="1" applyFill="1" applyBorder="1" applyAlignment="1">
      <alignment horizontal="center" vertical="center"/>
    </xf>
    <xf numFmtId="0" fontId="29" fillId="13" borderId="186" xfId="0" applyFont="1" applyFill="1" applyBorder="1" applyAlignment="1">
      <alignment horizontal="center" vertical="center"/>
    </xf>
    <xf numFmtId="0" fontId="29" fillId="13" borderId="0" xfId="0" applyFont="1" applyFill="1" applyAlignment="1">
      <alignment horizontal="center" vertical="center"/>
    </xf>
    <xf numFmtId="0" fontId="29" fillId="13" borderId="218" xfId="0" applyFont="1" applyFill="1" applyBorder="1" applyAlignment="1">
      <alignment horizontal="center" vertical="center"/>
    </xf>
    <xf numFmtId="0" fontId="29" fillId="13" borderId="193" xfId="0" applyFont="1" applyFill="1" applyBorder="1" applyAlignment="1">
      <alignment horizontal="center" vertical="center"/>
    </xf>
    <xf numFmtId="0" fontId="29" fillId="13" borderId="194" xfId="0" applyFont="1" applyFill="1" applyBorder="1" applyAlignment="1">
      <alignment horizontal="center" vertical="center"/>
    </xf>
    <xf numFmtId="0" fontId="23" fillId="24" borderId="187" xfId="0" applyFont="1" applyFill="1" applyBorder="1" applyAlignment="1">
      <alignment horizontal="center" vertical="center" wrapText="1"/>
    </xf>
    <xf numFmtId="0" fontId="12" fillId="0" borderId="207" xfId="0" applyFont="1" applyBorder="1" applyAlignment="1">
      <alignment horizontal="center" vertical="center"/>
    </xf>
    <xf numFmtId="0" fontId="12" fillId="0" borderId="208" xfId="0" applyFont="1" applyBorder="1" applyAlignment="1">
      <alignment horizontal="center" vertical="center"/>
    </xf>
    <xf numFmtId="0" fontId="12" fillId="0" borderId="217" xfId="0" applyFont="1" applyBorder="1" applyAlignment="1">
      <alignment horizontal="center" vertical="center"/>
    </xf>
    <xf numFmtId="0" fontId="25" fillId="21" borderId="157" xfId="0" applyFont="1" applyFill="1" applyBorder="1" applyAlignment="1" applyProtection="1">
      <alignment horizontal="center" vertical="center" wrapText="1" shrinkToFit="1"/>
      <protection locked="0" hidden="1"/>
    </xf>
    <xf numFmtId="0" fontId="25" fillId="21" borderId="158" xfId="0" applyFont="1" applyFill="1" applyBorder="1" applyAlignment="1" applyProtection="1">
      <alignment horizontal="center" vertical="center" wrapText="1" shrinkToFit="1"/>
      <protection locked="0" hidden="1"/>
    </xf>
    <xf numFmtId="0" fontId="32" fillId="21" borderId="213" xfId="0" applyFont="1" applyFill="1" applyBorder="1" applyAlignment="1">
      <alignment horizontal="center" vertical="center" wrapText="1" shrinkToFit="1"/>
    </xf>
    <xf numFmtId="49" fontId="24" fillId="0" borderId="119" xfId="0" applyNumberFormat="1" applyFont="1" applyBorder="1" applyAlignment="1" applyProtection="1">
      <alignment horizontal="center" vertical="center"/>
      <protection locked="0"/>
    </xf>
    <xf numFmtId="49" fontId="24" fillId="0" borderId="117" xfId="0" applyNumberFormat="1" applyFont="1" applyBorder="1" applyAlignment="1" applyProtection="1">
      <alignment horizontal="center" vertical="center"/>
      <protection locked="0"/>
    </xf>
    <xf numFmtId="0" fontId="24" fillId="0" borderId="142" xfId="0" applyFont="1" applyBorder="1" applyAlignment="1">
      <alignment horizontal="center" vertical="center"/>
    </xf>
    <xf numFmtId="0" fontId="26" fillId="0" borderId="180" xfId="0" applyFont="1" applyBorder="1" applyAlignment="1" applyProtection="1">
      <alignment horizontal="center" vertical="center" wrapText="1"/>
      <protection locked="0" hidden="1"/>
    </xf>
    <xf numFmtId="0" fontId="26" fillId="0" borderId="188" xfId="0" applyFont="1" applyBorder="1" applyAlignment="1" applyProtection="1">
      <alignment horizontal="center" vertical="center" wrapText="1"/>
      <protection locked="0" hidden="1"/>
    </xf>
    <xf numFmtId="0" fontId="26" fillId="0" borderId="198" xfId="0" applyFont="1" applyBorder="1" applyAlignment="1" applyProtection="1">
      <alignment horizontal="center" vertical="center" wrapText="1"/>
      <protection locked="0" hidden="1"/>
    </xf>
    <xf numFmtId="0" fontId="26" fillId="23" borderId="182" xfId="0" applyFont="1" applyFill="1" applyBorder="1" applyAlignment="1" applyProtection="1">
      <alignment horizontal="center" vertical="center" wrapText="1"/>
      <protection hidden="1"/>
    </xf>
    <xf numFmtId="0" fontId="26" fillId="23" borderId="190" xfId="0" applyFont="1" applyFill="1" applyBorder="1" applyAlignment="1" applyProtection="1">
      <alignment horizontal="center" vertical="center" wrapText="1"/>
      <protection hidden="1"/>
    </xf>
    <xf numFmtId="0" fontId="26" fillId="23" borderId="200" xfId="0" applyFont="1" applyFill="1" applyBorder="1" applyAlignment="1" applyProtection="1">
      <alignment horizontal="center" vertical="center" wrapText="1"/>
      <protection hidden="1"/>
    </xf>
    <xf numFmtId="0" fontId="32" fillId="21" borderId="159" xfId="0" applyFont="1" applyFill="1" applyBorder="1" applyAlignment="1">
      <alignment horizontal="center" vertical="center" wrapText="1" shrinkToFit="1"/>
    </xf>
    <xf numFmtId="0" fontId="24" fillId="0" borderId="124" xfId="0" applyFont="1" applyBorder="1" applyAlignment="1">
      <alignment horizontal="center" vertical="center"/>
    </xf>
    <xf numFmtId="0" fontId="23" fillId="21" borderId="157" xfId="0" applyFont="1" applyFill="1" applyBorder="1" applyAlignment="1" applyProtection="1">
      <alignment horizontal="center" vertical="center" wrapText="1" shrinkToFit="1"/>
      <protection locked="0" hidden="1"/>
    </xf>
    <xf numFmtId="0" fontId="23" fillId="21" borderId="158" xfId="0" applyFont="1" applyFill="1" applyBorder="1" applyAlignment="1" applyProtection="1">
      <alignment horizontal="center" vertical="center" wrapText="1" shrinkToFit="1"/>
      <protection locked="0" hidden="1"/>
    </xf>
    <xf numFmtId="0" fontId="29" fillId="21" borderId="159" xfId="0" applyFont="1" applyFill="1" applyBorder="1" applyAlignment="1">
      <alignment horizontal="center" vertical="center" wrapText="1" shrinkToFit="1"/>
    </xf>
    <xf numFmtId="49" fontId="31" fillId="0" borderId="119" xfId="0" applyNumberFormat="1" applyFont="1" applyBorder="1" applyAlignment="1" applyProtection="1">
      <alignment horizontal="center" vertical="center"/>
      <protection locked="0"/>
    </xf>
    <xf numFmtId="49" fontId="31" fillId="0" borderId="117" xfId="0" applyNumberFormat="1" applyFont="1" applyBorder="1" applyAlignment="1" applyProtection="1">
      <alignment horizontal="center" vertical="center"/>
      <protection locked="0"/>
    </xf>
    <xf numFmtId="0" fontId="31" fillId="0" borderId="142" xfId="0" applyFont="1" applyBorder="1" applyAlignment="1">
      <alignment horizontal="center" vertical="center"/>
    </xf>
    <xf numFmtId="0" fontId="32" fillId="0" borderId="180" xfId="0" applyFont="1" applyBorder="1" applyAlignment="1" applyProtection="1">
      <alignment horizontal="center" vertical="center" wrapText="1"/>
      <protection locked="0" hidden="1"/>
    </xf>
    <xf numFmtId="0" fontId="32" fillId="0" borderId="188" xfId="0" applyFont="1" applyBorder="1" applyAlignment="1" applyProtection="1">
      <alignment horizontal="center" vertical="center" wrapText="1"/>
      <protection locked="0" hidden="1"/>
    </xf>
    <xf numFmtId="0" fontId="32" fillId="0" borderId="198" xfId="0" applyFont="1" applyBorder="1" applyAlignment="1" applyProtection="1">
      <alignment horizontal="center" vertical="center" wrapText="1"/>
      <protection locked="0" hidden="1"/>
    </xf>
    <xf numFmtId="0" fontId="32" fillId="23" borderId="182" xfId="0" applyFont="1" applyFill="1" applyBorder="1" applyAlignment="1" applyProtection="1">
      <alignment horizontal="center" vertical="center" wrapText="1"/>
      <protection hidden="1"/>
    </xf>
    <xf numFmtId="0" fontId="32" fillId="23" borderId="190" xfId="0" applyFont="1" applyFill="1" applyBorder="1" applyAlignment="1" applyProtection="1">
      <alignment horizontal="center" vertical="center" wrapText="1"/>
      <protection hidden="1"/>
    </xf>
    <xf numFmtId="0" fontId="32" fillId="23" borderId="200" xfId="0" applyFont="1" applyFill="1" applyBorder="1" applyAlignment="1" applyProtection="1">
      <alignment horizontal="center" vertical="center" wrapText="1"/>
      <protection hidden="1"/>
    </xf>
    <xf numFmtId="0" fontId="12" fillId="0" borderId="186" xfId="0" applyFont="1" applyBorder="1" applyAlignment="1">
      <alignment horizontal="center" vertical="center"/>
    </xf>
    <xf numFmtId="0" fontId="12" fillId="0" borderId="218" xfId="0" applyFont="1" applyBorder="1" applyAlignment="1">
      <alignment horizontal="center" vertical="center"/>
    </xf>
    <xf numFmtId="0" fontId="12" fillId="0" borderId="194" xfId="0" applyFont="1" applyBorder="1" applyAlignment="1">
      <alignment horizontal="center" vertical="center"/>
    </xf>
    <xf numFmtId="0" fontId="23" fillId="21" borderId="185" xfId="0" applyFont="1" applyFill="1" applyBorder="1" applyAlignment="1" applyProtection="1">
      <alignment horizontal="center" vertical="center" wrapText="1" shrinkToFit="1"/>
      <protection locked="0" hidden="1"/>
    </xf>
    <xf numFmtId="0" fontId="23" fillId="21" borderId="0" xfId="0" applyFont="1" applyFill="1" applyAlignment="1" applyProtection="1">
      <alignment horizontal="center" vertical="center" wrapText="1" shrinkToFit="1"/>
      <protection locked="0" hidden="1"/>
    </xf>
    <xf numFmtId="0" fontId="23" fillId="21" borderId="193" xfId="0" applyFont="1" applyFill="1" applyBorder="1" applyAlignment="1" applyProtection="1">
      <alignment horizontal="center" vertical="center" wrapText="1" shrinkToFit="1"/>
      <protection locked="0" hidden="1"/>
    </xf>
    <xf numFmtId="49" fontId="24" fillId="0" borderId="142" xfId="0" applyNumberFormat="1" applyFont="1" applyBorder="1" applyAlignment="1" applyProtection="1">
      <alignment horizontal="center" vertical="center"/>
      <protection locked="0"/>
    </xf>
    <xf numFmtId="49" fontId="24" fillId="0" borderId="190" xfId="0" applyNumberFormat="1" applyFont="1" applyBorder="1" applyAlignment="1" applyProtection="1">
      <alignment horizontal="center" vertical="center"/>
      <protection locked="0"/>
    </xf>
    <xf numFmtId="49" fontId="24" fillId="0" borderId="200" xfId="0" applyNumberFormat="1" applyFont="1" applyBorder="1" applyAlignment="1" applyProtection="1">
      <alignment horizontal="center" vertical="center"/>
      <protection locked="0"/>
    </xf>
    <xf numFmtId="0" fontId="22" fillId="0" borderId="207" xfId="0" applyFont="1" applyBorder="1" applyAlignment="1">
      <alignment horizontal="center" vertical="center" wrapText="1"/>
    </xf>
    <xf numFmtId="0" fontId="22" fillId="0" borderId="208" xfId="0" applyFont="1" applyBorder="1" applyAlignment="1">
      <alignment horizontal="center" vertical="center" wrapText="1"/>
    </xf>
    <xf numFmtId="0" fontId="22" fillId="0" borderId="217" xfId="0" applyFont="1" applyBorder="1" applyAlignment="1">
      <alignment horizontal="center" vertical="center" wrapText="1"/>
    </xf>
    <xf numFmtId="0" fontId="13" fillId="0" borderId="180" xfId="0" applyFont="1" applyBorder="1" applyAlignment="1">
      <alignment horizontal="center" vertical="center"/>
    </xf>
    <xf numFmtId="0" fontId="17" fillId="0" borderId="188" xfId="0" applyFont="1" applyBorder="1" applyAlignment="1">
      <alignment horizontal="center" vertical="center"/>
    </xf>
    <xf numFmtId="0" fontId="17" fillId="0" borderId="198" xfId="0" applyFont="1" applyBorder="1" applyAlignment="1">
      <alignment horizontal="center" vertical="center"/>
    </xf>
    <xf numFmtId="0" fontId="14" fillId="0" borderId="184" xfId="0" applyFont="1" applyBorder="1" applyAlignment="1" applyProtection="1">
      <alignment horizontal="center" wrapText="1" shrinkToFit="1"/>
      <protection hidden="1"/>
    </xf>
    <xf numFmtId="0" fontId="14" fillId="0" borderId="185" xfId="0" applyFont="1" applyBorder="1" applyAlignment="1" applyProtection="1">
      <alignment horizontal="center" wrapText="1" shrinkToFit="1"/>
      <protection hidden="1"/>
    </xf>
    <xf numFmtId="0" fontId="14" fillId="0" borderId="186" xfId="0" applyFont="1" applyBorder="1" applyAlignment="1" applyProtection="1">
      <alignment horizontal="center" wrapText="1" shrinkToFit="1"/>
      <protection hidden="1"/>
    </xf>
    <xf numFmtId="0" fontId="14" fillId="0" borderId="192" xfId="0" applyFont="1" applyBorder="1" applyAlignment="1" applyProtection="1">
      <alignment horizontal="center" wrapText="1" shrinkToFit="1"/>
      <protection hidden="1"/>
    </xf>
    <xf numFmtId="0" fontId="14" fillId="0" borderId="193" xfId="0" applyFont="1" applyBorder="1" applyAlignment="1" applyProtection="1">
      <alignment horizontal="center" wrapText="1" shrinkToFit="1"/>
      <protection hidden="1"/>
    </xf>
    <xf numFmtId="0" fontId="14" fillId="0" borderId="194" xfId="0" applyFont="1" applyBorder="1" applyAlignment="1" applyProtection="1">
      <alignment horizontal="center" wrapText="1" shrinkToFit="1"/>
      <protection hidden="1"/>
    </xf>
    <xf numFmtId="0" fontId="16" fillId="0" borderId="184" xfId="0" applyFont="1" applyBorder="1" applyAlignment="1" applyProtection="1">
      <alignment horizontal="center" wrapText="1"/>
      <protection hidden="1"/>
    </xf>
    <xf numFmtId="0" fontId="16" fillId="0" borderId="185" xfId="0" applyFont="1" applyBorder="1" applyAlignment="1" applyProtection="1">
      <alignment horizontal="center" wrapText="1"/>
      <protection hidden="1"/>
    </xf>
    <xf numFmtId="0" fontId="16" fillId="0" borderId="186" xfId="0" applyFont="1" applyBorder="1" applyAlignment="1" applyProtection="1">
      <alignment horizontal="center" wrapText="1"/>
      <protection hidden="1"/>
    </xf>
    <xf numFmtId="0" fontId="16" fillId="0" borderId="192" xfId="0" applyFont="1" applyBorder="1" applyAlignment="1" applyProtection="1">
      <alignment horizontal="center" wrapText="1"/>
      <protection hidden="1"/>
    </xf>
    <xf numFmtId="0" fontId="16" fillId="0" borderId="193" xfId="0" applyFont="1" applyBorder="1" applyAlignment="1" applyProtection="1">
      <alignment horizontal="center" wrapText="1"/>
      <protection hidden="1"/>
    </xf>
    <xf numFmtId="0" fontId="16" fillId="0" borderId="194" xfId="0" applyFont="1" applyBorder="1" applyAlignment="1" applyProtection="1">
      <alignment horizontal="center" wrapText="1"/>
      <protection hidden="1"/>
    </xf>
    <xf numFmtId="0" fontId="16" fillId="0" borderId="146" xfId="0" applyFont="1" applyBorder="1" applyAlignment="1" applyProtection="1">
      <alignment horizontal="center"/>
      <protection hidden="1"/>
    </xf>
    <xf numFmtId="0" fontId="16" fillId="0" borderId="147" xfId="0" applyFont="1" applyBorder="1" applyAlignment="1" applyProtection="1">
      <alignment horizontal="center"/>
      <protection hidden="1"/>
    </xf>
    <xf numFmtId="0" fontId="16" fillId="0" borderId="187" xfId="0" applyFont="1" applyBorder="1" applyAlignment="1" applyProtection="1">
      <alignment horizontal="center"/>
      <protection hidden="1"/>
    </xf>
    <xf numFmtId="0" fontId="16" fillId="0" borderId="197" xfId="0" applyFont="1" applyBorder="1" applyAlignment="1" applyProtection="1">
      <alignment horizontal="center" wrapText="1"/>
      <protection hidden="1"/>
    </xf>
    <xf numFmtId="0" fontId="16" fillId="0" borderId="196" xfId="0" applyFont="1" applyBorder="1" applyAlignment="1" applyProtection="1">
      <alignment horizontal="center" wrapText="1"/>
      <protection hidden="1"/>
    </xf>
    <xf numFmtId="0" fontId="16" fillId="0" borderId="195" xfId="0" applyFont="1" applyBorder="1" applyAlignment="1" applyProtection="1">
      <alignment horizontal="center" wrapText="1"/>
      <protection hidden="1"/>
    </xf>
    <xf numFmtId="0" fontId="13" fillId="0" borderId="184" xfId="0" applyFont="1" applyBorder="1" applyAlignment="1">
      <alignment horizontal="center" vertical="center" wrapText="1"/>
    </xf>
    <xf numFmtId="0" fontId="13" fillId="0" borderId="185" xfId="0" applyFont="1" applyBorder="1" applyAlignment="1">
      <alignment horizontal="center" vertical="center" wrapText="1"/>
    </xf>
    <xf numFmtId="0" fontId="13" fillId="0" borderId="186"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193" xfId="0" applyFont="1" applyBorder="1" applyAlignment="1">
      <alignment horizontal="center" vertical="center" wrapText="1"/>
    </xf>
    <xf numFmtId="0" fontId="13" fillId="0" borderId="194" xfId="0" applyFont="1" applyBorder="1" applyAlignment="1">
      <alignment horizontal="center" vertical="center" wrapText="1"/>
    </xf>
    <xf numFmtId="0" fontId="16" fillId="0" borderId="160" xfId="0" applyFont="1" applyBorder="1" applyAlignment="1" applyProtection="1">
      <alignment horizontal="center" wrapText="1"/>
      <protection hidden="1"/>
    </xf>
    <xf numFmtId="0" fontId="14" fillId="15" borderId="146" xfId="0" applyFont="1" applyFill="1" applyBorder="1" applyAlignment="1" applyProtection="1">
      <alignment horizontal="center" wrapText="1"/>
      <protection hidden="1"/>
    </xf>
    <xf numFmtId="0" fontId="14" fillId="15" borderId="147" xfId="0" applyFont="1" applyFill="1" applyBorder="1" applyAlignment="1" applyProtection="1">
      <alignment horizontal="center" wrapText="1"/>
      <protection hidden="1"/>
    </xf>
    <xf numFmtId="0" fontId="14" fillId="15" borderId="187" xfId="0" applyFont="1" applyFill="1" applyBorder="1" applyAlignment="1" applyProtection="1">
      <alignment horizontal="center" wrapText="1"/>
      <protection hidden="1"/>
    </xf>
    <xf numFmtId="0" fontId="16" fillId="15" borderId="184" xfId="0" applyFont="1" applyFill="1" applyBorder="1" applyAlignment="1" applyProtection="1">
      <alignment horizontal="center" wrapText="1"/>
      <protection hidden="1"/>
    </xf>
    <xf numFmtId="0" fontId="16" fillId="15" borderId="186" xfId="0" applyFont="1" applyFill="1" applyBorder="1" applyAlignment="1" applyProtection="1">
      <alignment horizontal="center" wrapText="1"/>
      <protection hidden="1"/>
    </xf>
    <xf numFmtId="0" fontId="32" fillId="21" borderId="0" xfId="0" applyFont="1" applyFill="1" applyBorder="1" applyAlignment="1">
      <alignment horizontal="center" vertical="center" wrapText="1" shrinkToFit="1"/>
    </xf>
    <xf numFmtId="0" fontId="32" fillId="21" borderId="261" xfId="0" applyFont="1" applyFill="1" applyBorder="1" applyAlignment="1">
      <alignment horizontal="center" vertical="center" wrapText="1" shrinkToFit="1"/>
    </xf>
    <xf numFmtId="0" fontId="32" fillId="21" borderId="193" xfId="0" applyFont="1" applyFill="1" applyBorder="1" applyAlignment="1">
      <alignment horizontal="center" vertical="center" wrapText="1" shrinkToFit="1"/>
    </xf>
    <xf numFmtId="49" fontId="24" fillId="0" borderId="167" xfId="0" applyNumberFormat="1" applyFont="1" applyBorder="1" applyAlignment="1" applyProtection="1">
      <alignment horizontal="center" vertical="center"/>
      <protection locked="0"/>
    </xf>
    <xf numFmtId="0" fontId="32" fillId="21" borderId="184" xfId="0" applyFont="1" applyFill="1" applyBorder="1" applyAlignment="1">
      <alignment horizontal="center" vertical="center" wrapText="1" shrinkToFit="1"/>
    </xf>
    <xf numFmtId="0" fontId="24" fillId="0" borderId="0" xfId="0" applyFont="1" applyBorder="1" applyAlignment="1">
      <alignment horizontal="center" vertical="center"/>
    </xf>
  </cellXfs>
  <cellStyles count="1">
    <cellStyle name="Звичайний" xfId="0" builtinId="0"/>
  </cellStyles>
  <dxfs count="25">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10/relationships/person" Target="persons/person2.xml"/><Relationship Id="rId3" Type="http://schemas.openxmlformats.org/officeDocument/2006/relationships/worksheet" Target="worksheets/sheet3.xml"/><Relationship Id="rId12" Type="http://schemas.openxmlformats.org/officeDocument/2006/relationships/styles" Target="styles.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19" Type="http://schemas.microsoft.com/office/2017/10/relationships/person" Target="persons/person3.xml"/><Relationship Id="rId4" Type="http://schemas.openxmlformats.org/officeDocument/2006/relationships/worksheet" Target="worksheets/sheet4.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039"/>
  <sheetViews>
    <sheetView zoomScale="43" zoomScaleNormal="43" workbookViewId="0">
      <pane xSplit="3" ySplit="3" topLeftCell="D786" activePane="bottomRight" state="frozen"/>
      <selection pane="topRight" activeCell="D1" sqref="D1"/>
      <selection pane="bottomLeft" activeCell="A4" sqref="A4"/>
      <selection pane="bottomRight" activeCell="AB783" sqref="AB783"/>
    </sheetView>
  </sheetViews>
  <sheetFormatPr defaultColWidth="14.44140625" defaultRowHeight="15" customHeight="1" x14ac:dyDescent="0.3"/>
  <cols>
    <col min="1" max="1" width="19" customWidth="1"/>
    <col min="2" max="2" width="33.44140625" style="193" customWidth="1"/>
    <col min="3" max="3" width="16" customWidth="1"/>
    <col min="4" max="4" width="30.33203125" customWidth="1"/>
    <col min="5" max="5" width="6.33203125" customWidth="1"/>
    <col min="6" max="6" width="7.21875" customWidth="1"/>
    <col min="7" max="17" width="5.6640625" customWidth="1"/>
    <col min="18" max="18" width="10.33203125" customWidth="1"/>
    <col min="19" max="32" width="5.6640625" customWidth="1"/>
    <col min="33" max="34" width="6.33203125" customWidth="1"/>
    <col min="35" max="35" width="8.109375" customWidth="1"/>
    <col min="36" max="36" width="9.33203125" customWidth="1"/>
    <col min="37" max="57" width="5.6640625" customWidth="1"/>
  </cols>
  <sheetData>
    <row r="1" spans="1:57" ht="32.25" customHeight="1" x14ac:dyDescent="0.3">
      <c r="A1" s="686" t="s">
        <v>0</v>
      </c>
      <c r="B1" s="192"/>
      <c r="C1" s="1"/>
      <c r="D1" s="2"/>
      <c r="E1" s="687" t="s">
        <v>1</v>
      </c>
      <c r="F1" s="688"/>
      <c r="G1" s="689"/>
      <c r="H1" s="693" t="s">
        <v>2</v>
      </c>
      <c r="I1" s="688"/>
      <c r="J1" s="688"/>
      <c r="K1" s="688"/>
      <c r="L1" s="689"/>
      <c r="M1" s="694" t="s">
        <v>3</v>
      </c>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6"/>
      <c r="AV1" s="697" t="s">
        <v>4</v>
      </c>
      <c r="AW1" s="688"/>
      <c r="AX1" s="688"/>
      <c r="AY1" s="688"/>
      <c r="AZ1" s="688"/>
      <c r="BA1" s="688"/>
      <c r="BB1" s="688"/>
      <c r="BC1" s="688"/>
      <c r="BD1" s="688"/>
      <c r="BE1" s="689"/>
    </row>
    <row r="2" spans="1:57" ht="49.5" customHeight="1" x14ac:dyDescent="0.3">
      <c r="A2" s="678"/>
      <c r="B2" s="3"/>
      <c r="C2" s="4"/>
      <c r="D2" s="5"/>
      <c r="E2" s="690"/>
      <c r="F2" s="691"/>
      <c r="G2" s="692"/>
      <c r="H2" s="690"/>
      <c r="I2" s="691"/>
      <c r="J2" s="691"/>
      <c r="K2" s="691"/>
      <c r="L2" s="692"/>
      <c r="M2" s="6"/>
      <c r="N2" s="698" t="s">
        <v>5</v>
      </c>
      <c r="O2" s="699"/>
      <c r="P2" s="699"/>
      <c r="Q2" s="699"/>
      <c r="R2" s="683"/>
      <c r="S2" s="682" t="s">
        <v>6</v>
      </c>
      <c r="T2" s="699"/>
      <c r="U2" s="699"/>
      <c r="V2" s="699"/>
      <c r="W2" s="699"/>
      <c r="X2" s="683"/>
      <c r="Y2" s="682" t="s">
        <v>7</v>
      </c>
      <c r="Z2" s="683"/>
      <c r="AA2" s="682" t="s">
        <v>8</v>
      </c>
      <c r="AB2" s="699"/>
      <c r="AC2" s="699"/>
      <c r="AD2" s="699"/>
      <c r="AE2" s="699"/>
      <c r="AF2" s="683"/>
      <c r="AG2" s="682" t="s">
        <v>9</v>
      </c>
      <c r="AH2" s="683"/>
      <c r="AI2" s="684" t="s">
        <v>10</v>
      </c>
      <c r="AJ2" s="685"/>
      <c r="AK2" s="700" t="s">
        <v>11</v>
      </c>
      <c r="AL2" s="695"/>
      <c r="AM2" s="695"/>
      <c r="AN2" s="695"/>
      <c r="AO2" s="695"/>
      <c r="AP2" s="695"/>
      <c r="AQ2" s="695"/>
      <c r="AR2" s="695"/>
      <c r="AS2" s="695"/>
      <c r="AT2" s="695"/>
      <c r="AU2" s="696"/>
      <c r="AV2" s="690"/>
      <c r="AW2" s="691"/>
      <c r="AX2" s="691"/>
      <c r="AY2" s="691"/>
      <c r="AZ2" s="691"/>
      <c r="BA2" s="691"/>
      <c r="BB2" s="691"/>
      <c r="BC2" s="691"/>
      <c r="BD2" s="691"/>
      <c r="BE2" s="692"/>
    </row>
    <row r="3" spans="1:57" ht="210" customHeight="1" x14ac:dyDescent="0.3">
      <c r="A3" s="679"/>
      <c r="B3" s="7" t="s">
        <v>12</v>
      </c>
      <c r="C3" s="8" t="s">
        <v>13</v>
      </c>
      <c r="D3" s="9" t="s">
        <v>14</v>
      </c>
      <c r="E3" s="10" t="s">
        <v>15</v>
      </c>
      <c r="F3" s="11" t="s">
        <v>16</v>
      </c>
      <c r="G3" s="12" t="s">
        <v>17</v>
      </c>
      <c r="H3" s="13" t="s">
        <v>18</v>
      </c>
      <c r="I3" s="14" t="s">
        <v>19</v>
      </c>
      <c r="J3" s="14" t="s">
        <v>20</v>
      </c>
      <c r="K3" s="14" t="s">
        <v>21</v>
      </c>
      <c r="L3" s="15" t="s">
        <v>22</v>
      </c>
      <c r="M3" s="16" t="s">
        <v>23</v>
      </c>
      <c r="N3" s="17" t="s">
        <v>24</v>
      </c>
      <c r="O3" s="17" t="s">
        <v>25</v>
      </c>
      <c r="P3" s="17" t="s">
        <v>26</v>
      </c>
      <c r="Q3" s="17" t="s">
        <v>27</v>
      </c>
      <c r="R3" s="18" t="s">
        <v>28</v>
      </c>
      <c r="S3" s="19" t="s">
        <v>29</v>
      </c>
      <c r="T3" s="20" t="s">
        <v>30</v>
      </c>
      <c r="U3" s="20" t="s">
        <v>31</v>
      </c>
      <c r="V3" s="21" t="s">
        <v>32</v>
      </c>
      <c r="W3" s="21" t="s">
        <v>33</v>
      </c>
      <c r="X3" s="22" t="s">
        <v>34</v>
      </c>
      <c r="Y3" s="23" t="s">
        <v>35</v>
      </c>
      <c r="Z3" s="24" t="s">
        <v>36</v>
      </c>
      <c r="AA3" s="25" t="s">
        <v>37</v>
      </c>
      <c r="AB3" s="26" t="s">
        <v>38</v>
      </c>
      <c r="AC3" s="26" t="s">
        <v>39</v>
      </c>
      <c r="AD3" s="26" t="s">
        <v>40</v>
      </c>
      <c r="AE3" s="26" t="s">
        <v>41</v>
      </c>
      <c r="AF3" s="27" t="s">
        <v>42</v>
      </c>
      <c r="AG3" s="28" t="s">
        <v>43</v>
      </c>
      <c r="AH3" s="29" t="s">
        <v>44</v>
      </c>
      <c r="AI3" s="30" t="s">
        <v>45</v>
      </c>
      <c r="AJ3" s="31" t="s">
        <v>46</v>
      </c>
      <c r="AK3" s="32" t="s">
        <v>47</v>
      </c>
      <c r="AL3" s="33" t="s">
        <v>48</v>
      </c>
      <c r="AM3" s="34" t="s">
        <v>49</v>
      </c>
      <c r="AN3" s="35" t="s">
        <v>50</v>
      </c>
      <c r="AO3" s="33" t="s">
        <v>51</v>
      </c>
      <c r="AP3" s="34" t="s">
        <v>52</v>
      </c>
      <c r="AQ3" s="36" t="s">
        <v>53</v>
      </c>
      <c r="AR3" s="37" t="s">
        <v>54</v>
      </c>
      <c r="AS3" s="37" t="s">
        <v>55</v>
      </c>
      <c r="AT3" s="33" t="s">
        <v>56</v>
      </c>
      <c r="AU3" s="38" t="s">
        <v>57</v>
      </c>
      <c r="AV3" s="39" t="s">
        <v>58</v>
      </c>
      <c r="AW3" s="40" t="s">
        <v>59</v>
      </c>
      <c r="AX3" s="40" t="s">
        <v>60</v>
      </c>
      <c r="AY3" s="40" t="s">
        <v>61</v>
      </c>
      <c r="AZ3" s="40" t="s">
        <v>62</v>
      </c>
      <c r="BA3" s="40" t="s">
        <v>63</v>
      </c>
      <c r="BB3" s="40" t="s">
        <v>64</v>
      </c>
      <c r="BC3" s="40" t="s">
        <v>65</v>
      </c>
      <c r="BD3" s="40" t="s">
        <v>66</v>
      </c>
      <c r="BE3" s="41" t="s">
        <v>67</v>
      </c>
    </row>
    <row r="4" spans="1:57" ht="14.25" customHeight="1" x14ac:dyDescent="0.3">
      <c r="A4" s="42"/>
      <c r="B4" s="43" t="s">
        <v>68</v>
      </c>
      <c r="C4" s="44" t="s">
        <v>69</v>
      </c>
      <c r="D4" s="45" t="s">
        <v>70</v>
      </c>
      <c r="E4" s="46">
        <v>1</v>
      </c>
      <c r="F4" s="47">
        <v>2</v>
      </c>
      <c r="G4" s="48">
        <v>3</v>
      </c>
      <c r="H4" s="46">
        <v>4</v>
      </c>
      <c r="I4" s="47">
        <v>5</v>
      </c>
      <c r="J4" s="47">
        <v>6</v>
      </c>
      <c r="K4" s="47">
        <v>7</v>
      </c>
      <c r="L4" s="48">
        <v>8</v>
      </c>
      <c r="M4" s="46">
        <v>9</v>
      </c>
      <c r="N4" s="47">
        <v>10</v>
      </c>
      <c r="O4" s="47">
        <v>11</v>
      </c>
      <c r="P4" s="47">
        <v>12</v>
      </c>
      <c r="Q4" s="47">
        <v>13</v>
      </c>
      <c r="R4" s="49">
        <v>14</v>
      </c>
      <c r="S4" s="46">
        <v>15</v>
      </c>
      <c r="T4" s="47">
        <v>16</v>
      </c>
      <c r="U4" s="47">
        <v>17</v>
      </c>
      <c r="V4" s="47">
        <v>18</v>
      </c>
      <c r="W4" s="47">
        <v>19</v>
      </c>
      <c r="X4" s="48">
        <v>20</v>
      </c>
      <c r="Y4" s="46">
        <v>21</v>
      </c>
      <c r="Z4" s="48">
        <v>22</v>
      </c>
      <c r="AA4" s="46">
        <v>23</v>
      </c>
      <c r="AB4" s="47">
        <v>24</v>
      </c>
      <c r="AC4" s="47">
        <v>25</v>
      </c>
      <c r="AD4" s="47">
        <v>26</v>
      </c>
      <c r="AE4" s="47">
        <v>27</v>
      </c>
      <c r="AF4" s="48">
        <v>28</v>
      </c>
      <c r="AG4" s="43">
        <v>29</v>
      </c>
      <c r="AH4" s="48">
        <v>30</v>
      </c>
      <c r="AI4" s="50">
        <v>31</v>
      </c>
      <c r="AJ4" s="45">
        <v>32</v>
      </c>
      <c r="AK4" s="46">
        <v>33</v>
      </c>
      <c r="AL4" s="47">
        <v>34</v>
      </c>
      <c r="AM4" s="48">
        <v>35</v>
      </c>
      <c r="AN4" s="46">
        <v>36</v>
      </c>
      <c r="AO4" s="47">
        <v>37</v>
      </c>
      <c r="AP4" s="48">
        <v>38</v>
      </c>
      <c r="AQ4" s="46">
        <v>39</v>
      </c>
      <c r="AR4" s="47">
        <v>40</v>
      </c>
      <c r="AS4" s="47">
        <v>41</v>
      </c>
      <c r="AT4" s="47">
        <v>42</v>
      </c>
      <c r="AU4" s="48">
        <v>43</v>
      </c>
      <c r="AV4" s="46">
        <v>44</v>
      </c>
      <c r="AW4" s="47">
        <v>45</v>
      </c>
      <c r="AX4" s="47">
        <v>46</v>
      </c>
      <c r="AY4" s="47">
        <v>47</v>
      </c>
      <c r="AZ4" s="47">
        <v>48</v>
      </c>
      <c r="BA4" s="47">
        <v>49</v>
      </c>
      <c r="BB4" s="47">
        <v>50</v>
      </c>
      <c r="BC4" s="47">
        <v>51</v>
      </c>
      <c r="BD4" s="47">
        <v>52</v>
      </c>
      <c r="BE4" s="48">
        <v>53</v>
      </c>
    </row>
    <row r="5" spans="1:57" ht="34.049999999999997" customHeight="1" x14ac:dyDescent="0.3">
      <c r="A5" s="701" t="s">
        <v>71</v>
      </c>
      <c r="B5" s="674" t="s">
        <v>72</v>
      </c>
      <c r="C5" s="671" t="s">
        <v>73</v>
      </c>
      <c r="D5" s="51" t="s">
        <v>74</v>
      </c>
      <c r="E5" s="677">
        <v>350</v>
      </c>
      <c r="F5" s="680">
        <f>E5-SUM(M5:M9)</f>
        <v>33</v>
      </c>
      <c r="G5" s="53">
        <f t="shared" ref="G5:G137" si="0">SUM(M5,AV5)</f>
        <v>70</v>
      </c>
      <c r="H5" s="54">
        <f t="shared" ref="H5:H167" si="1">SUM(I5:L5)</f>
        <v>2</v>
      </c>
      <c r="I5" s="55"/>
      <c r="J5" s="55">
        <v>2</v>
      </c>
      <c r="K5" s="55"/>
      <c r="L5" s="56"/>
      <c r="M5" s="57">
        <f t="shared" ref="M5:M155" si="2">IF(AND(SUM(N5:R5)=SUM(Y5:Z5),SUM(S5:X5)=SUM(Y5:Z5)),SUM(N5:R5),"ПЕРЕВІРТЕ ПРАВИЛЬНІСТЬ ДАНИХ")</f>
        <v>70</v>
      </c>
      <c r="N5" s="58"/>
      <c r="O5" s="58"/>
      <c r="P5" s="58">
        <v>4</v>
      </c>
      <c r="Q5" s="58"/>
      <c r="R5" s="59">
        <v>66</v>
      </c>
      <c r="S5" s="60"/>
      <c r="T5" s="58"/>
      <c r="U5" s="58"/>
      <c r="V5" s="55">
        <v>57</v>
      </c>
      <c r="W5" s="58">
        <v>9</v>
      </c>
      <c r="X5" s="61">
        <v>4</v>
      </c>
      <c r="Y5" s="62">
        <v>63</v>
      </c>
      <c r="Z5" s="63">
        <v>7</v>
      </c>
      <c r="AA5" s="64"/>
      <c r="AB5" s="65">
        <v>14</v>
      </c>
      <c r="AC5" s="65">
        <v>14</v>
      </c>
      <c r="AD5" s="65">
        <v>2</v>
      </c>
      <c r="AE5" s="65">
        <v>60</v>
      </c>
      <c r="AF5" s="66"/>
      <c r="AG5" s="64">
        <v>41</v>
      </c>
      <c r="AH5" s="66">
        <v>17</v>
      </c>
      <c r="AI5" s="67">
        <v>10</v>
      </c>
      <c r="AJ5" s="68">
        <f t="shared" ref="AJ5:AJ6" si="3">SUM(AN5:AP5)</f>
        <v>70</v>
      </c>
      <c r="AK5" s="411" t="s">
        <v>75</v>
      </c>
      <c r="AL5" s="55" t="s">
        <v>75</v>
      </c>
      <c r="AM5" s="70" t="s">
        <v>75</v>
      </c>
      <c r="AN5" s="67">
        <v>15</v>
      </c>
      <c r="AO5" s="55">
        <v>54</v>
      </c>
      <c r="AP5" s="70">
        <v>1</v>
      </c>
      <c r="AQ5" s="67" t="s">
        <v>75</v>
      </c>
      <c r="AR5" s="55" t="s">
        <v>75</v>
      </c>
      <c r="AS5" s="55" t="s">
        <v>75</v>
      </c>
      <c r="AT5" s="55" t="s">
        <v>75</v>
      </c>
      <c r="AU5" s="56" t="s">
        <v>75</v>
      </c>
      <c r="AV5" s="71">
        <f t="shared" ref="AV5:AV102" si="4">SUM(AW5:BE5)</f>
        <v>0</v>
      </c>
      <c r="AW5" s="58"/>
      <c r="AX5" s="58"/>
      <c r="AY5" s="58"/>
      <c r="AZ5" s="58"/>
      <c r="BA5" s="58"/>
      <c r="BB5" s="58"/>
      <c r="BC5" s="58"/>
      <c r="BD5" s="58"/>
      <c r="BE5" s="61"/>
    </row>
    <row r="6" spans="1:57" ht="34.049999999999997" customHeight="1" x14ac:dyDescent="0.3">
      <c r="A6" s="702"/>
      <c r="B6" s="675"/>
      <c r="C6" s="672"/>
      <c r="D6" s="72" t="s">
        <v>76</v>
      </c>
      <c r="E6" s="678"/>
      <c r="F6" s="672"/>
      <c r="G6" s="73">
        <f t="shared" si="0"/>
        <v>0</v>
      </c>
      <c r="H6" s="74">
        <f t="shared" si="1"/>
        <v>0</v>
      </c>
      <c r="I6" s="75"/>
      <c r="J6" s="75"/>
      <c r="K6" s="75"/>
      <c r="L6" s="76"/>
      <c r="M6" s="77">
        <f t="shared" si="2"/>
        <v>0</v>
      </c>
      <c r="N6" s="78"/>
      <c r="O6" s="78"/>
      <c r="P6" s="78"/>
      <c r="Q6" s="78"/>
      <c r="R6" s="79"/>
      <c r="S6" s="80"/>
      <c r="T6" s="75"/>
      <c r="U6" s="75"/>
      <c r="V6" s="78"/>
      <c r="W6" s="78"/>
      <c r="X6" s="81"/>
      <c r="Y6" s="62"/>
      <c r="Z6" s="63"/>
      <c r="AA6" s="64"/>
      <c r="AB6" s="65"/>
      <c r="AC6" s="65"/>
      <c r="AD6" s="65"/>
      <c r="AE6" s="65"/>
      <c r="AF6" s="66"/>
      <c r="AG6" s="82"/>
      <c r="AH6" s="76"/>
      <c r="AI6" s="82"/>
      <c r="AJ6" s="83">
        <f t="shared" si="3"/>
        <v>0</v>
      </c>
      <c r="AK6" s="84" t="s">
        <v>77</v>
      </c>
      <c r="AL6" s="75" t="s">
        <v>77</v>
      </c>
      <c r="AM6" s="85" t="s">
        <v>77</v>
      </c>
      <c r="AN6" s="82"/>
      <c r="AO6" s="75"/>
      <c r="AP6" s="85"/>
      <c r="AQ6" s="82" t="s">
        <v>75</v>
      </c>
      <c r="AR6" s="75" t="s">
        <v>75</v>
      </c>
      <c r="AS6" s="75" t="s">
        <v>75</v>
      </c>
      <c r="AT6" s="75" t="s">
        <v>75</v>
      </c>
      <c r="AU6" s="76" t="s">
        <v>75</v>
      </c>
      <c r="AV6" s="86">
        <f t="shared" si="4"/>
        <v>0</v>
      </c>
      <c r="AW6" s="78"/>
      <c r="AX6" s="78"/>
      <c r="AY6" s="78"/>
      <c r="AZ6" s="78"/>
      <c r="BA6" s="78"/>
      <c r="BB6" s="78"/>
      <c r="BC6" s="78"/>
      <c r="BD6" s="78"/>
      <c r="BE6" s="81"/>
    </row>
    <row r="7" spans="1:57" ht="34.049999999999997" customHeight="1" x14ac:dyDescent="0.3">
      <c r="A7" s="702"/>
      <c r="B7" s="675"/>
      <c r="C7" s="672"/>
      <c r="D7" s="72" t="s">
        <v>78</v>
      </c>
      <c r="E7" s="678"/>
      <c r="F7" s="672"/>
      <c r="G7" s="73">
        <f t="shared" si="0"/>
        <v>3</v>
      </c>
      <c r="H7" s="74">
        <f t="shared" si="1"/>
        <v>0</v>
      </c>
      <c r="I7" s="75"/>
      <c r="J7" s="75"/>
      <c r="K7" s="75"/>
      <c r="L7" s="76"/>
      <c r="M7" s="77">
        <f t="shared" si="2"/>
        <v>3</v>
      </c>
      <c r="N7" s="78"/>
      <c r="O7" s="78">
        <v>3</v>
      </c>
      <c r="P7" s="78"/>
      <c r="Q7" s="87"/>
      <c r="R7" s="79"/>
      <c r="S7" s="80"/>
      <c r="T7" s="78"/>
      <c r="U7" s="78">
        <v>3</v>
      </c>
      <c r="V7" s="78"/>
      <c r="W7" s="78"/>
      <c r="X7" s="81"/>
      <c r="Y7" s="62">
        <v>3</v>
      </c>
      <c r="Z7" s="63"/>
      <c r="AA7" s="64"/>
      <c r="AB7" s="65">
        <v>1</v>
      </c>
      <c r="AC7" s="65">
        <v>1</v>
      </c>
      <c r="AD7" s="65"/>
      <c r="AE7" s="65">
        <v>2</v>
      </c>
      <c r="AF7" s="66"/>
      <c r="AG7" s="82">
        <v>40</v>
      </c>
      <c r="AH7" s="76">
        <v>15</v>
      </c>
      <c r="AI7" s="82">
        <v>80</v>
      </c>
      <c r="AJ7" s="83">
        <f>SUM(AK7:AM7)</f>
        <v>3</v>
      </c>
      <c r="AK7" s="84"/>
      <c r="AL7" s="75">
        <v>3</v>
      </c>
      <c r="AM7" s="85"/>
      <c r="AN7" s="82" t="s">
        <v>75</v>
      </c>
      <c r="AO7" s="75" t="s">
        <v>75</v>
      </c>
      <c r="AP7" s="85" t="s">
        <v>75</v>
      </c>
      <c r="AQ7" s="82" t="s">
        <v>75</v>
      </c>
      <c r="AR7" s="75" t="s">
        <v>75</v>
      </c>
      <c r="AS7" s="75" t="s">
        <v>75</v>
      </c>
      <c r="AT7" s="75" t="s">
        <v>75</v>
      </c>
      <c r="AU7" s="76" t="s">
        <v>75</v>
      </c>
      <c r="AV7" s="86">
        <f t="shared" si="4"/>
        <v>0</v>
      </c>
      <c r="AW7" s="78"/>
      <c r="AX7" s="78"/>
      <c r="AY7" s="78"/>
      <c r="AZ7" s="78"/>
      <c r="BA7" s="78"/>
      <c r="BB7" s="78"/>
      <c r="BC7" s="78"/>
      <c r="BD7" s="78"/>
      <c r="BE7" s="81"/>
    </row>
    <row r="8" spans="1:57" ht="34.049999999999997" customHeight="1" x14ac:dyDescent="0.3">
      <c r="A8" s="702"/>
      <c r="B8" s="675"/>
      <c r="C8" s="672"/>
      <c r="D8" s="72" t="s">
        <v>79</v>
      </c>
      <c r="E8" s="678"/>
      <c r="F8" s="672"/>
      <c r="G8" s="73">
        <f t="shared" si="0"/>
        <v>248</v>
      </c>
      <c r="H8" s="74">
        <f t="shared" si="1"/>
        <v>4</v>
      </c>
      <c r="I8" s="75"/>
      <c r="J8" s="75">
        <v>4</v>
      </c>
      <c r="K8" s="75"/>
      <c r="L8" s="76"/>
      <c r="M8" s="77">
        <f t="shared" si="2"/>
        <v>244</v>
      </c>
      <c r="N8" s="78"/>
      <c r="O8" s="78"/>
      <c r="P8" s="78"/>
      <c r="Q8" s="78"/>
      <c r="R8" s="79">
        <v>244</v>
      </c>
      <c r="S8" s="80"/>
      <c r="T8" s="78"/>
      <c r="U8" s="78"/>
      <c r="V8" s="78">
        <v>204</v>
      </c>
      <c r="W8" s="78">
        <v>40</v>
      </c>
      <c r="X8" s="81"/>
      <c r="Y8" s="62">
        <v>219</v>
      </c>
      <c r="Z8" s="63">
        <v>25</v>
      </c>
      <c r="AA8" s="64"/>
      <c r="AB8" s="65">
        <v>37</v>
      </c>
      <c r="AC8" s="65">
        <v>36</v>
      </c>
      <c r="AD8" s="65">
        <v>9</v>
      </c>
      <c r="AE8" s="65">
        <v>176</v>
      </c>
      <c r="AF8" s="66"/>
      <c r="AG8" s="82">
        <v>40</v>
      </c>
      <c r="AH8" s="76">
        <v>18</v>
      </c>
      <c r="AI8" s="82">
        <v>92</v>
      </c>
      <c r="AJ8" s="83">
        <f t="shared" ref="AJ8:AJ9" si="5">SUM(AQ8:AU8)</f>
        <v>244</v>
      </c>
      <c r="AK8" s="84" t="s">
        <v>77</v>
      </c>
      <c r="AL8" s="75" t="s">
        <v>77</v>
      </c>
      <c r="AM8" s="85" t="s">
        <v>77</v>
      </c>
      <c r="AN8" s="82" t="s">
        <v>75</v>
      </c>
      <c r="AO8" s="75" t="s">
        <v>75</v>
      </c>
      <c r="AP8" s="85" t="s">
        <v>75</v>
      </c>
      <c r="AQ8" s="88">
        <v>8</v>
      </c>
      <c r="AR8" s="76">
        <v>69</v>
      </c>
      <c r="AS8" s="76">
        <v>127</v>
      </c>
      <c r="AT8" s="76">
        <v>35</v>
      </c>
      <c r="AU8" s="85">
        <v>5</v>
      </c>
      <c r="AV8" s="86">
        <f t="shared" si="4"/>
        <v>4</v>
      </c>
      <c r="AW8" s="78"/>
      <c r="AX8" s="78">
        <v>1</v>
      </c>
      <c r="AY8" s="78"/>
      <c r="AZ8" s="78">
        <v>1</v>
      </c>
      <c r="BA8" s="78"/>
      <c r="BB8" s="78"/>
      <c r="BC8" s="78">
        <v>1</v>
      </c>
      <c r="BD8" s="78">
        <v>1</v>
      </c>
      <c r="BE8" s="81"/>
    </row>
    <row r="9" spans="1:57" ht="34.049999999999997" customHeight="1" x14ac:dyDescent="0.3">
      <c r="A9" s="702"/>
      <c r="B9" s="676"/>
      <c r="C9" s="673"/>
      <c r="D9" s="89" t="s">
        <v>80</v>
      </c>
      <c r="E9" s="679"/>
      <c r="F9" s="673"/>
      <c r="G9" s="90">
        <f t="shared" si="0"/>
        <v>0</v>
      </c>
      <c r="H9" s="91">
        <f t="shared" si="1"/>
        <v>0</v>
      </c>
      <c r="I9" s="92"/>
      <c r="J9" s="92"/>
      <c r="K9" s="92"/>
      <c r="L9" s="93"/>
      <c r="M9" s="94">
        <f t="shared" si="2"/>
        <v>0</v>
      </c>
      <c r="N9" s="95"/>
      <c r="O9" s="95"/>
      <c r="P9" s="95"/>
      <c r="Q9" s="95"/>
      <c r="R9" s="96"/>
      <c r="S9" s="97"/>
      <c r="T9" s="98"/>
      <c r="U9" s="98"/>
      <c r="V9" s="98"/>
      <c r="W9" s="98"/>
      <c r="X9" s="99"/>
      <c r="Y9" s="100"/>
      <c r="Z9" s="81"/>
      <c r="AA9" s="82"/>
      <c r="AB9" s="75"/>
      <c r="AC9" s="75"/>
      <c r="AD9" s="75"/>
      <c r="AE9" s="75"/>
      <c r="AF9" s="76"/>
      <c r="AG9" s="101"/>
      <c r="AH9" s="102"/>
      <c r="AI9" s="103"/>
      <c r="AJ9" s="104">
        <f t="shared" si="5"/>
        <v>0</v>
      </c>
      <c r="AK9" s="105" t="s">
        <v>75</v>
      </c>
      <c r="AL9" s="92" t="s">
        <v>75</v>
      </c>
      <c r="AM9" s="106" t="s">
        <v>75</v>
      </c>
      <c r="AN9" s="103" t="s">
        <v>75</v>
      </c>
      <c r="AO9" s="92" t="s">
        <v>77</v>
      </c>
      <c r="AP9" s="106" t="s">
        <v>77</v>
      </c>
      <c r="AQ9" s="103"/>
      <c r="AR9" s="92"/>
      <c r="AS9" s="92"/>
      <c r="AT9" s="92"/>
      <c r="AU9" s="93"/>
      <c r="AV9" s="107">
        <f t="shared" si="4"/>
        <v>0</v>
      </c>
      <c r="AW9" s="98"/>
      <c r="AX9" s="98"/>
      <c r="AY9" s="98"/>
      <c r="AZ9" s="98"/>
      <c r="BA9" s="98"/>
      <c r="BB9" s="98"/>
      <c r="BC9" s="98"/>
      <c r="BD9" s="98"/>
      <c r="BE9" s="99"/>
    </row>
    <row r="10" spans="1:57" ht="34.049999999999997" customHeight="1" x14ac:dyDescent="0.3">
      <c r="A10" s="702"/>
      <c r="B10" s="674" t="s">
        <v>81</v>
      </c>
      <c r="C10" s="671">
        <v>26285843</v>
      </c>
      <c r="D10" s="51" t="s">
        <v>74</v>
      </c>
      <c r="E10" s="677">
        <v>15</v>
      </c>
      <c r="F10" s="680">
        <f>E10-SUM(M10:M14)</f>
        <v>6</v>
      </c>
      <c r="G10" s="53">
        <f t="shared" si="0"/>
        <v>3</v>
      </c>
      <c r="H10" s="54">
        <f t="shared" si="1"/>
        <v>0</v>
      </c>
      <c r="I10" s="55"/>
      <c r="J10" s="55"/>
      <c r="K10" s="55"/>
      <c r="L10" s="56"/>
      <c r="M10" s="57">
        <f t="shared" si="2"/>
        <v>3</v>
      </c>
      <c r="N10" s="58"/>
      <c r="O10" s="58"/>
      <c r="P10" s="58"/>
      <c r="Q10" s="58"/>
      <c r="R10" s="61">
        <v>3</v>
      </c>
      <c r="S10" s="62"/>
      <c r="T10" s="62"/>
      <c r="U10" s="62"/>
      <c r="V10" s="108">
        <v>3</v>
      </c>
      <c r="W10" s="108"/>
      <c r="X10" s="63"/>
      <c r="Y10" s="60">
        <v>2</v>
      </c>
      <c r="Z10" s="61">
        <v>1</v>
      </c>
      <c r="AA10" s="67"/>
      <c r="AB10" s="55">
        <v>1</v>
      </c>
      <c r="AC10" s="55">
        <v>1</v>
      </c>
      <c r="AD10" s="55"/>
      <c r="AE10" s="55">
        <v>1</v>
      </c>
      <c r="AF10" s="56">
        <v>1</v>
      </c>
      <c r="AG10" s="67">
        <v>43</v>
      </c>
      <c r="AH10" s="70">
        <v>18</v>
      </c>
      <c r="AI10" s="69">
        <v>10</v>
      </c>
      <c r="AJ10" s="68">
        <f t="shared" ref="AJ10:AJ11" si="6">SUM(AN10:AP10)</f>
        <v>3</v>
      </c>
      <c r="AK10" s="69" t="s">
        <v>75</v>
      </c>
      <c r="AL10" s="55" t="s">
        <v>75</v>
      </c>
      <c r="AM10" s="70" t="s">
        <v>75</v>
      </c>
      <c r="AN10" s="67"/>
      <c r="AO10" s="55">
        <v>3</v>
      </c>
      <c r="AP10" s="70"/>
      <c r="AQ10" s="67" t="s">
        <v>75</v>
      </c>
      <c r="AR10" s="55" t="s">
        <v>75</v>
      </c>
      <c r="AS10" s="55" t="s">
        <v>75</v>
      </c>
      <c r="AT10" s="55" t="s">
        <v>75</v>
      </c>
      <c r="AU10" s="70" t="s">
        <v>75</v>
      </c>
      <c r="AV10" s="71">
        <f t="shared" si="4"/>
        <v>0</v>
      </c>
      <c r="AW10" s="108"/>
      <c r="AX10" s="108"/>
      <c r="AY10" s="108"/>
      <c r="AZ10" s="108"/>
      <c r="BA10" s="108"/>
      <c r="BB10" s="108"/>
      <c r="BC10" s="108"/>
      <c r="BD10" s="108"/>
      <c r="BE10" s="63"/>
    </row>
    <row r="11" spans="1:57" ht="34.049999999999997" customHeight="1" x14ac:dyDescent="0.3">
      <c r="A11" s="702"/>
      <c r="B11" s="675"/>
      <c r="C11" s="672"/>
      <c r="D11" s="72" t="s">
        <v>76</v>
      </c>
      <c r="E11" s="678"/>
      <c r="F11" s="672"/>
      <c r="G11" s="73">
        <f t="shared" si="0"/>
        <v>0</v>
      </c>
      <c r="H11" s="74">
        <f t="shared" si="1"/>
        <v>0</v>
      </c>
      <c r="I11" s="75"/>
      <c r="J11" s="75"/>
      <c r="K11" s="75"/>
      <c r="L11" s="76"/>
      <c r="M11" s="77">
        <f t="shared" si="2"/>
        <v>0</v>
      </c>
      <c r="N11" s="78"/>
      <c r="O11" s="78"/>
      <c r="P11" s="78"/>
      <c r="Q11" s="78"/>
      <c r="R11" s="81"/>
      <c r="S11" s="62"/>
      <c r="T11" s="62"/>
      <c r="U11" s="62"/>
      <c r="V11" s="108"/>
      <c r="W11" s="108"/>
      <c r="X11" s="63"/>
      <c r="Y11" s="109"/>
      <c r="Z11" s="63"/>
      <c r="AA11" s="64"/>
      <c r="AB11" s="65"/>
      <c r="AC11" s="65"/>
      <c r="AD11" s="65"/>
      <c r="AE11" s="65"/>
      <c r="AF11" s="66"/>
      <c r="AG11" s="82"/>
      <c r="AH11" s="85"/>
      <c r="AI11" s="84"/>
      <c r="AJ11" s="83">
        <f t="shared" si="6"/>
        <v>0</v>
      </c>
      <c r="AK11" s="84" t="s">
        <v>77</v>
      </c>
      <c r="AL11" s="75" t="s">
        <v>77</v>
      </c>
      <c r="AM11" s="85" t="s">
        <v>77</v>
      </c>
      <c r="AN11" s="82"/>
      <c r="AO11" s="75"/>
      <c r="AP11" s="85"/>
      <c r="AQ11" s="82" t="s">
        <v>75</v>
      </c>
      <c r="AR11" s="75" t="s">
        <v>75</v>
      </c>
      <c r="AS11" s="75" t="s">
        <v>75</v>
      </c>
      <c r="AT11" s="75" t="s">
        <v>75</v>
      </c>
      <c r="AU11" s="85" t="s">
        <v>75</v>
      </c>
      <c r="AV11" s="86">
        <f t="shared" si="4"/>
        <v>0</v>
      </c>
      <c r="AW11" s="108"/>
      <c r="AX11" s="108"/>
      <c r="AY11" s="108"/>
      <c r="AZ11" s="108"/>
      <c r="BA11" s="108"/>
      <c r="BB11" s="108"/>
      <c r="BC11" s="108"/>
      <c r="BD11" s="108"/>
      <c r="BE11" s="63"/>
    </row>
    <row r="12" spans="1:57" ht="34.049999999999997" customHeight="1" x14ac:dyDescent="0.3">
      <c r="A12" s="702"/>
      <c r="B12" s="675"/>
      <c r="C12" s="672"/>
      <c r="D12" s="72" t="s">
        <v>78</v>
      </c>
      <c r="E12" s="678"/>
      <c r="F12" s="672"/>
      <c r="G12" s="73">
        <f t="shared" si="0"/>
        <v>0</v>
      </c>
      <c r="H12" s="74">
        <f t="shared" si="1"/>
        <v>0</v>
      </c>
      <c r="I12" s="75"/>
      <c r="J12" s="75"/>
      <c r="K12" s="75"/>
      <c r="L12" s="76"/>
      <c r="M12" s="77">
        <f t="shared" si="2"/>
        <v>0</v>
      </c>
      <c r="N12" s="78"/>
      <c r="O12" s="78"/>
      <c r="P12" s="78"/>
      <c r="Q12" s="78"/>
      <c r="R12" s="81"/>
      <c r="S12" s="62"/>
      <c r="T12" s="62"/>
      <c r="U12" s="62"/>
      <c r="V12" s="108"/>
      <c r="W12" s="108"/>
      <c r="X12" s="63"/>
      <c r="Y12" s="109"/>
      <c r="Z12" s="63"/>
      <c r="AA12" s="64"/>
      <c r="AB12" s="65"/>
      <c r="AC12" s="65"/>
      <c r="AD12" s="65"/>
      <c r="AE12" s="65"/>
      <c r="AF12" s="66"/>
      <c r="AG12" s="82"/>
      <c r="AH12" s="85"/>
      <c r="AI12" s="84"/>
      <c r="AJ12" s="83">
        <f>SUM(AK12:AM12)</f>
        <v>0</v>
      </c>
      <c r="AK12" s="84"/>
      <c r="AL12" s="75"/>
      <c r="AM12" s="85"/>
      <c r="AN12" s="82" t="s">
        <v>75</v>
      </c>
      <c r="AO12" s="75" t="s">
        <v>75</v>
      </c>
      <c r="AP12" s="85" t="s">
        <v>75</v>
      </c>
      <c r="AQ12" s="82" t="s">
        <v>75</v>
      </c>
      <c r="AR12" s="75" t="s">
        <v>75</v>
      </c>
      <c r="AS12" s="75" t="s">
        <v>75</v>
      </c>
      <c r="AT12" s="75" t="s">
        <v>75</v>
      </c>
      <c r="AU12" s="85" t="s">
        <v>75</v>
      </c>
      <c r="AV12" s="86">
        <f t="shared" si="4"/>
        <v>0</v>
      </c>
      <c r="AW12" s="108"/>
      <c r="AX12" s="108"/>
      <c r="AY12" s="108"/>
      <c r="AZ12" s="108"/>
      <c r="BA12" s="108"/>
      <c r="BB12" s="108"/>
      <c r="BC12" s="108"/>
      <c r="BD12" s="108"/>
      <c r="BE12" s="63"/>
    </row>
    <row r="13" spans="1:57" ht="34.049999999999997" customHeight="1" x14ac:dyDescent="0.3">
      <c r="A13" s="702"/>
      <c r="B13" s="675"/>
      <c r="C13" s="672"/>
      <c r="D13" s="72" t="s">
        <v>79</v>
      </c>
      <c r="E13" s="678"/>
      <c r="F13" s="672"/>
      <c r="G13" s="73">
        <f t="shared" si="0"/>
        <v>6</v>
      </c>
      <c r="H13" s="74">
        <f t="shared" si="1"/>
        <v>0</v>
      </c>
      <c r="I13" s="75"/>
      <c r="J13" s="75"/>
      <c r="K13" s="75"/>
      <c r="L13" s="76"/>
      <c r="M13" s="77">
        <f t="shared" si="2"/>
        <v>6</v>
      </c>
      <c r="N13" s="78"/>
      <c r="O13" s="78"/>
      <c r="P13" s="78"/>
      <c r="Q13" s="78"/>
      <c r="R13" s="81">
        <v>6</v>
      </c>
      <c r="S13" s="62"/>
      <c r="T13" s="62"/>
      <c r="U13" s="62"/>
      <c r="V13" s="108">
        <v>6</v>
      </c>
      <c r="W13" s="108"/>
      <c r="X13" s="63"/>
      <c r="Y13" s="109">
        <v>6</v>
      </c>
      <c r="Z13" s="63"/>
      <c r="AA13" s="64"/>
      <c r="AB13" s="65">
        <v>4</v>
      </c>
      <c r="AC13" s="65">
        <v>4</v>
      </c>
      <c r="AD13" s="65"/>
      <c r="AE13" s="65">
        <v>2</v>
      </c>
      <c r="AF13" s="66"/>
      <c r="AG13" s="82">
        <v>43</v>
      </c>
      <c r="AH13" s="85">
        <v>21</v>
      </c>
      <c r="AI13" s="84">
        <v>120</v>
      </c>
      <c r="AJ13" s="83">
        <f t="shared" ref="AJ13:AJ14" si="7">SUM(AQ13:AU13)</f>
        <v>6</v>
      </c>
      <c r="AK13" s="84" t="s">
        <v>77</v>
      </c>
      <c r="AL13" s="75" t="s">
        <v>77</v>
      </c>
      <c r="AM13" s="85" t="s">
        <v>77</v>
      </c>
      <c r="AN13" s="82" t="s">
        <v>75</v>
      </c>
      <c r="AO13" s="75" t="s">
        <v>75</v>
      </c>
      <c r="AP13" s="85" t="s">
        <v>75</v>
      </c>
      <c r="AQ13" s="82"/>
      <c r="AR13" s="75"/>
      <c r="AS13" s="75">
        <v>4</v>
      </c>
      <c r="AT13" s="75">
        <v>2</v>
      </c>
      <c r="AU13" s="85"/>
      <c r="AV13" s="86">
        <f t="shared" si="4"/>
        <v>0</v>
      </c>
      <c r="AW13" s="108"/>
      <c r="AX13" s="108"/>
      <c r="AY13" s="108"/>
      <c r="AZ13" s="108"/>
      <c r="BA13" s="108"/>
      <c r="BB13" s="108"/>
      <c r="BC13" s="108"/>
      <c r="BD13" s="108"/>
      <c r="BE13" s="63"/>
    </row>
    <row r="14" spans="1:57" ht="34.049999999999997" customHeight="1" x14ac:dyDescent="0.3">
      <c r="A14" s="702"/>
      <c r="B14" s="676"/>
      <c r="C14" s="673"/>
      <c r="D14" s="89" t="s">
        <v>80</v>
      </c>
      <c r="E14" s="679"/>
      <c r="F14" s="673"/>
      <c r="G14" s="90">
        <f t="shared" si="0"/>
        <v>0</v>
      </c>
      <c r="H14" s="91">
        <f t="shared" si="1"/>
        <v>0</v>
      </c>
      <c r="I14" s="92"/>
      <c r="J14" s="92"/>
      <c r="K14" s="92"/>
      <c r="L14" s="93"/>
      <c r="M14" s="110">
        <f t="shared" si="2"/>
        <v>0</v>
      </c>
      <c r="N14" s="98"/>
      <c r="O14" s="98"/>
      <c r="P14" s="98"/>
      <c r="Q14" s="98"/>
      <c r="R14" s="99"/>
      <c r="S14" s="100"/>
      <c r="T14" s="100"/>
      <c r="U14" s="100"/>
      <c r="V14" s="78"/>
      <c r="W14" s="78"/>
      <c r="X14" s="81"/>
      <c r="Y14" s="80"/>
      <c r="Z14" s="81"/>
      <c r="AA14" s="82"/>
      <c r="AB14" s="75"/>
      <c r="AC14" s="75"/>
      <c r="AD14" s="75"/>
      <c r="AE14" s="75"/>
      <c r="AF14" s="76"/>
      <c r="AG14" s="103"/>
      <c r="AH14" s="106"/>
      <c r="AI14" s="111"/>
      <c r="AJ14" s="112">
        <f t="shared" si="7"/>
        <v>0</v>
      </c>
      <c r="AK14" s="105" t="s">
        <v>75</v>
      </c>
      <c r="AL14" s="92" t="s">
        <v>75</v>
      </c>
      <c r="AM14" s="106" t="s">
        <v>75</v>
      </c>
      <c r="AN14" s="103" t="s">
        <v>75</v>
      </c>
      <c r="AO14" s="92" t="s">
        <v>77</v>
      </c>
      <c r="AP14" s="106" t="s">
        <v>77</v>
      </c>
      <c r="AQ14" s="103"/>
      <c r="AR14" s="92"/>
      <c r="AS14" s="92"/>
      <c r="AT14" s="92"/>
      <c r="AU14" s="106"/>
      <c r="AV14" s="107">
        <f t="shared" si="4"/>
        <v>0</v>
      </c>
      <c r="AW14" s="78"/>
      <c r="AX14" s="78"/>
      <c r="AY14" s="78"/>
      <c r="AZ14" s="78"/>
      <c r="BA14" s="78"/>
      <c r="BB14" s="78"/>
      <c r="BC14" s="78"/>
      <c r="BD14" s="78"/>
      <c r="BE14" s="81"/>
    </row>
    <row r="15" spans="1:57" ht="34.049999999999997" customHeight="1" x14ac:dyDescent="0.3">
      <c r="A15" s="702"/>
      <c r="B15" s="674" t="s">
        <v>82</v>
      </c>
      <c r="C15" s="671" t="s">
        <v>83</v>
      </c>
      <c r="D15" s="51" t="s">
        <v>74</v>
      </c>
      <c r="E15" s="677">
        <v>5</v>
      </c>
      <c r="F15" s="680">
        <f>E15-SUM(M15:M19)</f>
        <v>3</v>
      </c>
      <c r="G15" s="53">
        <f t="shared" si="0"/>
        <v>0</v>
      </c>
      <c r="H15" s="54">
        <f t="shared" si="1"/>
        <v>0</v>
      </c>
      <c r="I15" s="55"/>
      <c r="J15" s="55"/>
      <c r="K15" s="55"/>
      <c r="L15" s="56"/>
      <c r="M15" s="57">
        <f t="shared" si="2"/>
        <v>0</v>
      </c>
      <c r="N15" s="58"/>
      <c r="O15" s="58"/>
      <c r="P15" s="58"/>
      <c r="Q15" s="58"/>
      <c r="R15" s="61"/>
      <c r="S15" s="113"/>
      <c r="T15" s="113"/>
      <c r="U15" s="113"/>
      <c r="V15" s="58"/>
      <c r="W15" s="58"/>
      <c r="X15" s="61"/>
      <c r="Y15" s="60"/>
      <c r="Z15" s="61"/>
      <c r="AA15" s="67"/>
      <c r="AB15" s="55"/>
      <c r="AC15" s="55"/>
      <c r="AD15" s="55"/>
      <c r="AE15" s="55"/>
      <c r="AF15" s="56"/>
      <c r="AG15" s="67"/>
      <c r="AH15" s="70"/>
      <c r="AI15" s="69"/>
      <c r="AJ15" s="68">
        <f t="shared" ref="AJ15:AJ16" si="8">SUM(AN15:AP15)</f>
        <v>0</v>
      </c>
      <c r="AK15" s="69" t="s">
        <v>75</v>
      </c>
      <c r="AL15" s="55" t="s">
        <v>75</v>
      </c>
      <c r="AM15" s="70" t="s">
        <v>75</v>
      </c>
      <c r="AN15" s="67"/>
      <c r="AO15" s="55"/>
      <c r="AP15" s="70"/>
      <c r="AQ15" s="67" t="s">
        <v>75</v>
      </c>
      <c r="AR15" s="55" t="s">
        <v>75</v>
      </c>
      <c r="AS15" s="55" t="s">
        <v>75</v>
      </c>
      <c r="AT15" s="55" t="s">
        <v>75</v>
      </c>
      <c r="AU15" s="70" t="s">
        <v>75</v>
      </c>
      <c r="AV15" s="71">
        <f t="shared" si="4"/>
        <v>0</v>
      </c>
      <c r="AW15" s="58"/>
      <c r="AX15" s="58"/>
      <c r="AY15" s="58"/>
      <c r="AZ15" s="58"/>
      <c r="BA15" s="58"/>
      <c r="BB15" s="58"/>
      <c r="BC15" s="58"/>
      <c r="BD15" s="58"/>
      <c r="BE15" s="61"/>
    </row>
    <row r="16" spans="1:57" ht="34.049999999999997" customHeight="1" x14ac:dyDescent="0.3">
      <c r="A16" s="702"/>
      <c r="B16" s="675"/>
      <c r="C16" s="672"/>
      <c r="D16" s="72" t="s">
        <v>76</v>
      </c>
      <c r="E16" s="678"/>
      <c r="F16" s="672"/>
      <c r="G16" s="73">
        <f t="shared" si="0"/>
        <v>0</v>
      </c>
      <c r="H16" s="74">
        <f t="shared" si="1"/>
        <v>0</v>
      </c>
      <c r="I16" s="75"/>
      <c r="J16" s="75"/>
      <c r="K16" s="75"/>
      <c r="L16" s="76"/>
      <c r="M16" s="77">
        <f t="shared" si="2"/>
        <v>0</v>
      </c>
      <c r="N16" s="78"/>
      <c r="O16" s="78"/>
      <c r="P16" s="78"/>
      <c r="Q16" s="78"/>
      <c r="R16" s="81"/>
      <c r="S16" s="62"/>
      <c r="T16" s="62"/>
      <c r="U16" s="62"/>
      <c r="V16" s="108"/>
      <c r="W16" s="108"/>
      <c r="X16" s="63"/>
      <c r="Y16" s="109"/>
      <c r="Z16" s="63"/>
      <c r="AA16" s="64"/>
      <c r="AB16" s="65"/>
      <c r="AC16" s="65"/>
      <c r="AD16" s="65"/>
      <c r="AE16" s="65"/>
      <c r="AF16" s="66"/>
      <c r="AG16" s="82"/>
      <c r="AH16" s="85"/>
      <c r="AI16" s="84"/>
      <c r="AJ16" s="83">
        <f t="shared" si="8"/>
        <v>0</v>
      </c>
      <c r="AK16" s="84" t="s">
        <v>77</v>
      </c>
      <c r="AL16" s="75" t="s">
        <v>77</v>
      </c>
      <c r="AM16" s="85" t="s">
        <v>77</v>
      </c>
      <c r="AN16" s="82"/>
      <c r="AO16" s="75"/>
      <c r="AP16" s="85"/>
      <c r="AQ16" s="82" t="s">
        <v>75</v>
      </c>
      <c r="AR16" s="75" t="s">
        <v>75</v>
      </c>
      <c r="AS16" s="75" t="s">
        <v>75</v>
      </c>
      <c r="AT16" s="75" t="s">
        <v>75</v>
      </c>
      <c r="AU16" s="85" t="s">
        <v>75</v>
      </c>
      <c r="AV16" s="86">
        <f t="shared" si="4"/>
        <v>0</v>
      </c>
      <c r="AW16" s="108"/>
      <c r="AX16" s="108"/>
      <c r="AY16" s="108"/>
      <c r="AZ16" s="108"/>
      <c r="BA16" s="108"/>
      <c r="BB16" s="108"/>
      <c r="BC16" s="108"/>
      <c r="BD16" s="108"/>
      <c r="BE16" s="63"/>
    </row>
    <row r="17" spans="1:57" ht="34.049999999999997" customHeight="1" x14ac:dyDescent="0.3">
      <c r="A17" s="702"/>
      <c r="B17" s="675"/>
      <c r="C17" s="672"/>
      <c r="D17" s="72" t="s">
        <v>78</v>
      </c>
      <c r="E17" s="678"/>
      <c r="F17" s="672"/>
      <c r="G17" s="73">
        <f t="shared" si="0"/>
        <v>0</v>
      </c>
      <c r="H17" s="74">
        <f t="shared" si="1"/>
        <v>0</v>
      </c>
      <c r="I17" s="75"/>
      <c r="J17" s="75"/>
      <c r="K17" s="75"/>
      <c r="L17" s="76"/>
      <c r="M17" s="77">
        <f t="shared" si="2"/>
        <v>0</v>
      </c>
      <c r="N17" s="78"/>
      <c r="O17" s="78"/>
      <c r="P17" s="78"/>
      <c r="Q17" s="78"/>
      <c r="R17" s="81"/>
      <c r="S17" s="62"/>
      <c r="T17" s="62"/>
      <c r="U17" s="62"/>
      <c r="V17" s="108"/>
      <c r="W17" s="108"/>
      <c r="X17" s="63"/>
      <c r="Y17" s="109"/>
      <c r="Z17" s="63"/>
      <c r="AA17" s="64"/>
      <c r="AB17" s="65"/>
      <c r="AC17" s="65"/>
      <c r="AD17" s="65"/>
      <c r="AE17" s="65"/>
      <c r="AF17" s="66"/>
      <c r="AG17" s="82"/>
      <c r="AH17" s="85"/>
      <c r="AI17" s="84"/>
      <c r="AJ17" s="83">
        <f>SUM(AK17:AM17)</f>
        <v>0</v>
      </c>
      <c r="AK17" s="84"/>
      <c r="AL17" s="75"/>
      <c r="AM17" s="85"/>
      <c r="AN17" s="82" t="s">
        <v>75</v>
      </c>
      <c r="AO17" s="75" t="s">
        <v>75</v>
      </c>
      <c r="AP17" s="85" t="s">
        <v>75</v>
      </c>
      <c r="AQ17" s="82" t="s">
        <v>75</v>
      </c>
      <c r="AR17" s="75" t="s">
        <v>75</v>
      </c>
      <c r="AS17" s="75" t="s">
        <v>75</v>
      </c>
      <c r="AT17" s="75" t="s">
        <v>75</v>
      </c>
      <c r="AU17" s="85" t="s">
        <v>75</v>
      </c>
      <c r="AV17" s="86">
        <f t="shared" si="4"/>
        <v>0</v>
      </c>
      <c r="AW17" s="108"/>
      <c r="AX17" s="108"/>
      <c r="AY17" s="108"/>
      <c r="AZ17" s="108"/>
      <c r="BA17" s="108"/>
      <c r="BB17" s="108"/>
      <c r="BC17" s="108"/>
      <c r="BD17" s="108"/>
      <c r="BE17" s="63"/>
    </row>
    <row r="18" spans="1:57" ht="34.049999999999997" customHeight="1" x14ac:dyDescent="0.3">
      <c r="A18" s="702"/>
      <c r="B18" s="675"/>
      <c r="C18" s="672"/>
      <c r="D18" s="72" t="s">
        <v>79</v>
      </c>
      <c r="E18" s="678"/>
      <c r="F18" s="672"/>
      <c r="G18" s="73">
        <f t="shared" si="0"/>
        <v>2</v>
      </c>
      <c r="H18" s="74">
        <f t="shared" si="1"/>
        <v>1</v>
      </c>
      <c r="I18" s="75"/>
      <c r="J18" s="75"/>
      <c r="K18" s="75"/>
      <c r="L18" s="76">
        <v>1</v>
      </c>
      <c r="M18" s="77">
        <f t="shared" si="2"/>
        <v>2</v>
      </c>
      <c r="N18" s="78"/>
      <c r="O18" s="78"/>
      <c r="P18" s="78"/>
      <c r="Q18" s="78"/>
      <c r="R18" s="81">
        <v>2</v>
      </c>
      <c r="S18" s="62">
        <v>2</v>
      </c>
      <c r="T18" s="62"/>
      <c r="U18" s="62"/>
      <c r="V18" s="108"/>
      <c r="W18" s="108"/>
      <c r="X18" s="63"/>
      <c r="Y18" s="109">
        <v>1</v>
      </c>
      <c r="Z18" s="63">
        <v>1</v>
      </c>
      <c r="AA18" s="64"/>
      <c r="AB18" s="65">
        <v>2</v>
      </c>
      <c r="AC18" s="65">
        <v>2</v>
      </c>
      <c r="AD18" s="65"/>
      <c r="AE18" s="65">
        <v>2</v>
      </c>
      <c r="AF18" s="66">
        <v>2</v>
      </c>
      <c r="AG18" s="82">
        <v>39</v>
      </c>
      <c r="AH18" s="85">
        <v>20</v>
      </c>
      <c r="AI18" s="84">
        <v>75</v>
      </c>
      <c r="AJ18" s="83">
        <f t="shared" ref="AJ18:AJ19" si="9">SUM(AQ18:AU18)</f>
        <v>2</v>
      </c>
      <c r="AK18" s="84" t="s">
        <v>77</v>
      </c>
      <c r="AL18" s="75" t="s">
        <v>77</v>
      </c>
      <c r="AM18" s="85" t="s">
        <v>77</v>
      </c>
      <c r="AN18" s="82" t="s">
        <v>75</v>
      </c>
      <c r="AO18" s="75" t="s">
        <v>75</v>
      </c>
      <c r="AP18" s="85" t="s">
        <v>75</v>
      </c>
      <c r="AQ18" s="82">
        <v>1</v>
      </c>
      <c r="AR18" s="75"/>
      <c r="AS18" s="75">
        <v>1</v>
      </c>
      <c r="AT18" s="75"/>
      <c r="AU18" s="85"/>
      <c r="AV18" s="86">
        <f t="shared" si="4"/>
        <v>0</v>
      </c>
      <c r="AW18" s="108"/>
      <c r="AX18" s="108"/>
      <c r="AY18" s="108"/>
      <c r="AZ18" s="108"/>
      <c r="BA18" s="108"/>
      <c r="BB18" s="108"/>
      <c r="BC18" s="108"/>
      <c r="BD18" s="108"/>
      <c r="BE18" s="63"/>
    </row>
    <row r="19" spans="1:57" ht="34.049999999999997" customHeight="1" x14ac:dyDescent="0.3">
      <c r="A19" s="702"/>
      <c r="B19" s="676"/>
      <c r="C19" s="673"/>
      <c r="D19" s="89" t="s">
        <v>80</v>
      </c>
      <c r="E19" s="679"/>
      <c r="F19" s="673"/>
      <c r="G19" s="90">
        <f t="shared" si="0"/>
        <v>0</v>
      </c>
      <c r="H19" s="91">
        <f t="shared" si="1"/>
        <v>0</v>
      </c>
      <c r="I19" s="92"/>
      <c r="J19" s="92"/>
      <c r="K19" s="92"/>
      <c r="L19" s="93"/>
      <c r="M19" s="110">
        <f t="shared" si="2"/>
        <v>0</v>
      </c>
      <c r="N19" s="98"/>
      <c r="O19" s="98"/>
      <c r="P19" s="98"/>
      <c r="Q19" s="98"/>
      <c r="R19" s="99"/>
      <c r="S19" s="114"/>
      <c r="T19" s="114"/>
      <c r="U19" s="114"/>
      <c r="V19" s="98"/>
      <c r="W19" s="98"/>
      <c r="X19" s="99"/>
      <c r="Y19" s="97"/>
      <c r="Z19" s="99"/>
      <c r="AA19" s="103"/>
      <c r="AB19" s="92"/>
      <c r="AC19" s="92"/>
      <c r="AD19" s="92"/>
      <c r="AE19" s="92"/>
      <c r="AF19" s="93"/>
      <c r="AG19" s="103"/>
      <c r="AH19" s="106"/>
      <c r="AI19" s="105"/>
      <c r="AJ19" s="104">
        <f t="shared" si="9"/>
        <v>0</v>
      </c>
      <c r="AK19" s="105" t="s">
        <v>75</v>
      </c>
      <c r="AL19" s="92" t="s">
        <v>75</v>
      </c>
      <c r="AM19" s="106" t="s">
        <v>75</v>
      </c>
      <c r="AN19" s="103" t="s">
        <v>75</v>
      </c>
      <c r="AO19" s="92" t="s">
        <v>77</v>
      </c>
      <c r="AP19" s="106" t="s">
        <v>77</v>
      </c>
      <c r="AQ19" s="103"/>
      <c r="AR19" s="92"/>
      <c r="AS19" s="92"/>
      <c r="AT19" s="92"/>
      <c r="AU19" s="106"/>
      <c r="AV19" s="107">
        <f t="shared" si="4"/>
        <v>0</v>
      </c>
      <c r="AW19" s="98"/>
      <c r="AX19" s="98"/>
      <c r="AY19" s="98"/>
      <c r="AZ19" s="98"/>
      <c r="BA19" s="98"/>
      <c r="BB19" s="98"/>
      <c r="BC19" s="98"/>
      <c r="BD19" s="98"/>
      <c r="BE19" s="99"/>
    </row>
    <row r="20" spans="1:57" ht="34.049999999999997" customHeight="1" x14ac:dyDescent="0.3">
      <c r="A20" s="702"/>
      <c r="B20" s="674" t="s">
        <v>84</v>
      </c>
      <c r="C20" s="671" t="s">
        <v>85</v>
      </c>
      <c r="D20" s="51" t="s">
        <v>74</v>
      </c>
      <c r="E20" s="677">
        <v>28</v>
      </c>
      <c r="F20" s="680">
        <f>E20-SUM(M20:M24)</f>
        <v>6</v>
      </c>
      <c r="G20" s="53">
        <f t="shared" si="0"/>
        <v>1</v>
      </c>
      <c r="H20" s="54">
        <f t="shared" si="1"/>
        <v>0</v>
      </c>
      <c r="I20" s="55"/>
      <c r="J20" s="55"/>
      <c r="K20" s="55"/>
      <c r="L20" s="56"/>
      <c r="M20" s="57">
        <f t="shared" si="2"/>
        <v>1</v>
      </c>
      <c r="N20" s="58"/>
      <c r="O20" s="58"/>
      <c r="P20" s="58"/>
      <c r="Q20" s="58"/>
      <c r="R20" s="59">
        <v>1</v>
      </c>
      <c r="S20" s="60"/>
      <c r="T20" s="58"/>
      <c r="U20" s="58"/>
      <c r="V20" s="55">
        <v>1</v>
      </c>
      <c r="W20" s="58"/>
      <c r="X20" s="61"/>
      <c r="Y20" s="62">
        <v>1</v>
      </c>
      <c r="Z20" s="63"/>
      <c r="AA20" s="64"/>
      <c r="AB20" s="65"/>
      <c r="AC20" s="65"/>
      <c r="AD20" s="65"/>
      <c r="AE20" s="65">
        <v>1</v>
      </c>
      <c r="AF20" s="66"/>
      <c r="AG20" s="64"/>
      <c r="AH20" s="66"/>
      <c r="AI20" s="67"/>
      <c r="AJ20" s="68">
        <f t="shared" ref="AJ20:AJ21" si="10">SUM(AN20:AP20)</f>
        <v>1</v>
      </c>
      <c r="AK20" s="69" t="s">
        <v>75</v>
      </c>
      <c r="AL20" s="55" t="s">
        <v>75</v>
      </c>
      <c r="AM20" s="70" t="s">
        <v>75</v>
      </c>
      <c r="AN20" s="67"/>
      <c r="AO20" s="55">
        <v>1</v>
      </c>
      <c r="AP20" s="70"/>
      <c r="AQ20" s="67" t="s">
        <v>75</v>
      </c>
      <c r="AR20" s="55" t="s">
        <v>75</v>
      </c>
      <c r="AS20" s="55" t="s">
        <v>75</v>
      </c>
      <c r="AT20" s="55" t="s">
        <v>75</v>
      </c>
      <c r="AU20" s="56" t="s">
        <v>75</v>
      </c>
      <c r="AV20" s="71">
        <f t="shared" si="4"/>
        <v>0</v>
      </c>
      <c r="AW20" s="58"/>
      <c r="AX20" s="58"/>
      <c r="AY20" s="58"/>
      <c r="AZ20" s="58"/>
      <c r="BA20" s="58"/>
      <c r="BB20" s="58"/>
      <c r="BC20" s="58"/>
      <c r="BD20" s="58"/>
      <c r="BE20" s="61"/>
    </row>
    <row r="21" spans="1:57" ht="34.049999999999997" customHeight="1" x14ac:dyDescent="0.3">
      <c r="A21" s="702"/>
      <c r="B21" s="675"/>
      <c r="C21" s="672"/>
      <c r="D21" s="72" t="s">
        <v>76</v>
      </c>
      <c r="E21" s="678"/>
      <c r="F21" s="672"/>
      <c r="G21" s="73">
        <f t="shared" si="0"/>
        <v>0</v>
      </c>
      <c r="H21" s="74">
        <f t="shared" si="1"/>
        <v>0</v>
      </c>
      <c r="I21" s="75"/>
      <c r="J21" s="75"/>
      <c r="K21" s="75"/>
      <c r="L21" s="76"/>
      <c r="M21" s="77">
        <f t="shared" si="2"/>
        <v>0</v>
      </c>
      <c r="N21" s="78"/>
      <c r="O21" s="78"/>
      <c r="P21" s="78"/>
      <c r="Q21" s="78"/>
      <c r="R21" s="79"/>
      <c r="S21" s="80"/>
      <c r="T21" s="75"/>
      <c r="U21" s="75"/>
      <c r="V21" s="78"/>
      <c r="W21" s="78"/>
      <c r="X21" s="81"/>
      <c r="Y21" s="62"/>
      <c r="Z21" s="63"/>
      <c r="AA21" s="64"/>
      <c r="AB21" s="65"/>
      <c r="AC21" s="65"/>
      <c r="AD21" s="65"/>
      <c r="AE21" s="65"/>
      <c r="AF21" s="66"/>
      <c r="AG21" s="82"/>
      <c r="AH21" s="76"/>
      <c r="AI21" s="82"/>
      <c r="AJ21" s="83">
        <f t="shared" si="10"/>
        <v>0</v>
      </c>
      <c r="AK21" s="84" t="s">
        <v>77</v>
      </c>
      <c r="AL21" s="75" t="s">
        <v>77</v>
      </c>
      <c r="AM21" s="85" t="s">
        <v>77</v>
      </c>
      <c r="AN21" s="82"/>
      <c r="AO21" s="75"/>
      <c r="AP21" s="85"/>
      <c r="AQ21" s="82" t="s">
        <v>75</v>
      </c>
      <c r="AR21" s="75" t="s">
        <v>75</v>
      </c>
      <c r="AS21" s="75" t="s">
        <v>75</v>
      </c>
      <c r="AT21" s="75" t="s">
        <v>75</v>
      </c>
      <c r="AU21" s="76" t="s">
        <v>75</v>
      </c>
      <c r="AV21" s="86">
        <f t="shared" si="4"/>
        <v>0</v>
      </c>
      <c r="AW21" s="78"/>
      <c r="AX21" s="78"/>
      <c r="AY21" s="78"/>
      <c r="AZ21" s="78"/>
      <c r="BA21" s="78"/>
      <c r="BB21" s="78"/>
      <c r="BC21" s="78"/>
      <c r="BD21" s="78"/>
      <c r="BE21" s="81"/>
    </row>
    <row r="22" spans="1:57" ht="34.049999999999997" customHeight="1" x14ac:dyDescent="0.3">
      <c r="A22" s="702"/>
      <c r="B22" s="675"/>
      <c r="C22" s="672"/>
      <c r="D22" s="72" t="s">
        <v>78</v>
      </c>
      <c r="E22" s="678"/>
      <c r="F22" s="672"/>
      <c r="G22" s="73">
        <f t="shared" si="0"/>
        <v>0</v>
      </c>
      <c r="H22" s="74">
        <f t="shared" si="1"/>
        <v>0</v>
      </c>
      <c r="I22" s="75"/>
      <c r="J22" s="75"/>
      <c r="K22" s="75"/>
      <c r="L22" s="76"/>
      <c r="M22" s="77">
        <f t="shared" si="2"/>
        <v>0</v>
      </c>
      <c r="N22" s="78"/>
      <c r="O22" s="78"/>
      <c r="P22" s="78"/>
      <c r="Q22" s="87"/>
      <c r="R22" s="79"/>
      <c r="S22" s="80"/>
      <c r="T22" s="78"/>
      <c r="U22" s="78"/>
      <c r="V22" s="78"/>
      <c r="W22" s="78"/>
      <c r="X22" s="81"/>
      <c r="Y22" s="62"/>
      <c r="Z22" s="63"/>
      <c r="AA22" s="64"/>
      <c r="AB22" s="65"/>
      <c r="AC22" s="65"/>
      <c r="AD22" s="65"/>
      <c r="AE22" s="65"/>
      <c r="AF22" s="66"/>
      <c r="AG22" s="82"/>
      <c r="AH22" s="76"/>
      <c r="AI22" s="82"/>
      <c r="AJ22" s="83">
        <f>SUM(AK22:AM22)</f>
        <v>0</v>
      </c>
      <c r="AK22" s="84"/>
      <c r="AL22" s="75"/>
      <c r="AM22" s="85"/>
      <c r="AN22" s="82" t="s">
        <v>75</v>
      </c>
      <c r="AO22" s="75" t="s">
        <v>75</v>
      </c>
      <c r="AP22" s="85" t="s">
        <v>75</v>
      </c>
      <c r="AQ22" s="82" t="s">
        <v>75</v>
      </c>
      <c r="AR22" s="75" t="s">
        <v>75</v>
      </c>
      <c r="AS22" s="75" t="s">
        <v>75</v>
      </c>
      <c r="AT22" s="75" t="s">
        <v>75</v>
      </c>
      <c r="AU22" s="76" t="s">
        <v>75</v>
      </c>
      <c r="AV22" s="86">
        <f t="shared" si="4"/>
        <v>0</v>
      </c>
      <c r="AW22" s="78"/>
      <c r="AX22" s="78"/>
      <c r="AY22" s="78"/>
      <c r="AZ22" s="78"/>
      <c r="BA22" s="78"/>
      <c r="BB22" s="78"/>
      <c r="BC22" s="78"/>
      <c r="BD22" s="78"/>
      <c r="BE22" s="81"/>
    </row>
    <row r="23" spans="1:57" ht="34.049999999999997" customHeight="1" x14ac:dyDescent="0.3">
      <c r="A23" s="702"/>
      <c r="B23" s="675"/>
      <c r="C23" s="672"/>
      <c r="D23" s="72" t="s">
        <v>79</v>
      </c>
      <c r="E23" s="678"/>
      <c r="F23" s="672"/>
      <c r="G23" s="73">
        <f t="shared" si="0"/>
        <v>22</v>
      </c>
      <c r="H23" s="74">
        <f t="shared" si="1"/>
        <v>1</v>
      </c>
      <c r="I23" s="75">
        <v>1</v>
      </c>
      <c r="J23" s="75"/>
      <c r="K23" s="75"/>
      <c r="L23" s="76"/>
      <c r="M23" s="77">
        <f t="shared" si="2"/>
        <v>21</v>
      </c>
      <c r="N23" s="78"/>
      <c r="O23" s="78"/>
      <c r="P23" s="78"/>
      <c r="Q23" s="78"/>
      <c r="R23" s="79">
        <v>21</v>
      </c>
      <c r="S23" s="80">
        <v>2</v>
      </c>
      <c r="T23" s="78"/>
      <c r="U23" s="78"/>
      <c r="V23" s="78">
        <v>19</v>
      </c>
      <c r="W23" s="78"/>
      <c r="X23" s="81"/>
      <c r="Y23" s="62">
        <v>17</v>
      </c>
      <c r="Z23" s="63">
        <v>4</v>
      </c>
      <c r="AA23" s="64"/>
      <c r="AB23" s="65">
        <v>9</v>
      </c>
      <c r="AC23" s="65">
        <v>9</v>
      </c>
      <c r="AD23" s="65"/>
      <c r="AE23" s="65">
        <v>18</v>
      </c>
      <c r="AF23" s="66"/>
      <c r="AG23" s="82">
        <v>40</v>
      </c>
      <c r="AH23" s="76">
        <v>19</v>
      </c>
      <c r="AI23" s="82">
        <v>93</v>
      </c>
      <c r="AJ23" s="83">
        <f t="shared" ref="AJ23:AJ24" si="11">SUM(AQ23:AU23)</f>
        <v>21</v>
      </c>
      <c r="AK23" s="84" t="s">
        <v>77</v>
      </c>
      <c r="AL23" s="75" t="s">
        <v>77</v>
      </c>
      <c r="AM23" s="85" t="s">
        <v>77</v>
      </c>
      <c r="AN23" s="82" t="s">
        <v>75</v>
      </c>
      <c r="AO23" s="75" t="s">
        <v>75</v>
      </c>
      <c r="AP23" s="85" t="s">
        <v>75</v>
      </c>
      <c r="AQ23" s="88">
        <v>1</v>
      </c>
      <c r="AR23" s="76">
        <v>3</v>
      </c>
      <c r="AS23" s="76">
        <v>13</v>
      </c>
      <c r="AT23" s="76">
        <v>4</v>
      </c>
      <c r="AU23" s="85"/>
      <c r="AV23" s="86">
        <f t="shared" si="4"/>
        <v>1</v>
      </c>
      <c r="AW23" s="78"/>
      <c r="AX23" s="78"/>
      <c r="AY23" s="78"/>
      <c r="AZ23" s="78"/>
      <c r="BA23" s="78"/>
      <c r="BB23" s="78"/>
      <c r="BC23" s="78">
        <v>1</v>
      </c>
      <c r="BD23" s="78"/>
      <c r="BE23" s="81"/>
    </row>
    <row r="24" spans="1:57" ht="34.049999999999997" customHeight="1" x14ac:dyDescent="0.3">
      <c r="A24" s="702"/>
      <c r="B24" s="676"/>
      <c r="C24" s="673"/>
      <c r="D24" s="89" t="s">
        <v>80</v>
      </c>
      <c r="E24" s="679"/>
      <c r="F24" s="673"/>
      <c r="G24" s="90">
        <f t="shared" si="0"/>
        <v>0</v>
      </c>
      <c r="H24" s="91">
        <f t="shared" si="1"/>
        <v>0</v>
      </c>
      <c r="I24" s="92"/>
      <c r="J24" s="92"/>
      <c r="K24" s="92"/>
      <c r="L24" s="93"/>
      <c r="M24" s="94">
        <f t="shared" si="2"/>
        <v>0</v>
      </c>
      <c r="N24" s="95"/>
      <c r="O24" s="95"/>
      <c r="P24" s="95"/>
      <c r="Q24" s="95"/>
      <c r="R24" s="96"/>
      <c r="S24" s="97"/>
      <c r="T24" s="98"/>
      <c r="U24" s="98"/>
      <c r="V24" s="98"/>
      <c r="W24" s="98"/>
      <c r="X24" s="99"/>
      <c r="Y24" s="100"/>
      <c r="Z24" s="81"/>
      <c r="AA24" s="82"/>
      <c r="AB24" s="75"/>
      <c r="AC24" s="75"/>
      <c r="AD24" s="75"/>
      <c r="AE24" s="75"/>
      <c r="AF24" s="76"/>
      <c r="AG24" s="101"/>
      <c r="AH24" s="102"/>
      <c r="AI24" s="103"/>
      <c r="AJ24" s="104">
        <f t="shared" si="11"/>
        <v>0</v>
      </c>
      <c r="AK24" s="105" t="s">
        <v>75</v>
      </c>
      <c r="AL24" s="92" t="s">
        <v>75</v>
      </c>
      <c r="AM24" s="106" t="s">
        <v>75</v>
      </c>
      <c r="AN24" s="103" t="s">
        <v>75</v>
      </c>
      <c r="AO24" s="92" t="s">
        <v>77</v>
      </c>
      <c r="AP24" s="106" t="s">
        <v>77</v>
      </c>
      <c r="AQ24" s="103"/>
      <c r="AR24" s="92"/>
      <c r="AS24" s="92"/>
      <c r="AT24" s="92"/>
      <c r="AU24" s="93"/>
      <c r="AV24" s="107">
        <f t="shared" si="4"/>
        <v>0</v>
      </c>
      <c r="AW24" s="98"/>
      <c r="AX24" s="98"/>
      <c r="AY24" s="98"/>
      <c r="AZ24" s="98"/>
      <c r="BA24" s="98"/>
      <c r="BB24" s="98"/>
      <c r="BC24" s="98"/>
      <c r="BD24" s="98"/>
      <c r="BE24" s="99"/>
    </row>
    <row r="25" spans="1:57" ht="34.049999999999997" customHeight="1" x14ac:dyDescent="0.3">
      <c r="A25" s="702"/>
      <c r="B25" s="674" t="s">
        <v>86</v>
      </c>
      <c r="C25" s="671" t="s">
        <v>87</v>
      </c>
      <c r="D25" s="51" t="s">
        <v>74</v>
      </c>
      <c r="E25" s="677">
        <v>25</v>
      </c>
      <c r="F25" s="680">
        <f>E25-SUM(M25:M29)</f>
        <v>-2</v>
      </c>
      <c r="G25" s="53">
        <f t="shared" si="0"/>
        <v>0</v>
      </c>
      <c r="H25" s="54">
        <f t="shared" si="1"/>
        <v>0</v>
      </c>
      <c r="I25" s="55"/>
      <c r="J25" s="55"/>
      <c r="K25" s="55"/>
      <c r="L25" s="56"/>
      <c r="M25" s="57">
        <f t="shared" si="2"/>
        <v>0</v>
      </c>
      <c r="N25" s="58"/>
      <c r="O25" s="58"/>
      <c r="P25" s="58"/>
      <c r="Q25" s="58"/>
      <c r="R25" s="61"/>
      <c r="S25" s="62"/>
      <c r="T25" s="62"/>
      <c r="U25" s="62"/>
      <c r="V25" s="108"/>
      <c r="W25" s="108"/>
      <c r="X25" s="63"/>
      <c r="Y25" s="60"/>
      <c r="Z25" s="61"/>
      <c r="AA25" s="67"/>
      <c r="AB25" s="55"/>
      <c r="AC25" s="55"/>
      <c r="AD25" s="55"/>
      <c r="AE25" s="55"/>
      <c r="AF25" s="56"/>
      <c r="AG25" s="67"/>
      <c r="AH25" s="70"/>
      <c r="AI25" s="69"/>
      <c r="AJ25" s="68">
        <f t="shared" ref="AJ25:AJ26" si="12">SUM(AN25:AP25)</f>
        <v>0</v>
      </c>
      <c r="AK25" s="69" t="s">
        <v>75</v>
      </c>
      <c r="AL25" s="55" t="s">
        <v>75</v>
      </c>
      <c r="AM25" s="70" t="s">
        <v>75</v>
      </c>
      <c r="AN25" s="67"/>
      <c r="AO25" s="55"/>
      <c r="AP25" s="70"/>
      <c r="AQ25" s="67" t="s">
        <v>75</v>
      </c>
      <c r="AR25" s="55" t="s">
        <v>75</v>
      </c>
      <c r="AS25" s="55" t="s">
        <v>75</v>
      </c>
      <c r="AT25" s="55" t="s">
        <v>75</v>
      </c>
      <c r="AU25" s="70" t="s">
        <v>75</v>
      </c>
      <c r="AV25" s="71">
        <f t="shared" si="4"/>
        <v>0</v>
      </c>
      <c r="AW25" s="108"/>
      <c r="AX25" s="108"/>
      <c r="AY25" s="108"/>
      <c r="AZ25" s="108"/>
      <c r="BA25" s="108"/>
      <c r="BB25" s="108"/>
      <c r="BC25" s="108"/>
      <c r="BD25" s="108"/>
      <c r="BE25" s="63"/>
    </row>
    <row r="26" spans="1:57" ht="34.049999999999997" customHeight="1" x14ac:dyDescent="0.3">
      <c r="A26" s="702"/>
      <c r="B26" s="675"/>
      <c r="C26" s="672"/>
      <c r="D26" s="72" t="s">
        <v>76</v>
      </c>
      <c r="E26" s="678"/>
      <c r="F26" s="672"/>
      <c r="G26" s="73">
        <f t="shared" si="0"/>
        <v>0</v>
      </c>
      <c r="H26" s="74">
        <f t="shared" si="1"/>
        <v>0</v>
      </c>
      <c r="I26" s="75"/>
      <c r="J26" s="75"/>
      <c r="K26" s="75"/>
      <c r="L26" s="76"/>
      <c r="M26" s="77">
        <f t="shared" si="2"/>
        <v>0</v>
      </c>
      <c r="N26" s="78"/>
      <c r="O26" s="78"/>
      <c r="P26" s="78"/>
      <c r="Q26" s="78"/>
      <c r="R26" s="81"/>
      <c r="S26" s="62"/>
      <c r="T26" s="62"/>
      <c r="U26" s="62"/>
      <c r="V26" s="108"/>
      <c r="W26" s="108"/>
      <c r="X26" s="63"/>
      <c r="Y26" s="109"/>
      <c r="Z26" s="63"/>
      <c r="AA26" s="64"/>
      <c r="AB26" s="65"/>
      <c r="AC26" s="65"/>
      <c r="AD26" s="65"/>
      <c r="AE26" s="65"/>
      <c r="AF26" s="66"/>
      <c r="AG26" s="82"/>
      <c r="AH26" s="85"/>
      <c r="AI26" s="84"/>
      <c r="AJ26" s="83">
        <f t="shared" si="12"/>
        <v>0</v>
      </c>
      <c r="AK26" s="84" t="s">
        <v>77</v>
      </c>
      <c r="AL26" s="75" t="s">
        <v>77</v>
      </c>
      <c r="AM26" s="85" t="s">
        <v>77</v>
      </c>
      <c r="AN26" s="82"/>
      <c r="AO26" s="75"/>
      <c r="AP26" s="85"/>
      <c r="AQ26" s="82" t="s">
        <v>75</v>
      </c>
      <c r="AR26" s="75" t="s">
        <v>75</v>
      </c>
      <c r="AS26" s="75" t="s">
        <v>75</v>
      </c>
      <c r="AT26" s="75" t="s">
        <v>75</v>
      </c>
      <c r="AU26" s="85" t="s">
        <v>75</v>
      </c>
      <c r="AV26" s="86">
        <f t="shared" si="4"/>
        <v>0</v>
      </c>
      <c r="AW26" s="108"/>
      <c r="AX26" s="108"/>
      <c r="AY26" s="108"/>
      <c r="AZ26" s="108"/>
      <c r="BA26" s="108"/>
      <c r="BB26" s="108"/>
      <c r="BC26" s="108"/>
      <c r="BD26" s="108"/>
      <c r="BE26" s="63"/>
    </row>
    <row r="27" spans="1:57" ht="34.049999999999997" customHeight="1" x14ac:dyDescent="0.3">
      <c r="A27" s="702"/>
      <c r="B27" s="675"/>
      <c r="C27" s="672"/>
      <c r="D27" s="72" t="s">
        <v>78</v>
      </c>
      <c r="E27" s="678"/>
      <c r="F27" s="672"/>
      <c r="G27" s="73">
        <f t="shared" si="0"/>
        <v>0</v>
      </c>
      <c r="H27" s="74">
        <f t="shared" si="1"/>
        <v>0</v>
      </c>
      <c r="I27" s="75"/>
      <c r="J27" s="75"/>
      <c r="K27" s="75"/>
      <c r="L27" s="76"/>
      <c r="M27" s="77">
        <f t="shared" si="2"/>
        <v>0</v>
      </c>
      <c r="N27" s="78"/>
      <c r="O27" s="78"/>
      <c r="P27" s="78"/>
      <c r="Q27" s="78"/>
      <c r="R27" s="81"/>
      <c r="S27" s="62"/>
      <c r="T27" s="62"/>
      <c r="U27" s="62"/>
      <c r="V27" s="108"/>
      <c r="W27" s="108"/>
      <c r="X27" s="63"/>
      <c r="Y27" s="109"/>
      <c r="Z27" s="63"/>
      <c r="AA27" s="64"/>
      <c r="AB27" s="65"/>
      <c r="AC27" s="65"/>
      <c r="AD27" s="65"/>
      <c r="AE27" s="65"/>
      <c r="AF27" s="66"/>
      <c r="AG27" s="82"/>
      <c r="AH27" s="85"/>
      <c r="AI27" s="84"/>
      <c r="AJ27" s="83">
        <f>SUM(AK27:AM27)</f>
        <v>0</v>
      </c>
      <c r="AK27" s="84"/>
      <c r="AL27" s="75"/>
      <c r="AM27" s="85"/>
      <c r="AN27" s="82" t="s">
        <v>75</v>
      </c>
      <c r="AO27" s="75" t="s">
        <v>75</v>
      </c>
      <c r="AP27" s="85" t="s">
        <v>75</v>
      </c>
      <c r="AQ27" s="82" t="s">
        <v>75</v>
      </c>
      <c r="AR27" s="75" t="s">
        <v>75</v>
      </c>
      <c r="AS27" s="75" t="s">
        <v>75</v>
      </c>
      <c r="AT27" s="75" t="s">
        <v>75</v>
      </c>
      <c r="AU27" s="85" t="s">
        <v>75</v>
      </c>
      <c r="AV27" s="86">
        <f t="shared" si="4"/>
        <v>0</v>
      </c>
      <c r="AW27" s="108"/>
      <c r="AX27" s="108"/>
      <c r="AY27" s="108"/>
      <c r="AZ27" s="108"/>
      <c r="BA27" s="108"/>
      <c r="BB27" s="108"/>
      <c r="BC27" s="108"/>
      <c r="BD27" s="108"/>
      <c r="BE27" s="63"/>
    </row>
    <row r="28" spans="1:57" ht="34.049999999999997" customHeight="1" x14ac:dyDescent="0.3">
      <c r="A28" s="702"/>
      <c r="B28" s="675"/>
      <c r="C28" s="672"/>
      <c r="D28" s="72" t="s">
        <v>79</v>
      </c>
      <c r="E28" s="678"/>
      <c r="F28" s="672"/>
      <c r="G28" s="73">
        <f t="shared" si="0"/>
        <v>28</v>
      </c>
      <c r="H28" s="74">
        <f t="shared" si="1"/>
        <v>0</v>
      </c>
      <c r="I28" s="75"/>
      <c r="J28" s="75"/>
      <c r="K28" s="75"/>
      <c r="L28" s="76"/>
      <c r="M28" s="77">
        <f t="shared" si="2"/>
        <v>27</v>
      </c>
      <c r="N28" s="78"/>
      <c r="O28" s="78"/>
      <c r="P28" s="78"/>
      <c r="Q28" s="78"/>
      <c r="R28" s="81">
        <v>27</v>
      </c>
      <c r="S28" s="62">
        <v>1</v>
      </c>
      <c r="T28" s="62"/>
      <c r="U28" s="62"/>
      <c r="V28" s="108">
        <v>25</v>
      </c>
      <c r="W28" s="108">
        <v>1</v>
      </c>
      <c r="X28" s="63"/>
      <c r="Y28" s="109">
        <v>24</v>
      </c>
      <c r="Z28" s="63">
        <v>3</v>
      </c>
      <c r="AA28" s="64"/>
      <c r="AB28" s="65">
        <v>9</v>
      </c>
      <c r="AC28" s="65">
        <v>9</v>
      </c>
      <c r="AD28" s="65">
        <v>3</v>
      </c>
      <c r="AE28" s="65">
        <v>10</v>
      </c>
      <c r="AF28" s="66">
        <v>2</v>
      </c>
      <c r="AG28" s="82">
        <v>42</v>
      </c>
      <c r="AH28" s="85">
        <v>20</v>
      </c>
      <c r="AI28" s="84">
        <v>121</v>
      </c>
      <c r="AJ28" s="83">
        <f t="shared" ref="AJ28:AJ29" si="13">SUM(AQ28:AU28)</f>
        <v>27</v>
      </c>
      <c r="AK28" s="84" t="s">
        <v>77</v>
      </c>
      <c r="AL28" s="75" t="s">
        <v>77</v>
      </c>
      <c r="AM28" s="85" t="s">
        <v>77</v>
      </c>
      <c r="AN28" s="82" t="s">
        <v>75</v>
      </c>
      <c r="AO28" s="75" t="s">
        <v>75</v>
      </c>
      <c r="AP28" s="85" t="s">
        <v>75</v>
      </c>
      <c r="AQ28" s="82"/>
      <c r="AR28" s="75"/>
      <c r="AS28" s="75">
        <v>18</v>
      </c>
      <c r="AT28" s="75">
        <v>9</v>
      </c>
      <c r="AU28" s="85"/>
      <c r="AV28" s="86">
        <f t="shared" si="4"/>
        <v>1</v>
      </c>
      <c r="AW28" s="108"/>
      <c r="AX28" s="108"/>
      <c r="AY28" s="108"/>
      <c r="AZ28" s="108"/>
      <c r="BA28" s="108">
        <v>1</v>
      </c>
      <c r="BB28" s="108"/>
      <c r="BC28" s="108"/>
      <c r="BD28" s="108"/>
      <c r="BE28" s="63"/>
    </row>
    <row r="29" spans="1:57" ht="34.049999999999997" customHeight="1" x14ac:dyDescent="0.3">
      <c r="A29" s="702"/>
      <c r="B29" s="676"/>
      <c r="C29" s="673"/>
      <c r="D29" s="89" t="s">
        <v>80</v>
      </c>
      <c r="E29" s="679"/>
      <c r="F29" s="673"/>
      <c r="G29" s="90">
        <f t="shared" si="0"/>
        <v>0</v>
      </c>
      <c r="H29" s="91">
        <f t="shared" si="1"/>
        <v>0</v>
      </c>
      <c r="I29" s="92"/>
      <c r="J29" s="92"/>
      <c r="K29" s="92"/>
      <c r="L29" s="93"/>
      <c r="M29" s="110">
        <f t="shared" si="2"/>
        <v>0</v>
      </c>
      <c r="N29" s="98"/>
      <c r="O29" s="98"/>
      <c r="P29" s="98"/>
      <c r="Q29" s="98"/>
      <c r="R29" s="99"/>
      <c r="S29" s="100"/>
      <c r="T29" s="100"/>
      <c r="U29" s="100"/>
      <c r="V29" s="78"/>
      <c r="W29" s="78"/>
      <c r="X29" s="81"/>
      <c r="Y29" s="80"/>
      <c r="Z29" s="81"/>
      <c r="AA29" s="82"/>
      <c r="AB29" s="75"/>
      <c r="AC29" s="75"/>
      <c r="AD29" s="75"/>
      <c r="AE29" s="75"/>
      <c r="AF29" s="76"/>
      <c r="AG29" s="103"/>
      <c r="AH29" s="106"/>
      <c r="AI29" s="111"/>
      <c r="AJ29" s="112">
        <f t="shared" si="13"/>
        <v>0</v>
      </c>
      <c r="AK29" s="105" t="s">
        <v>75</v>
      </c>
      <c r="AL29" s="92" t="s">
        <v>75</v>
      </c>
      <c r="AM29" s="106" t="s">
        <v>75</v>
      </c>
      <c r="AN29" s="103" t="s">
        <v>75</v>
      </c>
      <c r="AO29" s="92" t="s">
        <v>77</v>
      </c>
      <c r="AP29" s="106" t="s">
        <v>77</v>
      </c>
      <c r="AQ29" s="103"/>
      <c r="AR29" s="92"/>
      <c r="AS29" s="92"/>
      <c r="AT29" s="92"/>
      <c r="AU29" s="106"/>
      <c r="AV29" s="107">
        <f t="shared" si="4"/>
        <v>0</v>
      </c>
      <c r="AW29" s="78"/>
      <c r="AX29" s="78"/>
      <c r="AY29" s="78"/>
      <c r="AZ29" s="78"/>
      <c r="BA29" s="78"/>
      <c r="BB29" s="78"/>
      <c r="BC29" s="78"/>
      <c r="BD29" s="78"/>
      <c r="BE29" s="81"/>
    </row>
    <row r="30" spans="1:57" ht="34.049999999999997" customHeight="1" x14ac:dyDescent="0.3">
      <c r="A30" s="702"/>
      <c r="B30" s="674" t="s">
        <v>88</v>
      </c>
      <c r="C30" s="671">
        <v>36205651</v>
      </c>
      <c r="D30" s="51" t="s">
        <v>74</v>
      </c>
      <c r="E30" s="677">
        <v>60</v>
      </c>
      <c r="F30" s="680">
        <f>E30-SUM(M30:M34)</f>
        <v>6</v>
      </c>
      <c r="G30" s="53">
        <f t="shared" si="0"/>
        <v>0</v>
      </c>
      <c r="H30" s="54">
        <f t="shared" si="1"/>
        <v>0</v>
      </c>
      <c r="I30" s="55"/>
      <c r="J30" s="55"/>
      <c r="K30" s="55"/>
      <c r="L30" s="56"/>
      <c r="M30" s="57">
        <f t="shared" si="2"/>
        <v>0</v>
      </c>
      <c r="N30" s="58"/>
      <c r="O30" s="58"/>
      <c r="P30" s="58"/>
      <c r="Q30" s="58"/>
      <c r="R30" s="61"/>
      <c r="S30" s="113"/>
      <c r="T30" s="113"/>
      <c r="U30" s="113"/>
      <c r="V30" s="58"/>
      <c r="W30" s="58"/>
      <c r="X30" s="61"/>
      <c r="Y30" s="60"/>
      <c r="Z30" s="61"/>
      <c r="AA30" s="67"/>
      <c r="AB30" s="55"/>
      <c r="AC30" s="55"/>
      <c r="AD30" s="55"/>
      <c r="AE30" s="55"/>
      <c r="AF30" s="56"/>
      <c r="AG30" s="67"/>
      <c r="AH30" s="70"/>
      <c r="AI30" s="69"/>
      <c r="AJ30" s="68">
        <f t="shared" ref="AJ30:AJ31" si="14">SUM(AN30:AP30)</f>
        <v>0</v>
      </c>
      <c r="AK30" s="69" t="s">
        <v>75</v>
      </c>
      <c r="AL30" s="55" t="s">
        <v>75</v>
      </c>
      <c r="AM30" s="70" t="s">
        <v>75</v>
      </c>
      <c r="AN30" s="67"/>
      <c r="AO30" s="55"/>
      <c r="AP30" s="70"/>
      <c r="AQ30" s="67" t="s">
        <v>75</v>
      </c>
      <c r="AR30" s="55" t="s">
        <v>75</v>
      </c>
      <c r="AS30" s="55" t="s">
        <v>75</v>
      </c>
      <c r="AT30" s="55" t="s">
        <v>75</v>
      </c>
      <c r="AU30" s="70" t="s">
        <v>75</v>
      </c>
      <c r="AV30" s="71">
        <f t="shared" si="4"/>
        <v>0</v>
      </c>
      <c r="AW30" s="58"/>
      <c r="AX30" s="58"/>
      <c r="AY30" s="58"/>
      <c r="AZ30" s="58"/>
      <c r="BA30" s="58"/>
      <c r="BB30" s="58"/>
      <c r="BC30" s="58"/>
      <c r="BD30" s="58"/>
      <c r="BE30" s="61"/>
    </row>
    <row r="31" spans="1:57" ht="34.049999999999997" customHeight="1" x14ac:dyDescent="0.3">
      <c r="A31" s="702"/>
      <c r="B31" s="675"/>
      <c r="C31" s="672"/>
      <c r="D31" s="72" t="s">
        <v>76</v>
      </c>
      <c r="E31" s="678"/>
      <c r="F31" s="672"/>
      <c r="G31" s="73">
        <f t="shared" si="0"/>
        <v>0</v>
      </c>
      <c r="H31" s="74">
        <f t="shared" si="1"/>
        <v>0</v>
      </c>
      <c r="I31" s="75"/>
      <c r="J31" s="75"/>
      <c r="K31" s="75"/>
      <c r="L31" s="76"/>
      <c r="M31" s="77">
        <f t="shared" si="2"/>
        <v>0</v>
      </c>
      <c r="N31" s="78"/>
      <c r="O31" s="78"/>
      <c r="P31" s="78"/>
      <c r="Q31" s="78"/>
      <c r="R31" s="81"/>
      <c r="S31" s="62"/>
      <c r="T31" s="62"/>
      <c r="U31" s="62"/>
      <c r="V31" s="108"/>
      <c r="W31" s="108"/>
      <c r="X31" s="63"/>
      <c r="Y31" s="109"/>
      <c r="Z31" s="63"/>
      <c r="AA31" s="64"/>
      <c r="AB31" s="65"/>
      <c r="AC31" s="65"/>
      <c r="AD31" s="65"/>
      <c r="AE31" s="65"/>
      <c r="AF31" s="66"/>
      <c r="AG31" s="82"/>
      <c r="AH31" s="85"/>
      <c r="AI31" s="84"/>
      <c r="AJ31" s="83">
        <f t="shared" si="14"/>
        <v>0</v>
      </c>
      <c r="AK31" s="84" t="s">
        <v>77</v>
      </c>
      <c r="AL31" s="75" t="s">
        <v>77</v>
      </c>
      <c r="AM31" s="85" t="s">
        <v>77</v>
      </c>
      <c r="AN31" s="82"/>
      <c r="AO31" s="75"/>
      <c r="AP31" s="85"/>
      <c r="AQ31" s="82" t="s">
        <v>75</v>
      </c>
      <c r="AR31" s="75" t="s">
        <v>75</v>
      </c>
      <c r="AS31" s="75" t="s">
        <v>75</v>
      </c>
      <c r="AT31" s="75" t="s">
        <v>75</v>
      </c>
      <c r="AU31" s="85" t="s">
        <v>75</v>
      </c>
      <c r="AV31" s="86">
        <f t="shared" si="4"/>
        <v>0</v>
      </c>
      <c r="AW31" s="108"/>
      <c r="AX31" s="108"/>
      <c r="AY31" s="108"/>
      <c r="AZ31" s="108"/>
      <c r="BA31" s="108"/>
      <c r="BB31" s="108"/>
      <c r="BC31" s="108"/>
      <c r="BD31" s="108"/>
      <c r="BE31" s="63"/>
    </row>
    <row r="32" spans="1:57" ht="34.049999999999997" customHeight="1" x14ac:dyDescent="0.3">
      <c r="A32" s="702"/>
      <c r="B32" s="675"/>
      <c r="C32" s="672"/>
      <c r="D32" s="72" t="s">
        <v>78</v>
      </c>
      <c r="E32" s="678"/>
      <c r="F32" s="672"/>
      <c r="G32" s="73">
        <f t="shared" si="0"/>
        <v>0</v>
      </c>
      <c r="H32" s="74">
        <f t="shared" si="1"/>
        <v>0</v>
      </c>
      <c r="I32" s="75"/>
      <c r="J32" s="75"/>
      <c r="K32" s="75"/>
      <c r="L32" s="76"/>
      <c r="M32" s="77">
        <f t="shared" si="2"/>
        <v>0</v>
      </c>
      <c r="N32" s="78"/>
      <c r="O32" s="78"/>
      <c r="P32" s="78"/>
      <c r="Q32" s="78"/>
      <c r="R32" s="81"/>
      <c r="S32" s="62"/>
      <c r="T32" s="62"/>
      <c r="U32" s="62"/>
      <c r="V32" s="108"/>
      <c r="W32" s="108"/>
      <c r="X32" s="63"/>
      <c r="Y32" s="109"/>
      <c r="Z32" s="63"/>
      <c r="AA32" s="64"/>
      <c r="AB32" s="65"/>
      <c r="AC32" s="65"/>
      <c r="AD32" s="65"/>
      <c r="AE32" s="65"/>
      <c r="AF32" s="66"/>
      <c r="AG32" s="82"/>
      <c r="AH32" s="85"/>
      <c r="AI32" s="84"/>
      <c r="AJ32" s="83">
        <f>SUM(AK32:AM32)</f>
        <v>0</v>
      </c>
      <c r="AK32" s="84"/>
      <c r="AL32" s="75"/>
      <c r="AM32" s="85"/>
      <c r="AN32" s="82" t="s">
        <v>75</v>
      </c>
      <c r="AO32" s="75" t="s">
        <v>75</v>
      </c>
      <c r="AP32" s="85" t="s">
        <v>75</v>
      </c>
      <c r="AQ32" s="82" t="s">
        <v>75</v>
      </c>
      <c r="AR32" s="75" t="s">
        <v>75</v>
      </c>
      <c r="AS32" s="75" t="s">
        <v>75</v>
      </c>
      <c r="AT32" s="75" t="s">
        <v>75</v>
      </c>
      <c r="AU32" s="85" t="s">
        <v>75</v>
      </c>
      <c r="AV32" s="86">
        <f t="shared" si="4"/>
        <v>0</v>
      </c>
      <c r="AW32" s="108"/>
      <c r="AX32" s="108"/>
      <c r="AY32" s="108"/>
      <c r="AZ32" s="108"/>
      <c r="BA32" s="108"/>
      <c r="BB32" s="108"/>
      <c r="BC32" s="108"/>
      <c r="BD32" s="108"/>
      <c r="BE32" s="63"/>
    </row>
    <row r="33" spans="1:57" ht="34.049999999999997" customHeight="1" x14ac:dyDescent="0.3">
      <c r="A33" s="702"/>
      <c r="B33" s="675"/>
      <c r="C33" s="672"/>
      <c r="D33" s="72" t="s">
        <v>79</v>
      </c>
      <c r="E33" s="678"/>
      <c r="F33" s="672"/>
      <c r="G33" s="73">
        <f t="shared" si="0"/>
        <v>54</v>
      </c>
      <c r="H33" s="74">
        <f t="shared" si="1"/>
        <v>1</v>
      </c>
      <c r="I33" s="75">
        <v>1</v>
      </c>
      <c r="J33" s="75"/>
      <c r="K33" s="75"/>
      <c r="L33" s="76"/>
      <c r="M33" s="77">
        <f t="shared" si="2"/>
        <v>54</v>
      </c>
      <c r="N33" s="78"/>
      <c r="O33" s="78"/>
      <c r="P33" s="78"/>
      <c r="Q33" s="78"/>
      <c r="R33" s="81">
        <v>54</v>
      </c>
      <c r="S33" s="62"/>
      <c r="T33" s="62"/>
      <c r="U33" s="62"/>
      <c r="V33" s="108">
        <v>12</v>
      </c>
      <c r="W33" s="108">
        <v>42</v>
      </c>
      <c r="X33" s="63"/>
      <c r="Y33" s="109">
        <v>47</v>
      </c>
      <c r="Z33" s="63">
        <v>7</v>
      </c>
      <c r="AA33" s="64"/>
      <c r="AB33" s="65">
        <v>12</v>
      </c>
      <c r="AC33" s="65">
        <v>11</v>
      </c>
      <c r="AD33" s="65"/>
      <c r="AE33" s="65">
        <v>11</v>
      </c>
      <c r="AF33" s="66">
        <v>1</v>
      </c>
      <c r="AG33" s="82">
        <v>45</v>
      </c>
      <c r="AH33" s="85">
        <v>17</v>
      </c>
      <c r="AI33" s="84">
        <v>130</v>
      </c>
      <c r="AJ33" s="83">
        <f t="shared" ref="AJ33:AJ34" si="15">SUM(AQ33:AU33)</f>
        <v>54</v>
      </c>
      <c r="AK33" s="84" t="s">
        <v>77</v>
      </c>
      <c r="AL33" s="75" t="s">
        <v>77</v>
      </c>
      <c r="AM33" s="85" t="s">
        <v>77</v>
      </c>
      <c r="AN33" s="82" t="s">
        <v>75</v>
      </c>
      <c r="AO33" s="75" t="s">
        <v>75</v>
      </c>
      <c r="AP33" s="85" t="s">
        <v>75</v>
      </c>
      <c r="AQ33" s="82">
        <v>8</v>
      </c>
      <c r="AR33" s="75">
        <v>15</v>
      </c>
      <c r="AS33" s="75">
        <v>23</v>
      </c>
      <c r="AT33" s="75">
        <v>6</v>
      </c>
      <c r="AU33" s="85">
        <v>2</v>
      </c>
      <c r="AV33" s="86">
        <f t="shared" si="4"/>
        <v>0</v>
      </c>
      <c r="AW33" s="108"/>
      <c r="AX33" s="108"/>
      <c r="AY33" s="108"/>
      <c r="AZ33" s="108"/>
      <c r="BA33" s="108"/>
      <c r="BB33" s="108"/>
      <c r="BC33" s="108"/>
      <c r="BD33" s="108"/>
      <c r="BE33" s="63"/>
    </row>
    <row r="34" spans="1:57" ht="34.049999999999997" customHeight="1" x14ac:dyDescent="0.3">
      <c r="A34" s="702"/>
      <c r="B34" s="676"/>
      <c r="C34" s="673"/>
      <c r="D34" s="89" t="s">
        <v>80</v>
      </c>
      <c r="E34" s="679"/>
      <c r="F34" s="673"/>
      <c r="G34" s="90">
        <f t="shared" si="0"/>
        <v>0</v>
      </c>
      <c r="H34" s="91">
        <f t="shared" si="1"/>
        <v>0</v>
      </c>
      <c r="I34" s="92"/>
      <c r="J34" s="92"/>
      <c r="K34" s="92"/>
      <c r="L34" s="93"/>
      <c r="M34" s="110">
        <f t="shared" si="2"/>
        <v>0</v>
      </c>
      <c r="N34" s="98"/>
      <c r="O34" s="98"/>
      <c r="P34" s="98"/>
      <c r="Q34" s="98"/>
      <c r="R34" s="99"/>
      <c r="S34" s="114"/>
      <c r="T34" s="114"/>
      <c r="U34" s="114"/>
      <c r="V34" s="98"/>
      <c r="W34" s="98"/>
      <c r="X34" s="99"/>
      <c r="Y34" s="97"/>
      <c r="Z34" s="99"/>
      <c r="AA34" s="103"/>
      <c r="AB34" s="92"/>
      <c r="AC34" s="92"/>
      <c r="AD34" s="92"/>
      <c r="AE34" s="92"/>
      <c r="AF34" s="93"/>
      <c r="AG34" s="103"/>
      <c r="AH34" s="106"/>
      <c r="AI34" s="105"/>
      <c r="AJ34" s="104">
        <f t="shared" si="15"/>
        <v>0</v>
      </c>
      <c r="AK34" s="105" t="s">
        <v>75</v>
      </c>
      <c r="AL34" s="92" t="s">
        <v>75</v>
      </c>
      <c r="AM34" s="106" t="s">
        <v>75</v>
      </c>
      <c r="AN34" s="103" t="s">
        <v>75</v>
      </c>
      <c r="AO34" s="92" t="s">
        <v>77</v>
      </c>
      <c r="AP34" s="106" t="s">
        <v>77</v>
      </c>
      <c r="AQ34" s="103"/>
      <c r="AR34" s="92"/>
      <c r="AS34" s="92"/>
      <c r="AT34" s="92"/>
      <c r="AU34" s="106"/>
      <c r="AV34" s="107">
        <f t="shared" si="4"/>
        <v>0</v>
      </c>
      <c r="AW34" s="98"/>
      <c r="AX34" s="98"/>
      <c r="AY34" s="98"/>
      <c r="AZ34" s="98"/>
      <c r="BA34" s="98"/>
      <c r="BB34" s="98"/>
      <c r="BC34" s="98"/>
      <c r="BD34" s="98"/>
      <c r="BE34" s="99"/>
    </row>
    <row r="35" spans="1:57" ht="34.049999999999997" customHeight="1" x14ac:dyDescent="0.3">
      <c r="A35" s="702"/>
      <c r="B35" s="674" t="s">
        <v>89</v>
      </c>
      <c r="C35" s="671" t="s">
        <v>90</v>
      </c>
      <c r="D35" s="51" t="s">
        <v>74</v>
      </c>
      <c r="E35" s="677">
        <v>20</v>
      </c>
      <c r="F35" s="680">
        <f>E35-SUM(M35:M39)</f>
        <v>1</v>
      </c>
      <c r="G35" s="53">
        <f t="shared" si="0"/>
        <v>1</v>
      </c>
      <c r="H35" s="54">
        <f t="shared" si="1"/>
        <v>0</v>
      </c>
      <c r="I35" s="55"/>
      <c r="J35" s="55"/>
      <c r="K35" s="55"/>
      <c r="L35" s="56"/>
      <c r="M35" s="57">
        <f t="shared" si="2"/>
        <v>1</v>
      </c>
      <c r="N35" s="58"/>
      <c r="O35" s="58"/>
      <c r="P35" s="58"/>
      <c r="Q35" s="58"/>
      <c r="R35" s="59">
        <v>1</v>
      </c>
      <c r="S35" s="60"/>
      <c r="T35" s="58"/>
      <c r="U35" s="58"/>
      <c r="V35" s="55">
        <v>1</v>
      </c>
      <c r="W35" s="58"/>
      <c r="X35" s="61"/>
      <c r="Y35" s="62">
        <v>1</v>
      </c>
      <c r="Z35" s="63"/>
      <c r="AA35" s="64"/>
      <c r="AB35" s="65">
        <v>1</v>
      </c>
      <c r="AC35" s="65">
        <v>1</v>
      </c>
      <c r="AD35" s="65"/>
      <c r="AE35" s="65">
        <v>1</v>
      </c>
      <c r="AF35" s="66">
        <v>1</v>
      </c>
      <c r="AG35" s="64">
        <v>42</v>
      </c>
      <c r="AH35" s="66">
        <v>22</v>
      </c>
      <c r="AI35" s="67">
        <v>16</v>
      </c>
      <c r="AJ35" s="68">
        <f t="shared" ref="AJ35:AJ36" si="16">SUM(AN35:AP35)</f>
        <v>1</v>
      </c>
      <c r="AK35" s="69" t="s">
        <v>75</v>
      </c>
      <c r="AL35" s="55" t="s">
        <v>75</v>
      </c>
      <c r="AM35" s="70" t="s">
        <v>75</v>
      </c>
      <c r="AN35" s="67"/>
      <c r="AO35" s="55">
        <v>1</v>
      </c>
      <c r="AP35" s="70"/>
      <c r="AQ35" s="67" t="s">
        <v>75</v>
      </c>
      <c r="AR35" s="55" t="s">
        <v>75</v>
      </c>
      <c r="AS35" s="55" t="s">
        <v>75</v>
      </c>
      <c r="AT35" s="55" t="s">
        <v>75</v>
      </c>
      <c r="AU35" s="56" t="s">
        <v>75</v>
      </c>
      <c r="AV35" s="71">
        <f t="shared" si="4"/>
        <v>0</v>
      </c>
      <c r="AW35" s="58"/>
      <c r="AX35" s="58"/>
      <c r="AY35" s="58"/>
      <c r="AZ35" s="58"/>
      <c r="BA35" s="58"/>
      <c r="BB35" s="58"/>
      <c r="BC35" s="58"/>
      <c r="BD35" s="58"/>
      <c r="BE35" s="61"/>
    </row>
    <row r="36" spans="1:57" ht="34.049999999999997" customHeight="1" x14ac:dyDescent="0.3">
      <c r="A36" s="702"/>
      <c r="B36" s="675"/>
      <c r="C36" s="672"/>
      <c r="D36" s="72" t="s">
        <v>76</v>
      </c>
      <c r="E36" s="678"/>
      <c r="F36" s="672"/>
      <c r="G36" s="73">
        <f t="shared" si="0"/>
        <v>0</v>
      </c>
      <c r="H36" s="74">
        <f t="shared" si="1"/>
        <v>0</v>
      </c>
      <c r="I36" s="75"/>
      <c r="J36" s="75"/>
      <c r="K36" s="75"/>
      <c r="L36" s="76"/>
      <c r="M36" s="77">
        <f t="shared" si="2"/>
        <v>0</v>
      </c>
      <c r="N36" s="78"/>
      <c r="O36" s="78"/>
      <c r="P36" s="78"/>
      <c r="Q36" s="78"/>
      <c r="R36" s="79"/>
      <c r="S36" s="80"/>
      <c r="T36" s="75"/>
      <c r="U36" s="75"/>
      <c r="V36" s="78"/>
      <c r="W36" s="78"/>
      <c r="X36" s="81"/>
      <c r="Y36" s="62"/>
      <c r="Z36" s="63"/>
      <c r="AA36" s="64"/>
      <c r="AB36" s="65"/>
      <c r="AC36" s="65"/>
      <c r="AD36" s="65"/>
      <c r="AE36" s="65"/>
      <c r="AF36" s="66"/>
      <c r="AG36" s="82"/>
      <c r="AH36" s="76"/>
      <c r="AI36" s="82"/>
      <c r="AJ36" s="83">
        <f t="shared" si="16"/>
        <v>0</v>
      </c>
      <c r="AK36" s="84" t="s">
        <v>77</v>
      </c>
      <c r="AL36" s="75" t="s">
        <v>77</v>
      </c>
      <c r="AM36" s="85" t="s">
        <v>77</v>
      </c>
      <c r="AN36" s="82"/>
      <c r="AO36" s="75"/>
      <c r="AP36" s="85"/>
      <c r="AQ36" s="82" t="s">
        <v>75</v>
      </c>
      <c r="AR36" s="75" t="s">
        <v>75</v>
      </c>
      <c r="AS36" s="75" t="s">
        <v>75</v>
      </c>
      <c r="AT36" s="75" t="s">
        <v>75</v>
      </c>
      <c r="AU36" s="76" t="s">
        <v>75</v>
      </c>
      <c r="AV36" s="86">
        <f t="shared" si="4"/>
        <v>0</v>
      </c>
      <c r="AW36" s="78"/>
      <c r="AX36" s="78"/>
      <c r="AY36" s="78"/>
      <c r="AZ36" s="78"/>
      <c r="BA36" s="78"/>
      <c r="BB36" s="78"/>
      <c r="BC36" s="78"/>
      <c r="BD36" s="78"/>
      <c r="BE36" s="81"/>
    </row>
    <row r="37" spans="1:57" ht="34.049999999999997" customHeight="1" x14ac:dyDescent="0.3">
      <c r="A37" s="702"/>
      <c r="B37" s="675"/>
      <c r="C37" s="672"/>
      <c r="D37" s="72" t="s">
        <v>78</v>
      </c>
      <c r="E37" s="678"/>
      <c r="F37" s="672"/>
      <c r="G37" s="73">
        <f t="shared" si="0"/>
        <v>0</v>
      </c>
      <c r="H37" s="74">
        <f t="shared" si="1"/>
        <v>0</v>
      </c>
      <c r="I37" s="75"/>
      <c r="J37" s="75"/>
      <c r="K37" s="75"/>
      <c r="L37" s="76"/>
      <c r="M37" s="77">
        <f t="shared" si="2"/>
        <v>0</v>
      </c>
      <c r="N37" s="78"/>
      <c r="O37" s="78"/>
      <c r="P37" s="78"/>
      <c r="Q37" s="87"/>
      <c r="R37" s="79"/>
      <c r="S37" s="80"/>
      <c r="T37" s="78"/>
      <c r="U37" s="78"/>
      <c r="V37" s="78"/>
      <c r="W37" s="78"/>
      <c r="X37" s="81"/>
      <c r="Y37" s="62"/>
      <c r="Z37" s="63"/>
      <c r="AA37" s="64"/>
      <c r="AB37" s="65"/>
      <c r="AC37" s="65"/>
      <c r="AD37" s="65"/>
      <c r="AE37" s="65"/>
      <c r="AF37" s="66"/>
      <c r="AG37" s="82"/>
      <c r="AH37" s="76"/>
      <c r="AI37" s="82"/>
      <c r="AJ37" s="83">
        <f>SUM(AK37:AM37)</f>
        <v>0</v>
      </c>
      <c r="AK37" s="84"/>
      <c r="AL37" s="75"/>
      <c r="AM37" s="85"/>
      <c r="AN37" s="82" t="s">
        <v>75</v>
      </c>
      <c r="AO37" s="75" t="s">
        <v>75</v>
      </c>
      <c r="AP37" s="85" t="s">
        <v>75</v>
      </c>
      <c r="AQ37" s="82" t="s">
        <v>75</v>
      </c>
      <c r="AR37" s="75" t="s">
        <v>75</v>
      </c>
      <c r="AS37" s="75" t="s">
        <v>75</v>
      </c>
      <c r="AT37" s="75" t="s">
        <v>75</v>
      </c>
      <c r="AU37" s="76" t="s">
        <v>75</v>
      </c>
      <c r="AV37" s="86">
        <f t="shared" si="4"/>
        <v>0</v>
      </c>
      <c r="AW37" s="78"/>
      <c r="AX37" s="78"/>
      <c r="AY37" s="78"/>
      <c r="AZ37" s="78"/>
      <c r="BA37" s="78"/>
      <c r="BB37" s="78"/>
      <c r="BC37" s="78"/>
      <c r="BD37" s="78"/>
      <c r="BE37" s="81"/>
    </row>
    <row r="38" spans="1:57" ht="34.049999999999997" customHeight="1" x14ac:dyDescent="0.3">
      <c r="A38" s="702"/>
      <c r="B38" s="675"/>
      <c r="C38" s="672"/>
      <c r="D38" s="72" t="s">
        <v>79</v>
      </c>
      <c r="E38" s="678"/>
      <c r="F38" s="672"/>
      <c r="G38" s="73">
        <f t="shared" si="0"/>
        <v>18</v>
      </c>
      <c r="H38" s="74">
        <f t="shared" si="1"/>
        <v>0</v>
      </c>
      <c r="I38" s="75"/>
      <c r="J38" s="75"/>
      <c r="K38" s="75"/>
      <c r="L38" s="76"/>
      <c r="M38" s="77">
        <f t="shared" si="2"/>
        <v>18</v>
      </c>
      <c r="N38" s="78"/>
      <c r="O38" s="78"/>
      <c r="P38" s="78"/>
      <c r="Q38" s="78"/>
      <c r="R38" s="79">
        <v>18</v>
      </c>
      <c r="S38" s="80">
        <v>15</v>
      </c>
      <c r="T38" s="78"/>
      <c r="U38" s="78"/>
      <c r="V38" s="78">
        <v>1</v>
      </c>
      <c r="W38" s="78">
        <v>2</v>
      </c>
      <c r="X38" s="81"/>
      <c r="Y38" s="62">
        <v>17</v>
      </c>
      <c r="Z38" s="63">
        <v>1</v>
      </c>
      <c r="AA38" s="64"/>
      <c r="AB38" s="65">
        <v>2</v>
      </c>
      <c r="AC38" s="65">
        <v>1</v>
      </c>
      <c r="AD38" s="65"/>
      <c r="AE38" s="65">
        <v>3</v>
      </c>
      <c r="AF38" s="66"/>
      <c r="AG38" s="82">
        <v>41</v>
      </c>
      <c r="AH38" s="76">
        <v>20</v>
      </c>
      <c r="AI38" s="82">
        <v>124</v>
      </c>
      <c r="AJ38" s="83">
        <f t="shared" ref="AJ38:AJ39" si="17">SUM(AQ38:AU38)</f>
        <v>18</v>
      </c>
      <c r="AK38" s="84" t="s">
        <v>77</v>
      </c>
      <c r="AL38" s="75" t="s">
        <v>77</v>
      </c>
      <c r="AM38" s="85" t="s">
        <v>77</v>
      </c>
      <c r="AN38" s="82" t="s">
        <v>75</v>
      </c>
      <c r="AO38" s="75" t="s">
        <v>75</v>
      </c>
      <c r="AP38" s="85" t="s">
        <v>75</v>
      </c>
      <c r="AQ38" s="88"/>
      <c r="AR38" s="76"/>
      <c r="AS38" s="76">
        <v>8</v>
      </c>
      <c r="AT38" s="76">
        <v>10</v>
      </c>
      <c r="AU38" s="85"/>
      <c r="AV38" s="86">
        <f t="shared" si="4"/>
        <v>0</v>
      </c>
      <c r="AW38" s="78"/>
      <c r="AX38" s="78"/>
      <c r="AY38" s="78"/>
      <c r="AZ38" s="78"/>
      <c r="BA38" s="78"/>
      <c r="BB38" s="78"/>
      <c r="BC38" s="78"/>
      <c r="BD38" s="78"/>
      <c r="BE38" s="81"/>
    </row>
    <row r="39" spans="1:57" ht="34.049999999999997" customHeight="1" x14ac:dyDescent="0.3">
      <c r="A39" s="702"/>
      <c r="B39" s="676"/>
      <c r="C39" s="673"/>
      <c r="D39" s="89" t="s">
        <v>80</v>
      </c>
      <c r="E39" s="679"/>
      <c r="F39" s="673"/>
      <c r="G39" s="90">
        <f t="shared" si="0"/>
        <v>0</v>
      </c>
      <c r="H39" s="91">
        <f t="shared" si="1"/>
        <v>0</v>
      </c>
      <c r="I39" s="92"/>
      <c r="J39" s="92"/>
      <c r="K39" s="92"/>
      <c r="L39" s="93"/>
      <c r="M39" s="94">
        <f t="shared" si="2"/>
        <v>0</v>
      </c>
      <c r="N39" s="95"/>
      <c r="O39" s="95"/>
      <c r="P39" s="95"/>
      <c r="Q39" s="95"/>
      <c r="R39" s="96"/>
      <c r="S39" s="97"/>
      <c r="T39" s="98"/>
      <c r="U39" s="98"/>
      <c r="V39" s="98"/>
      <c r="W39" s="98"/>
      <c r="X39" s="99"/>
      <c r="Y39" s="100"/>
      <c r="Z39" s="81"/>
      <c r="AA39" s="82"/>
      <c r="AB39" s="75"/>
      <c r="AC39" s="75"/>
      <c r="AD39" s="75"/>
      <c r="AE39" s="75"/>
      <c r="AF39" s="76"/>
      <c r="AG39" s="101"/>
      <c r="AH39" s="102"/>
      <c r="AI39" s="103"/>
      <c r="AJ39" s="104">
        <f t="shared" si="17"/>
        <v>0</v>
      </c>
      <c r="AK39" s="105" t="s">
        <v>75</v>
      </c>
      <c r="AL39" s="92" t="s">
        <v>75</v>
      </c>
      <c r="AM39" s="106" t="s">
        <v>75</v>
      </c>
      <c r="AN39" s="103" t="s">
        <v>75</v>
      </c>
      <c r="AO39" s="92" t="s">
        <v>77</v>
      </c>
      <c r="AP39" s="106" t="s">
        <v>77</v>
      </c>
      <c r="AQ39" s="103"/>
      <c r="AR39" s="92"/>
      <c r="AS39" s="92"/>
      <c r="AT39" s="92"/>
      <c r="AU39" s="93"/>
      <c r="AV39" s="107">
        <f t="shared" si="4"/>
        <v>0</v>
      </c>
      <c r="AW39" s="98"/>
      <c r="AX39" s="98"/>
      <c r="AY39" s="98"/>
      <c r="AZ39" s="98"/>
      <c r="BA39" s="98"/>
      <c r="BB39" s="98"/>
      <c r="BC39" s="98"/>
      <c r="BD39" s="98"/>
      <c r="BE39" s="99"/>
    </row>
    <row r="40" spans="1:57" ht="34.049999999999997" customHeight="1" x14ac:dyDescent="0.3">
      <c r="A40" s="702"/>
      <c r="B40" s="674" t="s">
        <v>91</v>
      </c>
      <c r="C40" s="671" t="s">
        <v>92</v>
      </c>
      <c r="D40" s="51" t="s">
        <v>74</v>
      </c>
      <c r="E40" s="677">
        <v>40</v>
      </c>
      <c r="F40" s="680">
        <f>E40-SUM(M40:M44)</f>
        <v>7</v>
      </c>
      <c r="G40" s="53">
        <f t="shared" si="0"/>
        <v>0</v>
      </c>
      <c r="H40" s="54">
        <f t="shared" si="1"/>
        <v>0</v>
      </c>
      <c r="I40" s="55"/>
      <c r="J40" s="55"/>
      <c r="K40" s="55"/>
      <c r="L40" s="56"/>
      <c r="M40" s="57">
        <f t="shared" si="2"/>
        <v>0</v>
      </c>
      <c r="N40" s="58"/>
      <c r="O40" s="58"/>
      <c r="P40" s="58"/>
      <c r="Q40" s="58"/>
      <c r="R40" s="61"/>
      <c r="S40" s="62"/>
      <c r="T40" s="62"/>
      <c r="U40" s="62"/>
      <c r="V40" s="108"/>
      <c r="W40" s="108"/>
      <c r="X40" s="63"/>
      <c r="Y40" s="60"/>
      <c r="Z40" s="61"/>
      <c r="AA40" s="67"/>
      <c r="AB40" s="55"/>
      <c r="AC40" s="55"/>
      <c r="AD40" s="55"/>
      <c r="AE40" s="55"/>
      <c r="AF40" s="56"/>
      <c r="AG40" s="67"/>
      <c r="AH40" s="70"/>
      <c r="AI40" s="69"/>
      <c r="AJ40" s="68">
        <f t="shared" ref="AJ40:AJ41" si="18">SUM(AN40:AP40)</f>
        <v>0</v>
      </c>
      <c r="AK40" s="69" t="s">
        <v>75</v>
      </c>
      <c r="AL40" s="55" t="s">
        <v>75</v>
      </c>
      <c r="AM40" s="70" t="s">
        <v>75</v>
      </c>
      <c r="AN40" s="67"/>
      <c r="AO40" s="55"/>
      <c r="AP40" s="70"/>
      <c r="AQ40" s="67" t="s">
        <v>75</v>
      </c>
      <c r="AR40" s="55" t="s">
        <v>75</v>
      </c>
      <c r="AS40" s="55" t="s">
        <v>75</v>
      </c>
      <c r="AT40" s="55" t="s">
        <v>75</v>
      </c>
      <c r="AU40" s="70" t="s">
        <v>75</v>
      </c>
      <c r="AV40" s="71">
        <f t="shared" si="4"/>
        <v>0</v>
      </c>
      <c r="AW40" s="108"/>
      <c r="AX40" s="108"/>
      <c r="AY40" s="108"/>
      <c r="AZ40" s="108"/>
      <c r="BA40" s="108"/>
      <c r="BB40" s="108"/>
      <c r="BC40" s="108"/>
      <c r="BD40" s="108"/>
      <c r="BE40" s="63"/>
    </row>
    <row r="41" spans="1:57" ht="34.049999999999997" customHeight="1" x14ac:dyDescent="0.3">
      <c r="A41" s="702"/>
      <c r="B41" s="675"/>
      <c r="C41" s="672"/>
      <c r="D41" s="72" t="s">
        <v>76</v>
      </c>
      <c r="E41" s="678"/>
      <c r="F41" s="672"/>
      <c r="G41" s="73">
        <f t="shared" si="0"/>
        <v>0</v>
      </c>
      <c r="H41" s="74">
        <f t="shared" si="1"/>
        <v>0</v>
      </c>
      <c r="I41" s="75"/>
      <c r="J41" s="75"/>
      <c r="K41" s="75"/>
      <c r="L41" s="76"/>
      <c r="M41" s="77">
        <f t="shared" si="2"/>
        <v>0</v>
      </c>
      <c r="N41" s="78"/>
      <c r="O41" s="78"/>
      <c r="P41" s="78"/>
      <c r="Q41" s="78"/>
      <c r="R41" s="81"/>
      <c r="S41" s="62"/>
      <c r="T41" s="62"/>
      <c r="U41" s="62"/>
      <c r="V41" s="108"/>
      <c r="W41" s="108"/>
      <c r="X41" s="63"/>
      <c r="Y41" s="109"/>
      <c r="Z41" s="63"/>
      <c r="AA41" s="64"/>
      <c r="AB41" s="65"/>
      <c r="AC41" s="65"/>
      <c r="AD41" s="65"/>
      <c r="AE41" s="65"/>
      <c r="AF41" s="66"/>
      <c r="AG41" s="82"/>
      <c r="AH41" s="85"/>
      <c r="AI41" s="84"/>
      <c r="AJ41" s="83">
        <f t="shared" si="18"/>
        <v>0</v>
      </c>
      <c r="AK41" s="84" t="s">
        <v>77</v>
      </c>
      <c r="AL41" s="75" t="s">
        <v>77</v>
      </c>
      <c r="AM41" s="85" t="s">
        <v>77</v>
      </c>
      <c r="AN41" s="82"/>
      <c r="AO41" s="75"/>
      <c r="AP41" s="85"/>
      <c r="AQ41" s="82" t="s">
        <v>75</v>
      </c>
      <c r="AR41" s="75" t="s">
        <v>75</v>
      </c>
      <c r="AS41" s="75" t="s">
        <v>75</v>
      </c>
      <c r="AT41" s="75" t="s">
        <v>75</v>
      </c>
      <c r="AU41" s="85" t="s">
        <v>75</v>
      </c>
      <c r="AV41" s="86">
        <f t="shared" si="4"/>
        <v>0</v>
      </c>
      <c r="AW41" s="108"/>
      <c r="AX41" s="108"/>
      <c r="AY41" s="108"/>
      <c r="AZ41" s="108"/>
      <c r="BA41" s="108"/>
      <c r="BB41" s="108"/>
      <c r="BC41" s="108"/>
      <c r="BD41" s="108"/>
      <c r="BE41" s="63"/>
    </row>
    <row r="42" spans="1:57" ht="34.049999999999997" customHeight="1" x14ac:dyDescent="0.3">
      <c r="A42" s="702"/>
      <c r="B42" s="675"/>
      <c r="C42" s="672"/>
      <c r="D42" s="72" t="s">
        <v>78</v>
      </c>
      <c r="E42" s="678"/>
      <c r="F42" s="672"/>
      <c r="G42" s="73">
        <f t="shared" si="0"/>
        <v>0</v>
      </c>
      <c r="H42" s="74">
        <f t="shared" si="1"/>
        <v>0</v>
      </c>
      <c r="I42" s="75"/>
      <c r="J42" s="75"/>
      <c r="K42" s="75"/>
      <c r="L42" s="76"/>
      <c r="M42" s="77">
        <f t="shared" si="2"/>
        <v>0</v>
      </c>
      <c r="N42" s="78"/>
      <c r="O42" s="78"/>
      <c r="P42" s="78"/>
      <c r="Q42" s="78"/>
      <c r="R42" s="81"/>
      <c r="S42" s="62"/>
      <c r="T42" s="62"/>
      <c r="U42" s="62"/>
      <c r="V42" s="108"/>
      <c r="W42" s="108"/>
      <c r="X42" s="63"/>
      <c r="Y42" s="109"/>
      <c r="Z42" s="63"/>
      <c r="AA42" s="64"/>
      <c r="AB42" s="65"/>
      <c r="AC42" s="65"/>
      <c r="AD42" s="65"/>
      <c r="AE42" s="65"/>
      <c r="AF42" s="66"/>
      <c r="AG42" s="82"/>
      <c r="AH42" s="85"/>
      <c r="AI42" s="84"/>
      <c r="AJ42" s="83">
        <f>SUM(AK42:AM42)</f>
        <v>0</v>
      </c>
      <c r="AK42" s="84"/>
      <c r="AL42" s="75"/>
      <c r="AM42" s="85"/>
      <c r="AN42" s="82" t="s">
        <v>75</v>
      </c>
      <c r="AO42" s="75" t="s">
        <v>75</v>
      </c>
      <c r="AP42" s="85" t="s">
        <v>75</v>
      </c>
      <c r="AQ42" s="82" t="s">
        <v>75</v>
      </c>
      <c r="AR42" s="75" t="s">
        <v>75</v>
      </c>
      <c r="AS42" s="75" t="s">
        <v>75</v>
      </c>
      <c r="AT42" s="75" t="s">
        <v>75</v>
      </c>
      <c r="AU42" s="85" t="s">
        <v>75</v>
      </c>
      <c r="AV42" s="86">
        <f t="shared" si="4"/>
        <v>0</v>
      </c>
      <c r="AW42" s="108"/>
      <c r="AX42" s="108"/>
      <c r="AY42" s="108"/>
      <c r="AZ42" s="108"/>
      <c r="BA42" s="108"/>
      <c r="BB42" s="108"/>
      <c r="BC42" s="108"/>
      <c r="BD42" s="108"/>
      <c r="BE42" s="63"/>
    </row>
    <row r="43" spans="1:57" ht="34.049999999999997" customHeight="1" x14ac:dyDescent="0.3">
      <c r="A43" s="702"/>
      <c r="B43" s="675"/>
      <c r="C43" s="672"/>
      <c r="D43" s="72" t="s">
        <v>79</v>
      </c>
      <c r="E43" s="678"/>
      <c r="F43" s="672"/>
      <c r="G43" s="73">
        <f t="shared" si="0"/>
        <v>33</v>
      </c>
      <c r="H43" s="74">
        <f t="shared" si="1"/>
        <v>0</v>
      </c>
      <c r="I43" s="75"/>
      <c r="J43" s="75"/>
      <c r="K43" s="75"/>
      <c r="L43" s="76"/>
      <c r="M43" s="77">
        <f t="shared" si="2"/>
        <v>33</v>
      </c>
      <c r="N43" s="78"/>
      <c r="O43" s="78"/>
      <c r="P43" s="78"/>
      <c r="Q43" s="78"/>
      <c r="R43" s="81">
        <v>33</v>
      </c>
      <c r="S43" s="62"/>
      <c r="T43" s="62"/>
      <c r="U43" s="62"/>
      <c r="V43" s="108">
        <v>33</v>
      </c>
      <c r="W43" s="108"/>
      <c r="X43" s="63"/>
      <c r="Y43" s="109">
        <v>30</v>
      </c>
      <c r="Z43" s="63">
        <v>3</v>
      </c>
      <c r="AA43" s="64"/>
      <c r="AB43" s="65">
        <v>8</v>
      </c>
      <c r="AC43" s="65">
        <v>7</v>
      </c>
      <c r="AD43" s="65"/>
      <c r="AE43" s="65">
        <v>18</v>
      </c>
      <c r="AF43" s="66">
        <v>1</v>
      </c>
      <c r="AG43" s="82">
        <v>31</v>
      </c>
      <c r="AH43" s="85">
        <v>15</v>
      </c>
      <c r="AI43" s="84">
        <v>100</v>
      </c>
      <c r="AJ43" s="83">
        <f t="shared" ref="AJ43:AJ44" si="19">SUM(AQ43:AU43)</f>
        <v>33</v>
      </c>
      <c r="AK43" s="84" t="s">
        <v>77</v>
      </c>
      <c r="AL43" s="75" t="s">
        <v>77</v>
      </c>
      <c r="AM43" s="85" t="s">
        <v>77</v>
      </c>
      <c r="AN43" s="82" t="s">
        <v>75</v>
      </c>
      <c r="AO43" s="75" t="s">
        <v>75</v>
      </c>
      <c r="AP43" s="85" t="s">
        <v>75</v>
      </c>
      <c r="AQ43" s="82"/>
      <c r="AR43" s="75"/>
      <c r="AS43" s="75">
        <v>32</v>
      </c>
      <c r="AT43" s="75">
        <v>1</v>
      </c>
      <c r="AU43" s="85"/>
      <c r="AV43" s="86">
        <f t="shared" si="4"/>
        <v>0</v>
      </c>
      <c r="AW43" s="108"/>
      <c r="AX43" s="108"/>
      <c r="AY43" s="108"/>
      <c r="AZ43" s="108"/>
      <c r="BA43" s="108"/>
      <c r="BB43" s="108"/>
      <c r="BC43" s="108"/>
      <c r="BD43" s="108"/>
      <c r="BE43" s="63"/>
    </row>
    <row r="44" spans="1:57" ht="34.049999999999997" customHeight="1" x14ac:dyDescent="0.3">
      <c r="A44" s="702"/>
      <c r="B44" s="676"/>
      <c r="C44" s="673"/>
      <c r="D44" s="89" t="s">
        <v>80</v>
      </c>
      <c r="E44" s="679"/>
      <c r="F44" s="673"/>
      <c r="G44" s="90">
        <f t="shared" si="0"/>
        <v>0</v>
      </c>
      <c r="H44" s="91">
        <f t="shared" si="1"/>
        <v>0</v>
      </c>
      <c r="I44" s="92"/>
      <c r="J44" s="92"/>
      <c r="K44" s="92"/>
      <c r="L44" s="93"/>
      <c r="M44" s="110">
        <f t="shared" si="2"/>
        <v>0</v>
      </c>
      <c r="N44" s="98"/>
      <c r="O44" s="98"/>
      <c r="P44" s="98"/>
      <c r="Q44" s="98"/>
      <c r="R44" s="99"/>
      <c r="S44" s="100"/>
      <c r="T44" s="100"/>
      <c r="U44" s="100"/>
      <c r="V44" s="78"/>
      <c r="W44" s="78"/>
      <c r="X44" s="81"/>
      <c r="Y44" s="80"/>
      <c r="Z44" s="81"/>
      <c r="AA44" s="82"/>
      <c r="AB44" s="75"/>
      <c r="AC44" s="75"/>
      <c r="AD44" s="75"/>
      <c r="AE44" s="75"/>
      <c r="AF44" s="76"/>
      <c r="AG44" s="103"/>
      <c r="AH44" s="106"/>
      <c r="AI44" s="111"/>
      <c r="AJ44" s="112">
        <f t="shared" si="19"/>
        <v>0</v>
      </c>
      <c r="AK44" s="105" t="s">
        <v>75</v>
      </c>
      <c r="AL44" s="92" t="s">
        <v>75</v>
      </c>
      <c r="AM44" s="106" t="s">
        <v>75</v>
      </c>
      <c r="AN44" s="103" t="s">
        <v>75</v>
      </c>
      <c r="AO44" s="92" t="s">
        <v>77</v>
      </c>
      <c r="AP44" s="106" t="s">
        <v>77</v>
      </c>
      <c r="AQ44" s="103"/>
      <c r="AR44" s="92"/>
      <c r="AS44" s="92"/>
      <c r="AT44" s="92"/>
      <c r="AU44" s="106"/>
      <c r="AV44" s="107">
        <f t="shared" si="4"/>
        <v>0</v>
      </c>
      <c r="AW44" s="78"/>
      <c r="AX44" s="78"/>
      <c r="AY44" s="78"/>
      <c r="AZ44" s="78"/>
      <c r="BA44" s="78"/>
      <c r="BB44" s="78"/>
      <c r="BC44" s="78"/>
      <c r="BD44" s="78"/>
      <c r="BE44" s="81"/>
    </row>
    <row r="45" spans="1:57" ht="34.049999999999997" customHeight="1" x14ac:dyDescent="0.3">
      <c r="A45" s="702"/>
      <c r="B45" s="674" t="s">
        <v>93</v>
      </c>
      <c r="C45" s="671">
        <v>1983080</v>
      </c>
      <c r="D45" s="51" t="s">
        <v>74</v>
      </c>
      <c r="E45" s="677">
        <v>7</v>
      </c>
      <c r="F45" s="680">
        <f>E45-SUM(M45:M49)</f>
        <v>0</v>
      </c>
      <c r="G45" s="53">
        <f t="shared" si="0"/>
        <v>1</v>
      </c>
      <c r="H45" s="54">
        <f t="shared" si="1"/>
        <v>0</v>
      </c>
      <c r="I45" s="55"/>
      <c r="J45" s="55"/>
      <c r="K45" s="55"/>
      <c r="L45" s="56"/>
      <c r="M45" s="57">
        <f t="shared" si="2"/>
        <v>1</v>
      </c>
      <c r="N45" s="58"/>
      <c r="O45" s="58"/>
      <c r="P45" s="58"/>
      <c r="Q45" s="58"/>
      <c r="R45" s="61">
        <v>1</v>
      </c>
      <c r="S45" s="113"/>
      <c r="T45" s="113"/>
      <c r="U45" s="113"/>
      <c r="V45" s="58">
        <v>1</v>
      </c>
      <c r="W45" s="58"/>
      <c r="X45" s="61"/>
      <c r="Y45" s="60">
        <v>1</v>
      </c>
      <c r="Z45" s="61"/>
      <c r="AA45" s="67"/>
      <c r="AB45" s="55"/>
      <c r="AC45" s="55"/>
      <c r="AD45" s="55"/>
      <c r="AE45" s="55">
        <v>1</v>
      </c>
      <c r="AF45" s="56"/>
      <c r="AG45" s="67">
        <v>57</v>
      </c>
      <c r="AH45" s="70">
        <v>34</v>
      </c>
      <c r="AI45" s="69">
        <v>8</v>
      </c>
      <c r="AJ45" s="68">
        <f t="shared" ref="AJ45:AJ46" si="20">SUM(AN45:AP45)</f>
        <v>8</v>
      </c>
      <c r="AK45" s="69" t="s">
        <v>75</v>
      </c>
      <c r="AL45" s="55" t="s">
        <v>75</v>
      </c>
      <c r="AM45" s="70" t="s">
        <v>75</v>
      </c>
      <c r="AN45" s="67"/>
      <c r="AO45" s="55">
        <v>8</v>
      </c>
      <c r="AP45" s="70"/>
      <c r="AQ45" s="67" t="s">
        <v>75</v>
      </c>
      <c r="AR45" s="55" t="s">
        <v>75</v>
      </c>
      <c r="AS45" s="55" t="s">
        <v>75</v>
      </c>
      <c r="AT45" s="55" t="s">
        <v>75</v>
      </c>
      <c r="AU45" s="70" t="s">
        <v>75</v>
      </c>
      <c r="AV45" s="71">
        <f t="shared" si="4"/>
        <v>0</v>
      </c>
      <c r="AW45" s="58"/>
      <c r="AX45" s="58"/>
      <c r="AY45" s="58"/>
      <c r="AZ45" s="58"/>
      <c r="BA45" s="58"/>
      <c r="BB45" s="58"/>
      <c r="BC45" s="58"/>
      <c r="BD45" s="58"/>
      <c r="BE45" s="61"/>
    </row>
    <row r="46" spans="1:57" ht="34.049999999999997" customHeight="1" x14ac:dyDescent="0.3">
      <c r="A46" s="702"/>
      <c r="B46" s="675"/>
      <c r="C46" s="672"/>
      <c r="D46" s="72" t="s">
        <v>76</v>
      </c>
      <c r="E46" s="678"/>
      <c r="F46" s="672"/>
      <c r="G46" s="73">
        <f t="shared" si="0"/>
        <v>0</v>
      </c>
      <c r="H46" s="74">
        <f t="shared" si="1"/>
        <v>0</v>
      </c>
      <c r="I46" s="75"/>
      <c r="J46" s="75"/>
      <c r="K46" s="75"/>
      <c r="L46" s="76"/>
      <c r="M46" s="77">
        <f t="shared" si="2"/>
        <v>0</v>
      </c>
      <c r="N46" s="78"/>
      <c r="O46" s="78"/>
      <c r="P46" s="78"/>
      <c r="Q46" s="78"/>
      <c r="R46" s="81"/>
      <c r="S46" s="62"/>
      <c r="T46" s="62"/>
      <c r="U46" s="62"/>
      <c r="V46" s="108"/>
      <c r="W46" s="108"/>
      <c r="X46" s="63"/>
      <c r="Y46" s="109"/>
      <c r="Z46" s="63"/>
      <c r="AA46" s="64"/>
      <c r="AB46" s="65"/>
      <c r="AC46" s="65"/>
      <c r="AD46" s="65"/>
      <c r="AE46" s="65"/>
      <c r="AF46" s="66"/>
      <c r="AG46" s="82"/>
      <c r="AH46" s="85"/>
      <c r="AI46" s="84"/>
      <c r="AJ46" s="83">
        <f t="shared" si="20"/>
        <v>0</v>
      </c>
      <c r="AK46" s="84" t="s">
        <v>77</v>
      </c>
      <c r="AL46" s="75" t="s">
        <v>77</v>
      </c>
      <c r="AM46" s="85" t="s">
        <v>77</v>
      </c>
      <c r="AN46" s="82"/>
      <c r="AO46" s="75"/>
      <c r="AP46" s="85"/>
      <c r="AQ46" s="82" t="s">
        <v>75</v>
      </c>
      <c r="AR46" s="75" t="s">
        <v>75</v>
      </c>
      <c r="AS46" s="75" t="s">
        <v>75</v>
      </c>
      <c r="AT46" s="75" t="s">
        <v>75</v>
      </c>
      <c r="AU46" s="85" t="s">
        <v>75</v>
      </c>
      <c r="AV46" s="86">
        <f t="shared" si="4"/>
        <v>0</v>
      </c>
      <c r="AW46" s="108"/>
      <c r="AX46" s="108"/>
      <c r="AY46" s="108"/>
      <c r="AZ46" s="108"/>
      <c r="BA46" s="108"/>
      <c r="BB46" s="108"/>
      <c r="BC46" s="108"/>
      <c r="BD46" s="108"/>
      <c r="BE46" s="63"/>
    </row>
    <row r="47" spans="1:57" ht="34.049999999999997" customHeight="1" x14ac:dyDescent="0.3">
      <c r="A47" s="702"/>
      <c r="B47" s="675"/>
      <c r="C47" s="672"/>
      <c r="D47" s="72" t="s">
        <v>78</v>
      </c>
      <c r="E47" s="678"/>
      <c r="F47" s="672"/>
      <c r="G47" s="73">
        <f t="shared" si="0"/>
        <v>0</v>
      </c>
      <c r="H47" s="74">
        <f t="shared" si="1"/>
        <v>0</v>
      </c>
      <c r="I47" s="75"/>
      <c r="J47" s="75"/>
      <c r="K47" s="75"/>
      <c r="L47" s="76"/>
      <c r="M47" s="77">
        <f t="shared" si="2"/>
        <v>0</v>
      </c>
      <c r="N47" s="78"/>
      <c r="O47" s="78"/>
      <c r="P47" s="78"/>
      <c r="Q47" s="78"/>
      <c r="R47" s="81"/>
      <c r="S47" s="62"/>
      <c r="T47" s="62"/>
      <c r="U47" s="62"/>
      <c r="V47" s="108"/>
      <c r="W47" s="108"/>
      <c r="X47" s="63"/>
      <c r="Y47" s="109"/>
      <c r="Z47" s="63"/>
      <c r="AA47" s="64"/>
      <c r="AB47" s="65"/>
      <c r="AC47" s="65"/>
      <c r="AD47" s="65"/>
      <c r="AE47" s="65"/>
      <c r="AF47" s="66"/>
      <c r="AG47" s="82"/>
      <c r="AH47" s="85"/>
      <c r="AI47" s="84"/>
      <c r="AJ47" s="83">
        <f>SUM(AK47:AM47)</f>
        <v>0</v>
      </c>
      <c r="AK47" s="84"/>
      <c r="AL47" s="75"/>
      <c r="AM47" s="85"/>
      <c r="AN47" s="82" t="s">
        <v>75</v>
      </c>
      <c r="AO47" s="75" t="s">
        <v>75</v>
      </c>
      <c r="AP47" s="85" t="s">
        <v>75</v>
      </c>
      <c r="AQ47" s="82" t="s">
        <v>75</v>
      </c>
      <c r="AR47" s="75" t="s">
        <v>75</v>
      </c>
      <c r="AS47" s="75" t="s">
        <v>75</v>
      </c>
      <c r="AT47" s="75" t="s">
        <v>75</v>
      </c>
      <c r="AU47" s="85" t="s">
        <v>75</v>
      </c>
      <c r="AV47" s="86">
        <f t="shared" si="4"/>
        <v>0</v>
      </c>
      <c r="AW47" s="108"/>
      <c r="AX47" s="108"/>
      <c r="AY47" s="108"/>
      <c r="AZ47" s="108"/>
      <c r="BA47" s="108"/>
      <c r="BB47" s="108"/>
      <c r="BC47" s="108"/>
      <c r="BD47" s="108"/>
      <c r="BE47" s="63"/>
    </row>
    <row r="48" spans="1:57" ht="34.049999999999997" customHeight="1" x14ac:dyDescent="0.3">
      <c r="A48" s="702"/>
      <c r="B48" s="675"/>
      <c r="C48" s="672"/>
      <c r="D48" s="72" t="s">
        <v>79</v>
      </c>
      <c r="E48" s="678"/>
      <c r="F48" s="672"/>
      <c r="G48" s="73">
        <f t="shared" si="0"/>
        <v>6</v>
      </c>
      <c r="H48" s="74">
        <f t="shared" si="1"/>
        <v>0</v>
      </c>
      <c r="I48" s="75"/>
      <c r="J48" s="75"/>
      <c r="K48" s="75"/>
      <c r="L48" s="76"/>
      <c r="M48" s="77">
        <f t="shared" si="2"/>
        <v>6</v>
      </c>
      <c r="N48" s="78"/>
      <c r="O48" s="78"/>
      <c r="P48" s="78"/>
      <c r="Q48" s="78"/>
      <c r="R48" s="81">
        <v>6</v>
      </c>
      <c r="S48" s="62">
        <v>3</v>
      </c>
      <c r="T48" s="62"/>
      <c r="U48" s="62"/>
      <c r="V48" s="108">
        <v>3</v>
      </c>
      <c r="W48" s="108"/>
      <c r="X48" s="63"/>
      <c r="Y48" s="109">
        <v>6</v>
      </c>
      <c r="Z48" s="63"/>
      <c r="AA48" s="64"/>
      <c r="AB48" s="65"/>
      <c r="AC48" s="65"/>
      <c r="AD48" s="65">
        <v>1</v>
      </c>
      <c r="AE48" s="65">
        <v>5</v>
      </c>
      <c r="AF48" s="66">
        <v>1</v>
      </c>
      <c r="AG48" s="82">
        <v>38</v>
      </c>
      <c r="AH48" s="85">
        <v>16</v>
      </c>
      <c r="AI48" s="84">
        <v>51</v>
      </c>
      <c r="AJ48" s="83">
        <f t="shared" ref="AJ48:AJ49" si="21">SUM(AQ48:AU48)</f>
        <v>6</v>
      </c>
      <c r="AK48" s="84" t="s">
        <v>77</v>
      </c>
      <c r="AL48" s="75" t="s">
        <v>77</v>
      </c>
      <c r="AM48" s="85" t="s">
        <v>77</v>
      </c>
      <c r="AN48" s="82" t="s">
        <v>75</v>
      </c>
      <c r="AO48" s="75" t="s">
        <v>75</v>
      </c>
      <c r="AP48" s="85" t="s">
        <v>75</v>
      </c>
      <c r="AQ48" s="82">
        <v>4</v>
      </c>
      <c r="AR48" s="75">
        <v>2</v>
      </c>
      <c r="AS48" s="75"/>
      <c r="AT48" s="75"/>
      <c r="AU48" s="85"/>
      <c r="AV48" s="86">
        <f t="shared" si="4"/>
        <v>0</v>
      </c>
      <c r="AW48" s="108"/>
      <c r="AX48" s="108"/>
      <c r="AY48" s="108"/>
      <c r="AZ48" s="108"/>
      <c r="BA48" s="108"/>
      <c r="BB48" s="108"/>
      <c r="BC48" s="108"/>
      <c r="BD48" s="108"/>
      <c r="BE48" s="63"/>
    </row>
    <row r="49" spans="1:57" ht="34.049999999999997" customHeight="1" x14ac:dyDescent="0.3">
      <c r="A49" s="702"/>
      <c r="B49" s="676"/>
      <c r="C49" s="673"/>
      <c r="D49" s="89" t="s">
        <v>80</v>
      </c>
      <c r="E49" s="679"/>
      <c r="F49" s="673"/>
      <c r="G49" s="90">
        <f t="shared" si="0"/>
        <v>0</v>
      </c>
      <c r="H49" s="91">
        <f t="shared" si="1"/>
        <v>0</v>
      </c>
      <c r="I49" s="92"/>
      <c r="J49" s="92"/>
      <c r="K49" s="92"/>
      <c r="L49" s="93"/>
      <c r="M49" s="110">
        <f t="shared" si="2"/>
        <v>0</v>
      </c>
      <c r="N49" s="98"/>
      <c r="O49" s="98"/>
      <c r="P49" s="98"/>
      <c r="Q49" s="98"/>
      <c r="R49" s="99"/>
      <c r="S49" s="114"/>
      <c r="T49" s="114"/>
      <c r="U49" s="114"/>
      <c r="V49" s="98"/>
      <c r="W49" s="98"/>
      <c r="X49" s="99"/>
      <c r="Y49" s="97"/>
      <c r="Z49" s="99"/>
      <c r="AA49" s="103"/>
      <c r="AB49" s="92"/>
      <c r="AC49" s="92"/>
      <c r="AD49" s="92"/>
      <c r="AE49" s="92"/>
      <c r="AF49" s="93"/>
      <c r="AG49" s="103"/>
      <c r="AH49" s="106"/>
      <c r="AI49" s="105"/>
      <c r="AJ49" s="104">
        <f t="shared" si="21"/>
        <v>0</v>
      </c>
      <c r="AK49" s="105" t="s">
        <v>75</v>
      </c>
      <c r="AL49" s="92" t="s">
        <v>75</v>
      </c>
      <c r="AM49" s="106" t="s">
        <v>75</v>
      </c>
      <c r="AN49" s="103" t="s">
        <v>75</v>
      </c>
      <c r="AO49" s="92" t="s">
        <v>77</v>
      </c>
      <c r="AP49" s="106" t="s">
        <v>77</v>
      </c>
      <c r="AQ49" s="103"/>
      <c r="AR49" s="92"/>
      <c r="AS49" s="92"/>
      <c r="AT49" s="92"/>
      <c r="AU49" s="106"/>
      <c r="AV49" s="107">
        <f t="shared" si="4"/>
        <v>0</v>
      </c>
      <c r="AW49" s="98"/>
      <c r="AX49" s="98"/>
      <c r="AY49" s="98"/>
      <c r="AZ49" s="98"/>
      <c r="BA49" s="98"/>
      <c r="BB49" s="98"/>
      <c r="BC49" s="98"/>
      <c r="BD49" s="98"/>
      <c r="BE49" s="99"/>
    </row>
    <row r="50" spans="1:57" ht="34.049999999999997" customHeight="1" x14ac:dyDescent="0.3">
      <c r="A50" s="702"/>
      <c r="B50" s="674" t="s">
        <v>94</v>
      </c>
      <c r="C50" s="671">
        <v>35814729</v>
      </c>
      <c r="D50" s="51" t="s">
        <v>74</v>
      </c>
      <c r="E50" s="677">
        <v>11</v>
      </c>
      <c r="F50" s="680">
        <f>E50-SUM(M50:M54)</f>
        <v>2</v>
      </c>
      <c r="G50" s="53">
        <f t="shared" si="0"/>
        <v>0</v>
      </c>
      <c r="H50" s="54">
        <f t="shared" si="1"/>
        <v>0</v>
      </c>
      <c r="I50" s="55"/>
      <c r="J50" s="55"/>
      <c r="K50" s="55"/>
      <c r="L50" s="56"/>
      <c r="M50" s="57">
        <f t="shared" si="2"/>
        <v>0</v>
      </c>
      <c r="N50" s="58"/>
      <c r="O50" s="58"/>
      <c r="P50" s="58"/>
      <c r="Q50" s="58"/>
      <c r="R50" s="59"/>
      <c r="S50" s="60"/>
      <c r="T50" s="58"/>
      <c r="U50" s="58"/>
      <c r="V50" s="55"/>
      <c r="W50" s="58"/>
      <c r="X50" s="61"/>
      <c r="Y50" s="62"/>
      <c r="Z50" s="63"/>
      <c r="AA50" s="64"/>
      <c r="AB50" s="65"/>
      <c r="AC50" s="65"/>
      <c r="AD50" s="65"/>
      <c r="AE50" s="65"/>
      <c r="AF50" s="66"/>
      <c r="AG50" s="64"/>
      <c r="AH50" s="66"/>
      <c r="AI50" s="67"/>
      <c r="AJ50" s="68">
        <f t="shared" ref="AJ50:AJ51" si="22">SUM(AN50:AP50)</f>
        <v>0</v>
      </c>
      <c r="AK50" s="69" t="s">
        <v>75</v>
      </c>
      <c r="AL50" s="55" t="s">
        <v>75</v>
      </c>
      <c r="AM50" s="70" t="s">
        <v>75</v>
      </c>
      <c r="AN50" s="67"/>
      <c r="AO50" s="55"/>
      <c r="AP50" s="70"/>
      <c r="AQ50" s="67" t="s">
        <v>75</v>
      </c>
      <c r="AR50" s="55" t="s">
        <v>75</v>
      </c>
      <c r="AS50" s="55" t="s">
        <v>75</v>
      </c>
      <c r="AT50" s="55" t="s">
        <v>75</v>
      </c>
      <c r="AU50" s="56" t="s">
        <v>75</v>
      </c>
      <c r="AV50" s="71">
        <f t="shared" si="4"/>
        <v>0</v>
      </c>
      <c r="AW50" s="58"/>
      <c r="AX50" s="58"/>
      <c r="AY50" s="58"/>
      <c r="AZ50" s="58"/>
      <c r="BA50" s="58"/>
      <c r="BB50" s="58"/>
      <c r="BC50" s="58"/>
      <c r="BD50" s="58"/>
      <c r="BE50" s="61"/>
    </row>
    <row r="51" spans="1:57" ht="34.049999999999997" customHeight="1" x14ac:dyDescent="0.3">
      <c r="A51" s="702"/>
      <c r="B51" s="675"/>
      <c r="C51" s="672"/>
      <c r="D51" s="72" t="s">
        <v>76</v>
      </c>
      <c r="E51" s="678"/>
      <c r="F51" s="672"/>
      <c r="G51" s="73">
        <f t="shared" si="0"/>
        <v>0</v>
      </c>
      <c r="H51" s="74">
        <f t="shared" si="1"/>
        <v>0</v>
      </c>
      <c r="I51" s="75"/>
      <c r="J51" s="75"/>
      <c r="K51" s="75"/>
      <c r="L51" s="76"/>
      <c r="M51" s="77">
        <f t="shared" si="2"/>
        <v>0</v>
      </c>
      <c r="N51" s="78"/>
      <c r="O51" s="78"/>
      <c r="P51" s="78"/>
      <c r="Q51" s="78"/>
      <c r="R51" s="79"/>
      <c r="S51" s="80"/>
      <c r="T51" s="75"/>
      <c r="U51" s="75"/>
      <c r="V51" s="78"/>
      <c r="W51" s="78"/>
      <c r="X51" s="81"/>
      <c r="Y51" s="62"/>
      <c r="Z51" s="63"/>
      <c r="AA51" s="64"/>
      <c r="AB51" s="65"/>
      <c r="AC51" s="65"/>
      <c r="AD51" s="65"/>
      <c r="AE51" s="65"/>
      <c r="AF51" s="66"/>
      <c r="AG51" s="82"/>
      <c r="AH51" s="76"/>
      <c r="AI51" s="82"/>
      <c r="AJ51" s="83">
        <f t="shared" si="22"/>
        <v>0</v>
      </c>
      <c r="AK51" s="84" t="s">
        <v>77</v>
      </c>
      <c r="AL51" s="75" t="s">
        <v>77</v>
      </c>
      <c r="AM51" s="85" t="s">
        <v>77</v>
      </c>
      <c r="AN51" s="82"/>
      <c r="AO51" s="75"/>
      <c r="AP51" s="85"/>
      <c r="AQ51" s="82" t="s">
        <v>75</v>
      </c>
      <c r="AR51" s="75" t="s">
        <v>75</v>
      </c>
      <c r="AS51" s="75" t="s">
        <v>75</v>
      </c>
      <c r="AT51" s="75" t="s">
        <v>75</v>
      </c>
      <c r="AU51" s="76" t="s">
        <v>75</v>
      </c>
      <c r="AV51" s="86">
        <f t="shared" si="4"/>
        <v>0</v>
      </c>
      <c r="AW51" s="78"/>
      <c r="AX51" s="78"/>
      <c r="AY51" s="78"/>
      <c r="AZ51" s="78"/>
      <c r="BA51" s="78"/>
      <c r="BB51" s="78"/>
      <c r="BC51" s="78"/>
      <c r="BD51" s="78"/>
      <c r="BE51" s="81"/>
    </row>
    <row r="52" spans="1:57" ht="34.049999999999997" customHeight="1" x14ac:dyDescent="0.3">
      <c r="A52" s="702"/>
      <c r="B52" s="675"/>
      <c r="C52" s="672"/>
      <c r="D52" s="72" t="s">
        <v>78</v>
      </c>
      <c r="E52" s="678"/>
      <c r="F52" s="672"/>
      <c r="G52" s="73">
        <f t="shared" si="0"/>
        <v>0</v>
      </c>
      <c r="H52" s="74">
        <f t="shared" si="1"/>
        <v>0</v>
      </c>
      <c r="I52" s="75"/>
      <c r="J52" s="75"/>
      <c r="K52" s="75"/>
      <c r="L52" s="76"/>
      <c r="M52" s="77">
        <f t="shared" si="2"/>
        <v>0</v>
      </c>
      <c r="N52" s="78"/>
      <c r="O52" s="78"/>
      <c r="P52" s="78"/>
      <c r="Q52" s="87"/>
      <c r="R52" s="79"/>
      <c r="S52" s="80"/>
      <c r="T52" s="78"/>
      <c r="U52" s="78"/>
      <c r="V52" s="78"/>
      <c r="W52" s="78"/>
      <c r="X52" s="81"/>
      <c r="Y52" s="62"/>
      <c r="Z52" s="63"/>
      <c r="AA52" s="64"/>
      <c r="AB52" s="65"/>
      <c r="AC52" s="65"/>
      <c r="AD52" s="65"/>
      <c r="AE52" s="65"/>
      <c r="AF52" s="66"/>
      <c r="AG52" s="82"/>
      <c r="AH52" s="76"/>
      <c r="AI52" s="82"/>
      <c r="AJ52" s="83">
        <f>SUM(AK52:AM52)</f>
        <v>0</v>
      </c>
      <c r="AK52" s="84"/>
      <c r="AL52" s="75"/>
      <c r="AM52" s="85"/>
      <c r="AN52" s="82" t="s">
        <v>75</v>
      </c>
      <c r="AO52" s="75" t="s">
        <v>75</v>
      </c>
      <c r="AP52" s="85" t="s">
        <v>75</v>
      </c>
      <c r="AQ52" s="82" t="s">
        <v>75</v>
      </c>
      <c r="AR52" s="75" t="s">
        <v>75</v>
      </c>
      <c r="AS52" s="75" t="s">
        <v>75</v>
      </c>
      <c r="AT52" s="75" t="s">
        <v>75</v>
      </c>
      <c r="AU52" s="76" t="s">
        <v>75</v>
      </c>
      <c r="AV52" s="86">
        <f t="shared" si="4"/>
        <v>0</v>
      </c>
      <c r="AW52" s="78"/>
      <c r="AX52" s="78"/>
      <c r="AY52" s="78"/>
      <c r="AZ52" s="78"/>
      <c r="BA52" s="78"/>
      <c r="BB52" s="78"/>
      <c r="BC52" s="78"/>
      <c r="BD52" s="78"/>
      <c r="BE52" s="81"/>
    </row>
    <row r="53" spans="1:57" ht="34.049999999999997" customHeight="1" x14ac:dyDescent="0.3">
      <c r="A53" s="702"/>
      <c r="B53" s="675"/>
      <c r="C53" s="672"/>
      <c r="D53" s="72" t="s">
        <v>79</v>
      </c>
      <c r="E53" s="678"/>
      <c r="F53" s="672"/>
      <c r="G53" s="73">
        <f t="shared" si="0"/>
        <v>9</v>
      </c>
      <c r="H53" s="74">
        <f t="shared" si="1"/>
        <v>0</v>
      </c>
      <c r="I53" s="75"/>
      <c r="J53" s="75"/>
      <c r="K53" s="75"/>
      <c r="L53" s="76"/>
      <c r="M53" s="77">
        <f t="shared" si="2"/>
        <v>9</v>
      </c>
      <c r="N53" s="78"/>
      <c r="O53" s="78"/>
      <c r="P53" s="78"/>
      <c r="Q53" s="78"/>
      <c r="R53" s="79">
        <v>9</v>
      </c>
      <c r="S53" s="80">
        <v>2</v>
      </c>
      <c r="T53" s="78"/>
      <c r="U53" s="78"/>
      <c r="V53" s="78"/>
      <c r="W53" s="78">
        <v>7</v>
      </c>
      <c r="X53" s="81"/>
      <c r="Y53" s="62">
        <v>9</v>
      </c>
      <c r="Z53" s="63"/>
      <c r="AA53" s="64"/>
      <c r="AB53" s="65">
        <v>2</v>
      </c>
      <c r="AC53" s="65">
        <v>2</v>
      </c>
      <c r="AD53" s="65">
        <v>1</v>
      </c>
      <c r="AE53" s="65">
        <v>3</v>
      </c>
      <c r="AF53" s="66">
        <v>1</v>
      </c>
      <c r="AG53" s="82">
        <v>42</v>
      </c>
      <c r="AH53" s="76">
        <v>23</v>
      </c>
      <c r="AI53" s="82">
        <v>73</v>
      </c>
      <c r="AJ53" s="83">
        <f t="shared" ref="AJ53:AJ54" si="23">SUM(AQ53:AU53)</f>
        <v>9</v>
      </c>
      <c r="AK53" s="84" t="s">
        <v>77</v>
      </c>
      <c r="AL53" s="75" t="s">
        <v>77</v>
      </c>
      <c r="AM53" s="85" t="s">
        <v>77</v>
      </c>
      <c r="AN53" s="82" t="s">
        <v>75</v>
      </c>
      <c r="AO53" s="75" t="s">
        <v>75</v>
      </c>
      <c r="AP53" s="85" t="s">
        <v>75</v>
      </c>
      <c r="AQ53" s="88">
        <v>2</v>
      </c>
      <c r="AR53" s="76">
        <v>4</v>
      </c>
      <c r="AS53" s="76">
        <v>3</v>
      </c>
      <c r="AT53" s="76"/>
      <c r="AU53" s="85"/>
      <c r="AV53" s="86">
        <f t="shared" si="4"/>
        <v>0</v>
      </c>
      <c r="AW53" s="78"/>
      <c r="AX53" s="78"/>
      <c r="AY53" s="78"/>
      <c r="AZ53" s="78"/>
      <c r="BA53" s="78"/>
      <c r="BB53" s="78"/>
      <c r="BC53" s="78"/>
      <c r="BD53" s="78"/>
      <c r="BE53" s="81"/>
    </row>
    <row r="54" spans="1:57" ht="34.049999999999997" customHeight="1" x14ac:dyDescent="0.3">
      <c r="A54" s="702"/>
      <c r="B54" s="676"/>
      <c r="C54" s="673"/>
      <c r="D54" s="89" t="s">
        <v>80</v>
      </c>
      <c r="E54" s="679"/>
      <c r="F54" s="673"/>
      <c r="G54" s="90">
        <f t="shared" si="0"/>
        <v>0</v>
      </c>
      <c r="H54" s="91">
        <f t="shared" si="1"/>
        <v>0</v>
      </c>
      <c r="I54" s="92"/>
      <c r="J54" s="92"/>
      <c r="K54" s="92"/>
      <c r="L54" s="93"/>
      <c r="M54" s="94">
        <f t="shared" si="2"/>
        <v>0</v>
      </c>
      <c r="N54" s="95"/>
      <c r="O54" s="95"/>
      <c r="P54" s="95"/>
      <c r="Q54" s="95"/>
      <c r="R54" s="96"/>
      <c r="S54" s="97"/>
      <c r="T54" s="98"/>
      <c r="U54" s="98"/>
      <c r="V54" s="98"/>
      <c r="W54" s="98"/>
      <c r="X54" s="99"/>
      <c r="Y54" s="100"/>
      <c r="Z54" s="81"/>
      <c r="AA54" s="82"/>
      <c r="AB54" s="75"/>
      <c r="AC54" s="75"/>
      <c r="AD54" s="75"/>
      <c r="AE54" s="75"/>
      <c r="AF54" s="76"/>
      <c r="AG54" s="101"/>
      <c r="AH54" s="102"/>
      <c r="AI54" s="103"/>
      <c r="AJ54" s="104">
        <f t="shared" si="23"/>
        <v>0</v>
      </c>
      <c r="AK54" s="105" t="s">
        <v>75</v>
      </c>
      <c r="AL54" s="92" t="s">
        <v>75</v>
      </c>
      <c r="AM54" s="106" t="s">
        <v>75</v>
      </c>
      <c r="AN54" s="103" t="s">
        <v>75</v>
      </c>
      <c r="AO54" s="92" t="s">
        <v>77</v>
      </c>
      <c r="AP54" s="106" t="s">
        <v>77</v>
      </c>
      <c r="AQ54" s="103"/>
      <c r="AR54" s="92"/>
      <c r="AS54" s="92"/>
      <c r="AT54" s="92"/>
      <c r="AU54" s="93"/>
      <c r="AV54" s="107">
        <f t="shared" si="4"/>
        <v>0</v>
      </c>
      <c r="AW54" s="98"/>
      <c r="AX54" s="98"/>
      <c r="AY54" s="98"/>
      <c r="AZ54" s="98"/>
      <c r="BA54" s="98"/>
      <c r="BB54" s="98"/>
      <c r="BC54" s="98"/>
      <c r="BD54" s="98"/>
      <c r="BE54" s="99"/>
    </row>
    <row r="55" spans="1:57" ht="34.049999999999997" customHeight="1" x14ac:dyDescent="0.3">
      <c r="A55" s="702"/>
      <c r="B55" s="674" t="s">
        <v>95</v>
      </c>
      <c r="C55" s="671" t="s">
        <v>96</v>
      </c>
      <c r="D55" s="51" t="s">
        <v>74</v>
      </c>
      <c r="E55" s="677">
        <v>25</v>
      </c>
      <c r="F55" s="680">
        <f>E55-SUM(M55:M59)</f>
        <v>1</v>
      </c>
      <c r="G55" s="53">
        <f t="shared" si="0"/>
        <v>0</v>
      </c>
      <c r="H55" s="54">
        <f t="shared" si="1"/>
        <v>0</v>
      </c>
      <c r="I55" s="55"/>
      <c r="J55" s="55"/>
      <c r="K55" s="55"/>
      <c r="L55" s="56"/>
      <c r="M55" s="57">
        <f t="shared" si="2"/>
        <v>0</v>
      </c>
      <c r="N55" s="58"/>
      <c r="O55" s="58"/>
      <c r="P55" s="58"/>
      <c r="Q55" s="58"/>
      <c r="R55" s="61"/>
      <c r="S55" s="62"/>
      <c r="T55" s="62"/>
      <c r="U55" s="62"/>
      <c r="V55" s="108"/>
      <c r="W55" s="108"/>
      <c r="X55" s="63"/>
      <c r="Y55" s="60"/>
      <c r="Z55" s="61"/>
      <c r="AA55" s="67"/>
      <c r="AB55" s="55"/>
      <c r="AC55" s="55"/>
      <c r="AD55" s="55"/>
      <c r="AE55" s="55"/>
      <c r="AF55" s="56"/>
      <c r="AG55" s="67"/>
      <c r="AH55" s="70"/>
      <c r="AI55" s="69"/>
      <c r="AJ55" s="68">
        <f t="shared" ref="AJ55:AJ56" si="24">SUM(AN55:AP55)</f>
        <v>0</v>
      </c>
      <c r="AK55" s="69" t="s">
        <v>75</v>
      </c>
      <c r="AL55" s="55" t="s">
        <v>75</v>
      </c>
      <c r="AM55" s="70" t="s">
        <v>75</v>
      </c>
      <c r="AN55" s="67"/>
      <c r="AO55" s="55"/>
      <c r="AP55" s="70"/>
      <c r="AQ55" s="67" t="s">
        <v>75</v>
      </c>
      <c r="AR55" s="55" t="s">
        <v>75</v>
      </c>
      <c r="AS55" s="55" t="s">
        <v>75</v>
      </c>
      <c r="AT55" s="55" t="s">
        <v>75</v>
      </c>
      <c r="AU55" s="70" t="s">
        <v>75</v>
      </c>
      <c r="AV55" s="71">
        <f t="shared" si="4"/>
        <v>0</v>
      </c>
      <c r="AW55" s="108"/>
      <c r="AX55" s="108"/>
      <c r="AY55" s="108"/>
      <c r="AZ55" s="108"/>
      <c r="BA55" s="108"/>
      <c r="BB55" s="108"/>
      <c r="BC55" s="108"/>
      <c r="BD55" s="108"/>
      <c r="BE55" s="63"/>
    </row>
    <row r="56" spans="1:57" ht="34.049999999999997" customHeight="1" x14ac:dyDescent="0.3">
      <c r="A56" s="702"/>
      <c r="B56" s="675"/>
      <c r="C56" s="672"/>
      <c r="D56" s="72" t="s">
        <v>76</v>
      </c>
      <c r="E56" s="678"/>
      <c r="F56" s="672"/>
      <c r="G56" s="73">
        <f t="shared" si="0"/>
        <v>0</v>
      </c>
      <c r="H56" s="74">
        <f t="shared" si="1"/>
        <v>0</v>
      </c>
      <c r="I56" s="75"/>
      <c r="J56" s="75"/>
      <c r="K56" s="75"/>
      <c r="L56" s="76"/>
      <c r="M56" s="77">
        <f t="shared" si="2"/>
        <v>0</v>
      </c>
      <c r="N56" s="78"/>
      <c r="O56" s="78"/>
      <c r="P56" s="78"/>
      <c r="Q56" s="78"/>
      <c r="R56" s="81"/>
      <c r="S56" s="62"/>
      <c r="T56" s="62"/>
      <c r="U56" s="62"/>
      <c r="V56" s="108"/>
      <c r="W56" s="108"/>
      <c r="X56" s="63"/>
      <c r="Y56" s="109"/>
      <c r="Z56" s="63"/>
      <c r="AA56" s="64"/>
      <c r="AB56" s="65"/>
      <c r="AC56" s="65"/>
      <c r="AD56" s="65"/>
      <c r="AE56" s="65"/>
      <c r="AF56" s="66"/>
      <c r="AG56" s="82"/>
      <c r="AH56" s="85"/>
      <c r="AI56" s="84"/>
      <c r="AJ56" s="83">
        <f t="shared" si="24"/>
        <v>0</v>
      </c>
      <c r="AK56" s="84" t="s">
        <v>77</v>
      </c>
      <c r="AL56" s="75" t="s">
        <v>77</v>
      </c>
      <c r="AM56" s="85" t="s">
        <v>77</v>
      </c>
      <c r="AN56" s="82"/>
      <c r="AO56" s="75"/>
      <c r="AP56" s="85"/>
      <c r="AQ56" s="82" t="s">
        <v>75</v>
      </c>
      <c r="AR56" s="75" t="s">
        <v>75</v>
      </c>
      <c r="AS56" s="75" t="s">
        <v>75</v>
      </c>
      <c r="AT56" s="75" t="s">
        <v>75</v>
      </c>
      <c r="AU56" s="85" t="s">
        <v>75</v>
      </c>
      <c r="AV56" s="86">
        <f t="shared" si="4"/>
        <v>0</v>
      </c>
      <c r="AW56" s="108"/>
      <c r="AX56" s="108"/>
      <c r="AY56" s="108"/>
      <c r="AZ56" s="108"/>
      <c r="BA56" s="108"/>
      <c r="BB56" s="108"/>
      <c r="BC56" s="108"/>
      <c r="BD56" s="108"/>
      <c r="BE56" s="63"/>
    </row>
    <row r="57" spans="1:57" ht="34.049999999999997" customHeight="1" x14ac:dyDescent="0.3">
      <c r="A57" s="702"/>
      <c r="B57" s="675"/>
      <c r="C57" s="672"/>
      <c r="D57" s="72" t="s">
        <v>78</v>
      </c>
      <c r="E57" s="678"/>
      <c r="F57" s="672"/>
      <c r="G57" s="73">
        <f t="shared" si="0"/>
        <v>0</v>
      </c>
      <c r="H57" s="74">
        <f t="shared" si="1"/>
        <v>0</v>
      </c>
      <c r="I57" s="75"/>
      <c r="J57" s="75"/>
      <c r="K57" s="75"/>
      <c r="L57" s="76"/>
      <c r="M57" s="77">
        <f t="shared" si="2"/>
        <v>0</v>
      </c>
      <c r="N57" s="78"/>
      <c r="O57" s="78"/>
      <c r="P57" s="78"/>
      <c r="Q57" s="78"/>
      <c r="R57" s="81"/>
      <c r="S57" s="62"/>
      <c r="T57" s="62"/>
      <c r="U57" s="62"/>
      <c r="V57" s="108"/>
      <c r="W57" s="108"/>
      <c r="X57" s="63"/>
      <c r="Y57" s="109"/>
      <c r="Z57" s="63"/>
      <c r="AA57" s="64"/>
      <c r="AB57" s="65"/>
      <c r="AC57" s="65"/>
      <c r="AD57" s="65"/>
      <c r="AE57" s="65"/>
      <c r="AF57" s="66"/>
      <c r="AG57" s="82"/>
      <c r="AH57" s="85"/>
      <c r="AI57" s="84"/>
      <c r="AJ57" s="83">
        <f>SUM(AK57:AM57)</f>
        <v>0</v>
      </c>
      <c r="AK57" s="84"/>
      <c r="AL57" s="75"/>
      <c r="AM57" s="85"/>
      <c r="AN57" s="82" t="s">
        <v>75</v>
      </c>
      <c r="AO57" s="75" t="s">
        <v>75</v>
      </c>
      <c r="AP57" s="85" t="s">
        <v>75</v>
      </c>
      <c r="AQ57" s="82" t="s">
        <v>75</v>
      </c>
      <c r="AR57" s="75" t="s">
        <v>75</v>
      </c>
      <c r="AS57" s="75" t="s">
        <v>75</v>
      </c>
      <c r="AT57" s="75" t="s">
        <v>75</v>
      </c>
      <c r="AU57" s="85" t="s">
        <v>75</v>
      </c>
      <c r="AV57" s="86">
        <f t="shared" si="4"/>
        <v>0</v>
      </c>
      <c r="AW57" s="108"/>
      <c r="AX57" s="108"/>
      <c r="AY57" s="108"/>
      <c r="AZ57" s="108"/>
      <c r="BA57" s="108"/>
      <c r="BB57" s="108"/>
      <c r="BC57" s="108"/>
      <c r="BD57" s="108"/>
      <c r="BE57" s="63"/>
    </row>
    <row r="58" spans="1:57" ht="34.049999999999997" customHeight="1" x14ac:dyDescent="0.3">
      <c r="A58" s="702"/>
      <c r="B58" s="675"/>
      <c r="C58" s="672"/>
      <c r="D58" s="72" t="s">
        <v>79</v>
      </c>
      <c r="E58" s="678"/>
      <c r="F58" s="672"/>
      <c r="G58" s="73">
        <f t="shared" si="0"/>
        <v>25</v>
      </c>
      <c r="H58" s="74">
        <f t="shared" si="1"/>
        <v>0</v>
      </c>
      <c r="I58" s="75"/>
      <c r="J58" s="75"/>
      <c r="K58" s="75"/>
      <c r="L58" s="76"/>
      <c r="M58" s="77">
        <f t="shared" si="2"/>
        <v>24</v>
      </c>
      <c r="N58" s="78"/>
      <c r="O58" s="78"/>
      <c r="P58" s="78"/>
      <c r="Q58" s="78"/>
      <c r="R58" s="81">
        <v>24</v>
      </c>
      <c r="S58" s="62">
        <v>11</v>
      </c>
      <c r="T58" s="62"/>
      <c r="U58" s="62"/>
      <c r="V58" s="108">
        <v>12</v>
      </c>
      <c r="W58" s="108">
        <v>1</v>
      </c>
      <c r="X58" s="63"/>
      <c r="Y58" s="109">
        <v>22</v>
      </c>
      <c r="Z58" s="63">
        <v>2</v>
      </c>
      <c r="AA58" s="64"/>
      <c r="AB58" s="65">
        <v>9</v>
      </c>
      <c r="AC58" s="65">
        <v>9</v>
      </c>
      <c r="AD58" s="65">
        <v>1</v>
      </c>
      <c r="AE58" s="65">
        <v>13</v>
      </c>
      <c r="AF58" s="66">
        <v>2</v>
      </c>
      <c r="AG58" s="82">
        <v>40</v>
      </c>
      <c r="AH58" s="85">
        <v>15</v>
      </c>
      <c r="AI58" s="84">
        <v>96</v>
      </c>
      <c r="AJ58" s="83">
        <f t="shared" ref="AJ58:AJ59" si="25">SUM(AQ58:AU58)</f>
        <v>25</v>
      </c>
      <c r="AK58" s="84" t="s">
        <v>77</v>
      </c>
      <c r="AL58" s="75" t="s">
        <v>77</v>
      </c>
      <c r="AM58" s="85" t="s">
        <v>77</v>
      </c>
      <c r="AN58" s="82" t="s">
        <v>75</v>
      </c>
      <c r="AO58" s="75" t="s">
        <v>75</v>
      </c>
      <c r="AP58" s="85" t="s">
        <v>75</v>
      </c>
      <c r="AQ58" s="82">
        <v>1</v>
      </c>
      <c r="AR58" s="75">
        <v>7</v>
      </c>
      <c r="AS58" s="75">
        <v>10</v>
      </c>
      <c r="AT58" s="75">
        <v>6</v>
      </c>
      <c r="AU58" s="85">
        <v>1</v>
      </c>
      <c r="AV58" s="86">
        <f t="shared" si="4"/>
        <v>1</v>
      </c>
      <c r="AW58" s="108"/>
      <c r="AX58" s="108"/>
      <c r="AY58" s="108"/>
      <c r="AZ58" s="108"/>
      <c r="BA58" s="108"/>
      <c r="BB58" s="108"/>
      <c r="BC58" s="108"/>
      <c r="BD58" s="108">
        <v>1</v>
      </c>
      <c r="BE58" s="63"/>
    </row>
    <row r="59" spans="1:57" ht="34.049999999999997" customHeight="1" x14ac:dyDescent="0.3">
      <c r="A59" s="702"/>
      <c r="B59" s="676"/>
      <c r="C59" s="673"/>
      <c r="D59" s="89" t="s">
        <v>80</v>
      </c>
      <c r="E59" s="679"/>
      <c r="F59" s="673"/>
      <c r="G59" s="90">
        <f t="shared" si="0"/>
        <v>0</v>
      </c>
      <c r="H59" s="91">
        <f t="shared" si="1"/>
        <v>0</v>
      </c>
      <c r="I59" s="92"/>
      <c r="J59" s="92"/>
      <c r="K59" s="92"/>
      <c r="L59" s="93"/>
      <c r="M59" s="110">
        <f t="shared" si="2"/>
        <v>0</v>
      </c>
      <c r="N59" s="98"/>
      <c r="O59" s="98"/>
      <c r="P59" s="98"/>
      <c r="Q59" s="98"/>
      <c r="R59" s="99"/>
      <c r="S59" s="100"/>
      <c r="T59" s="100"/>
      <c r="U59" s="100"/>
      <c r="V59" s="78"/>
      <c r="W59" s="78"/>
      <c r="X59" s="81"/>
      <c r="Y59" s="80"/>
      <c r="Z59" s="81"/>
      <c r="AA59" s="82"/>
      <c r="AB59" s="75"/>
      <c r="AC59" s="75"/>
      <c r="AD59" s="75"/>
      <c r="AE59" s="75"/>
      <c r="AF59" s="76"/>
      <c r="AG59" s="103"/>
      <c r="AH59" s="106"/>
      <c r="AI59" s="111"/>
      <c r="AJ59" s="112">
        <f t="shared" si="25"/>
        <v>0</v>
      </c>
      <c r="AK59" s="105" t="s">
        <v>75</v>
      </c>
      <c r="AL59" s="92" t="s">
        <v>75</v>
      </c>
      <c r="AM59" s="106" t="s">
        <v>75</v>
      </c>
      <c r="AN59" s="103" t="s">
        <v>75</v>
      </c>
      <c r="AO59" s="92" t="s">
        <v>77</v>
      </c>
      <c r="AP59" s="106" t="s">
        <v>77</v>
      </c>
      <c r="AQ59" s="103"/>
      <c r="AR59" s="92"/>
      <c r="AS59" s="92"/>
      <c r="AT59" s="92"/>
      <c r="AU59" s="106"/>
      <c r="AV59" s="107">
        <f t="shared" si="4"/>
        <v>0</v>
      </c>
      <c r="AW59" s="78"/>
      <c r="AX59" s="78"/>
      <c r="AY59" s="78"/>
      <c r="AZ59" s="78"/>
      <c r="BA59" s="78"/>
      <c r="BB59" s="78"/>
      <c r="BC59" s="78"/>
      <c r="BD59" s="78"/>
      <c r="BE59" s="81"/>
    </row>
    <row r="60" spans="1:57" ht="34.049999999999997" customHeight="1" x14ac:dyDescent="0.3">
      <c r="A60" s="702"/>
      <c r="B60" s="674" t="s">
        <v>97</v>
      </c>
      <c r="C60" s="671" t="s">
        <v>98</v>
      </c>
      <c r="D60" s="51" t="s">
        <v>74</v>
      </c>
      <c r="E60" s="677">
        <v>10</v>
      </c>
      <c r="F60" s="680">
        <f>E60-SUM(M60:M64)</f>
        <v>3</v>
      </c>
      <c r="G60" s="53">
        <f t="shared" si="0"/>
        <v>0</v>
      </c>
      <c r="H60" s="54">
        <f t="shared" si="1"/>
        <v>0</v>
      </c>
      <c r="I60" s="55"/>
      <c r="J60" s="55"/>
      <c r="K60" s="55"/>
      <c r="L60" s="56"/>
      <c r="M60" s="57">
        <f t="shared" si="2"/>
        <v>0</v>
      </c>
      <c r="N60" s="58"/>
      <c r="O60" s="58"/>
      <c r="P60" s="58"/>
      <c r="Q60" s="58"/>
      <c r="R60" s="61"/>
      <c r="S60" s="113"/>
      <c r="T60" s="113"/>
      <c r="U60" s="113"/>
      <c r="V60" s="58"/>
      <c r="W60" s="58"/>
      <c r="X60" s="61"/>
      <c r="Y60" s="60"/>
      <c r="Z60" s="61"/>
      <c r="AA60" s="67"/>
      <c r="AB60" s="55"/>
      <c r="AC60" s="55"/>
      <c r="AD60" s="55"/>
      <c r="AE60" s="55"/>
      <c r="AF60" s="56"/>
      <c r="AG60" s="67"/>
      <c r="AH60" s="70"/>
      <c r="AI60" s="69"/>
      <c r="AJ60" s="68">
        <f t="shared" ref="AJ60:AJ61" si="26">SUM(AN60:AP60)</f>
        <v>0</v>
      </c>
      <c r="AK60" s="69" t="s">
        <v>75</v>
      </c>
      <c r="AL60" s="55" t="s">
        <v>75</v>
      </c>
      <c r="AM60" s="70" t="s">
        <v>75</v>
      </c>
      <c r="AN60" s="67"/>
      <c r="AO60" s="55"/>
      <c r="AP60" s="70"/>
      <c r="AQ60" s="67" t="s">
        <v>75</v>
      </c>
      <c r="AR60" s="55" t="s">
        <v>75</v>
      </c>
      <c r="AS60" s="55" t="s">
        <v>75</v>
      </c>
      <c r="AT60" s="55" t="s">
        <v>75</v>
      </c>
      <c r="AU60" s="70" t="s">
        <v>75</v>
      </c>
      <c r="AV60" s="71">
        <f t="shared" si="4"/>
        <v>0</v>
      </c>
      <c r="AW60" s="58"/>
      <c r="AX60" s="58"/>
      <c r="AY60" s="58"/>
      <c r="AZ60" s="58"/>
      <c r="BA60" s="58"/>
      <c r="BB60" s="58"/>
      <c r="BC60" s="58"/>
      <c r="BD60" s="58"/>
      <c r="BE60" s="61"/>
    </row>
    <row r="61" spans="1:57" ht="34.049999999999997" customHeight="1" x14ac:dyDescent="0.3">
      <c r="A61" s="702"/>
      <c r="B61" s="675"/>
      <c r="C61" s="672"/>
      <c r="D61" s="72" t="s">
        <v>76</v>
      </c>
      <c r="E61" s="678"/>
      <c r="F61" s="672"/>
      <c r="G61" s="73">
        <f t="shared" si="0"/>
        <v>0</v>
      </c>
      <c r="H61" s="74">
        <f t="shared" si="1"/>
        <v>0</v>
      </c>
      <c r="I61" s="75"/>
      <c r="J61" s="75"/>
      <c r="K61" s="75"/>
      <c r="L61" s="76"/>
      <c r="M61" s="77">
        <f t="shared" si="2"/>
        <v>0</v>
      </c>
      <c r="N61" s="78"/>
      <c r="O61" s="78"/>
      <c r="P61" s="78"/>
      <c r="Q61" s="78"/>
      <c r="R61" s="81"/>
      <c r="S61" s="62"/>
      <c r="T61" s="62"/>
      <c r="U61" s="62"/>
      <c r="V61" s="108"/>
      <c r="W61" s="108"/>
      <c r="X61" s="63"/>
      <c r="Y61" s="109"/>
      <c r="Z61" s="63"/>
      <c r="AA61" s="64"/>
      <c r="AB61" s="65"/>
      <c r="AC61" s="65"/>
      <c r="AD61" s="65"/>
      <c r="AE61" s="65"/>
      <c r="AF61" s="66"/>
      <c r="AG61" s="82"/>
      <c r="AH61" s="85"/>
      <c r="AI61" s="84"/>
      <c r="AJ61" s="83">
        <f t="shared" si="26"/>
        <v>0</v>
      </c>
      <c r="AK61" s="84" t="s">
        <v>77</v>
      </c>
      <c r="AL61" s="75" t="s">
        <v>77</v>
      </c>
      <c r="AM61" s="85" t="s">
        <v>77</v>
      </c>
      <c r="AN61" s="82"/>
      <c r="AO61" s="75"/>
      <c r="AP61" s="85"/>
      <c r="AQ61" s="82" t="s">
        <v>75</v>
      </c>
      <c r="AR61" s="75" t="s">
        <v>75</v>
      </c>
      <c r="AS61" s="75" t="s">
        <v>75</v>
      </c>
      <c r="AT61" s="75" t="s">
        <v>75</v>
      </c>
      <c r="AU61" s="85" t="s">
        <v>75</v>
      </c>
      <c r="AV61" s="86">
        <f t="shared" si="4"/>
        <v>0</v>
      </c>
      <c r="AW61" s="108"/>
      <c r="AX61" s="108"/>
      <c r="AY61" s="108"/>
      <c r="AZ61" s="108"/>
      <c r="BA61" s="108"/>
      <c r="BB61" s="108"/>
      <c r="BC61" s="108"/>
      <c r="BD61" s="108"/>
      <c r="BE61" s="63"/>
    </row>
    <row r="62" spans="1:57" ht="34.049999999999997" customHeight="1" x14ac:dyDescent="0.3">
      <c r="A62" s="702"/>
      <c r="B62" s="675"/>
      <c r="C62" s="672"/>
      <c r="D62" s="72" t="s">
        <v>78</v>
      </c>
      <c r="E62" s="678"/>
      <c r="F62" s="672"/>
      <c r="G62" s="73">
        <f t="shared" si="0"/>
        <v>0</v>
      </c>
      <c r="H62" s="74">
        <f t="shared" si="1"/>
        <v>0</v>
      </c>
      <c r="I62" s="75"/>
      <c r="J62" s="75"/>
      <c r="K62" s="75"/>
      <c r="L62" s="76"/>
      <c r="M62" s="77">
        <f t="shared" si="2"/>
        <v>0</v>
      </c>
      <c r="N62" s="78"/>
      <c r="O62" s="78"/>
      <c r="P62" s="78"/>
      <c r="Q62" s="78"/>
      <c r="R62" s="81"/>
      <c r="S62" s="62"/>
      <c r="T62" s="62"/>
      <c r="U62" s="62"/>
      <c r="V62" s="108"/>
      <c r="W62" s="108"/>
      <c r="X62" s="63"/>
      <c r="Y62" s="109"/>
      <c r="Z62" s="63"/>
      <c r="AA62" s="64"/>
      <c r="AB62" s="65"/>
      <c r="AC62" s="65"/>
      <c r="AD62" s="65"/>
      <c r="AE62" s="65"/>
      <c r="AF62" s="66"/>
      <c r="AG62" s="82"/>
      <c r="AH62" s="85"/>
      <c r="AI62" s="84"/>
      <c r="AJ62" s="83">
        <f>SUM(AK62:AM62)</f>
        <v>0</v>
      </c>
      <c r="AK62" s="84"/>
      <c r="AL62" s="75"/>
      <c r="AM62" s="85"/>
      <c r="AN62" s="82" t="s">
        <v>75</v>
      </c>
      <c r="AO62" s="75" t="s">
        <v>75</v>
      </c>
      <c r="AP62" s="85" t="s">
        <v>75</v>
      </c>
      <c r="AQ62" s="82" t="s">
        <v>75</v>
      </c>
      <c r="AR62" s="75" t="s">
        <v>75</v>
      </c>
      <c r="AS62" s="75" t="s">
        <v>75</v>
      </c>
      <c r="AT62" s="75" t="s">
        <v>75</v>
      </c>
      <c r="AU62" s="85" t="s">
        <v>75</v>
      </c>
      <c r="AV62" s="86">
        <f t="shared" si="4"/>
        <v>0</v>
      </c>
      <c r="AW62" s="108"/>
      <c r="AX62" s="108"/>
      <c r="AY62" s="108"/>
      <c r="AZ62" s="108"/>
      <c r="BA62" s="108"/>
      <c r="BB62" s="108"/>
      <c r="BC62" s="108"/>
      <c r="BD62" s="108"/>
      <c r="BE62" s="63"/>
    </row>
    <row r="63" spans="1:57" ht="34.049999999999997" customHeight="1" x14ac:dyDescent="0.3">
      <c r="A63" s="702"/>
      <c r="B63" s="675"/>
      <c r="C63" s="672"/>
      <c r="D63" s="72" t="s">
        <v>79</v>
      </c>
      <c r="E63" s="678"/>
      <c r="F63" s="672"/>
      <c r="G63" s="73">
        <f t="shared" si="0"/>
        <v>7</v>
      </c>
      <c r="H63" s="74">
        <f t="shared" si="1"/>
        <v>0</v>
      </c>
      <c r="I63" s="75"/>
      <c r="J63" s="75"/>
      <c r="K63" s="75"/>
      <c r="L63" s="76"/>
      <c r="M63" s="77">
        <f t="shared" si="2"/>
        <v>7</v>
      </c>
      <c r="N63" s="78"/>
      <c r="O63" s="78"/>
      <c r="P63" s="78"/>
      <c r="Q63" s="78"/>
      <c r="R63" s="81">
        <v>7</v>
      </c>
      <c r="S63" s="62"/>
      <c r="T63" s="62"/>
      <c r="U63" s="62"/>
      <c r="V63" s="108">
        <v>7</v>
      </c>
      <c r="W63" s="108"/>
      <c r="X63" s="63"/>
      <c r="Y63" s="109">
        <v>7</v>
      </c>
      <c r="Z63" s="63"/>
      <c r="AA63" s="64"/>
      <c r="AB63" s="65"/>
      <c r="AC63" s="65"/>
      <c r="AD63" s="65"/>
      <c r="AE63" s="65">
        <v>2</v>
      </c>
      <c r="AF63" s="66"/>
      <c r="AG63" s="82">
        <v>36</v>
      </c>
      <c r="AH63" s="85">
        <v>17</v>
      </c>
      <c r="AI63" s="84">
        <v>93</v>
      </c>
      <c r="AJ63" s="83">
        <f t="shared" ref="AJ63:AJ64" si="27">SUM(AQ63:AU63)</f>
        <v>7</v>
      </c>
      <c r="AK63" s="84" t="s">
        <v>77</v>
      </c>
      <c r="AL63" s="75" t="s">
        <v>77</v>
      </c>
      <c r="AM63" s="85" t="s">
        <v>77</v>
      </c>
      <c r="AN63" s="82" t="s">
        <v>75</v>
      </c>
      <c r="AO63" s="75" t="s">
        <v>75</v>
      </c>
      <c r="AP63" s="85" t="s">
        <v>75</v>
      </c>
      <c r="AQ63" s="82"/>
      <c r="AR63" s="75">
        <v>1</v>
      </c>
      <c r="AS63" s="75">
        <v>6</v>
      </c>
      <c r="AT63" s="75"/>
      <c r="AU63" s="85"/>
      <c r="AV63" s="86">
        <f t="shared" si="4"/>
        <v>0</v>
      </c>
      <c r="AW63" s="108"/>
      <c r="AX63" s="108"/>
      <c r="AY63" s="108"/>
      <c r="AZ63" s="108"/>
      <c r="BA63" s="108"/>
      <c r="BB63" s="108"/>
      <c r="BC63" s="108"/>
      <c r="BD63" s="108"/>
      <c r="BE63" s="63"/>
    </row>
    <row r="64" spans="1:57" ht="34.049999999999997" customHeight="1" x14ac:dyDescent="0.3">
      <c r="A64" s="702"/>
      <c r="B64" s="676"/>
      <c r="C64" s="673"/>
      <c r="D64" s="89" t="s">
        <v>80</v>
      </c>
      <c r="E64" s="679"/>
      <c r="F64" s="673"/>
      <c r="G64" s="90">
        <f t="shared" si="0"/>
        <v>0</v>
      </c>
      <c r="H64" s="91">
        <f t="shared" si="1"/>
        <v>0</v>
      </c>
      <c r="I64" s="92"/>
      <c r="J64" s="92"/>
      <c r="K64" s="92"/>
      <c r="L64" s="93"/>
      <c r="M64" s="110">
        <f t="shared" si="2"/>
        <v>0</v>
      </c>
      <c r="N64" s="98"/>
      <c r="O64" s="98"/>
      <c r="P64" s="98"/>
      <c r="Q64" s="98"/>
      <c r="R64" s="99"/>
      <c r="S64" s="114"/>
      <c r="T64" s="114"/>
      <c r="U64" s="114"/>
      <c r="V64" s="98"/>
      <c r="W64" s="98"/>
      <c r="X64" s="99"/>
      <c r="Y64" s="97"/>
      <c r="Z64" s="99"/>
      <c r="AA64" s="103"/>
      <c r="AB64" s="92"/>
      <c r="AC64" s="92"/>
      <c r="AD64" s="92"/>
      <c r="AE64" s="92"/>
      <c r="AF64" s="93"/>
      <c r="AG64" s="103"/>
      <c r="AH64" s="106"/>
      <c r="AI64" s="105"/>
      <c r="AJ64" s="104">
        <f t="shared" si="27"/>
        <v>0</v>
      </c>
      <c r="AK64" s="105" t="s">
        <v>75</v>
      </c>
      <c r="AL64" s="92" t="s">
        <v>75</v>
      </c>
      <c r="AM64" s="106" t="s">
        <v>75</v>
      </c>
      <c r="AN64" s="103" t="s">
        <v>75</v>
      </c>
      <c r="AO64" s="92" t="s">
        <v>77</v>
      </c>
      <c r="AP64" s="106" t="s">
        <v>77</v>
      </c>
      <c r="AQ64" s="103"/>
      <c r="AR64" s="92"/>
      <c r="AS64" s="92"/>
      <c r="AT64" s="92"/>
      <c r="AU64" s="106"/>
      <c r="AV64" s="107">
        <f t="shared" si="4"/>
        <v>0</v>
      </c>
      <c r="AW64" s="98"/>
      <c r="AX64" s="98"/>
      <c r="AY64" s="98"/>
      <c r="AZ64" s="98"/>
      <c r="BA64" s="98"/>
      <c r="BB64" s="98"/>
      <c r="BC64" s="98"/>
      <c r="BD64" s="98"/>
      <c r="BE64" s="99"/>
    </row>
    <row r="65" spans="1:57" ht="34.049999999999997" customHeight="1" x14ac:dyDescent="0.3">
      <c r="A65" s="702"/>
      <c r="B65" s="674" t="s">
        <v>99</v>
      </c>
      <c r="C65" s="671" t="s">
        <v>100</v>
      </c>
      <c r="D65" s="51" t="s">
        <v>74</v>
      </c>
      <c r="E65" s="677">
        <v>14</v>
      </c>
      <c r="F65" s="680">
        <f>E65-SUM(M65:M69)</f>
        <v>-3</v>
      </c>
      <c r="G65" s="53">
        <f t="shared" si="0"/>
        <v>0</v>
      </c>
      <c r="H65" s="54">
        <f t="shared" si="1"/>
        <v>0</v>
      </c>
      <c r="I65" s="55"/>
      <c r="J65" s="55"/>
      <c r="K65" s="55"/>
      <c r="L65" s="56"/>
      <c r="M65" s="57">
        <f t="shared" si="2"/>
        <v>0</v>
      </c>
      <c r="N65" s="58"/>
      <c r="O65" s="58"/>
      <c r="P65" s="58"/>
      <c r="Q65" s="58"/>
      <c r="R65" s="59"/>
      <c r="S65" s="60"/>
      <c r="T65" s="58"/>
      <c r="U65" s="58"/>
      <c r="V65" s="55"/>
      <c r="W65" s="58"/>
      <c r="X65" s="61"/>
      <c r="Y65" s="62"/>
      <c r="Z65" s="63"/>
      <c r="AA65" s="64"/>
      <c r="AB65" s="65"/>
      <c r="AC65" s="65"/>
      <c r="AD65" s="65"/>
      <c r="AE65" s="65"/>
      <c r="AF65" s="66"/>
      <c r="AG65" s="64"/>
      <c r="AH65" s="66"/>
      <c r="AI65" s="67"/>
      <c r="AJ65" s="68">
        <f t="shared" ref="AJ65:AJ66" si="28">SUM(AN65:AP65)</f>
        <v>0</v>
      </c>
      <c r="AK65" s="69" t="s">
        <v>75</v>
      </c>
      <c r="AL65" s="55" t="s">
        <v>75</v>
      </c>
      <c r="AM65" s="70" t="s">
        <v>75</v>
      </c>
      <c r="AN65" s="67"/>
      <c r="AO65" s="55"/>
      <c r="AP65" s="70"/>
      <c r="AQ65" s="67" t="s">
        <v>75</v>
      </c>
      <c r="AR65" s="55" t="s">
        <v>75</v>
      </c>
      <c r="AS65" s="55" t="s">
        <v>75</v>
      </c>
      <c r="AT65" s="55" t="s">
        <v>75</v>
      </c>
      <c r="AU65" s="56" t="s">
        <v>75</v>
      </c>
      <c r="AV65" s="71">
        <f t="shared" si="4"/>
        <v>0</v>
      </c>
      <c r="AW65" s="58"/>
      <c r="AX65" s="58"/>
      <c r="AY65" s="58"/>
      <c r="AZ65" s="58"/>
      <c r="BA65" s="58"/>
      <c r="BB65" s="58"/>
      <c r="BC65" s="58"/>
      <c r="BD65" s="58"/>
      <c r="BE65" s="61"/>
    </row>
    <row r="66" spans="1:57" ht="34.049999999999997" customHeight="1" x14ac:dyDescent="0.3">
      <c r="A66" s="702"/>
      <c r="B66" s="675"/>
      <c r="C66" s="672"/>
      <c r="D66" s="72" t="s">
        <v>76</v>
      </c>
      <c r="E66" s="678"/>
      <c r="F66" s="672"/>
      <c r="G66" s="73">
        <f t="shared" si="0"/>
        <v>0</v>
      </c>
      <c r="H66" s="74">
        <f t="shared" si="1"/>
        <v>0</v>
      </c>
      <c r="I66" s="75"/>
      <c r="J66" s="75"/>
      <c r="K66" s="75"/>
      <c r="L66" s="76"/>
      <c r="M66" s="77">
        <f t="shared" si="2"/>
        <v>0</v>
      </c>
      <c r="N66" s="78"/>
      <c r="O66" s="78"/>
      <c r="P66" s="78"/>
      <c r="Q66" s="78"/>
      <c r="R66" s="79"/>
      <c r="S66" s="80"/>
      <c r="T66" s="75"/>
      <c r="U66" s="75"/>
      <c r="V66" s="78"/>
      <c r="W66" s="78"/>
      <c r="X66" s="81"/>
      <c r="Y66" s="62"/>
      <c r="Z66" s="63"/>
      <c r="AA66" s="64"/>
      <c r="AB66" s="65"/>
      <c r="AC66" s="65"/>
      <c r="AD66" s="65"/>
      <c r="AE66" s="65"/>
      <c r="AF66" s="66"/>
      <c r="AG66" s="82"/>
      <c r="AH66" s="76"/>
      <c r="AI66" s="82"/>
      <c r="AJ66" s="83">
        <f t="shared" si="28"/>
        <v>0</v>
      </c>
      <c r="AK66" s="84" t="s">
        <v>77</v>
      </c>
      <c r="AL66" s="75" t="s">
        <v>77</v>
      </c>
      <c r="AM66" s="85" t="s">
        <v>77</v>
      </c>
      <c r="AN66" s="82"/>
      <c r="AO66" s="75"/>
      <c r="AP66" s="85"/>
      <c r="AQ66" s="82" t="s">
        <v>75</v>
      </c>
      <c r="AR66" s="75" t="s">
        <v>75</v>
      </c>
      <c r="AS66" s="75" t="s">
        <v>75</v>
      </c>
      <c r="AT66" s="75" t="s">
        <v>75</v>
      </c>
      <c r="AU66" s="76" t="s">
        <v>75</v>
      </c>
      <c r="AV66" s="86">
        <f t="shared" si="4"/>
        <v>0</v>
      </c>
      <c r="AW66" s="78"/>
      <c r="AX66" s="78"/>
      <c r="AY66" s="78"/>
      <c r="AZ66" s="78"/>
      <c r="BA66" s="78"/>
      <c r="BB66" s="78"/>
      <c r="BC66" s="78"/>
      <c r="BD66" s="78"/>
      <c r="BE66" s="81"/>
    </row>
    <row r="67" spans="1:57" ht="34.049999999999997" customHeight="1" x14ac:dyDescent="0.3">
      <c r="A67" s="702"/>
      <c r="B67" s="675"/>
      <c r="C67" s="672"/>
      <c r="D67" s="72" t="s">
        <v>78</v>
      </c>
      <c r="E67" s="678"/>
      <c r="F67" s="672"/>
      <c r="G67" s="73">
        <f t="shared" si="0"/>
        <v>0</v>
      </c>
      <c r="H67" s="74">
        <f t="shared" si="1"/>
        <v>0</v>
      </c>
      <c r="I67" s="75"/>
      <c r="J67" s="75"/>
      <c r="K67" s="75"/>
      <c r="L67" s="76"/>
      <c r="M67" s="77">
        <f t="shared" si="2"/>
        <v>0</v>
      </c>
      <c r="N67" s="78"/>
      <c r="O67" s="78"/>
      <c r="P67" s="78"/>
      <c r="Q67" s="87"/>
      <c r="R67" s="79"/>
      <c r="S67" s="80"/>
      <c r="T67" s="78"/>
      <c r="U67" s="78"/>
      <c r="V67" s="78"/>
      <c r="W67" s="78"/>
      <c r="X67" s="81"/>
      <c r="Y67" s="62"/>
      <c r="Z67" s="63"/>
      <c r="AA67" s="64"/>
      <c r="AB67" s="65"/>
      <c r="AC67" s="65"/>
      <c r="AD67" s="65"/>
      <c r="AE67" s="65"/>
      <c r="AF67" s="66"/>
      <c r="AG67" s="82"/>
      <c r="AH67" s="76"/>
      <c r="AI67" s="82"/>
      <c r="AJ67" s="83">
        <f>SUM(AK67:AM67)</f>
        <v>0</v>
      </c>
      <c r="AK67" s="84"/>
      <c r="AL67" s="75"/>
      <c r="AM67" s="85"/>
      <c r="AN67" s="82" t="s">
        <v>75</v>
      </c>
      <c r="AO67" s="75" t="s">
        <v>75</v>
      </c>
      <c r="AP67" s="85" t="s">
        <v>75</v>
      </c>
      <c r="AQ67" s="82" t="s">
        <v>75</v>
      </c>
      <c r="AR67" s="75" t="s">
        <v>75</v>
      </c>
      <c r="AS67" s="75" t="s">
        <v>75</v>
      </c>
      <c r="AT67" s="75" t="s">
        <v>75</v>
      </c>
      <c r="AU67" s="76" t="s">
        <v>75</v>
      </c>
      <c r="AV67" s="86">
        <f t="shared" si="4"/>
        <v>0</v>
      </c>
      <c r="AW67" s="78"/>
      <c r="AX67" s="78"/>
      <c r="AY67" s="78"/>
      <c r="AZ67" s="78"/>
      <c r="BA67" s="78"/>
      <c r="BB67" s="78"/>
      <c r="BC67" s="78"/>
      <c r="BD67" s="78"/>
      <c r="BE67" s="81"/>
    </row>
    <row r="68" spans="1:57" ht="34.049999999999997" customHeight="1" x14ac:dyDescent="0.3">
      <c r="A68" s="702"/>
      <c r="B68" s="675"/>
      <c r="C68" s="672"/>
      <c r="D68" s="72" t="s">
        <v>79</v>
      </c>
      <c r="E68" s="678"/>
      <c r="F68" s="672"/>
      <c r="G68" s="73">
        <f t="shared" si="0"/>
        <v>17</v>
      </c>
      <c r="H68" s="74">
        <f t="shared" si="1"/>
        <v>2</v>
      </c>
      <c r="I68" s="75">
        <v>2</v>
      </c>
      <c r="J68" s="75"/>
      <c r="K68" s="75"/>
      <c r="L68" s="76"/>
      <c r="M68" s="77">
        <f t="shared" si="2"/>
        <v>17</v>
      </c>
      <c r="N68" s="78"/>
      <c r="O68" s="78"/>
      <c r="P68" s="78"/>
      <c r="Q68" s="78"/>
      <c r="R68" s="79">
        <v>17</v>
      </c>
      <c r="S68" s="80">
        <v>4</v>
      </c>
      <c r="T68" s="78"/>
      <c r="U68" s="78"/>
      <c r="V68" s="78">
        <v>3</v>
      </c>
      <c r="W68" s="78">
        <v>10</v>
      </c>
      <c r="X68" s="81"/>
      <c r="Y68" s="62">
        <v>14</v>
      </c>
      <c r="Z68" s="63">
        <v>3</v>
      </c>
      <c r="AA68" s="64"/>
      <c r="AB68" s="65">
        <v>3</v>
      </c>
      <c r="AC68" s="65">
        <v>3</v>
      </c>
      <c r="AD68" s="65"/>
      <c r="AE68" s="65"/>
      <c r="AF68" s="66"/>
      <c r="AG68" s="82">
        <v>50</v>
      </c>
      <c r="AH68" s="76">
        <v>30</v>
      </c>
      <c r="AI68" s="82">
        <v>101</v>
      </c>
      <c r="AJ68" s="83">
        <f t="shared" ref="AJ68:AJ69" si="29">SUM(AQ68:AU68)</f>
        <v>17</v>
      </c>
      <c r="AK68" s="84" t="s">
        <v>77</v>
      </c>
      <c r="AL68" s="75" t="s">
        <v>77</v>
      </c>
      <c r="AM68" s="85" t="s">
        <v>77</v>
      </c>
      <c r="AN68" s="82" t="s">
        <v>75</v>
      </c>
      <c r="AO68" s="75" t="s">
        <v>75</v>
      </c>
      <c r="AP68" s="85" t="s">
        <v>75</v>
      </c>
      <c r="AQ68" s="88">
        <v>2</v>
      </c>
      <c r="AR68" s="76">
        <v>2</v>
      </c>
      <c r="AS68" s="76">
        <v>11</v>
      </c>
      <c r="AT68" s="76"/>
      <c r="AU68" s="85">
        <v>2</v>
      </c>
      <c r="AV68" s="86">
        <f t="shared" si="4"/>
        <v>0</v>
      </c>
      <c r="AW68" s="78"/>
      <c r="AX68" s="78"/>
      <c r="AY68" s="78"/>
      <c r="AZ68" s="78"/>
      <c r="BA68" s="78"/>
      <c r="BB68" s="78"/>
      <c r="BC68" s="78"/>
      <c r="BD68" s="78"/>
      <c r="BE68" s="81"/>
    </row>
    <row r="69" spans="1:57" ht="34.049999999999997" customHeight="1" x14ac:dyDescent="0.3">
      <c r="A69" s="702"/>
      <c r="B69" s="676"/>
      <c r="C69" s="673"/>
      <c r="D69" s="89" t="s">
        <v>80</v>
      </c>
      <c r="E69" s="679"/>
      <c r="F69" s="673"/>
      <c r="G69" s="90">
        <f t="shared" si="0"/>
        <v>0</v>
      </c>
      <c r="H69" s="91">
        <f t="shared" si="1"/>
        <v>0</v>
      </c>
      <c r="I69" s="92"/>
      <c r="J69" s="92"/>
      <c r="K69" s="92"/>
      <c r="L69" s="93"/>
      <c r="M69" s="94">
        <f t="shared" si="2"/>
        <v>0</v>
      </c>
      <c r="N69" s="95"/>
      <c r="O69" s="95"/>
      <c r="P69" s="95"/>
      <c r="Q69" s="95"/>
      <c r="R69" s="96"/>
      <c r="S69" s="97"/>
      <c r="T69" s="98"/>
      <c r="U69" s="98"/>
      <c r="V69" s="98"/>
      <c r="W69" s="98"/>
      <c r="X69" s="99"/>
      <c r="Y69" s="100"/>
      <c r="Z69" s="81"/>
      <c r="AA69" s="82"/>
      <c r="AB69" s="75"/>
      <c r="AC69" s="75"/>
      <c r="AD69" s="75"/>
      <c r="AE69" s="75"/>
      <c r="AF69" s="76"/>
      <c r="AG69" s="101"/>
      <c r="AH69" s="102"/>
      <c r="AI69" s="103"/>
      <c r="AJ69" s="104">
        <f t="shared" si="29"/>
        <v>0</v>
      </c>
      <c r="AK69" s="105" t="s">
        <v>75</v>
      </c>
      <c r="AL69" s="92" t="s">
        <v>75</v>
      </c>
      <c r="AM69" s="106" t="s">
        <v>75</v>
      </c>
      <c r="AN69" s="103" t="s">
        <v>75</v>
      </c>
      <c r="AO69" s="92" t="s">
        <v>77</v>
      </c>
      <c r="AP69" s="106" t="s">
        <v>77</v>
      </c>
      <c r="AQ69" s="103"/>
      <c r="AR69" s="92"/>
      <c r="AS69" s="92"/>
      <c r="AT69" s="92"/>
      <c r="AU69" s="93"/>
      <c r="AV69" s="107">
        <f t="shared" si="4"/>
        <v>0</v>
      </c>
      <c r="AW69" s="98"/>
      <c r="AX69" s="98"/>
      <c r="AY69" s="98"/>
      <c r="AZ69" s="98"/>
      <c r="BA69" s="98"/>
      <c r="BB69" s="98"/>
      <c r="BC69" s="98"/>
      <c r="BD69" s="98"/>
      <c r="BE69" s="99"/>
    </row>
    <row r="70" spans="1:57" ht="34.049999999999997" customHeight="1" x14ac:dyDescent="0.3">
      <c r="A70" s="702"/>
      <c r="B70" s="674" t="s">
        <v>101</v>
      </c>
      <c r="C70" s="671" t="s">
        <v>102</v>
      </c>
      <c r="D70" s="51" t="s">
        <v>74</v>
      </c>
      <c r="E70" s="677">
        <v>30</v>
      </c>
      <c r="F70" s="680">
        <f>E70-SUM(M70:M74)</f>
        <v>1</v>
      </c>
      <c r="G70" s="53">
        <f t="shared" si="0"/>
        <v>0</v>
      </c>
      <c r="H70" s="54">
        <f t="shared" si="1"/>
        <v>0</v>
      </c>
      <c r="I70" s="55"/>
      <c r="J70" s="55"/>
      <c r="K70" s="55"/>
      <c r="L70" s="56"/>
      <c r="M70" s="57">
        <f t="shared" si="2"/>
        <v>0</v>
      </c>
      <c r="N70" s="58"/>
      <c r="O70" s="58"/>
      <c r="P70" s="58"/>
      <c r="Q70" s="58"/>
      <c r="R70" s="61"/>
      <c r="S70" s="62"/>
      <c r="T70" s="62"/>
      <c r="U70" s="62"/>
      <c r="V70" s="108"/>
      <c r="W70" s="108"/>
      <c r="X70" s="63"/>
      <c r="Y70" s="60"/>
      <c r="Z70" s="61"/>
      <c r="AA70" s="67"/>
      <c r="AB70" s="55"/>
      <c r="AC70" s="55"/>
      <c r="AD70" s="55"/>
      <c r="AE70" s="55"/>
      <c r="AF70" s="56"/>
      <c r="AG70" s="67"/>
      <c r="AH70" s="70"/>
      <c r="AI70" s="69"/>
      <c r="AJ70" s="68">
        <f t="shared" ref="AJ70:AJ71" si="30">SUM(AN70:AP70)</f>
        <v>0</v>
      </c>
      <c r="AK70" s="69" t="s">
        <v>75</v>
      </c>
      <c r="AL70" s="55" t="s">
        <v>75</v>
      </c>
      <c r="AM70" s="70" t="s">
        <v>75</v>
      </c>
      <c r="AN70" s="67"/>
      <c r="AO70" s="55"/>
      <c r="AP70" s="70"/>
      <c r="AQ70" s="67" t="s">
        <v>75</v>
      </c>
      <c r="AR70" s="55" t="s">
        <v>75</v>
      </c>
      <c r="AS70" s="55" t="s">
        <v>75</v>
      </c>
      <c r="AT70" s="55" t="s">
        <v>75</v>
      </c>
      <c r="AU70" s="70" t="s">
        <v>75</v>
      </c>
      <c r="AV70" s="71">
        <f t="shared" si="4"/>
        <v>0</v>
      </c>
      <c r="AW70" s="108"/>
      <c r="AX70" s="108"/>
      <c r="AY70" s="108"/>
      <c r="AZ70" s="108"/>
      <c r="BA70" s="108"/>
      <c r="BB70" s="108"/>
      <c r="BC70" s="108"/>
      <c r="BD70" s="108"/>
      <c r="BE70" s="63"/>
    </row>
    <row r="71" spans="1:57" ht="34.049999999999997" customHeight="1" x14ac:dyDescent="0.3">
      <c r="A71" s="702"/>
      <c r="B71" s="675"/>
      <c r="C71" s="672"/>
      <c r="D71" s="72" t="s">
        <v>76</v>
      </c>
      <c r="E71" s="678"/>
      <c r="F71" s="672"/>
      <c r="G71" s="73">
        <f t="shared" si="0"/>
        <v>0</v>
      </c>
      <c r="H71" s="74">
        <f t="shared" si="1"/>
        <v>0</v>
      </c>
      <c r="I71" s="75"/>
      <c r="J71" s="75"/>
      <c r="K71" s="75"/>
      <c r="L71" s="76"/>
      <c r="M71" s="77">
        <f t="shared" si="2"/>
        <v>0</v>
      </c>
      <c r="N71" s="78"/>
      <c r="O71" s="78"/>
      <c r="P71" s="78"/>
      <c r="Q71" s="78"/>
      <c r="R71" s="81"/>
      <c r="S71" s="62"/>
      <c r="T71" s="62"/>
      <c r="U71" s="62"/>
      <c r="V71" s="108"/>
      <c r="W71" s="108"/>
      <c r="X71" s="63"/>
      <c r="Y71" s="109"/>
      <c r="Z71" s="63"/>
      <c r="AA71" s="64"/>
      <c r="AB71" s="65"/>
      <c r="AC71" s="65"/>
      <c r="AD71" s="65"/>
      <c r="AE71" s="65"/>
      <c r="AF71" s="66"/>
      <c r="AG71" s="82"/>
      <c r="AH71" s="85"/>
      <c r="AI71" s="84"/>
      <c r="AJ71" s="83">
        <f t="shared" si="30"/>
        <v>0</v>
      </c>
      <c r="AK71" s="84" t="s">
        <v>77</v>
      </c>
      <c r="AL71" s="75" t="s">
        <v>77</v>
      </c>
      <c r="AM71" s="85" t="s">
        <v>77</v>
      </c>
      <c r="AN71" s="82"/>
      <c r="AO71" s="75"/>
      <c r="AP71" s="85"/>
      <c r="AQ71" s="82" t="s">
        <v>75</v>
      </c>
      <c r="AR71" s="75" t="s">
        <v>75</v>
      </c>
      <c r="AS71" s="75" t="s">
        <v>75</v>
      </c>
      <c r="AT71" s="75" t="s">
        <v>75</v>
      </c>
      <c r="AU71" s="85" t="s">
        <v>75</v>
      </c>
      <c r="AV71" s="86">
        <f t="shared" si="4"/>
        <v>0</v>
      </c>
      <c r="AW71" s="108"/>
      <c r="AX71" s="108"/>
      <c r="AY71" s="108"/>
      <c r="AZ71" s="108"/>
      <c r="BA71" s="108"/>
      <c r="BB71" s="108"/>
      <c r="BC71" s="108"/>
      <c r="BD71" s="108"/>
      <c r="BE71" s="63"/>
    </row>
    <row r="72" spans="1:57" ht="34.049999999999997" customHeight="1" x14ac:dyDescent="0.3">
      <c r="A72" s="702"/>
      <c r="B72" s="675"/>
      <c r="C72" s="672"/>
      <c r="D72" s="72" t="s">
        <v>78</v>
      </c>
      <c r="E72" s="678"/>
      <c r="F72" s="672"/>
      <c r="G72" s="73">
        <f t="shared" si="0"/>
        <v>0</v>
      </c>
      <c r="H72" s="74">
        <f t="shared" si="1"/>
        <v>0</v>
      </c>
      <c r="I72" s="75"/>
      <c r="J72" s="75"/>
      <c r="K72" s="75"/>
      <c r="L72" s="76"/>
      <c r="M72" s="77">
        <f t="shared" si="2"/>
        <v>0</v>
      </c>
      <c r="N72" s="78"/>
      <c r="O72" s="78"/>
      <c r="P72" s="78"/>
      <c r="Q72" s="78"/>
      <c r="R72" s="81"/>
      <c r="S72" s="62"/>
      <c r="T72" s="62"/>
      <c r="U72" s="62"/>
      <c r="V72" s="108"/>
      <c r="W72" s="108"/>
      <c r="X72" s="63"/>
      <c r="Y72" s="109"/>
      <c r="Z72" s="63"/>
      <c r="AA72" s="64"/>
      <c r="AB72" s="65"/>
      <c r="AC72" s="65"/>
      <c r="AD72" s="65"/>
      <c r="AE72" s="65"/>
      <c r="AF72" s="66"/>
      <c r="AG72" s="82"/>
      <c r="AH72" s="85"/>
      <c r="AI72" s="84"/>
      <c r="AJ72" s="83">
        <f>SUM(AK72:AM72)</f>
        <v>0</v>
      </c>
      <c r="AK72" s="84"/>
      <c r="AL72" s="75"/>
      <c r="AM72" s="85"/>
      <c r="AN72" s="82" t="s">
        <v>75</v>
      </c>
      <c r="AO72" s="75" t="s">
        <v>75</v>
      </c>
      <c r="AP72" s="85" t="s">
        <v>75</v>
      </c>
      <c r="AQ72" s="82" t="s">
        <v>75</v>
      </c>
      <c r="AR72" s="75" t="s">
        <v>75</v>
      </c>
      <c r="AS72" s="75" t="s">
        <v>75</v>
      </c>
      <c r="AT72" s="75" t="s">
        <v>75</v>
      </c>
      <c r="AU72" s="85" t="s">
        <v>75</v>
      </c>
      <c r="AV72" s="86">
        <f t="shared" si="4"/>
        <v>0</v>
      </c>
      <c r="AW72" s="108"/>
      <c r="AX72" s="108"/>
      <c r="AY72" s="108"/>
      <c r="AZ72" s="108"/>
      <c r="BA72" s="108"/>
      <c r="BB72" s="108"/>
      <c r="BC72" s="108"/>
      <c r="BD72" s="108"/>
      <c r="BE72" s="63"/>
    </row>
    <row r="73" spans="1:57" ht="34.049999999999997" customHeight="1" x14ac:dyDescent="0.3">
      <c r="A73" s="702"/>
      <c r="B73" s="675"/>
      <c r="C73" s="672"/>
      <c r="D73" s="72" t="s">
        <v>79</v>
      </c>
      <c r="E73" s="678"/>
      <c r="F73" s="672"/>
      <c r="G73" s="73">
        <f t="shared" si="0"/>
        <v>29</v>
      </c>
      <c r="H73" s="74">
        <f t="shared" si="1"/>
        <v>0</v>
      </c>
      <c r="I73" s="75"/>
      <c r="J73" s="75"/>
      <c r="K73" s="75"/>
      <c r="L73" s="76"/>
      <c r="M73" s="77">
        <f t="shared" si="2"/>
        <v>29</v>
      </c>
      <c r="N73" s="78"/>
      <c r="O73" s="78"/>
      <c r="P73" s="78"/>
      <c r="Q73" s="78"/>
      <c r="R73" s="81">
        <v>29</v>
      </c>
      <c r="S73" s="62"/>
      <c r="T73" s="62"/>
      <c r="U73" s="62"/>
      <c r="V73" s="108">
        <v>29</v>
      </c>
      <c r="W73" s="108"/>
      <c r="X73" s="63"/>
      <c r="Y73" s="109">
        <v>29</v>
      </c>
      <c r="Z73" s="63"/>
      <c r="AA73" s="64"/>
      <c r="AB73" s="65">
        <v>8</v>
      </c>
      <c r="AC73" s="65">
        <v>5</v>
      </c>
      <c r="AD73" s="65">
        <v>1</v>
      </c>
      <c r="AE73" s="65">
        <v>15</v>
      </c>
      <c r="AF73" s="66">
        <v>1</v>
      </c>
      <c r="AG73" s="82">
        <v>41</v>
      </c>
      <c r="AH73" s="85">
        <v>18</v>
      </c>
      <c r="AI73" s="84">
        <v>120</v>
      </c>
      <c r="AJ73" s="83">
        <f t="shared" ref="AJ73:AJ74" si="31">SUM(AQ73:AU73)</f>
        <v>29</v>
      </c>
      <c r="AK73" s="84" t="s">
        <v>77</v>
      </c>
      <c r="AL73" s="75" t="s">
        <v>77</v>
      </c>
      <c r="AM73" s="85" t="s">
        <v>77</v>
      </c>
      <c r="AN73" s="82" t="s">
        <v>75</v>
      </c>
      <c r="AO73" s="75" t="s">
        <v>75</v>
      </c>
      <c r="AP73" s="85" t="s">
        <v>75</v>
      </c>
      <c r="AQ73" s="82"/>
      <c r="AR73" s="75">
        <v>3</v>
      </c>
      <c r="AS73" s="75">
        <v>11</v>
      </c>
      <c r="AT73" s="75">
        <v>12</v>
      </c>
      <c r="AU73" s="85">
        <v>3</v>
      </c>
      <c r="AV73" s="86">
        <f t="shared" si="4"/>
        <v>0</v>
      </c>
      <c r="AW73" s="108"/>
      <c r="AX73" s="108"/>
      <c r="AY73" s="108"/>
      <c r="AZ73" s="108"/>
      <c r="BA73" s="108"/>
      <c r="BB73" s="108"/>
      <c r="BC73" s="108"/>
      <c r="BD73" s="108"/>
      <c r="BE73" s="63"/>
    </row>
    <row r="74" spans="1:57" ht="34.049999999999997" customHeight="1" x14ac:dyDescent="0.3">
      <c r="A74" s="702"/>
      <c r="B74" s="676"/>
      <c r="C74" s="673"/>
      <c r="D74" s="89" t="s">
        <v>80</v>
      </c>
      <c r="E74" s="679"/>
      <c r="F74" s="673"/>
      <c r="G74" s="90">
        <f t="shared" si="0"/>
        <v>0</v>
      </c>
      <c r="H74" s="91">
        <f t="shared" si="1"/>
        <v>0</v>
      </c>
      <c r="I74" s="92"/>
      <c r="J74" s="92"/>
      <c r="K74" s="92"/>
      <c r="L74" s="93"/>
      <c r="M74" s="110">
        <f t="shared" si="2"/>
        <v>0</v>
      </c>
      <c r="N74" s="98"/>
      <c r="O74" s="98"/>
      <c r="P74" s="98"/>
      <c r="Q74" s="98"/>
      <c r="R74" s="99"/>
      <c r="S74" s="100"/>
      <c r="T74" s="100"/>
      <c r="U74" s="100"/>
      <c r="V74" s="78"/>
      <c r="W74" s="78"/>
      <c r="X74" s="81"/>
      <c r="Y74" s="80"/>
      <c r="Z74" s="81"/>
      <c r="AA74" s="82"/>
      <c r="AB74" s="75"/>
      <c r="AC74" s="75"/>
      <c r="AD74" s="75"/>
      <c r="AE74" s="75"/>
      <c r="AF74" s="76"/>
      <c r="AG74" s="103"/>
      <c r="AH74" s="106"/>
      <c r="AI74" s="111"/>
      <c r="AJ74" s="112">
        <f t="shared" si="31"/>
        <v>0</v>
      </c>
      <c r="AK74" s="105" t="s">
        <v>75</v>
      </c>
      <c r="AL74" s="92" t="s">
        <v>75</v>
      </c>
      <c r="AM74" s="106" t="s">
        <v>75</v>
      </c>
      <c r="AN74" s="103" t="s">
        <v>75</v>
      </c>
      <c r="AO74" s="92" t="s">
        <v>77</v>
      </c>
      <c r="AP74" s="106" t="s">
        <v>77</v>
      </c>
      <c r="AQ74" s="103"/>
      <c r="AR74" s="92"/>
      <c r="AS74" s="92"/>
      <c r="AT74" s="92"/>
      <c r="AU74" s="106"/>
      <c r="AV74" s="107">
        <f t="shared" si="4"/>
        <v>0</v>
      </c>
      <c r="AW74" s="78"/>
      <c r="AX74" s="78"/>
      <c r="AY74" s="78"/>
      <c r="AZ74" s="78"/>
      <c r="BA74" s="78"/>
      <c r="BB74" s="78"/>
      <c r="BC74" s="78"/>
      <c r="BD74" s="78"/>
      <c r="BE74" s="81"/>
    </row>
    <row r="75" spans="1:57" ht="34.049999999999997" customHeight="1" x14ac:dyDescent="0.3">
      <c r="A75" s="702"/>
      <c r="B75" s="674" t="s">
        <v>103</v>
      </c>
      <c r="C75" s="671" t="s">
        <v>104</v>
      </c>
      <c r="D75" s="51" t="s">
        <v>74</v>
      </c>
      <c r="E75" s="677">
        <v>20</v>
      </c>
      <c r="F75" s="680">
        <f>E75-SUM(M75:M79)</f>
        <v>1</v>
      </c>
      <c r="G75" s="53">
        <f t="shared" si="0"/>
        <v>0</v>
      </c>
      <c r="H75" s="54">
        <f t="shared" si="1"/>
        <v>0</v>
      </c>
      <c r="I75" s="55"/>
      <c r="J75" s="55"/>
      <c r="K75" s="55"/>
      <c r="L75" s="56"/>
      <c r="M75" s="57">
        <f t="shared" si="2"/>
        <v>0</v>
      </c>
      <c r="N75" s="58"/>
      <c r="O75" s="58"/>
      <c r="P75" s="58"/>
      <c r="Q75" s="58"/>
      <c r="R75" s="61"/>
      <c r="S75" s="113"/>
      <c r="T75" s="113"/>
      <c r="U75" s="113"/>
      <c r="V75" s="58"/>
      <c r="W75" s="58"/>
      <c r="X75" s="61"/>
      <c r="Y75" s="60"/>
      <c r="Z75" s="61"/>
      <c r="AA75" s="67"/>
      <c r="AB75" s="55"/>
      <c r="AC75" s="55"/>
      <c r="AD75" s="55"/>
      <c r="AE75" s="55"/>
      <c r="AF75" s="56"/>
      <c r="AG75" s="67"/>
      <c r="AH75" s="70"/>
      <c r="AI75" s="69"/>
      <c r="AJ75" s="68">
        <f t="shared" ref="AJ75:AJ76" si="32">SUM(AN75:AP75)</f>
        <v>0</v>
      </c>
      <c r="AK75" s="69" t="s">
        <v>75</v>
      </c>
      <c r="AL75" s="55" t="s">
        <v>75</v>
      </c>
      <c r="AM75" s="70" t="s">
        <v>75</v>
      </c>
      <c r="AN75" s="67"/>
      <c r="AO75" s="55"/>
      <c r="AP75" s="70"/>
      <c r="AQ75" s="67" t="s">
        <v>75</v>
      </c>
      <c r="AR75" s="55" t="s">
        <v>75</v>
      </c>
      <c r="AS75" s="55" t="s">
        <v>75</v>
      </c>
      <c r="AT75" s="55" t="s">
        <v>75</v>
      </c>
      <c r="AU75" s="70" t="s">
        <v>75</v>
      </c>
      <c r="AV75" s="71">
        <f t="shared" si="4"/>
        <v>0</v>
      </c>
      <c r="AW75" s="58"/>
      <c r="AX75" s="58"/>
      <c r="AY75" s="58"/>
      <c r="AZ75" s="58"/>
      <c r="BA75" s="58"/>
      <c r="BB75" s="58"/>
      <c r="BC75" s="58"/>
      <c r="BD75" s="58"/>
      <c r="BE75" s="61"/>
    </row>
    <row r="76" spans="1:57" ht="34.049999999999997" customHeight="1" x14ac:dyDescent="0.3">
      <c r="A76" s="702"/>
      <c r="B76" s="675"/>
      <c r="C76" s="672"/>
      <c r="D76" s="72" t="s">
        <v>76</v>
      </c>
      <c r="E76" s="678"/>
      <c r="F76" s="672"/>
      <c r="G76" s="73">
        <f t="shared" si="0"/>
        <v>0</v>
      </c>
      <c r="H76" s="74">
        <f t="shared" si="1"/>
        <v>0</v>
      </c>
      <c r="I76" s="75"/>
      <c r="J76" s="75"/>
      <c r="K76" s="75"/>
      <c r="L76" s="76"/>
      <c r="M76" s="77">
        <f t="shared" si="2"/>
        <v>0</v>
      </c>
      <c r="N76" s="78"/>
      <c r="O76" s="78"/>
      <c r="P76" s="78"/>
      <c r="Q76" s="78"/>
      <c r="R76" s="81"/>
      <c r="S76" s="62"/>
      <c r="T76" s="62"/>
      <c r="U76" s="62"/>
      <c r="V76" s="108"/>
      <c r="W76" s="108"/>
      <c r="X76" s="63"/>
      <c r="Y76" s="109"/>
      <c r="Z76" s="63"/>
      <c r="AA76" s="64"/>
      <c r="AB76" s="65"/>
      <c r="AC76" s="65"/>
      <c r="AD76" s="65"/>
      <c r="AE76" s="65"/>
      <c r="AF76" s="66"/>
      <c r="AG76" s="82"/>
      <c r="AH76" s="85"/>
      <c r="AI76" s="84"/>
      <c r="AJ76" s="83">
        <f t="shared" si="32"/>
        <v>0</v>
      </c>
      <c r="AK76" s="84" t="s">
        <v>77</v>
      </c>
      <c r="AL76" s="75" t="s">
        <v>77</v>
      </c>
      <c r="AM76" s="85" t="s">
        <v>77</v>
      </c>
      <c r="AN76" s="82"/>
      <c r="AO76" s="75"/>
      <c r="AP76" s="85"/>
      <c r="AQ76" s="82" t="s">
        <v>75</v>
      </c>
      <c r="AR76" s="75" t="s">
        <v>75</v>
      </c>
      <c r="AS76" s="75" t="s">
        <v>75</v>
      </c>
      <c r="AT76" s="75" t="s">
        <v>75</v>
      </c>
      <c r="AU76" s="85" t="s">
        <v>75</v>
      </c>
      <c r="AV76" s="86">
        <f t="shared" si="4"/>
        <v>0</v>
      </c>
      <c r="AW76" s="108"/>
      <c r="AX76" s="108"/>
      <c r="AY76" s="108"/>
      <c r="AZ76" s="108"/>
      <c r="BA76" s="108"/>
      <c r="BB76" s="108"/>
      <c r="BC76" s="108"/>
      <c r="BD76" s="108"/>
      <c r="BE76" s="63"/>
    </row>
    <row r="77" spans="1:57" ht="34.049999999999997" customHeight="1" x14ac:dyDescent="0.3">
      <c r="A77" s="702"/>
      <c r="B77" s="675"/>
      <c r="C77" s="672"/>
      <c r="D77" s="72" t="s">
        <v>78</v>
      </c>
      <c r="E77" s="678"/>
      <c r="F77" s="672"/>
      <c r="G77" s="73">
        <f t="shared" si="0"/>
        <v>0</v>
      </c>
      <c r="H77" s="74">
        <f t="shared" si="1"/>
        <v>0</v>
      </c>
      <c r="I77" s="75"/>
      <c r="J77" s="75"/>
      <c r="K77" s="75"/>
      <c r="L77" s="76"/>
      <c r="M77" s="77">
        <f t="shared" si="2"/>
        <v>0</v>
      </c>
      <c r="N77" s="78"/>
      <c r="O77" s="78"/>
      <c r="P77" s="78"/>
      <c r="Q77" s="78"/>
      <c r="R77" s="81"/>
      <c r="S77" s="62"/>
      <c r="T77" s="62"/>
      <c r="U77" s="62"/>
      <c r="V77" s="108"/>
      <c r="W77" s="108"/>
      <c r="X77" s="63"/>
      <c r="Y77" s="109"/>
      <c r="Z77" s="63"/>
      <c r="AA77" s="64"/>
      <c r="AB77" s="65"/>
      <c r="AC77" s="65"/>
      <c r="AD77" s="65"/>
      <c r="AE77" s="65"/>
      <c r="AF77" s="66"/>
      <c r="AG77" s="82"/>
      <c r="AH77" s="85"/>
      <c r="AI77" s="84"/>
      <c r="AJ77" s="83">
        <f>SUM(AK77:AM77)</f>
        <v>0</v>
      </c>
      <c r="AK77" s="84"/>
      <c r="AL77" s="75"/>
      <c r="AM77" s="85"/>
      <c r="AN77" s="82" t="s">
        <v>75</v>
      </c>
      <c r="AO77" s="75" t="s">
        <v>75</v>
      </c>
      <c r="AP77" s="85" t="s">
        <v>75</v>
      </c>
      <c r="AQ77" s="82" t="s">
        <v>75</v>
      </c>
      <c r="AR77" s="75" t="s">
        <v>75</v>
      </c>
      <c r="AS77" s="75" t="s">
        <v>75</v>
      </c>
      <c r="AT77" s="75" t="s">
        <v>75</v>
      </c>
      <c r="AU77" s="85" t="s">
        <v>75</v>
      </c>
      <c r="AV77" s="86">
        <f t="shared" si="4"/>
        <v>0</v>
      </c>
      <c r="AW77" s="108"/>
      <c r="AX77" s="108"/>
      <c r="AY77" s="108"/>
      <c r="AZ77" s="108"/>
      <c r="BA77" s="108"/>
      <c r="BB77" s="108"/>
      <c r="BC77" s="108"/>
      <c r="BD77" s="108"/>
      <c r="BE77" s="63"/>
    </row>
    <row r="78" spans="1:57" ht="34.049999999999997" customHeight="1" x14ac:dyDescent="0.3">
      <c r="A78" s="702"/>
      <c r="B78" s="675"/>
      <c r="C78" s="672"/>
      <c r="D78" s="72" t="s">
        <v>79</v>
      </c>
      <c r="E78" s="678"/>
      <c r="F78" s="672"/>
      <c r="G78" s="73">
        <f t="shared" si="0"/>
        <v>19</v>
      </c>
      <c r="H78" s="74">
        <f t="shared" si="1"/>
        <v>0</v>
      </c>
      <c r="I78" s="75"/>
      <c r="J78" s="75"/>
      <c r="K78" s="75"/>
      <c r="L78" s="76"/>
      <c r="M78" s="77">
        <f t="shared" si="2"/>
        <v>19</v>
      </c>
      <c r="N78" s="78"/>
      <c r="O78" s="78"/>
      <c r="P78" s="78"/>
      <c r="Q78" s="78"/>
      <c r="R78" s="81">
        <v>19</v>
      </c>
      <c r="S78" s="62"/>
      <c r="T78" s="62"/>
      <c r="U78" s="62"/>
      <c r="V78" s="108">
        <v>18</v>
      </c>
      <c r="W78" s="108">
        <v>1</v>
      </c>
      <c r="X78" s="63"/>
      <c r="Y78" s="109">
        <v>18</v>
      </c>
      <c r="Z78" s="63">
        <v>1</v>
      </c>
      <c r="AA78" s="64"/>
      <c r="AB78" s="65"/>
      <c r="AC78" s="65"/>
      <c r="AD78" s="65"/>
      <c r="AE78" s="65">
        <v>2</v>
      </c>
      <c r="AF78" s="66"/>
      <c r="AG78" s="82">
        <v>38</v>
      </c>
      <c r="AH78" s="85">
        <v>22</v>
      </c>
      <c r="AI78" s="84">
        <v>105</v>
      </c>
      <c r="AJ78" s="83">
        <f t="shared" ref="AJ78:AJ79" si="33">SUM(AQ78:AU78)</f>
        <v>19</v>
      </c>
      <c r="AK78" s="84" t="s">
        <v>77</v>
      </c>
      <c r="AL78" s="75" t="s">
        <v>77</v>
      </c>
      <c r="AM78" s="85" t="s">
        <v>77</v>
      </c>
      <c r="AN78" s="82" t="s">
        <v>75</v>
      </c>
      <c r="AO78" s="75" t="s">
        <v>75</v>
      </c>
      <c r="AP78" s="85" t="s">
        <v>75</v>
      </c>
      <c r="AQ78" s="82">
        <v>1</v>
      </c>
      <c r="AR78" s="75">
        <v>2</v>
      </c>
      <c r="AS78" s="75">
        <v>13</v>
      </c>
      <c r="AT78" s="75">
        <v>2</v>
      </c>
      <c r="AU78" s="85">
        <v>1</v>
      </c>
      <c r="AV78" s="86">
        <f t="shared" si="4"/>
        <v>0</v>
      </c>
      <c r="AW78" s="108"/>
      <c r="AX78" s="108"/>
      <c r="AY78" s="108"/>
      <c r="AZ78" s="108"/>
      <c r="BA78" s="108"/>
      <c r="BB78" s="108"/>
      <c r="BC78" s="108"/>
      <c r="BD78" s="108"/>
      <c r="BE78" s="63"/>
    </row>
    <row r="79" spans="1:57" ht="34.049999999999997" customHeight="1" x14ac:dyDescent="0.3">
      <c r="A79" s="702"/>
      <c r="B79" s="676"/>
      <c r="C79" s="673"/>
      <c r="D79" s="89" t="s">
        <v>80</v>
      </c>
      <c r="E79" s="679"/>
      <c r="F79" s="673"/>
      <c r="G79" s="90">
        <f t="shared" si="0"/>
        <v>0</v>
      </c>
      <c r="H79" s="91">
        <f t="shared" si="1"/>
        <v>0</v>
      </c>
      <c r="I79" s="92"/>
      <c r="J79" s="92"/>
      <c r="K79" s="92"/>
      <c r="L79" s="93"/>
      <c r="M79" s="110">
        <f t="shared" si="2"/>
        <v>0</v>
      </c>
      <c r="N79" s="98"/>
      <c r="O79" s="98"/>
      <c r="P79" s="98"/>
      <c r="Q79" s="98"/>
      <c r="R79" s="99"/>
      <c r="S79" s="114"/>
      <c r="T79" s="114"/>
      <c r="U79" s="114"/>
      <c r="V79" s="98"/>
      <c r="W79" s="98"/>
      <c r="X79" s="99"/>
      <c r="Y79" s="97"/>
      <c r="Z79" s="99"/>
      <c r="AA79" s="103"/>
      <c r="AB79" s="92"/>
      <c r="AC79" s="92"/>
      <c r="AD79" s="92"/>
      <c r="AE79" s="92"/>
      <c r="AF79" s="93"/>
      <c r="AG79" s="103"/>
      <c r="AH79" s="106"/>
      <c r="AI79" s="105"/>
      <c r="AJ79" s="104">
        <f t="shared" si="33"/>
        <v>0</v>
      </c>
      <c r="AK79" s="105" t="s">
        <v>75</v>
      </c>
      <c r="AL79" s="92" t="s">
        <v>75</v>
      </c>
      <c r="AM79" s="106" t="s">
        <v>75</v>
      </c>
      <c r="AN79" s="103" t="s">
        <v>75</v>
      </c>
      <c r="AO79" s="92" t="s">
        <v>77</v>
      </c>
      <c r="AP79" s="106" t="s">
        <v>77</v>
      </c>
      <c r="AQ79" s="103"/>
      <c r="AR79" s="92"/>
      <c r="AS79" s="92"/>
      <c r="AT79" s="92"/>
      <c r="AU79" s="106"/>
      <c r="AV79" s="107">
        <f t="shared" si="4"/>
        <v>0</v>
      </c>
      <c r="AW79" s="98"/>
      <c r="AX79" s="98"/>
      <c r="AY79" s="98"/>
      <c r="AZ79" s="98"/>
      <c r="BA79" s="98"/>
      <c r="BB79" s="98"/>
      <c r="BC79" s="98"/>
      <c r="BD79" s="98"/>
      <c r="BE79" s="99"/>
    </row>
    <row r="80" spans="1:57" ht="34.049999999999997" customHeight="1" x14ac:dyDescent="0.3">
      <c r="A80" s="702"/>
      <c r="B80" s="674" t="s">
        <v>105</v>
      </c>
      <c r="C80" s="671" t="s">
        <v>106</v>
      </c>
      <c r="D80" s="51" t="s">
        <v>74</v>
      </c>
      <c r="E80" s="677">
        <v>15</v>
      </c>
      <c r="F80" s="680">
        <f>E80-SUM(M80:M84)</f>
        <v>3</v>
      </c>
      <c r="G80" s="53">
        <f t="shared" si="0"/>
        <v>0</v>
      </c>
      <c r="H80" s="54">
        <f t="shared" si="1"/>
        <v>0</v>
      </c>
      <c r="I80" s="55"/>
      <c r="J80" s="55"/>
      <c r="K80" s="55"/>
      <c r="L80" s="56"/>
      <c r="M80" s="57">
        <f t="shared" si="2"/>
        <v>0</v>
      </c>
      <c r="N80" s="58"/>
      <c r="O80" s="58"/>
      <c r="P80" s="58"/>
      <c r="Q80" s="58"/>
      <c r="R80" s="59"/>
      <c r="S80" s="60"/>
      <c r="T80" s="58"/>
      <c r="U80" s="58"/>
      <c r="V80" s="55"/>
      <c r="W80" s="58"/>
      <c r="X80" s="61"/>
      <c r="Y80" s="62"/>
      <c r="Z80" s="63"/>
      <c r="AA80" s="64"/>
      <c r="AB80" s="65"/>
      <c r="AC80" s="65"/>
      <c r="AD80" s="65"/>
      <c r="AE80" s="65"/>
      <c r="AF80" s="66"/>
      <c r="AG80" s="64"/>
      <c r="AH80" s="66"/>
      <c r="AI80" s="67"/>
      <c r="AJ80" s="68">
        <f t="shared" ref="AJ80:AJ81" si="34">SUM(AN80:AP80)</f>
        <v>0</v>
      </c>
      <c r="AK80" s="69" t="s">
        <v>75</v>
      </c>
      <c r="AL80" s="55" t="s">
        <v>75</v>
      </c>
      <c r="AM80" s="70" t="s">
        <v>75</v>
      </c>
      <c r="AN80" s="67"/>
      <c r="AO80" s="55"/>
      <c r="AP80" s="70"/>
      <c r="AQ80" s="67" t="s">
        <v>75</v>
      </c>
      <c r="AR80" s="55" t="s">
        <v>75</v>
      </c>
      <c r="AS80" s="55" t="s">
        <v>75</v>
      </c>
      <c r="AT80" s="55" t="s">
        <v>75</v>
      </c>
      <c r="AU80" s="56" t="s">
        <v>75</v>
      </c>
      <c r="AV80" s="71">
        <f t="shared" si="4"/>
        <v>0</v>
      </c>
      <c r="AW80" s="58"/>
      <c r="AX80" s="58"/>
      <c r="AY80" s="58"/>
      <c r="AZ80" s="58"/>
      <c r="BA80" s="58"/>
      <c r="BB80" s="58"/>
      <c r="BC80" s="58"/>
      <c r="BD80" s="58"/>
      <c r="BE80" s="61"/>
    </row>
    <row r="81" spans="1:57" ht="34.049999999999997" customHeight="1" x14ac:dyDescent="0.3">
      <c r="A81" s="702"/>
      <c r="B81" s="675"/>
      <c r="C81" s="672"/>
      <c r="D81" s="72" t="s">
        <v>76</v>
      </c>
      <c r="E81" s="678"/>
      <c r="F81" s="672"/>
      <c r="G81" s="73">
        <f t="shared" si="0"/>
        <v>0</v>
      </c>
      <c r="H81" s="74">
        <f t="shared" si="1"/>
        <v>0</v>
      </c>
      <c r="I81" s="75"/>
      <c r="J81" s="75"/>
      <c r="K81" s="75"/>
      <c r="L81" s="76"/>
      <c r="M81" s="77">
        <f t="shared" si="2"/>
        <v>0</v>
      </c>
      <c r="N81" s="78"/>
      <c r="O81" s="78"/>
      <c r="P81" s="78"/>
      <c r="Q81" s="78"/>
      <c r="R81" s="79"/>
      <c r="S81" s="80"/>
      <c r="T81" s="75"/>
      <c r="U81" s="75"/>
      <c r="V81" s="78"/>
      <c r="W81" s="78"/>
      <c r="X81" s="81"/>
      <c r="Y81" s="62"/>
      <c r="Z81" s="63"/>
      <c r="AA81" s="64"/>
      <c r="AB81" s="65"/>
      <c r="AC81" s="65"/>
      <c r="AD81" s="65"/>
      <c r="AE81" s="65"/>
      <c r="AF81" s="66"/>
      <c r="AG81" s="82"/>
      <c r="AH81" s="76"/>
      <c r="AI81" s="82"/>
      <c r="AJ81" s="83">
        <f t="shared" si="34"/>
        <v>0</v>
      </c>
      <c r="AK81" s="84" t="s">
        <v>77</v>
      </c>
      <c r="AL81" s="75" t="s">
        <v>77</v>
      </c>
      <c r="AM81" s="85" t="s">
        <v>77</v>
      </c>
      <c r="AN81" s="82"/>
      <c r="AO81" s="75"/>
      <c r="AP81" s="85"/>
      <c r="AQ81" s="82" t="s">
        <v>75</v>
      </c>
      <c r="AR81" s="75" t="s">
        <v>75</v>
      </c>
      <c r="AS81" s="75" t="s">
        <v>75</v>
      </c>
      <c r="AT81" s="75" t="s">
        <v>75</v>
      </c>
      <c r="AU81" s="76" t="s">
        <v>75</v>
      </c>
      <c r="AV81" s="86">
        <f t="shared" si="4"/>
        <v>0</v>
      </c>
      <c r="AW81" s="78"/>
      <c r="AX81" s="78"/>
      <c r="AY81" s="78"/>
      <c r="AZ81" s="78"/>
      <c r="BA81" s="78"/>
      <c r="BB81" s="78"/>
      <c r="BC81" s="78"/>
      <c r="BD81" s="78"/>
      <c r="BE81" s="81"/>
    </row>
    <row r="82" spans="1:57" ht="34.049999999999997" customHeight="1" x14ac:dyDescent="0.3">
      <c r="A82" s="702"/>
      <c r="B82" s="675"/>
      <c r="C82" s="672"/>
      <c r="D82" s="72" t="s">
        <v>78</v>
      </c>
      <c r="E82" s="678"/>
      <c r="F82" s="672"/>
      <c r="G82" s="73">
        <f t="shared" si="0"/>
        <v>0</v>
      </c>
      <c r="H82" s="74">
        <f t="shared" si="1"/>
        <v>0</v>
      </c>
      <c r="I82" s="75"/>
      <c r="J82" s="75"/>
      <c r="K82" s="75"/>
      <c r="L82" s="76"/>
      <c r="M82" s="77">
        <f t="shared" si="2"/>
        <v>0</v>
      </c>
      <c r="N82" s="78"/>
      <c r="O82" s="78"/>
      <c r="P82" s="78"/>
      <c r="Q82" s="87"/>
      <c r="R82" s="79"/>
      <c r="S82" s="80"/>
      <c r="T82" s="78"/>
      <c r="U82" s="78"/>
      <c r="V82" s="78"/>
      <c r="W82" s="78"/>
      <c r="X82" s="81"/>
      <c r="Y82" s="62"/>
      <c r="Z82" s="63"/>
      <c r="AA82" s="64"/>
      <c r="AB82" s="65"/>
      <c r="AC82" s="65"/>
      <c r="AD82" s="65"/>
      <c r="AE82" s="65"/>
      <c r="AF82" s="66"/>
      <c r="AG82" s="82"/>
      <c r="AH82" s="76"/>
      <c r="AI82" s="82"/>
      <c r="AJ82" s="83">
        <f>SUM(AK82:AM82)</f>
        <v>0</v>
      </c>
      <c r="AK82" s="84"/>
      <c r="AL82" s="75"/>
      <c r="AM82" s="85"/>
      <c r="AN82" s="82" t="s">
        <v>75</v>
      </c>
      <c r="AO82" s="75" t="s">
        <v>75</v>
      </c>
      <c r="AP82" s="85" t="s">
        <v>75</v>
      </c>
      <c r="AQ82" s="82" t="s">
        <v>75</v>
      </c>
      <c r="AR82" s="75" t="s">
        <v>75</v>
      </c>
      <c r="AS82" s="75" t="s">
        <v>75</v>
      </c>
      <c r="AT82" s="75" t="s">
        <v>75</v>
      </c>
      <c r="AU82" s="76" t="s">
        <v>75</v>
      </c>
      <c r="AV82" s="86">
        <f t="shared" si="4"/>
        <v>0</v>
      </c>
      <c r="AW82" s="78"/>
      <c r="AX82" s="78"/>
      <c r="AY82" s="78"/>
      <c r="AZ82" s="78"/>
      <c r="BA82" s="78"/>
      <c r="BB82" s="78"/>
      <c r="BC82" s="78"/>
      <c r="BD82" s="78"/>
      <c r="BE82" s="81"/>
    </row>
    <row r="83" spans="1:57" ht="34.049999999999997" customHeight="1" x14ac:dyDescent="0.3">
      <c r="A83" s="702"/>
      <c r="B83" s="675"/>
      <c r="C83" s="672"/>
      <c r="D83" s="72" t="s">
        <v>79</v>
      </c>
      <c r="E83" s="678"/>
      <c r="F83" s="672"/>
      <c r="G83" s="73">
        <f t="shared" si="0"/>
        <v>12</v>
      </c>
      <c r="H83" s="74">
        <f t="shared" si="1"/>
        <v>0</v>
      </c>
      <c r="I83" s="75"/>
      <c r="J83" s="75"/>
      <c r="K83" s="75"/>
      <c r="L83" s="76"/>
      <c r="M83" s="77">
        <f t="shared" si="2"/>
        <v>12</v>
      </c>
      <c r="N83" s="78"/>
      <c r="O83" s="78"/>
      <c r="P83" s="78"/>
      <c r="Q83" s="78"/>
      <c r="R83" s="79">
        <v>12</v>
      </c>
      <c r="S83" s="80"/>
      <c r="T83" s="78"/>
      <c r="U83" s="78"/>
      <c r="V83" s="78"/>
      <c r="W83" s="78">
        <v>12</v>
      </c>
      <c r="X83" s="81"/>
      <c r="Y83" s="62">
        <v>10</v>
      </c>
      <c r="Z83" s="63">
        <v>2</v>
      </c>
      <c r="AA83" s="64"/>
      <c r="AB83" s="65"/>
      <c r="AC83" s="65"/>
      <c r="AD83" s="65">
        <v>8</v>
      </c>
      <c r="AE83" s="65">
        <v>12</v>
      </c>
      <c r="AF83" s="66"/>
      <c r="AG83" s="82">
        <v>35</v>
      </c>
      <c r="AH83" s="76">
        <v>20</v>
      </c>
      <c r="AI83" s="82">
        <v>100</v>
      </c>
      <c r="AJ83" s="83">
        <f t="shared" ref="AJ83:AJ84" si="35">SUM(AQ83:AU83)</f>
        <v>12</v>
      </c>
      <c r="AK83" s="84" t="s">
        <v>77</v>
      </c>
      <c r="AL83" s="75" t="s">
        <v>77</v>
      </c>
      <c r="AM83" s="85" t="s">
        <v>77</v>
      </c>
      <c r="AN83" s="82" t="s">
        <v>75</v>
      </c>
      <c r="AO83" s="75" t="s">
        <v>75</v>
      </c>
      <c r="AP83" s="85" t="s">
        <v>75</v>
      </c>
      <c r="AQ83" s="88"/>
      <c r="AR83" s="76">
        <v>4</v>
      </c>
      <c r="AS83" s="76">
        <v>4</v>
      </c>
      <c r="AT83" s="76">
        <v>4</v>
      </c>
      <c r="AU83" s="85"/>
      <c r="AV83" s="86">
        <f t="shared" si="4"/>
        <v>0</v>
      </c>
      <c r="AW83" s="78"/>
      <c r="AX83" s="78"/>
      <c r="AY83" s="78"/>
      <c r="AZ83" s="78"/>
      <c r="BA83" s="78"/>
      <c r="BB83" s="78"/>
      <c r="BC83" s="78"/>
      <c r="BD83" s="78"/>
      <c r="BE83" s="81"/>
    </row>
    <row r="84" spans="1:57" ht="34.049999999999997" customHeight="1" x14ac:dyDescent="0.3">
      <c r="A84" s="703"/>
      <c r="B84" s="676"/>
      <c r="C84" s="673"/>
      <c r="D84" s="89" t="s">
        <v>80</v>
      </c>
      <c r="E84" s="679"/>
      <c r="F84" s="673"/>
      <c r="G84" s="90">
        <f t="shared" si="0"/>
        <v>0</v>
      </c>
      <c r="H84" s="91">
        <f t="shared" si="1"/>
        <v>0</v>
      </c>
      <c r="I84" s="92"/>
      <c r="J84" s="92"/>
      <c r="K84" s="92"/>
      <c r="L84" s="93"/>
      <c r="M84" s="94">
        <f t="shared" si="2"/>
        <v>0</v>
      </c>
      <c r="N84" s="95"/>
      <c r="O84" s="95"/>
      <c r="P84" s="95"/>
      <c r="Q84" s="95"/>
      <c r="R84" s="96"/>
      <c r="S84" s="97"/>
      <c r="T84" s="98"/>
      <c r="U84" s="98"/>
      <c r="V84" s="98"/>
      <c r="W84" s="98"/>
      <c r="X84" s="99"/>
      <c r="Y84" s="100"/>
      <c r="Z84" s="81"/>
      <c r="AA84" s="82"/>
      <c r="AB84" s="75"/>
      <c r="AC84" s="75"/>
      <c r="AD84" s="75"/>
      <c r="AE84" s="75"/>
      <c r="AF84" s="76"/>
      <c r="AG84" s="101"/>
      <c r="AH84" s="102"/>
      <c r="AI84" s="103"/>
      <c r="AJ84" s="104">
        <f t="shared" si="35"/>
        <v>0</v>
      </c>
      <c r="AK84" s="105" t="s">
        <v>75</v>
      </c>
      <c r="AL84" s="92" t="s">
        <v>75</v>
      </c>
      <c r="AM84" s="106" t="s">
        <v>75</v>
      </c>
      <c r="AN84" s="103" t="s">
        <v>75</v>
      </c>
      <c r="AO84" s="92" t="s">
        <v>77</v>
      </c>
      <c r="AP84" s="106" t="s">
        <v>77</v>
      </c>
      <c r="AQ84" s="103"/>
      <c r="AR84" s="92"/>
      <c r="AS84" s="92"/>
      <c r="AT84" s="92"/>
      <c r="AU84" s="93"/>
      <c r="AV84" s="107">
        <f t="shared" si="4"/>
        <v>0</v>
      </c>
      <c r="AW84" s="98"/>
      <c r="AX84" s="98"/>
      <c r="AY84" s="98"/>
      <c r="AZ84" s="98"/>
      <c r="BA84" s="98"/>
      <c r="BB84" s="98"/>
      <c r="BC84" s="98"/>
      <c r="BD84" s="98"/>
      <c r="BE84" s="99"/>
    </row>
    <row r="85" spans="1:57" ht="34.049999999999997" customHeight="1" x14ac:dyDescent="0.3">
      <c r="A85" s="741" t="s">
        <v>107</v>
      </c>
      <c r="B85" s="674" t="s">
        <v>108</v>
      </c>
      <c r="C85" s="671" t="s">
        <v>109</v>
      </c>
      <c r="D85" s="51" t="s">
        <v>74</v>
      </c>
      <c r="E85" s="677">
        <v>253</v>
      </c>
      <c r="F85" s="681">
        <f>E85-SUM(M85:M89)</f>
        <v>26</v>
      </c>
      <c r="G85" s="53">
        <f t="shared" si="0"/>
        <v>80</v>
      </c>
      <c r="H85" s="54">
        <f t="shared" si="1"/>
        <v>3</v>
      </c>
      <c r="I85" s="55">
        <v>2</v>
      </c>
      <c r="J85" s="55">
        <v>1</v>
      </c>
      <c r="K85" s="55"/>
      <c r="L85" s="56"/>
      <c r="M85" s="57">
        <f t="shared" si="2"/>
        <v>76</v>
      </c>
      <c r="N85" s="58"/>
      <c r="O85" s="58"/>
      <c r="P85" s="58"/>
      <c r="Q85" s="58"/>
      <c r="R85" s="61">
        <v>76</v>
      </c>
      <c r="S85" s="62">
        <v>7</v>
      </c>
      <c r="T85" s="62"/>
      <c r="U85" s="62"/>
      <c r="V85" s="108">
        <v>67</v>
      </c>
      <c r="W85" s="108">
        <v>2</v>
      </c>
      <c r="X85" s="63"/>
      <c r="Y85" s="60">
        <v>70</v>
      </c>
      <c r="Z85" s="61">
        <v>6</v>
      </c>
      <c r="AA85" s="67"/>
      <c r="AB85" s="55">
        <v>15</v>
      </c>
      <c r="AC85" s="55">
        <v>15</v>
      </c>
      <c r="AD85" s="55">
        <v>3</v>
      </c>
      <c r="AE85" s="55">
        <v>21</v>
      </c>
      <c r="AF85" s="56">
        <v>7</v>
      </c>
      <c r="AG85" s="67">
        <v>41.2</v>
      </c>
      <c r="AH85" s="70">
        <v>18</v>
      </c>
      <c r="AI85" s="69">
        <v>9.8000000000000007</v>
      </c>
      <c r="AJ85" s="68">
        <f t="shared" ref="AJ85:AJ86" si="36">SUM(AN85:AP85)</f>
        <v>69</v>
      </c>
      <c r="AK85" s="69" t="s">
        <v>75</v>
      </c>
      <c r="AL85" s="55" t="s">
        <v>75</v>
      </c>
      <c r="AM85" s="70" t="s">
        <v>75</v>
      </c>
      <c r="AN85" s="67">
        <v>8</v>
      </c>
      <c r="AO85" s="55">
        <v>61</v>
      </c>
      <c r="AP85" s="70">
        <v>0</v>
      </c>
      <c r="AQ85" s="67" t="s">
        <v>75</v>
      </c>
      <c r="AR85" s="55" t="s">
        <v>75</v>
      </c>
      <c r="AS85" s="55" t="s">
        <v>75</v>
      </c>
      <c r="AT85" s="55" t="s">
        <v>75</v>
      </c>
      <c r="AU85" s="70" t="s">
        <v>75</v>
      </c>
      <c r="AV85" s="71">
        <f t="shared" si="4"/>
        <v>4</v>
      </c>
      <c r="AW85" s="108"/>
      <c r="AX85" s="108"/>
      <c r="AY85" s="108"/>
      <c r="AZ85" s="108">
        <v>1</v>
      </c>
      <c r="BA85" s="108">
        <v>2</v>
      </c>
      <c r="BB85" s="108"/>
      <c r="BC85" s="108">
        <v>1</v>
      </c>
      <c r="BD85" s="108"/>
      <c r="BE85" s="63"/>
    </row>
    <row r="86" spans="1:57" ht="34.049999999999997" customHeight="1" x14ac:dyDescent="0.3">
      <c r="A86" s="702"/>
      <c r="B86" s="675"/>
      <c r="C86" s="672"/>
      <c r="D86" s="72" t="s">
        <v>76</v>
      </c>
      <c r="E86" s="678"/>
      <c r="F86" s="672"/>
      <c r="G86" s="73">
        <f t="shared" si="0"/>
        <v>0</v>
      </c>
      <c r="H86" s="74">
        <f t="shared" si="1"/>
        <v>0</v>
      </c>
      <c r="I86" s="75"/>
      <c r="J86" s="75"/>
      <c r="K86" s="75"/>
      <c r="L86" s="76"/>
      <c r="M86" s="77">
        <f t="shared" si="2"/>
        <v>0</v>
      </c>
      <c r="N86" s="78"/>
      <c r="O86" s="78"/>
      <c r="P86" s="78"/>
      <c r="Q86" s="78"/>
      <c r="R86" s="81"/>
      <c r="S86" s="62"/>
      <c r="T86" s="62"/>
      <c r="U86" s="62"/>
      <c r="V86" s="108"/>
      <c r="W86" s="108"/>
      <c r="X86" s="63"/>
      <c r="Y86" s="109"/>
      <c r="Z86" s="63"/>
      <c r="AA86" s="64"/>
      <c r="AB86" s="65"/>
      <c r="AC86" s="65"/>
      <c r="AD86" s="65"/>
      <c r="AE86" s="65"/>
      <c r="AF86" s="66"/>
      <c r="AG86" s="82"/>
      <c r="AH86" s="85"/>
      <c r="AI86" s="84"/>
      <c r="AJ86" s="83">
        <f t="shared" si="36"/>
        <v>0</v>
      </c>
      <c r="AK86" s="84" t="s">
        <v>77</v>
      </c>
      <c r="AL86" s="75" t="s">
        <v>77</v>
      </c>
      <c r="AM86" s="85" t="s">
        <v>77</v>
      </c>
      <c r="AN86" s="82"/>
      <c r="AO86" s="75"/>
      <c r="AP86" s="85"/>
      <c r="AQ86" s="82" t="s">
        <v>75</v>
      </c>
      <c r="AR86" s="75" t="s">
        <v>75</v>
      </c>
      <c r="AS86" s="75" t="s">
        <v>75</v>
      </c>
      <c r="AT86" s="75" t="s">
        <v>75</v>
      </c>
      <c r="AU86" s="85" t="s">
        <v>75</v>
      </c>
      <c r="AV86" s="86">
        <f t="shared" si="4"/>
        <v>0</v>
      </c>
      <c r="AW86" s="108"/>
      <c r="AX86" s="108"/>
      <c r="AY86" s="108"/>
      <c r="AZ86" s="108"/>
      <c r="BA86" s="108"/>
      <c r="BB86" s="108"/>
      <c r="BC86" s="108"/>
      <c r="BD86" s="108"/>
      <c r="BE86" s="63"/>
    </row>
    <row r="87" spans="1:57" ht="34.049999999999997" customHeight="1" x14ac:dyDescent="0.3">
      <c r="A87" s="702"/>
      <c r="B87" s="675"/>
      <c r="C87" s="672"/>
      <c r="D87" s="72" t="s">
        <v>78</v>
      </c>
      <c r="E87" s="678"/>
      <c r="F87" s="672"/>
      <c r="G87" s="73">
        <f t="shared" si="0"/>
        <v>7</v>
      </c>
      <c r="H87" s="74">
        <f t="shared" si="1"/>
        <v>0</v>
      </c>
      <c r="I87" s="75"/>
      <c r="J87" s="75"/>
      <c r="K87" s="75"/>
      <c r="L87" s="76"/>
      <c r="M87" s="77">
        <f t="shared" si="2"/>
        <v>7</v>
      </c>
      <c r="N87" s="78"/>
      <c r="O87" s="78">
        <v>7</v>
      </c>
      <c r="P87" s="78"/>
      <c r="Q87" s="78"/>
      <c r="R87" s="81"/>
      <c r="S87" s="62"/>
      <c r="T87" s="62"/>
      <c r="U87" s="62">
        <v>7</v>
      </c>
      <c r="V87" s="108"/>
      <c r="W87" s="108"/>
      <c r="X87" s="63"/>
      <c r="Y87" s="109">
        <v>7</v>
      </c>
      <c r="Z87" s="63"/>
      <c r="AA87" s="64"/>
      <c r="AB87" s="65">
        <v>1</v>
      </c>
      <c r="AC87" s="65">
        <v>1</v>
      </c>
      <c r="AD87" s="65"/>
      <c r="AE87" s="65">
        <v>2</v>
      </c>
      <c r="AF87" s="66">
        <v>1</v>
      </c>
      <c r="AG87" s="82">
        <v>35.5</v>
      </c>
      <c r="AH87" s="85">
        <v>13</v>
      </c>
      <c r="AI87" s="84">
        <v>74.599999999999994</v>
      </c>
      <c r="AJ87" s="83">
        <f>SUM(AK87:AM87)</f>
        <v>7</v>
      </c>
      <c r="AK87" s="84">
        <v>3</v>
      </c>
      <c r="AL87" s="75">
        <v>4</v>
      </c>
      <c r="AM87" s="85"/>
      <c r="AN87" s="82" t="s">
        <v>75</v>
      </c>
      <c r="AO87" s="75" t="s">
        <v>75</v>
      </c>
      <c r="AP87" s="85" t="s">
        <v>75</v>
      </c>
      <c r="AQ87" s="82" t="s">
        <v>75</v>
      </c>
      <c r="AR87" s="75" t="s">
        <v>75</v>
      </c>
      <c r="AS87" s="75" t="s">
        <v>75</v>
      </c>
      <c r="AT87" s="75" t="s">
        <v>75</v>
      </c>
      <c r="AU87" s="85" t="s">
        <v>75</v>
      </c>
      <c r="AV87" s="86">
        <f t="shared" si="4"/>
        <v>0</v>
      </c>
      <c r="AW87" s="108"/>
      <c r="AX87" s="108"/>
      <c r="AY87" s="108"/>
      <c r="AZ87" s="108"/>
      <c r="BA87" s="108"/>
      <c r="BB87" s="108"/>
      <c r="BC87" s="108"/>
      <c r="BD87" s="108"/>
      <c r="BE87" s="63"/>
    </row>
    <row r="88" spans="1:57" ht="34.049999999999997" customHeight="1" x14ac:dyDescent="0.3">
      <c r="A88" s="702"/>
      <c r="B88" s="675"/>
      <c r="C88" s="672"/>
      <c r="D88" s="72" t="s">
        <v>79</v>
      </c>
      <c r="E88" s="678"/>
      <c r="F88" s="672"/>
      <c r="G88" s="73">
        <f t="shared" si="0"/>
        <v>145</v>
      </c>
      <c r="H88" s="74">
        <f t="shared" si="1"/>
        <v>3</v>
      </c>
      <c r="I88" s="75"/>
      <c r="J88" s="75">
        <v>2</v>
      </c>
      <c r="K88" s="75">
        <v>1</v>
      </c>
      <c r="L88" s="76"/>
      <c r="M88" s="77">
        <f t="shared" si="2"/>
        <v>144</v>
      </c>
      <c r="N88" s="78"/>
      <c r="O88" s="78"/>
      <c r="P88" s="78"/>
      <c r="Q88" s="78"/>
      <c r="R88" s="81">
        <v>144</v>
      </c>
      <c r="S88" s="62">
        <v>14</v>
      </c>
      <c r="T88" s="62"/>
      <c r="U88" s="62"/>
      <c r="V88" s="108">
        <v>124</v>
      </c>
      <c r="W88" s="108">
        <v>6</v>
      </c>
      <c r="X88" s="63"/>
      <c r="Y88" s="109">
        <v>121</v>
      </c>
      <c r="Z88" s="63">
        <v>23</v>
      </c>
      <c r="AA88" s="64"/>
      <c r="AB88" s="65">
        <v>37</v>
      </c>
      <c r="AC88" s="65">
        <v>33</v>
      </c>
      <c r="AD88" s="65">
        <v>5</v>
      </c>
      <c r="AE88" s="65">
        <v>51</v>
      </c>
      <c r="AF88" s="66">
        <v>20</v>
      </c>
      <c r="AG88" s="82">
        <v>42.1</v>
      </c>
      <c r="AH88" s="85">
        <v>17</v>
      </c>
      <c r="AI88" s="84">
        <v>98.5</v>
      </c>
      <c r="AJ88" s="83">
        <f t="shared" ref="AJ88:AJ89" si="37">SUM(AQ88:AU88)</f>
        <v>130</v>
      </c>
      <c r="AK88" s="84" t="s">
        <v>77</v>
      </c>
      <c r="AL88" s="75" t="s">
        <v>77</v>
      </c>
      <c r="AM88" s="85" t="s">
        <v>77</v>
      </c>
      <c r="AN88" s="82" t="s">
        <v>75</v>
      </c>
      <c r="AO88" s="75" t="s">
        <v>75</v>
      </c>
      <c r="AP88" s="85" t="s">
        <v>75</v>
      </c>
      <c r="AQ88" s="82">
        <v>8</v>
      </c>
      <c r="AR88" s="75">
        <v>29</v>
      </c>
      <c r="AS88" s="75">
        <v>63</v>
      </c>
      <c r="AT88" s="75">
        <v>25</v>
      </c>
      <c r="AU88" s="85">
        <v>5</v>
      </c>
      <c r="AV88" s="86">
        <f t="shared" si="4"/>
        <v>1</v>
      </c>
      <c r="AW88" s="108"/>
      <c r="AX88" s="108"/>
      <c r="AY88" s="108"/>
      <c r="AZ88" s="108"/>
      <c r="BA88" s="108"/>
      <c r="BB88" s="108"/>
      <c r="BC88" s="108"/>
      <c r="BD88" s="108">
        <v>1</v>
      </c>
      <c r="BE88" s="63"/>
    </row>
    <row r="89" spans="1:57" ht="34.049999999999997" customHeight="1" x14ac:dyDescent="0.3">
      <c r="A89" s="702"/>
      <c r="B89" s="676"/>
      <c r="C89" s="673"/>
      <c r="D89" s="89" t="s">
        <v>80</v>
      </c>
      <c r="E89" s="679"/>
      <c r="F89" s="673"/>
      <c r="G89" s="90">
        <f t="shared" si="0"/>
        <v>0</v>
      </c>
      <c r="H89" s="91">
        <f t="shared" si="1"/>
        <v>0</v>
      </c>
      <c r="I89" s="92"/>
      <c r="J89" s="92"/>
      <c r="K89" s="92"/>
      <c r="L89" s="93"/>
      <c r="M89" s="110">
        <f t="shared" si="2"/>
        <v>0</v>
      </c>
      <c r="N89" s="98"/>
      <c r="O89" s="98"/>
      <c r="P89" s="98"/>
      <c r="Q89" s="98"/>
      <c r="R89" s="99"/>
      <c r="S89" s="100"/>
      <c r="T89" s="100"/>
      <c r="U89" s="100"/>
      <c r="V89" s="78"/>
      <c r="W89" s="78"/>
      <c r="X89" s="81"/>
      <c r="Y89" s="80"/>
      <c r="Z89" s="81"/>
      <c r="AA89" s="82"/>
      <c r="AB89" s="75"/>
      <c r="AC89" s="75"/>
      <c r="AD89" s="75"/>
      <c r="AE89" s="75"/>
      <c r="AF89" s="76"/>
      <c r="AG89" s="103"/>
      <c r="AH89" s="106"/>
      <c r="AI89" s="111"/>
      <c r="AJ89" s="112">
        <f t="shared" si="37"/>
        <v>0</v>
      </c>
      <c r="AK89" s="105" t="s">
        <v>75</v>
      </c>
      <c r="AL89" s="92" t="s">
        <v>75</v>
      </c>
      <c r="AM89" s="106" t="s">
        <v>75</v>
      </c>
      <c r="AN89" s="103" t="s">
        <v>75</v>
      </c>
      <c r="AO89" s="92" t="s">
        <v>77</v>
      </c>
      <c r="AP89" s="106" t="s">
        <v>77</v>
      </c>
      <c r="AQ89" s="103"/>
      <c r="AR89" s="92"/>
      <c r="AS89" s="92"/>
      <c r="AT89" s="92"/>
      <c r="AU89" s="106"/>
      <c r="AV89" s="107">
        <f t="shared" si="4"/>
        <v>0</v>
      </c>
      <c r="AW89" s="78"/>
      <c r="AX89" s="78"/>
      <c r="AY89" s="78"/>
      <c r="AZ89" s="78"/>
      <c r="BA89" s="78"/>
      <c r="BB89" s="78"/>
      <c r="BC89" s="78"/>
      <c r="BD89" s="78"/>
      <c r="BE89" s="81"/>
    </row>
    <row r="90" spans="1:57" ht="34.049999999999997" customHeight="1" x14ac:dyDescent="0.3">
      <c r="A90" s="702"/>
      <c r="B90" s="674" t="s">
        <v>110</v>
      </c>
      <c r="C90" s="671" t="s">
        <v>111</v>
      </c>
      <c r="D90" s="51" t="s">
        <v>74</v>
      </c>
      <c r="E90" s="677">
        <v>37</v>
      </c>
      <c r="F90" s="681">
        <f>E90-SUM(M90:M94)</f>
        <v>5</v>
      </c>
      <c r="G90" s="53">
        <f t="shared" si="0"/>
        <v>0</v>
      </c>
      <c r="H90" s="54">
        <f t="shared" si="1"/>
        <v>0</v>
      </c>
      <c r="I90" s="55"/>
      <c r="J90" s="55"/>
      <c r="K90" s="55"/>
      <c r="L90" s="56"/>
      <c r="M90" s="57">
        <f t="shared" si="2"/>
        <v>0</v>
      </c>
      <c r="N90" s="58"/>
      <c r="O90" s="58"/>
      <c r="P90" s="58"/>
      <c r="Q90" s="58"/>
      <c r="R90" s="61"/>
      <c r="S90" s="113"/>
      <c r="T90" s="113"/>
      <c r="U90" s="113"/>
      <c r="V90" s="58"/>
      <c r="W90" s="58"/>
      <c r="X90" s="61"/>
      <c r="Y90" s="60"/>
      <c r="Z90" s="61"/>
      <c r="AA90" s="67"/>
      <c r="AB90" s="55"/>
      <c r="AC90" s="55"/>
      <c r="AD90" s="55"/>
      <c r="AE90" s="55"/>
      <c r="AF90" s="56"/>
      <c r="AG90" s="67"/>
      <c r="AH90" s="70"/>
      <c r="AI90" s="69"/>
      <c r="AJ90" s="68">
        <f t="shared" ref="AJ90:AJ91" si="38">SUM(AN90:AP90)</f>
        <v>0</v>
      </c>
      <c r="AK90" s="69" t="s">
        <v>75</v>
      </c>
      <c r="AL90" s="55" t="s">
        <v>75</v>
      </c>
      <c r="AM90" s="70" t="s">
        <v>75</v>
      </c>
      <c r="AN90" s="67"/>
      <c r="AO90" s="55"/>
      <c r="AP90" s="70"/>
      <c r="AQ90" s="67" t="s">
        <v>75</v>
      </c>
      <c r="AR90" s="55" t="s">
        <v>75</v>
      </c>
      <c r="AS90" s="55" t="s">
        <v>75</v>
      </c>
      <c r="AT90" s="55" t="s">
        <v>75</v>
      </c>
      <c r="AU90" s="70" t="s">
        <v>75</v>
      </c>
      <c r="AV90" s="71">
        <f t="shared" si="4"/>
        <v>0</v>
      </c>
      <c r="AW90" s="58"/>
      <c r="AX90" s="58"/>
      <c r="AY90" s="58"/>
      <c r="AZ90" s="58"/>
      <c r="BA90" s="58"/>
      <c r="BB90" s="58"/>
      <c r="BC90" s="58"/>
      <c r="BD90" s="58"/>
      <c r="BE90" s="61"/>
    </row>
    <row r="91" spans="1:57" ht="34.049999999999997" customHeight="1" x14ac:dyDescent="0.3">
      <c r="A91" s="702"/>
      <c r="B91" s="675"/>
      <c r="C91" s="672"/>
      <c r="D91" s="72" t="s">
        <v>76</v>
      </c>
      <c r="E91" s="678"/>
      <c r="F91" s="672"/>
      <c r="G91" s="73">
        <f t="shared" si="0"/>
        <v>0</v>
      </c>
      <c r="H91" s="74">
        <f t="shared" si="1"/>
        <v>0</v>
      </c>
      <c r="I91" s="75"/>
      <c r="J91" s="75"/>
      <c r="K91" s="75"/>
      <c r="L91" s="76"/>
      <c r="M91" s="77">
        <f t="shared" si="2"/>
        <v>0</v>
      </c>
      <c r="N91" s="78"/>
      <c r="O91" s="78"/>
      <c r="P91" s="78"/>
      <c r="Q91" s="78"/>
      <c r="R91" s="81"/>
      <c r="S91" s="62"/>
      <c r="T91" s="62"/>
      <c r="U91" s="62"/>
      <c r="V91" s="108"/>
      <c r="W91" s="108"/>
      <c r="X91" s="63"/>
      <c r="Y91" s="109"/>
      <c r="Z91" s="63"/>
      <c r="AA91" s="64"/>
      <c r="AB91" s="65"/>
      <c r="AC91" s="65"/>
      <c r="AD91" s="65"/>
      <c r="AE91" s="65"/>
      <c r="AF91" s="66"/>
      <c r="AG91" s="82"/>
      <c r="AH91" s="85"/>
      <c r="AI91" s="84"/>
      <c r="AJ91" s="83">
        <f t="shared" si="38"/>
        <v>0</v>
      </c>
      <c r="AK91" s="84" t="s">
        <v>77</v>
      </c>
      <c r="AL91" s="75" t="s">
        <v>77</v>
      </c>
      <c r="AM91" s="85" t="s">
        <v>77</v>
      </c>
      <c r="AN91" s="82"/>
      <c r="AO91" s="75"/>
      <c r="AP91" s="85"/>
      <c r="AQ91" s="82" t="s">
        <v>75</v>
      </c>
      <c r="AR91" s="75" t="s">
        <v>75</v>
      </c>
      <c r="AS91" s="75" t="s">
        <v>75</v>
      </c>
      <c r="AT91" s="75" t="s">
        <v>75</v>
      </c>
      <c r="AU91" s="85" t="s">
        <v>75</v>
      </c>
      <c r="AV91" s="86">
        <f t="shared" si="4"/>
        <v>0</v>
      </c>
      <c r="AW91" s="108"/>
      <c r="AX91" s="108"/>
      <c r="AY91" s="108"/>
      <c r="AZ91" s="108"/>
      <c r="BA91" s="108"/>
      <c r="BB91" s="108"/>
      <c r="BC91" s="108"/>
      <c r="BD91" s="108"/>
      <c r="BE91" s="63"/>
    </row>
    <row r="92" spans="1:57" ht="34.049999999999997" customHeight="1" x14ac:dyDescent="0.3">
      <c r="A92" s="702"/>
      <c r="B92" s="675"/>
      <c r="C92" s="672"/>
      <c r="D92" s="72" t="s">
        <v>78</v>
      </c>
      <c r="E92" s="678"/>
      <c r="F92" s="672"/>
      <c r="G92" s="73">
        <f t="shared" si="0"/>
        <v>0</v>
      </c>
      <c r="H92" s="74">
        <f t="shared" si="1"/>
        <v>0</v>
      </c>
      <c r="I92" s="75"/>
      <c r="J92" s="75"/>
      <c r="K92" s="75"/>
      <c r="L92" s="76"/>
      <c r="M92" s="77">
        <f t="shared" si="2"/>
        <v>0</v>
      </c>
      <c r="N92" s="78"/>
      <c r="O92" s="78"/>
      <c r="P92" s="78"/>
      <c r="Q92" s="78"/>
      <c r="R92" s="81"/>
      <c r="S92" s="62"/>
      <c r="T92" s="62"/>
      <c r="U92" s="62"/>
      <c r="V92" s="108"/>
      <c r="W92" s="108"/>
      <c r="X92" s="63"/>
      <c r="Y92" s="109"/>
      <c r="Z92" s="63"/>
      <c r="AA92" s="64"/>
      <c r="AB92" s="65"/>
      <c r="AC92" s="65"/>
      <c r="AD92" s="65"/>
      <c r="AE92" s="65"/>
      <c r="AF92" s="66"/>
      <c r="AG92" s="82"/>
      <c r="AH92" s="85"/>
      <c r="AI92" s="84"/>
      <c r="AJ92" s="83">
        <f>SUM(AK92:AM92)</f>
        <v>0</v>
      </c>
      <c r="AK92" s="84"/>
      <c r="AL92" s="75"/>
      <c r="AM92" s="85"/>
      <c r="AN92" s="82" t="s">
        <v>75</v>
      </c>
      <c r="AO92" s="75" t="s">
        <v>75</v>
      </c>
      <c r="AP92" s="85" t="s">
        <v>75</v>
      </c>
      <c r="AQ92" s="82" t="s">
        <v>75</v>
      </c>
      <c r="AR92" s="75" t="s">
        <v>75</v>
      </c>
      <c r="AS92" s="75" t="s">
        <v>75</v>
      </c>
      <c r="AT92" s="75" t="s">
        <v>75</v>
      </c>
      <c r="AU92" s="85" t="s">
        <v>75</v>
      </c>
      <c r="AV92" s="86">
        <f t="shared" si="4"/>
        <v>0</v>
      </c>
      <c r="AW92" s="108"/>
      <c r="AX92" s="108"/>
      <c r="AY92" s="108"/>
      <c r="AZ92" s="108"/>
      <c r="BA92" s="108"/>
      <c r="BB92" s="108"/>
      <c r="BC92" s="108"/>
      <c r="BD92" s="108"/>
      <c r="BE92" s="63"/>
    </row>
    <row r="93" spans="1:57" ht="34.049999999999997" customHeight="1" x14ac:dyDescent="0.3">
      <c r="A93" s="702"/>
      <c r="B93" s="675"/>
      <c r="C93" s="672"/>
      <c r="D93" s="72" t="s">
        <v>79</v>
      </c>
      <c r="E93" s="678"/>
      <c r="F93" s="672"/>
      <c r="G93" s="73">
        <f t="shared" si="0"/>
        <v>33</v>
      </c>
      <c r="H93" s="74">
        <f t="shared" si="1"/>
        <v>1</v>
      </c>
      <c r="I93" s="75">
        <v>1</v>
      </c>
      <c r="J93" s="75"/>
      <c r="K93" s="75"/>
      <c r="L93" s="76"/>
      <c r="M93" s="77">
        <f t="shared" si="2"/>
        <v>32</v>
      </c>
      <c r="N93" s="78"/>
      <c r="O93" s="78"/>
      <c r="P93" s="78"/>
      <c r="Q93" s="78"/>
      <c r="R93" s="81">
        <v>32</v>
      </c>
      <c r="S93" s="62">
        <v>2</v>
      </c>
      <c r="T93" s="62"/>
      <c r="U93" s="62"/>
      <c r="V93" s="108">
        <v>30</v>
      </c>
      <c r="W93" s="108"/>
      <c r="X93" s="63"/>
      <c r="Y93" s="109">
        <v>30</v>
      </c>
      <c r="Z93" s="63">
        <v>2</v>
      </c>
      <c r="AA93" s="64"/>
      <c r="AB93" s="65">
        <v>13</v>
      </c>
      <c r="AC93" s="65">
        <v>11</v>
      </c>
      <c r="AD93" s="65">
        <v>4</v>
      </c>
      <c r="AE93" s="65">
        <v>19</v>
      </c>
      <c r="AF93" s="66">
        <v>19</v>
      </c>
      <c r="AG93" s="82">
        <v>42</v>
      </c>
      <c r="AH93" s="85">
        <v>30</v>
      </c>
      <c r="AI93" s="84">
        <v>100</v>
      </c>
      <c r="AJ93" s="83">
        <f t="shared" ref="AJ93:AJ94" si="39">SUM(AQ93:AU93)</f>
        <v>30</v>
      </c>
      <c r="AK93" s="84" t="s">
        <v>77</v>
      </c>
      <c r="AL93" s="75" t="s">
        <v>77</v>
      </c>
      <c r="AM93" s="85" t="s">
        <v>77</v>
      </c>
      <c r="AN93" s="82" t="s">
        <v>75</v>
      </c>
      <c r="AO93" s="75" t="s">
        <v>75</v>
      </c>
      <c r="AP93" s="85" t="s">
        <v>75</v>
      </c>
      <c r="AQ93" s="82">
        <v>1</v>
      </c>
      <c r="AR93" s="75">
        <v>11</v>
      </c>
      <c r="AS93" s="75">
        <v>13</v>
      </c>
      <c r="AT93" s="75">
        <v>5</v>
      </c>
      <c r="AU93" s="85"/>
      <c r="AV93" s="86">
        <f t="shared" si="4"/>
        <v>1</v>
      </c>
      <c r="AW93" s="108"/>
      <c r="AX93" s="108"/>
      <c r="AY93" s="108"/>
      <c r="AZ93" s="108"/>
      <c r="BA93" s="108"/>
      <c r="BB93" s="108"/>
      <c r="BC93" s="108"/>
      <c r="BD93" s="108">
        <v>1</v>
      </c>
      <c r="BE93" s="63"/>
    </row>
    <row r="94" spans="1:57" ht="34.049999999999997" customHeight="1" x14ac:dyDescent="0.3">
      <c r="A94" s="702"/>
      <c r="B94" s="676"/>
      <c r="C94" s="673"/>
      <c r="D94" s="89" t="s">
        <v>80</v>
      </c>
      <c r="E94" s="679"/>
      <c r="F94" s="673"/>
      <c r="G94" s="90">
        <f t="shared" si="0"/>
        <v>0</v>
      </c>
      <c r="H94" s="91">
        <f t="shared" si="1"/>
        <v>0</v>
      </c>
      <c r="I94" s="92"/>
      <c r="J94" s="92"/>
      <c r="K94" s="92"/>
      <c r="L94" s="93"/>
      <c r="M94" s="110">
        <f t="shared" si="2"/>
        <v>0</v>
      </c>
      <c r="N94" s="98"/>
      <c r="O94" s="98"/>
      <c r="P94" s="98"/>
      <c r="Q94" s="98"/>
      <c r="R94" s="99"/>
      <c r="S94" s="114"/>
      <c r="T94" s="114"/>
      <c r="U94" s="114"/>
      <c r="V94" s="98"/>
      <c r="W94" s="98"/>
      <c r="X94" s="99"/>
      <c r="Y94" s="97"/>
      <c r="Z94" s="99"/>
      <c r="AA94" s="103"/>
      <c r="AB94" s="92"/>
      <c r="AC94" s="92"/>
      <c r="AD94" s="92"/>
      <c r="AE94" s="92"/>
      <c r="AF94" s="93"/>
      <c r="AG94" s="103"/>
      <c r="AH94" s="106"/>
      <c r="AI94" s="105"/>
      <c r="AJ94" s="104">
        <f t="shared" si="39"/>
        <v>0</v>
      </c>
      <c r="AK94" s="105" t="s">
        <v>75</v>
      </c>
      <c r="AL94" s="92" t="s">
        <v>75</v>
      </c>
      <c r="AM94" s="106" t="s">
        <v>75</v>
      </c>
      <c r="AN94" s="103" t="s">
        <v>75</v>
      </c>
      <c r="AO94" s="92" t="s">
        <v>77</v>
      </c>
      <c r="AP94" s="106" t="s">
        <v>77</v>
      </c>
      <c r="AQ94" s="103"/>
      <c r="AR94" s="92"/>
      <c r="AS94" s="92"/>
      <c r="AT94" s="92"/>
      <c r="AU94" s="106"/>
      <c r="AV94" s="107">
        <f t="shared" si="4"/>
        <v>0</v>
      </c>
      <c r="AW94" s="98"/>
      <c r="AX94" s="98"/>
      <c r="AY94" s="98"/>
      <c r="AZ94" s="98"/>
      <c r="BA94" s="98"/>
      <c r="BB94" s="98"/>
      <c r="BC94" s="98"/>
      <c r="BD94" s="98"/>
      <c r="BE94" s="99"/>
    </row>
    <row r="95" spans="1:57" ht="34.049999999999997" customHeight="1" x14ac:dyDescent="0.3">
      <c r="A95" s="702"/>
      <c r="B95" s="674" t="s">
        <v>112</v>
      </c>
      <c r="C95" s="671" t="s">
        <v>113</v>
      </c>
      <c r="D95" s="51" t="s">
        <v>74</v>
      </c>
      <c r="E95" s="677">
        <v>25</v>
      </c>
      <c r="F95" s="681">
        <f>E95-SUM(M95:M99)</f>
        <v>-16</v>
      </c>
      <c r="G95" s="53">
        <f t="shared" si="0"/>
        <v>0</v>
      </c>
      <c r="H95" s="54">
        <f t="shared" si="1"/>
        <v>0</v>
      </c>
      <c r="I95" s="55"/>
      <c r="J95" s="55"/>
      <c r="K95" s="55"/>
      <c r="L95" s="56"/>
      <c r="M95" s="57">
        <f t="shared" si="2"/>
        <v>0</v>
      </c>
      <c r="N95" s="58"/>
      <c r="O95" s="58"/>
      <c r="P95" s="58"/>
      <c r="Q95" s="58"/>
      <c r="R95" s="59"/>
      <c r="S95" s="60"/>
      <c r="T95" s="58"/>
      <c r="U95" s="58"/>
      <c r="V95" s="55"/>
      <c r="W95" s="58"/>
      <c r="X95" s="61"/>
      <c r="Y95" s="62"/>
      <c r="Z95" s="63"/>
      <c r="AA95" s="64"/>
      <c r="AB95" s="65"/>
      <c r="AC95" s="65"/>
      <c r="AD95" s="65"/>
      <c r="AE95" s="65"/>
      <c r="AF95" s="66"/>
      <c r="AG95" s="64"/>
      <c r="AH95" s="66"/>
      <c r="AI95" s="67"/>
      <c r="AJ95" s="68">
        <f t="shared" ref="AJ95:AJ96" si="40">SUM(AN95:AP95)</f>
        <v>0</v>
      </c>
      <c r="AK95" s="69" t="s">
        <v>75</v>
      </c>
      <c r="AL95" s="55" t="s">
        <v>75</v>
      </c>
      <c r="AM95" s="70" t="s">
        <v>75</v>
      </c>
      <c r="AN95" s="67"/>
      <c r="AO95" s="55"/>
      <c r="AP95" s="70"/>
      <c r="AQ95" s="67" t="s">
        <v>75</v>
      </c>
      <c r="AR95" s="55" t="s">
        <v>75</v>
      </c>
      <c r="AS95" s="55" t="s">
        <v>75</v>
      </c>
      <c r="AT95" s="55" t="s">
        <v>75</v>
      </c>
      <c r="AU95" s="56" t="s">
        <v>75</v>
      </c>
      <c r="AV95" s="71">
        <f t="shared" si="4"/>
        <v>0</v>
      </c>
      <c r="AW95" s="58"/>
      <c r="AX95" s="58"/>
      <c r="AY95" s="58"/>
      <c r="AZ95" s="58"/>
      <c r="BA95" s="58"/>
      <c r="BB95" s="58"/>
      <c r="BC95" s="58"/>
      <c r="BD95" s="58"/>
      <c r="BE95" s="61"/>
    </row>
    <row r="96" spans="1:57" ht="34.049999999999997" customHeight="1" x14ac:dyDescent="0.3">
      <c r="A96" s="702"/>
      <c r="B96" s="675"/>
      <c r="C96" s="672"/>
      <c r="D96" s="72" t="s">
        <v>76</v>
      </c>
      <c r="E96" s="678"/>
      <c r="F96" s="672"/>
      <c r="G96" s="73">
        <f t="shared" si="0"/>
        <v>0</v>
      </c>
      <c r="H96" s="74">
        <f t="shared" si="1"/>
        <v>0</v>
      </c>
      <c r="I96" s="75"/>
      <c r="J96" s="75"/>
      <c r="K96" s="75"/>
      <c r="L96" s="76"/>
      <c r="M96" s="77">
        <f t="shared" si="2"/>
        <v>0</v>
      </c>
      <c r="N96" s="78"/>
      <c r="O96" s="78"/>
      <c r="P96" s="78"/>
      <c r="Q96" s="78"/>
      <c r="R96" s="79"/>
      <c r="S96" s="80"/>
      <c r="T96" s="75"/>
      <c r="U96" s="75"/>
      <c r="V96" s="78"/>
      <c r="W96" s="78"/>
      <c r="X96" s="81"/>
      <c r="Y96" s="62"/>
      <c r="Z96" s="63"/>
      <c r="AA96" s="64"/>
      <c r="AB96" s="65"/>
      <c r="AC96" s="65"/>
      <c r="AD96" s="65"/>
      <c r="AE96" s="65"/>
      <c r="AF96" s="66"/>
      <c r="AG96" s="82"/>
      <c r="AH96" s="76"/>
      <c r="AI96" s="82"/>
      <c r="AJ96" s="83">
        <f t="shared" si="40"/>
        <v>0</v>
      </c>
      <c r="AK96" s="84" t="s">
        <v>77</v>
      </c>
      <c r="AL96" s="75" t="s">
        <v>77</v>
      </c>
      <c r="AM96" s="85" t="s">
        <v>77</v>
      </c>
      <c r="AN96" s="82"/>
      <c r="AO96" s="75"/>
      <c r="AP96" s="85"/>
      <c r="AQ96" s="82" t="s">
        <v>75</v>
      </c>
      <c r="AR96" s="75" t="s">
        <v>75</v>
      </c>
      <c r="AS96" s="75" t="s">
        <v>75</v>
      </c>
      <c r="AT96" s="75" t="s">
        <v>75</v>
      </c>
      <c r="AU96" s="76" t="s">
        <v>75</v>
      </c>
      <c r="AV96" s="86">
        <f t="shared" si="4"/>
        <v>0</v>
      </c>
      <c r="AW96" s="78"/>
      <c r="AX96" s="78"/>
      <c r="AY96" s="78"/>
      <c r="AZ96" s="78"/>
      <c r="BA96" s="78"/>
      <c r="BB96" s="78"/>
      <c r="BC96" s="78"/>
      <c r="BD96" s="78"/>
      <c r="BE96" s="81"/>
    </row>
    <row r="97" spans="1:57" ht="34.049999999999997" customHeight="1" x14ac:dyDescent="0.3">
      <c r="A97" s="702"/>
      <c r="B97" s="675"/>
      <c r="C97" s="672"/>
      <c r="D97" s="72" t="s">
        <v>78</v>
      </c>
      <c r="E97" s="678"/>
      <c r="F97" s="672"/>
      <c r="G97" s="73">
        <f t="shared" si="0"/>
        <v>0</v>
      </c>
      <c r="H97" s="74">
        <f t="shared" si="1"/>
        <v>0</v>
      </c>
      <c r="I97" s="75"/>
      <c r="J97" s="75"/>
      <c r="K97" s="75"/>
      <c r="L97" s="76"/>
      <c r="M97" s="77">
        <f t="shared" si="2"/>
        <v>0</v>
      </c>
      <c r="N97" s="78"/>
      <c r="O97" s="78"/>
      <c r="P97" s="78"/>
      <c r="Q97" s="87"/>
      <c r="R97" s="79"/>
      <c r="S97" s="80"/>
      <c r="T97" s="78"/>
      <c r="U97" s="78"/>
      <c r="V97" s="78"/>
      <c r="W97" s="78"/>
      <c r="X97" s="81"/>
      <c r="Y97" s="62"/>
      <c r="Z97" s="63"/>
      <c r="AA97" s="64"/>
      <c r="AB97" s="65"/>
      <c r="AC97" s="65"/>
      <c r="AD97" s="65"/>
      <c r="AE97" s="65"/>
      <c r="AF97" s="66"/>
      <c r="AG97" s="82"/>
      <c r="AH97" s="76"/>
      <c r="AI97" s="82"/>
      <c r="AJ97" s="83">
        <f>SUM(AK97:AM97)</f>
        <v>0</v>
      </c>
      <c r="AK97" s="84"/>
      <c r="AL97" s="75"/>
      <c r="AM97" s="85"/>
      <c r="AN97" s="82" t="s">
        <v>75</v>
      </c>
      <c r="AO97" s="75" t="s">
        <v>75</v>
      </c>
      <c r="AP97" s="85" t="s">
        <v>75</v>
      </c>
      <c r="AQ97" s="82" t="s">
        <v>75</v>
      </c>
      <c r="AR97" s="75" t="s">
        <v>75</v>
      </c>
      <c r="AS97" s="75" t="s">
        <v>75</v>
      </c>
      <c r="AT97" s="75" t="s">
        <v>75</v>
      </c>
      <c r="AU97" s="76" t="s">
        <v>75</v>
      </c>
      <c r="AV97" s="86">
        <f t="shared" si="4"/>
        <v>0</v>
      </c>
      <c r="AW97" s="78"/>
      <c r="AX97" s="78"/>
      <c r="AY97" s="78"/>
      <c r="AZ97" s="78"/>
      <c r="BA97" s="78"/>
      <c r="BB97" s="78"/>
      <c r="BC97" s="78"/>
      <c r="BD97" s="78"/>
      <c r="BE97" s="81"/>
    </row>
    <row r="98" spans="1:57" ht="34.049999999999997" customHeight="1" x14ac:dyDescent="0.3">
      <c r="A98" s="702"/>
      <c r="B98" s="675"/>
      <c r="C98" s="672"/>
      <c r="D98" s="72" t="s">
        <v>79</v>
      </c>
      <c r="E98" s="678"/>
      <c r="F98" s="672"/>
      <c r="G98" s="73">
        <f t="shared" si="0"/>
        <v>44</v>
      </c>
      <c r="H98" s="74">
        <f t="shared" si="1"/>
        <v>2</v>
      </c>
      <c r="I98" s="75">
        <v>2</v>
      </c>
      <c r="J98" s="75"/>
      <c r="K98" s="75"/>
      <c r="L98" s="76"/>
      <c r="M98" s="77">
        <f t="shared" si="2"/>
        <v>41</v>
      </c>
      <c r="N98" s="78"/>
      <c r="O98" s="78"/>
      <c r="P98" s="78"/>
      <c r="Q98" s="78"/>
      <c r="R98" s="79">
        <v>41</v>
      </c>
      <c r="S98" s="80">
        <v>5</v>
      </c>
      <c r="T98" s="78"/>
      <c r="U98" s="78"/>
      <c r="V98" s="78">
        <v>36</v>
      </c>
      <c r="W98" s="78"/>
      <c r="X98" s="81"/>
      <c r="Y98" s="62">
        <v>39</v>
      </c>
      <c r="Z98" s="63">
        <v>2</v>
      </c>
      <c r="AA98" s="64"/>
      <c r="AB98" s="65">
        <v>9</v>
      </c>
      <c r="AC98" s="65">
        <v>9</v>
      </c>
      <c r="AD98" s="65">
        <v>1</v>
      </c>
      <c r="AE98" s="65">
        <v>16</v>
      </c>
      <c r="AF98" s="66">
        <v>3</v>
      </c>
      <c r="AG98" s="82">
        <v>35</v>
      </c>
      <c r="AH98" s="76">
        <v>14</v>
      </c>
      <c r="AI98" s="82">
        <v>75</v>
      </c>
      <c r="AJ98" s="83">
        <f t="shared" ref="AJ98:AJ99" si="41">SUM(AQ98:AU98)</f>
        <v>39</v>
      </c>
      <c r="AK98" s="84" t="s">
        <v>77</v>
      </c>
      <c r="AL98" s="75" t="s">
        <v>77</v>
      </c>
      <c r="AM98" s="85" t="s">
        <v>77</v>
      </c>
      <c r="AN98" s="82" t="s">
        <v>75</v>
      </c>
      <c r="AO98" s="75" t="s">
        <v>75</v>
      </c>
      <c r="AP98" s="85" t="s">
        <v>75</v>
      </c>
      <c r="AQ98" s="88">
        <v>10</v>
      </c>
      <c r="AR98" s="76">
        <v>11</v>
      </c>
      <c r="AS98" s="76">
        <v>18</v>
      </c>
      <c r="AT98" s="76"/>
      <c r="AU98" s="85"/>
      <c r="AV98" s="86">
        <f t="shared" si="4"/>
        <v>3</v>
      </c>
      <c r="AW98" s="78">
        <v>1</v>
      </c>
      <c r="AX98" s="78">
        <v>1</v>
      </c>
      <c r="AY98" s="78"/>
      <c r="AZ98" s="78"/>
      <c r="BA98" s="78"/>
      <c r="BB98" s="78"/>
      <c r="BC98" s="78"/>
      <c r="BD98" s="78"/>
      <c r="BE98" s="81">
        <v>1</v>
      </c>
    </row>
    <row r="99" spans="1:57" ht="34.049999999999997" customHeight="1" x14ac:dyDescent="0.3">
      <c r="A99" s="702"/>
      <c r="B99" s="676"/>
      <c r="C99" s="673"/>
      <c r="D99" s="89" t="s">
        <v>80</v>
      </c>
      <c r="E99" s="679"/>
      <c r="F99" s="673"/>
      <c r="G99" s="90">
        <f t="shared" si="0"/>
        <v>0</v>
      </c>
      <c r="H99" s="91">
        <f t="shared" si="1"/>
        <v>0</v>
      </c>
      <c r="I99" s="92"/>
      <c r="J99" s="92"/>
      <c r="K99" s="92"/>
      <c r="L99" s="93"/>
      <c r="M99" s="94">
        <f t="shared" si="2"/>
        <v>0</v>
      </c>
      <c r="N99" s="95"/>
      <c r="O99" s="95"/>
      <c r="P99" s="95"/>
      <c r="Q99" s="95"/>
      <c r="R99" s="96"/>
      <c r="S99" s="97"/>
      <c r="T99" s="98"/>
      <c r="U99" s="98"/>
      <c r="V99" s="98"/>
      <c r="W99" s="98"/>
      <c r="X99" s="99"/>
      <c r="Y99" s="100"/>
      <c r="Z99" s="81"/>
      <c r="AA99" s="82"/>
      <c r="AB99" s="75"/>
      <c r="AC99" s="75"/>
      <c r="AD99" s="75"/>
      <c r="AE99" s="75"/>
      <c r="AF99" s="76"/>
      <c r="AG99" s="101"/>
      <c r="AH99" s="102"/>
      <c r="AI99" s="103"/>
      <c r="AJ99" s="104">
        <f t="shared" si="41"/>
        <v>0</v>
      </c>
      <c r="AK99" s="105" t="s">
        <v>75</v>
      </c>
      <c r="AL99" s="92" t="s">
        <v>75</v>
      </c>
      <c r="AM99" s="106" t="s">
        <v>75</v>
      </c>
      <c r="AN99" s="103" t="s">
        <v>75</v>
      </c>
      <c r="AO99" s="92" t="s">
        <v>77</v>
      </c>
      <c r="AP99" s="106" t="s">
        <v>77</v>
      </c>
      <c r="AQ99" s="103"/>
      <c r="AR99" s="92"/>
      <c r="AS99" s="92"/>
      <c r="AT99" s="92"/>
      <c r="AU99" s="93"/>
      <c r="AV99" s="107">
        <f t="shared" si="4"/>
        <v>0</v>
      </c>
      <c r="AW99" s="98"/>
      <c r="AX99" s="98"/>
      <c r="AY99" s="98"/>
      <c r="AZ99" s="98"/>
      <c r="BA99" s="98"/>
      <c r="BB99" s="98"/>
      <c r="BC99" s="98"/>
      <c r="BD99" s="98"/>
      <c r="BE99" s="99"/>
    </row>
    <row r="100" spans="1:57" ht="34.049999999999997" customHeight="1" x14ac:dyDescent="0.3">
      <c r="A100" s="702"/>
      <c r="B100" s="674" t="s">
        <v>114</v>
      </c>
      <c r="C100" s="671"/>
      <c r="D100" s="51" t="s">
        <v>74</v>
      </c>
      <c r="E100" s="677">
        <v>0</v>
      </c>
      <c r="F100" s="681">
        <f>E100-SUM(M100:M104)</f>
        <v>-24</v>
      </c>
      <c r="G100" s="53">
        <f t="shared" si="0"/>
        <v>0</v>
      </c>
      <c r="H100" s="54">
        <f t="shared" si="1"/>
        <v>0</v>
      </c>
      <c r="I100" s="55"/>
      <c r="J100" s="55"/>
      <c r="K100" s="55"/>
      <c r="L100" s="56"/>
      <c r="M100" s="57">
        <f t="shared" si="2"/>
        <v>0</v>
      </c>
      <c r="N100" s="58"/>
      <c r="O100" s="58"/>
      <c r="P100" s="58"/>
      <c r="Q100" s="58"/>
      <c r="R100" s="61"/>
      <c r="S100" s="62"/>
      <c r="T100" s="62"/>
      <c r="U100" s="62"/>
      <c r="V100" s="108"/>
      <c r="W100" s="108"/>
      <c r="X100" s="63"/>
      <c r="Y100" s="60"/>
      <c r="Z100" s="61"/>
      <c r="AA100" s="67"/>
      <c r="AB100" s="55"/>
      <c r="AC100" s="55"/>
      <c r="AD100" s="55"/>
      <c r="AE100" s="55"/>
      <c r="AF100" s="56"/>
      <c r="AG100" s="67"/>
      <c r="AH100" s="70"/>
      <c r="AI100" s="69"/>
      <c r="AJ100" s="68">
        <f t="shared" ref="AJ100:AJ101" si="42">SUM(AN100:AP100)</f>
        <v>0</v>
      </c>
      <c r="AK100" s="69" t="s">
        <v>75</v>
      </c>
      <c r="AL100" s="55" t="s">
        <v>75</v>
      </c>
      <c r="AM100" s="70" t="s">
        <v>75</v>
      </c>
      <c r="AN100" s="67"/>
      <c r="AO100" s="55"/>
      <c r="AP100" s="70"/>
      <c r="AQ100" s="67" t="s">
        <v>75</v>
      </c>
      <c r="AR100" s="55" t="s">
        <v>75</v>
      </c>
      <c r="AS100" s="55" t="s">
        <v>75</v>
      </c>
      <c r="AT100" s="55" t="s">
        <v>75</v>
      </c>
      <c r="AU100" s="70" t="s">
        <v>75</v>
      </c>
      <c r="AV100" s="71">
        <f t="shared" si="4"/>
        <v>0</v>
      </c>
      <c r="AW100" s="108"/>
      <c r="AX100" s="108"/>
      <c r="AY100" s="108"/>
      <c r="AZ100" s="108"/>
      <c r="BA100" s="108"/>
      <c r="BB100" s="108"/>
      <c r="BC100" s="108"/>
      <c r="BD100" s="108"/>
      <c r="BE100" s="63"/>
    </row>
    <row r="101" spans="1:57" ht="34.049999999999997" customHeight="1" x14ac:dyDescent="0.3">
      <c r="A101" s="702"/>
      <c r="B101" s="675"/>
      <c r="C101" s="672"/>
      <c r="D101" s="72" t="s">
        <v>76</v>
      </c>
      <c r="E101" s="678"/>
      <c r="F101" s="672"/>
      <c r="G101" s="73">
        <f t="shared" si="0"/>
        <v>0</v>
      </c>
      <c r="H101" s="74">
        <f t="shared" si="1"/>
        <v>0</v>
      </c>
      <c r="I101" s="75"/>
      <c r="J101" s="75"/>
      <c r="K101" s="75"/>
      <c r="L101" s="76"/>
      <c r="M101" s="77">
        <f t="shared" si="2"/>
        <v>0</v>
      </c>
      <c r="N101" s="78"/>
      <c r="O101" s="78"/>
      <c r="P101" s="78"/>
      <c r="Q101" s="78"/>
      <c r="R101" s="81"/>
      <c r="S101" s="62"/>
      <c r="T101" s="62"/>
      <c r="U101" s="62"/>
      <c r="V101" s="108"/>
      <c r="W101" s="108"/>
      <c r="X101" s="63"/>
      <c r="Y101" s="109"/>
      <c r="Z101" s="63"/>
      <c r="AA101" s="64"/>
      <c r="AB101" s="65"/>
      <c r="AC101" s="65"/>
      <c r="AD101" s="65"/>
      <c r="AE101" s="65"/>
      <c r="AF101" s="66"/>
      <c r="AG101" s="82"/>
      <c r="AH101" s="85"/>
      <c r="AI101" s="84"/>
      <c r="AJ101" s="83">
        <f t="shared" si="42"/>
        <v>0</v>
      </c>
      <c r="AK101" s="84" t="s">
        <v>77</v>
      </c>
      <c r="AL101" s="75" t="s">
        <v>77</v>
      </c>
      <c r="AM101" s="85" t="s">
        <v>77</v>
      </c>
      <c r="AN101" s="82"/>
      <c r="AO101" s="75"/>
      <c r="AP101" s="85"/>
      <c r="AQ101" s="82" t="s">
        <v>75</v>
      </c>
      <c r="AR101" s="75" t="s">
        <v>75</v>
      </c>
      <c r="AS101" s="75" t="s">
        <v>75</v>
      </c>
      <c r="AT101" s="75" t="s">
        <v>75</v>
      </c>
      <c r="AU101" s="85" t="s">
        <v>75</v>
      </c>
      <c r="AV101" s="86">
        <f t="shared" si="4"/>
        <v>0</v>
      </c>
      <c r="AW101" s="108"/>
      <c r="AX101" s="108"/>
      <c r="AY101" s="108"/>
      <c r="AZ101" s="108"/>
      <c r="BA101" s="108"/>
      <c r="BB101" s="108"/>
      <c r="BC101" s="108"/>
      <c r="BD101" s="108"/>
      <c r="BE101" s="63"/>
    </row>
    <row r="102" spans="1:57" ht="34.049999999999997" customHeight="1" x14ac:dyDescent="0.3">
      <c r="A102" s="702"/>
      <c r="B102" s="675"/>
      <c r="C102" s="672"/>
      <c r="D102" s="72" t="s">
        <v>78</v>
      </c>
      <c r="E102" s="678"/>
      <c r="F102" s="672"/>
      <c r="G102" s="73">
        <f t="shared" si="0"/>
        <v>0</v>
      </c>
      <c r="H102" s="74">
        <f t="shared" si="1"/>
        <v>0</v>
      </c>
      <c r="I102" s="75"/>
      <c r="J102" s="75"/>
      <c r="K102" s="75"/>
      <c r="L102" s="76"/>
      <c r="M102" s="77">
        <f t="shared" si="2"/>
        <v>0</v>
      </c>
      <c r="N102" s="78"/>
      <c r="O102" s="78"/>
      <c r="P102" s="78"/>
      <c r="Q102" s="78"/>
      <c r="R102" s="81"/>
      <c r="S102" s="62"/>
      <c r="T102" s="62"/>
      <c r="U102" s="62"/>
      <c r="V102" s="108"/>
      <c r="W102" s="108"/>
      <c r="X102" s="63"/>
      <c r="Y102" s="109"/>
      <c r="Z102" s="63"/>
      <c r="AA102" s="64"/>
      <c r="AB102" s="65"/>
      <c r="AC102" s="65"/>
      <c r="AD102" s="65"/>
      <c r="AE102" s="65"/>
      <c r="AF102" s="66"/>
      <c r="AG102" s="82"/>
      <c r="AH102" s="85"/>
      <c r="AI102" s="84"/>
      <c r="AJ102" s="83">
        <f>SUM(AK102:AM102)</f>
        <v>0</v>
      </c>
      <c r="AK102" s="84"/>
      <c r="AL102" s="75"/>
      <c r="AM102" s="85"/>
      <c r="AN102" s="82" t="s">
        <v>75</v>
      </c>
      <c r="AO102" s="75" t="s">
        <v>75</v>
      </c>
      <c r="AP102" s="85" t="s">
        <v>75</v>
      </c>
      <c r="AQ102" s="82" t="s">
        <v>75</v>
      </c>
      <c r="AR102" s="75" t="s">
        <v>75</v>
      </c>
      <c r="AS102" s="75" t="s">
        <v>75</v>
      </c>
      <c r="AT102" s="75" t="s">
        <v>75</v>
      </c>
      <c r="AU102" s="85" t="s">
        <v>75</v>
      </c>
      <c r="AV102" s="86">
        <f t="shared" si="4"/>
        <v>0</v>
      </c>
      <c r="AW102" s="108"/>
      <c r="AX102" s="108"/>
      <c r="AY102" s="108"/>
      <c r="AZ102" s="108"/>
      <c r="BA102" s="108"/>
      <c r="BB102" s="108"/>
      <c r="BC102" s="108"/>
      <c r="BD102" s="108"/>
      <c r="BE102" s="63"/>
    </row>
    <row r="103" spans="1:57" ht="34.049999999999997" customHeight="1" x14ac:dyDescent="0.3">
      <c r="A103" s="702"/>
      <c r="B103" s="675"/>
      <c r="C103" s="672"/>
      <c r="D103" s="72" t="s">
        <v>79</v>
      </c>
      <c r="E103" s="678"/>
      <c r="F103" s="672"/>
      <c r="G103" s="73">
        <f t="shared" si="0"/>
        <v>24</v>
      </c>
      <c r="H103" s="74">
        <f t="shared" si="1"/>
        <v>0</v>
      </c>
      <c r="I103" s="75"/>
      <c r="J103" s="75"/>
      <c r="K103" s="75"/>
      <c r="L103" s="76"/>
      <c r="M103" s="77">
        <f t="shared" si="2"/>
        <v>24</v>
      </c>
      <c r="N103" s="78"/>
      <c r="O103" s="78"/>
      <c r="P103" s="78"/>
      <c r="Q103" s="78"/>
      <c r="R103" s="81">
        <v>24</v>
      </c>
      <c r="S103" s="62"/>
      <c r="T103" s="62"/>
      <c r="U103" s="62"/>
      <c r="V103" s="108">
        <v>23</v>
      </c>
      <c r="W103" s="108">
        <v>1</v>
      </c>
      <c r="X103" s="63"/>
      <c r="Y103" s="109">
        <v>24</v>
      </c>
      <c r="Z103" s="63"/>
      <c r="AA103" s="64"/>
      <c r="AB103" s="65">
        <v>7</v>
      </c>
      <c r="AC103" s="65">
        <v>7</v>
      </c>
      <c r="AD103" s="65">
        <v>1</v>
      </c>
      <c r="AE103" s="65">
        <v>19</v>
      </c>
      <c r="AF103" s="66">
        <v>2</v>
      </c>
      <c r="AG103" s="82">
        <v>45</v>
      </c>
      <c r="AH103" s="85">
        <v>6</v>
      </c>
      <c r="AI103" s="84">
        <v>103</v>
      </c>
      <c r="AJ103" s="83">
        <f t="shared" ref="AJ103:AJ104" si="43">SUM(AQ103:AU103)</f>
        <v>24</v>
      </c>
      <c r="AK103" s="84" t="s">
        <v>77</v>
      </c>
      <c r="AL103" s="75" t="s">
        <v>77</v>
      </c>
      <c r="AM103" s="85" t="s">
        <v>77</v>
      </c>
      <c r="AN103" s="82" t="s">
        <v>75</v>
      </c>
      <c r="AO103" s="75" t="s">
        <v>75</v>
      </c>
      <c r="AP103" s="85" t="s">
        <v>75</v>
      </c>
      <c r="AQ103" s="82"/>
      <c r="AR103" s="75">
        <v>2</v>
      </c>
      <c r="AS103" s="75">
        <v>17</v>
      </c>
      <c r="AT103" s="75">
        <v>4</v>
      </c>
      <c r="AU103" s="85">
        <v>1</v>
      </c>
      <c r="AV103" s="86">
        <v>0</v>
      </c>
      <c r="AW103" s="108"/>
      <c r="AX103" s="108"/>
      <c r="AY103" s="108"/>
      <c r="AZ103" s="108"/>
      <c r="BA103" s="108"/>
      <c r="BB103" s="108"/>
      <c r="BC103" s="108"/>
      <c r="BD103" s="108"/>
      <c r="BE103" s="63"/>
    </row>
    <row r="104" spans="1:57" ht="34.049999999999997" customHeight="1" x14ac:dyDescent="0.3">
      <c r="A104" s="703"/>
      <c r="B104" s="676"/>
      <c r="C104" s="673"/>
      <c r="D104" s="89" t="s">
        <v>80</v>
      </c>
      <c r="E104" s="679"/>
      <c r="F104" s="673"/>
      <c r="G104" s="90">
        <f t="shared" si="0"/>
        <v>0</v>
      </c>
      <c r="H104" s="91">
        <f t="shared" si="1"/>
        <v>0</v>
      </c>
      <c r="I104" s="92"/>
      <c r="J104" s="92"/>
      <c r="K104" s="92"/>
      <c r="L104" s="93"/>
      <c r="M104" s="110">
        <f t="shared" si="2"/>
        <v>0</v>
      </c>
      <c r="N104" s="98"/>
      <c r="O104" s="98"/>
      <c r="P104" s="98"/>
      <c r="Q104" s="98"/>
      <c r="R104" s="99"/>
      <c r="S104" s="100"/>
      <c r="T104" s="100"/>
      <c r="U104" s="100"/>
      <c r="V104" s="78"/>
      <c r="W104" s="78"/>
      <c r="X104" s="81"/>
      <c r="Y104" s="80"/>
      <c r="Z104" s="81"/>
      <c r="AA104" s="82"/>
      <c r="AB104" s="75"/>
      <c r="AC104" s="75"/>
      <c r="AD104" s="75"/>
      <c r="AE104" s="75"/>
      <c r="AF104" s="76"/>
      <c r="AG104" s="103"/>
      <c r="AH104" s="106"/>
      <c r="AI104" s="111"/>
      <c r="AJ104" s="112">
        <f t="shared" si="43"/>
        <v>0</v>
      </c>
      <c r="AK104" s="105" t="s">
        <v>75</v>
      </c>
      <c r="AL104" s="92" t="s">
        <v>75</v>
      </c>
      <c r="AM104" s="106" t="s">
        <v>75</v>
      </c>
      <c r="AN104" s="103" t="s">
        <v>75</v>
      </c>
      <c r="AO104" s="92" t="s">
        <v>77</v>
      </c>
      <c r="AP104" s="106" t="s">
        <v>77</v>
      </c>
      <c r="AQ104" s="103"/>
      <c r="AR104" s="92"/>
      <c r="AS104" s="92"/>
      <c r="AT104" s="92"/>
      <c r="AU104" s="106"/>
      <c r="AV104" s="107">
        <f t="shared" ref="AV104:AV242" si="44">SUM(AW104:BE104)</f>
        <v>0</v>
      </c>
      <c r="AW104" s="78"/>
      <c r="AX104" s="78"/>
      <c r="AY104" s="78"/>
      <c r="AZ104" s="78"/>
      <c r="BA104" s="78"/>
      <c r="BB104" s="78"/>
      <c r="BC104" s="78"/>
      <c r="BD104" s="78"/>
      <c r="BE104" s="81"/>
    </row>
    <row r="105" spans="1:57" ht="34.049999999999997" customHeight="1" x14ac:dyDescent="0.3">
      <c r="A105" s="713" t="s">
        <v>115</v>
      </c>
      <c r="B105" s="674" t="s">
        <v>116</v>
      </c>
      <c r="C105" s="671" t="s">
        <v>117</v>
      </c>
      <c r="D105" s="51" t="s">
        <v>74</v>
      </c>
      <c r="E105" s="705">
        <v>1024</v>
      </c>
      <c r="F105" s="704">
        <f>E105-SUM(M105:M109)</f>
        <v>-77</v>
      </c>
      <c r="G105" s="53">
        <f t="shared" si="0"/>
        <v>61</v>
      </c>
      <c r="H105" s="54">
        <f t="shared" si="1"/>
        <v>1</v>
      </c>
      <c r="I105" s="55"/>
      <c r="J105" s="55">
        <v>1</v>
      </c>
      <c r="K105" s="55"/>
      <c r="L105" s="56"/>
      <c r="M105" s="57">
        <f t="shared" si="2"/>
        <v>60</v>
      </c>
      <c r="N105" s="58">
        <v>60</v>
      </c>
      <c r="O105" s="58"/>
      <c r="P105" s="58"/>
      <c r="Q105" s="58"/>
      <c r="R105" s="61"/>
      <c r="S105" s="113">
        <v>4</v>
      </c>
      <c r="T105" s="113"/>
      <c r="U105" s="113"/>
      <c r="V105" s="58">
        <v>43</v>
      </c>
      <c r="W105" s="58">
        <v>13</v>
      </c>
      <c r="X105" s="61"/>
      <c r="Y105" s="60">
        <v>52</v>
      </c>
      <c r="Z105" s="61">
        <v>8</v>
      </c>
      <c r="AA105" s="67"/>
      <c r="AB105" s="55">
        <v>26</v>
      </c>
      <c r="AC105" s="55">
        <v>26</v>
      </c>
      <c r="AD105" s="55">
        <v>1</v>
      </c>
      <c r="AE105" s="55">
        <v>31</v>
      </c>
      <c r="AF105" s="56"/>
      <c r="AG105" s="67">
        <v>45</v>
      </c>
      <c r="AH105" s="70">
        <v>33</v>
      </c>
      <c r="AI105" s="69" t="s">
        <v>118</v>
      </c>
      <c r="AJ105" s="68">
        <f t="shared" ref="AJ105:AJ106" si="45">SUM(AN105:AP105)</f>
        <v>60</v>
      </c>
      <c r="AK105" s="69" t="s">
        <v>75</v>
      </c>
      <c r="AL105" s="55" t="s">
        <v>75</v>
      </c>
      <c r="AM105" s="70" t="s">
        <v>75</v>
      </c>
      <c r="AN105" s="67"/>
      <c r="AO105" s="55">
        <v>36</v>
      </c>
      <c r="AP105" s="70">
        <v>24</v>
      </c>
      <c r="AQ105" s="67" t="s">
        <v>75</v>
      </c>
      <c r="AR105" s="55" t="s">
        <v>75</v>
      </c>
      <c r="AS105" s="55" t="s">
        <v>75</v>
      </c>
      <c r="AT105" s="55" t="s">
        <v>75</v>
      </c>
      <c r="AU105" s="70" t="s">
        <v>75</v>
      </c>
      <c r="AV105" s="71">
        <f t="shared" si="44"/>
        <v>1</v>
      </c>
      <c r="AW105" s="58"/>
      <c r="AX105" s="58"/>
      <c r="AY105" s="58"/>
      <c r="AZ105" s="58"/>
      <c r="BA105" s="58"/>
      <c r="BB105" s="58"/>
      <c r="BC105" s="58">
        <v>1</v>
      </c>
      <c r="BD105" s="58"/>
      <c r="BE105" s="61"/>
    </row>
    <row r="106" spans="1:57" ht="34.049999999999997" customHeight="1" x14ac:dyDescent="0.3">
      <c r="A106" s="702"/>
      <c r="B106" s="675"/>
      <c r="C106" s="672"/>
      <c r="D106" s="72" t="s">
        <v>76</v>
      </c>
      <c r="E106" s="678"/>
      <c r="F106" s="672"/>
      <c r="G106" s="73">
        <f t="shared" si="0"/>
        <v>0</v>
      </c>
      <c r="H106" s="74">
        <f t="shared" si="1"/>
        <v>0</v>
      </c>
      <c r="I106" s="75"/>
      <c r="J106" s="75"/>
      <c r="K106" s="75"/>
      <c r="L106" s="76"/>
      <c r="M106" s="77">
        <f t="shared" si="2"/>
        <v>0</v>
      </c>
      <c r="N106" s="78"/>
      <c r="O106" s="78"/>
      <c r="P106" s="78"/>
      <c r="Q106" s="78"/>
      <c r="R106" s="81"/>
      <c r="S106" s="62"/>
      <c r="T106" s="62"/>
      <c r="U106" s="62"/>
      <c r="V106" s="108"/>
      <c r="W106" s="108"/>
      <c r="X106" s="63"/>
      <c r="Y106" s="109"/>
      <c r="Z106" s="63"/>
      <c r="AA106" s="64"/>
      <c r="AB106" s="65"/>
      <c r="AC106" s="65"/>
      <c r="AD106" s="65"/>
      <c r="AE106" s="65"/>
      <c r="AF106" s="66"/>
      <c r="AG106" s="82"/>
      <c r="AH106" s="85"/>
      <c r="AI106" s="84"/>
      <c r="AJ106" s="83">
        <f t="shared" si="45"/>
        <v>0</v>
      </c>
      <c r="AK106" s="84" t="s">
        <v>77</v>
      </c>
      <c r="AL106" s="75" t="s">
        <v>77</v>
      </c>
      <c r="AM106" s="85" t="s">
        <v>77</v>
      </c>
      <c r="AN106" s="82"/>
      <c r="AO106" s="75"/>
      <c r="AP106" s="85"/>
      <c r="AQ106" s="82" t="s">
        <v>75</v>
      </c>
      <c r="AR106" s="75" t="s">
        <v>75</v>
      </c>
      <c r="AS106" s="75" t="s">
        <v>75</v>
      </c>
      <c r="AT106" s="75" t="s">
        <v>75</v>
      </c>
      <c r="AU106" s="85" t="s">
        <v>75</v>
      </c>
      <c r="AV106" s="86">
        <f t="shared" si="44"/>
        <v>0</v>
      </c>
      <c r="AW106" s="108"/>
      <c r="AX106" s="108"/>
      <c r="AY106" s="108"/>
      <c r="AZ106" s="108"/>
      <c r="BA106" s="108"/>
      <c r="BB106" s="108"/>
      <c r="BC106" s="108"/>
      <c r="BD106" s="108"/>
      <c r="BE106" s="63"/>
    </row>
    <row r="107" spans="1:57" ht="34.049999999999997" customHeight="1" x14ac:dyDescent="0.3">
      <c r="A107" s="702"/>
      <c r="B107" s="675"/>
      <c r="C107" s="672"/>
      <c r="D107" s="72" t="s">
        <v>78</v>
      </c>
      <c r="E107" s="678"/>
      <c r="F107" s="672"/>
      <c r="G107" s="73">
        <f t="shared" si="0"/>
        <v>24</v>
      </c>
      <c r="H107" s="74">
        <f t="shared" si="1"/>
        <v>0</v>
      </c>
      <c r="I107" s="75"/>
      <c r="J107" s="75"/>
      <c r="K107" s="75"/>
      <c r="L107" s="76"/>
      <c r="M107" s="77">
        <f t="shared" si="2"/>
        <v>24</v>
      </c>
      <c r="N107" s="78"/>
      <c r="O107" s="78">
        <v>24</v>
      </c>
      <c r="P107" s="78"/>
      <c r="Q107" s="78"/>
      <c r="R107" s="81"/>
      <c r="S107" s="62"/>
      <c r="T107" s="62"/>
      <c r="U107" s="62">
        <v>24</v>
      </c>
      <c r="V107" s="108"/>
      <c r="W107" s="108"/>
      <c r="X107" s="63"/>
      <c r="Y107" s="109">
        <v>18</v>
      </c>
      <c r="Z107" s="63">
        <v>6</v>
      </c>
      <c r="AA107" s="64"/>
      <c r="AB107" s="65">
        <v>10</v>
      </c>
      <c r="AC107" s="65">
        <v>10</v>
      </c>
      <c r="AD107" s="65"/>
      <c r="AE107" s="65">
        <v>13</v>
      </c>
      <c r="AF107" s="66">
        <v>3</v>
      </c>
      <c r="AG107" s="82">
        <v>49</v>
      </c>
      <c r="AH107" s="85">
        <v>37</v>
      </c>
      <c r="AI107" s="84">
        <v>116</v>
      </c>
      <c r="AJ107" s="83">
        <f>SUM(AK107:AM107)</f>
        <v>24</v>
      </c>
      <c r="AK107" s="84">
        <v>1</v>
      </c>
      <c r="AL107" s="75">
        <v>7</v>
      </c>
      <c r="AM107" s="85">
        <v>16</v>
      </c>
      <c r="AN107" s="82" t="s">
        <v>75</v>
      </c>
      <c r="AO107" s="75" t="s">
        <v>75</v>
      </c>
      <c r="AP107" s="85" t="s">
        <v>75</v>
      </c>
      <c r="AQ107" s="82" t="s">
        <v>75</v>
      </c>
      <c r="AR107" s="75" t="s">
        <v>75</v>
      </c>
      <c r="AS107" s="75" t="s">
        <v>75</v>
      </c>
      <c r="AT107" s="75" t="s">
        <v>75</v>
      </c>
      <c r="AU107" s="85" t="s">
        <v>75</v>
      </c>
      <c r="AV107" s="86">
        <f t="shared" si="44"/>
        <v>0</v>
      </c>
      <c r="AW107" s="108"/>
      <c r="AX107" s="108"/>
      <c r="AY107" s="108"/>
      <c r="AZ107" s="108"/>
      <c r="BA107" s="108"/>
      <c r="BB107" s="108"/>
      <c r="BC107" s="108"/>
      <c r="BD107" s="108"/>
      <c r="BE107" s="63"/>
    </row>
    <row r="108" spans="1:57" ht="34.049999999999997" customHeight="1" x14ac:dyDescent="0.3">
      <c r="A108" s="702"/>
      <c r="B108" s="675"/>
      <c r="C108" s="672"/>
      <c r="D108" s="72" t="s">
        <v>79</v>
      </c>
      <c r="E108" s="678"/>
      <c r="F108" s="672"/>
      <c r="G108" s="73">
        <f t="shared" si="0"/>
        <v>1034</v>
      </c>
      <c r="H108" s="74">
        <f t="shared" si="1"/>
        <v>17</v>
      </c>
      <c r="I108" s="75"/>
      <c r="J108" s="75">
        <v>15</v>
      </c>
      <c r="K108" s="75">
        <v>2</v>
      </c>
      <c r="L108" s="76"/>
      <c r="M108" s="77">
        <f t="shared" si="2"/>
        <v>1017</v>
      </c>
      <c r="N108" s="78">
        <v>1017</v>
      </c>
      <c r="O108" s="78"/>
      <c r="P108" s="78"/>
      <c r="Q108" s="78"/>
      <c r="R108" s="81"/>
      <c r="S108" s="62">
        <v>38</v>
      </c>
      <c r="T108" s="62">
        <v>16</v>
      </c>
      <c r="U108" s="62"/>
      <c r="V108" s="108">
        <v>844</v>
      </c>
      <c r="W108" s="108">
        <v>119</v>
      </c>
      <c r="X108" s="63"/>
      <c r="Y108" s="109">
        <v>839</v>
      </c>
      <c r="Z108" s="63">
        <v>178</v>
      </c>
      <c r="AA108" s="64"/>
      <c r="AB108" s="65">
        <v>541</v>
      </c>
      <c r="AC108" s="65">
        <v>541</v>
      </c>
      <c r="AD108" s="65"/>
      <c r="AE108" s="65">
        <v>511</v>
      </c>
      <c r="AF108" s="66">
        <v>27</v>
      </c>
      <c r="AG108" s="82">
        <v>37</v>
      </c>
      <c r="AH108" s="85">
        <v>29</v>
      </c>
      <c r="AI108" s="84">
        <v>95</v>
      </c>
      <c r="AJ108" s="83">
        <f t="shared" ref="AJ108:AJ109" si="46">SUM(AQ108:AU108)</f>
        <v>996</v>
      </c>
      <c r="AK108" s="84" t="s">
        <v>77</v>
      </c>
      <c r="AL108" s="75" t="s">
        <v>77</v>
      </c>
      <c r="AM108" s="85" t="s">
        <v>77</v>
      </c>
      <c r="AN108" s="82" t="s">
        <v>75</v>
      </c>
      <c r="AO108" s="75" t="s">
        <v>75</v>
      </c>
      <c r="AP108" s="85" t="s">
        <v>75</v>
      </c>
      <c r="AQ108" s="82">
        <v>56</v>
      </c>
      <c r="AR108" s="75">
        <v>411</v>
      </c>
      <c r="AS108" s="75">
        <v>482</v>
      </c>
      <c r="AT108" s="75">
        <v>47</v>
      </c>
      <c r="AU108" s="85"/>
      <c r="AV108" s="86">
        <f t="shared" si="44"/>
        <v>17</v>
      </c>
      <c r="AW108" s="108"/>
      <c r="AX108" s="108">
        <v>1</v>
      </c>
      <c r="AY108" s="108">
        <v>4</v>
      </c>
      <c r="AZ108" s="108"/>
      <c r="BA108" s="108"/>
      <c r="BB108" s="108"/>
      <c r="BC108" s="108">
        <v>5</v>
      </c>
      <c r="BD108" s="108">
        <v>7</v>
      </c>
      <c r="BE108" s="63"/>
    </row>
    <row r="109" spans="1:57" ht="34.049999999999997" customHeight="1" x14ac:dyDescent="0.3">
      <c r="A109" s="702"/>
      <c r="B109" s="676"/>
      <c r="C109" s="673"/>
      <c r="D109" s="89" t="s">
        <v>80</v>
      </c>
      <c r="E109" s="679"/>
      <c r="F109" s="673"/>
      <c r="G109" s="90">
        <f t="shared" si="0"/>
        <v>0</v>
      </c>
      <c r="H109" s="91">
        <f t="shared" si="1"/>
        <v>0</v>
      </c>
      <c r="I109" s="92"/>
      <c r="J109" s="92"/>
      <c r="K109" s="92"/>
      <c r="L109" s="93"/>
      <c r="M109" s="110">
        <f t="shared" si="2"/>
        <v>0</v>
      </c>
      <c r="N109" s="98"/>
      <c r="O109" s="98"/>
      <c r="P109" s="98"/>
      <c r="Q109" s="98"/>
      <c r="R109" s="99"/>
      <c r="S109" s="114"/>
      <c r="T109" s="114"/>
      <c r="U109" s="114"/>
      <c r="V109" s="98"/>
      <c r="W109" s="98"/>
      <c r="X109" s="99"/>
      <c r="Y109" s="97"/>
      <c r="Z109" s="99"/>
      <c r="AA109" s="103"/>
      <c r="AB109" s="92"/>
      <c r="AC109" s="92"/>
      <c r="AD109" s="92"/>
      <c r="AE109" s="92"/>
      <c r="AF109" s="93"/>
      <c r="AG109" s="103"/>
      <c r="AH109" s="106"/>
      <c r="AI109" s="105"/>
      <c r="AJ109" s="104">
        <f t="shared" si="46"/>
        <v>0</v>
      </c>
      <c r="AK109" s="105" t="s">
        <v>75</v>
      </c>
      <c r="AL109" s="92" t="s">
        <v>75</v>
      </c>
      <c r="AM109" s="106" t="s">
        <v>75</v>
      </c>
      <c r="AN109" s="103" t="s">
        <v>75</v>
      </c>
      <c r="AO109" s="92" t="s">
        <v>77</v>
      </c>
      <c r="AP109" s="106" t="s">
        <v>77</v>
      </c>
      <c r="AQ109" s="103"/>
      <c r="AR109" s="92"/>
      <c r="AS109" s="92"/>
      <c r="AT109" s="92"/>
      <c r="AU109" s="106"/>
      <c r="AV109" s="107">
        <f t="shared" si="44"/>
        <v>0</v>
      </c>
      <c r="AW109" s="98"/>
      <c r="AX109" s="98"/>
      <c r="AY109" s="98"/>
      <c r="AZ109" s="98"/>
      <c r="BA109" s="98"/>
      <c r="BB109" s="98"/>
      <c r="BC109" s="98"/>
      <c r="BD109" s="98"/>
      <c r="BE109" s="99"/>
    </row>
    <row r="110" spans="1:57" ht="34.049999999999997" customHeight="1" x14ac:dyDescent="0.3">
      <c r="A110" s="702"/>
      <c r="B110" s="739" t="s">
        <v>474</v>
      </c>
      <c r="C110" s="735"/>
      <c r="D110" s="51" t="s">
        <v>74</v>
      </c>
      <c r="E110" s="705">
        <v>0</v>
      </c>
      <c r="F110" s="704">
        <f>E110-SUM(M110:M114)</f>
        <v>0</v>
      </c>
      <c r="G110" s="53">
        <f t="shared" si="0"/>
        <v>0</v>
      </c>
      <c r="H110" s="54">
        <f t="shared" si="1"/>
        <v>0</v>
      </c>
      <c r="I110" s="55"/>
      <c r="J110" s="55"/>
      <c r="K110" s="55"/>
      <c r="L110" s="56"/>
      <c r="M110" s="57">
        <f t="shared" si="2"/>
        <v>0</v>
      </c>
      <c r="N110" s="58"/>
      <c r="O110" s="58"/>
      <c r="P110" s="58"/>
      <c r="Q110" s="58"/>
      <c r="R110" s="59"/>
      <c r="S110" s="60"/>
      <c r="T110" s="58"/>
      <c r="U110" s="58"/>
      <c r="V110" s="55"/>
      <c r="W110" s="58"/>
      <c r="X110" s="61"/>
      <c r="Y110" s="62"/>
      <c r="Z110" s="63"/>
      <c r="AA110" s="64"/>
      <c r="AB110" s="65"/>
      <c r="AC110" s="65"/>
      <c r="AD110" s="65"/>
      <c r="AE110" s="65"/>
      <c r="AF110" s="66"/>
      <c r="AG110" s="64"/>
      <c r="AH110" s="66"/>
      <c r="AI110" s="67"/>
      <c r="AJ110" s="68">
        <f t="shared" ref="AJ110:AJ111" si="47">SUM(AN110:AP110)</f>
        <v>0</v>
      </c>
      <c r="AK110" s="69" t="s">
        <v>75</v>
      </c>
      <c r="AL110" s="55" t="s">
        <v>75</v>
      </c>
      <c r="AM110" s="70" t="s">
        <v>75</v>
      </c>
      <c r="AN110" s="67"/>
      <c r="AO110" s="55"/>
      <c r="AP110" s="70"/>
      <c r="AQ110" s="67" t="s">
        <v>75</v>
      </c>
      <c r="AR110" s="55" t="s">
        <v>75</v>
      </c>
      <c r="AS110" s="55" t="s">
        <v>75</v>
      </c>
      <c r="AT110" s="55" t="s">
        <v>75</v>
      </c>
      <c r="AU110" s="56" t="s">
        <v>75</v>
      </c>
      <c r="AV110" s="71">
        <f t="shared" si="44"/>
        <v>0</v>
      </c>
      <c r="AW110" s="58"/>
      <c r="AX110" s="58"/>
      <c r="AY110" s="58"/>
      <c r="AZ110" s="58"/>
      <c r="BA110" s="58"/>
      <c r="BB110" s="58"/>
      <c r="BC110" s="58"/>
      <c r="BD110" s="58"/>
      <c r="BE110" s="61"/>
    </row>
    <row r="111" spans="1:57" ht="34.049999999999997" customHeight="1" x14ac:dyDescent="0.3">
      <c r="A111" s="702"/>
      <c r="B111" s="675"/>
      <c r="C111" s="672"/>
      <c r="D111" s="72" t="s">
        <v>76</v>
      </c>
      <c r="E111" s="678"/>
      <c r="F111" s="672"/>
      <c r="G111" s="73">
        <f t="shared" si="0"/>
        <v>0</v>
      </c>
      <c r="H111" s="74">
        <f t="shared" si="1"/>
        <v>0</v>
      </c>
      <c r="I111" s="75"/>
      <c r="J111" s="75"/>
      <c r="K111" s="75"/>
      <c r="L111" s="76"/>
      <c r="M111" s="77">
        <f t="shared" si="2"/>
        <v>0</v>
      </c>
      <c r="N111" s="78"/>
      <c r="O111" s="78"/>
      <c r="P111" s="78"/>
      <c r="Q111" s="78"/>
      <c r="R111" s="79"/>
      <c r="S111" s="80"/>
      <c r="T111" s="75"/>
      <c r="U111" s="75"/>
      <c r="V111" s="78"/>
      <c r="W111" s="78"/>
      <c r="X111" s="81"/>
      <c r="Y111" s="62"/>
      <c r="Z111" s="63"/>
      <c r="AA111" s="64"/>
      <c r="AB111" s="65"/>
      <c r="AC111" s="65"/>
      <c r="AD111" s="65"/>
      <c r="AE111" s="65"/>
      <c r="AF111" s="66"/>
      <c r="AG111" s="82"/>
      <c r="AH111" s="76"/>
      <c r="AI111" s="82"/>
      <c r="AJ111" s="83">
        <f t="shared" si="47"/>
        <v>0</v>
      </c>
      <c r="AK111" s="84" t="s">
        <v>77</v>
      </c>
      <c r="AL111" s="75" t="s">
        <v>77</v>
      </c>
      <c r="AM111" s="85" t="s">
        <v>77</v>
      </c>
      <c r="AN111" s="82"/>
      <c r="AO111" s="75"/>
      <c r="AP111" s="85"/>
      <c r="AQ111" s="82" t="s">
        <v>75</v>
      </c>
      <c r="AR111" s="75" t="s">
        <v>75</v>
      </c>
      <c r="AS111" s="75" t="s">
        <v>75</v>
      </c>
      <c r="AT111" s="75" t="s">
        <v>75</v>
      </c>
      <c r="AU111" s="76" t="s">
        <v>75</v>
      </c>
      <c r="AV111" s="86">
        <f t="shared" si="44"/>
        <v>0</v>
      </c>
      <c r="AW111" s="78"/>
      <c r="AX111" s="78"/>
      <c r="AY111" s="78"/>
      <c r="AZ111" s="78"/>
      <c r="BA111" s="78"/>
      <c r="BB111" s="78"/>
      <c r="BC111" s="78"/>
      <c r="BD111" s="78"/>
      <c r="BE111" s="81"/>
    </row>
    <row r="112" spans="1:57" ht="34.049999999999997" customHeight="1" x14ac:dyDescent="0.3">
      <c r="A112" s="702"/>
      <c r="B112" s="675"/>
      <c r="C112" s="672"/>
      <c r="D112" s="72" t="s">
        <v>78</v>
      </c>
      <c r="E112" s="678"/>
      <c r="F112" s="672"/>
      <c r="G112" s="73">
        <f t="shared" si="0"/>
        <v>0</v>
      </c>
      <c r="H112" s="74">
        <f t="shared" si="1"/>
        <v>0</v>
      </c>
      <c r="I112" s="75"/>
      <c r="J112" s="75"/>
      <c r="K112" s="75"/>
      <c r="L112" s="76"/>
      <c r="M112" s="77">
        <f t="shared" si="2"/>
        <v>0</v>
      </c>
      <c r="N112" s="78"/>
      <c r="O112" s="78"/>
      <c r="P112" s="78"/>
      <c r="Q112" s="87"/>
      <c r="R112" s="79"/>
      <c r="S112" s="80"/>
      <c r="T112" s="78"/>
      <c r="U112" s="78"/>
      <c r="V112" s="78"/>
      <c r="W112" s="78"/>
      <c r="X112" s="81"/>
      <c r="Y112" s="62"/>
      <c r="Z112" s="63"/>
      <c r="AA112" s="64"/>
      <c r="AB112" s="65"/>
      <c r="AC112" s="65"/>
      <c r="AD112" s="65"/>
      <c r="AE112" s="65"/>
      <c r="AF112" s="66"/>
      <c r="AG112" s="82"/>
      <c r="AH112" s="76"/>
      <c r="AI112" s="82"/>
      <c r="AJ112" s="83">
        <f>SUM(AK112:AU112)</f>
        <v>0</v>
      </c>
      <c r="AK112" s="84"/>
      <c r="AL112" s="75"/>
      <c r="AM112" s="85"/>
      <c r="AN112" s="82" t="s">
        <v>75</v>
      </c>
      <c r="AO112" s="75" t="s">
        <v>75</v>
      </c>
      <c r="AP112" s="85" t="s">
        <v>75</v>
      </c>
      <c r="AQ112" s="82" t="s">
        <v>75</v>
      </c>
      <c r="AR112" s="75" t="s">
        <v>75</v>
      </c>
      <c r="AS112" s="75" t="s">
        <v>75</v>
      </c>
      <c r="AT112" s="75" t="s">
        <v>75</v>
      </c>
      <c r="AU112" s="76" t="s">
        <v>75</v>
      </c>
      <c r="AV112" s="86">
        <f t="shared" si="44"/>
        <v>0</v>
      </c>
      <c r="AW112" s="78"/>
      <c r="AX112" s="78"/>
      <c r="AY112" s="78"/>
      <c r="AZ112" s="78"/>
      <c r="BA112" s="78"/>
      <c r="BB112" s="78"/>
      <c r="BC112" s="78"/>
      <c r="BD112" s="78"/>
      <c r="BE112" s="81"/>
    </row>
    <row r="113" spans="1:57" ht="34.049999999999997" customHeight="1" x14ac:dyDescent="0.3">
      <c r="A113" s="702"/>
      <c r="B113" s="675"/>
      <c r="C113" s="672"/>
      <c r="D113" s="72" t="s">
        <v>79</v>
      </c>
      <c r="E113" s="678"/>
      <c r="F113" s="672"/>
      <c r="G113" s="73">
        <f t="shared" si="0"/>
        <v>0</v>
      </c>
      <c r="H113" s="74">
        <f t="shared" si="1"/>
        <v>0</v>
      </c>
      <c r="I113" s="75"/>
      <c r="J113" s="75"/>
      <c r="K113" s="75"/>
      <c r="L113" s="76"/>
      <c r="M113" s="77">
        <f t="shared" si="2"/>
        <v>0</v>
      </c>
      <c r="N113" s="115"/>
      <c r="O113" s="78"/>
      <c r="P113" s="78"/>
      <c r="Q113" s="78"/>
      <c r="R113" s="79"/>
      <c r="S113" s="80"/>
      <c r="T113" s="78"/>
      <c r="U113" s="78"/>
      <c r="V113" s="78"/>
      <c r="W113" s="78"/>
      <c r="X113" s="81"/>
      <c r="Y113" s="62"/>
      <c r="Z113" s="63"/>
      <c r="AA113" s="64"/>
      <c r="AB113" s="65"/>
      <c r="AC113" s="65"/>
      <c r="AD113" s="65"/>
      <c r="AE113" s="65"/>
      <c r="AF113" s="66"/>
      <c r="AG113" s="82"/>
      <c r="AH113" s="76"/>
      <c r="AI113" s="82"/>
      <c r="AJ113" s="83">
        <f t="shared" ref="AJ113:AJ114" si="48">SUM(AQ113:AU113)</f>
        <v>0</v>
      </c>
      <c r="AK113" s="84" t="s">
        <v>77</v>
      </c>
      <c r="AL113" s="75" t="s">
        <v>77</v>
      </c>
      <c r="AM113" s="85" t="s">
        <v>77</v>
      </c>
      <c r="AN113" s="82" t="s">
        <v>75</v>
      </c>
      <c r="AO113" s="75" t="s">
        <v>75</v>
      </c>
      <c r="AP113" s="85" t="s">
        <v>75</v>
      </c>
      <c r="AQ113" s="88"/>
      <c r="AR113" s="76"/>
      <c r="AS113" s="76"/>
      <c r="AT113" s="76"/>
      <c r="AU113" s="85"/>
      <c r="AV113" s="86">
        <f t="shared" si="44"/>
        <v>0</v>
      </c>
      <c r="AW113" s="78"/>
      <c r="AX113" s="78"/>
      <c r="AY113" s="78"/>
      <c r="AZ113" s="78"/>
      <c r="BA113" s="78"/>
      <c r="BB113" s="78"/>
      <c r="BC113" s="78"/>
      <c r="BD113" s="78"/>
      <c r="BE113" s="81"/>
    </row>
    <row r="114" spans="1:57" ht="34.049999999999997" customHeight="1" x14ac:dyDescent="0.3">
      <c r="A114" s="702"/>
      <c r="B114" s="676"/>
      <c r="C114" s="673"/>
      <c r="D114" s="89" t="s">
        <v>80</v>
      </c>
      <c r="E114" s="679"/>
      <c r="F114" s="673"/>
      <c r="G114" s="90">
        <f t="shared" si="0"/>
        <v>0</v>
      </c>
      <c r="H114" s="91">
        <f t="shared" si="1"/>
        <v>0</v>
      </c>
      <c r="I114" s="92"/>
      <c r="J114" s="92"/>
      <c r="K114" s="92"/>
      <c r="L114" s="93"/>
      <c r="M114" s="94">
        <f t="shared" si="2"/>
        <v>0</v>
      </c>
      <c r="N114" s="95"/>
      <c r="O114" s="95"/>
      <c r="P114" s="95"/>
      <c r="Q114" s="95"/>
      <c r="R114" s="96"/>
      <c r="S114" s="97"/>
      <c r="T114" s="98"/>
      <c r="U114" s="98"/>
      <c r="V114" s="98"/>
      <c r="W114" s="98"/>
      <c r="X114" s="99"/>
      <c r="Y114" s="100"/>
      <c r="Z114" s="81"/>
      <c r="AA114" s="82"/>
      <c r="AB114" s="75"/>
      <c r="AC114" s="75"/>
      <c r="AD114" s="75"/>
      <c r="AE114" s="75"/>
      <c r="AF114" s="76"/>
      <c r="AG114" s="101"/>
      <c r="AH114" s="102"/>
      <c r="AI114" s="103"/>
      <c r="AJ114" s="104">
        <f t="shared" si="48"/>
        <v>0</v>
      </c>
      <c r="AK114" s="105" t="s">
        <v>75</v>
      </c>
      <c r="AL114" s="92" t="s">
        <v>75</v>
      </c>
      <c r="AM114" s="106" t="s">
        <v>75</v>
      </c>
      <c r="AN114" s="103" t="s">
        <v>75</v>
      </c>
      <c r="AO114" s="92" t="s">
        <v>77</v>
      </c>
      <c r="AP114" s="106" t="s">
        <v>77</v>
      </c>
      <c r="AQ114" s="103"/>
      <c r="AR114" s="92"/>
      <c r="AS114" s="92"/>
      <c r="AT114" s="92"/>
      <c r="AU114" s="93"/>
      <c r="AV114" s="107">
        <f t="shared" si="44"/>
        <v>0</v>
      </c>
      <c r="AW114" s="98"/>
      <c r="AX114" s="98"/>
      <c r="AY114" s="98"/>
      <c r="AZ114" s="98"/>
      <c r="BA114" s="98"/>
      <c r="BB114" s="98"/>
      <c r="BC114" s="98"/>
      <c r="BD114" s="98"/>
      <c r="BE114" s="99"/>
    </row>
    <row r="115" spans="1:57" ht="34.049999999999997" customHeight="1" x14ac:dyDescent="0.3">
      <c r="A115" s="702"/>
      <c r="B115" s="674" t="s">
        <v>119</v>
      </c>
      <c r="C115" s="671" t="s">
        <v>120</v>
      </c>
      <c r="D115" s="51" t="s">
        <v>74</v>
      </c>
      <c r="E115" s="705">
        <v>50</v>
      </c>
      <c r="F115" s="704">
        <f>E115-SUM(M115:M119)</f>
        <v>12</v>
      </c>
      <c r="G115" s="53">
        <f t="shared" si="0"/>
        <v>0</v>
      </c>
      <c r="H115" s="54">
        <f t="shared" si="1"/>
        <v>0</v>
      </c>
      <c r="I115" s="55"/>
      <c r="J115" s="55"/>
      <c r="K115" s="55"/>
      <c r="L115" s="56"/>
      <c r="M115" s="57">
        <f t="shared" si="2"/>
        <v>0</v>
      </c>
      <c r="N115" s="58"/>
      <c r="O115" s="58"/>
      <c r="P115" s="58"/>
      <c r="Q115" s="58"/>
      <c r="R115" s="61"/>
      <c r="S115" s="62"/>
      <c r="T115" s="62"/>
      <c r="U115" s="62"/>
      <c r="V115" s="108"/>
      <c r="W115" s="108"/>
      <c r="X115" s="63"/>
      <c r="Y115" s="60"/>
      <c r="Z115" s="61"/>
      <c r="AA115" s="67"/>
      <c r="AB115" s="55"/>
      <c r="AC115" s="55"/>
      <c r="AD115" s="55"/>
      <c r="AE115" s="55"/>
      <c r="AF115" s="56"/>
      <c r="AG115" s="67"/>
      <c r="AH115" s="70"/>
      <c r="AI115" s="69"/>
      <c r="AJ115" s="68">
        <f t="shared" ref="AJ115:AJ116" si="49">SUM(AN115:AP115)</f>
        <v>0</v>
      </c>
      <c r="AK115" s="69" t="s">
        <v>75</v>
      </c>
      <c r="AL115" s="55" t="s">
        <v>75</v>
      </c>
      <c r="AM115" s="70" t="s">
        <v>75</v>
      </c>
      <c r="AN115" s="67"/>
      <c r="AO115" s="55"/>
      <c r="AP115" s="70"/>
      <c r="AQ115" s="67" t="s">
        <v>75</v>
      </c>
      <c r="AR115" s="55" t="s">
        <v>75</v>
      </c>
      <c r="AS115" s="55" t="s">
        <v>75</v>
      </c>
      <c r="AT115" s="55" t="s">
        <v>75</v>
      </c>
      <c r="AU115" s="70" t="s">
        <v>75</v>
      </c>
      <c r="AV115" s="71">
        <f t="shared" si="44"/>
        <v>0</v>
      </c>
      <c r="AW115" s="108"/>
      <c r="AX115" s="108"/>
      <c r="AY115" s="108"/>
      <c r="AZ115" s="108"/>
      <c r="BA115" s="108"/>
      <c r="BB115" s="108"/>
      <c r="BC115" s="108"/>
      <c r="BD115" s="108"/>
      <c r="BE115" s="63"/>
    </row>
    <row r="116" spans="1:57" ht="34.049999999999997" customHeight="1" x14ac:dyDescent="0.3">
      <c r="A116" s="702"/>
      <c r="B116" s="675"/>
      <c r="C116" s="672"/>
      <c r="D116" s="72" t="s">
        <v>76</v>
      </c>
      <c r="E116" s="678"/>
      <c r="F116" s="672"/>
      <c r="G116" s="73">
        <f t="shared" si="0"/>
        <v>0</v>
      </c>
      <c r="H116" s="74">
        <f t="shared" si="1"/>
        <v>0</v>
      </c>
      <c r="I116" s="75"/>
      <c r="J116" s="75"/>
      <c r="K116" s="75"/>
      <c r="L116" s="76"/>
      <c r="M116" s="77">
        <f t="shared" si="2"/>
        <v>0</v>
      </c>
      <c r="N116" s="78"/>
      <c r="O116" s="78"/>
      <c r="P116" s="78"/>
      <c r="Q116" s="78"/>
      <c r="R116" s="81"/>
      <c r="S116" s="62"/>
      <c r="T116" s="62"/>
      <c r="U116" s="62"/>
      <c r="V116" s="108"/>
      <c r="W116" s="108"/>
      <c r="X116" s="63"/>
      <c r="Y116" s="109"/>
      <c r="Z116" s="63"/>
      <c r="AA116" s="64"/>
      <c r="AB116" s="65"/>
      <c r="AC116" s="65"/>
      <c r="AD116" s="65"/>
      <c r="AE116" s="65"/>
      <c r="AF116" s="66"/>
      <c r="AG116" s="82"/>
      <c r="AH116" s="85"/>
      <c r="AI116" s="84"/>
      <c r="AJ116" s="83">
        <f t="shared" si="49"/>
        <v>0</v>
      </c>
      <c r="AK116" s="84" t="s">
        <v>77</v>
      </c>
      <c r="AL116" s="75" t="s">
        <v>77</v>
      </c>
      <c r="AM116" s="85" t="s">
        <v>77</v>
      </c>
      <c r="AN116" s="82"/>
      <c r="AO116" s="75"/>
      <c r="AP116" s="85"/>
      <c r="AQ116" s="82" t="s">
        <v>75</v>
      </c>
      <c r="AR116" s="75" t="s">
        <v>75</v>
      </c>
      <c r="AS116" s="75" t="s">
        <v>75</v>
      </c>
      <c r="AT116" s="75" t="s">
        <v>75</v>
      </c>
      <c r="AU116" s="85" t="s">
        <v>75</v>
      </c>
      <c r="AV116" s="86">
        <f t="shared" si="44"/>
        <v>0</v>
      </c>
      <c r="AW116" s="108"/>
      <c r="AX116" s="108"/>
      <c r="AY116" s="108"/>
      <c r="AZ116" s="108"/>
      <c r="BA116" s="108"/>
      <c r="BB116" s="108"/>
      <c r="BC116" s="108"/>
      <c r="BD116" s="108"/>
      <c r="BE116" s="63"/>
    </row>
    <row r="117" spans="1:57" ht="34.049999999999997" customHeight="1" x14ac:dyDescent="0.3">
      <c r="A117" s="702"/>
      <c r="B117" s="675"/>
      <c r="C117" s="672"/>
      <c r="D117" s="72" t="s">
        <v>78</v>
      </c>
      <c r="E117" s="678"/>
      <c r="F117" s="672"/>
      <c r="G117" s="73">
        <f t="shared" si="0"/>
        <v>0</v>
      </c>
      <c r="H117" s="74">
        <f t="shared" si="1"/>
        <v>0</v>
      </c>
      <c r="I117" s="75"/>
      <c r="J117" s="75"/>
      <c r="K117" s="75"/>
      <c r="L117" s="76"/>
      <c r="M117" s="77">
        <f t="shared" si="2"/>
        <v>0</v>
      </c>
      <c r="N117" s="78"/>
      <c r="O117" s="78"/>
      <c r="P117" s="78"/>
      <c r="Q117" s="78"/>
      <c r="R117" s="81"/>
      <c r="S117" s="62"/>
      <c r="T117" s="62"/>
      <c r="U117" s="62"/>
      <c r="V117" s="108"/>
      <c r="W117" s="108"/>
      <c r="X117" s="63"/>
      <c r="Y117" s="109"/>
      <c r="Z117" s="63"/>
      <c r="AA117" s="64"/>
      <c r="AB117" s="65"/>
      <c r="AC117" s="65"/>
      <c r="AD117" s="65"/>
      <c r="AE117" s="65"/>
      <c r="AF117" s="66"/>
      <c r="AG117" s="82"/>
      <c r="AH117" s="85"/>
      <c r="AI117" s="84"/>
      <c r="AJ117" s="83">
        <f>SUM(AK117:AM117)</f>
        <v>0</v>
      </c>
      <c r="AK117" s="84"/>
      <c r="AL117" s="75"/>
      <c r="AM117" s="85"/>
      <c r="AN117" s="82" t="s">
        <v>75</v>
      </c>
      <c r="AO117" s="75" t="s">
        <v>75</v>
      </c>
      <c r="AP117" s="85" t="s">
        <v>75</v>
      </c>
      <c r="AQ117" s="82" t="s">
        <v>75</v>
      </c>
      <c r="AR117" s="75" t="s">
        <v>75</v>
      </c>
      <c r="AS117" s="75" t="s">
        <v>75</v>
      </c>
      <c r="AT117" s="75" t="s">
        <v>75</v>
      </c>
      <c r="AU117" s="85" t="s">
        <v>75</v>
      </c>
      <c r="AV117" s="86">
        <f t="shared" si="44"/>
        <v>0</v>
      </c>
      <c r="AW117" s="108"/>
      <c r="AX117" s="108"/>
      <c r="AY117" s="108"/>
      <c r="AZ117" s="108"/>
      <c r="BA117" s="108"/>
      <c r="BB117" s="108"/>
      <c r="BC117" s="108"/>
      <c r="BD117" s="108"/>
      <c r="BE117" s="63"/>
    </row>
    <row r="118" spans="1:57" ht="34.049999999999997" customHeight="1" x14ac:dyDescent="0.3">
      <c r="A118" s="702"/>
      <c r="B118" s="675"/>
      <c r="C118" s="672"/>
      <c r="D118" s="72" t="s">
        <v>79</v>
      </c>
      <c r="E118" s="678"/>
      <c r="F118" s="672"/>
      <c r="G118" s="73">
        <f t="shared" si="0"/>
        <v>38</v>
      </c>
      <c r="H118" s="74">
        <f t="shared" si="1"/>
        <v>0</v>
      </c>
      <c r="I118" s="75"/>
      <c r="J118" s="75"/>
      <c r="K118" s="75"/>
      <c r="L118" s="76"/>
      <c r="M118" s="77">
        <f t="shared" si="2"/>
        <v>38</v>
      </c>
      <c r="N118" s="78">
        <v>38</v>
      </c>
      <c r="O118" s="78"/>
      <c r="P118" s="78"/>
      <c r="Q118" s="78"/>
      <c r="R118" s="81"/>
      <c r="S118" s="62"/>
      <c r="T118" s="62"/>
      <c r="U118" s="62"/>
      <c r="V118" s="108">
        <v>38</v>
      </c>
      <c r="W118" s="108"/>
      <c r="X118" s="63"/>
      <c r="Y118" s="109">
        <v>30</v>
      </c>
      <c r="Z118" s="63">
        <v>8</v>
      </c>
      <c r="AA118" s="64"/>
      <c r="AB118" s="65">
        <v>22</v>
      </c>
      <c r="AC118" s="65">
        <v>22</v>
      </c>
      <c r="AD118" s="65">
        <v>5</v>
      </c>
      <c r="AE118" s="65">
        <v>22</v>
      </c>
      <c r="AF118" s="66"/>
      <c r="AG118" s="82">
        <v>44.6</v>
      </c>
      <c r="AH118" s="85">
        <v>24.8</v>
      </c>
      <c r="AI118" s="84">
        <v>106.7</v>
      </c>
      <c r="AJ118" s="83">
        <f t="shared" ref="AJ118:AJ119" si="50">SUM(AQ118:AU118)</f>
        <v>38</v>
      </c>
      <c r="AK118" s="84" t="s">
        <v>77</v>
      </c>
      <c r="AL118" s="75" t="s">
        <v>77</v>
      </c>
      <c r="AM118" s="85" t="s">
        <v>77</v>
      </c>
      <c r="AN118" s="82" t="s">
        <v>75</v>
      </c>
      <c r="AO118" s="75" t="s">
        <v>75</v>
      </c>
      <c r="AP118" s="85" t="s">
        <v>75</v>
      </c>
      <c r="AQ118" s="82">
        <v>3</v>
      </c>
      <c r="AR118" s="75">
        <v>8</v>
      </c>
      <c r="AS118" s="75">
        <v>11</v>
      </c>
      <c r="AT118" s="75">
        <v>14</v>
      </c>
      <c r="AU118" s="85">
        <v>2</v>
      </c>
      <c r="AV118" s="86">
        <f t="shared" si="44"/>
        <v>0</v>
      </c>
      <c r="AW118" s="108"/>
      <c r="AX118" s="108"/>
      <c r="AY118" s="108"/>
      <c r="AZ118" s="108"/>
      <c r="BA118" s="108"/>
      <c r="BB118" s="108"/>
      <c r="BC118" s="108"/>
      <c r="BD118" s="108"/>
      <c r="BE118" s="63"/>
    </row>
    <row r="119" spans="1:57" ht="34.049999999999997" customHeight="1" x14ac:dyDescent="0.3">
      <c r="A119" s="702"/>
      <c r="B119" s="676"/>
      <c r="C119" s="673"/>
      <c r="D119" s="89" t="s">
        <v>80</v>
      </c>
      <c r="E119" s="679"/>
      <c r="F119" s="673"/>
      <c r="G119" s="90">
        <f t="shared" si="0"/>
        <v>0</v>
      </c>
      <c r="H119" s="91">
        <f t="shared" si="1"/>
        <v>0</v>
      </c>
      <c r="I119" s="92"/>
      <c r="J119" s="92"/>
      <c r="K119" s="92"/>
      <c r="L119" s="93"/>
      <c r="M119" s="110">
        <f t="shared" si="2"/>
        <v>0</v>
      </c>
      <c r="N119" s="98"/>
      <c r="O119" s="98"/>
      <c r="P119" s="98"/>
      <c r="Q119" s="98"/>
      <c r="R119" s="99"/>
      <c r="S119" s="100"/>
      <c r="T119" s="100"/>
      <c r="U119" s="100"/>
      <c r="V119" s="78"/>
      <c r="W119" s="78"/>
      <c r="X119" s="81"/>
      <c r="Y119" s="80"/>
      <c r="Z119" s="81"/>
      <c r="AA119" s="82"/>
      <c r="AB119" s="75"/>
      <c r="AC119" s="75"/>
      <c r="AD119" s="75"/>
      <c r="AE119" s="75"/>
      <c r="AF119" s="76"/>
      <c r="AG119" s="103"/>
      <c r="AH119" s="106"/>
      <c r="AI119" s="111"/>
      <c r="AJ119" s="112">
        <f t="shared" si="50"/>
        <v>0</v>
      </c>
      <c r="AK119" s="105" t="s">
        <v>75</v>
      </c>
      <c r="AL119" s="92" t="s">
        <v>75</v>
      </c>
      <c r="AM119" s="106" t="s">
        <v>75</v>
      </c>
      <c r="AN119" s="103" t="s">
        <v>75</v>
      </c>
      <c r="AO119" s="92" t="s">
        <v>77</v>
      </c>
      <c r="AP119" s="106" t="s">
        <v>77</v>
      </c>
      <c r="AQ119" s="103"/>
      <c r="AR119" s="92"/>
      <c r="AS119" s="92"/>
      <c r="AT119" s="92"/>
      <c r="AU119" s="106"/>
      <c r="AV119" s="107">
        <f t="shared" si="44"/>
        <v>0</v>
      </c>
      <c r="AW119" s="78"/>
      <c r="AX119" s="78"/>
      <c r="AY119" s="78"/>
      <c r="AZ119" s="78"/>
      <c r="BA119" s="78"/>
      <c r="BB119" s="78"/>
      <c r="BC119" s="78"/>
      <c r="BD119" s="78"/>
      <c r="BE119" s="81"/>
    </row>
    <row r="120" spans="1:57" ht="34.049999999999997" customHeight="1" x14ac:dyDescent="0.3">
      <c r="A120" s="702"/>
      <c r="B120" s="674" t="s">
        <v>121</v>
      </c>
      <c r="C120" s="671" t="s">
        <v>122</v>
      </c>
      <c r="D120" s="51" t="s">
        <v>74</v>
      </c>
      <c r="E120" s="705">
        <v>40</v>
      </c>
      <c r="F120" s="704">
        <f>E120-SUM(M120:M124)</f>
        <v>4</v>
      </c>
      <c r="G120" s="53">
        <f t="shared" si="0"/>
        <v>0</v>
      </c>
      <c r="H120" s="54">
        <f t="shared" si="1"/>
        <v>0</v>
      </c>
      <c r="I120" s="55"/>
      <c r="J120" s="55"/>
      <c r="K120" s="55"/>
      <c r="L120" s="56"/>
      <c r="M120" s="57">
        <f t="shared" si="2"/>
        <v>0</v>
      </c>
      <c r="N120" s="58"/>
      <c r="O120" s="58"/>
      <c r="P120" s="58"/>
      <c r="Q120" s="58"/>
      <c r="R120" s="61"/>
      <c r="S120" s="113"/>
      <c r="T120" s="113"/>
      <c r="U120" s="113"/>
      <c r="V120" s="58"/>
      <c r="W120" s="58"/>
      <c r="X120" s="61"/>
      <c r="Y120" s="60"/>
      <c r="Z120" s="61"/>
      <c r="AA120" s="67"/>
      <c r="AB120" s="55"/>
      <c r="AC120" s="55"/>
      <c r="AD120" s="55"/>
      <c r="AE120" s="55"/>
      <c r="AF120" s="56"/>
      <c r="AG120" s="67"/>
      <c r="AH120" s="70"/>
      <c r="AI120" s="69"/>
      <c r="AJ120" s="68">
        <f t="shared" ref="AJ120:AJ121" si="51">SUM(AN120:AP120)</f>
        <v>0</v>
      </c>
      <c r="AK120" s="69" t="s">
        <v>75</v>
      </c>
      <c r="AL120" s="55" t="s">
        <v>75</v>
      </c>
      <c r="AM120" s="70" t="s">
        <v>75</v>
      </c>
      <c r="AN120" s="67"/>
      <c r="AO120" s="55"/>
      <c r="AP120" s="70"/>
      <c r="AQ120" s="67" t="s">
        <v>75</v>
      </c>
      <c r="AR120" s="55" t="s">
        <v>75</v>
      </c>
      <c r="AS120" s="55" t="s">
        <v>75</v>
      </c>
      <c r="AT120" s="55" t="s">
        <v>75</v>
      </c>
      <c r="AU120" s="70" t="s">
        <v>75</v>
      </c>
      <c r="AV120" s="71">
        <f t="shared" si="44"/>
        <v>0</v>
      </c>
      <c r="AW120" s="58"/>
      <c r="AX120" s="58"/>
      <c r="AY120" s="58"/>
      <c r="AZ120" s="58"/>
      <c r="BA120" s="58"/>
      <c r="BB120" s="58"/>
      <c r="BC120" s="58"/>
      <c r="BD120" s="58"/>
      <c r="BE120" s="61"/>
    </row>
    <row r="121" spans="1:57" ht="34.049999999999997" customHeight="1" x14ac:dyDescent="0.3">
      <c r="A121" s="702"/>
      <c r="B121" s="675"/>
      <c r="C121" s="672"/>
      <c r="D121" s="72" t="s">
        <v>76</v>
      </c>
      <c r="E121" s="678"/>
      <c r="F121" s="672"/>
      <c r="G121" s="73">
        <f t="shared" si="0"/>
        <v>0</v>
      </c>
      <c r="H121" s="74">
        <f t="shared" si="1"/>
        <v>0</v>
      </c>
      <c r="I121" s="75"/>
      <c r="J121" s="75"/>
      <c r="K121" s="75"/>
      <c r="L121" s="76"/>
      <c r="M121" s="77">
        <f t="shared" si="2"/>
        <v>0</v>
      </c>
      <c r="N121" s="78"/>
      <c r="O121" s="78"/>
      <c r="P121" s="78"/>
      <c r="Q121" s="78"/>
      <c r="R121" s="81"/>
      <c r="S121" s="62"/>
      <c r="T121" s="62"/>
      <c r="U121" s="62"/>
      <c r="V121" s="108"/>
      <c r="W121" s="108"/>
      <c r="X121" s="63"/>
      <c r="Y121" s="109"/>
      <c r="Z121" s="63"/>
      <c r="AA121" s="64"/>
      <c r="AB121" s="65"/>
      <c r="AC121" s="65"/>
      <c r="AD121" s="65"/>
      <c r="AE121" s="65"/>
      <c r="AF121" s="66"/>
      <c r="AG121" s="82"/>
      <c r="AH121" s="85"/>
      <c r="AI121" s="84"/>
      <c r="AJ121" s="83">
        <f t="shared" si="51"/>
        <v>0</v>
      </c>
      <c r="AK121" s="84" t="s">
        <v>77</v>
      </c>
      <c r="AL121" s="75" t="s">
        <v>77</v>
      </c>
      <c r="AM121" s="85" t="s">
        <v>77</v>
      </c>
      <c r="AN121" s="82"/>
      <c r="AO121" s="75"/>
      <c r="AP121" s="85"/>
      <c r="AQ121" s="82" t="s">
        <v>75</v>
      </c>
      <c r="AR121" s="75" t="s">
        <v>75</v>
      </c>
      <c r="AS121" s="75" t="s">
        <v>75</v>
      </c>
      <c r="AT121" s="75" t="s">
        <v>75</v>
      </c>
      <c r="AU121" s="85" t="s">
        <v>75</v>
      </c>
      <c r="AV121" s="86">
        <f t="shared" si="44"/>
        <v>0</v>
      </c>
      <c r="AW121" s="108"/>
      <c r="AX121" s="108"/>
      <c r="AY121" s="108"/>
      <c r="AZ121" s="108"/>
      <c r="BA121" s="108"/>
      <c r="BB121" s="108"/>
      <c r="BC121" s="108"/>
      <c r="BD121" s="108"/>
      <c r="BE121" s="63"/>
    </row>
    <row r="122" spans="1:57" ht="34.049999999999997" customHeight="1" x14ac:dyDescent="0.3">
      <c r="A122" s="702"/>
      <c r="B122" s="675"/>
      <c r="C122" s="672"/>
      <c r="D122" s="72" t="s">
        <v>78</v>
      </c>
      <c r="E122" s="678"/>
      <c r="F122" s="672"/>
      <c r="G122" s="73">
        <f t="shared" si="0"/>
        <v>0</v>
      </c>
      <c r="H122" s="74">
        <f t="shared" si="1"/>
        <v>0</v>
      </c>
      <c r="I122" s="75"/>
      <c r="J122" s="75"/>
      <c r="K122" s="75"/>
      <c r="L122" s="76"/>
      <c r="M122" s="77">
        <f t="shared" si="2"/>
        <v>0</v>
      </c>
      <c r="N122" s="78"/>
      <c r="O122" s="78"/>
      <c r="P122" s="78"/>
      <c r="Q122" s="78"/>
      <c r="R122" s="81"/>
      <c r="S122" s="62"/>
      <c r="T122" s="62"/>
      <c r="U122" s="62"/>
      <c r="V122" s="108"/>
      <c r="W122" s="108"/>
      <c r="X122" s="63"/>
      <c r="Y122" s="109"/>
      <c r="Z122" s="63"/>
      <c r="AA122" s="64"/>
      <c r="AB122" s="65"/>
      <c r="AC122" s="65"/>
      <c r="AD122" s="65"/>
      <c r="AE122" s="65"/>
      <c r="AF122" s="66"/>
      <c r="AG122" s="82"/>
      <c r="AH122" s="85"/>
      <c r="AI122" s="84"/>
      <c r="AJ122" s="83">
        <f>SUM(AK122:AM122)</f>
        <v>0</v>
      </c>
      <c r="AK122" s="84"/>
      <c r="AL122" s="75"/>
      <c r="AM122" s="85"/>
      <c r="AN122" s="82" t="s">
        <v>75</v>
      </c>
      <c r="AO122" s="75" t="s">
        <v>75</v>
      </c>
      <c r="AP122" s="85" t="s">
        <v>75</v>
      </c>
      <c r="AQ122" s="82" t="s">
        <v>75</v>
      </c>
      <c r="AR122" s="75" t="s">
        <v>75</v>
      </c>
      <c r="AS122" s="75" t="s">
        <v>75</v>
      </c>
      <c r="AT122" s="75" t="s">
        <v>75</v>
      </c>
      <c r="AU122" s="85" t="s">
        <v>75</v>
      </c>
      <c r="AV122" s="86">
        <f t="shared" si="44"/>
        <v>0</v>
      </c>
      <c r="AW122" s="108"/>
      <c r="AX122" s="108"/>
      <c r="AY122" s="108"/>
      <c r="AZ122" s="108"/>
      <c r="BA122" s="108"/>
      <c r="BB122" s="108"/>
      <c r="BC122" s="108"/>
      <c r="BD122" s="108"/>
      <c r="BE122" s="63"/>
    </row>
    <row r="123" spans="1:57" ht="34.049999999999997" customHeight="1" x14ac:dyDescent="0.3">
      <c r="A123" s="702"/>
      <c r="B123" s="675"/>
      <c r="C123" s="672"/>
      <c r="D123" s="72" t="s">
        <v>79</v>
      </c>
      <c r="E123" s="678"/>
      <c r="F123" s="672"/>
      <c r="G123" s="73">
        <f t="shared" si="0"/>
        <v>36</v>
      </c>
      <c r="H123" s="74">
        <f t="shared" si="1"/>
        <v>0</v>
      </c>
      <c r="I123" s="75"/>
      <c r="J123" s="75"/>
      <c r="K123" s="75"/>
      <c r="L123" s="76"/>
      <c r="M123" s="77">
        <f t="shared" si="2"/>
        <v>36</v>
      </c>
      <c r="N123" s="78"/>
      <c r="O123" s="78"/>
      <c r="P123" s="78"/>
      <c r="Q123" s="78"/>
      <c r="R123" s="81">
        <v>36</v>
      </c>
      <c r="S123" s="62"/>
      <c r="T123" s="62"/>
      <c r="U123" s="62"/>
      <c r="V123" s="108">
        <v>36</v>
      </c>
      <c r="W123" s="108"/>
      <c r="X123" s="63"/>
      <c r="Y123" s="109">
        <v>28</v>
      </c>
      <c r="Z123" s="63">
        <v>8</v>
      </c>
      <c r="AA123" s="64"/>
      <c r="AB123" s="65">
        <v>24</v>
      </c>
      <c r="AC123" s="65">
        <v>24</v>
      </c>
      <c r="AD123" s="65">
        <v>9</v>
      </c>
      <c r="AE123" s="65">
        <v>23</v>
      </c>
      <c r="AF123" s="66"/>
      <c r="AG123" s="82">
        <v>47</v>
      </c>
      <c r="AH123" s="85">
        <v>27</v>
      </c>
      <c r="AI123" s="84">
        <v>127</v>
      </c>
      <c r="AJ123" s="83">
        <f t="shared" ref="AJ123:AJ124" si="52">SUM(AQ123:AU123)</f>
        <v>36</v>
      </c>
      <c r="AK123" s="84" t="s">
        <v>77</v>
      </c>
      <c r="AL123" s="75" t="s">
        <v>77</v>
      </c>
      <c r="AM123" s="85" t="s">
        <v>77</v>
      </c>
      <c r="AN123" s="82" t="s">
        <v>75</v>
      </c>
      <c r="AO123" s="75" t="s">
        <v>75</v>
      </c>
      <c r="AP123" s="85" t="s">
        <v>75</v>
      </c>
      <c r="AQ123" s="82">
        <v>1</v>
      </c>
      <c r="AR123" s="75">
        <v>6</v>
      </c>
      <c r="AS123" s="75">
        <v>9</v>
      </c>
      <c r="AT123" s="75">
        <v>12</v>
      </c>
      <c r="AU123" s="85">
        <v>8</v>
      </c>
      <c r="AV123" s="86">
        <f t="shared" si="44"/>
        <v>0</v>
      </c>
      <c r="AW123" s="108"/>
      <c r="AX123" s="108"/>
      <c r="AY123" s="108"/>
      <c r="AZ123" s="108"/>
      <c r="BA123" s="108"/>
      <c r="BB123" s="108"/>
      <c r="BC123" s="108"/>
      <c r="BD123" s="108"/>
      <c r="BE123" s="63"/>
    </row>
    <row r="124" spans="1:57" ht="34.049999999999997" customHeight="1" x14ac:dyDescent="0.3">
      <c r="A124" s="702"/>
      <c r="B124" s="676"/>
      <c r="C124" s="673"/>
      <c r="D124" s="89" t="s">
        <v>80</v>
      </c>
      <c r="E124" s="679"/>
      <c r="F124" s="673"/>
      <c r="G124" s="90">
        <f t="shared" si="0"/>
        <v>0</v>
      </c>
      <c r="H124" s="91">
        <f t="shared" si="1"/>
        <v>0</v>
      </c>
      <c r="I124" s="92"/>
      <c r="J124" s="92"/>
      <c r="K124" s="92"/>
      <c r="L124" s="93"/>
      <c r="M124" s="110">
        <f t="shared" si="2"/>
        <v>0</v>
      </c>
      <c r="N124" s="98"/>
      <c r="O124" s="98"/>
      <c r="P124" s="98"/>
      <c r="Q124" s="98"/>
      <c r="R124" s="99"/>
      <c r="S124" s="114"/>
      <c r="T124" s="114"/>
      <c r="U124" s="114"/>
      <c r="V124" s="98"/>
      <c r="W124" s="98"/>
      <c r="X124" s="99"/>
      <c r="Y124" s="97"/>
      <c r="Z124" s="99"/>
      <c r="AA124" s="103"/>
      <c r="AB124" s="92"/>
      <c r="AC124" s="92"/>
      <c r="AD124" s="92"/>
      <c r="AE124" s="92"/>
      <c r="AF124" s="93"/>
      <c r="AG124" s="103"/>
      <c r="AH124" s="106"/>
      <c r="AI124" s="105"/>
      <c r="AJ124" s="104">
        <f t="shared" si="52"/>
        <v>0</v>
      </c>
      <c r="AK124" s="105" t="s">
        <v>75</v>
      </c>
      <c r="AL124" s="92" t="s">
        <v>75</v>
      </c>
      <c r="AM124" s="106" t="s">
        <v>75</v>
      </c>
      <c r="AN124" s="103" t="s">
        <v>75</v>
      </c>
      <c r="AO124" s="92" t="s">
        <v>77</v>
      </c>
      <c r="AP124" s="106" t="s">
        <v>77</v>
      </c>
      <c r="AQ124" s="103"/>
      <c r="AR124" s="92"/>
      <c r="AS124" s="92"/>
      <c r="AT124" s="92"/>
      <c r="AU124" s="106"/>
      <c r="AV124" s="107">
        <f t="shared" si="44"/>
        <v>0</v>
      </c>
      <c r="AW124" s="98"/>
      <c r="AX124" s="98"/>
      <c r="AY124" s="98"/>
      <c r="AZ124" s="98"/>
      <c r="BA124" s="98"/>
      <c r="BB124" s="98"/>
      <c r="BC124" s="98"/>
      <c r="BD124" s="98"/>
      <c r="BE124" s="99"/>
    </row>
    <row r="125" spans="1:57" ht="34.049999999999997" customHeight="1" x14ac:dyDescent="0.3">
      <c r="A125" s="702"/>
      <c r="B125" s="674" t="s">
        <v>123</v>
      </c>
      <c r="C125" s="671" t="s">
        <v>124</v>
      </c>
      <c r="D125" s="51" t="s">
        <v>74</v>
      </c>
      <c r="E125" s="705">
        <v>10</v>
      </c>
      <c r="F125" s="704">
        <f>E125-SUM(M125:M129)</f>
        <v>2</v>
      </c>
      <c r="G125" s="53">
        <f t="shared" si="0"/>
        <v>0</v>
      </c>
      <c r="H125" s="54">
        <f t="shared" si="1"/>
        <v>0</v>
      </c>
      <c r="I125" s="55"/>
      <c r="J125" s="55"/>
      <c r="K125" s="55"/>
      <c r="L125" s="56"/>
      <c r="M125" s="57">
        <f t="shared" si="2"/>
        <v>0</v>
      </c>
      <c r="N125" s="58"/>
      <c r="O125" s="58"/>
      <c r="P125" s="58"/>
      <c r="Q125" s="58"/>
      <c r="R125" s="59"/>
      <c r="S125" s="60"/>
      <c r="T125" s="58"/>
      <c r="U125" s="58"/>
      <c r="V125" s="55"/>
      <c r="W125" s="58"/>
      <c r="X125" s="61"/>
      <c r="Y125" s="62"/>
      <c r="Z125" s="63"/>
      <c r="AA125" s="64"/>
      <c r="AB125" s="65"/>
      <c r="AC125" s="65"/>
      <c r="AD125" s="65"/>
      <c r="AE125" s="65"/>
      <c r="AF125" s="66"/>
      <c r="AG125" s="64"/>
      <c r="AH125" s="66"/>
      <c r="AI125" s="67"/>
      <c r="AJ125" s="68">
        <f t="shared" ref="AJ125:AJ126" si="53">SUM(AN125:AP125)</f>
        <v>0</v>
      </c>
      <c r="AK125" s="69" t="s">
        <v>75</v>
      </c>
      <c r="AL125" s="55" t="s">
        <v>75</v>
      </c>
      <c r="AM125" s="70" t="s">
        <v>75</v>
      </c>
      <c r="AN125" s="67"/>
      <c r="AO125" s="55"/>
      <c r="AP125" s="70"/>
      <c r="AQ125" s="67" t="s">
        <v>75</v>
      </c>
      <c r="AR125" s="55" t="s">
        <v>75</v>
      </c>
      <c r="AS125" s="55" t="s">
        <v>75</v>
      </c>
      <c r="AT125" s="55" t="s">
        <v>75</v>
      </c>
      <c r="AU125" s="56" t="s">
        <v>75</v>
      </c>
      <c r="AV125" s="71">
        <f t="shared" si="44"/>
        <v>0</v>
      </c>
      <c r="AW125" s="58"/>
      <c r="AX125" s="58"/>
      <c r="AY125" s="58"/>
      <c r="AZ125" s="58"/>
      <c r="BA125" s="58"/>
      <c r="BB125" s="58"/>
      <c r="BC125" s="58"/>
      <c r="BD125" s="58"/>
      <c r="BE125" s="61"/>
    </row>
    <row r="126" spans="1:57" ht="34.049999999999997" customHeight="1" x14ac:dyDescent="0.3">
      <c r="A126" s="702"/>
      <c r="B126" s="675"/>
      <c r="C126" s="672"/>
      <c r="D126" s="72" t="s">
        <v>76</v>
      </c>
      <c r="E126" s="678"/>
      <c r="F126" s="672"/>
      <c r="G126" s="73">
        <f t="shared" si="0"/>
        <v>0</v>
      </c>
      <c r="H126" s="74">
        <f t="shared" si="1"/>
        <v>0</v>
      </c>
      <c r="I126" s="75"/>
      <c r="J126" s="75"/>
      <c r="K126" s="75"/>
      <c r="L126" s="76"/>
      <c r="M126" s="77">
        <f t="shared" si="2"/>
        <v>0</v>
      </c>
      <c r="N126" s="78"/>
      <c r="O126" s="78"/>
      <c r="P126" s="78"/>
      <c r="Q126" s="78"/>
      <c r="R126" s="79"/>
      <c r="S126" s="80"/>
      <c r="T126" s="75"/>
      <c r="U126" s="75"/>
      <c r="V126" s="78"/>
      <c r="W126" s="78"/>
      <c r="X126" s="81"/>
      <c r="Y126" s="62"/>
      <c r="Z126" s="63"/>
      <c r="AA126" s="64"/>
      <c r="AB126" s="65"/>
      <c r="AC126" s="65"/>
      <c r="AD126" s="65"/>
      <c r="AE126" s="65"/>
      <c r="AF126" s="66"/>
      <c r="AG126" s="82"/>
      <c r="AH126" s="76"/>
      <c r="AI126" s="82"/>
      <c r="AJ126" s="83">
        <f t="shared" si="53"/>
        <v>0</v>
      </c>
      <c r="AK126" s="84" t="s">
        <v>77</v>
      </c>
      <c r="AL126" s="75" t="s">
        <v>77</v>
      </c>
      <c r="AM126" s="85" t="s">
        <v>77</v>
      </c>
      <c r="AN126" s="82"/>
      <c r="AO126" s="75"/>
      <c r="AP126" s="85"/>
      <c r="AQ126" s="82" t="s">
        <v>75</v>
      </c>
      <c r="AR126" s="75" t="s">
        <v>75</v>
      </c>
      <c r="AS126" s="75" t="s">
        <v>75</v>
      </c>
      <c r="AT126" s="75" t="s">
        <v>75</v>
      </c>
      <c r="AU126" s="76" t="s">
        <v>75</v>
      </c>
      <c r="AV126" s="86">
        <f t="shared" si="44"/>
        <v>0</v>
      </c>
      <c r="AW126" s="78"/>
      <c r="AX126" s="78"/>
      <c r="AY126" s="78"/>
      <c r="AZ126" s="78"/>
      <c r="BA126" s="78"/>
      <c r="BB126" s="78"/>
      <c r="BC126" s="78"/>
      <c r="BD126" s="78"/>
      <c r="BE126" s="81"/>
    </row>
    <row r="127" spans="1:57" ht="34.049999999999997" customHeight="1" x14ac:dyDescent="0.3">
      <c r="A127" s="702"/>
      <c r="B127" s="675"/>
      <c r="C127" s="672"/>
      <c r="D127" s="72" t="s">
        <v>78</v>
      </c>
      <c r="E127" s="678"/>
      <c r="F127" s="672"/>
      <c r="G127" s="73">
        <f t="shared" si="0"/>
        <v>0</v>
      </c>
      <c r="H127" s="74">
        <f t="shared" si="1"/>
        <v>0</v>
      </c>
      <c r="I127" s="75"/>
      <c r="J127" s="75"/>
      <c r="K127" s="75"/>
      <c r="L127" s="76"/>
      <c r="M127" s="77">
        <f t="shared" si="2"/>
        <v>0</v>
      </c>
      <c r="N127" s="78"/>
      <c r="O127" s="78"/>
      <c r="P127" s="78"/>
      <c r="Q127" s="87"/>
      <c r="R127" s="79"/>
      <c r="S127" s="80"/>
      <c r="T127" s="78"/>
      <c r="U127" s="78"/>
      <c r="V127" s="78"/>
      <c r="W127" s="78"/>
      <c r="X127" s="81"/>
      <c r="Y127" s="62"/>
      <c r="Z127" s="63"/>
      <c r="AA127" s="64"/>
      <c r="AB127" s="65"/>
      <c r="AC127" s="65"/>
      <c r="AD127" s="65"/>
      <c r="AE127" s="65"/>
      <c r="AF127" s="66"/>
      <c r="AG127" s="82"/>
      <c r="AH127" s="76"/>
      <c r="AI127" s="82"/>
      <c r="AJ127" s="83">
        <f>SUM(AK127:AU127)</f>
        <v>0</v>
      </c>
      <c r="AK127" s="84"/>
      <c r="AL127" s="75"/>
      <c r="AM127" s="85"/>
      <c r="AN127" s="82" t="s">
        <v>75</v>
      </c>
      <c r="AO127" s="75" t="s">
        <v>75</v>
      </c>
      <c r="AP127" s="85" t="s">
        <v>75</v>
      </c>
      <c r="AQ127" s="82" t="s">
        <v>75</v>
      </c>
      <c r="AR127" s="75" t="s">
        <v>75</v>
      </c>
      <c r="AS127" s="75" t="s">
        <v>75</v>
      </c>
      <c r="AT127" s="75" t="s">
        <v>75</v>
      </c>
      <c r="AU127" s="76" t="s">
        <v>75</v>
      </c>
      <c r="AV127" s="86">
        <f t="shared" si="44"/>
        <v>0</v>
      </c>
      <c r="AW127" s="78"/>
      <c r="AX127" s="78"/>
      <c r="AY127" s="78"/>
      <c r="AZ127" s="78"/>
      <c r="BA127" s="78"/>
      <c r="BB127" s="78"/>
      <c r="BC127" s="78"/>
      <c r="BD127" s="78"/>
      <c r="BE127" s="81"/>
    </row>
    <row r="128" spans="1:57" ht="34.049999999999997" customHeight="1" x14ac:dyDescent="0.3">
      <c r="A128" s="702"/>
      <c r="B128" s="675"/>
      <c r="C128" s="672"/>
      <c r="D128" s="72" t="s">
        <v>79</v>
      </c>
      <c r="E128" s="678"/>
      <c r="F128" s="672"/>
      <c r="G128" s="73">
        <f t="shared" si="0"/>
        <v>8</v>
      </c>
      <c r="H128" s="74">
        <f t="shared" si="1"/>
        <v>0</v>
      </c>
      <c r="I128" s="75"/>
      <c r="J128" s="75"/>
      <c r="K128" s="75"/>
      <c r="L128" s="76"/>
      <c r="M128" s="77">
        <f t="shared" si="2"/>
        <v>8</v>
      </c>
      <c r="N128" s="78"/>
      <c r="O128" s="78"/>
      <c r="P128" s="78"/>
      <c r="Q128" s="78"/>
      <c r="R128" s="79">
        <v>8</v>
      </c>
      <c r="S128" s="80"/>
      <c r="T128" s="78"/>
      <c r="U128" s="78"/>
      <c r="V128" s="78">
        <v>8</v>
      </c>
      <c r="W128" s="78"/>
      <c r="X128" s="81"/>
      <c r="Y128" s="62">
        <v>8</v>
      </c>
      <c r="Z128" s="63"/>
      <c r="AA128" s="64"/>
      <c r="AB128" s="65">
        <v>4</v>
      </c>
      <c r="AC128" s="65">
        <v>4</v>
      </c>
      <c r="AD128" s="65"/>
      <c r="AE128" s="65">
        <v>4</v>
      </c>
      <c r="AF128" s="66">
        <v>1</v>
      </c>
      <c r="AG128" s="82">
        <v>44</v>
      </c>
      <c r="AH128" s="76">
        <v>27</v>
      </c>
      <c r="AI128" s="82">
        <v>77.5</v>
      </c>
      <c r="AJ128" s="83">
        <f t="shared" ref="AJ128:AJ129" si="54">SUM(AQ128:AU128)</f>
        <v>8</v>
      </c>
      <c r="AK128" s="84" t="s">
        <v>77</v>
      </c>
      <c r="AL128" s="75" t="s">
        <v>77</v>
      </c>
      <c r="AM128" s="85" t="s">
        <v>77</v>
      </c>
      <c r="AN128" s="82" t="s">
        <v>75</v>
      </c>
      <c r="AO128" s="75" t="s">
        <v>75</v>
      </c>
      <c r="AP128" s="85" t="s">
        <v>75</v>
      </c>
      <c r="AQ128" s="88">
        <v>2</v>
      </c>
      <c r="AR128" s="76">
        <v>3</v>
      </c>
      <c r="AS128" s="76">
        <v>2</v>
      </c>
      <c r="AT128" s="76">
        <v>1</v>
      </c>
      <c r="AU128" s="85"/>
      <c r="AV128" s="86">
        <f t="shared" si="44"/>
        <v>0</v>
      </c>
      <c r="AW128" s="78"/>
      <c r="AX128" s="78"/>
      <c r="AY128" s="78"/>
      <c r="AZ128" s="78"/>
      <c r="BA128" s="78"/>
      <c r="BB128" s="78"/>
      <c r="BC128" s="78"/>
      <c r="BD128" s="78"/>
      <c r="BE128" s="81"/>
    </row>
    <row r="129" spans="1:57" ht="34.049999999999997" customHeight="1" x14ac:dyDescent="0.3">
      <c r="A129" s="702"/>
      <c r="B129" s="676"/>
      <c r="C129" s="673"/>
      <c r="D129" s="89" t="s">
        <v>80</v>
      </c>
      <c r="E129" s="679"/>
      <c r="F129" s="673"/>
      <c r="G129" s="90">
        <f t="shared" si="0"/>
        <v>0</v>
      </c>
      <c r="H129" s="91">
        <f t="shared" si="1"/>
        <v>0</v>
      </c>
      <c r="I129" s="92"/>
      <c r="J129" s="92"/>
      <c r="K129" s="92"/>
      <c r="L129" s="93"/>
      <c r="M129" s="94">
        <f t="shared" si="2"/>
        <v>0</v>
      </c>
      <c r="N129" s="95"/>
      <c r="O129" s="95"/>
      <c r="P129" s="95"/>
      <c r="Q129" s="95"/>
      <c r="R129" s="96"/>
      <c r="S129" s="97"/>
      <c r="T129" s="98"/>
      <c r="U129" s="98"/>
      <c r="V129" s="98"/>
      <c r="W129" s="98"/>
      <c r="X129" s="99"/>
      <c r="Y129" s="100"/>
      <c r="Z129" s="81"/>
      <c r="AA129" s="82"/>
      <c r="AB129" s="75"/>
      <c r="AC129" s="75"/>
      <c r="AD129" s="75"/>
      <c r="AE129" s="75"/>
      <c r="AF129" s="76"/>
      <c r="AG129" s="101"/>
      <c r="AH129" s="102"/>
      <c r="AI129" s="103"/>
      <c r="AJ129" s="104">
        <f t="shared" si="54"/>
        <v>0</v>
      </c>
      <c r="AK129" s="105" t="s">
        <v>75</v>
      </c>
      <c r="AL129" s="92" t="s">
        <v>75</v>
      </c>
      <c r="AM129" s="106" t="s">
        <v>75</v>
      </c>
      <c r="AN129" s="103" t="s">
        <v>75</v>
      </c>
      <c r="AO129" s="92" t="s">
        <v>77</v>
      </c>
      <c r="AP129" s="106" t="s">
        <v>77</v>
      </c>
      <c r="AQ129" s="103"/>
      <c r="AR129" s="92"/>
      <c r="AS129" s="92"/>
      <c r="AT129" s="92"/>
      <c r="AU129" s="93"/>
      <c r="AV129" s="107">
        <f t="shared" si="44"/>
        <v>0</v>
      </c>
      <c r="AW129" s="98"/>
      <c r="AX129" s="98"/>
      <c r="AY129" s="98"/>
      <c r="AZ129" s="98"/>
      <c r="BA129" s="98"/>
      <c r="BB129" s="98"/>
      <c r="BC129" s="98"/>
      <c r="BD129" s="98"/>
      <c r="BE129" s="99"/>
    </row>
    <row r="130" spans="1:57" ht="34.049999999999997" customHeight="1" x14ac:dyDescent="0.3">
      <c r="A130" s="702"/>
      <c r="B130" s="674" t="s">
        <v>125</v>
      </c>
      <c r="C130" s="671" t="s">
        <v>126</v>
      </c>
      <c r="D130" s="51" t="s">
        <v>74</v>
      </c>
      <c r="E130" s="705">
        <v>20</v>
      </c>
      <c r="F130" s="704">
        <f>E130-SUM(M130:M134)</f>
        <v>6</v>
      </c>
      <c r="G130" s="53">
        <f t="shared" si="0"/>
        <v>0</v>
      </c>
      <c r="H130" s="54">
        <f t="shared" si="1"/>
        <v>0</v>
      </c>
      <c r="I130" s="55"/>
      <c r="J130" s="55"/>
      <c r="K130" s="55"/>
      <c r="L130" s="56"/>
      <c r="M130" s="57">
        <f t="shared" si="2"/>
        <v>0</v>
      </c>
      <c r="N130" s="58"/>
      <c r="O130" s="58"/>
      <c r="P130" s="58"/>
      <c r="Q130" s="58"/>
      <c r="R130" s="61"/>
      <c r="S130" s="62"/>
      <c r="T130" s="62"/>
      <c r="U130" s="62"/>
      <c r="V130" s="108"/>
      <c r="W130" s="108"/>
      <c r="X130" s="63"/>
      <c r="Y130" s="60"/>
      <c r="Z130" s="61"/>
      <c r="AA130" s="67"/>
      <c r="AB130" s="55"/>
      <c r="AC130" s="55"/>
      <c r="AD130" s="55"/>
      <c r="AE130" s="55"/>
      <c r="AF130" s="56"/>
      <c r="AG130" s="67"/>
      <c r="AH130" s="70"/>
      <c r="AI130" s="69"/>
      <c r="AJ130" s="68">
        <f t="shared" ref="AJ130:AJ131" si="55">SUM(AN130:AP130)</f>
        <v>0</v>
      </c>
      <c r="AK130" s="69" t="s">
        <v>75</v>
      </c>
      <c r="AL130" s="55" t="s">
        <v>75</v>
      </c>
      <c r="AM130" s="70" t="s">
        <v>75</v>
      </c>
      <c r="AN130" s="67"/>
      <c r="AO130" s="55"/>
      <c r="AP130" s="70"/>
      <c r="AQ130" s="67" t="s">
        <v>75</v>
      </c>
      <c r="AR130" s="55" t="s">
        <v>75</v>
      </c>
      <c r="AS130" s="55" t="s">
        <v>75</v>
      </c>
      <c r="AT130" s="55" t="s">
        <v>75</v>
      </c>
      <c r="AU130" s="70" t="s">
        <v>75</v>
      </c>
      <c r="AV130" s="71">
        <f t="shared" si="44"/>
        <v>0</v>
      </c>
      <c r="AW130" s="108"/>
      <c r="AX130" s="108"/>
      <c r="AY130" s="108"/>
      <c r="AZ130" s="108"/>
      <c r="BA130" s="108"/>
      <c r="BB130" s="108"/>
      <c r="BC130" s="108"/>
      <c r="BD130" s="108"/>
      <c r="BE130" s="63"/>
    </row>
    <row r="131" spans="1:57" ht="34.049999999999997" customHeight="1" x14ac:dyDescent="0.3">
      <c r="A131" s="702"/>
      <c r="B131" s="675"/>
      <c r="C131" s="672"/>
      <c r="D131" s="72" t="s">
        <v>76</v>
      </c>
      <c r="E131" s="678"/>
      <c r="F131" s="672"/>
      <c r="G131" s="73">
        <f t="shared" si="0"/>
        <v>0</v>
      </c>
      <c r="H131" s="74">
        <f t="shared" si="1"/>
        <v>0</v>
      </c>
      <c r="I131" s="75"/>
      <c r="J131" s="75"/>
      <c r="K131" s="75"/>
      <c r="L131" s="76"/>
      <c r="M131" s="77">
        <f t="shared" si="2"/>
        <v>0</v>
      </c>
      <c r="N131" s="78"/>
      <c r="O131" s="78"/>
      <c r="P131" s="78"/>
      <c r="Q131" s="78"/>
      <c r="R131" s="81"/>
      <c r="S131" s="62"/>
      <c r="T131" s="62"/>
      <c r="U131" s="62"/>
      <c r="V131" s="108"/>
      <c r="W131" s="108"/>
      <c r="X131" s="63"/>
      <c r="Y131" s="109"/>
      <c r="Z131" s="63"/>
      <c r="AA131" s="64"/>
      <c r="AB131" s="65"/>
      <c r="AC131" s="65"/>
      <c r="AD131" s="65"/>
      <c r="AE131" s="65"/>
      <c r="AF131" s="66"/>
      <c r="AG131" s="82"/>
      <c r="AH131" s="85"/>
      <c r="AI131" s="84"/>
      <c r="AJ131" s="83">
        <f t="shared" si="55"/>
        <v>0</v>
      </c>
      <c r="AK131" s="84" t="s">
        <v>77</v>
      </c>
      <c r="AL131" s="75" t="s">
        <v>77</v>
      </c>
      <c r="AM131" s="85" t="s">
        <v>77</v>
      </c>
      <c r="AN131" s="82"/>
      <c r="AO131" s="75"/>
      <c r="AP131" s="85"/>
      <c r="AQ131" s="82" t="s">
        <v>75</v>
      </c>
      <c r="AR131" s="75" t="s">
        <v>75</v>
      </c>
      <c r="AS131" s="75" t="s">
        <v>75</v>
      </c>
      <c r="AT131" s="75" t="s">
        <v>75</v>
      </c>
      <c r="AU131" s="85" t="s">
        <v>75</v>
      </c>
      <c r="AV131" s="86">
        <f t="shared" si="44"/>
        <v>0</v>
      </c>
      <c r="AW131" s="108"/>
      <c r="AX131" s="108"/>
      <c r="AY131" s="108"/>
      <c r="AZ131" s="108"/>
      <c r="BA131" s="108"/>
      <c r="BB131" s="108"/>
      <c r="BC131" s="108"/>
      <c r="BD131" s="108"/>
      <c r="BE131" s="63"/>
    </row>
    <row r="132" spans="1:57" ht="34.049999999999997" customHeight="1" x14ac:dyDescent="0.3">
      <c r="A132" s="702"/>
      <c r="B132" s="675"/>
      <c r="C132" s="672"/>
      <c r="D132" s="72" t="s">
        <v>78</v>
      </c>
      <c r="E132" s="678"/>
      <c r="F132" s="672"/>
      <c r="G132" s="73">
        <f t="shared" si="0"/>
        <v>0</v>
      </c>
      <c r="H132" s="74">
        <f t="shared" si="1"/>
        <v>0</v>
      </c>
      <c r="I132" s="75"/>
      <c r="J132" s="75"/>
      <c r="K132" s="75"/>
      <c r="L132" s="76"/>
      <c r="M132" s="77">
        <f t="shared" si="2"/>
        <v>0</v>
      </c>
      <c r="N132" s="78"/>
      <c r="O132" s="78"/>
      <c r="P132" s="78"/>
      <c r="Q132" s="78"/>
      <c r="R132" s="81"/>
      <c r="S132" s="62"/>
      <c r="T132" s="62"/>
      <c r="U132" s="62"/>
      <c r="V132" s="108"/>
      <c r="W132" s="108"/>
      <c r="X132" s="63"/>
      <c r="Y132" s="109"/>
      <c r="Z132" s="63"/>
      <c r="AA132" s="64"/>
      <c r="AB132" s="65"/>
      <c r="AC132" s="65"/>
      <c r="AD132" s="65"/>
      <c r="AE132" s="65"/>
      <c r="AF132" s="66"/>
      <c r="AG132" s="82"/>
      <c r="AH132" s="85"/>
      <c r="AI132" s="84"/>
      <c r="AJ132" s="83">
        <f>SUM(AK132:AU132)</f>
        <v>0</v>
      </c>
      <c r="AK132" s="84"/>
      <c r="AL132" s="75"/>
      <c r="AM132" s="85"/>
      <c r="AN132" s="82" t="s">
        <v>75</v>
      </c>
      <c r="AO132" s="75" t="s">
        <v>75</v>
      </c>
      <c r="AP132" s="85" t="s">
        <v>75</v>
      </c>
      <c r="AQ132" s="82" t="s">
        <v>75</v>
      </c>
      <c r="AR132" s="75" t="s">
        <v>75</v>
      </c>
      <c r="AS132" s="75" t="s">
        <v>75</v>
      </c>
      <c r="AT132" s="75" t="s">
        <v>75</v>
      </c>
      <c r="AU132" s="85" t="s">
        <v>75</v>
      </c>
      <c r="AV132" s="86">
        <f t="shared" si="44"/>
        <v>0</v>
      </c>
      <c r="AW132" s="108"/>
      <c r="AX132" s="108"/>
      <c r="AY132" s="108"/>
      <c r="AZ132" s="108"/>
      <c r="BA132" s="108"/>
      <c r="BB132" s="108"/>
      <c r="BC132" s="108"/>
      <c r="BD132" s="108"/>
      <c r="BE132" s="63"/>
    </row>
    <row r="133" spans="1:57" ht="34.049999999999997" customHeight="1" x14ac:dyDescent="0.3">
      <c r="A133" s="702"/>
      <c r="B133" s="675"/>
      <c r="C133" s="672"/>
      <c r="D133" s="72" t="s">
        <v>79</v>
      </c>
      <c r="E133" s="678"/>
      <c r="F133" s="672"/>
      <c r="G133" s="73">
        <f t="shared" si="0"/>
        <v>14</v>
      </c>
      <c r="H133" s="74">
        <f t="shared" si="1"/>
        <v>0</v>
      </c>
      <c r="I133" s="75"/>
      <c r="J133" s="75"/>
      <c r="K133" s="75"/>
      <c r="L133" s="76"/>
      <c r="M133" s="77">
        <f t="shared" si="2"/>
        <v>14</v>
      </c>
      <c r="N133" s="78">
        <v>14</v>
      </c>
      <c r="O133" s="78"/>
      <c r="P133" s="78"/>
      <c r="Q133" s="78"/>
      <c r="R133" s="81"/>
      <c r="S133" s="62"/>
      <c r="T133" s="62"/>
      <c r="U133" s="62"/>
      <c r="V133" s="108">
        <v>14</v>
      </c>
      <c r="W133" s="108"/>
      <c r="X133" s="63"/>
      <c r="Y133" s="109">
        <v>10</v>
      </c>
      <c r="Z133" s="63">
        <v>4</v>
      </c>
      <c r="AA133" s="64"/>
      <c r="AB133" s="65">
        <v>10</v>
      </c>
      <c r="AC133" s="65">
        <v>10</v>
      </c>
      <c r="AD133" s="65">
        <v>5</v>
      </c>
      <c r="AE133" s="65">
        <v>7</v>
      </c>
      <c r="AF133" s="66"/>
      <c r="AG133" s="82">
        <v>40.200000000000003</v>
      </c>
      <c r="AH133" s="85">
        <v>20.100000000000001</v>
      </c>
      <c r="AI133" s="84">
        <v>86.4</v>
      </c>
      <c r="AJ133" s="83">
        <f t="shared" ref="AJ133:AJ134" si="56">SUM(AQ133:AU133)</f>
        <v>14</v>
      </c>
      <c r="AK133" s="84" t="s">
        <v>77</v>
      </c>
      <c r="AL133" s="75" t="s">
        <v>77</v>
      </c>
      <c r="AM133" s="85" t="s">
        <v>77</v>
      </c>
      <c r="AN133" s="82" t="s">
        <v>75</v>
      </c>
      <c r="AO133" s="75" t="s">
        <v>75</v>
      </c>
      <c r="AP133" s="85" t="s">
        <v>75</v>
      </c>
      <c r="AQ133" s="82">
        <v>2</v>
      </c>
      <c r="AR133" s="75">
        <v>5</v>
      </c>
      <c r="AS133" s="75">
        <v>4</v>
      </c>
      <c r="AT133" s="75">
        <v>3</v>
      </c>
      <c r="AU133" s="85"/>
      <c r="AV133" s="86">
        <f t="shared" si="44"/>
        <v>0</v>
      </c>
      <c r="AW133" s="108"/>
      <c r="AX133" s="108"/>
      <c r="AY133" s="108"/>
      <c r="AZ133" s="108"/>
      <c r="BA133" s="108"/>
      <c r="BB133" s="108"/>
      <c r="BC133" s="108"/>
      <c r="BD133" s="108"/>
      <c r="BE133" s="63"/>
    </row>
    <row r="134" spans="1:57" ht="34.049999999999997" customHeight="1" x14ac:dyDescent="0.3">
      <c r="A134" s="702"/>
      <c r="B134" s="676"/>
      <c r="C134" s="673"/>
      <c r="D134" s="89" t="s">
        <v>80</v>
      </c>
      <c r="E134" s="679"/>
      <c r="F134" s="673"/>
      <c r="G134" s="90">
        <f t="shared" si="0"/>
        <v>0</v>
      </c>
      <c r="H134" s="91">
        <f t="shared" si="1"/>
        <v>0</v>
      </c>
      <c r="I134" s="92"/>
      <c r="J134" s="92"/>
      <c r="K134" s="92"/>
      <c r="L134" s="93"/>
      <c r="M134" s="110">
        <f t="shared" si="2"/>
        <v>0</v>
      </c>
      <c r="N134" s="98"/>
      <c r="O134" s="98"/>
      <c r="P134" s="98"/>
      <c r="Q134" s="98"/>
      <c r="R134" s="99"/>
      <c r="S134" s="100"/>
      <c r="T134" s="100"/>
      <c r="U134" s="100"/>
      <c r="V134" s="78"/>
      <c r="W134" s="78"/>
      <c r="X134" s="81"/>
      <c r="Y134" s="80"/>
      <c r="Z134" s="81"/>
      <c r="AA134" s="82"/>
      <c r="AB134" s="75"/>
      <c r="AC134" s="75"/>
      <c r="AD134" s="75"/>
      <c r="AE134" s="75"/>
      <c r="AF134" s="76"/>
      <c r="AG134" s="103"/>
      <c r="AH134" s="106"/>
      <c r="AI134" s="111"/>
      <c r="AJ134" s="112">
        <f t="shared" si="56"/>
        <v>0</v>
      </c>
      <c r="AK134" s="105" t="s">
        <v>75</v>
      </c>
      <c r="AL134" s="92" t="s">
        <v>75</v>
      </c>
      <c r="AM134" s="106" t="s">
        <v>75</v>
      </c>
      <c r="AN134" s="103" t="s">
        <v>75</v>
      </c>
      <c r="AO134" s="92" t="s">
        <v>77</v>
      </c>
      <c r="AP134" s="106" t="s">
        <v>77</v>
      </c>
      <c r="AQ134" s="103"/>
      <c r="AR134" s="92"/>
      <c r="AS134" s="92"/>
      <c r="AT134" s="92"/>
      <c r="AU134" s="106"/>
      <c r="AV134" s="107">
        <f t="shared" si="44"/>
        <v>0</v>
      </c>
      <c r="AW134" s="78"/>
      <c r="AX134" s="78"/>
      <c r="AY134" s="78"/>
      <c r="AZ134" s="78"/>
      <c r="BA134" s="78"/>
      <c r="BB134" s="78"/>
      <c r="BC134" s="78"/>
      <c r="BD134" s="78"/>
      <c r="BE134" s="81"/>
    </row>
    <row r="135" spans="1:57" ht="34.049999999999997" customHeight="1" x14ac:dyDescent="0.3">
      <c r="A135" s="702"/>
      <c r="B135" s="674" t="s">
        <v>127</v>
      </c>
      <c r="C135" s="671" t="s">
        <v>128</v>
      </c>
      <c r="D135" s="51" t="s">
        <v>74</v>
      </c>
      <c r="E135" s="707">
        <v>0</v>
      </c>
      <c r="F135" s="704">
        <f>E135-SUM(M135:M139)</f>
        <v>-2</v>
      </c>
      <c r="G135" s="53">
        <f t="shared" si="0"/>
        <v>0</v>
      </c>
      <c r="H135" s="54">
        <f t="shared" si="1"/>
        <v>0</v>
      </c>
      <c r="I135" s="55"/>
      <c r="J135" s="55"/>
      <c r="K135" s="55"/>
      <c r="L135" s="56"/>
      <c r="M135" s="57">
        <f t="shared" si="2"/>
        <v>0</v>
      </c>
      <c r="N135" s="58"/>
      <c r="O135" s="58"/>
      <c r="P135" s="58"/>
      <c r="Q135" s="58"/>
      <c r="R135" s="61"/>
      <c r="S135" s="113"/>
      <c r="T135" s="113"/>
      <c r="U135" s="113"/>
      <c r="V135" s="58"/>
      <c r="W135" s="58"/>
      <c r="X135" s="61"/>
      <c r="Y135" s="60"/>
      <c r="Z135" s="61"/>
      <c r="AA135" s="67"/>
      <c r="AB135" s="55"/>
      <c r="AC135" s="55"/>
      <c r="AD135" s="55"/>
      <c r="AE135" s="55"/>
      <c r="AF135" s="56"/>
      <c r="AG135" s="67"/>
      <c r="AH135" s="70"/>
      <c r="AI135" s="69"/>
      <c r="AJ135" s="68">
        <f t="shared" ref="AJ135:AJ136" si="57">SUM(AN135:AP135)</f>
        <v>0</v>
      </c>
      <c r="AK135" s="69" t="s">
        <v>75</v>
      </c>
      <c r="AL135" s="55" t="s">
        <v>75</v>
      </c>
      <c r="AM135" s="70" t="s">
        <v>75</v>
      </c>
      <c r="AN135" s="67"/>
      <c r="AO135" s="55"/>
      <c r="AP135" s="70"/>
      <c r="AQ135" s="67" t="s">
        <v>75</v>
      </c>
      <c r="AR135" s="55" t="s">
        <v>75</v>
      </c>
      <c r="AS135" s="55" t="s">
        <v>75</v>
      </c>
      <c r="AT135" s="55" t="s">
        <v>75</v>
      </c>
      <c r="AU135" s="70" t="s">
        <v>75</v>
      </c>
      <c r="AV135" s="71">
        <f t="shared" si="44"/>
        <v>0</v>
      </c>
      <c r="AW135" s="58"/>
      <c r="AX135" s="58"/>
      <c r="AY135" s="58"/>
      <c r="AZ135" s="58"/>
      <c r="BA135" s="58"/>
      <c r="BB135" s="58"/>
      <c r="BC135" s="58"/>
      <c r="BD135" s="58"/>
      <c r="BE135" s="61"/>
    </row>
    <row r="136" spans="1:57" ht="34.049999999999997" customHeight="1" x14ac:dyDescent="0.3">
      <c r="A136" s="702"/>
      <c r="B136" s="675"/>
      <c r="C136" s="672"/>
      <c r="D136" s="72" t="s">
        <v>76</v>
      </c>
      <c r="E136" s="678"/>
      <c r="F136" s="672"/>
      <c r="G136" s="73">
        <f t="shared" si="0"/>
        <v>0</v>
      </c>
      <c r="H136" s="74">
        <f t="shared" si="1"/>
        <v>0</v>
      </c>
      <c r="I136" s="75"/>
      <c r="J136" s="75"/>
      <c r="K136" s="75"/>
      <c r="L136" s="76"/>
      <c r="M136" s="77">
        <f t="shared" si="2"/>
        <v>0</v>
      </c>
      <c r="N136" s="78"/>
      <c r="O136" s="78"/>
      <c r="P136" s="78"/>
      <c r="Q136" s="78"/>
      <c r="R136" s="81"/>
      <c r="S136" s="62"/>
      <c r="T136" s="62"/>
      <c r="U136" s="62"/>
      <c r="V136" s="108"/>
      <c r="W136" s="108"/>
      <c r="X136" s="63"/>
      <c r="Y136" s="109"/>
      <c r="Z136" s="63"/>
      <c r="AA136" s="64"/>
      <c r="AB136" s="65"/>
      <c r="AC136" s="65"/>
      <c r="AD136" s="65"/>
      <c r="AE136" s="65"/>
      <c r="AF136" s="66"/>
      <c r="AG136" s="82"/>
      <c r="AH136" s="85"/>
      <c r="AI136" s="84"/>
      <c r="AJ136" s="83">
        <f t="shared" si="57"/>
        <v>0</v>
      </c>
      <c r="AK136" s="84" t="s">
        <v>77</v>
      </c>
      <c r="AL136" s="75" t="s">
        <v>77</v>
      </c>
      <c r="AM136" s="85" t="s">
        <v>77</v>
      </c>
      <c r="AN136" s="82"/>
      <c r="AO136" s="75"/>
      <c r="AP136" s="85"/>
      <c r="AQ136" s="82" t="s">
        <v>75</v>
      </c>
      <c r="AR136" s="75" t="s">
        <v>75</v>
      </c>
      <c r="AS136" s="75" t="s">
        <v>75</v>
      </c>
      <c r="AT136" s="75" t="s">
        <v>75</v>
      </c>
      <c r="AU136" s="85" t="s">
        <v>75</v>
      </c>
      <c r="AV136" s="86">
        <f t="shared" si="44"/>
        <v>0</v>
      </c>
      <c r="AW136" s="108"/>
      <c r="AX136" s="108"/>
      <c r="AY136" s="108"/>
      <c r="AZ136" s="108"/>
      <c r="BA136" s="108"/>
      <c r="BB136" s="108"/>
      <c r="BC136" s="108"/>
      <c r="BD136" s="108"/>
      <c r="BE136" s="63"/>
    </row>
    <row r="137" spans="1:57" ht="34.049999999999997" customHeight="1" x14ac:dyDescent="0.3">
      <c r="A137" s="702"/>
      <c r="B137" s="675"/>
      <c r="C137" s="672"/>
      <c r="D137" s="72" t="s">
        <v>78</v>
      </c>
      <c r="E137" s="678"/>
      <c r="F137" s="672"/>
      <c r="G137" s="73">
        <f t="shared" si="0"/>
        <v>0</v>
      </c>
      <c r="H137" s="74">
        <f t="shared" si="1"/>
        <v>0</v>
      </c>
      <c r="I137" s="75"/>
      <c r="J137" s="75"/>
      <c r="K137" s="75"/>
      <c r="L137" s="76"/>
      <c r="M137" s="77">
        <f t="shared" si="2"/>
        <v>0</v>
      </c>
      <c r="N137" s="78"/>
      <c r="O137" s="78"/>
      <c r="P137" s="78"/>
      <c r="Q137" s="78"/>
      <c r="R137" s="81"/>
      <c r="S137" s="62"/>
      <c r="T137" s="62"/>
      <c r="U137" s="62"/>
      <c r="V137" s="108"/>
      <c r="W137" s="108"/>
      <c r="X137" s="63"/>
      <c r="Y137" s="109"/>
      <c r="Z137" s="63"/>
      <c r="AA137" s="64"/>
      <c r="AB137" s="65"/>
      <c r="AC137" s="65"/>
      <c r="AD137" s="65"/>
      <c r="AE137" s="65"/>
      <c r="AF137" s="66"/>
      <c r="AG137" s="82"/>
      <c r="AH137" s="85"/>
      <c r="AI137" s="84"/>
      <c r="AJ137" s="83">
        <f>SUM(AK137:AU137)</f>
        <v>0</v>
      </c>
      <c r="AK137" s="84"/>
      <c r="AL137" s="75"/>
      <c r="AM137" s="85"/>
      <c r="AN137" s="82" t="s">
        <v>75</v>
      </c>
      <c r="AO137" s="75" t="s">
        <v>75</v>
      </c>
      <c r="AP137" s="85" t="s">
        <v>75</v>
      </c>
      <c r="AQ137" s="82" t="s">
        <v>75</v>
      </c>
      <c r="AR137" s="75" t="s">
        <v>75</v>
      </c>
      <c r="AS137" s="75" t="s">
        <v>75</v>
      </c>
      <c r="AT137" s="75" t="s">
        <v>75</v>
      </c>
      <c r="AU137" s="85" t="s">
        <v>75</v>
      </c>
      <c r="AV137" s="86">
        <f t="shared" si="44"/>
        <v>0</v>
      </c>
      <c r="AW137" s="108"/>
      <c r="AX137" s="108"/>
      <c r="AY137" s="108"/>
      <c r="AZ137" s="108"/>
      <c r="BA137" s="108"/>
      <c r="BB137" s="108"/>
      <c r="BC137" s="108"/>
      <c r="BD137" s="108"/>
      <c r="BE137" s="63"/>
    </row>
    <row r="138" spans="1:57" ht="34.049999999999997" customHeight="1" x14ac:dyDescent="0.3">
      <c r="A138" s="702"/>
      <c r="B138" s="675"/>
      <c r="C138" s="672"/>
      <c r="D138" s="72" t="s">
        <v>79</v>
      </c>
      <c r="E138" s="678"/>
      <c r="F138" s="672"/>
      <c r="G138" s="73">
        <v>3</v>
      </c>
      <c r="H138" s="74">
        <f t="shared" si="1"/>
        <v>0</v>
      </c>
      <c r="I138" s="75"/>
      <c r="J138" s="75"/>
      <c r="K138" s="75"/>
      <c r="L138" s="76"/>
      <c r="M138" s="77">
        <f t="shared" si="2"/>
        <v>2</v>
      </c>
      <c r="N138" s="78">
        <v>2</v>
      </c>
      <c r="O138" s="78"/>
      <c r="P138" s="78"/>
      <c r="Q138" s="78"/>
      <c r="R138" s="81"/>
      <c r="S138" s="62">
        <v>2</v>
      </c>
      <c r="T138" s="62"/>
      <c r="U138" s="62"/>
      <c r="V138" s="108"/>
      <c r="W138" s="108"/>
      <c r="X138" s="63"/>
      <c r="Y138" s="109">
        <v>2</v>
      </c>
      <c r="Z138" s="63"/>
      <c r="AA138" s="64"/>
      <c r="AB138" s="65">
        <v>2</v>
      </c>
      <c r="AC138" s="65">
        <v>2</v>
      </c>
      <c r="AD138" s="65"/>
      <c r="AE138" s="65"/>
      <c r="AF138" s="66"/>
      <c r="AG138" s="82">
        <v>42</v>
      </c>
      <c r="AH138" s="85">
        <v>43</v>
      </c>
      <c r="AI138" s="84">
        <v>75</v>
      </c>
      <c r="AJ138" s="83">
        <f t="shared" ref="AJ138:AJ139" si="58">SUM(AQ138:AU138)</f>
        <v>2</v>
      </c>
      <c r="AK138" s="84" t="s">
        <v>77</v>
      </c>
      <c r="AL138" s="75" t="s">
        <v>77</v>
      </c>
      <c r="AM138" s="85" t="s">
        <v>77</v>
      </c>
      <c r="AN138" s="82" t="s">
        <v>75</v>
      </c>
      <c r="AO138" s="75" t="s">
        <v>75</v>
      </c>
      <c r="AP138" s="85" t="s">
        <v>75</v>
      </c>
      <c r="AQ138" s="82"/>
      <c r="AR138" s="75">
        <v>2</v>
      </c>
      <c r="AS138" s="75"/>
      <c r="AT138" s="75"/>
      <c r="AU138" s="85"/>
      <c r="AV138" s="86">
        <f t="shared" si="44"/>
        <v>1</v>
      </c>
      <c r="AW138" s="108"/>
      <c r="AX138" s="108"/>
      <c r="AY138" s="108"/>
      <c r="AZ138" s="108"/>
      <c r="BA138" s="108"/>
      <c r="BB138" s="108"/>
      <c r="BC138" s="108"/>
      <c r="BD138" s="108">
        <v>1</v>
      </c>
      <c r="BE138" s="63"/>
    </row>
    <row r="139" spans="1:57" ht="34.049999999999997" customHeight="1" x14ac:dyDescent="0.3">
      <c r="A139" s="702"/>
      <c r="B139" s="676"/>
      <c r="C139" s="673"/>
      <c r="D139" s="89" t="s">
        <v>80</v>
      </c>
      <c r="E139" s="679"/>
      <c r="F139" s="673"/>
      <c r="G139" s="90">
        <f t="shared" ref="G139:G388" si="59">SUM(M139,AV139)</f>
        <v>0</v>
      </c>
      <c r="H139" s="91">
        <f t="shared" si="1"/>
        <v>0</v>
      </c>
      <c r="I139" s="92"/>
      <c r="J139" s="92"/>
      <c r="K139" s="92"/>
      <c r="L139" s="93"/>
      <c r="M139" s="110">
        <f t="shared" si="2"/>
        <v>0</v>
      </c>
      <c r="N139" s="98"/>
      <c r="O139" s="98"/>
      <c r="P139" s="98"/>
      <c r="Q139" s="98"/>
      <c r="R139" s="99"/>
      <c r="S139" s="114"/>
      <c r="T139" s="114"/>
      <c r="U139" s="114"/>
      <c r="V139" s="98"/>
      <c r="W139" s="98"/>
      <c r="X139" s="99"/>
      <c r="Y139" s="97"/>
      <c r="Z139" s="99"/>
      <c r="AA139" s="103"/>
      <c r="AB139" s="92"/>
      <c r="AC139" s="92"/>
      <c r="AD139" s="92"/>
      <c r="AE139" s="92"/>
      <c r="AF139" s="93"/>
      <c r="AG139" s="103"/>
      <c r="AH139" s="106"/>
      <c r="AI139" s="105"/>
      <c r="AJ139" s="104">
        <f t="shared" si="58"/>
        <v>0</v>
      </c>
      <c r="AK139" s="105" t="s">
        <v>75</v>
      </c>
      <c r="AL139" s="92" t="s">
        <v>75</v>
      </c>
      <c r="AM139" s="106" t="s">
        <v>75</v>
      </c>
      <c r="AN139" s="103" t="s">
        <v>75</v>
      </c>
      <c r="AO139" s="92" t="s">
        <v>77</v>
      </c>
      <c r="AP139" s="106" t="s">
        <v>77</v>
      </c>
      <c r="AQ139" s="103"/>
      <c r="AR139" s="92"/>
      <c r="AS139" s="92"/>
      <c r="AT139" s="92"/>
      <c r="AU139" s="106"/>
      <c r="AV139" s="107">
        <f t="shared" si="44"/>
        <v>0</v>
      </c>
      <c r="AW139" s="98"/>
      <c r="AX139" s="98"/>
      <c r="AY139" s="98"/>
      <c r="AZ139" s="98"/>
      <c r="BA139" s="98"/>
      <c r="BB139" s="98"/>
      <c r="BC139" s="98"/>
      <c r="BD139" s="98"/>
      <c r="BE139" s="99"/>
    </row>
    <row r="140" spans="1:57" ht="34.049999999999997" customHeight="1" x14ac:dyDescent="0.3">
      <c r="A140" s="702"/>
      <c r="B140" s="674" t="s">
        <v>129</v>
      </c>
      <c r="C140" s="671" t="s">
        <v>130</v>
      </c>
      <c r="D140" s="51" t="s">
        <v>74</v>
      </c>
      <c r="E140" s="705">
        <v>30</v>
      </c>
      <c r="F140" s="704">
        <f>E140-SUM(M140:M144)</f>
        <v>29</v>
      </c>
      <c r="G140" s="53">
        <f t="shared" si="59"/>
        <v>0</v>
      </c>
      <c r="H140" s="54">
        <f t="shared" si="1"/>
        <v>0</v>
      </c>
      <c r="I140" s="55"/>
      <c r="J140" s="55"/>
      <c r="K140" s="55"/>
      <c r="L140" s="56"/>
      <c r="M140" s="57">
        <f t="shared" si="2"/>
        <v>0</v>
      </c>
      <c r="N140" s="58"/>
      <c r="O140" s="58"/>
      <c r="P140" s="58"/>
      <c r="Q140" s="58"/>
      <c r="R140" s="59"/>
      <c r="S140" s="60"/>
      <c r="T140" s="58"/>
      <c r="U140" s="58"/>
      <c r="V140" s="55"/>
      <c r="W140" s="58"/>
      <c r="X140" s="61"/>
      <c r="Y140" s="62"/>
      <c r="Z140" s="63"/>
      <c r="AA140" s="64"/>
      <c r="AB140" s="65"/>
      <c r="AC140" s="65"/>
      <c r="AD140" s="65"/>
      <c r="AE140" s="65"/>
      <c r="AF140" s="66"/>
      <c r="AG140" s="64"/>
      <c r="AH140" s="66"/>
      <c r="AI140" s="67"/>
      <c r="AJ140" s="68">
        <f t="shared" ref="AJ140:AJ141" si="60">SUM(AN140:AP140)</f>
        <v>0</v>
      </c>
      <c r="AK140" s="69" t="s">
        <v>75</v>
      </c>
      <c r="AL140" s="55" t="s">
        <v>75</v>
      </c>
      <c r="AM140" s="70" t="s">
        <v>75</v>
      </c>
      <c r="AN140" s="67"/>
      <c r="AO140" s="55"/>
      <c r="AP140" s="70"/>
      <c r="AQ140" s="67" t="s">
        <v>75</v>
      </c>
      <c r="AR140" s="55" t="s">
        <v>75</v>
      </c>
      <c r="AS140" s="55" t="s">
        <v>75</v>
      </c>
      <c r="AT140" s="55" t="s">
        <v>75</v>
      </c>
      <c r="AU140" s="56" t="s">
        <v>75</v>
      </c>
      <c r="AV140" s="71">
        <f t="shared" si="44"/>
        <v>0</v>
      </c>
      <c r="AW140" s="58"/>
      <c r="AX140" s="58"/>
      <c r="AY140" s="58"/>
      <c r="AZ140" s="58"/>
      <c r="BA140" s="58"/>
      <c r="BB140" s="58"/>
      <c r="BC140" s="58"/>
      <c r="BD140" s="58"/>
      <c r="BE140" s="61"/>
    </row>
    <row r="141" spans="1:57" ht="34.049999999999997" customHeight="1" x14ac:dyDescent="0.3">
      <c r="A141" s="702"/>
      <c r="B141" s="675"/>
      <c r="C141" s="672"/>
      <c r="D141" s="72" t="s">
        <v>76</v>
      </c>
      <c r="E141" s="678"/>
      <c r="F141" s="672"/>
      <c r="G141" s="73">
        <f t="shared" si="59"/>
        <v>0</v>
      </c>
      <c r="H141" s="74">
        <f t="shared" si="1"/>
        <v>0</v>
      </c>
      <c r="I141" s="75"/>
      <c r="J141" s="75"/>
      <c r="K141" s="75"/>
      <c r="L141" s="76"/>
      <c r="M141" s="77">
        <f t="shared" si="2"/>
        <v>0</v>
      </c>
      <c r="N141" s="78"/>
      <c r="O141" s="78"/>
      <c r="P141" s="78"/>
      <c r="Q141" s="78"/>
      <c r="R141" s="79"/>
      <c r="S141" s="80"/>
      <c r="T141" s="75"/>
      <c r="U141" s="75"/>
      <c r="V141" s="78"/>
      <c r="W141" s="78"/>
      <c r="X141" s="81"/>
      <c r="Y141" s="62"/>
      <c r="Z141" s="63"/>
      <c r="AA141" s="64"/>
      <c r="AB141" s="65"/>
      <c r="AC141" s="65"/>
      <c r="AD141" s="65"/>
      <c r="AE141" s="65"/>
      <c r="AF141" s="66"/>
      <c r="AG141" s="82"/>
      <c r="AH141" s="76"/>
      <c r="AI141" s="82"/>
      <c r="AJ141" s="83">
        <f t="shared" si="60"/>
        <v>0</v>
      </c>
      <c r="AK141" s="84" t="s">
        <v>77</v>
      </c>
      <c r="AL141" s="75" t="s">
        <v>77</v>
      </c>
      <c r="AM141" s="85" t="s">
        <v>77</v>
      </c>
      <c r="AN141" s="82"/>
      <c r="AO141" s="75"/>
      <c r="AP141" s="85"/>
      <c r="AQ141" s="82" t="s">
        <v>75</v>
      </c>
      <c r="AR141" s="75" t="s">
        <v>75</v>
      </c>
      <c r="AS141" s="75" t="s">
        <v>75</v>
      </c>
      <c r="AT141" s="75" t="s">
        <v>75</v>
      </c>
      <c r="AU141" s="76" t="s">
        <v>75</v>
      </c>
      <c r="AV141" s="86">
        <f t="shared" si="44"/>
        <v>0</v>
      </c>
      <c r="AW141" s="78"/>
      <c r="AX141" s="78"/>
      <c r="AY141" s="78"/>
      <c r="AZ141" s="78"/>
      <c r="BA141" s="78"/>
      <c r="BB141" s="78"/>
      <c r="BC141" s="78"/>
      <c r="BD141" s="78"/>
      <c r="BE141" s="81"/>
    </row>
    <row r="142" spans="1:57" ht="34.049999999999997" customHeight="1" x14ac:dyDescent="0.3">
      <c r="A142" s="702"/>
      <c r="B142" s="675"/>
      <c r="C142" s="672"/>
      <c r="D142" s="72" t="s">
        <v>78</v>
      </c>
      <c r="E142" s="678"/>
      <c r="F142" s="672"/>
      <c r="G142" s="73">
        <f t="shared" si="59"/>
        <v>0</v>
      </c>
      <c r="H142" s="74">
        <f t="shared" si="1"/>
        <v>0</v>
      </c>
      <c r="I142" s="75"/>
      <c r="J142" s="75"/>
      <c r="K142" s="75"/>
      <c r="L142" s="76"/>
      <c r="M142" s="77">
        <f t="shared" si="2"/>
        <v>0</v>
      </c>
      <c r="N142" s="78"/>
      <c r="O142" s="78"/>
      <c r="P142" s="78"/>
      <c r="Q142" s="87"/>
      <c r="R142" s="79"/>
      <c r="S142" s="80"/>
      <c r="T142" s="78"/>
      <c r="U142" s="78"/>
      <c r="V142" s="78"/>
      <c r="W142" s="78"/>
      <c r="X142" s="81"/>
      <c r="Y142" s="62"/>
      <c r="Z142" s="63"/>
      <c r="AA142" s="64"/>
      <c r="AB142" s="65"/>
      <c r="AC142" s="65"/>
      <c r="AD142" s="65"/>
      <c r="AE142" s="65"/>
      <c r="AF142" s="66"/>
      <c r="AG142" s="82"/>
      <c r="AH142" s="76"/>
      <c r="AI142" s="82"/>
      <c r="AJ142" s="83">
        <f>SUM(AK142:AU142)</f>
        <v>0</v>
      </c>
      <c r="AK142" s="84"/>
      <c r="AL142" s="75"/>
      <c r="AM142" s="85"/>
      <c r="AN142" s="82" t="s">
        <v>75</v>
      </c>
      <c r="AO142" s="75" t="s">
        <v>75</v>
      </c>
      <c r="AP142" s="85" t="s">
        <v>75</v>
      </c>
      <c r="AQ142" s="82" t="s">
        <v>75</v>
      </c>
      <c r="AR142" s="75" t="s">
        <v>75</v>
      </c>
      <c r="AS142" s="75" t="s">
        <v>75</v>
      </c>
      <c r="AT142" s="75" t="s">
        <v>75</v>
      </c>
      <c r="AU142" s="76" t="s">
        <v>75</v>
      </c>
      <c r="AV142" s="86">
        <f t="shared" si="44"/>
        <v>0</v>
      </c>
      <c r="AW142" s="78"/>
      <c r="AX142" s="78"/>
      <c r="AY142" s="78"/>
      <c r="AZ142" s="78"/>
      <c r="BA142" s="78"/>
      <c r="BB142" s="78"/>
      <c r="BC142" s="78"/>
      <c r="BD142" s="78"/>
      <c r="BE142" s="81"/>
    </row>
    <row r="143" spans="1:57" ht="34.049999999999997" customHeight="1" x14ac:dyDescent="0.3">
      <c r="A143" s="702"/>
      <c r="B143" s="675"/>
      <c r="C143" s="672"/>
      <c r="D143" s="72" t="s">
        <v>79</v>
      </c>
      <c r="E143" s="678"/>
      <c r="F143" s="672"/>
      <c r="G143" s="73">
        <f t="shared" si="59"/>
        <v>1</v>
      </c>
      <c r="H143" s="74">
        <f t="shared" si="1"/>
        <v>0</v>
      </c>
      <c r="I143" s="75"/>
      <c r="J143" s="75"/>
      <c r="K143" s="75"/>
      <c r="L143" s="76"/>
      <c r="M143" s="77">
        <f t="shared" si="2"/>
        <v>1</v>
      </c>
      <c r="N143" s="78"/>
      <c r="O143" s="78"/>
      <c r="P143" s="78"/>
      <c r="Q143" s="78"/>
      <c r="R143" s="79">
        <v>1</v>
      </c>
      <c r="S143" s="80">
        <v>1</v>
      </c>
      <c r="T143" s="78"/>
      <c r="U143" s="78"/>
      <c r="V143" s="78"/>
      <c r="W143" s="78"/>
      <c r="X143" s="81"/>
      <c r="Y143" s="62">
        <v>1</v>
      </c>
      <c r="Z143" s="63"/>
      <c r="AA143" s="64"/>
      <c r="AB143" s="65"/>
      <c r="AC143" s="65"/>
      <c r="AD143" s="65"/>
      <c r="AE143" s="65">
        <v>1</v>
      </c>
      <c r="AF143" s="66"/>
      <c r="AG143" s="82">
        <v>42</v>
      </c>
      <c r="AH143" s="76">
        <v>17</v>
      </c>
      <c r="AI143" s="82">
        <v>70</v>
      </c>
      <c r="AJ143" s="83">
        <f t="shared" ref="AJ143:AJ144" si="61">SUM(AQ143:AU143)</f>
        <v>1</v>
      </c>
      <c r="AK143" s="84" t="s">
        <v>77</v>
      </c>
      <c r="AL143" s="75" t="s">
        <v>77</v>
      </c>
      <c r="AM143" s="85" t="s">
        <v>77</v>
      </c>
      <c r="AN143" s="82" t="s">
        <v>75</v>
      </c>
      <c r="AO143" s="75" t="s">
        <v>75</v>
      </c>
      <c r="AP143" s="85" t="s">
        <v>75</v>
      </c>
      <c r="AQ143" s="88"/>
      <c r="AR143" s="76">
        <v>1</v>
      </c>
      <c r="AS143" s="76"/>
      <c r="AT143" s="76"/>
      <c r="AU143" s="85"/>
      <c r="AV143" s="86">
        <f t="shared" si="44"/>
        <v>0</v>
      </c>
      <c r="AW143" s="78"/>
      <c r="AX143" s="78"/>
      <c r="AY143" s="78"/>
      <c r="AZ143" s="78"/>
      <c r="BA143" s="78"/>
      <c r="BB143" s="78"/>
      <c r="BC143" s="78"/>
      <c r="BD143" s="78"/>
      <c r="BE143" s="81"/>
    </row>
    <row r="144" spans="1:57" ht="34.049999999999997" customHeight="1" x14ac:dyDescent="0.3">
      <c r="A144" s="702"/>
      <c r="B144" s="676"/>
      <c r="C144" s="673"/>
      <c r="D144" s="89" t="s">
        <v>80</v>
      </c>
      <c r="E144" s="679"/>
      <c r="F144" s="673"/>
      <c r="G144" s="90">
        <f t="shared" si="59"/>
        <v>0</v>
      </c>
      <c r="H144" s="91">
        <f t="shared" si="1"/>
        <v>0</v>
      </c>
      <c r="I144" s="92"/>
      <c r="J144" s="92"/>
      <c r="K144" s="92"/>
      <c r="L144" s="93"/>
      <c r="M144" s="94">
        <f t="shared" si="2"/>
        <v>0</v>
      </c>
      <c r="N144" s="95"/>
      <c r="O144" s="95"/>
      <c r="P144" s="95"/>
      <c r="Q144" s="95"/>
      <c r="R144" s="96"/>
      <c r="S144" s="97"/>
      <c r="T144" s="98"/>
      <c r="U144" s="98"/>
      <c r="V144" s="98"/>
      <c r="W144" s="98"/>
      <c r="X144" s="99"/>
      <c r="Y144" s="100"/>
      <c r="Z144" s="81"/>
      <c r="AA144" s="82"/>
      <c r="AB144" s="75"/>
      <c r="AC144" s="75"/>
      <c r="AD144" s="75"/>
      <c r="AE144" s="75"/>
      <c r="AF144" s="76"/>
      <c r="AG144" s="101"/>
      <c r="AH144" s="102"/>
      <c r="AI144" s="103"/>
      <c r="AJ144" s="104">
        <f t="shared" si="61"/>
        <v>0</v>
      </c>
      <c r="AK144" s="105" t="s">
        <v>75</v>
      </c>
      <c r="AL144" s="92" t="s">
        <v>75</v>
      </c>
      <c r="AM144" s="106" t="s">
        <v>75</v>
      </c>
      <c r="AN144" s="103" t="s">
        <v>75</v>
      </c>
      <c r="AO144" s="92" t="s">
        <v>77</v>
      </c>
      <c r="AP144" s="106" t="s">
        <v>77</v>
      </c>
      <c r="AQ144" s="103"/>
      <c r="AR144" s="92"/>
      <c r="AS144" s="92"/>
      <c r="AT144" s="92"/>
      <c r="AU144" s="93"/>
      <c r="AV144" s="107">
        <f t="shared" si="44"/>
        <v>0</v>
      </c>
      <c r="AW144" s="98"/>
      <c r="AX144" s="98"/>
      <c r="AY144" s="98"/>
      <c r="AZ144" s="98"/>
      <c r="BA144" s="98"/>
      <c r="BB144" s="98"/>
      <c r="BC144" s="98"/>
      <c r="BD144" s="98"/>
      <c r="BE144" s="99"/>
    </row>
    <row r="145" spans="1:57" ht="34.049999999999997" customHeight="1" x14ac:dyDescent="0.3">
      <c r="A145" s="702"/>
      <c r="B145" s="674" t="s">
        <v>131</v>
      </c>
      <c r="C145" s="671" t="s">
        <v>132</v>
      </c>
      <c r="D145" s="51" t="s">
        <v>74</v>
      </c>
      <c r="E145" s="705">
        <v>50</v>
      </c>
      <c r="F145" s="704">
        <f>E145-SUM(M145:M149)</f>
        <v>9</v>
      </c>
      <c r="G145" s="53">
        <f t="shared" si="59"/>
        <v>0</v>
      </c>
      <c r="H145" s="54">
        <f t="shared" si="1"/>
        <v>0</v>
      </c>
      <c r="I145" s="55"/>
      <c r="J145" s="55"/>
      <c r="K145" s="55"/>
      <c r="L145" s="56"/>
      <c r="M145" s="57">
        <f t="shared" si="2"/>
        <v>0</v>
      </c>
      <c r="N145" s="58"/>
      <c r="O145" s="58"/>
      <c r="P145" s="58"/>
      <c r="Q145" s="58"/>
      <c r="R145" s="61"/>
      <c r="S145" s="62"/>
      <c r="T145" s="62"/>
      <c r="U145" s="62"/>
      <c r="V145" s="108"/>
      <c r="W145" s="108"/>
      <c r="X145" s="63"/>
      <c r="Y145" s="60"/>
      <c r="Z145" s="61"/>
      <c r="AA145" s="67"/>
      <c r="AB145" s="55"/>
      <c r="AC145" s="55"/>
      <c r="AD145" s="55"/>
      <c r="AE145" s="55"/>
      <c r="AF145" s="56"/>
      <c r="AG145" s="67"/>
      <c r="AH145" s="70"/>
      <c r="AI145" s="69"/>
      <c r="AJ145" s="68">
        <f t="shared" ref="AJ145:AJ146" si="62">SUM(AN145:AP145)</f>
        <v>0</v>
      </c>
      <c r="AK145" s="69" t="s">
        <v>75</v>
      </c>
      <c r="AL145" s="55" t="s">
        <v>75</v>
      </c>
      <c r="AM145" s="70" t="s">
        <v>75</v>
      </c>
      <c r="AN145" s="67"/>
      <c r="AO145" s="55"/>
      <c r="AP145" s="70"/>
      <c r="AQ145" s="67" t="s">
        <v>75</v>
      </c>
      <c r="AR145" s="55" t="s">
        <v>75</v>
      </c>
      <c r="AS145" s="55" t="s">
        <v>75</v>
      </c>
      <c r="AT145" s="55" t="s">
        <v>75</v>
      </c>
      <c r="AU145" s="70" t="s">
        <v>75</v>
      </c>
      <c r="AV145" s="71">
        <f t="shared" si="44"/>
        <v>0</v>
      </c>
      <c r="AW145" s="108"/>
      <c r="AX145" s="108"/>
      <c r="AY145" s="108"/>
      <c r="AZ145" s="108"/>
      <c r="BA145" s="108"/>
      <c r="BB145" s="108"/>
      <c r="BC145" s="108"/>
      <c r="BD145" s="108"/>
      <c r="BE145" s="63"/>
    </row>
    <row r="146" spans="1:57" ht="34.049999999999997" customHeight="1" x14ac:dyDescent="0.3">
      <c r="A146" s="702"/>
      <c r="B146" s="675"/>
      <c r="C146" s="672"/>
      <c r="D146" s="72" t="s">
        <v>76</v>
      </c>
      <c r="E146" s="678"/>
      <c r="F146" s="672"/>
      <c r="G146" s="73">
        <f t="shared" si="59"/>
        <v>0</v>
      </c>
      <c r="H146" s="74">
        <f t="shared" si="1"/>
        <v>0</v>
      </c>
      <c r="I146" s="75"/>
      <c r="J146" s="75"/>
      <c r="K146" s="75"/>
      <c r="L146" s="76"/>
      <c r="M146" s="77">
        <f t="shared" si="2"/>
        <v>0</v>
      </c>
      <c r="N146" s="78"/>
      <c r="O146" s="78"/>
      <c r="P146" s="78"/>
      <c r="Q146" s="78"/>
      <c r="R146" s="81"/>
      <c r="S146" s="62"/>
      <c r="T146" s="62"/>
      <c r="U146" s="62"/>
      <c r="V146" s="108"/>
      <c r="W146" s="108"/>
      <c r="X146" s="63"/>
      <c r="Y146" s="109"/>
      <c r="Z146" s="63"/>
      <c r="AA146" s="64"/>
      <c r="AB146" s="65"/>
      <c r="AC146" s="65"/>
      <c r="AD146" s="65"/>
      <c r="AE146" s="65"/>
      <c r="AF146" s="66"/>
      <c r="AG146" s="82"/>
      <c r="AH146" s="85"/>
      <c r="AI146" s="84"/>
      <c r="AJ146" s="83">
        <f t="shared" si="62"/>
        <v>0</v>
      </c>
      <c r="AK146" s="84" t="s">
        <v>77</v>
      </c>
      <c r="AL146" s="75" t="s">
        <v>77</v>
      </c>
      <c r="AM146" s="85" t="s">
        <v>77</v>
      </c>
      <c r="AN146" s="82"/>
      <c r="AO146" s="75"/>
      <c r="AP146" s="85"/>
      <c r="AQ146" s="82" t="s">
        <v>75</v>
      </c>
      <c r="AR146" s="75" t="s">
        <v>75</v>
      </c>
      <c r="AS146" s="75" t="s">
        <v>75</v>
      </c>
      <c r="AT146" s="75" t="s">
        <v>75</v>
      </c>
      <c r="AU146" s="85" t="s">
        <v>75</v>
      </c>
      <c r="AV146" s="86">
        <f t="shared" si="44"/>
        <v>0</v>
      </c>
      <c r="AW146" s="108"/>
      <c r="AX146" s="108"/>
      <c r="AY146" s="108"/>
      <c r="AZ146" s="108"/>
      <c r="BA146" s="108"/>
      <c r="BB146" s="108"/>
      <c r="BC146" s="108"/>
      <c r="BD146" s="108"/>
      <c r="BE146" s="63"/>
    </row>
    <row r="147" spans="1:57" ht="34.049999999999997" customHeight="1" x14ac:dyDescent="0.3">
      <c r="A147" s="702"/>
      <c r="B147" s="675"/>
      <c r="C147" s="672"/>
      <c r="D147" s="72" t="s">
        <v>78</v>
      </c>
      <c r="E147" s="678"/>
      <c r="F147" s="672"/>
      <c r="G147" s="73">
        <f t="shared" si="59"/>
        <v>0</v>
      </c>
      <c r="H147" s="74">
        <f t="shared" si="1"/>
        <v>0</v>
      </c>
      <c r="I147" s="75"/>
      <c r="J147" s="75"/>
      <c r="K147" s="75"/>
      <c r="L147" s="76"/>
      <c r="M147" s="77">
        <f t="shared" si="2"/>
        <v>0</v>
      </c>
      <c r="N147" s="78"/>
      <c r="O147" s="78"/>
      <c r="P147" s="78"/>
      <c r="Q147" s="78"/>
      <c r="R147" s="81"/>
      <c r="S147" s="62"/>
      <c r="T147" s="62"/>
      <c r="U147" s="62"/>
      <c r="V147" s="108"/>
      <c r="W147" s="108"/>
      <c r="X147" s="63"/>
      <c r="Y147" s="109"/>
      <c r="Z147" s="63"/>
      <c r="AA147" s="64"/>
      <c r="AB147" s="65"/>
      <c r="AC147" s="65"/>
      <c r="AD147" s="65"/>
      <c r="AE147" s="65"/>
      <c r="AF147" s="66"/>
      <c r="AG147" s="82"/>
      <c r="AH147" s="85"/>
      <c r="AI147" s="84"/>
      <c r="AJ147" s="83">
        <f>SUM(AK147:AU147)</f>
        <v>0</v>
      </c>
      <c r="AK147" s="84"/>
      <c r="AL147" s="75"/>
      <c r="AM147" s="85"/>
      <c r="AN147" s="82" t="s">
        <v>75</v>
      </c>
      <c r="AO147" s="75" t="s">
        <v>75</v>
      </c>
      <c r="AP147" s="85" t="s">
        <v>75</v>
      </c>
      <c r="AQ147" s="82" t="s">
        <v>75</v>
      </c>
      <c r="AR147" s="75" t="s">
        <v>75</v>
      </c>
      <c r="AS147" s="75" t="s">
        <v>75</v>
      </c>
      <c r="AT147" s="75" t="s">
        <v>75</v>
      </c>
      <c r="AU147" s="85" t="s">
        <v>75</v>
      </c>
      <c r="AV147" s="86">
        <f t="shared" si="44"/>
        <v>0</v>
      </c>
      <c r="AW147" s="108"/>
      <c r="AX147" s="108"/>
      <c r="AY147" s="108"/>
      <c r="AZ147" s="108"/>
      <c r="BA147" s="108"/>
      <c r="BB147" s="108"/>
      <c r="BC147" s="108"/>
      <c r="BD147" s="108"/>
      <c r="BE147" s="63"/>
    </row>
    <row r="148" spans="1:57" ht="34.049999999999997" customHeight="1" x14ac:dyDescent="0.3">
      <c r="A148" s="702"/>
      <c r="B148" s="675"/>
      <c r="C148" s="672"/>
      <c r="D148" s="72" t="s">
        <v>79</v>
      </c>
      <c r="E148" s="678"/>
      <c r="F148" s="672"/>
      <c r="G148" s="73">
        <f t="shared" si="59"/>
        <v>43</v>
      </c>
      <c r="H148" s="74">
        <f t="shared" si="1"/>
        <v>0</v>
      </c>
      <c r="I148" s="75"/>
      <c r="J148" s="75"/>
      <c r="K148" s="75"/>
      <c r="L148" s="76"/>
      <c r="M148" s="77">
        <f t="shared" si="2"/>
        <v>41</v>
      </c>
      <c r="N148" s="78">
        <v>41</v>
      </c>
      <c r="O148" s="78"/>
      <c r="P148" s="78"/>
      <c r="Q148" s="78"/>
      <c r="R148" s="81"/>
      <c r="S148" s="62">
        <v>5</v>
      </c>
      <c r="T148" s="62"/>
      <c r="U148" s="62"/>
      <c r="V148" s="108">
        <v>34</v>
      </c>
      <c r="W148" s="108">
        <v>2</v>
      </c>
      <c r="X148" s="63"/>
      <c r="Y148" s="109">
        <v>34</v>
      </c>
      <c r="Z148" s="63">
        <v>7</v>
      </c>
      <c r="AA148" s="64">
        <v>0</v>
      </c>
      <c r="AB148" s="65">
        <v>23</v>
      </c>
      <c r="AC148" s="65">
        <v>23</v>
      </c>
      <c r="AD148" s="65">
        <v>11</v>
      </c>
      <c r="AE148" s="65">
        <v>31</v>
      </c>
      <c r="AF148" s="66">
        <v>3</v>
      </c>
      <c r="AG148" s="82">
        <v>47</v>
      </c>
      <c r="AH148" s="85">
        <v>3</v>
      </c>
      <c r="AI148" s="84">
        <v>86</v>
      </c>
      <c r="AJ148" s="83">
        <f t="shared" ref="AJ148:AJ149" si="63">SUM(AQ148:AU148)</f>
        <v>41</v>
      </c>
      <c r="AK148" s="84" t="s">
        <v>77</v>
      </c>
      <c r="AL148" s="75" t="s">
        <v>77</v>
      </c>
      <c r="AM148" s="85" t="s">
        <v>77</v>
      </c>
      <c r="AN148" s="82" t="s">
        <v>75</v>
      </c>
      <c r="AO148" s="75" t="s">
        <v>75</v>
      </c>
      <c r="AP148" s="85" t="s">
        <v>75</v>
      </c>
      <c r="AQ148" s="82">
        <v>3</v>
      </c>
      <c r="AR148" s="75">
        <v>6</v>
      </c>
      <c r="AS148" s="75">
        <v>32</v>
      </c>
      <c r="AT148" s="75"/>
      <c r="AU148" s="85"/>
      <c r="AV148" s="86">
        <f t="shared" si="44"/>
        <v>2</v>
      </c>
      <c r="AW148" s="108"/>
      <c r="AX148" s="108"/>
      <c r="AY148" s="108"/>
      <c r="AZ148" s="108"/>
      <c r="BA148" s="108"/>
      <c r="BB148" s="108"/>
      <c r="BC148" s="108"/>
      <c r="BD148" s="108">
        <v>2</v>
      </c>
      <c r="BE148" s="63"/>
    </row>
    <row r="149" spans="1:57" ht="34.049999999999997" customHeight="1" x14ac:dyDescent="0.3">
      <c r="A149" s="702"/>
      <c r="B149" s="676"/>
      <c r="C149" s="673"/>
      <c r="D149" s="89" t="s">
        <v>80</v>
      </c>
      <c r="E149" s="679"/>
      <c r="F149" s="673"/>
      <c r="G149" s="90">
        <f t="shared" si="59"/>
        <v>0</v>
      </c>
      <c r="H149" s="91">
        <f t="shared" si="1"/>
        <v>0</v>
      </c>
      <c r="I149" s="92"/>
      <c r="J149" s="92"/>
      <c r="K149" s="92"/>
      <c r="L149" s="93"/>
      <c r="M149" s="110">
        <f t="shared" si="2"/>
        <v>0</v>
      </c>
      <c r="N149" s="98"/>
      <c r="O149" s="98"/>
      <c r="P149" s="98"/>
      <c r="Q149" s="98"/>
      <c r="R149" s="99"/>
      <c r="S149" s="100"/>
      <c r="T149" s="100"/>
      <c r="U149" s="100"/>
      <c r="V149" s="78"/>
      <c r="W149" s="78"/>
      <c r="X149" s="81"/>
      <c r="Y149" s="80"/>
      <c r="Z149" s="81"/>
      <c r="AA149" s="82"/>
      <c r="AB149" s="75"/>
      <c r="AC149" s="75"/>
      <c r="AD149" s="75"/>
      <c r="AE149" s="75"/>
      <c r="AF149" s="76"/>
      <c r="AG149" s="103"/>
      <c r="AH149" s="106"/>
      <c r="AI149" s="111"/>
      <c r="AJ149" s="112">
        <f t="shared" si="63"/>
        <v>0</v>
      </c>
      <c r="AK149" s="105" t="s">
        <v>75</v>
      </c>
      <c r="AL149" s="92" t="s">
        <v>75</v>
      </c>
      <c r="AM149" s="106" t="s">
        <v>75</v>
      </c>
      <c r="AN149" s="103" t="s">
        <v>75</v>
      </c>
      <c r="AO149" s="92" t="s">
        <v>77</v>
      </c>
      <c r="AP149" s="106" t="s">
        <v>77</v>
      </c>
      <c r="AQ149" s="103"/>
      <c r="AR149" s="92"/>
      <c r="AS149" s="92"/>
      <c r="AT149" s="92"/>
      <c r="AU149" s="106"/>
      <c r="AV149" s="107">
        <f t="shared" si="44"/>
        <v>0</v>
      </c>
      <c r="AW149" s="78"/>
      <c r="AX149" s="78"/>
      <c r="AY149" s="78"/>
      <c r="AZ149" s="78"/>
      <c r="BA149" s="78"/>
      <c r="BB149" s="78"/>
      <c r="BC149" s="78"/>
      <c r="BD149" s="78"/>
      <c r="BE149" s="81"/>
    </row>
    <row r="150" spans="1:57" ht="34.049999999999997" customHeight="1" x14ac:dyDescent="0.3">
      <c r="A150" s="702"/>
      <c r="B150" s="674" t="s">
        <v>133</v>
      </c>
      <c r="C150" s="671" t="s">
        <v>134</v>
      </c>
      <c r="D150" s="51" t="s">
        <v>74</v>
      </c>
      <c r="E150" s="705">
        <v>51</v>
      </c>
      <c r="F150" s="704">
        <f>E150-SUM(M150:M154)</f>
        <v>0</v>
      </c>
      <c r="G150" s="53">
        <f t="shared" si="59"/>
        <v>0</v>
      </c>
      <c r="H150" s="54">
        <f t="shared" si="1"/>
        <v>0</v>
      </c>
      <c r="I150" s="55"/>
      <c r="J150" s="55"/>
      <c r="K150" s="55"/>
      <c r="L150" s="56"/>
      <c r="M150" s="57">
        <f t="shared" si="2"/>
        <v>0</v>
      </c>
      <c r="N150" s="58"/>
      <c r="O150" s="58"/>
      <c r="P150" s="58"/>
      <c r="Q150" s="58"/>
      <c r="R150" s="61"/>
      <c r="S150" s="113"/>
      <c r="T150" s="113"/>
      <c r="U150" s="113"/>
      <c r="V150" s="58"/>
      <c r="W150" s="58"/>
      <c r="X150" s="61"/>
      <c r="Y150" s="60"/>
      <c r="Z150" s="61"/>
      <c r="AA150" s="67"/>
      <c r="AB150" s="55"/>
      <c r="AC150" s="55"/>
      <c r="AD150" s="55"/>
      <c r="AE150" s="55"/>
      <c r="AF150" s="56"/>
      <c r="AG150" s="67"/>
      <c r="AH150" s="70"/>
      <c r="AI150" s="69"/>
      <c r="AJ150" s="68">
        <f t="shared" ref="AJ150:AJ151" si="64">SUM(AN150:AP150)</f>
        <v>0</v>
      </c>
      <c r="AK150" s="69" t="s">
        <v>75</v>
      </c>
      <c r="AL150" s="55" t="s">
        <v>75</v>
      </c>
      <c r="AM150" s="70" t="s">
        <v>75</v>
      </c>
      <c r="AN150" s="67"/>
      <c r="AO150" s="55"/>
      <c r="AP150" s="70"/>
      <c r="AQ150" s="67" t="s">
        <v>75</v>
      </c>
      <c r="AR150" s="55" t="s">
        <v>75</v>
      </c>
      <c r="AS150" s="55" t="s">
        <v>75</v>
      </c>
      <c r="AT150" s="55" t="s">
        <v>75</v>
      </c>
      <c r="AU150" s="70" t="s">
        <v>75</v>
      </c>
      <c r="AV150" s="71">
        <f t="shared" si="44"/>
        <v>0</v>
      </c>
      <c r="AW150" s="58"/>
      <c r="AX150" s="58"/>
      <c r="AY150" s="58"/>
      <c r="AZ150" s="58"/>
      <c r="BA150" s="58"/>
      <c r="BB150" s="58"/>
      <c r="BC150" s="58"/>
      <c r="BD150" s="58"/>
      <c r="BE150" s="61"/>
    </row>
    <row r="151" spans="1:57" ht="34.049999999999997" customHeight="1" x14ac:dyDescent="0.3">
      <c r="A151" s="702"/>
      <c r="B151" s="675"/>
      <c r="C151" s="672"/>
      <c r="D151" s="72" t="s">
        <v>76</v>
      </c>
      <c r="E151" s="678"/>
      <c r="F151" s="672"/>
      <c r="G151" s="73">
        <f t="shared" si="59"/>
        <v>0</v>
      </c>
      <c r="H151" s="74">
        <f t="shared" si="1"/>
        <v>0</v>
      </c>
      <c r="I151" s="75"/>
      <c r="J151" s="75"/>
      <c r="K151" s="75"/>
      <c r="L151" s="76"/>
      <c r="M151" s="77">
        <f t="shared" si="2"/>
        <v>0</v>
      </c>
      <c r="N151" s="78"/>
      <c r="O151" s="78"/>
      <c r="P151" s="78"/>
      <c r="Q151" s="78"/>
      <c r="R151" s="81"/>
      <c r="S151" s="62"/>
      <c r="T151" s="62"/>
      <c r="U151" s="62"/>
      <c r="V151" s="108"/>
      <c r="W151" s="108"/>
      <c r="X151" s="63"/>
      <c r="Y151" s="109"/>
      <c r="Z151" s="63"/>
      <c r="AA151" s="64"/>
      <c r="AB151" s="65"/>
      <c r="AC151" s="65"/>
      <c r="AD151" s="65"/>
      <c r="AE151" s="65"/>
      <c r="AF151" s="66"/>
      <c r="AG151" s="82"/>
      <c r="AH151" s="85"/>
      <c r="AI151" s="84"/>
      <c r="AJ151" s="83">
        <f t="shared" si="64"/>
        <v>0</v>
      </c>
      <c r="AK151" s="84" t="s">
        <v>77</v>
      </c>
      <c r="AL151" s="75" t="s">
        <v>77</v>
      </c>
      <c r="AM151" s="85" t="s">
        <v>77</v>
      </c>
      <c r="AN151" s="82"/>
      <c r="AO151" s="75"/>
      <c r="AP151" s="85"/>
      <c r="AQ151" s="82" t="s">
        <v>75</v>
      </c>
      <c r="AR151" s="75" t="s">
        <v>75</v>
      </c>
      <c r="AS151" s="75" t="s">
        <v>75</v>
      </c>
      <c r="AT151" s="75" t="s">
        <v>75</v>
      </c>
      <c r="AU151" s="85" t="s">
        <v>75</v>
      </c>
      <c r="AV151" s="86">
        <f t="shared" si="44"/>
        <v>0</v>
      </c>
      <c r="AW151" s="108"/>
      <c r="AX151" s="108"/>
      <c r="AY151" s="108"/>
      <c r="AZ151" s="108"/>
      <c r="BA151" s="108"/>
      <c r="BB151" s="108"/>
      <c r="BC151" s="108"/>
      <c r="BD151" s="108"/>
      <c r="BE151" s="63"/>
    </row>
    <row r="152" spans="1:57" ht="34.049999999999997" customHeight="1" x14ac:dyDescent="0.3">
      <c r="A152" s="702"/>
      <c r="B152" s="675"/>
      <c r="C152" s="672"/>
      <c r="D152" s="72" t="s">
        <v>78</v>
      </c>
      <c r="E152" s="678"/>
      <c r="F152" s="672"/>
      <c r="G152" s="73">
        <f t="shared" si="59"/>
        <v>0</v>
      </c>
      <c r="H152" s="74">
        <f t="shared" si="1"/>
        <v>0</v>
      </c>
      <c r="I152" s="75"/>
      <c r="J152" s="75"/>
      <c r="K152" s="75"/>
      <c r="L152" s="76"/>
      <c r="M152" s="77">
        <f t="shared" si="2"/>
        <v>0</v>
      </c>
      <c r="N152" s="78"/>
      <c r="O152" s="78"/>
      <c r="P152" s="78"/>
      <c r="Q152" s="78"/>
      <c r="R152" s="81"/>
      <c r="S152" s="62"/>
      <c r="T152" s="62"/>
      <c r="U152" s="62"/>
      <c r="V152" s="108"/>
      <c r="W152" s="108"/>
      <c r="X152" s="63"/>
      <c r="Y152" s="109"/>
      <c r="Z152" s="63"/>
      <c r="AA152" s="64"/>
      <c r="AB152" s="65"/>
      <c r="AC152" s="65"/>
      <c r="AD152" s="65"/>
      <c r="AE152" s="65"/>
      <c r="AF152" s="66"/>
      <c r="AG152" s="82"/>
      <c r="AH152" s="85"/>
      <c r="AI152" s="84"/>
      <c r="AJ152" s="83">
        <f>SUM(AK152:AU152)</f>
        <v>0</v>
      </c>
      <c r="AK152" s="84"/>
      <c r="AL152" s="75"/>
      <c r="AM152" s="85"/>
      <c r="AN152" s="82" t="s">
        <v>75</v>
      </c>
      <c r="AO152" s="75" t="s">
        <v>75</v>
      </c>
      <c r="AP152" s="85" t="s">
        <v>75</v>
      </c>
      <c r="AQ152" s="82" t="s">
        <v>75</v>
      </c>
      <c r="AR152" s="75" t="s">
        <v>75</v>
      </c>
      <c r="AS152" s="75" t="s">
        <v>75</v>
      </c>
      <c r="AT152" s="75" t="s">
        <v>75</v>
      </c>
      <c r="AU152" s="85" t="s">
        <v>75</v>
      </c>
      <c r="AV152" s="86">
        <f t="shared" si="44"/>
        <v>0</v>
      </c>
      <c r="AW152" s="108"/>
      <c r="AX152" s="108"/>
      <c r="AY152" s="108"/>
      <c r="AZ152" s="108"/>
      <c r="BA152" s="108"/>
      <c r="BB152" s="108"/>
      <c r="BC152" s="108"/>
      <c r="BD152" s="108"/>
      <c r="BE152" s="63"/>
    </row>
    <row r="153" spans="1:57" ht="34.049999999999997" customHeight="1" x14ac:dyDescent="0.3">
      <c r="A153" s="702"/>
      <c r="B153" s="675"/>
      <c r="C153" s="672"/>
      <c r="D153" s="72" t="s">
        <v>79</v>
      </c>
      <c r="E153" s="678"/>
      <c r="F153" s="672"/>
      <c r="G153" s="73">
        <f t="shared" si="59"/>
        <v>51</v>
      </c>
      <c r="H153" s="74">
        <f t="shared" si="1"/>
        <v>2</v>
      </c>
      <c r="I153" s="75">
        <v>1</v>
      </c>
      <c r="J153" s="75"/>
      <c r="K153" s="75">
        <v>1</v>
      </c>
      <c r="L153" s="76"/>
      <c r="M153" s="77">
        <f t="shared" si="2"/>
        <v>51</v>
      </c>
      <c r="N153" s="78">
        <v>51</v>
      </c>
      <c r="O153" s="78"/>
      <c r="P153" s="78"/>
      <c r="Q153" s="78"/>
      <c r="R153" s="81"/>
      <c r="S153" s="62"/>
      <c r="T153" s="62"/>
      <c r="U153" s="62"/>
      <c r="V153" s="108">
        <v>51</v>
      </c>
      <c r="W153" s="108"/>
      <c r="X153" s="63"/>
      <c r="Y153" s="109">
        <v>42</v>
      </c>
      <c r="Z153" s="63">
        <v>9</v>
      </c>
      <c r="AA153" s="64"/>
      <c r="AB153" s="65">
        <v>12</v>
      </c>
      <c r="AC153" s="65">
        <v>10</v>
      </c>
      <c r="AD153" s="65"/>
      <c r="AE153" s="65">
        <v>5</v>
      </c>
      <c r="AF153" s="66">
        <v>4</v>
      </c>
      <c r="AG153" s="82">
        <v>37</v>
      </c>
      <c r="AH153" s="85">
        <v>16</v>
      </c>
      <c r="AI153" s="84">
        <v>85</v>
      </c>
      <c r="AJ153" s="83">
        <f t="shared" ref="AJ153:AJ154" si="65">SUM(AQ153:AU153)</f>
        <v>51</v>
      </c>
      <c r="AK153" s="84" t="s">
        <v>77</v>
      </c>
      <c r="AL153" s="75" t="s">
        <v>77</v>
      </c>
      <c r="AM153" s="85" t="s">
        <v>77</v>
      </c>
      <c r="AN153" s="82" t="s">
        <v>75</v>
      </c>
      <c r="AO153" s="75" t="s">
        <v>75</v>
      </c>
      <c r="AP153" s="85" t="s">
        <v>75</v>
      </c>
      <c r="AQ153" s="82">
        <v>7</v>
      </c>
      <c r="AR153" s="75">
        <v>27</v>
      </c>
      <c r="AS153" s="75">
        <v>17</v>
      </c>
      <c r="AT153" s="75"/>
      <c r="AU153" s="85"/>
      <c r="AV153" s="86">
        <f t="shared" si="44"/>
        <v>0</v>
      </c>
      <c r="AW153" s="108"/>
      <c r="AX153" s="108"/>
      <c r="AY153" s="108"/>
      <c r="AZ153" s="108"/>
      <c r="BA153" s="108"/>
      <c r="BB153" s="108"/>
      <c r="BC153" s="108"/>
      <c r="BD153" s="108"/>
      <c r="BE153" s="63"/>
    </row>
    <row r="154" spans="1:57" ht="34.049999999999997" customHeight="1" x14ac:dyDescent="0.3">
      <c r="A154" s="702"/>
      <c r="B154" s="676"/>
      <c r="C154" s="673"/>
      <c r="D154" s="89" t="s">
        <v>80</v>
      </c>
      <c r="E154" s="679"/>
      <c r="F154" s="673"/>
      <c r="G154" s="90">
        <f t="shared" si="59"/>
        <v>0</v>
      </c>
      <c r="H154" s="91">
        <f t="shared" si="1"/>
        <v>0</v>
      </c>
      <c r="I154" s="92"/>
      <c r="J154" s="92"/>
      <c r="K154" s="92"/>
      <c r="L154" s="93"/>
      <c r="M154" s="110">
        <f t="shared" si="2"/>
        <v>0</v>
      </c>
      <c r="N154" s="98"/>
      <c r="O154" s="98"/>
      <c r="P154" s="98"/>
      <c r="Q154" s="98"/>
      <c r="R154" s="99"/>
      <c r="S154" s="114"/>
      <c r="T154" s="114"/>
      <c r="U154" s="114"/>
      <c r="V154" s="98"/>
      <c r="W154" s="98"/>
      <c r="X154" s="99"/>
      <c r="Y154" s="97"/>
      <c r="Z154" s="99"/>
      <c r="AA154" s="103"/>
      <c r="AB154" s="92"/>
      <c r="AC154" s="92"/>
      <c r="AD154" s="92"/>
      <c r="AE154" s="92"/>
      <c r="AF154" s="93"/>
      <c r="AG154" s="103"/>
      <c r="AH154" s="106"/>
      <c r="AI154" s="105"/>
      <c r="AJ154" s="104">
        <f t="shared" si="65"/>
        <v>0</v>
      </c>
      <c r="AK154" s="105" t="s">
        <v>75</v>
      </c>
      <c r="AL154" s="92" t="s">
        <v>75</v>
      </c>
      <c r="AM154" s="106" t="s">
        <v>75</v>
      </c>
      <c r="AN154" s="103" t="s">
        <v>75</v>
      </c>
      <c r="AO154" s="92" t="s">
        <v>77</v>
      </c>
      <c r="AP154" s="106" t="s">
        <v>77</v>
      </c>
      <c r="AQ154" s="103"/>
      <c r="AR154" s="92"/>
      <c r="AS154" s="92"/>
      <c r="AT154" s="92"/>
      <c r="AU154" s="106"/>
      <c r="AV154" s="107">
        <f t="shared" si="44"/>
        <v>0</v>
      </c>
      <c r="AW154" s="98"/>
      <c r="AX154" s="98"/>
      <c r="AY154" s="98"/>
      <c r="AZ154" s="98"/>
      <c r="BA154" s="98"/>
      <c r="BB154" s="98"/>
      <c r="BC154" s="98"/>
      <c r="BD154" s="98"/>
      <c r="BE154" s="99"/>
    </row>
    <row r="155" spans="1:57" ht="34.049999999999997" customHeight="1" x14ac:dyDescent="0.3">
      <c r="A155" s="702"/>
      <c r="B155" s="674" t="s">
        <v>135</v>
      </c>
      <c r="C155" s="671" t="s">
        <v>136</v>
      </c>
      <c r="D155" s="51" t="s">
        <v>74</v>
      </c>
      <c r="E155" s="705">
        <v>52</v>
      </c>
      <c r="F155" s="704">
        <f>E155-SUM(M155:M159)</f>
        <v>-39</v>
      </c>
      <c r="G155" s="53">
        <f t="shared" si="59"/>
        <v>5</v>
      </c>
      <c r="H155" s="54">
        <f t="shared" si="1"/>
        <v>0</v>
      </c>
      <c r="I155" s="55"/>
      <c r="J155" s="55"/>
      <c r="K155" s="55"/>
      <c r="L155" s="56"/>
      <c r="M155" s="57">
        <f t="shared" si="2"/>
        <v>5</v>
      </c>
      <c r="N155" s="58"/>
      <c r="O155" s="58"/>
      <c r="P155" s="58"/>
      <c r="Q155" s="58"/>
      <c r="R155" s="59">
        <v>5</v>
      </c>
      <c r="S155" s="60"/>
      <c r="T155" s="58"/>
      <c r="U155" s="58"/>
      <c r="V155" s="55">
        <v>5</v>
      </c>
      <c r="W155" s="58"/>
      <c r="X155" s="61"/>
      <c r="Y155" s="62">
        <v>5</v>
      </c>
      <c r="Z155" s="63"/>
      <c r="AA155" s="64"/>
      <c r="AB155" s="65">
        <v>2</v>
      </c>
      <c r="AC155" s="65">
        <v>1</v>
      </c>
      <c r="AD155" s="65"/>
      <c r="AE155" s="65">
        <v>3</v>
      </c>
      <c r="AF155" s="66"/>
      <c r="AG155" s="64">
        <v>54</v>
      </c>
      <c r="AH155" s="66">
        <v>32</v>
      </c>
      <c r="AI155" s="67">
        <v>16</v>
      </c>
      <c r="AJ155" s="68">
        <f t="shared" ref="AJ155:AJ156" si="66">SUM(AN155:AP155)</f>
        <v>5</v>
      </c>
      <c r="AK155" s="69" t="s">
        <v>75</v>
      </c>
      <c r="AL155" s="55" t="s">
        <v>75</v>
      </c>
      <c r="AM155" s="70" t="s">
        <v>75</v>
      </c>
      <c r="AN155" s="67"/>
      <c r="AO155" s="55">
        <v>5</v>
      </c>
      <c r="AP155" s="70"/>
      <c r="AQ155" s="67" t="s">
        <v>75</v>
      </c>
      <c r="AR155" s="55" t="s">
        <v>75</v>
      </c>
      <c r="AS155" s="55" t="s">
        <v>75</v>
      </c>
      <c r="AT155" s="55" t="s">
        <v>75</v>
      </c>
      <c r="AU155" s="56" t="s">
        <v>75</v>
      </c>
      <c r="AV155" s="71">
        <f t="shared" si="44"/>
        <v>0</v>
      </c>
      <c r="AW155" s="58"/>
      <c r="AX155" s="58"/>
      <c r="AY155" s="58"/>
      <c r="AZ155" s="58"/>
      <c r="BA155" s="58"/>
      <c r="BB155" s="58"/>
      <c r="BC155" s="58"/>
      <c r="BD155" s="58"/>
      <c r="BE155" s="61"/>
    </row>
    <row r="156" spans="1:57" ht="34.049999999999997" customHeight="1" x14ac:dyDescent="0.3">
      <c r="A156" s="702"/>
      <c r="B156" s="675"/>
      <c r="C156" s="672"/>
      <c r="D156" s="72" t="s">
        <v>76</v>
      </c>
      <c r="E156" s="678"/>
      <c r="F156" s="672"/>
      <c r="G156" s="73">
        <f t="shared" si="59"/>
        <v>0</v>
      </c>
      <c r="H156" s="74">
        <f t="shared" si="1"/>
        <v>0</v>
      </c>
      <c r="I156" s="75"/>
      <c r="J156" s="75"/>
      <c r="K156" s="75"/>
      <c r="L156" s="76"/>
      <c r="M156" s="77">
        <v>0</v>
      </c>
      <c r="N156" s="78"/>
      <c r="O156" s="78"/>
      <c r="P156" s="78"/>
      <c r="Q156" s="78"/>
      <c r="R156" s="79"/>
      <c r="S156" s="80"/>
      <c r="T156" s="75"/>
      <c r="U156" s="75"/>
      <c r="V156" s="78"/>
      <c r="W156" s="78"/>
      <c r="X156" s="81"/>
      <c r="Y156" s="62"/>
      <c r="Z156" s="63"/>
      <c r="AA156" s="64"/>
      <c r="AB156" s="65"/>
      <c r="AC156" s="65"/>
      <c r="AD156" s="65"/>
      <c r="AE156" s="65"/>
      <c r="AF156" s="66"/>
      <c r="AG156" s="82"/>
      <c r="AH156" s="76"/>
      <c r="AI156" s="82"/>
      <c r="AJ156" s="83">
        <f t="shared" si="66"/>
        <v>0</v>
      </c>
      <c r="AK156" s="84" t="s">
        <v>75</v>
      </c>
      <c r="AL156" s="75" t="s">
        <v>75</v>
      </c>
      <c r="AM156" s="85" t="s">
        <v>75</v>
      </c>
      <c r="AN156" s="82"/>
      <c r="AO156" s="75"/>
      <c r="AP156" s="85"/>
      <c r="AQ156" s="82" t="s">
        <v>75</v>
      </c>
      <c r="AR156" s="75" t="s">
        <v>75</v>
      </c>
      <c r="AS156" s="75" t="s">
        <v>75</v>
      </c>
      <c r="AT156" s="75" t="s">
        <v>75</v>
      </c>
      <c r="AU156" s="76" t="s">
        <v>75</v>
      </c>
      <c r="AV156" s="86">
        <f t="shared" si="44"/>
        <v>0</v>
      </c>
      <c r="AW156" s="78"/>
      <c r="AX156" s="78"/>
      <c r="AY156" s="78"/>
      <c r="AZ156" s="78"/>
      <c r="BA156" s="78"/>
      <c r="BB156" s="78"/>
      <c r="BC156" s="78"/>
      <c r="BD156" s="78"/>
      <c r="BE156" s="81"/>
    </row>
    <row r="157" spans="1:57" ht="34.049999999999997" customHeight="1" x14ac:dyDescent="0.3">
      <c r="A157" s="702"/>
      <c r="B157" s="675"/>
      <c r="C157" s="672"/>
      <c r="D157" s="72" t="s">
        <v>78</v>
      </c>
      <c r="E157" s="678"/>
      <c r="F157" s="672"/>
      <c r="G157" s="128">
        <f t="shared" si="59"/>
        <v>0</v>
      </c>
      <c r="H157" s="355">
        <f t="shared" si="1"/>
        <v>0</v>
      </c>
      <c r="I157" s="356"/>
      <c r="J157" s="356"/>
      <c r="K157" s="356"/>
      <c r="L157" s="357"/>
      <c r="M157" s="365">
        <f t="shared" ref="M157:M159" si="67">IF(AND(SUM(N157:R157)=SUM(Y157:Z157),SUM(S157:X157)=SUM(Y157:Z157)),SUM(N157:R157),"ПЕРЕВІРТЕ ПРАВИЛЬНІСТЬ ДАНИХ")</f>
        <v>0</v>
      </c>
      <c r="N157" s="78"/>
      <c r="O157" s="78"/>
      <c r="P157" s="78"/>
      <c r="Q157" s="87"/>
      <c r="R157" s="79"/>
      <c r="S157" s="367"/>
      <c r="T157" s="368"/>
      <c r="U157" s="368"/>
      <c r="V157" s="368"/>
      <c r="W157" s="368"/>
      <c r="X157" s="170"/>
      <c r="Y157" s="62"/>
      <c r="Z157" s="63"/>
      <c r="AA157" s="64"/>
      <c r="AB157" s="65"/>
      <c r="AC157" s="65"/>
      <c r="AD157" s="65"/>
      <c r="AE157" s="65"/>
      <c r="AF157" s="66"/>
      <c r="AG157" s="82"/>
      <c r="AH157" s="76"/>
      <c r="AI157" s="82"/>
      <c r="AJ157" s="83">
        <f>SUM(AK157:AU157)</f>
        <v>0</v>
      </c>
      <c r="AK157" s="84"/>
      <c r="AL157" s="75"/>
      <c r="AM157" s="85"/>
      <c r="AN157" s="82" t="s">
        <v>75</v>
      </c>
      <c r="AO157" s="75" t="s">
        <v>75</v>
      </c>
      <c r="AP157" s="85" t="s">
        <v>75</v>
      </c>
      <c r="AQ157" s="82" t="s">
        <v>75</v>
      </c>
      <c r="AR157" s="75" t="s">
        <v>75</v>
      </c>
      <c r="AS157" s="75" t="s">
        <v>75</v>
      </c>
      <c r="AT157" s="75" t="s">
        <v>75</v>
      </c>
      <c r="AU157" s="76" t="s">
        <v>75</v>
      </c>
      <c r="AV157" s="86">
        <f t="shared" si="44"/>
        <v>0</v>
      </c>
      <c r="AW157" s="78"/>
      <c r="AX157" s="78"/>
      <c r="AY157" s="78"/>
      <c r="AZ157" s="78"/>
      <c r="BA157" s="78"/>
      <c r="BB157" s="78"/>
      <c r="BC157" s="78"/>
      <c r="BD157" s="78"/>
      <c r="BE157" s="81"/>
    </row>
    <row r="158" spans="1:57" ht="34.049999999999997" customHeight="1" x14ac:dyDescent="0.3">
      <c r="A158" s="702"/>
      <c r="B158" s="675"/>
      <c r="C158" s="672"/>
      <c r="D158" s="72" t="s">
        <v>79</v>
      </c>
      <c r="E158" s="678"/>
      <c r="F158" s="706"/>
      <c r="G158" s="362">
        <f t="shared" si="59"/>
        <v>86</v>
      </c>
      <c r="H158" s="361">
        <f t="shared" si="1"/>
        <v>1</v>
      </c>
      <c r="I158" s="360">
        <v>1</v>
      </c>
      <c r="J158" s="360"/>
      <c r="K158" s="360"/>
      <c r="L158" s="363"/>
      <c r="M158" s="366">
        <f t="shared" si="67"/>
        <v>86</v>
      </c>
      <c r="N158" s="364"/>
      <c r="O158" s="95"/>
      <c r="P158" s="95"/>
      <c r="Q158" s="95"/>
      <c r="R158" s="116">
        <v>86</v>
      </c>
      <c r="S158" s="374"/>
      <c r="T158" s="373"/>
      <c r="U158" s="372"/>
      <c r="V158" s="372">
        <v>86</v>
      </c>
      <c r="W158" s="375"/>
      <c r="X158" s="376"/>
      <c r="Y158" s="120">
        <v>73</v>
      </c>
      <c r="Z158" s="121">
        <v>13</v>
      </c>
      <c r="AA158" s="122"/>
      <c r="AB158" s="123">
        <v>56</v>
      </c>
      <c r="AC158" s="123">
        <v>53</v>
      </c>
      <c r="AD158" s="75">
        <v>6</v>
      </c>
      <c r="AE158" s="75">
        <v>81</v>
      </c>
      <c r="AF158" s="76">
        <v>6</v>
      </c>
      <c r="AG158" s="101">
        <v>36</v>
      </c>
      <c r="AH158" s="102">
        <v>22</v>
      </c>
      <c r="AI158" s="378">
        <v>83</v>
      </c>
      <c r="AJ158" s="380">
        <f>SUM(AK158:AU158)</f>
        <v>86</v>
      </c>
      <c r="AK158" s="382" t="s">
        <v>77</v>
      </c>
      <c r="AL158" s="383" t="s">
        <v>77</v>
      </c>
      <c r="AM158" s="384" t="s">
        <v>77</v>
      </c>
      <c r="AN158" s="378" t="s">
        <v>75</v>
      </c>
      <c r="AO158" s="383" t="s">
        <v>75</v>
      </c>
      <c r="AP158" s="384" t="s">
        <v>75</v>
      </c>
      <c r="AQ158" s="378">
        <v>6</v>
      </c>
      <c r="AR158" s="383">
        <v>42</v>
      </c>
      <c r="AS158" s="383">
        <v>34</v>
      </c>
      <c r="AT158" s="383">
        <v>4</v>
      </c>
      <c r="AU158" s="384"/>
      <c r="AV158" s="86">
        <f t="shared" si="44"/>
        <v>0</v>
      </c>
      <c r="AW158" s="78"/>
      <c r="AX158" s="78"/>
      <c r="AY158" s="78"/>
      <c r="AZ158" s="78"/>
      <c r="BA158" s="78"/>
      <c r="BB158" s="78"/>
      <c r="BC158" s="78"/>
      <c r="BD158" s="78"/>
      <c r="BE158" s="81"/>
    </row>
    <row r="159" spans="1:57" ht="34.049999999999997" customHeight="1" thickBot="1" x14ac:dyDescent="0.35">
      <c r="A159" s="702"/>
      <c r="B159" s="676"/>
      <c r="C159" s="673"/>
      <c r="D159" s="89" t="s">
        <v>80</v>
      </c>
      <c r="E159" s="679"/>
      <c r="F159" s="673"/>
      <c r="G159" s="136">
        <f t="shared" si="59"/>
        <v>0</v>
      </c>
      <c r="H159" s="133">
        <f t="shared" si="1"/>
        <v>0</v>
      </c>
      <c r="I159" s="358"/>
      <c r="J159" s="358"/>
      <c r="K159" s="358"/>
      <c r="L159" s="359"/>
      <c r="M159" s="130">
        <f t="shared" si="67"/>
        <v>0</v>
      </c>
      <c r="N159" s="95"/>
      <c r="O159" s="95"/>
      <c r="P159" s="95"/>
      <c r="Q159" s="95"/>
      <c r="R159" s="116"/>
      <c r="S159" s="369"/>
      <c r="T159" s="370"/>
      <c r="U159" s="370"/>
      <c r="V159" s="370"/>
      <c r="W159" s="370"/>
      <c r="X159" s="371"/>
      <c r="Y159" s="120"/>
      <c r="Z159" s="121"/>
      <c r="AA159" s="122"/>
      <c r="AB159" s="123"/>
      <c r="AC159" s="123"/>
      <c r="AD159" s="75"/>
      <c r="AE159" s="75"/>
      <c r="AF159" s="76"/>
      <c r="AG159" s="101"/>
      <c r="AH159" s="102"/>
      <c r="AI159" s="377"/>
      <c r="AJ159" s="379">
        <f t="shared" ref="AJ159" si="68">SUM(AQ159:AU159)</f>
        <v>0</v>
      </c>
      <c r="AK159" s="381" t="s">
        <v>77</v>
      </c>
      <c r="AL159" s="358" t="s">
        <v>77</v>
      </c>
      <c r="AM159" s="168" t="s">
        <v>77</v>
      </c>
      <c r="AN159" s="377" t="s">
        <v>75</v>
      </c>
      <c r="AO159" s="358" t="s">
        <v>75</v>
      </c>
      <c r="AP159" s="168" t="s">
        <v>75</v>
      </c>
      <c r="AQ159" s="377"/>
      <c r="AR159" s="358"/>
      <c r="AS159" s="358"/>
      <c r="AT159" s="358"/>
      <c r="AU159" s="359"/>
      <c r="AV159" s="107">
        <f t="shared" si="44"/>
        <v>0</v>
      </c>
      <c r="AW159" s="98"/>
      <c r="AX159" s="98"/>
      <c r="AY159" s="98"/>
      <c r="AZ159" s="98"/>
      <c r="BA159" s="98"/>
      <c r="BB159" s="98"/>
      <c r="BC159" s="98"/>
      <c r="BD159" s="98"/>
      <c r="BE159" s="99"/>
    </row>
    <row r="160" spans="1:57" ht="34.049999999999997" customHeight="1" x14ac:dyDescent="0.3">
      <c r="A160" s="702"/>
      <c r="B160" s="674" t="s">
        <v>137</v>
      </c>
      <c r="C160" s="671" t="s">
        <v>138</v>
      </c>
      <c r="D160" s="51" t="s">
        <v>74</v>
      </c>
      <c r="E160" s="705">
        <v>100</v>
      </c>
      <c r="F160" s="704">
        <f>E160-SUM(M160:M164)</f>
        <v>98</v>
      </c>
      <c r="G160" s="53">
        <f t="shared" si="59"/>
        <v>0</v>
      </c>
      <c r="H160" s="54">
        <f t="shared" si="1"/>
        <v>0</v>
      </c>
      <c r="I160" s="55"/>
      <c r="J160" s="55"/>
      <c r="K160" s="55"/>
      <c r="L160" s="56"/>
      <c r="M160" s="57">
        <f t="shared" ref="M160:M179" si="69">IF(AND(SUM(N160:R160)=SUM(Y160:Z160),SUM(S160:X160)=SUM(Y160:Z160)),SUM(N160:R160),"ПЕРЕВІРТЕ ПРАВИЛЬНІСТЬ ДАНИХ")</f>
        <v>0</v>
      </c>
      <c r="N160" s="58"/>
      <c r="O160" s="58"/>
      <c r="P160" s="58"/>
      <c r="Q160" s="58"/>
      <c r="R160" s="61"/>
      <c r="S160" s="62"/>
      <c r="T160" s="62"/>
      <c r="U160" s="62"/>
      <c r="V160" s="108"/>
      <c r="W160" s="108"/>
      <c r="X160" s="63"/>
      <c r="Y160" s="60"/>
      <c r="Z160" s="61"/>
      <c r="AA160" s="67"/>
      <c r="AB160" s="55"/>
      <c r="AC160" s="55"/>
      <c r="AD160" s="55"/>
      <c r="AE160" s="55"/>
      <c r="AF160" s="56"/>
      <c r="AG160" s="67"/>
      <c r="AH160" s="70"/>
      <c r="AI160" s="69"/>
      <c r="AJ160" s="68">
        <f t="shared" ref="AJ160:AJ161" si="70">SUM(AN160:AP160)</f>
        <v>0</v>
      </c>
      <c r="AK160" s="69" t="s">
        <v>75</v>
      </c>
      <c r="AL160" s="55" t="s">
        <v>75</v>
      </c>
      <c r="AM160" s="70" t="s">
        <v>75</v>
      </c>
      <c r="AN160" s="67"/>
      <c r="AO160" s="55"/>
      <c r="AP160" s="70"/>
      <c r="AQ160" s="67" t="s">
        <v>75</v>
      </c>
      <c r="AR160" s="55" t="s">
        <v>75</v>
      </c>
      <c r="AS160" s="55" t="s">
        <v>75</v>
      </c>
      <c r="AT160" s="55" t="s">
        <v>75</v>
      </c>
      <c r="AU160" s="70" t="s">
        <v>75</v>
      </c>
      <c r="AV160" s="71">
        <f t="shared" si="44"/>
        <v>0</v>
      </c>
      <c r="AW160" s="108"/>
      <c r="AX160" s="108"/>
      <c r="AY160" s="108"/>
      <c r="AZ160" s="108"/>
      <c r="BA160" s="108"/>
      <c r="BB160" s="108"/>
      <c r="BC160" s="108"/>
      <c r="BD160" s="108"/>
      <c r="BE160" s="63"/>
    </row>
    <row r="161" spans="1:57" ht="34.049999999999997" customHeight="1" x14ac:dyDescent="0.3">
      <c r="A161" s="702"/>
      <c r="B161" s="675"/>
      <c r="C161" s="672"/>
      <c r="D161" s="72" t="s">
        <v>76</v>
      </c>
      <c r="E161" s="678"/>
      <c r="F161" s="672"/>
      <c r="G161" s="73">
        <f t="shared" si="59"/>
        <v>0</v>
      </c>
      <c r="H161" s="74">
        <f t="shared" si="1"/>
        <v>0</v>
      </c>
      <c r="I161" s="75"/>
      <c r="J161" s="75"/>
      <c r="K161" s="75"/>
      <c r="L161" s="76"/>
      <c r="M161" s="77">
        <f t="shared" si="69"/>
        <v>0</v>
      </c>
      <c r="N161" s="78"/>
      <c r="O161" s="78"/>
      <c r="P161" s="78"/>
      <c r="Q161" s="78"/>
      <c r="R161" s="81"/>
      <c r="S161" s="62"/>
      <c r="T161" s="62"/>
      <c r="U161" s="62"/>
      <c r="V161" s="108"/>
      <c r="W161" s="108"/>
      <c r="X161" s="63"/>
      <c r="Y161" s="109"/>
      <c r="Z161" s="63"/>
      <c r="AA161" s="64"/>
      <c r="AB161" s="65"/>
      <c r="AC161" s="65"/>
      <c r="AD161" s="65"/>
      <c r="AE161" s="65"/>
      <c r="AF161" s="66"/>
      <c r="AG161" s="82"/>
      <c r="AH161" s="85"/>
      <c r="AI161" s="84"/>
      <c r="AJ161" s="83">
        <f t="shared" si="70"/>
        <v>0</v>
      </c>
      <c r="AK161" s="84" t="s">
        <v>77</v>
      </c>
      <c r="AL161" s="75" t="s">
        <v>77</v>
      </c>
      <c r="AM161" s="85" t="s">
        <v>77</v>
      </c>
      <c r="AN161" s="82"/>
      <c r="AO161" s="75"/>
      <c r="AP161" s="85"/>
      <c r="AQ161" s="82" t="s">
        <v>75</v>
      </c>
      <c r="AR161" s="75" t="s">
        <v>75</v>
      </c>
      <c r="AS161" s="75" t="s">
        <v>75</v>
      </c>
      <c r="AT161" s="75" t="s">
        <v>75</v>
      </c>
      <c r="AU161" s="85" t="s">
        <v>75</v>
      </c>
      <c r="AV161" s="86">
        <f t="shared" si="44"/>
        <v>0</v>
      </c>
      <c r="AW161" s="108"/>
      <c r="AX161" s="108"/>
      <c r="AY161" s="108"/>
      <c r="AZ161" s="108"/>
      <c r="BA161" s="108"/>
      <c r="BB161" s="108"/>
      <c r="BC161" s="108"/>
      <c r="BD161" s="108"/>
      <c r="BE161" s="63"/>
    </row>
    <row r="162" spans="1:57" ht="34.049999999999997" customHeight="1" x14ac:dyDescent="0.3">
      <c r="A162" s="702"/>
      <c r="B162" s="675"/>
      <c r="C162" s="672"/>
      <c r="D162" s="72" t="s">
        <v>78</v>
      </c>
      <c r="E162" s="678"/>
      <c r="F162" s="672"/>
      <c r="G162" s="73">
        <f t="shared" si="59"/>
        <v>0</v>
      </c>
      <c r="H162" s="74">
        <f t="shared" si="1"/>
        <v>0</v>
      </c>
      <c r="I162" s="75"/>
      <c r="J162" s="75"/>
      <c r="K162" s="75"/>
      <c r="L162" s="76"/>
      <c r="M162" s="77">
        <f t="shared" si="69"/>
        <v>0</v>
      </c>
      <c r="N162" s="78"/>
      <c r="O162" s="78"/>
      <c r="P162" s="78"/>
      <c r="Q162" s="78"/>
      <c r="R162" s="81"/>
      <c r="S162" s="62"/>
      <c r="T162" s="62"/>
      <c r="U162" s="62"/>
      <c r="V162" s="108"/>
      <c r="W162" s="108"/>
      <c r="X162" s="63"/>
      <c r="Y162" s="109"/>
      <c r="Z162" s="63"/>
      <c r="AA162" s="64"/>
      <c r="AB162" s="65"/>
      <c r="AC162" s="65"/>
      <c r="AD162" s="65"/>
      <c r="AE162" s="65"/>
      <c r="AF162" s="66"/>
      <c r="AG162" s="82"/>
      <c r="AH162" s="85"/>
      <c r="AI162" s="84"/>
      <c r="AJ162" s="83">
        <f t="shared" ref="AJ162:AJ164" si="71">SUM(AK162:AU162)</f>
        <v>0</v>
      </c>
      <c r="AK162" s="84"/>
      <c r="AL162" s="75"/>
      <c r="AM162" s="85"/>
      <c r="AN162" s="82" t="s">
        <v>75</v>
      </c>
      <c r="AO162" s="75" t="s">
        <v>75</v>
      </c>
      <c r="AP162" s="85" t="s">
        <v>75</v>
      </c>
      <c r="AQ162" s="82" t="s">
        <v>75</v>
      </c>
      <c r="AR162" s="75" t="s">
        <v>75</v>
      </c>
      <c r="AS162" s="75" t="s">
        <v>75</v>
      </c>
      <c r="AT162" s="75" t="s">
        <v>75</v>
      </c>
      <c r="AU162" s="85" t="s">
        <v>75</v>
      </c>
      <c r="AV162" s="86">
        <f t="shared" si="44"/>
        <v>0</v>
      </c>
      <c r="AW162" s="108"/>
      <c r="AX162" s="108"/>
      <c r="AY162" s="108"/>
      <c r="AZ162" s="108"/>
      <c r="BA162" s="108"/>
      <c r="BB162" s="108"/>
      <c r="BC162" s="108"/>
      <c r="BD162" s="108"/>
      <c r="BE162" s="63"/>
    </row>
    <row r="163" spans="1:57" ht="34.049999999999997" customHeight="1" x14ac:dyDescent="0.3">
      <c r="A163" s="702"/>
      <c r="B163" s="675"/>
      <c r="C163" s="672"/>
      <c r="D163" s="72" t="s">
        <v>79</v>
      </c>
      <c r="E163" s="678"/>
      <c r="F163" s="672"/>
      <c r="G163" s="73">
        <f t="shared" si="59"/>
        <v>2</v>
      </c>
      <c r="H163" s="74">
        <f t="shared" si="1"/>
        <v>1</v>
      </c>
      <c r="I163" s="75">
        <v>1</v>
      </c>
      <c r="J163" s="75"/>
      <c r="K163" s="75"/>
      <c r="L163" s="76"/>
      <c r="M163" s="77">
        <f t="shared" si="69"/>
        <v>2</v>
      </c>
      <c r="N163" s="78">
        <v>2</v>
      </c>
      <c r="O163" s="78"/>
      <c r="P163" s="78"/>
      <c r="Q163" s="78"/>
      <c r="R163" s="81"/>
      <c r="S163" s="62">
        <v>1</v>
      </c>
      <c r="T163" s="62"/>
      <c r="U163" s="62"/>
      <c r="V163" s="108">
        <v>1</v>
      </c>
      <c r="W163" s="108"/>
      <c r="X163" s="63"/>
      <c r="Y163" s="109">
        <v>2</v>
      </c>
      <c r="Z163" s="63"/>
      <c r="AA163" s="64"/>
      <c r="AB163" s="65"/>
      <c r="AC163" s="65"/>
      <c r="AD163" s="65"/>
      <c r="AE163" s="65">
        <v>2</v>
      </c>
      <c r="AF163" s="66"/>
      <c r="AG163" s="82">
        <v>40</v>
      </c>
      <c r="AH163" s="85">
        <v>11</v>
      </c>
      <c r="AI163" s="84">
        <v>100</v>
      </c>
      <c r="AJ163" s="83">
        <f t="shared" si="71"/>
        <v>2</v>
      </c>
      <c r="AK163" s="84" t="s">
        <v>77</v>
      </c>
      <c r="AL163" s="75" t="s">
        <v>77</v>
      </c>
      <c r="AM163" s="85" t="s">
        <v>77</v>
      </c>
      <c r="AN163" s="82" t="s">
        <v>75</v>
      </c>
      <c r="AO163" s="75" t="s">
        <v>75</v>
      </c>
      <c r="AP163" s="85" t="s">
        <v>75</v>
      </c>
      <c r="AQ163" s="82"/>
      <c r="AR163" s="75"/>
      <c r="AS163" s="75">
        <v>2</v>
      </c>
      <c r="AT163" s="75"/>
      <c r="AU163" s="85"/>
      <c r="AV163" s="86">
        <f t="shared" si="44"/>
        <v>0</v>
      </c>
      <c r="AW163" s="108"/>
      <c r="AX163" s="108"/>
      <c r="AY163" s="108"/>
      <c r="AZ163" s="108"/>
      <c r="BA163" s="108"/>
      <c r="BB163" s="108"/>
      <c r="BC163" s="108"/>
      <c r="BD163" s="108"/>
      <c r="BE163" s="63"/>
    </row>
    <row r="164" spans="1:57" ht="34.049999999999997" customHeight="1" x14ac:dyDescent="0.3">
      <c r="A164" s="702"/>
      <c r="B164" s="676"/>
      <c r="C164" s="673"/>
      <c r="D164" s="89" t="s">
        <v>80</v>
      </c>
      <c r="E164" s="679"/>
      <c r="F164" s="673"/>
      <c r="G164" s="90">
        <f t="shared" si="59"/>
        <v>0</v>
      </c>
      <c r="H164" s="91">
        <f t="shared" si="1"/>
        <v>0</v>
      </c>
      <c r="I164" s="92"/>
      <c r="J164" s="92"/>
      <c r="K164" s="92"/>
      <c r="L164" s="93"/>
      <c r="M164" s="110">
        <f t="shared" si="69"/>
        <v>0</v>
      </c>
      <c r="N164" s="98"/>
      <c r="O164" s="98"/>
      <c r="P164" s="98"/>
      <c r="Q164" s="98"/>
      <c r="R164" s="99"/>
      <c r="S164" s="100"/>
      <c r="T164" s="100"/>
      <c r="U164" s="100"/>
      <c r="V164" s="78"/>
      <c r="W164" s="78"/>
      <c r="X164" s="81"/>
      <c r="Y164" s="80"/>
      <c r="Z164" s="81"/>
      <c r="AA164" s="82"/>
      <c r="AB164" s="75"/>
      <c r="AC164" s="75"/>
      <c r="AD164" s="75"/>
      <c r="AE164" s="75"/>
      <c r="AF164" s="76"/>
      <c r="AG164" s="103"/>
      <c r="AH164" s="106"/>
      <c r="AI164" s="111"/>
      <c r="AJ164" s="112">
        <f t="shared" si="71"/>
        <v>0</v>
      </c>
      <c r="AK164" s="105" t="s">
        <v>75</v>
      </c>
      <c r="AL164" s="92" t="s">
        <v>75</v>
      </c>
      <c r="AM164" s="106" t="s">
        <v>75</v>
      </c>
      <c r="AN164" s="103" t="s">
        <v>75</v>
      </c>
      <c r="AO164" s="92" t="s">
        <v>77</v>
      </c>
      <c r="AP164" s="106" t="s">
        <v>77</v>
      </c>
      <c r="AQ164" s="103"/>
      <c r="AR164" s="92"/>
      <c r="AS164" s="92"/>
      <c r="AT164" s="92"/>
      <c r="AU164" s="106"/>
      <c r="AV164" s="107">
        <f t="shared" si="44"/>
        <v>0</v>
      </c>
      <c r="AW164" s="78"/>
      <c r="AX164" s="78"/>
      <c r="AY164" s="78"/>
      <c r="AZ164" s="78"/>
      <c r="BA164" s="78"/>
      <c r="BB164" s="78"/>
      <c r="BC164" s="78"/>
      <c r="BD164" s="78"/>
      <c r="BE164" s="81"/>
    </row>
    <row r="165" spans="1:57" ht="34.049999999999997" customHeight="1" x14ac:dyDescent="0.3">
      <c r="A165" s="702"/>
      <c r="B165" s="674" t="s">
        <v>139</v>
      </c>
      <c r="C165" s="671" t="s">
        <v>113</v>
      </c>
      <c r="D165" s="51" t="s">
        <v>74</v>
      </c>
      <c r="E165" s="705">
        <v>75</v>
      </c>
      <c r="F165" s="704">
        <f>E165-SUM(M165:M169)</f>
        <v>1</v>
      </c>
      <c r="G165" s="53">
        <f t="shared" si="59"/>
        <v>0</v>
      </c>
      <c r="H165" s="54">
        <f t="shared" si="1"/>
        <v>0</v>
      </c>
      <c r="I165" s="55"/>
      <c r="J165" s="55"/>
      <c r="K165" s="55"/>
      <c r="L165" s="56"/>
      <c r="M165" s="57">
        <f t="shared" si="69"/>
        <v>0</v>
      </c>
      <c r="N165" s="58"/>
      <c r="O165" s="58"/>
      <c r="P165" s="58"/>
      <c r="Q165" s="58"/>
      <c r="R165" s="61"/>
      <c r="S165" s="113"/>
      <c r="T165" s="113"/>
      <c r="U165" s="113"/>
      <c r="V165" s="58"/>
      <c r="W165" s="58"/>
      <c r="X165" s="61"/>
      <c r="Y165" s="60"/>
      <c r="Z165" s="61"/>
      <c r="AA165" s="67"/>
      <c r="AB165" s="55"/>
      <c r="AC165" s="55"/>
      <c r="AD165" s="55"/>
      <c r="AE165" s="55"/>
      <c r="AF165" s="56"/>
      <c r="AG165" s="67"/>
      <c r="AH165" s="70"/>
      <c r="AI165" s="69"/>
      <c r="AJ165" s="68">
        <f t="shared" ref="AJ165:AJ166" si="72">SUM(AN165:AP165)</f>
        <v>0</v>
      </c>
      <c r="AK165" s="69" t="s">
        <v>75</v>
      </c>
      <c r="AL165" s="55" t="s">
        <v>75</v>
      </c>
      <c r="AM165" s="70" t="s">
        <v>75</v>
      </c>
      <c r="AN165" s="67"/>
      <c r="AO165" s="55"/>
      <c r="AP165" s="70"/>
      <c r="AQ165" s="67" t="s">
        <v>75</v>
      </c>
      <c r="AR165" s="55" t="s">
        <v>75</v>
      </c>
      <c r="AS165" s="55" t="s">
        <v>75</v>
      </c>
      <c r="AT165" s="55" t="s">
        <v>75</v>
      </c>
      <c r="AU165" s="70" t="s">
        <v>75</v>
      </c>
      <c r="AV165" s="71">
        <f t="shared" si="44"/>
        <v>0</v>
      </c>
      <c r="AW165" s="58"/>
      <c r="AX165" s="58"/>
      <c r="AY165" s="58"/>
      <c r="AZ165" s="58"/>
      <c r="BA165" s="58"/>
      <c r="BB165" s="58"/>
      <c r="BC165" s="58"/>
      <c r="BD165" s="58"/>
      <c r="BE165" s="61"/>
    </row>
    <row r="166" spans="1:57" ht="34.049999999999997" customHeight="1" x14ac:dyDescent="0.3">
      <c r="A166" s="702"/>
      <c r="B166" s="675"/>
      <c r="C166" s="672"/>
      <c r="D166" s="72" t="s">
        <v>76</v>
      </c>
      <c r="E166" s="678"/>
      <c r="F166" s="672"/>
      <c r="G166" s="73">
        <f t="shared" si="59"/>
        <v>0</v>
      </c>
      <c r="H166" s="74">
        <f t="shared" si="1"/>
        <v>0</v>
      </c>
      <c r="I166" s="75"/>
      <c r="J166" s="75"/>
      <c r="K166" s="75"/>
      <c r="L166" s="76"/>
      <c r="M166" s="77">
        <f t="shared" si="69"/>
        <v>0</v>
      </c>
      <c r="N166" s="78"/>
      <c r="O166" s="78"/>
      <c r="P166" s="78"/>
      <c r="Q166" s="78"/>
      <c r="R166" s="81"/>
      <c r="S166" s="62"/>
      <c r="T166" s="62"/>
      <c r="U166" s="62"/>
      <c r="V166" s="108"/>
      <c r="W166" s="108"/>
      <c r="X166" s="63"/>
      <c r="Y166" s="109"/>
      <c r="Z166" s="63"/>
      <c r="AA166" s="64"/>
      <c r="AB166" s="65"/>
      <c r="AC166" s="65"/>
      <c r="AD166" s="65"/>
      <c r="AE166" s="65"/>
      <c r="AF166" s="66"/>
      <c r="AG166" s="82"/>
      <c r="AH166" s="85"/>
      <c r="AI166" s="84"/>
      <c r="AJ166" s="83">
        <f t="shared" si="72"/>
        <v>0</v>
      </c>
      <c r="AK166" s="84" t="s">
        <v>77</v>
      </c>
      <c r="AL166" s="75" t="s">
        <v>77</v>
      </c>
      <c r="AM166" s="85" t="s">
        <v>77</v>
      </c>
      <c r="AN166" s="82"/>
      <c r="AO166" s="75"/>
      <c r="AP166" s="85"/>
      <c r="AQ166" s="82" t="s">
        <v>75</v>
      </c>
      <c r="AR166" s="75" t="s">
        <v>75</v>
      </c>
      <c r="AS166" s="75" t="s">
        <v>75</v>
      </c>
      <c r="AT166" s="75" t="s">
        <v>75</v>
      </c>
      <c r="AU166" s="85" t="s">
        <v>75</v>
      </c>
      <c r="AV166" s="86">
        <f t="shared" si="44"/>
        <v>0</v>
      </c>
      <c r="AW166" s="108"/>
      <c r="AX166" s="108"/>
      <c r="AY166" s="108"/>
      <c r="AZ166" s="108"/>
      <c r="BA166" s="108"/>
      <c r="BB166" s="108"/>
      <c r="BC166" s="108"/>
      <c r="BD166" s="108"/>
      <c r="BE166" s="63"/>
    </row>
    <row r="167" spans="1:57" ht="34.049999999999997" customHeight="1" x14ac:dyDescent="0.3">
      <c r="A167" s="702"/>
      <c r="B167" s="675"/>
      <c r="C167" s="672"/>
      <c r="D167" s="72" t="s">
        <v>78</v>
      </c>
      <c r="E167" s="678"/>
      <c r="F167" s="672"/>
      <c r="G167" s="73">
        <f t="shared" si="59"/>
        <v>0</v>
      </c>
      <c r="H167" s="74">
        <f t="shared" si="1"/>
        <v>0</v>
      </c>
      <c r="I167" s="75"/>
      <c r="J167" s="75"/>
      <c r="K167" s="75"/>
      <c r="L167" s="76"/>
      <c r="M167" s="77">
        <f t="shared" si="69"/>
        <v>0</v>
      </c>
      <c r="N167" s="78"/>
      <c r="O167" s="78"/>
      <c r="P167" s="78"/>
      <c r="Q167" s="78"/>
      <c r="R167" s="81"/>
      <c r="S167" s="62"/>
      <c r="T167" s="62"/>
      <c r="U167" s="62"/>
      <c r="V167" s="108"/>
      <c r="W167" s="108"/>
      <c r="X167" s="63"/>
      <c r="Y167" s="109"/>
      <c r="Z167" s="63"/>
      <c r="AA167" s="64"/>
      <c r="AB167" s="65"/>
      <c r="AC167" s="65"/>
      <c r="AD167" s="65"/>
      <c r="AE167" s="65"/>
      <c r="AF167" s="66"/>
      <c r="AG167" s="82"/>
      <c r="AH167" s="85"/>
      <c r="AI167" s="84"/>
      <c r="AJ167" s="83">
        <f>SUM(AK167:AU167)</f>
        <v>0</v>
      </c>
      <c r="AK167" s="84"/>
      <c r="AL167" s="75"/>
      <c r="AM167" s="85"/>
      <c r="AN167" s="82" t="s">
        <v>75</v>
      </c>
      <c r="AO167" s="75" t="s">
        <v>75</v>
      </c>
      <c r="AP167" s="85" t="s">
        <v>75</v>
      </c>
      <c r="AQ167" s="82" t="s">
        <v>75</v>
      </c>
      <c r="AR167" s="75" t="s">
        <v>75</v>
      </c>
      <c r="AS167" s="75" t="s">
        <v>75</v>
      </c>
      <c r="AT167" s="75" t="s">
        <v>75</v>
      </c>
      <c r="AU167" s="85" t="s">
        <v>75</v>
      </c>
      <c r="AV167" s="86">
        <f t="shared" si="44"/>
        <v>0</v>
      </c>
      <c r="AW167" s="108"/>
      <c r="AX167" s="108"/>
      <c r="AY167" s="108"/>
      <c r="AZ167" s="108"/>
      <c r="BA167" s="108"/>
      <c r="BB167" s="108"/>
      <c r="BC167" s="108"/>
      <c r="BD167" s="108"/>
      <c r="BE167" s="63"/>
    </row>
    <row r="168" spans="1:57" ht="34.049999999999997" customHeight="1" x14ac:dyDescent="0.3">
      <c r="A168" s="702"/>
      <c r="B168" s="675"/>
      <c r="C168" s="672"/>
      <c r="D168" s="72" t="s">
        <v>79</v>
      </c>
      <c r="E168" s="678"/>
      <c r="F168" s="672"/>
      <c r="G168" s="73">
        <f t="shared" si="59"/>
        <v>75</v>
      </c>
      <c r="H168" s="74">
        <v>0</v>
      </c>
      <c r="I168" s="75"/>
      <c r="J168" s="75"/>
      <c r="K168" s="75"/>
      <c r="L168" s="76"/>
      <c r="M168" s="77">
        <f t="shared" si="69"/>
        <v>74</v>
      </c>
      <c r="N168" s="78"/>
      <c r="O168" s="78"/>
      <c r="P168" s="78"/>
      <c r="Q168" s="78"/>
      <c r="R168" s="81">
        <v>74</v>
      </c>
      <c r="S168" s="62"/>
      <c r="T168" s="62"/>
      <c r="U168" s="62"/>
      <c r="V168" s="108">
        <v>71</v>
      </c>
      <c r="W168" s="108">
        <v>3</v>
      </c>
      <c r="X168" s="63"/>
      <c r="Y168" s="109">
        <v>50</v>
      </c>
      <c r="Z168" s="63">
        <v>24</v>
      </c>
      <c r="AA168" s="64"/>
      <c r="AB168" s="65">
        <v>72</v>
      </c>
      <c r="AC168" s="65">
        <v>70</v>
      </c>
      <c r="AD168" s="65">
        <v>10</v>
      </c>
      <c r="AE168" s="65">
        <v>48</v>
      </c>
      <c r="AF168" s="66">
        <v>3</v>
      </c>
      <c r="AG168" s="82">
        <v>46</v>
      </c>
      <c r="AH168" s="85">
        <v>24</v>
      </c>
      <c r="AI168" s="84">
        <v>80</v>
      </c>
      <c r="AJ168" s="83">
        <f>SUM(AQ168:AU168)</f>
        <v>74</v>
      </c>
      <c r="AK168" s="84" t="s">
        <v>77</v>
      </c>
      <c r="AL168" s="75" t="s">
        <v>77</v>
      </c>
      <c r="AM168" s="85" t="s">
        <v>77</v>
      </c>
      <c r="AN168" s="82" t="s">
        <v>75</v>
      </c>
      <c r="AO168" s="75" t="s">
        <v>75</v>
      </c>
      <c r="AP168" s="85" t="s">
        <v>75</v>
      </c>
      <c r="AQ168" s="82">
        <v>7</v>
      </c>
      <c r="AR168" s="75">
        <v>23</v>
      </c>
      <c r="AS168" s="75">
        <v>44</v>
      </c>
      <c r="AT168" s="75"/>
      <c r="AU168" s="85"/>
      <c r="AV168" s="86">
        <f t="shared" si="44"/>
        <v>1</v>
      </c>
      <c r="AW168" s="108"/>
      <c r="AX168" s="108"/>
      <c r="AY168" s="108"/>
      <c r="AZ168" s="108"/>
      <c r="BA168" s="108"/>
      <c r="BB168" s="108"/>
      <c r="BC168" s="108">
        <v>1</v>
      </c>
      <c r="BD168" s="108"/>
      <c r="BE168" s="63"/>
    </row>
    <row r="169" spans="1:57" ht="34.049999999999997" customHeight="1" x14ac:dyDescent="0.3">
      <c r="A169" s="702"/>
      <c r="B169" s="676"/>
      <c r="C169" s="673"/>
      <c r="D169" s="89" t="s">
        <v>80</v>
      </c>
      <c r="E169" s="679"/>
      <c r="F169" s="673"/>
      <c r="G169" s="90">
        <f t="shared" si="59"/>
        <v>0</v>
      </c>
      <c r="H169" s="91">
        <f t="shared" ref="H169:H418" si="73">SUM(I169:L169)</f>
        <v>0</v>
      </c>
      <c r="I169" s="92"/>
      <c r="J169" s="92"/>
      <c r="K169" s="92"/>
      <c r="L169" s="93"/>
      <c r="M169" s="110">
        <f t="shared" si="69"/>
        <v>0</v>
      </c>
      <c r="N169" s="98"/>
      <c r="O169" s="98"/>
      <c r="P169" s="98"/>
      <c r="Q169" s="98"/>
      <c r="R169" s="99"/>
      <c r="S169" s="114"/>
      <c r="T169" s="114"/>
      <c r="U169" s="114"/>
      <c r="V169" s="98"/>
      <c r="W169" s="98"/>
      <c r="X169" s="99"/>
      <c r="Y169" s="97"/>
      <c r="Z169" s="99"/>
      <c r="AA169" s="103"/>
      <c r="AB169" s="92"/>
      <c r="AC169" s="92"/>
      <c r="AD169" s="92"/>
      <c r="AE169" s="92"/>
      <c r="AF169" s="93"/>
      <c r="AG169" s="103"/>
      <c r="AH169" s="106"/>
      <c r="AI169" s="105"/>
      <c r="AJ169" s="104">
        <f t="shared" ref="AJ169:AJ209" si="74">SUM(AK169:AU169)</f>
        <v>0</v>
      </c>
      <c r="AK169" s="105" t="s">
        <v>75</v>
      </c>
      <c r="AL169" s="92" t="s">
        <v>75</v>
      </c>
      <c r="AM169" s="106" t="s">
        <v>75</v>
      </c>
      <c r="AN169" s="103" t="s">
        <v>75</v>
      </c>
      <c r="AO169" s="92" t="s">
        <v>77</v>
      </c>
      <c r="AP169" s="106" t="s">
        <v>77</v>
      </c>
      <c r="AQ169" s="103"/>
      <c r="AR169" s="92"/>
      <c r="AS169" s="92"/>
      <c r="AT169" s="92"/>
      <c r="AU169" s="106"/>
      <c r="AV169" s="107">
        <f t="shared" si="44"/>
        <v>0</v>
      </c>
      <c r="AW169" s="98"/>
      <c r="AX169" s="98"/>
      <c r="AY169" s="98"/>
      <c r="AZ169" s="98"/>
      <c r="BA169" s="98"/>
      <c r="BB169" s="98"/>
      <c r="BC169" s="98"/>
      <c r="BD169" s="98"/>
      <c r="BE169" s="99"/>
    </row>
    <row r="170" spans="1:57" ht="34.049999999999997" customHeight="1" x14ac:dyDescent="0.3">
      <c r="A170" s="702"/>
      <c r="B170" s="674" t="s">
        <v>140</v>
      </c>
      <c r="C170" s="671" t="s">
        <v>141</v>
      </c>
      <c r="D170" s="51" t="s">
        <v>74</v>
      </c>
      <c r="E170" s="705">
        <v>45</v>
      </c>
      <c r="F170" s="704">
        <f>E170-SUM(M170:M174)</f>
        <v>0</v>
      </c>
      <c r="G170" s="53">
        <f t="shared" si="59"/>
        <v>0</v>
      </c>
      <c r="H170" s="54">
        <f t="shared" si="73"/>
        <v>0</v>
      </c>
      <c r="I170" s="55"/>
      <c r="J170" s="55"/>
      <c r="K170" s="55"/>
      <c r="L170" s="56"/>
      <c r="M170" s="57">
        <f t="shared" si="69"/>
        <v>0</v>
      </c>
      <c r="N170" s="58"/>
      <c r="O170" s="58"/>
      <c r="P170" s="58"/>
      <c r="Q170" s="58"/>
      <c r="R170" s="59"/>
      <c r="S170" s="60"/>
      <c r="T170" s="58"/>
      <c r="U170" s="58"/>
      <c r="V170" s="55"/>
      <c r="W170" s="58"/>
      <c r="X170" s="61"/>
      <c r="Y170" s="62"/>
      <c r="Z170" s="63"/>
      <c r="AA170" s="64"/>
      <c r="AB170" s="65"/>
      <c r="AC170" s="65"/>
      <c r="AD170" s="65"/>
      <c r="AE170" s="65"/>
      <c r="AF170" s="66"/>
      <c r="AG170" s="64"/>
      <c r="AH170" s="66"/>
      <c r="AI170" s="67"/>
      <c r="AJ170" s="68">
        <f t="shared" si="74"/>
        <v>0</v>
      </c>
      <c r="AK170" s="69" t="s">
        <v>75</v>
      </c>
      <c r="AL170" s="55" t="s">
        <v>75</v>
      </c>
      <c r="AM170" s="70" t="s">
        <v>75</v>
      </c>
      <c r="AN170" s="67"/>
      <c r="AO170" s="55"/>
      <c r="AP170" s="70"/>
      <c r="AQ170" s="67" t="s">
        <v>75</v>
      </c>
      <c r="AR170" s="55" t="s">
        <v>75</v>
      </c>
      <c r="AS170" s="55" t="s">
        <v>75</v>
      </c>
      <c r="AT170" s="55" t="s">
        <v>75</v>
      </c>
      <c r="AU170" s="56" t="s">
        <v>75</v>
      </c>
      <c r="AV170" s="71">
        <f t="shared" si="44"/>
        <v>0</v>
      </c>
      <c r="AW170" s="58"/>
      <c r="AX170" s="58"/>
      <c r="AY170" s="58"/>
      <c r="AZ170" s="58"/>
      <c r="BA170" s="58"/>
      <c r="BB170" s="58"/>
      <c r="BC170" s="58"/>
      <c r="BD170" s="58"/>
      <c r="BE170" s="61"/>
    </row>
    <row r="171" spans="1:57" ht="34.049999999999997" customHeight="1" x14ac:dyDescent="0.3">
      <c r="A171" s="702"/>
      <c r="B171" s="675"/>
      <c r="C171" s="672"/>
      <c r="D171" s="72" t="s">
        <v>76</v>
      </c>
      <c r="E171" s="678"/>
      <c r="F171" s="672"/>
      <c r="G171" s="73">
        <f t="shared" si="59"/>
        <v>0</v>
      </c>
      <c r="H171" s="74">
        <f t="shared" si="73"/>
        <v>0</v>
      </c>
      <c r="I171" s="75"/>
      <c r="J171" s="75"/>
      <c r="K171" s="75"/>
      <c r="L171" s="76"/>
      <c r="M171" s="77">
        <f t="shared" si="69"/>
        <v>0</v>
      </c>
      <c r="N171" s="78"/>
      <c r="O171" s="78"/>
      <c r="P171" s="78"/>
      <c r="Q171" s="78"/>
      <c r="R171" s="79"/>
      <c r="S171" s="80"/>
      <c r="T171" s="75"/>
      <c r="U171" s="75"/>
      <c r="V171" s="78"/>
      <c r="W171" s="78"/>
      <c r="X171" s="81"/>
      <c r="Y171" s="62"/>
      <c r="Z171" s="63"/>
      <c r="AA171" s="64"/>
      <c r="AB171" s="65"/>
      <c r="AC171" s="65"/>
      <c r="AD171" s="65"/>
      <c r="AE171" s="65"/>
      <c r="AF171" s="66"/>
      <c r="AG171" s="82"/>
      <c r="AH171" s="76"/>
      <c r="AI171" s="82"/>
      <c r="AJ171" s="83">
        <f t="shared" si="74"/>
        <v>0</v>
      </c>
      <c r="AK171" s="84" t="s">
        <v>77</v>
      </c>
      <c r="AL171" s="75" t="s">
        <v>77</v>
      </c>
      <c r="AM171" s="85" t="s">
        <v>77</v>
      </c>
      <c r="AN171" s="82"/>
      <c r="AO171" s="75"/>
      <c r="AP171" s="85"/>
      <c r="AQ171" s="82" t="s">
        <v>75</v>
      </c>
      <c r="AR171" s="75" t="s">
        <v>75</v>
      </c>
      <c r="AS171" s="75" t="s">
        <v>75</v>
      </c>
      <c r="AT171" s="75" t="s">
        <v>75</v>
      </c>
      <c r="AU171" s="76" t="s">
        <v>75</v>
      </c>
      <c r="AV171" s="86">
        <f t="shared" si="44"/>
        <v>0</v>
      </c>
      <c r="AW171" s="78"/>
      <c r="AX171" s="78"/>
      <c r="AY171" s="78"/>
      <c r="AZ171" s="78"/>
      <c r="BA171" s="78"/>
      <c r="BB171" s="78"/>
      <c r="BC171" s="78"/>
      <c r="BD171" s="78"/>
      <c r="BE171" s="81"/>
    </row>
    <row r="172" spans="1:57" ht="34.049999999999997" customHeight="1" x14ac:dyDescent="0.3">
      <c r="A172" s="702"/>
      <c r="B172" s="675"/>
      <c r="C172" s="672"/>
      <c r="D172" s="72" t="s">
        <v>78</v>
      </c>
      <c r="E172" s="678"/>
      <c r="F172" s="672"/>
      <c r="G172" s="73">
        <f t="shared" si="59"/>
        <v>0</v>
      </c>
      <c r="H172" s="74">
        <f t="shared" si="73"/>
        <v>0</v>
      </c>
      <c r="I172" s="75"/>
      <c r="J172" s="75"/>
      <c r="K172" s="75"/>
      <c r="L172" s="76"/>
      <c r="M172" s="77">
        <f t="shared" si="69"/>
        <v>0</v>
      </c>
      <c r="N172" s="78"/>
      <c r="O172" s="78"/>
      <c r="P172" s="78"/>
      <c r="Q172" s="87"/>
      <c r="R172" s="79"/>
      <c r="S172" s="80"/>
      <c r="T172" s="78"/>
      <c r="U172" s="78"/>
      <c r="V172" s="78"/>
      <c r="W172" s="78"/>
      <c r="X172" s="81"/>
      <c r="Y172" s="62"/>
      <c r="Z172" s="63"/>
      <c r="AA172" s="64"/>
      <c r="AB172" s="65"/>
      <c r="AC172" s="65"/>
      <c r="AD172" s="65"/>
      <c r="AE172" s="65"/>
      <c r="AF172" s="66"/>
      <c r="AG172" s="82"/>
      <c r="AH172" s="76"/>
      <c r="AI172" s="82"/>
      <c r="AJ172" s="83">
        <f t="shared" si="74"/>
        <v>0</v>
      </c>
      <c r="AK172" s="84"/>
      <c r="AL172" s="75"/>
      <c r="AM172" s="85"/>
      <c r="AN172" s="82" t="s">
        <v>75</v>
      </c>
      <c r="AO172" s="75" t="s">
        <v>75</v>
      </c>
      <c r="AP172" s="85" t="s">
        <v>75</v>
      </c>
      <c r="AQ172" s="82" t="s">
        <v>75</v>
      </c>
      <c r="AR172" s="75" t="s">
        <v>75</v>
      </c>
      <c r="AS172" s="75" t="s">
        <v>75</v>
      </c>
      <c r="AT172" s="75" t="s">
        <v>75</v>
      </c>
      <c r="AU172" s="76" t="s">
        <v>75</v>
      </c>
      <c r="AV172" s="86">
        <f t="shared" si="44"/>
        <v>0</v>
      </c>
      <c r="AW172" s="78"/>
      <c r="AX172" s="78"/>
      <c r="AY172" s="78"/>
      <c r="AZ172" s="78"/>
      <c r="BA172" s="78"/>
      <c r="BB172" s="78"/>
      <c r="BC172" s="78"/>
      <c r="BD172" s="78"/>
      <c r="BE172" s="81"/>
    </row>
    <row r="173" spans="1:57" ht="34.049999999999997" customHeight="1" x14ac:dyDescent="0.3">
      <c r="A173" s="702"/>
      <c r="B173" s="675"/>
      <c r="C173" s="672"/>
      <c r="D173" s="72" t="s">
        <v>79</v>
      </c>
      <c r="E173" s="678"/>
      <c r="F173" s="672"/>
      <c r="G173" s="73">
        <f t="shared" si="59"/>
        <v>46</v>
      </c>
      <c r="H173" s="74">
        <f t="shared" si="73"/>
        <v>0</v>
      </c>
      <c r="I173" s="75"/>
      <c r="J173" s="75"/>
      <c r="K173" s="75"/>
      <c r="L173" s="76"/>
      <c r="M173" s="77">
        <f t="shared" si="69"/>
        <v>45</v>
      </c>
      <c r="N173" s="78"/>
      <c r="O173" s="78"/>
      <c r="P173" s="78"/>
      <c r="Q173" s="78"/>
      <c r="R173" s="79">
        <v>45</v>
      </c>
      <c r="S173" s="80">
        <v>2</v>
      </c>
      <c r="T173" s="78"/>
      <c r="U173" s="78"/>
      <c r="V173" s="78">
        <v>38</v>
      </c>
      <c r="W173" s="78">
        <v>5</v>
      </c>
      <c r="X173" s="81"/>
      <c r="Y173" s="62">
        <v>36</v>
      </c>
      <c r="Z173" s="63">
        <v>9</v>
      </c>
      <c r="AA173" s="64"/>
      <c r="AB173" s="65">
        <v>21</v>
      </c>
      <c r="AC173" s="65">
        <v>20</v>
      </c>
      <c r="AD173" s="65">
        <v>8</v>
      </c>
      <c r="AE173" s="65">
        <v>43</v>
      </c>
      <c r="AF173" s="66">
        <v>1</v>
      </c>
      <c r="AG173" s="82">
        <v>43</v>
      </c>
      <c r="AH173" s="76">
        <v>19</v>
      </c>
      <c r="AI173" s="82">
        <v>84</v>
      </c>
      <c r="AJ173" s="83">
        <f t="shared" si="74"/>
        <v>45</v>
      </c>
      <c r="AK173" s="84" t="s">
        <v>77</v>
      </c>
      <c r="AL173" s="75" t="s">
        <v>77</v>
      </c>
      <c r="AM173" s="85" t="s">
        <v>77</v>
      </c>
      <c r="AN173" s="82" t="s">
        <v>75</v>
      </c>
      <c r="AO173" s="75" t="s">
        <v>75</v>
      </c>
      <c r="AP173" s="85" t="s">
        <v>75</v>
      </c>
      <c r="AQ173" s="88">
        <v>6</v>
      </c>
      <c r="AR173" s="76">
        <v>14</v>
      </c>
      <c r="AS173" s="76">
        <v>23</v>
      </c>
      <c r="AT173" s="76">
        <v>2</v>
      </c>
      <c r="AU173" s="85"/>
      <c r="AV173" s="86">
        <f t="shared" si="44"/>
        <v>1</v>
      </c>
      <c r="AW173" s="78"/>
      <c r="AX173" s="78"/>
      <c r="AY173" s="78"/>
      <c r="AZ173" s="78"/>
      <c r="BA173" s="78"/>
      <c r="BB173" s="78"/>
      <c r="BC173" s="78">
        <v>1</v>
      </c>
      <c r="BD173" s="78"/>
      <c r="BE173" s="81"/>
    </row>
    <row r="174" spans="1:57" ht="34.049999999999997" customHeight="1" x14ac:dyDescent="0.3">
      <c r="A174" s="702"/>
      <c r="B174" s="676"/>
      <c r="C174" s="673"/>
      <c r="D174" s="89" t="s">
        <v>80</v>
      </c>
      <c r="E174" s="679"/>
      <c r="F174" s="673"/>
      <c r="G174" s="90">
        <f t="shared" si="59"/>
        <v>0</v>
      </c>
      <c r="H174" s="91">
        <f t="shared" si="73"/>
        <v>0</v>
      </c>
      <c r="I174" s="92"/>
      <c r="J174" s="92"/>
      <c r="K174" s="92"/>
      <c r="L174" s="93"/>
      <c r="M174" s="94">
        <f t="shared" si="69"/>
        <v>0</v>
      </c>
      <c r="N174" s="95"/>
      <c r="O174" s="95"/>
      <c r="P174" s="95"/>
      <c r="Q174" s="95"/>
      <c r="R174" s="96"/>
      <c r="S174" s="97"/>
      <c r="T174" s="98"/>
      <c r="U174" s="98"/>
      <c r="V174" s="98"/>
      <c r="W174" s="98"/>
      <c r="X174" s="99"/>
      <c r="Y174" s="100"/>
      <c r="Z174" s="81"/>
      <c r="AA174" s="82"/>
      <c r="AB174" s="75"/>
      <c r="AC174" s="75"/>
      <c r="AD174" s="75"/>
      <c r="AE174" s="75"/>
      <c r="AF174" s="76"/>
      <c r="AG174" s="101"/>
      <c r="AH174" s="102"/>
      <c r="AI174" s="103"/>
      <c r="AJ174" s="104">
        <f t="shared" si="74"/>
        <v>0</v>
      </c>
      <c r="AK174" s="105" t="s">
        <v>75</v>
      </c>
      <c r="AL174" s="92" t="s">
        <v>75</v>
      </c>
      <c r="AM174" s="106" t="s">
        <v>75</v>
      </c>
      <c r="AN174" s="103" t="s">
        <v>75</v>
      </c>
      <c r="AO174" s="92" t="s">
        <v>77</v>
      </c>
      <c r="AP174" s="106" t="s">
        <v>77</v>
      </c>
      <c r="AQ174" s="103"/>
      <c r="AR174" s="92"/>
      <c r="AS174" s="92"/>
      <c r="AT174" s="92"/>
      <c r="AU174" s="93"/>
      <c r="AV174" s="107">
        <f t="shared" si="44"/>
        <v>0</v>
      </c>
      <c r="AW174" s="98"/>
      <c r="AX174" s="98"/>
      <c r="AY174" s="98"/>
      <c r="AZ174" s="98"/>
      <c r="BA174" s="98"/>
      <c r="BB174" s="98"/>
      <c r="BC174" s="98"/>
      <c r="BD174" s="98"/>
      <c r="BE174" s="99"/>
    </row>
    <row r="175" spans="1:57" ht="34.049999999999997" customHeight="1" x14ac:dyDescent="0.3">
      <c r="A175" s="702"/>
      <c r="B175" s="674" t="s">
        <v>142</v>
      </c>
      <c r="C175" s="671" t="s">
        <v>143</v>
      </c>
      <c r="D175" s="51" t="s">
        <v>74</v>
      </c>
      <c r="E175" s="705">
        <v>75</v>
      </c>
      <c r="F175" s="704">
        <f>E175-SUM(M175:M179)</f>
        <v>2</v>
      </c>
      <c r="G175" s="53">
        <f t="shared" si="59"/>
        <v>0</v>
      </c>
      <c r="H175" s="54">
        <f t="shared" si="73"/>
        <v>0</v>
      </c>
      <c r="I175" s="55"/>
      <c r="J175" s="55"/>
      <c r="K175" s="55"/>
      <c r="L175" s="56"/>
      <c r="M175" s="57">
        <f t="shared" si="69"/>
        <v>0</v>
      </c>
      <c r="N175" s="58"/>
      <c r="O175" s="58"/>
      <c r="P175" s="58"/>
      <c r="Q175" s="58"/>
      <c r="R175" s="61"/>
      <c r="S175" s="62"/>
      <c r="T175" s="62"/>
      <c r="U175" s="62"/>
      <c r="V175" s="108"/>
      <c r="W175" s="108"/>
      <c r="X175" s="63"/>
      <c r="Y175" s="60"/>
      <c r="Z175" s="61"/>
      <c r="AA175" s="67"/>
      <c r="AB175" s="55"/>
      <c r="AC175" s="55"/>
      <c r="AD175" s="55"/>
      <c r="AE175" s="55"/>
      <c r="AF175" s="56"/>
      <c r="AG175" s="67"/>
      <c r="AH175" s="70"/>
      <c r="AI175" s="69"/>
      <c r="AJ175" s="68">
        <f t="shared" si="74"/>
        <v>0</v>
      </c>
      <c r="AK175" s="69" t="s">
        <v>75</v>
      </c>
      <c r="AL175" s="55" t="s">
        <v>75</v>
      </c>
      <c r="AM175" s="70" t="s">
        <v>75</v>
      </c>
      <c r="AN175" s="67"/>
      <c r="AO175" s="55"/>
      <c r="AP175" s="70"/>
      <c r="AQ175" s="67" t="s">
        <v>75</v>
      </c>
      <c r="AR175" s="55" t="s">
        <v>75</v>
      </c>
      <c r="AS175" s="55" t="s">
        <v>75</v>
      </c>
      <c r="AT175" s="55" t="s">
        <v>75</v>
      </c>
      <c r="AU175" s="70" t="s">
        <v>75</v>
      </c>
      <c r="AV175" s="71">
        <f t="shared" si="44"/>
        <v>0</v>
      </c>
      <c r="AW175" s="108"/>
      <c r="AX175" s="108"/>
      <c r="AY175" s="108"/>
      <c r="AZ175" s="108"/>
      <c r="BA175" s="108"/>
      <c r="BB175" s="108"/>
      <c r="BC175" s="108"/>
      <c r="BD175" s="108"/>
      <c r="BE175" s="63"/>
    </row>
    <row r="176" spans="1:57" ht="34.049999999999997" customHeight="1" x14ac:dyDescent="0.3">
      <c r="A176" s="702"/>
      <c r="B176" s="675"/>
      <c r="C176" s="672"/>
      <c r="D176" s="72" t="s">
        <v>76</v>
      </c>
      <c r="E176" s="678"/>
      <c r="F176" s="672"/>
      <c r="G176" s="73">
        <f t="shared" si="59"/>
        <v>0</v>
      </c>
      <c r="H176" s="74">
        <f t="shared" si="73"/>
        <v>0</v>
      </c>
      <c r="I176" s="75"/>
      <c r="J176" s="75"/>
      <c r="K176" s="75"/>
      <c r="L176" s="76"/>
      <c r="M176" s="77">
        <f t="shared" si="69"/>
        <v>0</v>
      </c>
      <c r="N176" s="78"/>
      <c r="O176" s="78"/>
      <c r="P176" s="78"/>
      <c r="Q176" s="78"/>
      <c r="R176" s="81"/>
      <c r="S176" s="62"/>
      <c r="T176" s="62"/>
      <c r="U176" s="62"/>
      <c r="V176" s="108"/>
      <c r="W176" s="108"/>
      <c r="X176" s="63"/>
      <c r="Y176" s="109"/>
      <c r="Z176" s="63"/>
      <c r="AA176" s="64"/>
      <c r="AB176" s="65"/>
      <c r="AC176" s="65"/>
      <c r="AD176" s="65"/>
      <c r="AE176" s="65"/>
      <c r="AF176" s="66"/>
      <c r="AG176" s="82"/>
      <c r="AH176" s="85"/>
      <c r="AI176" s="84"/>
      <c r="AJ176" s="83">
        <f t="shared" si="74"/>
        <v>0</v>
      </c>
      <c r="AK176" s="84" t="s">
        <v>77</v>
      </c>
      <c r="AL176" s="75" t="s">
        <v>77</v>
      </c>
      <c r="AM176" s="85" t="s">
        <v>77</v>
      </c>
      <c r="AN176" s="82"/>
      <c r="AO176" s="75"/>
      <c r="AP176" s="85"/>
      <c r="AQ176" s="82" t="s">
        <v>75</v>
      </c>
      <c r="AR176" s="75" t="s">
        <v>75</v>
      </c>
      <c r="AS176" s="75" t="s">
        <v>75</v>
      </c>
      <c r="AT176" s="75" t="s">
        <v>75</v>
      </c>
      <c r="AU176" s="85" t="s">
        <v>75</v>
      </c>
      <c r="AV176" s="86">
        <f t="shared" si="44"/>
        <v>0</v>
      </c>
      <c r="AW176" s="108"/>
      <c r="AX176" s="108"/>
      <c r="AY176" s="108"/>
      <c r="AZ176" s="108"/>
      <c r="BA176" s="108"/>
      <c r="BB176" s="108"/>
      <c r="BC176" s="108"/>
      <c r="BD176" s="108"/>
      <c r="BE176" s="63"/>
    </row>
    <row r="177" spans="1:57" ht="34.049999999999997" customHeight="1" x14ac:dyDescent="0.3">
      <c r="A177" s="702"/>
      <c r="B177" s="675"/>
      <c r="C177" s="672"/>
      <c r="D177" s="72" t="s">
        <v>78</v>
      </c>
      <c r="E177" s="678"/>
      <c r="F177" s="672"/>
      <c r="G177" s="73">
        <f t="shared" si="59"/>
        <v>0</v>
      </c>
      <c r="H177" s="74">
        <f t="shared" si="73"/>
        <v>0</v>
      </c>
      <c r="I177" s="75"/>
      <c r="J177" s="75"/>
      <c r="K177" s="75"/>
      <c r="L177" s="76"/>
      <c r="M177" s="77">
        <f t="shared" si="69"/>
        <v>0</v>
      </c>
      <c r="N177" s="78"/>
      <c r="O177" s="78"/>
      <c r="P177" s="78"/>
      <c r="Q177" s="78"/>
      <c r="R177" s="81"/>
      <c r="S177" s="62"/>
      <c r="T177" s="62"/>
      <c r="U177" s="62"/>
      <c r="V177" s="108"/>
      <c r="W177" s="108"/>
      <c r="X177" s="63"/>
      <c r="Y177" s="109"/>
      <c r="Z177" s="63"/>
      <c r="AA177" s="64"/>
      <c r="AB177" s="65"/>
      <c r="AC177" s="65"/>
      <c r="AD177" s="65"/>
      <c r="AE177" s="65"/>
      <c r="AF177" s="66"/>
      <c r="AG177" s="82"/>
      <c r="AH177" s="85"/>
      <c r="AI177" s="84"/>
      <c r="AJ177" s="83">
        <f t="shared" si="74"/>
        <v>0</v>
      </c>
      <c r="AK177" s="84"/>
      <c r="AL177" s="75"/>
      <c r="AM177" s="85"/>
      <c r="AN177" s="82" t="s">
        <v>75</v>
      </c>
      <c r="AO177" s="75" t="s">
        <v>75</v>
      </c>
      <c r="AP177" s="85" t="s">
        <v>75</v>
      </c>
      <c r="AQ177" s="82" t="s">
        <v>75</v>
      </c>
      <c r="AR177" s="75" t="s">
        <v>75</v>
      </c>
      <c r="AS177" s="75" t="s">
        <v>75</v>
      </c>
      <c r="AT177" s="75" t="s">
        <v>75</v>
      </c>
      <c r="AU177" s="85" t="s">
        <v>75</v>
      </c>
      <c r="AV177" s="86">
        <f t="shared" si="44"/>
        <v>0</v>
      </c>
      <c r="AW177" s="108"/>
      <c r="AX177" s="108"/>
      <c r="AY177" s="108"/>
      <c r="AZ177" s="108"/>
      <c r="BA177" s="108"/>
      <c r="BB177" s="108"/>
      <c r="BC177" s="108"/>
      <c r="BD177" s="108"/>
      <c r="BE177" s="63"/>
    </row>
    <row r="178" spans="1:57" ht="34.049999999999997" customHeight="1" x14ac:dyDescent="0.3">
      <c r="A178" s="702"/>
      <c r="B178" s="675"/>
      <c r="C178" s="672"/>
      <c r="D178" s="72" t="s">
        <v>79</v>
      </c>
      <c r="E178" s="678"/>
      <c r="F178" s="672"/>
      <c r="G178" s="73">
        <f t="shared" si="59"/>
        <v>75</v>
      </c>
      <c r="H178" s="74">
        <f t="shared" si="73"/>
        <v>2</v>
      </c>
      <c r="I178" s="75">
        <v>2</v>
      </c>
      <c r="J178" s="75"/>
      <c r="K178" s="75"/>
      <c r="L178" s="76"/>
      <c r="M178" s="77">
        <f t="shared" si="69"/>
        <v>73</v>
      </c>
      <c r="N178" s="78">
        <v>73</v>
      </c>
      <c r="O178" s="78"/>
      <c r="P178" s="78"/>
      <c r="Q178" s="78"/>
      <c r="R178" s="81"/>
      <c r="S178" s="62">
        <v>5</v>
      </c>
      <c r="T178" s="62"/>
      <c r="U178" s="62"/>
      <c r="V178" s="108">
        <v>43</v>
      </c>
      <c r="W178" s="108">
        <v>25</v>
      </c>
      <c r="X178" s="63"/>
      <c r="Y178" s="109">
        <v>65</v>
      </c>
      <c r="Z178" s="63">
        <v>8</v>
      </c>
      <c r="AA178" s="64"/>
      <c r="AB178" s="65">
        <v>47</v>
      </c>
      <c r="AC178" s="65">
        <v>44</v>
      </c>
      <c r="AD178" s="65">
        <v>6</v>
      </c>
      <c r="AE178" s="65">
        <v>68</v>
      </c>
      <c r="AF178" s="66">
        <v>4</v>
      </c>
      <c r="AG178" s="82">
        <v>44</v>
      </c>
      <c r="AH178" s="85">
        <v>23</v>
      </c>
      <c r="AI178" s="84">
        <v>81</v>
      </c>
      <c r="AJ178" s="83">
        <f t="shared" si="74"/>
        <v>73</v>
      </c>
      <c r="AK178" s="84" t="s">
        <v>77</v>
      </c>
      <c r="AL178" s="75" t="s">
        <v>77</v>
      </c>
      <c r="AM178" s="85" t="s">
        <v>77</v>
      </c>
      <c r="AN178" s="82" t="s">
        <v>75</v>
      </c>
      <c r="AO178" s="75" t="s">
        <v>75</v>
      </c>
      <c r="AP178" s="85" t="s">
        <v>75</v>
      </c>
      <c r="AQ178" s="82">
        <v>2</v>
      </c>
      <c r="AR178" s="75">
        <v>40</v>
      </c>
      <c r="AS178" s="75">
        <v>24</v>
      </c>
      <c r="AT178" s="75">
        <v>7</v>
      </c>
      <c r="AU178" s="85"/>
      <c r="AV178" s="86">
        <f t="shared" si="44"/>
        <v>2</v>
      </c>
      <c r="AW178" s="108"/>
      <c r="AX178" s="108"/>
      <c r="AY178" s="108">
        <v>1</v>
      </c>
      <c r="AZ178" s="108"/>
      <c r="BA178" s="108"/>
      <c r="BB178" s="108"/>
      <c r="BC178" s="108">
        <v>1</v>
      </c>
      <c r="BD178" s="108"/>
      <c r="BE178" s="63"/>
    </row>
    <row r="179" spans="1:57" ht="34.049999999999997" customHeight="1" x14ac:dyDescent="0.3">
      <c r="A179" s="702"/>
      <c r="B179" s="676"/>
      <c r="C179" s="673"/>
      <c r="D179" s="89" t="s">
        <v>80</v>
      </c>
      <c r="E179" s="679"/>
      <c r="F179" s="673"/>
      <c r="G179" s="90">
        <f t="shared" si="59"/>
        <v>0</v>
      </c>
      <c r="H179" s="91">
        <f t="shared" si="73"/>
        <v>0</v>
      </c>
      <c r="I179" s="92"/>
      <c r="J179" s="92"/>
      <c r="K179" s="92"/>
      <c r="L179" s="93"/>
      <c r="M179" s="110">
        <f t="shared" si="69"/>
        <v>0</v>
      </c>
      <c r="N179" s="98"/>
      <c r="O179" s="98"/>
      <c r="P179" s="98"/>
      <c r="Q179" s="98"/>
      <c r="R179" s="99"/>
      <c r="S179" s="100"/>
      <c r="T179" s="100"/>
      <c r="U179" s="100"/>
      <c r="V179" s="78"/>
      <c r="W179" s="78"/>
      <c r="X179" s="81"/>
      <c r="Y179" s="80"/>
      <c r="Z179" s="81"/>
      <c r="AA179" s="82"/>
      <c r="AB179" s="75"/>
      <c r="AC179" s="75"/>
      <c r="AD179" s="75"/>
      <c r="AE179" s="75"/>
      <c r="AF179" s="76"/>
      <c r="AG179" s="103"/>
      <c r="AH179" s="106"/>
      <c r="AI179" s="111"/>
      <c r="AJ179" s="112">
        <f t="shared" si="74"/>
        <v>0</v>
      </c>
      <c r="AK179" s="105" t="s">
        <v>75</v>
      </c>
      <c r="AL179" s="92" t="s">
        <v>75</v>
      </c>
      <c r="AM179" s="106" t="s">
        <v>75</v>
      </c>
      <c r="AN179" s="103" t="s">
        <v>75</v>
      </c>
      <c r="AO179" s="92" t="s">
        <v>77</v>
      </c>
      <c r="AP179" s="106" t="s">
        <v>77</v>
      </c>
      <c r="AQ179" s="103"/>
      <c r="AR179" s="92"/>
      <c r="AS179" s="92"/>
      <c r="AT179" s="92"/>
      <c r="AU179" s="106"/>
      <c r="AV179" s="107">
        <f t="shared" si="44"/>
        <v>0</v>
      </c>
      <c r="AW179" s="78"/>
      <c r="AX179" s="78"/>
      <c r="AY179" s="78"/>
      <c r="AZ179" s="78"/>
      <c r="BA179" s="78"/>
      <c r="BB179" s="78"/>
      <c r="BC179" s="78"/>
      <c r="BD179" s="78"/>
      <c r="BE179" s="81"/>
    </row>
    <row r="180" spans="1:57" ht="34.049999999999997" customHeight="1" x14ac:dyDescent="0.3">
      <c r="A180" s="702"/>
      <c r="B180" s="674" t="s">
        <v>144</v>
      </c>
      <c r="C180" s="671" t="s">
        <v>145</v>
      </c>
      <c r="D180" s="51" t="s">
        <v>74</v>
      </c>
      <c r="E180" s="705">
        <v>521</v>
      </c>
      <c r="F180" s="704">
        <f>E180-SUM(M180:M184)</f>
        <v>-90</v>
      </c>
      <c r="G180" s="68">
        <f t="shared" si="59"/>
        <v>48</v>
      </c>
      <c r="H180" s="54">
        <f t="shared" si="73"/>
        <v>0</v>
      </c>
      <c r="I180" s="55"/>
      <c r="J180" s="55"/>
      <c r="K180" s="55"/>
      <c r="L180" s="56"/>
      <c r="M180" s="57">
        <v>48</v>
      </c>
      <c r="N180" s="58">
        <v>48</v>
      </c>
      <c r="O180" s="58"/>
      <c r="P180" s="58"/>
      <c r="Q180" s="58"/>
      <c r="R180" s="61"/>
      <c r="S180" s="113">
        <v>27</v>
      </c>
      <c r="T180" s="113"/>
      <c r="U180" s="113"/>
      <c r="V180" s="58">
        <v>16</v>
      </c>
      <c r="W180" s="58">
        <v>5</v>
      </c>
      <c r="X180" s="61"/>
      <c r="Y180" s="60">
        <v>46</v>
      </c>
      <c r="Z180" s="61">
        <v>2</v>
      </c>
      <c r="AA180" s="67"/>
      <c r="AB180" s="55">
        <v>9</v>
      </c>
      <c r="AC180" s="55">
        <v>9</v>
      </c>
      <c r="AD180" s="55"/>
      <c r="AE180" s="55">
        <v>26</v>
      </c>
      <c r="AF180" s="56"/>
      <c r="AG180" s="67">
        <v>40</v>
      </c>
      <c r="AH180" s="70">
        <v>15</v>
      </c>
      <c r="AI180" s="69">
        <v>12</v>
      </c>
      <c r="AJ180" s="68">
        <f t="shared" si="74"/>
        <v>47</v>
      </c>
      <c r="AK180" s="69" t="s">
        <v>75</v>
      </c>
      <c r="AL180" s="55" t="s">
        <v>75</v>
      </c>
      <c r="AM180" s="70" t="s">
        <v>75</v>
      </c>
      <c r="AN180" s="67">
        <v>4</v>
      </c>
      <c r="AO180" s="55">
        <v>43</v>
      </c>
      <c r="AP180" s="70"/>
      <c r="AQ180" s="67" t="s">
        <v>75</v>
      </c>
      <c r="AR180" s="55" t="s">
        <v>75</v>
      </c>
      <c r="AS180" s="55" t="s">
        <v>75</v>
      </c>
      <c r="AT180" s="55" t="s">
        <v>75</v>
      </c>
      <c r="AU180" s="70" t="s">
        <v>75</v>
      </c>
      <c r="AV180" s="71">
        <f t="shared" si="44"/>
        <v>0</v>
      </c>
      <c r="AW180" s="58"/>
      <c r="AX180" s="58"/>
      <c r="AY180" s="58"/>
      <c r="AZ180" s="58"/>
      <c r="BA180" s="58"/>
      <c r="BB180" s="58"/>
      <c r="BC180" s="58"/>
      <c r="BD180" s="58"/>
      <c r="BE180" s="61"/>
    </row>
    <row r="181" spans="1:57" ht="34.049999999999997" customHeight="1" x14ac:dyDescent="0.3">
      <c r="A181" s="702"/>
      <c r="B181" s="675"/>
      <c r="C181" s="672"/>
      <c r="D181" s="72" t="s">
        <v>76</v>
      </c>
      <c r="E181" s="678"/>
      <c r="F181" s="672"/>
      <c r="G181" s="124">
        <f t="shared" si="59"/>
        <v>0</v>
      </c>
      <c r="H181" s="125">
        <f t="shared" si="73"/>
        <v>0</v>
      </c>
      <c r="I181" s="75"/>
      <c r="J181" s="75"/>
      <c r="K181" s="75"/>
      <c r="L181" s="76"/>
      <c r="M181" s="126">
        <f t="shared" ref="M181:M242" si="75">IF(AND(SUM(N181:R181)=SUM(Y181:Z181),SUM(S181:X181)=SUM(Y181:Z181)),SUM(N181:R181),"ПЕРЕВІРТЕ ПРАВИЛЬНІСТЬ ДАНИХ")</f>
        <v>0</v>
      </c>
      <c r="N181" s="78"/>
      <c r="O181" s="78"/>
      <c r="P181" s="78"/>
      <c r="Q181" s="78"/>
      <c r="R181" s="81"/>
      <c r="S181" s="62"/>
      <c r="T181" s="62"/>
      <c r="U181" s="62"/>
      <c r="V181" s="108"/>
      <c r="W181" s="108"/>
      <c r="X181" s="63"/>
      <c r="Y181" s="109"/>
      <c r="Z181" s="63"/>
      <c r="AA181" s="64"/>
      <c r="AB181" s="65"/>
      <c r="AC181" s="65"/>
      <c r="AD181" s="65"/>
      <c r="AE181" s="65"/>
      <c r="AF181" s="66"/>
      <c r="AG181" s="82"/>
      <c r="AH181" s="85"/>
      <c r="AI181" s="84"/>
      <c r="AJ181" s="83">
        <f t="shared" si="74"/>
        <v>0</v>
      </c>
      <c r="AK181" s="84" t="s">
        <v>75</v>
      </c>
      <c r="AL181" s="75" t="s">
        <v>75</v>
      </c>
      <c r="AM181" s="85" t="s">
        <v>75</v>
      </c>
      <c r="AN181" s="82"/>
      <c r="AO181" s="75"/>
      <c r="AP181" s="85"/>
      <c r="AQ181" s="82" t="s">
        <v>75</v>
      </c>
      <c r="AR181" s="75" t="s">
        <v>75</v>
      </c>
      <c r="AS181" s="75" t="s">
        <v>75</v>
      </c>
      <c r="AT181" s="75" t="s">
        <v>75</v>
      </c>
      <c r="AU181" s="85" t="s">
        <v>75</v>
      </c>
      <c r="AV181" s="86">
        <f t="shared" si="44"/>
        <v>0</v>
      </c>
      <c r="AW181" s="108"/>
      <c r="AX181" s="108"/>
      <c r="AY181" s="108"/>
      <c r="AZ181" s="108"/>
      <c r="BA181" s="108"/>
      <c r="BB181" s="108"/>
      <c r="BC181" s="108"/>
      <c r="BD181" s="108"/>
      <c r="BE181" s="63"/>
    </row>
    <row r="182" spans="1:57" ht="34.049999999999997" customHeight="1" x14ac:dyDescent="0.3">
      <c r="A182" s="702"/>
      <c r="B182" s="675"/>
      <c r="C182" s="672"/>
      <c r="D182" s="72" t="s">
        <v>78</v>
      </c>
      <c r="E182" s="678"/>
      <c r="F182" s="672"/>
      <c r="G182" s="73">
        <f t="shared" si="59"/>
        <v>6</v>
      </c>
      <c r="H182" s="74">
        <f t="shared" si="73"/>
        <v>0</v>
      </c>
      <c r="I182" s="75"/>
      <c r="J182" s="75"/>
      <c r="K182" s="75"/>
      <c r="L182" s="76"/>
      <c r="M182" s="77">
        <f t="shared" si="75"/>
        <v>6</v>
      </c>
      <c r="N182" s="78"/>
      <c r="O182" s="78">
        <v>6</v>
      </c>
      <c r="P182" s="78"/>
      <c r="Q182" s="78"/>
      <c r="R182" s="81"/>
      <c r="S182" s="62"/>
      <c r="T182" s="62"/>
      <c r="U182" s="62">
        <v>6</v>
      </c>
      <c r="V182" s="108"/>
      <c r="W182" s="108"/>
      <c r="X182" s="63"/>
      <c r="Y182" s="109">
        <v>4</v>
      </c>
      <c r="Z182" s="63">
        <v>2</v>
      </c>
      <c r="AA182" s="64"/>
      <c r="AB182" s="65"/>
      <c r="AC182" s="65"/>
      <c r="AD182" s="65"/>
      <c r="AE182" s="65"/>
      <c r="AF182" s="66"/>
      <c r="AG182" s="82">
        <v>40</v>
      </c>
      <c r="AH182" s="85">
        <v>12</v>
      </c>
      <c r="AI182" s="84">
        <v>96</v>
      </c>
      <c r="AJ182" s="83">
        <f t="shared" si="74"/>
        <v>6</v>
      </c>
      <c r="AK182" s="84"/>
      <c r="AL182" s="75">
        <v>5</v>
      </c>
      <c r="AM182" s="85">
        <v>1</v>
      </c>
      <c r="AN182" s="82" t="s">
        <v>75</v>
      </c>
      <c r="AO182" s="75" t="s">
        <v>75</v>
      </c>
      <c r="AP182" s="85" t="s">
        <v>75</v>
      </c>
      <c r="AQ182" s="82" t="s">
        <v>75</v>
      </c>
      <c r="AR182" s="75" t="s">
        <v>75</v>
      </c>
      <c r="AS182" s="75" t="s">
        <v>75</v>
      </c>
      <c r="AT182" s="75" t="s">
        <v>75</v>
      </c>
      <c r="AU182" s="85" t="s">
        <v>75</v>
      </c>
      <c r="AV182" s="86">
        <f t="shared" si="44"/>
        <v>0</v>
      </c>
      <c r="AW182" s="108"/>
      <c r="AX182" s="108"/>
      <c r="AY182" s="108"/>
      <c r="AZ182" s="108"/>
      <c r="BA182" s="108"/>
      <c r="BB182" s="108"/>
      <c r="BC182" s="108"/>
      <c r="BD182" s="108"/>
      <c r="BE182" s="63"/>
    </row>
    <row r="183" spans="1:57" ht="34.049999999999997" customHeight="1" x14ac:dyDescent="0.3">
      <c r="A183" s="702"/>
      <c r="B183" s="675"/>
      <c r="C183" s="672"/>
      <c r="D183" s="72" t="s">
        <v>79</v>
      </c>
      <c r="E183" s="678"/>
      <c r="F183" s="672"/>
      <c r="G183" s="73">
        <f t="shared" si="59"/>
        <v>565</v>
      </c>
      <c r="H183" s="74">
        <f t="shared" si="73"/>
        <v>8</v>
      </c>
      <c r="I183" s="75">
        <v>8</v>
      </c>
      <c r="J183" s="75"/>
      <c r="K183" s="75"/>
      <c r="L183" s="76"/>
      <c r="M183" s="77">
        <f t="shared" si="75"/>
        <v>557</v>
      </c>
      <c r="N183" s="78">
        <v>557</v>
      </c>
      <c r="O183" s="78"/>
      <c r="P183" s="78"/>
      <c r="Q183" s="78"/>
      <c r="R183" s="81"/>
      <c r="S183" s="62">
        <v>100</v>
      </c>
      <c r="T183" s="62"/>
      <c r="U183" s="62"/>
      <c r="V183" s="108">
        <v>423</v>
      </c>
      <c r="W183" s="108">
        <v>34</v>
      </c>
      <c r="X183" s="63"/>
      <c r="Y183" s="109">
        <v>467</v>
      </c>
      <c r="Z183" s="63">
        <v>90</v>
      </c>
      <c r="AA183" s="64"/>
      <c r="AB183" s="65">
        <v>122</v>
      </c>
      <c r="AC183" s="65">
        <v>111</v>
      </c>
      <c r="AD183" s="65">
        <v>20</v>
      </c>
      <c r="AE183" s="65">
        <v>313</v>
      </c>
      <c r="AF183" s="66">
        <v>32</v>
      </c>
      <c r="AG183" s="82">
        <v>42</v>
      </c>
      <c r="AH183" s="85">
        <v>19</v>
      </c>
      <c r="AI183" s="84">
        <v>75</v>
      </c>
      <c r="AJ183" s="83">
        <f t="shared" si="74"/>
        <v>551</v>
      </c>
      <c r="AK183" s="84" t="s">
        <v>77</v>
      </c>
      <c r="AL183" s="75" t="s">
        <v>77</v>
      </c>
      <c r="AM183" s="85" t="s">
        <v>77</v>
      </c>
      <c r="AN183" s="82" t="s">
        <v>75</v>
      </c>
      <c r="AO183" s="75" t="s">
        <v>75</v>
      </c>
      <c r="AP183" s="85" t="s">
        <v>75</v>
      </c>
      <c r="AQ183" s="82">
        <v>76</v>
      </c>
      <c r="AR183" s="75">
        <v>442</v>
      </c>
      <c r="AS183" s="75">
        <v>33</v>
      </c>
      <c r="AT183" s="75"/>
      <c r="AU183" s="85"/>
      <c r="AV183" s="86">
        <f t="shared" si="44"/>
        <v>8</v>
      </c>
      <c r="AW183" s="108">
        <v>1</v>
      </c>
      <c r="AX183" s="108"/>
      <c r="AY183" s="108"/>
      <c r="AZ183" s="108"/>
      <c r="BA183" s="108">
        <v>3</v>
      </c>
      <c r="BB183" s="108"/>
      <c r="BC183" s="108">
        <v>1</v>
      </c>
      <c r="BD183" s="108">
        <v>3</v>
      </c>
      <c r="BE183" s="63"/>
    </row>
    <row r="184" spans="1:57" ht="34.049999999999997" customHeight="1" x14ac:dyDescent="0.3">
      <c r="A184" s="702"/>
      <c r="B184" s="676"/>
      <c r="C184" s="673"/>
      <c r="D184" s="89" t="s">
        <v>80</v>
      </c>
      <c r="E184" s="679"/>
      <c r="F184" s="673"/>
      <c r="G184" s="90">
        <f t="shared" si="59"/>
        <v>0</v>
      </c>
      <c r="H184" s="91">
        <f t="shared" si="73"/>
        <v>0</v>
      </c>
      <c r="I184" s="92"/>
      <c r="J184" s="92"/>
      <c r="K184" s="92"/>
      <c r="L184" s="93"/>
      <c r="M184" s="110">
        <f t="shared" si="75"/>
        <v>0</v>
      </c>
      <c r="N184" s="98"/>
      <c r="O184" s="98"/>
      <c r="P184" s="98"/>
      <c r="Q184" s="98"/>
      <c r="R184" s="99"/>
      <c r="S184" s="114"/>
      <c r="T184" s="114"/>
      <c r="U184" s="114"/>
      <c r="V184" s="98"/>
      <c r="W184" s="98"/>
      <c r="X184" s="99"/>
      <c r="Y184" s="97"/>
      <c r="Z184" s="99"/>
      <c r="AA184" s="103"/>
      <c r="AB184" s="92"/>
      <c r="AC184" s="92"/>
      <c r="AD184" s="92"/>
      <c r="AE184" s="92"/>
      <c r="AF184" s="93"/>
      <c r="AG184" s="103"/>
      <c r="AH184" s="106"/>
      <c r="AI184" s="105"/>
      <c r="AJ184" s="104">
        <f t="shared" si="74"/>
        <v>0</v>
      </c>
      <c r="AK184" s="105" t="s">
        <v>75</v>
      </c>
      <c r="AL184" s="92" t="s">
        <v>75</v>
      </c>
      <c r="AM184" s="106" t="s">
        <v>75</v>
      </c>
      <c r="AN184" s="103" t="s">
        <v>75</v>
      </c>
      <c r="AO184" s="92" t="s">
        <v>77</v>
      </c>
      <c r="AP184" s="106" t="s">
        <v>77</v>
      </c>
      <c r="AQ184" s="103"/>
      <c r="AR184" s="92"/>
      <c r="AS184" s="92"/>
      <c r="AT184" s="92"/>
      <c r="AU184" s="106"/>
      <c r="AV184" s="107">
        <f t="shared" si="44"/>
        <v>0</v>
      </c>
      <c r="AW184" s="98"/>
      <c r="AX184" s="98"/>
      <c r="AY184" s="98"/>
      <c r="AZ184" s="98"/>
      <c r="BA184" s="98"/>
      <c r="BB184" s="98"/>
      <c r="BC184" s="98"/>
      <c r="BD184" s="98"/>
      <c r="BE184" s="99"/>
    </row>
    <row r="185" spans="1:57" ht="34.049999999999997" customHeight="1" x14ac:dyDescent="0.3">
      <c r="A185" s="702"/>
      <c r="B185" s="674" t="s">
        <v>146</v>
      </c>
      <c r="C185" s="671" t="s">
        <v>147</v>
      </c>
      <c r="D185" s="51" t="s">
        <v>74</v>
      </c>
      <c r="E185" s="705">
        <v>50</v>
      </c>
      <c r="F185" s="704">
        <f>E185-SUM(M185:M189)</f>
        <v>-2</v>
      </c>
      <c r="G185" s="53">
        <f t="shared" si="59"/>
        <v>0</v>
      </c>
      <c r="H185" s="54">
        <f t="shared" si="73"/>
        <v>0</v>
      </c>
      <c r="I185" s="55"/>
      <c r="J185" s="55"/>
      <c r="K185" s="55"/>
      <c r="L185" s="56"/>
      <c r="M185" s="57">
        <f t="shared" si="75"/>
        <v>0</v>
      </c>
      <c r="N185" s="58"/>
      <c r="O185" s="58"/>
      <c r="P185" s="58"/>
      <c r="Q185" s="58"/>
      <c r="R185" s="59"/>
      <c r="S185" s="60"/>
      <c r="T185" s="58"/>
      <c r="U185" s="58"/>
      <c r="V185" s="55"/>
      <c r="W185" s="58"/>
      <c r="X185" s="61"/>
      <c r="Y185" s="62"/>
      <c r="Z185" s="63"/>
      <c r="AA185" s="64"/>
      <c r="AB185" s="65"/>
      <c r="AC185" s="65"/>
      <c r="AD185" s="65"/>
      <c r="AE185" s="65"/>
      <c r="AF185" s="66"/>
      <c r="AG185" s="64"/>
      <c r="AH185" s="66"/>
      <c r="AI185" s="67"/>
      <c r="AJ185" s="68">
        <f t="shared" si="74"/>
        <v>0</v>
      </c>
      <c r="AK185" s="69" t="s">
        <v>75</v>
      </c>
      <c r="AL185" s="55" t="s">
        <v>75</v>
      </c>
      <c r="AM185" s="70" t="s">
        <v>75</v>
      </c>
      <c r="AN185" s="67"/>
      <c r="AO185" s="55"/>
      <c r="AP185" s="70"/>
      <c r="AQ185" s="67" t="s">
        <v>75</v>
      </c>
      <c r="AR185" s="55" t="s">
        <v>75</v>
      </c>
      <c r="AS185" s="55" t="s">
        <v>75</v>
      </c>
      <c r="AT185" s="55" t="s">
        <v>75</v>
      </c>
      <c r="AU185" s="56" t="s">
        <v>75</v>
      </c>
      <c r="AV185" s="71">
        <f t="shared" si="44"/>
        <v>0</v>
      </c>
      <c r="AW185" s="58"/>
      <c r="AX185" s="58"/>
      <c r="AY185" s="58"/>
      <c r="AZ185" s="58"/>
      <c r="BA185" s="58"/>
      <c r="BB185" s="58"/>
      <c r="BC185" s="58"/>
      <c r="BD185" s="58"/>
      <c r="BE185" s="61"/>
    </row>
    <row r="186" spans="1:57" ht="34.049999999999997" customHeight="1" x14ac:dyDescent="0.3">
      <c r="A186" s="702"/>
      <c r="B186" s="675"/>
      <c r="C186" s="672"/>
      <c r="D186" s="72" t="s">
        <v>76</v>
      </c>
      <c r="E186" s="678"/>
      <c r="F186" s="672"/>
      <c r="G186" s="73">
        <f t="shared" si="59"/>
        <v>0</v>
      </c>
      <c r="H186" s="74">
        <f t="shared" si="73"/>
        <v>0</v>
      </c>
      <c r="I186" s="75"/>
      <c r="J186" s="75"/>
      <c r="K186" s="75"/>
      <c r="L186" s="76"/>
      <c r="M186" s="77">
        <f t="shared" si="75"/>
        <v>0</v>
      </c>
      <c r="N186" s="78"/>
      <c r="O186" s="78"/>
      <c r="P186" s="78"/>
      <c r="Q186" s="78"/>
      <c r="R186" s="79"/>
      <c r="S186" s="80"/>
      <c r="T186" s="75"/>
      <c r="U186" s="75"/>
      <c r="V186" s="78"/>
      <c r="W186" s="78"/>
      <c r="X186" s="81"/>
      <c r="Y186" s="62"/>
      <c r="Z186" s="63"/>
      <c r="AA186" s="64"/>
      <c r="AB186" s="65"/>
      <c r="AC186" s="65"/>
      <c r="AD186" s="65"/>
      <c r="AE186" s="65"/>
      <c r="AF186" s="66"/>
      <c r="AG186" s="82"/>
      <c r="AH186" s="76"/>
      <c r="AI186" s="82"/>
      <c r="AJ186" s="83">
        <f t="shared" si="74"/>
        <v>0</v>
      </c>
      <c r="AK186" s="84" t="s">
        <v>77</v>
      </c>
      <c r="AL186" s="75" t="s">
        <v>77</v>
      </c>
      <c r="AM186" s="85" t="s">
        <v>77</v>
      </c>
      <c r="AN186" s="82"/>
      <c r="AO186" s="75"/>
      <c r="AP186" s="85"/>
      <c r="AQ186" s="82" t="s">
        <v>75</v>
      </c>
      <c r="AR186" s="75" t="s">
        <v>75</v>
      </c>
      <c r="AS186" s="75" t="s">
        <v>75</v>
      </c>
      <c r="AT186" s="75" t="s">
        <v>75</v>
      </c>
      <c r="AU186" s="76" t="s">
        <v>75</v>
      </c>
      <c r="AV186" s="86">
        <f t="shared" si="44"/>
        <v>0</v>
      </c>
      <c r="AW186" s="78"/>
      <c r="AX186" s="78"/>
      <c r="AY186" s="78"/>
      <c r="AZ186" s="78"/>
      <c r="BA186" s="78"/>
      <c r="BB186" s="78"/>
      <c r="BC186" s="78"/>
      <c r="BD186" s="78"/>
      <c r="BE186" s="81"/>
    </row>
    <row r="187" spans="1:57" ht="34.049999999999997" customHeight="1" x14ac:dyDescent="0.3">
      <c r="A187" s="702"/>
      <c r="B187" s="675"/>
      <c r="C187" s="672"/>
      <c r="D187" s="72" t="s">
        <v>78</v>
      </c>
      <c r="E187" s="678"/>
      <c r="F187" s="672"/>
      <c r="G187" s="73">
        <f t="shared" si="59"/>
        <v>0</v>
      </c>
      <c r="H187" s="74">
        <f t="shared" si="73"/>
        <v>0</v>
      </c>
      <c r="I187" s="75"/>
      <c r="J187" s="75"/>
      <c r="K187" s="75"/>
      <c r="L187" s="76"/>
      <c r="M187" s="77">
        <f t="shared" si="75"/>
        <v>0</v>
      </c>
      <c r="N187" s="78"/>
      <c r="O187" s="78"/>
      <c r="P187" s="78"/>
      <c r="Q187" s="87"/>
      <c r="R187" s="79"/>
      <c r="S187" s="80"/>
      <c r="T187" s="78"/>
      <c r="U187" s="78"/>
      <c r="V187" s="78"/>
      <c r="W187" s="78"/>
      <c r="X187" s="81"/>
      <c r="Y187" s="62"/>
      <c r="Z187" s="63"/>
      <c r="AA187" s="64"/>
      <c r="AB187" s="65"/>
      <c r="AC187" s="65"/>
      <c r="AD187" s="65"/>
      <c r="AE187" s="65"/>
      <c r="AF187" s="66"/>
      <c r="AG187" s="82"/>
      <c r="AH187" s="76"/>
      <c r="AI187" s="82"/>
      <c r="AJ187" s="83">
        <f t="shared" si="74"/>
        <v>0</v>
      </c>
      <c r="AK187" s="84"/>
      <c r="AL187" s="75"/>
      <c r="AM187" s="85"/>
      <c r="AN187" s="82" t="s">
        <v>75</v>
      </c>
      <c r="AO187" s="75" t="s">
        <v>75</v>
      </c>
      <c r="AP187" s="85" t="s">
        <v>75</v>
      </c>
      <c r="AQ187" s="82" t="s">
        <v>75</v>
      </c>
      <c r="AR187" s="75" t="s">
        <v>75</v>
      </c>
      <c r="AS187" s="75" t="s">
        <v>75</v>
      </c>
      <c r="AT187" s="75" t="s">
        <v>75</v>
      </c>
      <c r="AU187" s="76" t="s">
        <v>75</v>
      </c>
      <c r="AV187" s="86">
        <f t="shared" si="44"/>
        <v>0</v>
      </c>
      <c r="AW187" s="78"/>
      <c r="AX187" s="78"/>
      <c r="AY187" s="78"/>
      <c r="AZ187" s="78"/>
      <c r="BA187" s="78"/>
      <c r="BB187" s="78"/>
      <c r="BC187" s="78"/>
      <c r="BD187" s="78"/>
      <c r="BE187" s="81"/>
    </row>
    <row r="188" spans="1:57" ht="34.049999999999997" customHeight="1" x14ac:dyDescent="0.3">
      <c r="A188" s="702"/>
      <c r="B188" s="675"/>
      <c r="C188" s="672"/>
      <c r="D188" s="72" t="s">
        <v>79</v>
      </c>
      <c r="E188" s="678"/>
      <c r="F188" s="672"/>
      <c r="G188" s="73">
        <f t="shared" si="59"/>
        <v>52</v>
      </c>
      <c r="H188" s="74">
        <f t="shared" si="73"/>
        <v>1</v>
      </c>
      <c r="I188" s="75"/>
      <c r="J188" s="75"/>
      <c r="K188" s="75">
        <v>1</v>
      </c>
      <c r="L188" s="76"/>
      <c r="M188" s="77">
        <f t="shared" si="75"/>
        <v>52</v>
      </c>
      <c r="N188" s="78">
        <v>52</v>
      </c>
      <c r="O188" s="78"/>
      <c r="P188" s="78"/>
      <c r="Q188" s="78"/>
      <c r="R188" s="79"/>
      <c r="S188" s="80">
        <v>27</v>
      </c>
      <c r="T188" s="78"/>
      <c r="U188" s="78"/>
      <c r="V188" s="78">
        <v>25</v>
      </c>
      <c r="W188" s="78"/>
      <c r="X188" s="81"/>
      <c r="Y188" s="62">
        <v>40</v>
      </c>
      <c r="Z188" s="63">
        <v>12</v>
      </c>
      <c r="AA188" s="64"/>
      <c r="AB188" s="65">
        <v>28</v>
      </c>
      <c r="AC188" s="65">
        <v>28</v>
      </c>
      <c r="AD188" s="65">
        <v>2</v>
      </c>
      <c r="AE188" s="65">
        <v>24</v>
      </c>
      <c r="AF188" s="66">
        <v>7</v>
      </c>
      <c r="AG188" s="82">
        <v>45</v>
      </c>
      <c r="AH188" s="76">
        <v>22</v>
      </c>
      <c r="AI188" s="82">
        <v>82.5</v>
      </c>
      <c r="AJ188" s="83">
        <f t="shared" si="74"/>
        <v>52</v>
      </c>
      <c r="AK188" s="84" t="s">
        <v>77</v>
      </c>
      <c r="AL188" s="75" t="s">
        <v>77</v>
      </c>
      <c r="AM188" s="85" t="s">
        <v>77</v>
      </c>
      <c r="AN188" s="82" t="s">
        <v>75</v>
      </c>
      <c r="AO188" s="75" t="s">
        <v>75</v>
      </c>
      <c r="AP188" s="85" t="s">
        <v>75</v>
      </c>
      <c r="AQ188" s="88">
        <v>5</v>
      </c>
      <c r="AR188" s="76">
        <v>28</v>
      </c>
      <c r="AS188" s="76">
        <v>19</v>
      </c>
      <c r="AT188" s="76"/>
      <c r="AU188" s="85"/>
      <c r="AV188" s="86">
        <f t="shared" si="44"/>
        <v>0</v>
      </c>
      <c r="AW188" s="78"/>
      <c r="AX188" s="78"/>
      <c r="AY188" s="78"/>
      <c r="AZ188" s="78"/>
      <c r="BA188" s="78"/>
      <c r="BB188" s="78"/>
      <c r="BC188" s="78"/>
      <c r="BD188" s="78"/>
      <c r="BE188" s="81"/>
    </row>
    <row r="189" spans="1:57" ht="34.049999999999997" customHeight="1" x14ac:dyDescent="0.3">
      <c r="A189" s="702"/>
      <c r="B189" s="676"/>
      <c r="C189" s="673"/>
      <c r="D189" s="89" t="s">
        <v>80</v>
      </c>
      <c r="E189" s="679"/>
      <c r="F189" s="673"/>
      <c r="G189" s="90">
        <f t="shared" si="59"/>
        <v>0</v>
      </c>
      <c r="H189" s="91">
        <f t="shared" si="73"/>
        <v>0</v>
      </c>
      <c r="I189" s="92"/>
      <c r="J189" s="92"/>
      <c r="K189" s="92"/>
      <c r="L189" s="93"/>
      <c r="M189" s="94">
        <f t="shared" si="75"/>
        <v>0</v>
      </c>
      <c r="N189" s="95"/>
      <c r="O189" s="95"/>
      <c r="P189" s="95"/>
      <c r="Q189" s="95"/>
      <c r="R189" s="96"/>
      <c r="S189" s="97"/>
      <c r="T189" s="98"/>
      <c r="U189" s="98"/>
      <c r="V189" s="98"/>
      <c r="W189" s="98"/>
      <c r="X189" s="99"/>
      <c r="Y189" s="100"/>
      <c r="Z189" s="81"/>
      <c r="AA189" s="82"/>
      <c r="AB189" s="75"/>
      <c r="AC189" s="75"/>
      <c r="AD189" s="75"/>
      <c r="AE189" s="75"/>
      <c r="AF189" s="76"/>
      <c r="AG189" s="101"/>
      <c r="AH189" s="102"/>
      <c r="AI189" s="103"/>
      <c r="AJ189" s="104">
        <f t="shared" si="74"/>
        <v>0</v>
      </c>
      <c r="AK189" s="105" t="s">
        <v>75</v>
      </c>
      <c r="AL189" s="92" t="s">
        <v>75</v>
      </c>
      <c r="AM189" s="106" t="s">
        <v>75</v>
      </c>
      <c r="AN189" s="103" t="s">
        <v>75</v>
      </c>
      <c r="AO189" s="92" t="s">
        <v>77</v>
      </c>
      <c r="AP189" s="106" t="s">
        <v>77</v>
      </c>
      <c r="AQ189" s="103"/>
      <c r="AR189" s="92"/>
      <c r="AS189" s="92"/>
      <c r="AT189" s="92"/>
      <c r="AU189" s="93"/>
      <c r="AV189" s="107">
        <f t="shared" si="44"/>
        <v>0</v>
      </c>
      <c r="AW189" s="98"/>
      <c r="AX189" s="98"/>
      <c r="AY189" s="98"/>
      <c r="AZ189" s="98"/>
      <c r="BA189" s="98"/>
      <c r="BB189" s="98"/>
      <c r="BC189" s="98"/>
      <c r="BD189" s="98"/>
      <c r="BE189" s="99"/>
    </row>
    <row r="190" spans="1:57" ht="34.049999999999997" customHeight="1" x14ac:dyDescent="0.3">
      <c r="A190" s="702"/>
      <c r="B190" s="674" t="s">
        <v>148</v>
      </c>
      <c r="C190" s="671" t="s">
        <v>149</v>
      </c>
      <c r="D190" s="51" t="s">
        <v>74</v>
      </c>
      <c r="E190" s="705">
        <v>130</v>
      </c>
      <c r="F190" s="708">
        <f>E190-SUM(M190:M194)</f>
        <v>0</v>
      </c>
      <c r="G190" s="53">
        <f t="shared" si="59"/>
        <v>5</v>
      </c>
      <c r="H190" s="54">
        <f t="shared" si="73"/>
        <v>0</v>
      </c>
      <c r="I190" s="55"/>
      <c r="J190" s="55"/>
      <c r="K190" s="55"/>
      <c r="L190" s="56"/>
      <c r="M190" s="57">
        <f t="shared" si="75"/>
        <v>5</v>
      </c>
      <c r="N190" s="58">
        <v>5</v>
      </c>
      <c r="O190" s="58"/>
      <c r="P190" s="58"/>
      <c r="Q190" s="58"/>
      <c r="R190" s="61"/>
      <c r="S190" s="62">
        <v>4</v>
      </c>
      <c r="T190" s="62"/>
      <c r="U190" s="62"/>
      <c r="V190" s="108">
        <v>1</v>
      </c>
      <c r="W190" s="108"/>
      <c r="X190" s="63"/>
      <c r="Y190" s="60">
        <v>4</v>
      </c>
      <c r="Z190" s="61">
        <v>1</v>
      </c>
      <c r="AA190" s="67"/>
      <c r="AB190" s="55">
        <v>1</v>
      </c>
      <c r="AC190" s="55">
        <v>1</v>
      </c>
      <c r="AD190" s="55"/>
      <c r="AE190" s="55">
        <v>1</v>
      </c>
      <c r="AF190" s="56"/>
      <c r="AG190" s="67">
        <v>41</v>
      </c>
      <c r="AH190" s="70">
        <v>19</v>
      </c>
      <c r="AI190" s="69">
        <v>14.8</v>
      </c>
      <c r="AJ190" s="68">
        <f t="shared" si="74"/>
        <v>5</v>
      </c>
      <c r="AK190" s="69" t="s">
        <v>75</v>
      </c>
      <c r="AL190" s="55" t="s">
        <v>75</v>
      </c>
      <c r="AM190" s="70" t="s">
        <v>75</v>
      </c>
      <c r="AN190" s="67"/>
      <c r="AO190" s="55">
        <v>5</v>
      </c>
      <c r="AP190" s="70"/>
      <c r="AQ190" s="67" t="s">
        <v>75</v>
      </c>
      <c r="AR190" s="55" t="s">
        <v>75</v>
      </c>
      <c r="AS190" s="55" t="s">
        <v>75</v>
      </c>
      <c r="AT190" s="55" t="s">
        <v>75</v>
      </c>
      <c r="AU190" s="70" t="s">
        <v>75</v>
      </c>
      <c r="AV190" s="71">
        <f t="shared" si="44"/>
        <v>0</v>
      </c>
      <c r="AW190" s="108"/>
      <c r="AX190" s="108"/>
      <c r="AY190" s="108"/>
      <c r="AZ190" s="108"/>
      <c r="BA190" s="108"/>
      <c r="BB190" s="108"/>
      <c r="BC190" s="108"/>
      <c r="BD190" s="108"/>
      <c r="BE190" s="63"/>
    </row>
    <row r="191" spans="1:57" ht="34.049999999999997" customHeight="1" x14ac:dyDescent="0.3">
      <c r="A191" s="702"/>
      <c r="B191" s="675"/>
      <c r="C191" s="672"/>
      <c r="D191" s="72" t="s">
        <v>76</v>
      </c>
      <c r="E191" s="678"/>
      <c r="F191" s="709"/>
      <c r="G191" s="73">
        <f t="shared" si="59"/>
        <v>0</v>
      </c>
      <c r="H191" s="74">
        <f t="shared" si="73"/>
        <v>0</v>
      </c>
      <c r="I191" s="75"/>
      <c r="J191" s="75"/>
      <c r="K191" s="75"/>
      <c r="L191" s="76"/>
      <c r="M191" s="77">
        <f t="shared" si="75"/>
        <v>0</v>
      </c>
      <c r="N191" s="78"/>
      <c r="O191" s="78"/>
      <c r="P191" s="78"/>
      <c r="Q191" s="78"/>
      <c r="R191" s="81"/>
      <c r="S191" s="62"/>
      <c r="T191" s="62"/>
      <c r="U191" s="62"/>
      <c r="V191" s="108"/>
      <c r="W191" s="108"/>
      <c r="X191" s="63"/>
      <c r="Y191" s="109"/>
      <c r="Z191" s="63"/>
      <c r="AA191" s="64"/>
      <c r="AB191" s="65"/>
      <c r="AC191" s="65"/>
      <c r="AD191" s="65"/>
      <c r="AE191" s="65"/>
      <c r="AF191" s="66"/>
      <c r="AG191" s="82"/>
      <c r="AH191" s="85"/>
      <c r="AI191" s="84"/>
      <c r="AJ191" s="83">
        <f t="shared" si="74"/>
        <v>0</v>
      </c>
      <c r="AK191" s="84" t="s">
        <v>77</v>
      </c>
      <c r="AL191" s="75" t="s">
        <v>77</v>
      </c>
      <c r="AM191" s="85" t="s">
        <v>77</v>
      </c>
      <c r="AN191" s="82"/>
      <c r="AO191" s="75"/>
      <c r="AP191" s="85"/>
      <c r="AQ191" s="82" t="s">
        <v>75</v>
      </c>
      <c r="AR191" s="75" t="s">
        <v>75</v>
      </c>
      <c r="AS191" s="75" t="s">
        <v>75</v>
      </c>
      <c r="AT191" s="75" t="s">
        <v>75</v>
      </c>
      <c r="AU191" s="85" t="s">
        <v>75</v>
      </c>
      <c r="AV191" s="86">
        <f t="shared" si="44"/>
        <v>0</v>
      </c>
      <c r="AW191" s="108"/>
      <c r="AX191" s="108"/>
      <c r="AY191" s="108"/>
      <c r="AZ191" s="108"/>
      <c r="BA191" s="108"/>
      <c r="BB191" s="108"/>
      <c r="BC191" s="108"/>
      <c r="BD191" s="108"/>
      <c r="BE191" s="63"/>
    </row>
    <row r="192" spans="1:57" ht="34.049999999999997" customHeight="1" x14ac:dyDescent="0.3">
      <c r="A192" s="702"/>
      <c r="B192" s="675"/>
      <c r="C192" s="672"/>
      <c r="D192" s="72" t="s">
        <v>78</v>
      </c>
      <c r="E192" s="678"/>
      <c r="F192" s="709"/>
      <c r="G192" s="73">
        <f t="shared" si="59"/>
        <v>0</v>
      </c>
      <c r="H192" s="74">
        <f t="shared" si="73"/>
        <v>0</v>
      </c>
      <c r="I192" s="75"/>
      <c r="J192" s="75"/>
      <c r="K192" s="75"/>
      <c r="L192" s="76"/>
      <c r="M192" s="77">
        <f t="shared" si="75"/>
        <v>0</v>
      </c>
      <c r="N192" s="78"/>
      <c r="O192" s="78"/>
      <c r="P192" s="78"/>
      <c r="Q192" s="78"/>
      <c r="R192" s="81"/>
      <c r="S192" s="62"/>
      <c r="T192" s="62"/>
      <c r="U192" s="62"/>
      <c r="V192" s="108"/>
      <c r="W192" s="108"/>
      <c r="X192" s="63"/>
      <c r="Y192" s="109"/>
      <c r="Z192" s="63"/>
      <c r="AA192" s="64"/>
      <c r="AB192" s="65"/>
      <c r="AC192" s="65"/>
      <c r="AD192" s="65"/>
      <c r="AE192" s="65"/>
      <c r="AF192" s="66"/>
      <c r="AG192" s="82"/>
      <c r="AH192" s="85"/>
      <c r="AI192" s="84"/>
      <c r="AJ192" s="83">
        <f t="shared" si="74"/>
        <v>0</v>
      </c>
      <c r="AK192" s="84"/>
      <c r="AL192" s="75"/>
      <c r="AM192" s="85"/>
      <c r="AN192" s="82" t="s">
        <v>75</v>
      </c>
      <c r="AO192" s="75" t="s">
        <v>75</v>
      </c>
      <c r="AP192" s="85" t="s">
        <v>75</v>
      </c>
      <c r="AQ192" s="82" t="s">
        <v>75</v>
      </c>
      <c r="AR192" s="75" t="s">
        <v>75</v>
      </c>
      <c r="AS192" s="75" t="s">
        <v>75</v>
      </c>
      <c r="AT192" s="75" t="s">
        <v>75</v>
      </c>
      <c r="AU192" s="85" t="s">
        <v>75</v>
      </c>
      <c r="AV192" s="86">
        <f t="shared" si="44"/>
        <v>0</v>
      </c>
      <c r="AW192" s="108"/>
      <c r="AX192" s="108"/>
      <c r="AY192" s="108"/>
      <c r="AZ192" s="108"/>
      <c r="BA192" s="108"/>
      <c r="BB192" s="108"/>
      <c r="BC192" s="108"/>
      <c r="BD192" s="108"/>
      <c r="BE192" s="63"/>
    </row>
    <row r="193" spans="1:57" ht="34.049999999999997" customHeight="1" x14ac:dyDescent="0.3">
      <c r="A193" s="702"/>
      <c r="B193" s="675"/>
      <c r="C193" s="672"/>
      <c r="D193" s="72" t="s">
        <v>79</v>
      </c>
      <c r="E193" s="678"/>
      <c r="F193" s="709"/>
      <c r="G193" s="73">
        <f t="shared" si="59"/>
        <v>125</v>
      </c>
      <c r="H193" s="74">
        <f t="shared" si="73"/>
        <v>2</v>
      </c>
      <c r="I193" s="75"/>
      <c r="J193" s="75">
        <v>1</v>
      </c>
      <c r="K193" s="75">
        <v>1</v>
      </c>
      <c r="L193" s="76"/>
      <c r="M193" s="77">
        <f t="shared" si="75"/>
        <v>125</v>
      </c>
      <c r="N193" s="78">
        <v>125</v>
      </c>
      <c r="O193" s="78"/>
      <c r="P193" s="78"/>
      <c r="Q193" s="78"/>
      <c r="R193" s="81"/>
      <c r="S193" s="62">
        <v>23</v>
      </c>
      <c r="T193" s="62"/>
      <c r="U193" s="62"/>
      <c r="V193" s="108">
        <v>98</v>
      </c>
      <c r="W193" s="108">
        <v>4</v>
      </c>
      <c r="X193" s="63"/>
      <c r="Y193" s="109">
        <v>96</v>
      </c>
      <c r="Z193" s="63">
        <v>29</v>
      </c>
      <c r="AA193" s="64"/>
      <c r="AB193" s="65">
        <v>54</v>
      </c>
      <c r="AC193" s="65">
        <v>52</v>
      </c>
      <c r="AD193" s="65">
        <v>2</v>
      </c>
      <c r="AE193" s="65">
        <v>78</v>
      </c>
      <c r="AF193" s="66">
        <v>2</v>
      </c>
      <c r="AG193" s="82">
        <v>44</v>
      </c>
      <c r="AH193" s="85">
        <v>16</v>
      </c>
      <c r="AI193" s="84">
        <v>78</v>
      </c>
      <c r="AJ193" s="83">
        <f t="shared" si="74"/>
        <v>125</v>
      </c>
      <c r="AK193" s="84" t="s">
        <v>77</v>
      </c>
      <c r="AL193" s="75" t="s">
        <v>77</v>
      </c>
      <c r="AM193" s="85" t="s">
        <v>77</v>
      </c>
      <c r="AN193" s="82" t="s">
        <v>75</v>
      </c>
      <c r="AO193" s="75" t="s">
        <v>75</v>
      </c>
      <c r="AP193" s="85" t="s">
        <v>75</v>
      </c>
      <c r="AQ193" s="82">
        <v>30</v>
      </c>
      <c r="AR193" s="75">
        <v>35</v>
      </c>
      <c r="AS193" s="75">
        <v>55</v>
      </c>
      <c r="AT193" s="75">
        <v>5</v>
      </c>
      <c r="AU193" s="85"/>
      <c r="AV193" s="86">
        <f t="shared" si="44"/>
        <v>0</v>
      </c>
      <c r="AW193" s="108"/>
      <c r="AX193" s="108"/>
      <c r="AY193" s="108"/>
      <c r="AZ193" s="108"/>
      <c r="BA193" s="108"/>
      <c r="BB193" s="108"/>
      <c r="BC193" s="108"/>
      <c r="BD193" s="108"/>
      <c r="BE193" s="63"/>
    </row>
    <row r="194" spans="1:57" ht="34.049999999999997" customHeight="1" x14ac:dyDescent="0.3">
      <c r="A194" s="702"/>
      <c r="B194" s="676"/>
      <c r="C194" s="673"/>
      <c r="D194" s="89" t="s">
        <v>80</v>
      </c>
      <c r="E194" s="679"/>
      <c r="F194" s="710"/>
      <c r="G194" s="90">
        <f t="shared" si="59"/>
        <v>0</v>
      </c>
      <c r="H194" s="91">
        <f t="shared" si="73"/>
        <v>0</v>
      </c>
      <c r="I194" s="92"/>
      <c r="J194" s="92"/>
      <c r="K194" s="92"/>
      <c r="L194" s="93"/>
      <c r="M194" s="110">
        <f t="shared" si="75"/>
        <v>0</v>
      </c>
      <c r="N194" s="98"/>
      <c r="O194" s="98"/>
      <c r="P194" s="98"/>
      <c r="Q194" s="98"/>
      <c r="R194" s="99"/>
      <c r="S194" s="100"/>
      <c r="T194" s="100"/>
      <c r="U194" s="100"/>
      <c r="V194" s="78"/>
      <c r="W194" s="78"/>
      <c r="X194" s="81"/>
      <c r="Y194" s="80"/>
      <c r="Z194" s="81"/>
      <c r="AA194" s="82"/>
      <c r="AB194" s="75"/>
      <c r="AC194" s="75"/>
      <c r="AD194" s="75"/>
      <c r="AE194" s="75"/>
      <c r="AF194" s="76"/>
      <c r="AG194" s="103"/>
      <c r="AH194" s="106"/>
      <c r="AI194" s="111"/>
      <c r="AJ194" s="112">
        <f t="shared" si="74"/>
        <v>0</v>
      </c>
      <c r="AK194" s="105" t="s">
        <v>75</v>
      </c>
      <c r="AL194" s="92" t="s">
        <v>75</v>
      </c>
      <c r="AM194" s="106" t="s">
        <v>75</v>
      </c>
      <c r="AN194" s="103" t="s">
        <v>75</v>
      </c>
      <c r="AO194" s="92" t="s">
        <v>77</v>
      </c>
      <c r="AP194" s="106" t="s">
        <v>77</v>
      </c>
      <c r="AQ194" s="103"/>
      <c r="AR194" s="92"/>
      <c r="AS194" s="92"/>
      <c r="AT194" s="92"/>
      <c r="AU194" s="106"/>
      <c r="AV194" s="107">
        <f t="shared" si="44"/>
        <v>0</v>
      </c>
      <c r="AW194" s="78"/>
      <c r="AX194" s="78"/>
      <c r="AY194" s="78"/>
      <c r="AZ194" s="78"/>
      <c r="BA194" s="78"/>
      <c r="BB194" s="78"/>
      <c r="BC194" s="78"/>
      <c r="BD194" s="78"/>
      <c r="BE194" s="81"/>
    </row>
    <row r="195" spans="1:57" ht="34.049999999999997" customHeight="1" x14ac:dyDescent="0.3">
      <c r="A195" s="702"/>
      <c r="B195" s="674" t="s">
        <v>150</v>
      </c>
      <c r="C195" s="671" t="s">
        <v>151</v>
      </c>
      <c r="D195" s="51" t="s">
        <v>74</v>
      </c>
      <c r="E195" s="705">
        <v>166</v>
      </c>
      <c r="F195" s="704">
        <f>E195-SUM(M195:M199)</f>
        <v>-653</v>
      </c>
      <c r="G195" s="53">
        <f t="shared" si="59"/>
        <v>102</v>
      </c>
      <c r="H195" s="54">
        <f t="shared" si="73"/>
        <v>2</v>
      </c>
      <c r="I195" s="55">
        <v>2</v>
      </c>
      <c r="J195" s="55"/>
      <c r="K195" s="55"/>
      <c r="L195" s="56"/>
      <c r="M195" s="57">
        <f t="shared" si="75"/>
        <v>102</v>
      </c>
      <c r="N195" s="58">
        <v>102</v>
      </c>
      <c r="O195" s="58"/>
      <c r="P195" s="58"/>
      <c r="Q195" s="58"/>
      <c r="R195" s="61"/>
      <c r="S195" s="113">
        <v>2</v>
      </c>
      <c r="T195" s="113"/>
      <c r="U195" s="113"/>
      <c r="V195" s="58">
        <v>95</v>
      </c>
      <c r="W195" s="58">
        <v>5</v>
      </c>
      <c r="X195" s="61"/>
      <c r="Y195" s="60">
        <v>75</v>
      </c>
      <c r="Z195" s="61">
        <v>27</v>
      </c>
      <c r="AA195" s="67"/>
      <c r="AB195" s="55">
        <v>41</v>
      </c>
      <c r="AC195" s="55">
        <v>41</v>
      </c>
      <c r="AD195" s="55">
        <v>4</v>
      </c>
      <c r="AE195" s="55">
        <v>39</v>
      </c>
      <c r="AF195" s="56">
        <v>2</v>
      </c>
      <c r="AG195" s="67">
        <v>36</v>
      </c>
      <c r="AH195" s="70">
        <v>20</v>
      </c>
      <c r="AI195" s="69">
        <v>12</v>
      </c>
      <c r="AJ195" s="68">
        <f t="shared" si="74"/>
        <v>100</v>
      </c>
      <c r="AK195" s="69" t="s">
        <v>75</v>
      </c>
      <c r="AL195" s="55" t="s">
        <v>75</v>
      </c>
      <c r="AM195" s="70" t="s">
        <v>75</v>
      </c>
      <c r="AN195" s="67">
        <v>12</v>
      </c>
      <c r="AO195" s="55">
        <v>86</v>
      </c>
      <c r="AP195" s="70">
        <v>2</v>
      </c>
      <c r="AQ195" s="67" t="s">
        <v>75</v>
      </c>
      <c r="AR195" s="55" t="s">
        <v>75</v>
      </c>
      <c r="AS195" s="55" t="s">
        <v>75</v>
      </c>
      <c r="AT195" s="55" t="s">
        <v>75</v>
      </c>
      <c r="AU195" s="70" t="s">
        <v>75</v>
      </c>
      <c r="AV195" s="71">
        <f t="shared" si="44"/>
        <v>0</v>
      </c>
      <c r="AW195" s="58"/>
      <c r="AX195" s="58"/>
      <c r="AY195" s="58"/>
      <c r="AZ195" s="58"/>
      <c r="BA195" s="58"/>
      <c r="BB195" s="58"/>
      <c r="BC195" s="58"/>
      <c r="BD195" s="58"/>
      <c r="BE195" s="61"/>
    </row>
    <row r="196" spans="1:57" ht="34.049999999999997" customHeight="1" x14ac:dyDescent="0.3">
      <c r="A196" s="702"/>
      <c r="B196" s="675"/>
      <c r="C196" s="672"/>
      <c r="D196" s="72" t="s">
        <v>76</v>
      </c>
      <c r="E196" s="678"/>
      <c r="F196" s="672"/>
      <c r="G196" s="73">
        <f t="shared" si="59"/>
        <v>0</v>
      </c>
      <c r="H196" s="74">
        <f t="shared" si="73"/>
        <v>0</v>
      </c>
      <c r="I196" s="75"/>
      <c r="J196" s="75"/>
      <c r="K196" s="75"/>
      <c r="L196" s="76"/>
      <c r="M196" s="77">
        <f t="shared" si="75"/>
        <v>0</v>
      </c>
      <c r="N196" s="78"/>
      <c r="O196" s="78"/>
      <c r="P196" s="78"/>
      <c r="Q196" s="78"/>
      <c r="R196" s="81"/>
      <c r="S196" s="62"/>
      <c r="T196" s="62"/>
      <c r="U196" s="62"/>
      <c r="V196" s="108"/>
      <c r="W196" s="108"/>
      <c r="X196" s="63"/>
      <c r="Y196" s="109"/>
      <c r="Z196" s="63"/>
      <c r="AA196" s="64"/>
      <c r="AB196" s="65"/>
      <c r="AC196" s="65"/>
      <c r="AD196" s="65"/>
      <c r="AE196" s="65"/>
      <c r="AF196" s="66"/>
      <c r="AG196" s="82"/>
      <c r="AH196" s="85"/>
      <c r="AI196" s="84"/>
      <c r="AJ196" s="83">
        <f t="shared" si="74"/>
        <v>0</v>
      </c>
      <c r="AK196" s="84" t="s">
        <v>77</v>
      </c>
      <c r="AL196" s="75" t="s">
        <v>77</v>
      </c>
      <c r="AM196" s="85" t="s">
        <v>77</v>
      </c>
      <c r="AN196" s="82"/>
      <c r="AO196" s="75"/>
      <c r="AP196" s="85"/>
      <c r="AQ196" s="82" t="s">
        <v>75</v>
      </c>
      <c r="AR196" s="75" t="s">
        <v>75</v>
      </c>
      <c r="AS196" s="75" t="s">
        <v>75</v>
      </c>
      <c r="AT196" s="75" t="s">
        <v>75</v>
      </c>
      <c r="AU196" s="85" t="s">
        <v>75</v>
      </c>
      <c r="AV196" s="86">
        <f t="shared" si="44"/>
        <v>0</v>
      </c>
      <c r="AW196" s="108"/>
      <c r="AX196" s="108"/>
      <c r="AY196" s="108"/>
      <c r="AZ196" s="108"/>
      <c r="BA196" s="108"/>
      <c r="BB196" s="108"/>
      <c r="BC196" s="108"/>
      <c r="BD196" s="108"/>
      <c r="BE196" s="63"/>
    </row>
    <row r="197" spans="1:57" ht="34.049999999999997" customHeight="1" x14ac:dyDescent="0.3">
      <c r="A197" s="702"/>
      <c r="B197" s="675"/>
      <c r="C197" s="672"/>
      <c r="D197" s="72" t="s">
        <v>78</v>
      </c>
      <c r="E197" s="678"/>
      <c r="F197" s="672"/>
      <c r="G197" s="73">
        <f t="shared" si="59"/>
        <v>0</v>
      </c>
      <c r="H197" s="74">
        <f t="shared" si="73"/>
        <v>0</v>
      </c>
      <c r="I197" s="75"/>
      <c r="J197" s="75"/>
      <c r="K197" s="75"/>
      <c r="L197" s="76"/>
      <c r="M197" s="77">
        <f t="shared" si="75"/>
        <v>0</v>
      </c>
      <c r="N197" s="78"/>
      <c r="O197" s="78"/>
      <c r="P197" s="78"/>
      <c r="Q197" s="78"/>
      <c r="R197" s="81"/>
      <c r="S197" s="62"/>
      <c r="T197" s="62"/>
      <c r="U197" s="62"/>
      <c r="V197" s="108"/>
      <c r="W197" s="108"/>
      <c r="X197" s="63"/>
      <c r="Y197" s="109"/>
      <c r="Z197" s="63"/>
      <c r="AA197" s="64"/>
      <c r="AB197" s="65"/>
      <c r="AC197" s="65"/>
      <c r="AD197" s="65"/>
      <c r="AE197" s="65"/>
      <c r="AF197" s="66"/>
      <c r="AG197" s="82"/>
      <c r="AH197" s="85"/>
      <c r="AI197" s="84"/>
      <c r="AJ197" s="83">
        <f t="shared" si="74"/>
        <v>0</v>
      </c>
      <c r="AK197" s="84"/>
      <c r="AL197" s="75"/>
      <c r="AM197" s="85"/>
      <c r="AN197" s="82" t="s">
        <v>75</v>
      </c>
      <c r="AO197" s="75" t="s">
        <v>75</v>
      </c>
      <c r="AP197" s="85" t="s">
        <v>75</v>
      </c>
      <c r="AQ197" s="82" t="s">
        <v>75</v>
      </c>
      <c r="AR197" s="75" t="s">
        <v>75</v>
      </c>
      <c r="AS197" s="75" t="s">
        <v>75</v>
      </c>
      <c r="AT197" s="75" t="s">
        <v>75</v>
      </c>
      <c r="AU197" s="85" t="s">
        <v>75</v>
      </c>
      <c r="AV197" s="86">
        <f t="shared" si="44"/>
        <v>0</v>
      </c>
      <c r="AW197" s="108"/>
      <c r="AX197" s="108"/>
      <c r="AY197" s="108"/>
      <c r="AZ197" s="108"/>
      <c r="BA197" s="108"/>
      <c r="BB197" s="108"/>
      <c r="BC197" s="108"/>
      <c r="BD197" s="108"/>
      <c r="BE197" s="63"/>
    </row>
    <row r="198" spans="1:57" ht="34.049999999999997" customHeight="1" x14ac:dyDescent="0.3">
      <c r="A198" s="702"/>
      <c r="B198" s="675"/>
      <c r="C198" s="672"/>
      <c r="D198" s="72" t="s">
        <v>79</v>
      </c>
      <c r="E198" s="678"/>
      <c r="F198" s="672"/>
      <c r="G198" s="73">
        <f t="shared" si="59"/>
        <v>732</v>
      </c>
      <c r="H198" s="74">
        <f t="shared" si="73"/>
        <v>17</v>
      </c>
      <c r="I198" s="75">
        <v>17</v>
      </c>
      <c r="J198" s="75"/>
      <c r="K198" s="75"/>
      <c r="L198" s="76"/>
      <c r="M198" s="77">
        <f t="shared" si="75"/>
        <v>717</v>
      </c>
      <c r="N198" s="78">
        <v>717</v>
      </c>
      <c r="O198" s="78"/>
      <c r="P198" s="78"/>
      <c r="Q198" s="78"/>
      <c r="R198" s="81"/>
      <c r="S198" s="62">
        <v>14</v>
      </c>
      <c r="T198" s="62"/>
      <c r="U198" s="62"/>
      <c r="V198" s="108">
        <v>320</v>
      </c>
      <c r="W198" s="108">
        <v>383</v>
      </c>
      <c r="X198" s="63"/>
      <c r="Y198" s="109">
        <v>586</v>
      </c>
      <c r="Z198" s="63">
        <v>131</v>
      </c>
      <c r="AA198" s="64"/>
      <c r="AB198" s="65">
        <v>262</v>
      </c>
      <c r="AC198" s="65">
        <v>250</v>
      </c>
      <c r="AD198" s="65">
        <v>7</v>
      </c>
      <c r="AE198" s="65">
        <v>205</v>
      </c>
      <c r="AF198" s="66">
        <v>2</v>
      </c>
      <c r="AG198" s="82">
        <v>40</v>
      </c>
      <c r="AH198" s="85">
        <v>30</v>
      </c>
      <c r="AI198" s="84">
        <v>100</v>
      </c>
      <c r="AJ198" s="83">
        <f t="shared" si="74"/>
        <v>703</v>
      </c>
      <c r="AK198" s="84" t="s">
        <v>77</v>
      </c>
      <c r="AL198" s="75" t="s">
        <v>77</v>
      </c>
      <c r="AM198" s="85" t="s">
        <v>77</v>
      </c>
      <c r="AN198" s="82" t="s">
        <v>75</v>
      </c>
      <c r="AO198" s="75" t="s">
        <v>75</v>
      </c>
      <c r="AP198" s="85" t="s">
        <v>75</v>
      </c>
      <c r="AQ198" s="82">
        <v>45</v>
      </c>
      <c r="AR198" s="75">
        <v>300</v>
      </c>
      <c r="AS198" s="75">
        <v>346</v>
      </c>
      <c r="AT198" s="75">
        <v>12</v>
      </c>
      <c r="AU198" s="85"/>
      <c r="AV198" s="86">
        <f t="shared" si="44"/>
        <v>15</v>
      </c>
      <c r="AW198" s="108"/>
      <c r="AX198" s="108">
        <v>1</v>
      </c>
      <c r="AY198" s="108">
        <v>1</v>
      </c>
      <c r="AZ198" s="108"/>
      <c r="BA198" s="108">
        <v>8</v>
      </c>
      <c r="BB198" s="108"/>
      <c r="BC198" s="108"/>
      <c r="BD198" s="108">
        <v>5</v>
      </c>
      <c r="BE198" s="63"/>
    </row>
    <row r="199" spans="1:57" ht="34.049999999999997" customHeight="1" x14ac:dyDescent="0.3">
      <c r="A199" s="702"/>
      <c r="B199" s="676"/>
      <c r="C199" s="673"/>
      <c r="D199" s="89" t="s">
        <v>80</v>
      </c>
      <c r="E199" s="679"/>
      <c r="F199" s="673"/>
      <c r="G199" s="90">
        <f t="shared" si="59"/>
        <v>0</v>
      </c>
      <c r="H199" s="91">
        <f t="shared" si="73"/>
        <v>0</v>
      </c>
      <c r="I199" s="92"/>
      <c r="J199" s="92"/>
      <c r="K199" s="92"/>
      <c r="L199" s="93"/>
      <c r="M199" s="110">
        <f t="shared" si="75"/>
        <v>0</v>
      </c>
      <c r="N199" s="98"/>
      <c r="O199" s="98"/>
      <c r="P199" s="98"/>
      <c r="Q199" s="98"/>
      <c r="R199" s="99"/>
      <c r="S199" s="114"/>
      <c r="T199" s="114"/>
      <c r="U199" s="114"/>
      <c r="V199" s="98"/>
      <c r="W199" s="98"/>
      <c r="X199" s="99"/>
      <c r="Y199" s="97"/>
      <c r="Z199" s="99"/>
      <c r="AA199" s="103"/>
      <c r="AB199" s="92"/>
      <c r="AC199" s="92"/>
      <c r="AD199" s="92"/>
      <c r="AE199" s="92"/>
      <c r="AF199" s="93"/>
      <c r="AG199" s="103"/>
      <c r="AH199" s="106"/>
      <c r="AI199" s="105"/>
      <c r="AJ199" s="104">
        <f t="shared" si="74"/>
        <v>0</v>
      </c>
      <c r="AK199" s="105" t="s">
        <v>75</v>
      </c>
      <c r="AL199" s="92" t="s">
        <v>75</v>
      </c>
      <c r="AM199" s="106" t="s">
        <v>75</v>
      </c>
      <c r="AN199" s="103" t="s">
        <v>75</v>
      </c>
      <c r="AO199" s="92" t="s">
        <v>77</v>
      </c>
      <c r="AP199" s="106" t="s">
        <v>77</v>
      </c>
      <c r="AQ199" s="103"/>
      <c r="AR199" s="92"/>
      <c r="AS199" s="92"/>
      <c r="AT199" s="92"/>
      <c r="AU199" s="106"/>
      <c r="AV199" s="107">
        <f t="shared" si="44"/>
        <v>0</v>
      </c>
      <c r="AW199" s="98"/>
      <c r="AX199" s="98"/>
      <c r="AY199" s="98"/>
      <c r="AZ199" s="98"/>
      <c r="BA199" s="98"/>
      <c r="BB199" s="98"/>
      <c r="BC199" s="98"/>
      <c r="BD199" s="98"/>
      <c r="BE199" s="99"/>
    </row>
    <row r="200" spans="1:57" ht="34.049999999999997" customHeight="1" x14ac:dyDescent="0.3">
      <c r="A200" s="702"/>
      <c r="B200" s="674" t="s">
        <v>152</v>
      </c>
      <c r="C200" s="671" t="s">
        <v>151</v>
      </c>
      <c r="D200" s="51" t="s">
        <v>74</v>
      </c>
      <c r="E200" s="705">
        <v>350</v>
      </c>
      <c r="F200" s="704">
        <f>E200-SUM(M200:M204)</f>
        <v>-8</v>
      </c>
      <c r="G200" s="53">
        <f t="shared" si="59"/>
        <v>0</v>
      </c>
      <c r="H200" s="54">
        <f t="shared" si="73"/>
        <v>0</v>
      </c>
      <c r="I200" s="55"/>
      <c r="J200" s="55"/>
      <c r="K200" s="55"/>
      <c r="L200" s="56"/>
      <c r="M200" s="57">
        <f t="shared" si="75"/>
        <v>0</v>
      </c>
      <c r="N200" s="58"/>
      <c r="O200" s="58"/>
      <c r="P200" s="58"/>
      <c r="Q200" s="58"/>
      <c r="R200" s="59"/>
      <c r="S200" s="60"/>
      <c r="T200" s="58"/>
      <c r="U200" s="58"/>
      <c r="V200" s="55"/>
      <c r="W200" s="58"/>
      <c r="X200" s="61"/>
      <c r="Y200" s="62"/>
      <c r="Z200" s="63"/>
      <c r="AA200" s="64"/>
      <c r="AB200" s="65"/>
      <c r="AC200" s="65"/>
      <c r="AD200" s="65"/>
      <c r="AE200" s="65"/>
      <c r="AF200" s="66"/>
      <c r="AG200" s="64"/>
      <c r="AH200" s="66"/>
      <c r="AI200" s="67"/>
      <c r="AJ200" s="68">
        <f t="shared" si="74"/>
        <v>0</v>
      </c>
      <c r="AK200" s="69" t="s">
        <v>75</v>
      </c>
      <c r="AL200" s="55" t="s">
        <v>75</v>
      </c>
      <c r="AM200" s="70" t="s">
        <v>75</v>
      </c>
      <c r="AN200" s="67"/>
      <c r="AO200" s="55"/>
      <c r="AP200" s="70"/>
      <c r="AQ200" s="67" t="s">
        <v>75</v>
      </c>
      <c r="AR200" s="55" t="s">
        <v>75</v>
      </c>
      <c r="AS200" s="55" t="s">
        <v>75</v>
      </c>
      <c r="AT200" s="55" t="s">
        <v>75</v>
      </c>
      <c r="AU200" s="56" t="s">
        <v>75</v>
      </c>
      <c r="AV200" s="71">
        <f t="shared" si="44"/>
        <v>0</v>
      </c>
      <c r="AW200" s="58"/>
      <c r="AX200" s="58"/>
      <c r="AY200" s="58"/>
      <c r="AZ200" s="58"/>
      <c r="BA200" s="58"/>
      <c r="BB200" s="58"/>
      <c r="BC200" s="58"/>
      <c r="BD200" s="58"/>
      <c r="BE200" s="61"/>
    </row>
    <row r="201" spans="1:57" ht="34.049999999999997" customHeight="1" x14ac:dyDescent="0.3">
      <c r="A201" s="702"/>
      <c r="B201" s="675"/>
      <c r="C201" s="672"/>
      <c r="D201" s="72" t="s">
        <v>76</v>
      </c>
      <c r="E201" s="678"/>
      <c r="F201" s="672"/>
      <c r="G201" s="73">
        <f t="shared" si="59"/>
        <v>0</v>
      </c>
      <c r="H201" s="74">
        <f t="shared" si="73"/>
        <v>0</v>
      </c>
      <c r="I201" s="75"/>
      <c r="J201" s="75"/>
      <c r="K201" s="75"/>
      <c r="L201" s="76"/>
      <c r="M201" s="77">
        <f t="shared" si="75"/>
        <v>0</v>
      </c>
      <c r="N201" s="78"/>
      <c r="O201" s="78"/>
      <c r="P201" s="78"/>
      <c r="Q201" s="78"/>
      <c r="R201" s="79"/>
      <c r="S201" s="80"/>
      <c r="T201" s="75"/>
      <c r="U201" s="75"/>
      <c r="V201" s="78"/>
      <c r="W201" s="78"/>
      <c r="X201" s="81"/>
      <c r="Y201" s="62"/>
      <c r="Z201" s="63"/>
      <c r="AA201" s="64"/>
      <c r="AB201" s="65"/>
      <c r="AC201" s="65"/>
      <c r="AD201" s="65"/>
      <c r="AE201" s="65"/>
      <c r="AF201" s="66"/>
      <c r="AG201" s="82"/>
      <c r="AH201" s="76"/>
      <c r="AI201" s="82"/>
      <c r="AJ201" s="83">
        <f t="shared" si="74"/>
        <v>0</v>
      </c>
      <c r="AK201" s="84" t="s">
        <v>77</v>
      </c>
      <c r="AL201" s="75" t="s">
        <v>77</v>
      </c>
      <c r="AM201" s="85" t="s">
        <v>77</v>
      </c>
      <c r="AN201" s="82"/>
      <c r="AO201" s="75"/>
      <c r="AP201" s="85"/>
      <c r="AQ201" s="82" t="s">
        <v>75</v>
      </c>
      <c r="AR201" s="75" t="s">
        <v>75</v>
      </c>
      <c r="AS201" s="75" t="s">
        <v>75</v>
      </c>
      <c r="AT201" s="75" t="s">
        <v>75</v>
      </c>
      <c r="AU201" s="76" t="s">
        <v>75</v>
      </c>
      <c r="AV201" s="86">
        <f t="shared" si="44"/>
        <v>0</v>
      </c>
      <c r="AW201" s="78"/>
      <c r="AX201" s="78"/>
      <c r="AY201" s="78"/>
      <c r="AZ201" s="78"/>
      <c r="BA201" s="78"/>
      <c r="BB201" s="78"/>
      <c r="BC201" s="78"/>
      <c r="BD201" s="78"/>
      <c r="BE201" s="81"/>
    </row>
    <row r="202" spans="1:57" ht="34.049999999999997" customHeight="1" x14ac:dyDescent="0.3">
      <c r="A202" s="702"/>
      <c r="B202" s="675"/>
      <c r="C202" s="672"/>
      <c r="D202" s="72" t="s">
        <v>78</v>
      </c>
      <c r="E202" s="678"/>
      <c r="F202" s="672"/>
      <c r="G202" s="73">
        <f t="shared" si="59"/>
        <v>0</v>
      </c>
      <c r="H202" s="74">
        <f t="shared" si="73"/>
        <v>0</v>
      </c>
      <c r="I202" s="75"/>
      <c r="J202" s="75"/>
      <c r="K202" s="75"/>
      <c r="L202" s="76"/>
      <c r="M202" s="77">
        <f t="shared" si="75"/>
        <v>0</v>
      </c>
      <c r="N202" s="78"/>
      <c r="O202" s="78"/>
      <c r="P202" s="78"/>
      <c r="Q202" s="87"/>
      <c r="R202" s="79"/>
      <c r="S202" s="80"/>
      <c r="T202" s="78"/>
      <c r="U202" s="78"/>
      <c r="V202" s="78"/>
      <c r="W202" s="78"/>
      <c r="X202" s="81"/>
      <c r="Y202" s="62"/>
      <c r="Z202" s="63"/>
      <c r="AA202" s="64"/>
      <c r="AB202" s="65"/>
      <c r="AC202" s="65"/>
      <c r="AD202" s="65"/>
      <c r="AE202" s="65"/>
      <c r="AF202" s="66"/>
      <c r="AG202" s="82"/>
      <c r="AH202" s="76"/>
      <c r="AI202" s="82"/>
      <c r="AJ202" s="83">
        <f t="shared" si="74"/>
        <v>0</v>
      </c>
      <c r="AK202" s="84"/>
      <c r="AL202" s="75"/>
      <c r="AM202" s="85"/>
      <c r="AN202" s="82" t="s">
        <v>75</v>
      </c>
      <c r="AO202" s="75" t="s">
        <v>75</v>
      </c>
      <c r="AP202" s="85" t="s">
        <v>75</v>
      </c>
      <c r="AQ202" s="82" t="s">
        <v>75</v>
      </c>
      <c r="AR202" s="75" t="s">
        <v>75</v>
      </c>
      <c r="AS202" s="75" t="s">
        <v>75</v>
      </c>
      <c r="AT202" s="75" t="s">
        <v>75</v>
      </c>
      <c r="AU202" s="76" t="s">
        <v>75</v>
      </c>
      <c r="AV202" s="86">
        <f t="shared" si="44"/>
        <v>0</v>
      </c>
      <c r="AW202" s="78"/>
      <c r="AX202" s="78"/>
      <c r="AY202" s="78"/>
      <c r="AZ202" s="78"/>
      <c r="BA202" s="78"/>
      <c r="BB202" s="78"/>
      <c r="BC202" s="78"/>
      <c r="BD202" s="78"/>
      <c r="BE202" s="81"/>
    </row>
    <row r="203" spans="1:57" ht="34.049999999999997" customHeight="1" x14ac:dyDescent="0.3">
      <c r="A203" s="702"/>
      <c r="B203" s="675"/>
      <c r="C203" s="672"/>
      <c r="D203" s="72" t="s">
        <v>79</v>
      </c>
      <c r="E203" s="678"/>
      <c r="F203" s="672"/>
      <c r="G203" s="73">
        <f t="shared" si="59"/>
        <v>364</v>
      </c>
      <c r="H203" s="74">
        <f t="shared" si="73"/>
        <v>7</v>
      </c>
      <c r="I203" s="75">
        <v>7</v>
      </c>
      <c r="J203" s="75"/>
      <c r="K203" s="75"/>
      <c r="L203" s="76"/>
      <c r="M203" s="77">
        <f t="shared" si="75"/>
        <v>358</v>
      </c>
      <c r="N203" s="78"/>
      <c r="O203" s="78"/>
      <c r="P203" s="78"/>
      <c r="Q203" s="78"/>
      <c r="R203" s="127">
        <v>358</v>
      </c>
      <c r="S203" s="80"/>
      <c r="T203" s="78"/>
      <c r="U203" s="78"/>
      <c r="V203" s="78">
        <v>358</v>
      </c>
      <c r="W203" s="78"/>
      <c r="X203" s="81"/>
      <c r="Y203" s="62">
        <v>315</v>
      </c>
      <c r="Z203" s="63">
        <v>43</v>
      </c>
      <c r="AA203" s="64"/>
      <c r="AB203" s="65">
        <v>108</v>
      </c>
      <c r="AC203" s="65">
        <v>108</v>
      </c>
      <c r="AD203" s="65">
        <v>27</v>
      </c>
      <c r="AE203" s="65">
        <v>138</v>
      </c>
      <c r="AF203" s="66">
        <v>36</v>
      </c>
      <c r="AG203" s="82">
        <v>40</v>
      </c>
      <c r="AH203" s="76">
        <v>16</v>
      </c>
      <c r="AI203" s="82">
        <v>96</v>
      </c>
      <c r="AJ203" s="83">
        <f t="shared" si="74"/>
        <v>358</v>
      </c>
      <c r="AK203" s="84" t="s">
        <v>77</v>
      </c>
      <c r="AL203" s="75" t="s">
        <v>77</v>
      </c>
      <c r="AM203" s="85" t="s">
        <v>77</v>
      </c>
      <c r="AN203" s="82" t="s">
        <v>75</v>
      </c>
      <c r="AO203" s="75" t="s">
        <v>75</v>
      </c>
      <c r="AP203" s="85" t="s">
        <v>75</v>
      </c>
      <c r="AQ203" s="88">
        <v>31</v>
      </c>
      <c r="AR203" s="76">
        <v>57</v>
      </c>
      <c r="AS203" s="76">
        <v>266</v>
      </c>
      <c r="AT203" s="76">
        <v>4</v>
      </c>
      <c r="AU203" s="85"/>
      <c r="AV203" s="86">
        <f t="shared" si="44"/>
        <v>6</v>
      </c>
      <c r="AW203" s="78"/>
      <c r="AX203" s="78"/>
      <c r="AY203" s="78">
        <v>2</v>
      </c>
      <c r="AZ203" s="78"/>
      <c r="BA203" s="78">
        <v>4</v>
      </c>
      <c r="BB203" s="78"/>
      <c r="BC203" s="78"/>
      <c r="BD203" s="78"/>
      <c r="BE203" s="81"/>
    </row>
    <row r="204" spans="1:57" ht="34.049999999999997" customHeight="1" x14ac:dyDescent="0.3">
      <c r="A204" s="702"/>
      <c r="B204" s="676"/>
      <c r="C204" s="673"/>
      <c r="D204" s="89" t="s">
        <v>80</v>
      </c>
      <c r="E204" s="679"/>
      <c r="F204" s="673"/>
      <c r="G204" s="90">
        <f t="shared" si="59"/>
        <v>0</v>
      </c>
      <c r="H204" s="91">
        <f t="shared" si="73"/>
        <v>0</v>
      </c>
      <c r="I204" s="92"/>
      <c r="J204" s="92"/>
      <c r="K204" s="92"/>
      <c r="L204" s="93"/>
      <c r="M204" s="94">
        <f t="shared" si="75"/>
        <v>0</v>
      </c>
      <c r="N204" s="95"/>
      <c r="O204" s="95"/>
      <c r="P204" s="95"/>
      <c r="Q204" s="95"/>
      <c r="R204" s="96"/>
      <c r="S204" s="97"/>
      <c r="T204" s="98"/>
      <c r="U204" s="98"/>
      <c r="V204" s="98"/>
      <c r="W204" s="98"/>
      <c r="X204" s="99"/>
      <c r="Y204" s="100"/>
      <c r="Z204" s="81"/>
      <c r="AA204" s="82"/>
      <c r="AB204" s="75"/>
      <c r="AC204" s="75"/>
      <c r="AD204" s="75"/>
      <c r="AE204" s="75"/>
      <c r="AF204" s="76"/>
      <c r="AG204" s="101"/>
      <c r="AH204" s="102"/>
      <c r="AI204" s="103"/>
      <c r="AJ204" s="104">
        <f t="shared" si="74"/>
        <v>0</v>
      </c>
      <c r="AK204" s="105" t="s">
        <v>75</v>
      </c>
      <c r="AL204" s="92" t="s">
        <v>75</v>
      </c>
      <c r="AM204" s="106" t="s">
        <v>75</v>
      </c>
      <c r="AN204" s="103" t="s">
        <v>75</v>
      </c>
      <c r="AO204" s="92" t="s">
        <v>77</v>
      </c>
      <c r="AP204" s="106" t="s">
        <v>77</v>
      </c>
      <c r="AQ204" s="103"/>
      <c r="AR204" s="92"/>
      <c r="AS204" s="92"/>
      <c r="AT204" s="92"/>
      <c r="AU204" s="93"/>
      <c r="AV204" s="107">
        <f t="shared" si="44"/>
        <v>0</v>
      </c>
      <c r="AW204" s="98"/>
      <c r="AX204" s="98"/>
      <c r="AY204" s="98"/>
      <c r="AZ204" s="98"/>
      <c r="BA204" s="98"/>
      <c r="BB204" s="98"/>
      <c r="BC204" s="98"/>
      <c r="BD204" s="98"/>
      <c r="BE204" s="99"/>
    </row>
    <row r="205" spans="1:57" ht="34.049999999999997" customHeight="1" x14ac:dyDescent="0.3">
      <c r="A205" s="702"/>
      <c r="B205" s="674" t="s">
        <v>153</v>
      </c>
      <c r="C205" s="671" t="s">
        <v>151</v>
      </c>
      <c r="D205" s="51" t="s">
        <v>74</v>
      </c>
      <c r="E205" s="705">
        <v>202</v>
      </c>
      <c r="F205" s="704">
        <f>E205-SUM(M205:M209)</f>
        <v>-4</v>
      </c>
      <c r="G205" s="53">
        <f t="shared" si="59"/>
        <v>14</v>
      </c>
      <c r="H205" s="54">
        <f t="shared" si="73"/>
        <v>0</v>
      </c>
      <c r="I205" s="55"/>
      <c r="J205" s="55"/>
      <c r="K205" s="55"/>
      <c r="L205" s="56"/>
      <c r="M205" s="57">
        <f t="shared" si="75"/>
        <v>13</v>
      </c>
      <c r="N205" s="58">
        <v>13</v>
      </c>
      <c r="O205" s="58"/>
      <c r="P205" s="58"/>
      <c r="Q205" s="58"/>
      <c r="R205" s="61"/>
      <c r="S205" s="62"/>
      <c r="T205" s="62"/>
      <c r="U205" s="62"/>
      <c r="V205" s="108">
        <v>13</v>
      </c>
      <c r="W205" s="108"/>
      <c r="X205" s="63"/>
      <c r="Y205" s="60">
        <v>11</v>
      </c>
      <c r="Z205" s="61">
        <v>2</v>
      </c>
      <c r="AA205" s="67"/>
      <c r="AB205" s="55">
        <v>5</v>
      </c>
      <c r="AC205" s="55">
        <v>5</v>
      </c>
      <c r="AD205" s="55">
        <v>2</v>
      </c>
      <c r="AE205" s="55">
        <v>8</v>
      </c>
      <c r="AF205" s="56">
        <v>0</v>
      </c>
      <c r="AG205" s="67">
        <v>36</v>
      </c>
      <c r="AH205" s="70">
        <v>20</v>
      </c>
      <c r="AI205" s="69">
        <v>15.8</v>
      </c>
      <c r="AJ205" s="68">
        <f t="shared" si="74"/>
        <v>13</v>
      </c>
      <c r="AK205" s="69" t="s">
        <v>75</v>
      </c>
      <c r="AL205" s="55" t="s">
        <v>75</v>
      </c>
      <c r="AM205" s="70" t="s">
        <v>75</v>
      </c>
      <c r="AN205" s="67">
        <v>2</v>
      </c>
      <c r="AO205" s="55">
        <v>10</v>
      </c>
      <c r="AP205" s="70">
        <v>1</v>
      </c>
      <c r="AQ205" s="67" t="s">
        <v>75</v>
      </c>
      <c r="AR205" s="55" t="s">
        <v>75</v>
      </c>
      <c r="AS205" s="55" t="s">
        <v>75</v>
      </c>
      <c r="AT205" s="55" t="s">
        <v>75</v>
      </c>
      <c r="AU205" s="70" t="s">
        <v>75</v>
      </c>
      <c r="AV205" s="71">
        <f t="shared" si="44"/>
        <v>1</v>
      </c>
      <c r="AW205" s="108"/>
      <c r="AX205" s="108"/>
      <c r="AY205" s="108"/>
      <c r="AZ205" s="108"/>
      <c r="BA205" s="108"/>
      <c r="BB205" s="108"/>
      <c r="BC205" s="108">
        <v>1</v>
      </c>
      <c r="BD205" s="108"/>
      <c r="BE205" s="63"/>
    </row>
    <row r="206" spans="1:57" ht="34.049999999999997" customHeight="1" x14ac:dyDescent="0.3">
      <c r="A206" s="702"/>
      <c r="B206" s="675"/>
      <c r="C206" s="672"/>
      <c r="D206" s="72" t="s">
        <v>76</v>
      </c>
      <c r="E206" s="678"/>
      <c r="F206" s="672"/>
      <c r="G206" s="73">
        <f t="shared" si="59"/>
        <v>0</v>
      </c>
      <c r="H206" s="74">
        <f t="shared" si="73"/>
        <v>0</v>
      </c>
      <c r="I206" s="75"/>
      <c r="J206" s="75"/>
      <c r="K206" s="75"/>
      <c r="L206" s="76"/>
      <c r="M206" s="77">
        <f t="shared" si="75"/>
        <v>0</v>
      </c>
      <c r="N206" s="78"/>
      <c r="O206" s="78"/>
      <c r="P206" s="78"/>
      <c r="Q206" s="78"/>
      <c r="R206" s="81"/>
      <c r="S206" s="62"/>
      <c r="T206" s="62"/>
      <c r="U206" s="62"/>
      <c r="V206" s="108"/>
      <c r="W206" s="108"/>
      <c r="X206" s="63"/>
      <c r="Y206" s="109"/>
      <c r="Z206" s="63"/>
      <c r="AA206" s="64"/>
      <c r="AB206" s="65"/>
      <c r="AC206" s="65"/>
      <c r="AD206" s="65"/>
      <c r="AE206" s="65"/>
      <c r="AF206" s="66"/>
      <c r="AG206" s="82"/>
      <c r="AH206" s="85"/>
      <c r="AI206" s="84"/>
      <c r="AJ206" s="83">
        <f t="shared" si="74"/>
        <v>0</v>
      </c>
      <c r="AK206" s="84" t="s">
        <v>77</v>
      </c>
      <c r="AL206" s="75" t="s">
        <v>77</v>
      </c>
      <c r="AM206" s="85" t="s">
        <v>77</v>
      </c>
      <c r="AN206" s="82"/>
      <c r="AO206" s="75"/>
      <c r="AP206" s="85"/>
      <c r="AQ206" s="82" t="s">
        <v>75</v>
      </c>
      <c r="AR206" s="75" t="s">
        <v>75</v>
      </c>
      <c r="AS206" s="75" t="s">
        <v>75</v>
      </c>
      <c r="AT206" s="75" t="s">
        <v>75</v>
      </c>
      <c r="AU206" s="85" t="s">
        <v>75</v>
      </c>
      <c r="AV206" s="86">
        <f t="shared" si="44"/>
        <v>0</v>
      </c>
      <c r="AW206" s="108"/>
      <c r="AX206" s="108"/>
      <c r="AY206" s="108"/>
      <c r="AZ206" s="108"/>
      <c r="BA206" s="108"/>
      <c r="BB206" s="108"/>
      <c r="BC206" s="108"/>
      <c r="BD206" s="108"/>
      <c r="BE206" s="63"/>
    </row>
    <row r="207" spans="1:57" ht="34.049999999999997" customHeight="1" x14ac:dyDescent="0.3">
      <c r="A207" s="702"/>
      <c r="B207" s="675"/>
      <c r="C207" s="672"/>
      <c r="D207" s="72" t="s">
        <v>78</v>
      </c>
      <c r="E207" s="678"/>
      <c r="F207" s="672"/>
      <c r="G207" s="73">
        <f t="shared" si="59"/>
        <v>0</v>
      </c>
      <c r="H207" s="74">
        <f t="shared" si="73"/>
        <v>0</v>
      </c>
      <c r="I207" s="75"/>
      <c r="J207" s="75"/>
      <c r="K207" s="75"/>
      <c r="L207" s="76"/>
      <c r="M207" s="77">
        <f t="shared" si="75"/>
        <v>0</v>
      </c>
      <c r="N207" s="78"/>
      <c r="O207" s="78"/>
      <c r="P207" s="78"/>
      <c r="Q207" s="78"/>
      <c r="R207" s="81"/>
      <c r="S207" s="62"/>
      <c r="T207" s="62"/>
      <c r="U207" s="62"/>
      <c r="V207" s="108"/>
      <c r="W207" s="108"/>
      <c r="X207" s="63"/>
      <c r="Y207" s="109"/>
      <c r="Z207" s="63"/>
      <c r="AA207" s="64"/>
      <c r="AB207" s="65"/>
      <c r="AC207" s="65"/>
      <c r="AD207" s="65"/>
      <c r="AE207" s="65"/>
      <c r="AF207" s="66"/>
      <c r="AG207" s="82"/>
      <c r="AH207" s="85"/>
      <c r="AI207" s="84"/>
      <c r="AJ207" s="83">
        <f t="shared" si="74"/>
        <v>0</v>
      </c>
      <c r="AK207" s="84"/>
      <c r="AL207" s="75"/>
      <c r="AM207" s="85"/>
      <c r="AN207" s="82" t="s">
        <v>75</v>
      </c>
      <c r="AO207" s="75" t="s">
        <v>75</v>
      </c>
      <c r="AP207" s="85" t="s">
        <v>75</v>
      </c>
      <c r="AQ207" s="82" t="s">
        <v>75</v>
      </c>
      <c r="AR207" s="75" t="s">
        <v>75</v>
      </c>
      <c r="AS207" s="75" t="s">
        <v>75</v>
      </c>
      <c r="AT207" s="75" t="s">
        <v>75</v>
      </c>
      <c r="AU207" s="85" t="s">
        <v>75</v>
      </c>
      <c r="AV207" s="86">
        <f t="shared" si="44"/>
        <v>0</v>
      </c>
      <c r="AW207" s="108"/>
      <c r="AX207" s="108"/>
      <c r="AY207" s="108"/>
      <c r="AZ207" s="108"/>
      <c r="BA207" s="108"/>
      <c r="BB207" s="108"/>
      <c r="BC207" s="108"/>
      <c r="BD207" s="108"/>
      <c r="BE207" s="63"/>
    </row>
    <row r="208" spans="1:57" ht="34.049999999999997" customHeight="1" x14ac:dyDescent="0.3">
      <c r="A208" s="702"/>
      <c r="B208" s="675"/>
      <c r="C208" s="672"/>
      <c r="D208" s="72" t="s">
        <v>79</v>
      </c>
      <c r="E208" s="678"/>
      <c r="F208" s="672"/>
      <c r="G208" s="73">
        <f t="shared" si="59"/>
        <v>193</v>
      </c>
      <c r="H208" s="74">
        <f t="shared" si="73"/>
        <v>4</v>
      </c>
      <c r="I208" s="75">
        <v>4</v>
      </c>
      <c r="J208" s="75"/>
      <c r="K208" s="75"/>
      <c r="L208" s="76"/>
      <c r="M208" s="77">
        <f t="shared" si="75"/>
        <v>193</v>
      </c>
      <c r="N208" s="78">
        <v>193</v>
      </c>
      <c r="O208" s="78"/>
      <c r="P208" s="78"/>
      <c r="Q208" s="78"/>
      <c r="R208" s="81"/>
      <c r="S208" s="62"/>
      <c r="T208" s="62"/>
      <c r="U208" s="62"/>
      <c r="V208" s="108">
        <v>193</v>
      </c>
      <c r="W208" s="108"/>
      <c r="X208" s="63"/>
      <c r="Y208" s="109">
        <v>161</v>
      </c>
      <c r="Z208" s="63">
        <v>32</v>
      </c>
      <c r="AA208" s="64"/>
      <c r="AB208" s="65">
        <v>95</v>
      </c>
      <c r="AC208" s="65">
        <v>90</v>
      </c>
      <c r="AD208" s="65">
        <v>6</v>
      </c>
      <c r="AE208" s="65">
        <v>156</v>
      </c>
      <c r="AF208" s="66">
        <v>4</v>
      </c>
      <c r="AG208" s="82">
        <v>39</v>
      </c>
      <c r="AH208" s="85">
        <v>16</v>
      </c>
      <c r="AI208" s="84">
        <v>80</v>
      </c>
      <c r="AJ208" s="83">
        <f t="shared" si="74"/>
        <v>193</v>
      </c>
      <c r="AK208" s="84" t="s">
        <v>77</v>
      </c>
      <c r="AL208" s="75" t="s">
        <v>77</v>
      </c>
      <c r="AM208" s="85" t="s">
        <v>77</v>
      </c>
      <c r="AN208" s="82" t="s">
        <v>75</v>
      </c>
      <c r="AO208" s="75" t="s">
        <v>75</v>
      </c>
      <c r="AP208" s="85" t="s">
        <v>75</v>
      </c>
      <c r="AQ208" s="82">
        <v>20</v>
      </c>
      <c r="AR208" s="75">
        <v>50</v>
      </c>
      <c r="AS208" s="75">
        <v>55</v>
      </c>
      <c r="AT208" s="75">
        <v>68</v>
      </c>
      <c r="AU208" s="85">
        <v>0</v>
      </c>
      <c r="AV208" s="86">
        <f t="shared" si="44"/>
        <v>0</v>
      </c>
      <c r="AW208" s="108"/>
      <c r="AX208" s="108"/>
      <c r="AY208" s="108"/>
      <c r="AZ208" s="108"/>
      <c r="BA208" s="108"/>
      <c r="BB208" s="108"/>
      <c r="BC208" s="108"/>
      <c r="BD208" s="108"/>
      <c r="BE208" s="63"/>
    </row>
    <row r="209" spans="1:57" ht="34.049999999999997" customHeight="1" x14ac:dyDescent="0.3">
      <c r="A209" s="702"/>
      <c r="B209" s="676"/>
      <c r="C209" s="673"/>
      <c r="D209" s="89" t="s">
        <v>80</v>
      </c>
      <c r="E209" s="679"/>
      <c r="F209" s="673"/>
      <c r="G209" s="90">
        <f t="shared" si="59"/>
        <v>0</v>
      </c>
      <c r="H209" s="91">
        <f t="shared" si="73"/>
        <v>0</v>
      </c>
      <c r="I209" s="92"/>
      <c r="J209" s="92"/>
      <c r="K209" s="92"/>
      <c r="L209" s="93"/>
      <c r="M209" s="110">
        <f t="shared" si="75"/>
        <v>0</v>
      </c>
      <c r="N209" s="98"/>
      <c r="O209" s="98"/>
      <c r="P209" s="98"/>
      <c r="Q209" s="98"/>
      <c r="R209" s="99"/>
      <c r="S209" s="100"/>
      <c r="T209" s="100"/>
      <c r="U209" s="100"/>
      <c r="V209" s="78"/>
      <c r="W209" s="78"/>
      <c r="X209" s="81"/>
      <c r="Y209" s="80"/>
      <c r="Z209" s="81"/>
      <c r="AA209" s="82"/>
      <c r="AB209" s="75"/>
      <c r="AC209" s="75"/>
      <c r="AD209" s="75"/>
      <c r="AE209" s="75"/>
      <c r="AF209" s="76"/>
      <c r="AG209" s="103"/>
      <c r="AH209" s="106"/>
      <c r="AI209" s="111"/>
      <c r="AJ209" s="112">
        <f t="shared" si="74"/>
        <v>0</v>
      </c>
      <c r="AK209" s="105" t="s">
        <v>75</v>
      </c>
      <c r="AL209" s="92" t="s">
        <v>75</v>
      </c>
      <c r="AM209" s="106" t="s">
        <v>75</v>
      </c>
      <c r="AN209" s="103" t="s">
        <v>75</v>
      </c>
      <c r="AO209" s="92" t="s">
        <v>77</v>
      </c>
      <c r="AP209" s="106" t="s">
        <v>77</v>
      </c>
      <c r="AQ209" s="103"/>
      <c r="AR209" s="92"/>
      <c r="AS209" s="92"/>
      <c r="AT209" s="92"/>
      <c r="AU209" s="106"/>
      <c r="AV209" s="107">
        <f t="shared" si="44"/>
        <v>0</v>
      </c>
      <c r="AW209" s="78"/>
      <c r="AX209" s="78"/>
      <c r="AY209" s="78"/>
      <c r="AZ209" s="78"/>
      <c r="BA209" s="78"/>
      <c r="BB209" s="78"/>
      <c r="BC209" s="78"/>
      <c r="BD209" s="78"/>
      <c r="BE209" s="81"/>
    </row>
    <row r="210" spans="1:57" ht="34.049999999999997" customHeight="1" x14ac:dyDescent="0.3">
      <c r="A210" s="702"/>
      <c r="B210" s="674" t="s">
        <v>154</v>
      </c>
      <c r="C210" s="671" t="s">
        <v>155</v>
      </c>
      <c r="D210" s="51" t="s">
        <v>74</v>
      </c>
      <c r="E210" s="705">
        <v>40</v>
      </c>
      <c r="F210" s="704">
        <f>E210-SUM(M210:M214)</f>
        <v>-1</v>
      </c>
      <c r="G210" s="53">
        <f t="shared" si="59"/>
        <v>5</v>
      </c>
      <c r="H210" s="54">
        <f t="shared" si="73"/>
        <v>0</v>
      </c>
      <c r="I210" s="55"/>
      <c r="J210" s="55"/>
      <c r="K210" s="55"/>
      <c r="L210" s="56"/>
      <c r="M210" s="57">
        <f t="shared" si="75"/>
        <v>5</v>
      </c>
      <c r="N210" s="58">
        <v>5</v>
      </c>
      <c r="O210" s="58"/>
      <c r="P210" s="58"/>
      <c r="Q210" s="58"/>
      <c r="R210" s="61"/>
      <c r="S210" s="113">
        <v>3</v>
      </c>
      <c r="T210" s="113"/>
      <c r="U210" s="113"/>
      <c r="V210" s="58">
        <v>2</v>
      </c>
      <c r="W210" s="58"/>
      <c r="X210" s="61"/>
      <c r="Y210" s="60">
        <v>4</v>
      </c>
      <c r="Z210" s="61">
        <v>1</v>
      </c>
      <c r="AA210" s="67"/>
      <c r="AB210" s="55">
        <v>3</v>
      </c>
      <c r="AC210" s="55">
        <v>3</v>
      </c>
      <c r="AD210" s="55">
        <v>1</v>
      </c>
      <c r="AE210" s="55">
        <v>5</v>
      </c>
      <c r="AF210" s="56"/>
      <c r="AG210" s="67">
        <v>40</v>
      </c>
      <c r="AH210" s="70">
        <v>19</v>
      </c>
      <c r="AI210" s="69">
        <v>9</v>
      </c>
      <c r="AJ210" s="68">
        <f>SUM(AN210:AP210)</f>
        <v>5</v>
      </c>
      <c r="AK210" s="69" t="s">
        <v>75</v>
      </c>
      <c r="AL210" s="55" t="s">
        <v>75</v>
      </c>
      <c r="AM210" s="70" t="s">
        <v>75</v>
      </c>
      <c r="AN210" s="67"/>
      <c r="AO210" s="55">
        <v>4</v>
      </c>
      <c r="AP210" s="70">
        <v>1</v>
      </c>
      <c r="AQ210" s="67" t="s">
        <v>75</v>
      </c>
      <c r="AR210" s="55" t="s">
        <v>75</v>
      </c>
      <c r="AS210" s="55" t="s">
        <v>75</v>
      </c>
      <c r="AT210" s="55" t="s">
        <v>75</v>
      </c>
      <c r="AU210" s="70" t="s">
        <v>75</v>
      </c>
      <c r="AV210" s="71">
        <f t="shared" si="44"/>
        <v>0</v>
      </c>
      <c r="AW210" s="58"/>
      <c r="AX210" s="58"/>
      <c r="AY210" s="58"/>
      <c r="AZ210" s="58"/>
      <c r="BA210" s="58"/>
      <c r="BB210" s="58"/>
      <c r="BC210" s="58"/>
      <c r="BD210" s="58"/>
      <c r="BE210" s="61"/>
    </row>
    <row r="211" spans="1:57" ht="34.049999999999997" customHeight="1" x14ac:dyDescent="0.3">
      <c r="A211" s="702"/>
      <c r="B211" s="675"/>
      <c r="C211" s="672"/>
      <c r="D211" s="72" t="s">
        <v>76</v>
      </c>
      <c r="E211" s="678"/>
      <c r="F211" s="672"/>
      <c r="G211" s="73">
        <f t="shared" si="59"/>
        <v>0</v>
      </c>
      <c r="H211" s="74">
        <f t="shared" si="73"/>
        <v>0</v>
      </c>
      <c r="I211" s="75"/>
      <c r="J211" s="75"/>
      <c r="K211" s="75"/>
      <c r="L211" s="76"/>
      <c r="M211" s="77">
        <f t="shared" si="75"/>
        <v>0</v>
      </c>
      <c r="N211" s="78"/>
      <c r="O211" s="78"/>
      <c r="P211" s="78"/>
      <c r="Q211" s="78"/>
      <c r="R211" s="81"/>
      <c r="S211" s="62"/>
      <c r="T211" s="62"/>
      <c r="U211" s="62"/>
      <c r="V211" s="108"/>
      <c r="W211" s="108"/>
      <c r="X211" s="63"/>
      <c r="Y211" s="109"/>
      <c r="Z211" s="63"/>
      <c r="AA211" s="64"/>
      <c r="AB211" s="65"/>
      <c r="AC211" s="65"/>
      <c r="AD211" s="65"/>
      <c r="AE211" s="65"/>
      <c r="AF211" s="66"/>
      <c r="AG211" s="82"/>
      <c r="AH211" s="85"/>
      <c r="AI211" s="84"/>
      <c r="AJ211" s="83">
        <f t="shared" ref="AJ211:AJ212" si="76">SUM(AK211:AU211)</f>
        <v>0</v>
      </c>
      <c r="AK211" s="84" t="s">
        <v>77</v>
      </c>
      <c r="AL211" s="75" t="s">
        <v>77</v>
      </c>
      <c r="AM211" s="85" t="s">
        <v>77</v>
      </c>
      <c r="AN211" s="82"/>
      <c r="AO211" s="75"/>
      <c r="AP211" s="85"/>
      <c r="AQ211" s="82" t="s">
        <v>75</v>
      </c>
      <c r="AR211" s="75" t="s">
        <v>75</v>
      </c>
      <c r="AS211" s="75" t="s">
        <v>75</v>
      </c>
      <c r="AT211" s="75" t="s">
        <v>75</v>
      </c>
      <c r="AU211" s="85" t="s">
        <v>75</v>
      </c>
      <c r="AV211" s="86">
        <f t="shared" si="44"/>
        <v>0</v>
      </c>
      <c r="AW211" s="108"/>
      <c r="AX211" s="108"/>
      <c r="AY211" s="108"/>
      <c r="AZ211" s="108"/>
      <c r="BA211" s="108"/>
      <c r="BB211" s="108"/>
      <c r="BC211" s="108"/>
      <c r="BD211" s="108"/>
      <c r="BE211" s="63"/>
    </row>
    <row r="212" spans="1:57" ht="34.049999999999997" customHeight="1" x14ac:dyDescent="0.3">
      <c r="A212" s="702"/>
      <c r="B212" s="675"/>
      <c r="C212" s="672"/>
      <c r="D212" s="72" t="s">
        <v>78</v>
      </c>
      <c r="E212" s="678"/>
      <c r="F212" s="672"/>
      <c r="G212" s="73">
        <f t="shared" si="59"/>
        <v>0</v>
      </c>
      <c r="H212" s="74">
        <f t="shared" si="73"/>
        <v>0</v>
      </c>
      <c r="I212" s="75"/>
      <c r="J212" s="75"/>
      <c r="K212" s="75"/>
      <c r="L212" s="76"/>
      <c r="M212" s="77">
        <f t="shared" si="75"/>
        <v>0</v>
      </c>
      <c r="N212" s="78"/>
      <c r="O212" s="78"/>
      <c r="P212" s="78"/>
      <c r="Q212" s="78"/>
      <c r="R212" s="81"/>
      <c r="S212" s="62"/>
      <c r="T212" s="62"/>
      <c r="U212" s="62"/>
      <c r="V212" s="108"/>
      <c r="W212" s="108"/>
      <c r="X212" s="63"/>
      <c r="Y212" s="109"/>
      <c r="Z212" s="63"/>
      <c r="AA212" s="64"/>
      <c r="AB212" s="65"/>
      <c r="AC212" s="65"/>
      <c r="AD212" s="65"/>
      <c r="AE212" s="65"/>
      <c r="AF212" s="66"/>
      <c r="AG212" s="82"/>
      <c r="AH212" s="85"/>
      <c r="AI212" s="84"/>
      <c r="AJ212" s="83">
        <f t="shared" si="76"/>
        <v>0</v>
      </c>
      <c r="AK212" s="84"/>
      <c r="AL212" s="75"/>
      <c r="AM212" s="85"/>
      <c r="AN212" s="82" t="s">
        <v>75</v>
      </c>
      <c r="AO212" s="75" t="s">
        <v>75</v>
      </c>
      <c r="AP212" s="85" t="s">
        <v>75</v>
      </c>
      <c r="AQ212" s="82" t="s">
        <v>75</v>
      </c>
      <c r="AR212" s="75" t="s">
        <v>75</v>
      </c>
      <c r="AS212" s="75" t="s">
        <v>75</v>
      </c>
      <c r="AT212" s="75" t="s">
        <v>75</v>
      </c>
      <c r="AU212" s="85" t="s">
        <v>75</v>
      </c>
      <c r="AV212" s="86">
        <f t="shared" si="44"/>
        <v>0</v>
      </c>
      <c r="AW212" s="108"/>
      <c r="AX212" s="108"/>
      <c r="AY212" s="108"/>
      <c r="AZ212" s="108"/>
      <c r="BA212" s="108"/>
      <c r="BB212" s="108"/>
      <c r="BC212" s="108"/>
      <c r="BD212" s="108"/>
      <c r="BE212" s="63"/>
    </row>
    <row r="213" spans="1:57" ht="34.049999999999997" customHeight="1" x14ac:dyDescent="0.3">
      <c r="A213" s="702"/>
      <c r="B213" s="675"/>
      <c r="C213" s="672"/>
      <c r="D213" s="72" t="s">
        <v>79</v>
      </c>
      <c r="E213" s="678"/>
      <c r="F213" s="672"/>
      <c r="G213" s="73">
        <f t="shared" si="59"/>
        <v>38</v>
      </c>
      <c r="H213" s="74">
        <f t="shared" si="73"/>
        <v>0</v>
      </c>
      <c r="I213" s="75"/>
      <c r="J213" s="75"/>
      <c r="K213" s="75"/>
      <c r="L213" s="76"/>
      <c r="M213" s="77">
        <f t="shared" si="75"/>
        <v>36</v>
      </c>
      <c r="N213" s="78">
        <v>36</v>
      </c>
      <c r="O213" s="78"/>
      <c r="P213" s="78"/>
      <c r="Q213" s="78"/>
      <c r="R213" s="81"/>
      <c r="S213" s="62">
        <v>10</v>
      </c>
      <c r="T213" s="62"/>
      <c r="U213" s="62"/>
      <c r="V213" s="108">
        <v>21</v>
      </c>
      <c r="W213" s="108">
        <v>5</v>
      </c>
      <c r="X213" s="63"/>
      <c r="Y213" s="109">
        <v>32</v>
      </c>
      <c r="Z213" s="63">
        <v>4</v>
      </c>
      <c r="AA213" s="64"/>
      <c r="AB213" s="65">
        <v>16</v>
      </c>
      <c r="AC213" s="65">
        <v>16</v>
      </c>
      <c r="AD213" s="65">
        <v>4</v>
      </c>
      <c r="AE213" s="65">
        <v>17</v>
      </c>
      <c r="AF213" s="66"/>
      <c r="AG213" s="82">
        <v>41</v>
      </c>
      <c r="AH213" s="85">
        <v>23</v>
      </c>
      <c r="AI213" s="84">
        <v>83</v>
      </c>
      <c r="AJ213" s="83">
        <f>SUM(AQ213:AU213)</f>
        <v>36</v>
      </c>
      <c r="AK213" s="84" t="s">
        <v>77</v>
      </c>
      <c r="AL213" s="75" t="s">
        <v>77</v>
      </c>
      <c r="AM213" s="85" t="s">
        <v>77</v>
      </c>
      <c r="AN213" s="82" t="s">
        <v>75</v>
      </c>
      <c r="AO213" s="75" t="s">
        <v>75</v>
      </c>
      <c r="AP213" s="85" t="s">
        <v>75</v>
      </c>
      <c r="AQ213" s="82">
        <v>8</v>
      </c>
      <c r="AR213" s="75">
        <v>8</v>
      </c>
      <c r="AS213" s="75">
        <v>15</v>
      </c>
      <c r="AT213" s="75">
        <v>5</v>
      </c>
      <c r="AU213" s="85"/>
      <c r="AV213" s="86">
        <f t="shared" si="44"/>
        <v>2</v>
      </c>
      <c r="AW213" s="108"/>
      <c r="AX213" s="108">
        <v>1</v>
      </c>
      <c r="AY213" s="108">
        <v>1</v>
      </c>
      <c r="AZ213" s="108"/>
      <c r="BA213" s="108"/>
      <c r="BB213" s="108"/>
      <c r="BC213" s="108"/>
      <c r="BD213" s="108"/>
      <c r="BE213" s="63"/>
    </row>
    <row r="214" spans="1:57" ht="34.049999999999997" customHeight="1" x14ac:dyDescent="0.3">
      <c r="A214" s="702"/>
      <c r="B214" s="676"/>
      <c r="C214" s="673"/>
      <c r="D214" s="89" t="s">
        <v>80</v>
      </c>
      <c r="E214" s="679"/>
      <c r="F214" s="673"/>
      <c r="G214" s="90">
        <f t="shared" si="59"/>
        <v>0</v>
      </c>
      <c r="H214" s="91">
        <f t="shared" si="73"/>
        <v>0</v>
      </c>
      <c r="I214" s="92"/>
      <c r="J214" s="92"/>
      <c r="K214" s="92"/>
      <c r="L214" s="93"/>
      <c r="M214" s="110">
        <f t="shared" si="75"/>
        <v>0</v>
      </c>
      <c r="N214" s="98"/>
      <c r="O214" s="98"/>
      <c r="P214" s="98"/>
      <c r="Q214" s="98"/>
      <c r="R214" s="99"/>
      <c r="S214" s="114"/>
      <c r="T214" s="114"/>
      <c r="U214" s="114"/>
      <c r="V214" s="98"/>
      <c r="W214" s="98"/>
      <c r="X214" s="99"/>
      <c r="Y214" s="97"/>
      <c r="Z214" s="99"/>
      <c r="AA214" s="103"/>
      <c r="AB214" s="92"/>
      <c r="AC214" s="92"/>
      <c r="AD214" s="92"/>
      <c r="AE214" s="92"/>
      <c r="AF214" s="93"/>
      <c r="AG214" s="103"/>
      <c r="AH214" s="106"/>
      <c r="AI214" s="105"/>
      <c r="AJ214" s="104">
        <f t="shared" ref="AJ214:AJ224" si="77">SUM(AK214:AU214)</f>
        <v>0</v>
      </c>
      <c r="AK214" s="105" t="s">
        <v>75</v>
      </c>
      <c r="AL214" s="92" t="s">
        <v>75</v>
      </c>
      <c r="AM214" s="106" t="s">
        <v>75</v>
      </c>
      <c r="AN214" s="103" t="s">
        <v>75</v>
      </c>
      <c r="AO214" s="92" t="s">
        <v>77</v>
      </c>
      <c r="AP214" s="106" t="s">
        <v>77</v>
      </c>
      <c r="AQ214" s="103"/>
      <c r="AR214" s="92"/>
      <c r="AS214" s="92"/>
      <c r="AT214" s="92"/>
      <c r="AU214" s="106"/>
      <c r="AV214" s="107">
        <f t="shared" si="44"/>
        <v>0</v>
      </c>
      <c r="AW214" s="98"/>
      <c r="AX214" s="98"/>
      <c r="AY214" s="98"/>
      <c r="AZ214" s="98"/>
      <c r="BA214" s="98"/>
      <c r="BB214" s="98"/>
      <c r="BC214" s="98"/>
      <c r="BD214" s="98"/>
      <c r="BE214" s="99"/>
    </row>
    <row r="215" spans="1:57" ht="34.049999999999997" customHeight="1" x14ac:dyDescent="0.3">
      <c r="A215" s="702"/>
      <c r="B215" s="674" t="s">
        <v>156</v>
      </c>
      <c r="C215" s="671" t="s">
        <v>157</v>
      </c>
      <c r="D215" s="51" t="s">
        <v>74</v>
      </c>
      <c r="E215" s="705">
        <v>50</v>
      </c>
      <c r="F215" s="704">
        <f>E215-SUM(M215:M219)</f>
        <v>3</v>
      </c>
      <c r="G215" s="53">
        <f t="shared" si="59"/>
        <v>0</v>
      </c>
      <c r="H215" s="54">
        <f t="shared" si="73"/>
        <v>0</v>
      </c>
      <c r="I215" s="55"/>
      <c r="J215" s="55"/>
      <c r="K215" s="55"/>
      <c r="L215" s="56"/>
      <c r="M215" s="57">
        <f t="shared" si="75"/>
        <v>0</v>
      </c>
      <c r="N215" s="58"/>
      <c r="O215" s="58"/>
      <c r="P215" s="58"/>
      <c r="Q215" s="58"/>
      <c r="R215" s="59"/>
      <c r="S215" s="60"/>
      <c r="T215" s="58"/>
      <c r="U215" s="58"/>
      <c r="V215" s="55"/>
      <c r="W215" s="58"/>
      <c r="X215" s="61"/>
      <c r="Y215" s="62"/>
      <c r="Z215" s="63"/>
      <c r="AA215" s="64"/>
      <c r="AB215" s="65"/>
      <c r="AC215" s="65"/>
      <c r="AD215" s="65"/>
      <c r="AE215" s="65"/>
      <c r="AF215" s="66"/>
      <c r="AG215" s="64"/>
      <c r="AH215" s="66"/>
      <c r="AI215" s="67"/>
      <c r="AJ215" s="68">
        <f t="shared" si="77"/>
        <v>0</v>
      </c>
      <c r="AK215" s="69" t="s">
        <v>75</v>
      </c>
      <c r="AL215" s="55" t="s">
        <v>75</v>
      </c>
      <c r="AM215" s="70" t="s">
        <v>75</v>
      </c>
      <c r="AN215" s="67"/>
      <c r="AO215" s="55"/>
      <c r="AP215" s="70"/>
      <c r="AQ215" s="67" t="s">
        <v>75</v>
      </c>
      <c r="AR215" s="55" t="s">
        <v>75</v>
      </c>
      <c r="AS215" s="55" t="s">
        <v>75</v>
      </c>
      <c r="AT215" s="55" t="s">
        <v>75</v>
      </c>
      <c r="AU215" s="56" t="s">
        <v>75</v>
      </c>
      <c r="AV215" s="71">
        <f t="shared" si="44"/>
        <v>0</v>
      </c>
      <c r="AW215" s="58"/>
      <c r="AX215" s="58"/>
      <c r="AY215" s="58"/>
      <c r="AZ215" s="58"/>
      <c r="BA215" s="58"/>
      <c r="BB215" s="58"/>
      <c r="BC215" s="58"/>
      <c r="BD215" s="58"/>
      <c r="BE215" s="61"/>
    </row>
    <row r="216" spans="1:57" ht="34.049999999999997" customHeight="1" x14ac:dyDescent="0.3">
      <c r="A216" s="702"/>
      <c r="B216" s="675"/>
      <c r="C216" s="672"/>
      <c r="D216" s="72" t="s">
        <v>76</v>
      </c>
      <c r="E216" s="678"/>
      <c r="F216" s="672"/>
      <c r="G216" s="73">
        <f t="shared" si="59"/>
        <v>0</v>
      </c>
      <c r="H216" s="74">
        <f t="shared" si="73"/>
        <v>0</v>
      </c>
      <c r="I216" s="75"/>
      <c r="J216" s="75"/>
      <c r="K216" s="75"/>
      <c r="L216" s="76"/>
      <c r="M216" s="77">
        <f t="shared" si="75"/>
        <v>0</v>
      </c>
      <c r="N216" s="78"/>
      <c r="O216" s="78"/>
      <c r="P216" s="78"/>
      <c r="Q216" s="78"/>
      <c r="R216" s="79"/>
      <c r="S216" s="80"/>
      <c r="T216" s="75"/>
      <c r="U216" s="75"/>
      <c r="V216" s="78"/>
      <c r="W216" s="78"/>
      <c r="X216" s="81"/>
      <c r="Y216" s="62"/>
      <c r="Z216" s="63"/>
      <c r="AA216" s="64"/>
      <c r="AB216" s="65"/>
      <c r="AC216" s="65"/>
      <c r="AD216" s="65"/>
      <c r="AE216" s="65"/>
      <c r="AF216" s="66"/>
      <c r="AG216" s="82"/>
      <c r="AH216" s="76"/>
      <c r="AI216" s="82"/>
      <c r="AJ216" s="83">
        <f t="shared" si="77"/>
        <v>0</v>
      </c>
      <c r="AK216" s="84" t="s">
        <v>77</v>
      </c>
      <c r="AL216" s="75" t="s">
        <v>77</v>
      </c>
      <c r="AM216" s="85" t="s">
        <v>77</v>
      </c>
      <c r="AN216" s="82"/>
      <c r="AO216" s="75"/>
      <c r="AP216" s="85"/>
      <c r="AQ216" s="82" t="s">
        <v>75</v>
      </c>
      <c r="AR216" s="75" t="s">
        <v>75</v>
      </c>
      <c r="AS216" s="75" t="s">
        <v>75</v>
      </c>
      <c r="AT216" s="75" t="s">
        <v>75</v>
      </c>
      <c r="AU216" s="76" t="s">
        <v>75</v>
      </c>
      <c r="AV216" s="86">
        <f t="shared" si="44"/>
        <v>0</v>
      </c>
      <c r="AW216" s="78"/>
      <c r="AX216" s="78"/>
      <c r="AY216" s="78"/>
      <c r="AZ216" s="78"/>
      <c r="BA216" s="78"/>
      <c r="BB216" s="78"/>
      <c r="BC216" s="78"/>
      <c r="BD216" s="78"/>
      <c r="BE216" s="81"/>
    </row>
    <row r="217" spans="1:57" ht="34.049999999999997" customHeight="1" x14ac:dyDescent="0.3">
      <c r="A217" s="702"/>
      <c r="B217" s="675"/>
      <c r="C217" s="672"/>
      <c r="D217" s="72" t="s">
        <v>78</v>
      </c>
      <c r="E217" s="678"/>
      <c r="F217" s="672"/>
      <c r="G217" s="73">
        <f t="shared" si="59"/>
        <v>0</v>
      </c>
      <c r="H217" s="74">
        <f t="shared" si="73"/>
        <v>0</v>
      </c>
      <c r="I217" s="75"/>
      <c r="J217" s="75"/>
      <c r="K217" s="75"/>
      <c r="L217" s="76"/>
      <c r="M217" s="77">
        <f t="shared" si="75"/>
        <v>0</v>
      </c>
      <c r="N217" s="78"/>
      <c r="O217" s="78"/>
      <c r="P217" s="78"/>
      <c r="Q217" s="87"/>
      <c r="R217" s="79"/>
      <c r="S217" s="80"/>
      <c r="T217" s="78"/>
      <c r="U217" s="78"/>
      <c r="V217" s="78"/>
      <c r="W217" s="78"/>
      <c r="X217" s="81"/>
      <c r="Y217" s="62"/>
      <c r="Z217" s="63"/>
      <c r="AA217" s="64"/>
      <c r="AB217" s="65"/>
      <c r="AC217" s="65"/>
      <c r="AD217" s="65"/>
      <c r="AE217" s="65"/>
      <c r="AF217" s="66"/>
      <c r="AG217" s="82"/>
      <c r="AH217" s="76"/>
      <c r="AI217" s="82"/>
      <c r="AJ217" s="83">
        <f t="shared" si="77"/>
        <v>0</v>
      </c>
      <c r="AK217" s="84"/>
      <c r="AL217" s="75"/>
      <c r="AM217" s="85"/>
      <c r="AN217" s="82" t="s">
        <v>75</v>
      </c>
      <c r="AO217" s="75" t="s">
        <v>75</v>
      </c>
      <c r="AP217" s="85" t="s">
        <v>75</v>
      </c>
      <c r="AQ217" s="82" t="s">
        <v>75</v>
      </c>
      <c r="AR217" s="75" t="s">
        <v>75</v>
      </c>
      <c r="AS217" s="75" t="s">
        <v>75</v>
      </c>
      <c r="AT217" s="75" t="s">
        <v>75</v>
      </c>
      <c r="AU217" s="76" t="s">
        <v>75</v>
      </c>
      <c r="AV217" s="86">
        <f t="shared" si="44"/>
        <v>0</v>
      </c>
      <c r="AW217" s="78"/>
      <c r="AX217" s="78"/>
      <c r="AY217" s="78"/>
      <c r="AZ217" s="78"/>
      <c r="BA217" s="78"/>
      <c r="BB217" s="78"/>
      <c r="BC217" s="78"/>
      <c r="BD217" s="78"/>
      <c r="BE217" s="81"/>
    </row>
    <row r="218" spans="1:57" ht="34.049999999999997" customHeight="1" x14ac:dyDescent="0.3">
      <c r="A218" s="702"/>
      <c r="B218" s="675"/>
      <c r="C218" s="672"/>
      <c r="D218" s="72" t="s">
        <v>79</v>
      </c>
      <c r="E218" s="678"/>
      <c r="F218" s="672"/>
      <c r="G218" s="73">
        <f t="shared" si="59"/>
        <v>48</v>
      </c>
      <c r="H218" s="74">
        <f t="shared" si="73"/>
        <v>0</v>
      </c>
      <c r="I218" s="75"/>
      <c r="J218" s="75"/>
      <c r="K218" s="75"/>
      <c r="L218" s="76"/>
      <c r="M218" s="77">
        <f t="shared" si="75"/>
        <v>47</v>
      </c>
      <c r="N218" s="78"/>
      <c r="O218" s="78"/>
      <c r="P218" s="78"/>
      <c r="Q218" s="78"/>
      <c r="R218" s="79">
        <v>47</v>
      </c>
      <c r="S218" s="80">
        <v>1</v>
      </c>
      <c r="T218" s="78"/>
      <c r="U218" s="78"/>
      <c r="V218" s="78">
        <v>45</v>
      </c>
      <c r="W218" s="78">
        <v>1</v>
      </c>
      <c r="X218" s="81"/>
      <c r="Y218" s="62">
        <v>39</v>
      </c>
      <c r="Z218" s="63">
        <v>8</v>
      </c>
      <c r="AA218" s="64"/>
      <c r="AB218" s="65">
        <v>23</v>
      </c>
      <c r="AC218" s="65">
        <v>23</v>
      </c>
      <c r="AD218" s="65">
        <v>5</v>
      </c>
      <c r="AE218" s="65">
        <v>28</v>
      </c>
      <c r="AF218" s="66">
        <v>2</v>
      </c>
      <c r="AG218" s="82">
        <v>47</v>
      </c>
      <c r="AH218" s="76">
        <v>25</v>
      </c>
      <c r="AI218" s="82">
        <v>78.2</v>
      </c>
      <c r="AJ218" s="83">
        <f t="shared" si="77"/>
        <v>49</v>
      </c>
      <c r="AK218" s="84" t="s">
        <v>77</v>
      </c>
      <c r="AL218" s="75" t="s">
        <v>77</v>
      </c>
      <c r="AM218" s="85" t="s">
        <v>77</v>
      </c>
      <c r="AN218" s="82" t="s">
        <v>75</v>
      </c>
      <c r="AO218" s="75" t="s">
        <v>75</v>
      </c>
      <c r="AP218" s="85" t="s">
        <v>75</v>
      </c>
      <c r="AQ218" s="88">
        <v>6</v>
      </c>
      <c r="AR218" s="76">
        <v>23</v>
      </c>
      <c r="AS218" s="76">
        <v>19</v>
      </c>
      <c r="AT218" s="76">
        <v>1</v>
      </c>
      <c r="AU218" s="85">
        <v>0</v>
      </c>
      <c r="AV218" s="86">
        <f t="shared" si="44"/>
        <v>1</v>
      </c>
      <c r="AW218" s="78"/>
      <c r="AX218" s="78">
        <v>1</v>
      </c>
      <c r="AY218" s="78"/>
      <c r="AZ218" s="78"/>
      <c r="BA218" s="78"/>
      <c r="BB218" s="78"/>
      <c r="BC218" s="78"/>
      <c r="BD218" s="78"/>
      <c r="BE218" s="81"/>
    </row>
    <row r="219" spans="1:57" ht="34.049999999999997" customHeight="1" thickBot="1" x14ac:dyDescent="0.35">
      <c r="A219" s="702"/>
      <c r="B219" s="676"/>
      <c r="C219" s="673"/>
      <c r="D219" s="89" t="s">
        <v>80</v>
      </c>
      <c r="E219" s="679"/>
      <c r="F219" s="673"/>
      <c r="G219" s="90">
        <f t="shared" si="59"/>
        <v>0</v>
      </c>
      <c r="H219" s="91">
        <f t="shared" si="73"/>
        <v>0</v>
      </c>
      <c r="I219" s="92"/>
      <c r="J219" s="92"/>
      <c r="K219" s="92"/>
      <c r="L219" s="93"/>
      <c r="M219" s="94">
        <f t="shared" si="75"/>
        <v>0</v>
      </c>
      <c r="N219" s="95"/>
      <c r="O219" s="95"/>
      <c r="P219" s="95"/>
      <c r="Q219" s="95"/>
      <c r="R219" s="96"/>
      <c r="S219" s="97"/>
      <c r="T219" s="98"/>
      <c r="U219" s="98"/>
      <c r="V219" s="98"/>
      <c r="W219" s="98"/>
      <c r="X219" s="99"/>
      <c r="Y219" s="100"/>
      <c r="Z219" s="81"/>
      <c r="AA219" s="82"/>
      <c r="AB219" s="75"/>
      <c r="AC219" s="75"/>
      <c r="AD219" s="75"/>
      <c r="AE219" s="75"/>
      <c r="AF219" s="76"/>
      <c r="AG219" s="101"/>
      <c r="AH219" s="102"/>
      <c r="AI219" s="103"/>
      <c r="AJ219" s="104">
        <f t="shared" si="77"/>
        <v>0</v>
      </c>
      <c r="AK219" s="105" t="s">
        <v>75</v>
      </c>
      <c r="AL219" s="92" t="s">
        <v>75</v>
      </c>
      <c r="AM219" s="106" t="s">
        <v>75</v>
      </c>
      <c r="AN219" s="103" t="s">
        <v>75</v>
      </c>
      <c r="AO219" s="92" t="s">
        <v>77</v>
      </c>
      <c r="AP219" s="106" t="s">
        <v>77</v>
      </c>
      <c r="AQ219" s="103"/>
      <c r="AR219" s="92"/>
      <c r="AS219" s="92"/>
      <c r="AT219" s="92"/>
      <c r="AU219" s="93"/>
      <c r="AV219" s="107">
        <f t="shared" si="44"/>
        <v>0</v>
      </c>
      <c r="AW219" s="98"/>
      <c r="AX219" s="98"/>
      <c r="AY219" s="98"/>
      <c r="AZ219" s="98"/>
      <c r="BA219" s="98"/>
      <c r="BB219" s="98"/>
      <c r="BC219" s="98"/>
      <c r="BD219" s="98"/>
      <c r="BE219" s="99"/>
    </row>
    <row r="220" spans="1:57" ht="34.049999999999997" customHeight="1" x14ac:dyDescent="0.3">
      <c r="A220" s="702"/>
      <c r="B220" s="674" t="s">
        <v>158</v>
      </c>
      <c r="C220" s="740"/>
      <c r="D220" s="51" t="s">
        <v>74</v>
      </c>
      <c r="E220" s="707"/>
      <c r="F220" s="704"/>
      <c r="G220" s="128">
        <f t="shared" si="59"/>
        <v>1</v>
      </c>
      <c r="H220" s="129">
        <f t="shared" si="73"/>
        <v>1</v>
      </c>
      <c r="I220" s="55"/>
      <c r="J220" s="55"/>
      <c r="K220" s="55">
        <v>1</v>
      </c>
      <c r="L220" s="56"/>
      <c r="M220" s="57">
        <f t="shared" si="75"/>
        <v>0</v>
      </c>
      <c r="N220" s="58"/>
      <c r="O220" s="58"/>
      <c r="P220" s="58"/>
      <c r="Q220" s="58"/>
      <c r="R220" s="61"/>
      <c r="S220" s="62"/>
      <c r="T220" s="62"/>
      <c r="U220" s="62"/>
      <c r="V220" s="108"/>
      <c r="W220" s="108"/>
      <c r="X220" s="63"/>
      <c r="Y220" s="60"/>
      <c r="Z220" s="61"/>
      <c r="AA220" s="67"/>
      <c r="AB220" s="55"/>
      <c r="AC220" s="55"/>
      <c r="AD220" s="55"/>
      <c r="AE220" s="55"/>
      <c r="AF220" s="56"/>
      <c r="AG220" s="67"/>
      <c r="AH220" s="70"/>
      <c r="AI220" s="69"/>
      <c r="AJ220" s="68">
        <f t="shared" si="77"/>
        <v>0</v>
      </c>
      <c r="AK220" s="69" t="s">
        <v>75</v>
      </c>
      <c r="AL220" s="55" t="s">
        <v>75</v>
      </c>
      <c r="AM220" s="70" t="s">
        <v>75</v>
      </c>
      <c r="AN220" s="67"/>
      <c r="AO220" s="55"/>
      <c r="AP220" s="70"/>
      <c r="AQ220" s="67" t="s">
        <v>75</v>
      </c>
      <c r="AR220" s="55" t="s">
        <v>75</v>
      </c>
      <c r="AS220" s="55" t="s">
        <v>75</v>
      </c>
      <c r="AT220" s="55" t="s">
        <v>75</v>
      </c>
      <c r="AU220" s="70" t="s">
        <v>75</v>
      </c>
      <c r="AV220" s="71">
        <f t="shared" si="44"/>
        <v>1</v>
      </c>
      <c r="AW220" s="108"/>
      <c r="AX220" s="108"/>
      <c r="AY220" s="108"/>
      <c r="AZ220" s="108"/>
      <c r="BA220" s="108"/>
      <c r="BB220" s="108"/>
      <c r="BC220" s="108"/>
      <c r="BD220" s="108">
        <v>1</v>
      </c>
      <c r="BE220" s="63"/>
    </row>
    <row r="221" spans="1:57" ht="34.049999999999997" customHeight="1" x14ac:dyDescent="0.3">
      <c r="A221" s="702"/>
      <c r="B221" s="675"/>
      <c r="C221" s="709"/>
      <c r="D221" s="72" t="s">
        <v>76</v>
      </c>
      <c r="E221" s="678"/>
      <c r="F221" s="672"/>
      <c r="G221" s="83">
        <f t="shared" si="59"/>
        <v>0</v>
      </c>
      <c r="H221" s="74">
        <f t="shared" si="73"/>
        <v>0</v>
      </c>
      <c r="I221" s="75"/>
      <c r="J221" s="75"/>
      <c r="K221" s="75"/>
      <c r="L221" s="76"/>
      <c r="M221" s="130">
        <f t="shared" si="75"/>
        <v>0</v>
      </c>
      <c r="N221" s="78"/>
      <c r="O221" s="78"/>
      <c r="P221" s="78"/>
      <c r="Q221" s="78"/>
      <c r="R221" s="81"/>
      <c r="S221" s="62"/>
      <c r="T221" s="62"/>
      <c r="U221" s="62"/>
      <c r="V221" s="108"/>
      <c r="W221" s="108"/>
      <c r="X221" s="63"/>
      <c r="Y221" s="109"/>
      <c r="Z221" s="63"/>
      <c r="AA221" s="64"/>
      <c r="AB221" s="65"/>
      <c r="AC221" s="65"/>
      <c r="AD221" s="65"/>
      <c r="AE221" s="65"/>
      <c r="AF221" s="66"/>
      <c r="AG221" s="82"/>
      <c r="AH221" s="85"/>
      <c r="AI221" s="84"/>
      <c r="AJ221" s="83">
        <f t="shared" si="77"/>
        <v>0</v>
      </c>
      <c r="AK221" s="84" t="s">
        <v>77</v>
      </c>
      <c r="AL221" s="75" t="s">
        <v>77</v>
      </c>
      <c r="AM221" s="85" t="s">
        <v>77</v>
      </c>
      <c r="AN221" s="82"/>
      <c r="AO221" s="75"/>
      <c r="AP221" s="85"/>
      <c r="AQ221" s="82" t="s">
        <v>75</v>
      </c>
      <c r="AR221" s="75" t="s">
        <v>75</v>
      </c>
      <c r="AS221" s="75" t="s">
        <v>75</v>
      </c>
      <c r="AT221" s="75" t="s">
        <v>75</v>
      </c>
      <c r="AU221" s="85" t="s">
        <v>75</v>
      </c>
      <c r="AV221" s="86">
        <f t="shared" si="44"/>
        <v>0</v>
      </c>
      <c r="AW221" s="108"/>
      <c r="AX221" s="108"/>
      <c r="AY221" s="108"/>
      <c r="AZ221" s="108"/>
      <c r="BA221" s="108"/>
      <c r="BB221" s="108"/>
      <c r="BC221" s="108"/>
      <c r="BD221" s="108"/>
      <c r="BE221" s="63"/>
    </row>
    <row r="222" spans="1:57" ht="34.049999999999997" customHeight="1" x14ac:dyDescent="0.3">
      <c r="A222" s="702"/>
      <c r="B222" s="675"/>
      <c r="C222" s="709"/>
      <c r="D222" s="72" t="s">
        <v>78</v>
      </c>
      <c r="E222" s="678"/>
      <c r="F222" s="672"/>
      <c r="G222" s="131">
        <f t="shared" si="59"/>
        <v>0</v>
      </c>
      <c r="H222" s="132">
        <f t="shared" si="73"/>
        <v>0</v>
      </c>
      <c r="I222" s="75"/>
      <c r="J222" s="75"/>
      <c r="K222" s="75"/>
      <c r="L222" s="76"/>
      <c r="M222" s="77">
        <f t="shared" si="75"/>
        <v>0</v>
      </c>
      <c r="N222" s="78"/>
      <c r="O222" s="78"/>
      <c r="P222" s="78"/>
      <c r="Q222" s="78"/>
      <c r="R222" s="81"/>
      <c r="S222" s="62"/>
      <c r="T222" s="62"/>
      <c r="U222" s="62"/>
      <c r="V222" s="108"/>
      <c r="W222" s="108"/>
      <c r="X222" s="63"/>
      <c r="Y222" s="109"/>
      <c r="Z222" s="63"/>
      <c r="AA222" s="64"/>
      <c r="AB222" s="65"/>
      <c r="AC222" s="65"/>
      <c r="AD222" s="65"/>
      <c r="AE222" s="65"/>
      <c r="AF222" s="66"/>
      <c r="AG222" s="82"/>
      <c r="AH222" s="85"/>
      <c r="AI222" s="84"/>
      <c r="AJ222" s="83">
        <f t="shared" si="77"/>
        <v>0</v>
      </c>
      <c r="AK222" s="84"/>
      <c r="AL222" s="75"/>
      <c r="AM222" s="85"/>
      <c r="AN222" s="82" t="s">
        <v>75</v>
      </c>
      <c r="AO222" s="75" t="s">
        <v>75</v>
      </c>
      <c r="AP222" s="85" t="s">
        <v>75</v>
      </c>
      <c r="AQ222" s="82" t="s">
        <v>75</v>
      </c>
      <c r="AR222" s="75" t="s">
        <v>75</v>
      </c>
      <c r="AS222" s="75" t="s">
        <v>75</v>
      </c>
      <c r="AT222" s="75" t="s">
        <v>75</v>
      </c>
      <c r="AU222" s="85" t="s">
        <v>75</v>
      </c>
      <c r="AV222" s="86">
        <f t="shared" si="44"/>
        <v>0</v>
      </c>
      <c r="AW222" s="108"/>
      <c r="AX222" s="108"/>
      <c r="AY222" s="108"/>
      <c r="AZ222" s="108"/>
      <c r="BA222" s="108"/>
      <c r="BB222" s="108"/>
      <c r="BC222" s="108"/>
      <c r="BD222" s="108"/>
      <c r="BE222" s="63"/>
    </row>
    <row r="223" spans="1:57" ht="34.049999999999997" customHeight="1" x14ac:dyDescent="0.3">
      <c r="A223" s="702"/>
      <c r="B223" s="675"/>
      <c r="C223" s="709"/>
      <c r="D223" s="72" t="s">
        <v>79</v>
      </c>
      <c r="E223" s="678"/>
      <c r="F223" s="672"/>
      <c r="G223" s="83">
        <f t="shared" si="59"/>
        <v>3</v>
      </c>
      <c r="H223" s="74">
        <f t="shared" si="73"/>
        <v>1</v>
      </c>
      <c r="I223" s="75"/>
      <c r="J223" s="75"/>
      <c r="K223" s="75">
        <v>1</v>
      </c>
      <c r="L223" s="76"/>
      <c r="M223" s="130">
        <f t="shared" si="75"/>
        <v>1</v>
      </c>
      <c r="N223" s="78">
        <v>1</v>
      </c>
      <c r="O223" s="78"/>
      <c r="P223" s="78"/>
      <c r="Q223" s="78"/>
      <c r="R223" s="81"/>
      <c r="S223" s="62">
        <v>1</v>
      </c>
      <c r="T223" s="62"/>
      <c r="U223" s="62"/>
      <c r="V223" s="108"/>
      <c r="W223" s="108"/>
      <c r="X223" s="63"/>
      <c r="Y223" s="109"/>
      <c r="Z223" s="63">
        <v>1</v>
      </c>
      <c r="AA223" s="64"/>
      <c r="AB223" s="65">
        <v>1</v>
      </c>
      <c r="AC223" s="65">
        <v>1</v>
      </c>
      <c r="AD223" s="65"/>
      <c r="AE223" s="65"/>
      <c r="AF223" s="66"/>
      <c r="AG223" s="82">
        <v>59</v>
      </c>
      <c r="AH223" s="85">
        <v>43</v>
      </c>
      <c r="AI223" s="84">
        <v>75</v>
      </c>
      <c r="AJ223" s="83">
        <f t="shared" si="77"/>
        <v>1</v>
      </c>
      <c r="AK223" s="84" t="s">
        <v>77</v>
      </c>
      <c r="AL223" s="75" t="s">
        <v>77</v>
      </c>
      <c r="AM223" s="85" t="s">
        <v>77</v>
      </c>
      <c r="AN223" s="82" t="s">
        <v>75</v>
      </c>
      <c r="AO223" s="75" t="s">
        <v>75</v>
      </c>
      <c r="AP223" s="85" t="s">
        <v>75</v>
      </c>
      <c r="AQ223" s="82"/>
      <c r="AR223" s="75">
        <v>1</v>
      </c>
      <c r="AS223" s="75"/>
      <c r="AT223" s="75"/>
      <c r="AU223" s="85"/>
      <c r="AV223" s="86">
        <f t="shared" si="44"/>
        <v>2</v>
      </c>
      <c r="AW223" s="108"/>
      <c r="AX223" s="108"/>
      <c r="AY223" s="108"/>
      <c r="AZ223" s="108"/>
      <c r="BA223" s="108"/>
      <c r="BB223" s="108"/>
      <c r="BC223" s="108"/>
      <c r="BD223" s="108">
        <v>2</v>
      </c>
      <c r="BE223" s="63"/>
    </row>
    <row r="224" spans="1:57" ht="34.049999999999997" customHeight="1" x14ac:dyDescent="0.3">
      <c r="A224" s="703"/>
      <c r="B224" s="676"/>
      <c r="C224" s="710"/>
      <c r="D224" s="89" t="s">
        <v>80</v>
      </c>
      <c r="E224" s="679"/>
      <c r="F224" s="673"/>
      <c r="G224" s="104">
        <f t="shared" si="59"/>
        <v>0</v>
      </c>
      <c r="H224" s="133">
        <f t="shared" si="73"/>
        <v>0</v>
      </c>
      <c r="I224" s="92"/>
      <c r="J224" s="92"/>
      <c r="K224" s="92"/>
      <c r="L224" s="93"/>
      <c r="M224" s="110">
        <f t="shared" si="75"/>
        <v>0</v>
      </c>
      <c r="N224" s="98"/>
      <c r="O224" s="98"/>
      <c r="P224" s="98"/>
      <c r="Q224" s="98"/>
      <c r="R224" s="99"/>
      <c r="S224" s="100"/>
      <c r="T224" s="100"/>
      <c r="U224" s="100"/>
      <c r="V224" s="78"/>
      <c r="W224" s="78"/>
      <c r="X224" s="81"/>
      <c r="Y224" s="80"/>
      <c r="Z224" s="81"/>
      <c r="AA224" s="82"/>
      <c r="AB224" s="75"/>
      <c r="AC224" s="75"/>
      <c r="AD224" s="75"/>
      <c r="AE224" s="75"/>
      <c r="AF224" s="76"/>
      <c r="AG224" s="103"/>
      <c r="AH224" s="106"/>
      <c r="AI224" s="111"/>
      <c r="AJ224" s="112">
        <f t="shared" si="77"/>
        <v>0</v>
      </c>
      <c r="AK224" s="105" t="s">
        <v>75</v>
      </c>
      <c r="AL224" s="92" t="s">
        <v>75</v>
      </c>
      <c r="AM224" s="106" t="s">
        <v>75</v>
      </c>
      <c r="AN224" s="103" t="s">
        <v>75</v>
      </c>
      <c r="AO224" s="92" t="s">
        <v>77</v>
      </c>
      <c r="AP224" s="106" t="s">
        <v>77</v>
      </c>
      <c r="AQ224" s="103"/>
      <c r="AR224" s="92"/>
      <c r="AS224" s="92"/>
      <c r="AT224" s="92"/>
      <c r="AU224" s="106"/>
      <c r="AV224" s="107">
        <f t="shared" si="44"/>
        <v>0</v>
      </c>
      <c r="AW224" s="78"/>
      <c r="AX224" s="78"/>
      <c r="AY224" s="78"/>
      <c r="AZ224" s="78"/>
      <c r="BA224" s="78"/>
      <c r="BB224" s="78"/>
      <c r="BC224" s="78"/>
      <c r="BD224" s="78"/>
      <c r="BE224" s="81"/>
    </row>
    <row r="225" spans="1:57" ht="34.049999999999997" customHeight="1" x14ac:dyDescent="0.3">
      <c r="A225" s="713" t="s">
        <v>159</v>
      </c>
      <c r="B225" s="674" t="s">
        <v>160</v>
      </c>
      <c r="C225" s="671" t="s">
        <v>161</v>
      </c>
      <c r="D225" s="134" t="s">
        <v>74</v>
      </c>
      <c r="E225" s="724">
        <v>142</v>
      </c>
      <c r="F225" s="681">
        <f>E225-SUM(M225:M244)</f>
        <v>-171</v>
      </c>
      <c r="G225" s="53">
        <f t="shared" si="59"/>
        <v>40</v>
      </c>
      <c r="H225" s="54">
        <f t="shared" si="73"/>
        <v>3</v>
      </c>
      <c r="I225" s="55">
        <v>2</v>
      </c>
      <c r="J225" s="55"/>
      <c r="K225" s="55">
        <v>1</v>
      </c>
      <c r="L225" s="56"/>
      <c r="M225" s="57">
        <f t="shared" si="75"/>
        <v>40</v>
      </c>
      <c r="N225" s="58"/>
      <c r="O225" s="58"/>
      <c r="P225" s="58"/>
      <c r="Q225" s="58"/>
      <c r="R225" s="61">
        <v>40</v>
      </c>
      <c r="S225" s="113">
        <v>13</v>
      </c>
      <c r="T225" s="113"/>
      <c r="U225" s="113"/>
      <c r="V225" s="58">
        <v>21</v>
      </c>
      <c r="W225" s="58">
        <v>6</v>
      </c>
      <c r="X225" s="61"/>
      <c r="Y225" s="60">
        <v>34</v>
      </c>
      <c r="Z225" s="61">
        <v>6</v>
      </c>
      <c r="AA225" s="67"/>
      <c r="AB225" s="55">
        <v>15</v>
      </c>
      <c r="AC225" s="55">
        <v>15</v>
      </c>
      <c r="AD225" s="55"/>
      <c r="AE225" s="55">
        <v>35</v>
      </c>
      <c r="AF225" s="56"/>
      <c r="AG225" s="67">
        <v>39</v>
      </c>
      <c r="AH225" s="70">
        <v>18</v>
      </c>
      <c r="AI225" s="69">
        <v>11</v>
      </c>
      <c r="AJ225" s="68">
        <f t="shared" ref="AJ225:AJ226" si="78">SUM(AN225:AP225)</f>
        <v>40</v>
      </c>
      <c r="AK225" s="69" t="s">
        <v>75</v>
      </c>
      <c r="AL225" s="55" t="s">
        <v>75</v>
      </c>
      <c r="AM225" s="70" t="s">
        <v>75</v>
      </c>
      <c r="AN225" s="67">
        <v>3</v>
      </c>
      <c r="AO225" s="55">
        <v>36</v>
      </c>
      <c r="AP225" s="70">
        <v>1</v>
      </c>
      <c r="AQ225" s="67" t="s">
        <v>75</v>
      </c>
      <c r="AR225" s="55" t="s">
        <v>75</v>
      </c>
      <c r="AS225" s="55" t="s">
        <v>75</v>
      </c>
      <c r="AT225" s="55" t="s">
        <v>75</v>
      </c>
      <c r="AU225" s="70" t="s">
        <v>75</v>
      </c>
      <c r="AV225" s="71">
        <f t="shared" si="44"/>
        <v>0</v>
      </c>
      <c r="AW225" s="58"/>
      <c r="AX225" s="58"/>
      <c r="AY225" s="58"/>
      <c r="AZ225" s="58"/>
      <c r="BA225" s="58"/>
      <c r="BB225" s="58"/>
      <c r="BC225" s="58"/>
      <c r="BD225" s="58"/>
      <c r="BE225" s="61"/>
    </row>
    <row r="226" spans="1:57" ht="34.049999999999997" customHeight="1" x14ac:dyDescent="0.3">
      <c r="A226" s="702"/>
      <c r="B226" s="675"/>
      <c r="C226" s="672"/>
      <c r="D226" s="72" t="s">
        <v>76</v>
      </c>
      <c r="E226" s="678"/>
      <c r="F226" s="672"/>
      <c r="G226" s="73">
        <f t="shared" si="59"/>
        <v>0</v>
      </c>
      <c r="H226" s="74">
        <f t="shared" si="73"/>
        <v>0</v>
      </c>
      <c r="I226" s="75"/>
      <c r="J226" s="75"/>
      <c r="K226" s="75"/>
      <c r="L226" s="76"/>
      <c r="M226" s="77">
        <f t="shared" si="75"/>
        <v>0</v>
      </c>
      <c r="N226" s="78"/>
      <c r="O226" s="78"/>
      <c r="P226" s="78"/>
      <c r="Q226" s="78"/>
      <c r="R226" s="81"/>
      <c r="S226" s="62"/>
      <c r="T226" s="62"/>
      <c r="U226" s="62"/>
      <c r="V226" s="108"/>
      <c r="W226" s="108"/>
      <c r="X226" s="63"/>
      <c r="Y226" s="109"/>
      <c r="Z226" s="63"/>
      <c r="AA226" s="64"/>
      <c r="AB226" s="65"/>
      <c r="AC226" s="65"/>
      <c r="AD226" s="65"/>
      <c r="AE226" s="65"/>
      <c r="AF226" s="66"/>
      <c r="AG226" s="82"/>
      <c r="AH226" s="85"/>
      <c r="AI226" s="84"/>
      <c r="AJ226" s="83">
        <f t="shared" si="78"/>
        <v>0</v>
      </c>
      <c r="AK226" s="84" t="s">
        <v>77</v>
      </c>
      <c r="AL226" s="75" t="s">
        <v>77</v>
      </c>
      <c r="AM226" s="85" t="s">
        <v>77</v>
      </c>
      <c r="AN226" s="82"/>
      <c r="AO226" s="75"/>
      <c r="AP226" s="85"/>
      <c r="AQ226" s="82" t="s">
        <v>75</v>
      </c>
      <c r="AR226" s="75" t="s">
        <v>75</v>
      </c>
      <c r="AS226" s="75" t="s">
        <v>75</v>
      </c>
      <c r="AT226" s="75" t="s">
        <v>75</v>
      </c>
      <c r="AU226" s="85" t="s">
        <v>75</v>
      </c>
      <c r="AV226" s="86">
        <f t="shared" si="44"/>
        <v>0</v>
      </c>
      <c r="AW226" s="108"/>
      <c r="AX226" s="108"/>
      <c r="AY226" s="108"/>
      <c r="AZ226" s="108"/>
      <c r="BA226" s="108"/>
      <c r="BB226" s="108"/>
      <c r="BC226" s="108"/>
      <c r="BD226" s="108"/>
      <c r="BE226" s="63"/>
    </row>
    <row r="227" spans="1:57" ht="34.049999999999997" customHeight="1" x14ac:dyDescent="0.3">
      <c r="A227" s="702"/>
      <c r="B227" s="675"/>
      <c r="C227" s="672"/>
      <c r="D227" s="72" t="s">
        <v>78</v>
      </c>
      <c r="E227" s="678"/>
      <c r="F227" s="672"/>
      <c r="G227" s="73">
        <f t="shared" si="59"/>
        <v>0</v>
      </c>
      <c r="H227" s="74">
        <f t="shared" si="73"/>
        <v>0</v>
      </c>
      <c r="I227" s="75"/>
      <c r="J227" s="75"/>
      <c r="K227" s="75"/>
      <c r="L227" s="76"/>
      <c r="M227" s="77">
        <f t="shared" si="75"/>
        <v>0</v>
      </c>
      <c r="N227" s="78"/>
      <c r="O227" s="78"/>
      <c r="P227" s="78"/>
      <c r="Q227" s="78"/>
      <c r="R227" s="81"/>
      <c r="S227" s="62"/>
      <c r="T227" s="62"/>
      <c r="U227" s="62"/>
      <c r="V227" s="108"/>
      <c r="W227" s="108"/>
      <c r="X227" s="63"/>
      <c r="Y227" s="109"/>
      <c r="Z227" s="63"/>
      <c r="AA227" s="64"/>
      <c r="AB227" s="65"/>
      <c r="AC227" s="65"/>
      <c r="AD227" s="65"/>
      <c r="AE227" s="65"/>
      <c r="AF227" s="66"/>
      <c r="AG227" s="82"/>
      <c r="AH227" s="85"/>
      <c r="AI227" s="84"/>
      <c r="AJ227" s="83">
        <f>SUM(AK227:AM227)</f>
        <v>0</v>
      </c>
      <c r="AK227" s="84"/>
      <c r="AL227" s="75"/>
      <c r="AM227" s="85"/>
      <c r="AN227" s="82" t="s">
        <v>75</v>
      </c>
      <c r="AO227" s="75" t="s">
        <v>75</v>
      </c>
      <c r="AP227" s="85" t="s">
        <v>75</v>
      </c>
      <c r="AQ227" s="82" t="s">
        <v>75</v>
      </c>
      <c r="AR227" s="75" t="s">
        <v>75</v>
      </c>
      <c r="AS227" s="75" t="s">
        <v>75</v>
      </c>
      <c r="AT227" s="75" t="s">
        <v>75</v>
      </c>
      <c r="AU227" s="85" t="s">
        <v>75</v>
      </c>
      <c r="AV227" s="86">
        <f t="shared" si="44"/>
        <v>0</v>
      </c>
      <c r="AW227" s="108"/>
      <c r="AX227" s="108"/>
      <c r="AY227" s="108"/>
      <c r="AZ227" s="108"/>
      <c r="BA227" s="108"/>
      <c r="BB227" s="108"/>
      <c r="BC227" s="108"/>
      <c r="BD227" s="108"/>
      <c r="BE227" s="63"/>
    </row>
    <row r="228" spans="1:57" ht="34.049999999999997" customHeight="1" x14ac:dyDescent="0.3">
      <c r="A228" s="702"/>
      <c r="B228" s="675"/>
      <c r="C228" s="672"/>
      <c r="D228" s="72" t="s">
        <v>79</v>
      </c>
      <c r="E228" s="678"/>
      <c r="F228" s="672"/>
      <c r="G228" s="73">
        <f t="shared" si="59"/>
        <v>126</v>
      </c>
      <c r="H228" s="74">
        <f t="shared" si="73"/>
        <v>10</v>
      </c>
      <c r="I228" s="75">
        <v>3</v>
      </c>
      <c r="J228" s="75">
        <v>3</v>
      </c>
      <c r="K228" s="75">
        <v>4</v>
      </c>
      <c r="L228" s="76"/>
      <c r="M228" s="77">
        <f t="shared" si="75"/>
        <v>123</v>
      </c>
      <c r="N228" s="78"/>
      <c r="O228" s="78"/>
      <c r="P228" s="78"/>
      <c r="Q228" s="78"/>
      <c r="R228" s="81">
        <v>123</v>
      </c>
      <c r="S228" s="62">
        <v>47</v>
      </c>
      <c r="T228" s="62"/>
      <c r="U228" s="62"/>
      <c r="V228" s="108">
        <v>71</v>
      </c>
      <c r="W228" s="108">
        <v>5</v>
      </c>
      <c r="X228" s="63"/>
      <c r="Y228" s="109">
        <v>113</v>
      </c>
      <c r="Z228" s="63">
        <v>10</v>
      </c>
      <c r="AA228" s="64"/>
      <c r="AB228" s="65">
        <v>30</v>
      </c>
      <c r="AC228" s="65">
        <v>30</v>
      </c>
      <c r="AD228" s="65"/>
      <c r="AE228" s="65">
        <v>80</v>
      </c>
      <c r="AF228" s="66">
        <v>1</v>
      </c>
      <c r="AG228" s="82">
        <v>38</v>
      </c>
      <c r="AH228" s="85">
        <v>20</v>
      </c>
      <c r="AI228" s="84">
        <v>120</v>
      </c>
      <c r="AJ228" s="83">
        <f t="shared" ref="AJ228:AJ229" si="79">SUM(AQ228:AU228)</f>
        <v>118</v>
      </c>
      <c r="AK228" s="84" t="s">
        <v>77</v>
      </c>
      <c r="AL228" s="75" t="s">
        <v>77</v>
      </c>
      <c r="AM228" s="85" t="s">
        <v>77</v>
      </c>
      <c r="AN228" s="82" t="s">
        <v>75</v>
      </c>
      <c r="AO228" s="75" t="s">
        <v>75</v>
      </c>
      <c r="AP228" s="85" t="s">
        <v>75</v>
      </c>
      <c r="AQ228" s="82"/>
      <c r="AR228" s="75">
        <v>3</v>
      </c>
      <c r="AS228" s="75">
        <v>103</v>
      </c>
      <c r="AT228" s="75">
        <v>12</v>
      </c>
      <c r="AU228" s="85"/>
      <c r="AV228" s="86">
        <f t="shared" si="44"/>
        <v>3</v>
      </c>
      <c r="AW228" s="108"/>
      <c r="AX228" s="108">
        <v>1</v>
      </c>
      <c r="AY228" s="108"/>
      <c r="AZ228" s="108"/>
      <c r="BA228" s="108">
        <v>1</v>
      </c>
      <c r="BB228" s="108"/>
      <c r="BC228" s="108"/>
      <c r="BD228" s="108">
        <v>1</v>
      </c>
      <c r="BE228" s="63"/>
    </row>
    <row r="229" spans="1:57" ht="34.049999999999997" customHeight="1" x14ac:dyDescent="0.3">
      <c r="A229" s="702"/>
      <c r="B229" s="676"/>
      <c r="C229" s="673"/>
      <c r="D229" s="89" t="s">
        <v>80</v>
      </c>
      <c r="E229" s="678"/>
      <c r="F229" s="672"/>
      <c r="G229" s="90">
        <f t="shared" si="59"/>
        <v>0</v>
      </c>
      <c r="H229" s="91">
        <f t="shared" si="73"/>
        <v>0</v>
      </c>
      <c r="I229" s="92"/>
      <c r="J229" s="92"/>
      <c r="K229" s="92"/>
      <c r="L229" s="93"/>
      <c r="M229" s="110">
        <f t="shared" si="75"/>
        <v>0</v>
      </c>
      <c r="N229" s="98"/>
      <c r="O229" s="98"/>
      <c r="P229" s="98"/>
      <c r="Q229" s="98"/>
      <c r="R229" s="99"/>
      <c r="S229" s="114"/>
      <c r="T229" s="114"/>
      <c r="U229" s="114"/>
      <c r="V229" s="98"/>
      <c r="W229" s="98"/>
      <c r="X229" s="99"/>
      <c r="Y229" s="97"/>
      <c r="Z229" s="99"/>
      <c r="AA229" s="103"/>
      <c r="AB229" s="92"/>
      <c r="AC229" s="92"/>
      <c r="AD229" s="92"/>
      <c r="AE229" s="92"/>
      <c r="AF229" s="93"/>
      <c r="AG229" s="103"/>
      <c r="AH229" s="106"/>
      <c r="AI229" s="105"/>
      <c r="AJ229" s="104">
        <f t="shared" si="79"/>
        <v>0</v>
      </c>
      <c r="AK229" s="105" t="s">
        <v>75</v>
      </c>
      <c r="AL229" s="92" t="s">
        <v>75</v>
      </c>
      <c r="AM229" s="106" t="s">
        <v>75</v>
      </c>
      <c r="AN229" s="103" t="s">
        <v>75</v>
      </c>
      <c r="AO229" s="92" t="s">
        <v>77</v>
      </c>
      <c r="AP229" s="106" t="s">
        <v>77</v>
      </c>
      <c r="AQ229" s="103"/>
      <c r="AR229" s="92"/>
      <c r="AS229" s="92"/>
      <c r="AT229" s="92"/>
      <c r="AU229" s="106"/>
      <c r="AV229" s="107">
        <f t="shared" si="44"/>
        <v>0</v>
      </c>
      <c r="AW229" s="98"/>
      <c r="AX229" s="98"/>
      <c r="AY229" s="98"/>
      <c r="AZ229" s="98"/>
      <c r="BA229" s="98"/>
      <c r="BB229" s="98"/>
      <c r="BC229" s="98"/>
      <c r="BD229" s="98"/>
      <c r="BE229" s="99"/>
    </row>
    <row r="230" spans="1:57" ht="34.049999999999997" customHeight="1" x14ac:dyDescent="0.3">
      <c r="A230" s="702"/>
      <c r="B230" s="674" t="s">
        <v>162</v>
      </c>
      <c r="C230" s="671" t="s">
        <v>161</v>
      </c>
      <c r="D230" s="51" t="s">
        <v>74</v>
      </c>
      <c r="E230" s="678"/>
      <c r="F230" s="672"/>
      <c r="G230" s="53">
        <f t="shared" si="59"/>
        <v>5</v>
      </c>
      <c r="H230" s="54">
        <f t="shared" si="73"/>
        <v>0</v>
      </c>
      <c r="I230" s="55"/>
      <c r="J230" s="55"/>
      <c r="K230" s="55"/>
      <c r="L230" s="56"/>
      <c r="M230" s="77">
        <f t="shared" si="75"/>
        <v>4</v>
      </c>
      <c r="N230" s="58"/>
      <c r="O230" s="58"/>
      <c r="P230" s="58"/>
      <c r="Q230" s="58"/>
      <c r="R230" s="59">
        <v>4</v>
      </c>
      <c r="S230" s="60"/>
      <c r="T230" s="58"/>
      <c r="U230" s="58"/>
      <c r="V230" s="55">
        <v>4</v>
      </c>
      <c r="W230" s="58"/>
      <c r="X230" s="61"/>
      <c r="Y230" s="62">
        <v>3</v>
      </c>
      <c r="Z230" s="63">
        <v>1</v>
      </c>
      <c r="AA230" s="64"/>
      <c r="AB230" s="65">
        <v>1</v>
      </c>
      <c r="AC230" s="65">
        <v>1</v>
      </c>
      <c r="AD230" s="65"/>
      <c r="AE230" s="65"/>
      <c r="AF230" s="66"/>
      <c r="AG230" s="64">
        <v>44</v>
      </c>
      <c r="AH230" s="66">
        <v>18</v>
      </c>
      <c r="AI230" s="67">
        <v>8</v>
      </c>
      <c r="AJ230" s="68">
        <f t="shared" ref="AJ230:AJ231" si="80">SUM(AN230:AP230)</f>
        <v>4</v>
      </c>
      <c r="AK230" s="69" t="s">
        <v>75</v>
      </c>
      <c r="AL230" s="55" t="s">
        <v>75</v>
      </c>
      <c r="AM230" s="70" t="s">
        <v>75</v>
      </c>
      <c r="AN230" s="67">
        <v>2</v>
      </c>
      <c r="AO230" s="55">
        <v>2</v>
      </c>
      <c r="AP230" s="70"/>
      <c r="AQ230" s="67" t="s">
        <v>75</v>
      </c>
      <c r="AR230" s="55" t="s">
        <v>75</v>
      </c>
      <c r="AS230" s="55" t="s">
        <v>75</v>
      </c>
      <c r="AT230" s="55" t="s">
        <v>75</v>
      </c>
      <c r="AU230" s="56" t="s">
        <v>75</v>
      </c>
      <c r="AV230" s="107">
        <f t="shared" si="44"/>
        <v>1</v>
      </c>
      <c r="AW230" s="58"/>
      <c r="AX230" s="58"/>
      <c r="AY230" s="58"/>
      <c r="AZ230" s="58"/>
      <c r="BA230" s="58"/>
      <c r="BB230" s="58"/>
      <c r="BC230" s="58"/>
      <c r="BD230" s="58"/>
      <c r="BE230" s="61">
        <v>1</v>
      </c>
    </row>
    <row r="231" spans="1:57" ht="34.049999999999997" customHeight="1" x14ac:dyDescent="0.3">
      <c r="A231" s="702"/>
      <c r="B231" s="675"/>
      <c r="C231" s="672"/>
      <c r="D231" s="72" t="s">
        <v>76</v>
      </c>
      <c r="E231" s="678"/>
      <c r="F231" s="672"/>
      <c r="G231" s="73">
        <f t="shared" si="59"/>
        <v>0</v>
      </c>
      <c r="H231" s="74">
        <f t="shared" si="73"/>
        <v>0</v>
      </c>
      <c r="I231" s="75"/>
      <c r="J231" s="75"/>
      <c r="K231" s="75"/>
      <c r="L231" s="76"/>
      <c r="M231" s="77">
        <f t="shared" si="75"/>
        <v>0</v>
      </c>
      <c r="N231" s="78"/>
      <c r="O231" s="78"/>
      <c r="P231" s="78"/>
      <c r="Q231" s="78"/>
      <c r="R231" s="79"/>
      <c r="S231" s="80"/>
      <c r="T231" s="75"/>
      <c r="U231" s="75"/>
      <c r="V231" s="78"/>
      <c r="W231" s="78"/>
      <c r="X231" s="81"/>
      <c r="Y231" s="62"/>
      <c r="Z231" s="63"/>
      <c r="AA231" s="64"/>
      <c r="AB231" s="65"/>
      <c r="AC231" s="65"/>
      <c r="AD231" s="65"/>
      <c r="AE231" s="65"/>
      <c r="AF231" s="66"/>
      <c r="AG231" s="82"/>
      <c r="AH231" s="76"/>
      <c r="AI231" s="82"/>
      <c r="AJ231" s="83">
        <f t="shared" si="80"/>
        <v>0</v>
      </c>
      <c r="AK231" s="84" t="s">
        <v>77</v>
      </c>
      <c r="AL231" s="75" t="s">
        <v>77</v>
      </c>
      <c r="AM231" s="85" t="s">
        <v>77</v>
      </c>
      <c r="AN231" s="82"/>
      <c r="AO231" s="75"/>
      <c r="AP231" s="85"/>
      <c r="AQ231" s="82" t="s">
        <v>75</v>
      </c>
      <c r="AR231" s="75" t="s">
        <v>75</v>
      </c>
      <c r="AS231" s="75" t="s">
        <v>75</v>
      </c>
      <c r="AT231" s="75" t="s">
        <v>75</v>
      </c>
      <c r="AU231" s="76" t="s">
        <v>75</v>
      </c>
      <c r="AV231" s="86">
        <f t="shared" si="44"/>
        <v>0</v>
      </c>
      <c r="AW231" s="78"/>
      <c r="AX231" s="78"/>
      <c r="AY231" s="78"/>
      <c r="AZ231" s="78"/>
      <c r="BA231" s="78"/>
      <c r="BB231" s="78"/>
      <c r="BC231" s="78"/>
      <c r="BD231" s="78"/>
      <c r="BE231" s="81"/>
    </row>
    <row r="232" spans="1:57" ht="34.049999999999997" customHeight="1" x14ac:dyDescent="0.3">
      <c r="A232" s="702"/>
      <c r="B232" s="675"/>
      <c r="C232" s="672"/>
      <c r="D232" s="72" t="s">
        <v>78</v>
      </c>
      <c r="E232" s="678"/>
      <c r="F232" s="672"/>
      <c r="G232" s="73">
        <f t="shared" si="59"/>
        <v>0</v>
      </c>
      <c r="H232" s="74">
        <f t="shared" si="73"/>
        <v>0</v>
      </c>
      <c r="I232" s="75"/>
      <c r="J232" s="75"/>
      <c r="K232" s="75"/>
      <c r="L232" s="76"/>
      <c r="M232" s="77">
        <f t="shared" si="75"/>
        <v>0</v>
      </c>
      <c r="N232" s="78"/>
      <c r="O232" s="78"/>
      <c r="P232" s="78"/>
      <c r="Q232" s="87"/>
      <c r="R232" s="79"/>
      <c r="S232" s="80"/>
      <c r="T232" s="78"/>
      <c r="U232" s="78"/>
      <c r="V232" s="78"/>
      <c r="W232" s="78"/>
      <c r="X232" s="81"/>
      <c r="Y232" s="62"/>
      <c r="Z232" s="63"/>
      <c r="AA232" s="64"/>
      <c r="AB232" s="65"/>
      <c r="AC232" s="65"/>
      <c r="AD232" s="65"/>
      <c r="AE232" s="65"/>
      <c r="AF232" s="66"/>
      <c r="AG232" s="82"/>
      <c r="AH232" s="76"/>
      <c r="AI232" s="82"/>
      <c r="AJ232" s="83">
        <f>SUM(AK232:AM232)</f>
        <v>0</v>
      </c>
      <c r="AK232" s="84"/>
      <c r="AL232" s="75"/>
      <c r="AM232" s="85"/>
      <c r="AN232" s="82" t="s">
        <v>75</v>
      </c>
      <c r="AO232" s="75" t="s">
        <v>75</v>
      </c>
      <c r="AP232" s="85" t="s">
        <v>75</v>
      </c>
      <c r="AQ232" s="82" t="s">
        <v>75</v>
      </c>
      <c r="AR232" s="75" t="s">
        <v>75</v>
      </c>
      <c r="AS232" s="75" t="s">
        <v>75</v>
      </c>
      <c r="AT232" s="75" t="s">
        <v>75</v>
      </c>
      <c r="AU232" s="76" t="s">
        <v>75</v>
      </c>
      <c r="AV232" s="86">
        <f t="shared" si="44"/>
        <v>0</v>
      </c>
      <c r="AW232" s="78"/>
      <c r="AX232" s="78"/>
      <c r="AY232" s="78"/>
      <c r="AZ232" s="78"/>
      <c r="BA232" s="78"/>
      <c r="BB232" s="78"/>
      <c r="BC232" s="78"/>
      <c r="BD232" s="78"/>
      <c r="BE232" s="81"/>
    </row>
    <row r="233" spans="1:57" ht="34.049999999999997" customHeight="1" x14ac:dyDescent="0.3">
      <c r="A233" s="702"/>
      <c r="B233" s="675"/>
      <c r="C233" s="672"/>
      <c r="D233" s="72" t="s">
        <v>79</v>
      </c>
      <c r="E233" s="678"/>
      <c r="F233" s="672"/>
      <c r="G233" s="73">
        <f t="shared" si="59"/>
        <v>41</v>
      </c>
      <c r="H233" s="74">
        <f t="shared" si="73"/>
        <v>2</v>
      </c>
      <c r="I233" s="75">
        <v>1</v>
      </c>
      <c r="J233" s="75"/>
      <c r="K233" s="75">
        <v>1</v>
      </c>
      <c r="L233" s="76"/>
      <c r="M233" s="77">
        <f t="shared" si="75"/>
        <v>41</v>
      </c>
      <c r="N233" s="78"/>
      <c r="O233" s="78"/>
      <c r="P233" s="78"/>
      <c r="Q233" s="78"/>
      <c r="R233" s="79">
        <v>41</v>
      </c>
      <c r="S233" s="80">
        <v>15</v>
      </c>
      <c r="T233" s="78"/>
      <c r="U233" s="78"/>
      <c r="V233" s="78">
        <v>26</v>
      </c>
      <c r="W233" s="78"/>
      <c r="X233" s="81"/>
      <c r="Y233" s="62">
        <v>36</v>
      </c>
      <c r="Z233" s="63">
        <v>5</v>
      </c>
      <c r="AA233" s="64"/>
      <c r="AB233" s="65">
        <v>14</v>
      </c>
      <c r="AC233" s="65">
        <v>14</v>
      </c>
      <c r="AD233" s="65">
        <v>2</v>
      </c>
      <c r="AE233" s="65">
        <v>17</v>
      </c>
      <c r="AF233" s="66">
        <v>2</v>
      </c>
      <c r="AG233" s="82">
        <v>42</v>
      </c>
      <c r="AH233" s="76">
        <v>20</v>
      </c>
      <c r="AI233" s="82">
        <v>76</v>
      </c>
      <c r="AJ233" s="83">
        <f t="shared" ref="AJ233:AJ234" si="81">SUM(AQ233:AU233)</f>
        <v>41</v>
      </c>
      <c r="AK233" s="84" t="s">
        <v>77</v>
      </c>
      <c r="AL233" s="75" t="s">
        <v>77</v>
      </c>
      <c r="AM233" s="85" t="s">
        <v>77</v>
      </c>
      <c r="AN233" s="82" t="s">
        <v>75</v>
      </c>
      <c r="AO233" s="75" t="s">
        <v>75</v>
      </c>
      <c r="AP233" s="85" t="s">
        <v>75</v>
      </c>
      <c r="AQ233" s="88">
        <v>11</v>
      </c>
      <c r="AR233" s="76">
        <v>15</v>
      </c>
      <c r="AS233" s="76">
        <v>13</v>
      </c>
      <c r="AT233" s="76">
        <v>1</v>
      </c>
      <c r="AU233" s="85">
        <v>1</v>
      </c>
      <c r="AV233" s="86">
        <f t="shared" si="44"/>
        <v>0</v>
      </c>
      <c r="AW233" s="78"/>
      <c r="AX233" s="78"/>
      <c r="AY233" s="78"/>
      <c r="AZ233" s="78"/>
      <c r="BA233" s="78"/>
      <c r="BB233" s="78"/>
      <c r="BC233" s="78"/>
      <c r="BD233" s="78"/>
      <c r="BE233" s="81"/>
    </row>
    <row r="234" spans="1:57" ht="34.049999999999997" customHeight="1" x14ac:dyDescent="0.3">
      <c r="A234" s="702"/>
      <c r="B234" s="676"/>
      <c r="C234" s="673"/>
      <c r="D234" s="89" t="s">
        <v>80</v>
      </c>
      <c r="E234" s="678"/>
      <c r="F234" s="672"/>
      <c r="G234" s="90">
        <f t="shared" si="59"/>
        <v>0</v>
      </c>
      <c r="H234" s="91">
        <f t="shared" si="73"/>
        <v>0</v>
      </c>
      <c r="I234" s="92"/>
      <c r="J234" s="92"/>
      <c r="K234" s="92"/>
      <c r="L234" s="93"/>
      <c r="M234" s="94">
        <f t="shared" si="75"/>
        <v>0</v>
      </c>
      <c r="N234" s="95"/>
      <c r="O234" s="95"/>
      <c r="P234" s="95"/>
      <c r="Q234" s="95"/>
      <c r="R234" s="96"/>
      <c r="S234" s="97"/>
      <c r="T234" s="98"/>
      <c r="U234" s="98"/>
      <c r="V234" s="98"/>
      <c r="W234" s="98"/>
      <c r="X234" s="99"/>
      <c r="Y234" s="100"/>
      <c r="Z234" s="81"/>
      <c r="AA234" s="82"/>
      <c r="AB234" s="75"/>
      <c r="AC234" s="75"/>
      <c r="AD234" s="75"/>
      <c r="AE234" s="75"/>
      <c r="AF234" s="76"/>
      <c r="AG234" s="101"/>
      <c r="AH234" s="102"/>
      <c r="AI234" s="103"/>
      <c r="AJ234" s="104">
        <f t="shared" si="81"/>
        <v>0</v>
      </c>
      <c r="AK234" s="105" t="s">
        <v>75</v>
      </c>
      <c r="AL234" s="92" t="s">
        <v>75</v>
      </c>
      <c r="AM234" s="106" t="s">
        <v>75</v>
      </c>
      <c r="AN234" s="103" t="s">
        <v>75</v>
      </c>
      <c r="AO234" s="92" t="s">
        <v>77</v>
      </c>
      <c r="AP234" s="106" t="s">
        <v>77</v>
      </c>
      <c r="AQ234" s="103"/>
      <c r="AR234" s="92"/>
      <c r="AS234" s="92"/>
      <c r="AT234" s="92"/>
      <c r="AU234" s="93"/>
      <c r="AV234" s="107">
        <f t="shared" si="44"/>
        <v>0</v>
      </c>
      <c r="AW234" s="98"/>
      <c r="AX234" s="98"/>
      <c r="AY234" s="98"/>
      <c r="AZ234" s="98"/>
      <c r="BA234" s="98"/>
      <c r="BB234" s="98"/>
      <c r="BC234" s="98"/>
      <c r="BD234" s="98"/>
      <c r="BE234" s="99"/>
    </row>
    <row r="235" spans="1:57" ht="34.049999999999997" customHeight="1" x14ac:dyDescent="0.3">
      <c r="A235" s="702"/>
      <c r="B235" s="674" t="s">
        <v>163</v>
      </c>
      <c r="C235" s="671" t="s">
        <v>164</v>
      </c>
      <c r="D235" s="51" t="s">
        <v>74</v>
      </c>
      <c r="E235" s="678"/>
      <c r="F235" s="672"/>
      <c r="G235" s="53">
        <f t="shared" si="59"/>
        <v>0</v>
      </c>
      <c r="H235" s="54">
        <f t="shared" si="73"/>
        <v>0</v>
      </c>
      <c r="I235" s="55"/>
      <c r="J235" s="55"/>
      <c r="K235" s="55"/>
      <c r="L235" s="56"/>
      <c r="M235" s="57">
        <f t="shared" si="75"/>
        <v>0</v>
      </c>
      <c r="N235" s="58"/>
      <c r="O235" s="58"/>
      <c r="P235" s="58"/>
      <c r="Q235" s="58"/>
      <c r="R235" s="61"/>
      <c r="S235" s="62"/>
      <c r="T235" s="62"/>
      <c r="U235" s="62"/>
      <c r="V235" s="108"/>
      <c r="W235" s="108"/>
      <c r="X235" s="63"/>
      <c r="Y235" s="60"/>
      <c r="Z235" s="61"/>
      <c r="AA235" s="67"/>
      <c r="AB235" s="55"/>
      <c r="AC235" s="55"/>
      <c r="AD235" s="55"/>
      <c r="AE235" s="55"/>
      <c r="AF235" s="56"/>
      <c r="AG235" s="67"/>
      <c r="AH235" s="70"/>
      <c r="AI235" s="69"/>
      <c r="AJ235" s="68">
        <f t="shared" ref="AJ235:AJ236" si="82">SUM(AN235:AP235)</f>
        <v>0</v>
      </c>
      <c r="AK235" s="69" t="s">
        <v>75</v>
      </c>
      <c r="AL235" s="55" t="s">
        <v>75</v>
      </c>
      <c r="AM235" s="70" t="s">
        <v>75</v>
      </c>
      <c r="AN235" s="67"/>
      <c r="AO235" s="55"/>
      <c r="AP235" s="70"/>
      <c r="AQ235" s="67" t="s">
        <v>75</v>
      </c>
      <c r="AR235" s="55" t="s">
        <v>75</v>
      </c>
      <c r="AS235" s="55" t="s">
        <v>75</v>
      </c>
      <c r="AT235" s="55" t="s">
        <v>75</v>
      </c>
      <c r="AU235" s="70" t="s">
        <v>75</v>
      </c>
      <c r="AV235" s="71">
        <f t="shared" si="44"/>
        <v>0</v>
      </c>
      <c r="AW235" s="108"/>
      <c r="AX235" s="108"/>
      <c r="AY235" s="108"/>
      <c r="AZ235" s="108"/>
      <c r="BA235" s="108"/>
      <c r="BB235" s="108"/>
      <c r="BC235" s="108"/>
      <c r="BD235" s="108"/>
      <c r="BE235" s="63"/>
    </row>
    <row r="236" spans="1:57" ht="34.049999999999997" customHeight="1" x14ac:dyDescent="0.3">
      <c r="A236" s="702"/>
      <c r="B236" s="675"/>
      <c r="C236" s="672"/>
      <c r="D236" s="72" t="s">
        <v>76</v>
      </c>
      <c r="E236" s="678"/>
      <c r="F236" s="672"/>
      <c r="G236" s="73">
        <f t="shared" si="59"/>
        <v>0</v>
      </c>
      <c r="H236" s="74">
        <f t="shared" si="73"/>
        <v>0</v>
      </c>
      <c r="I236" s="75"/>
      <c r="J236" s="75"/>
      <c r="K236" s="75"/>
      <c r="L236" s="76"/>
      <c r="M236" s="77">
        <f t="shared" si="75"/>
        <v>0</v>
      </c>
      <c r="N236" s="78"/>
      <c r="O236" s="78"/>
      <c r="P236" s="78"/>
      <c r="Q236" s="78"/>
      <c r="R236" s="81"/>
      <c r="S236" s="62"/>
      <c r="T236" s="62"/>
      <c r="U236" s="62"/>
      <c r="V236" s="108"/>
      <c r="W236" s="108"/>
      <c r="X236" s="63"/>
      <c r="Y236" s="109"/>
      <c r="Z236" s="63"/>
      <c r="AA236" s="64"/>
      <c r="AB236" s="65"/>
      <c r="AC236" s="65"/>
      <c r="AD236" s="65"/>
      <c r="AE236" s="65"/>
      <c r="AF236" s="66"/>
      <c r="AG236" s="82"/>
      <c r="AH236" s="85"/>
      <c r="AI236" s="84"/>
      <c r="AJ236" s="83">
        <f t="shared" si="82"/>
        <v>0</v>
      </c>
      <c r="AK236" s="84" t="s">
        <v>77</v>
      </c>
      <c r="AL236" s="75" t="s">
        <v>77</v>
      </c>
      <c r="AM236" s="85" t="s">
        <v>77</v>
      </c>
      <c r="AN236" s="82"/>
      <c r="AO236" s="75"/>
      <c r="AP236" s="85"/>
      <c r="AQ236" s="82" t="s">
        <v>75</v>
      </c>
      <c r="AR236" s="75" t="s">
        <v>75</v>
      </c>
      <c r="AS236" s="75" t="s">
        <v>75</v>
      </c>
      <c r="AT236" s="75" t="s">
        <v>75</v>
      </c>
      <c r="AU236" s="85" t="s">
        <v>75</v>
      </c>
      <c r="AV236" s="86">
        <f t="shared" si="44"/>
        <v>0</v>
      </c>
      <c r="AW236" s="108"/>
      <c r="AX236" s="108"/>
      <c r="AY236" s="108"/>
      <c r="AZ236" s="108"/>
      <c r="BA236" s="108"/>
      <c r="BB236" s="108"/>
      <c r="BC236" s="108"/>
      <c r="BD236" s="108"/>
      <c r="BE236" s="63"/>
    </row>
    <row r="237" spans="1:57" ht="34.049999999999997" customHeight="1" x14ac:dyDescent="0.3">
      <c r="A237" s="702"/>
      <c r="B237" s="675"/>
      <c r="C237" s="672"/>
      <c r="D237" s="72" t="s">
        <v>78</v>
      </c>
      <c r="E237" s="678"/>
      <c r="F237" s="672"/>
      <c r="G237" s="73">
        <f t="shared" si="59"/>
        <v>0</v>
      </c>
      <c r="H237" s="74">
        <f t="shared" si="73"/>
        <v>0</v>
      </c>
      <c r="I237" s="75"/>
      <c r="J237" s="75"/>
      <c r="K237" s="75"/>
      <c r="L237" s="76"/>
      <c r="M237" s="77">
        <f t="shared" si="75"/>
        <v>0</v>
      </c>
      <c r="N237" s="78"/>
      <c r="O237" s="78"/>
      <c r="P237" s="78"/>
      <c r="Q237" s="78"/>
      <c r="R237" s="81"/>
      <c r="S237" s="62"/>
      <c r="T237" s="62"/>
      <c r="U237" s="62"/>
      <c r="V237" s="108"/>
      <c r="W237" s="108"/>
      <c r="X237" s="63"/>
      <c r="Y237" s="109"/>
      <c r="Z237" s="63"/>
      <c r="AA237" s="64"/>
      <c r="AB237" s="65"/>
      <c r="AC237" s="65"/>
      <c r="AD237" s="65"/>
      <c r="AE237" s="65"/>
      <c r="AF237" s="66"/>
      <c r="AG237" s="82"/>
      <c r="AH237" s="85"/>
      <c r="AI237" s="84"/>
      <c r="AJ237" s="83">
        <f>SUM(AK237:AM237)</f>
        <v>0</v>
      </c>
      <c r="AK237" s="84"/>
      <c r="AL237" s="75"/>
      <c r="AM237" s="85"/>
      <c r="AN237" s="82" t="s">
        <v>75</v>
      </c>
      <c r="AO237" s="75" t="s">
        <v>75</v>
      </c>
      <c r="AP237" s="85" t="s">
        <v>75</v>
      </c>
      <c r="AQ237" s="82" t="s">
        <v>75</v>
      </c>
      <c r="AR237" s="75" t="s">
        <v>75</v>
      </c>
      <c r="AS237" s="75" t="s">
        <v>75</v>
      </c>
      <c r="AT237" s="75" t="s">
        <v>75</v>
      </c>
      <c r="AU237" s="85" t="s">
        <v>75</v>
      </c>
      <c r="AV237" s="86">
        <f t="shared" si="44"/>
        <v>0</v>
      </c>
      <c r="AW237" s="108"/>
      <c r="AX237" s="108"/>
      <c r="AY237" s="108"/>
      <c r="AZ237" s="108"/>
      <c r="BA237" s="108"/>
      <c r="BB237" s="108"/>
      <c r="BC237" s="108"/>
      <c r="BD237" s="108"/>
      <c r="BE237" s="63"/>
    </row>
    <row r="238" spans="1:57" ht="34.049999999999997" customHeight="1" x14ac:dyDescent="0.3">
      <c r="A238" s="702"/>
      <c r="B238" s="675"/>
      <c r="C238" s="672"/>
      <c r="D238" s="72" t="s">
        <v>79</v>
      </c>
      <c r="E238" s="678"/>
      <c r="F238" s="672"/>
      <c r="G238" s="73">
        <f t="shared" si="59"/>
        <v>35</v>
      </c>
      <c r="H238" s="74">
        <f t="shared" si="73"/>
        <v>3</v>
      </c>
      <c r="I238" s="75">
        <v>3</v>
      </c>
      <c r="J238" s="75"/>
      <c r="K238" s="75"/>
      <c r="L238" s="76"/>
      <c r="M238" s="77">
        <f t="shared" si="75"/>
        <v>33</v>
      </c>
      <c r="N238" s="78"/>
      <c r="O238" s="78"/>
      <c r="P238" s="78"/>
      <c r="Q238" s="78"/>
      <c r="R238" s="81">
        <v>33</v>
      </c>
      <c r="S238" s="62"/>
      <c r="T238" s="62"/>
      <c r="U238" s="62"/>
      <c r="V238" s="108">
        <v>33</v>
      </c>
      <c r="W238" s="108"/>
      <c r="X238" s="63"/>
      <c r="Y238" s="109">
        <v>29</v>
      </c>
      <c r="Z238" s="63">
        <v>4</v>
      </c>
      <c r="AA238" s="64"/>
      <c r="AB238" s="65">
        <v>7</v>
      </c>
      <c r="AC238" s="65">
        <v>7</v>
      </c>
      <c r="AD238" s="65">
        <v>5</v>
      </c>
      <c r="AE238" s="65">
        <v>17</v>
      </c>
      <c r="AF238" s="66">
        <v>2</v>
      </c>
      <c r="AG238" s="82">
        <v>43</v>
      </c>
      <c r="AH238" s="85">
        <v>20</v>
      </c>
      <c r="AI238" s="84">
        <v>101</v>
      </c>
      <c r="AJ238" s="83">
        <f t="shared" ref="AJ238:AJ239" si="83">SUM(AQ238:AU238)</f>
        <v>33</v>
      </c>
      <c r="AK238" s="84" t="s">
        <v>77</v>
      </c>
      <c r="AL238" s="75" t="s">
        <v>77</v>
      </c>
      <c r="AM238" s="85" t="s">
        <v>77</v>
      </c>
      <c r="AN238" s="82" t="s">
        <v>75</v>
      </c>
      <c r="AO238" s="75" t="s">
        <v>75</v>
      </c>
      <c r="AP238" s="85" t="s">
        <v>75</v>
      </c>
      <c r="AQ238" s="82">
        <v>6</v>
      </c>
      <c r="AR238" s="75">
        <v>3</v>
      </c>
      <c r="AS238" s="75">
        <v>13</v>
      </c>
      <c r="AT238" s="75">
        <v>11</v>
      </c>
      <c r="AU238" s="85"/>
      <c r="AV238" s="86">
        <f t="shared" si="44"/>
        <v>2</v>
      </c>
      <c r="AW238" s="108"/>
      <c r="AX238" s="108"/>
      <c r="AY238" s="108"/>
      <c r="AZ238" s="108">
        <v>2</v>
      </c>
      <c r="BA238" s="108"/>
      <c r="BB238" s="108"/>
      <c r="BC238" s="108"/>
      <c r="BD238" s="108"/>
      <c r="BE238" s="63"/>
    </row>
    <row r="239" spans="1:57" ht="34.049999999999997" customHeight="1" x14ac:dyDescent="0.3">
      <c r="A239" s="702"/>
      <c r="B239" s="676"/>
      <c r="C239" s="673"/>
      <c r="D239" s="89" t="s">
        <v>80</v>
      </c>
      <c r="E239" s="678"/>
      <c r="F239" s="672"/>
      <c r="G239" s="90">
        <f t="shared" si="59"/>
        <v>0</v>
      </c>
      <c r="H239" s="91">
        <f t="shared" si="73"/>
        <v>0</v>
      </c>
      <c r="I239" s="92"/>
      <c r="J239" s="92"/>
      <c r="K239" s="92"/>
      <c r="L239" s="93"/>
      <c r="M239" s="110">
        <f t="shared" si="75"/>
        <v>0</v>
      </c>
      <c r="N239" s="98"/>
      <c r="O239" s="98"/>
      <c r="P239" s="98"/>
      <c r="Q239" s="98"/>
      <c r="R239" s="99"/>
      <c r="S239" s="100"/>
      <c r="T239" s="100"/>
      <c r="U239" s="100"/>
      <c r="V239" s="78"/>
      <c r="W239" s="78"/>
      <c r="X239" s="81"/>
      <c r="Y239" s="80"/>
      <c r="Z239" s="81"/>
      <c r="AA239" s="82"/>
      <c r="AB239" s="75"/>
      <c r="AC239" s="75"/>
      <c r="AD239" s="75"/>
      <c r="AE239" s="75"/>
      <c r="AF239" s="76"/>
      <c r="AG239" s="103"/>
      <c r="AH239" s="106"/>
      <c r="AI239" s="111"/>
      <c r="AJ239" s="112">
        <f t="shared" si="83"/>
        <v>0</v>
      </c>
      <c r="AK239" s="105" t="s">
        <v>75</v>
      </c>
      <c r="AL239" s="92" t="s">
        <v>75</v>
      </c>
      <c r="AM239" s="106" t="s">
        <v>75</v>
      </c>
      <c r="AN239" s="103" t="s">
        <v>75</v>
      </c>
      <c r="AO239" s="92" t="s">
        <v>77</v>
      </c>
      <c r="AP239" s="106" t="s">
        <v>77</v>
      </c>
      <c r="AQ239" s="103"/>
      <c r="AR239" s="92"/>
      <c r="AS239" s="92"/>
      <c r="AT239" s="92"/>
      <c r="AU239" s="106"/>
      <c r="AV239" s="107">
        <f t="shared" si="44"/>
        <v>0</v>
      </c>
      <c r="AW239" s="78"/>
      <c r="AX239" s="78"/>
      <c r="AY239" s="78"/>
      <c r="AZ239" s="78"/>
      <c r="BA239" s="78"/>
      <c r="BB239" s="78"/>
      <c r="BC239" s="78"/>
      <c r="BD239" s="78"/>
      <c r="BE239" s="81"/>
    </row>
    <row r="240" spans="1:57" ht="34.049999999999997" customHeight="1" x14ac:dyDescent="0.3">
      <c r="A240" s="702"/>
      <c r="B240" s="674" t="s">
        <v>165</v>
      </c>
      <c r="C240" s="671" t="s">
        <v>164</v>
      </c>
      <c r="D240" s="51" t="s">
        <v>74</v>
      </c>
      <c r="E240" s="678"/>
      <c r="F240" s="672"/>
      <c r="G240" s="53">
        <f t="shared" si="59"/>
        <v>4</v>
      </c>
      <c r="H240" s="54">
        <f t="shared" si="73"/>
        <v>0</v>
      </c>
      <c r="I240" s="55"/>
      <c r="J240" s="55"/>
      <c r="K240" s="55"/>
      <c r="L240" s="56"/>
      <c r="M240" s="57">
        <f t="shared" si="75"/>
        <v>4</v>
      </c>
      <c r="N240" s="58"/>
      <c r="O240" s="58"/>
      <c r="P240" s="58"/>
      <c r="Q240" s="58"/>
      <c r="R240" s="61">
        <v>4</v>
      </c>
      <c r="S240" s="113"/>
      <c r="T240" s="113"/>
      <c r="U240" s="113"/>
      <c r="V240" s="58">
        <v>4</v>
      </c>
      <c r="W240" s="58"/>
      <c r="X240" s="61"/>
      <c r="Y240" s="60">
        <v>3</v>
      </c>
      <c r="Z240" s="61">
        <v>1</v>
      </c>
      <c r="AA240" s="67"/>
      <c r="AB240" s="55">
        <v>1</v>
      </c>
      <c r="AC240" s="55">
        <v>1</v>
      </c>
      <c r="AD240" s="55"/>
      <c r="AE240" s="55">
        <v>1</v>
      </c>
      <c r="AF240" s="56"/>
      <c r="AG240" s="67">
        <v>39</v>
      </c>
      <c r="AH240" s="70">
        <v>18</v>
      </c>
      <c r="AI240" s="69">
        <v>11</v>
      </c>
      <c r="AJ240" s="68">
        <f t="shared" ref="AJ240:AJ241" si="84">SUM(AN240:AP240)</f>
        <v>4</v>
      </c>
      <c r="AK240" s="69" t="s">
        <v>75</v>
      </c>
      <c r="AL240" s="55" t="s">
        <v>75</v>
      </c>
      <c r="AM240" s="70" t="s">
        <v>75</v>
      </c>
      <c r="AN240" s="67"/>
      <c r="AO240" s="55">
        <v>4</v>
      </c>
      <c r="AP240" s="70"/>
      <c r="AQ240" s="67" t="s">
        <v>75</v>
      </c>
      <c r="AR240" s="55" t="s">
        <v>75</v>
      </c>
      <c r="AS240" s="55" t="s">
        <v>75</v>
      </c>
      <c r="AT240" s="55" t="s">
        <v>75</v>
      </c>
      <c r="AU240" s="70" t="s">
        <v>75</v>
      </c>
      <c r="AV240" s="71">
        <f t="shared" si="44"/>
        <v>0</v>
      </c>
      <c r="AW240" s="58"/>
      <c r="AX240" s="58"/>
      <c r="AY240" s="58"/>
      <c r="AZ240" s="58"/>
      <c r="BA240" s="58"/>
      <c r="BB240" s="58"/>
      <c r="BC240" s="58"/>
      <c r="BD240" s="58"/>
      <c r="BE240" s="61"/>
    </row>
    <row r="241" spans="1:57" ht="34.049999999999997" customHeight="1" x14ac:dyDescent="0.3">
      <c r="A241" s="702"/>
      <c r="B241" s="675"/>
      <c r="C241" s="672"/>
      <c r="D241" s="72" t="s">
        <v>76</v>
      </c>
      <c r="E241" s="678"/>
      <c r="F241" s="672"/>
      <c r="G241" s="73">
        <f t="shared" si="59"/>
        <v>0</v>
      </c>
      <c r="H241" s="74">
        <f t="shared" si="73"/>
        <v>0</v>
      </c>
      <c r="I241" s="75"/>
      <c r="J241" s="75"/>
      <c r="K241" s="75"/>
      <c r="L241" s="76"/>
      <c r="M241" s="77">
        <f t="shared" si="75"/>
        <v>0</v>
      </c>
      <c r="N241" s="78"/>
      <c r="O241" s="78"/>
      <c r="P241" s="78"/>
      <c r="Q241" s="78"/>
      <c r="R241" s="81"/>
      <c r="S241" s="62"/>
      <c r="T241" s="62"/>
      <c r="U241" s="62"/>
      <c r="V241" s="108"/>
      <c r="W241" s="108"/>
      <c r="X241" s="63"/>
      <c r="Y241" s="109"/>
      <c r="Z241" s="63"/>
      <c r="AA241" s="64"/>
      <c r="AB241" s="65"/>
      <c r="AC241" s="65"/>
      <c r="AD241" s="65"/>
      <c r="AE241" s="65"/>
      <c r="AF241" s="66"/>
      <c r="AG241" s="82"/>
      <c r="AH241" s="85"/>
      <c r="AI241" s="84"/>
      <c r="AJ241" s="83">
        <f t="shared" si="84"/>
        <v>0</v>
      </c>
      <c r="AK241" s="84" t="s">
        <v>77</v>
      </c>
      <c r="AL241" s="75" t="s">
        <v>77</v>
      </c>
      <c r="AM241" s="85" t="s">
        <v>77</v>
      </c>
      <c r="AN241" s="82"/>
      <c r="AO241" s="75"/>
      <c r="AP241" s="85"/>
      <c r="AQ241" s="82" t="s">
        <v>75</v>
      </c>
      <c r="AR241" s="75" t="s">
        <v>75</v>
      </c>
      <c r="AS241" s="75" t="s">
        <v>75</v>
      </c>
      <c r="AT241" s="75" t="s">
        <v>75</v>
      </c>
      <c r="AU241" s="85" t="s">
        <v>75</v>
      </c>
      <c r="AV241" s="86">
        <f t="shared" si="44"/>
        <v>0</v>
      </c>
      <c r="AW241" s="108"/>
      <c r="AX241" s="108"/>
      <c r="AY241" s="108"/>
      <c r="AZ241" s="108"/>
      <c r="BA241" s="108"/>
      <c r="BB241" s="108"/>
      <c r="BC241" s="108"/>
      <c r="BD241" s="108"/>
      <c r="BE241" s="63"/>
    </row>
    <row r="242" spans="1:57" ht="34.049999999999997" customHeight="1" x14ac:dyDescent="0.3">
      <c r="A242" s="702"/>
      <c r="B242" s="675"/>
      <c r="C242" s="672"/>
      <c r="D242" s="72" t="s">
        <v>78</v>
      </c>
      <c r="E242" s="678"/>
      <c r="F242" s="672"/>
      <c r="G242" s="73">
        <f t="shared" si="59"/>
        <v>0</v>
      </c>
      <c r="H242" s="74">
        <f t="shared" si="73"/>
        <v>0</v>
      </c>
      <c r="I242" s="75"/>
      <c r="J242" s="75"/>
      <c r="K242" s="75"/>
      <c r="L242" s="76"/>
      <c r="M242" s="77">
        <f t="shared" si="75"/>
        <v>0</v>
      </c>
      <c r="N242" s="78"/>
      <c r="O242" s="78"/>
      <c r="P242" s="78"/>
      <c r="Q242" s="78"/>
      <c r="R242" s="81"/>
      <c r="S242" s="62"/>
      <c r="T242" s="62"/>
      <c r="U242" s="62"/>
      <c r="V242" s="108"/>
      <c r="W242" s="108"/>
      <c r="X242" s="63"/>
      <c r="Y242" s="109"/>
      <c r="Z242" s="63"/>
      <c r="AA242" s="64"/>
      <c r="AB242" s="65"/>
      <c r="AC242" s="65"/>
      <c r="AD242" s="65"/>
      <c r="AE242" s="65"/>
      <c r="AF242" s="66"/>
      <c r="AG242" s="82"/>
      <c r="AH242" s="85"/>
      <c r="AI242" s="84"/>
      <c r="AJ242" s="83">
        <f>SUM(AK242:AM242)</f>
        <v>0</v>
      </c>
      <c r="AK242" s="84"/>
      <c r="AL242" s="75"/>
      <c r="AM242" s="85"/>
      <c r="AN242" s="82" t="s">
        <v>75</v>
      </c>
      <c r="AO242" s="75" t="s">
        <v>75</v>
      </c>
      <c r="AP242" s="85" t="s">
        <v>75</v>
      </c>
      <c r="AQ242" s="82" t="s">
        <v>75</v>
      </c>
      <c r="AR242" s="75" t="s">
        <v>75</v>
      </c>
      <c r="AS242" s="75" t="s">
        <v>75</v>
      </c>
      <c r="AT242" s="75" t="s">
        <v>75</v>
      </c>
      <c r="AU242" s="85" t="s">
        <v>75</v>
      </c>
      <c r="AV242" s="86">
        <f t="shared" si="44"/>
        <v>0</v>
      </c>
      <c r="AW242" s="108"/>
      <c r="AX242" s="108"/>
      <c r="AY242" s="108"/>
      <c r="AZ242" s="108"/>
      <c r="BA242" s="108"/>
      <c r="BB242" s="108"/>
      <c r="BC242" s="108"/>
      <c r="BD242" s="108"/>
      <c r="BE242" s="63"/>
    </row>
    <row r="243" spans="1:57" ht="34.049999999999997" customHeight="1" x14ac:dyDescent="0.3">
      <c r="A243" s="702"/>
      <c r="B243" s="675"/>
      <c r="C243" s="672"/>
      <c r="D243" s="72" t="s">
        <v>79</v>
      </c>
      <c r="E243" s="678"/>
      <c r="F243" s="672"/>
      <c r="G243" s="73">
        <f t="shared" si="59"/>
        <v>69</v>
      </c>
      <c r="H243" s="74">
        <f t="shared" si="73"/>
        <v>3</v>
      </c>
      <c r="I243" s="75">
        <v>2</v>
      </c>
      <c r="J243" s="75"/>
      <c r="K243" s="75">
        <v>1</v>
      </c>
      <c r="L243" s="76"/>
      <c r="M243" s="77">
        <v>68</v>
      </c>
      <c r="N243" s="78"/>
      <c r="O243" s="78"/>
      <c r="P243" s="78"/>
      <c r="Q243" s="78"/>
      <c r="R243" s="81">
        <v>68</v>
      </c>
      <c r="S243" s="62">
        <v>2</v>
      </c>
      <c r="T243" s="62"/>
      <c r="U243" s="62"/>
      <c r="V243" s="108">
        <v>66</v>
      </c>
      <c r="W243" s="108"/>
      <c r="X243" s="63"/>
      <c r="Y243" s="109">
        <v>62</v>
      </c>
      <c r="Z243" s="63">
        <v>6</v>
      </c>
      <c r="AA243" s="64"/>
      <c r="AB243" s="65">
        <v>17</v>
      </c>
      <c r="AC243" s="65">
        <v>17</v>
      </c>
      <c r="AD243" s="65">
        <v>1</v>
      </c>
      <c r="AE243" s="65">
        <v>30</v>
      </c>
      <c r="AF243" s="66">
        <v>3</v>
      </c>
      <c r="AG243" s="82">
        <v>42</v>
      </c>
      <c r="AH243" s="85">
        <v>19</v>
      </c>
      <c r="AI243" s="84">
        <v>96</v>
      </c>
      <c r="AJ243" s="83">
        <f t="shared" ref="AJ243:AJ244" si="85">SUM(AQ243:AU243)</f>
        <v>68</v>
      </c>
      <c r="AK243" s="84" t="s">
        <v>77</v>
      </c>
      <c r="AL243" s="75" t="s">
        <v>77</v>
      </c>
      <c r="AM243" s="85" t="s">
        <v>77</v>
      </c>
      <c r="AN243" s="82" t="s">
        <v>75</v>
      </c>
      <c r="AO243" s="75" t="s">
        <v>75</v>
      </c>
      <c r="AP243" s="85" t="s">
        <v>75</v>
      </c>
      <c r="AQ243" s="82">
        <v>2</v>
      </c>
      <c r="AR243" s="75">
        <v>16</v>
      </c>
      <c r="AS243" s="75">
        <v>39</v>
      </c>
      <c r="AT243" s="75">
        <v>11</v>
      </c>
      <c r="AU243" s="85"/>
      <c r="AV243" s="86">
        <v>1</v>
      </c>
      <c r="AW243" s="108"/>
      <c r="AX243" s="108"/>
      <c r="AY243" s="108"/>
      <c r="AZ243" s="108"/>
      <c r="BA243" s="108"/>
      <c r="BB243" s="135"/>
      <c r="BC243" s="108">
        <v>1</v>
      </c>
      <c r="BD243" s="108"/>
      <c r="BE243" s="63"/>
    </row>
    <row r="244" spans="1:57" ht="34.049999999999997" customHeight="1" x14ac:dyDescent="0.3">
      <c r="A244" s="702"/>
      <c r="B244" s="676"/>
      <c r="C244" s="673"/>
      <c r="D244" s="89" t="s">
        <v>80</v>
      </c>
      <c r="E244" s="679"/>
      <c r="F244" s="673"/>
      <c r="G244" s="90">
        <f t="shared" si="59"/>
        <v>0</v>
      </c>
      <c r="H244" s="91">
        <f t="shared" si="73"/>
        <v>0</v>
      </c>
      <c r="I244" s="92"/>
      <c r="J244" s="92"/>
      <c r="K244" s="92"/>
      <c r="L244" s="93"/>
      <c r="M244" s="110">
        <f t="shared" ref="M244:M327" si="86">IF(AND(SUM(N244:R244)=SUM(Y244:Z244),SUM(S244:X244)=SUM(Y244:Z244)),SUM(N244:R244),"ПЕРЕВІРТЕ ПРАВИЛЬНІСТЬ ДАНИХ")</f>
        <v>0</v>
      </c>
      <c r="N244" s="98"/>
      <c r="O244" s="98"/>
      <c r="P244" s="98"/>
      <c r="Q244" s="98"/>
      <c r="R244" s="99"/>
      <c r="S244" s="114"/>
      <c r="T244" s="114"/>
      <c r="U244" s="114"/>
      <c r="V244" s="98"/>
      <c r="W244" s="98"/>
      <c r="X244" s="99"/>
      <c r="Y244" s="97"/>
      <c r="Z244" s="99"/>
      <c r="AA244" s="103"/>
      <c r="AB244" s="92"/>
      <c r="AC244" s="92"/>
      <c r="AD244" s="92"/>
      <c r="AE244" s="92"/>
      <c r="AF244" s="93"/>
      <c r="AG244" s="103"/>
      <c r="AH244" s="106"/>
      <c r="AI244" s="105"/>
      <c r="AJ244" s="104">
        <f t="shared" si="85"/>
        <v>0</v>
      </c>
      <c r="AK244" s="105" t="s">
        <v>75</v>
      </c>
      <c r="AL244" s="92" t="s">
        <v>75</v>
      </c>
      <c r="AM244" s="106" t="s">
        <v>75</v>
      </c>
      <c r="AN244" s="103" t="s">
        <v>75</v>
      </c>
      <c r="AO244" s="92" t="s">
        <v>77</v>
      </c>
      <c r="AP244" s="106" t="s">
        <v>77</v>
      </c>
      <c r="AQ244" s="103"/>
      <c r="AR244" s="92"/>
      <c r="AS244" s="92"/>
      <c r="AT244" s="92"/>
      <c r="AU244" s="106"/>
      <c r="AV244" s="107">
        <f t="shared" ref="AV244:AV252" si="87">SUM(AW244:BE244)</f>
        <v>0</v>
      </c>
      <c r="AW244" s="98"/>
      <c r="AX244" s="98"/>
      <c r="AY244" s="98"/>
      <c r="AZ244" s="98"/>
      <c r="BA244" s="98"/>
      <c r="BB244" s="98"/>
      <c r="BC244" s="98"/>
      <c r="BD244" s="98"/>
      <c r="BE244" s="99"/>
    </row>
    <row r="245" spans="1:57" ht="34.049999999999997" customHeight="1" x14ac:dyDescent="0.3">
      <c r="A245" s="702"/>
      <c r="B245" s="674" t="s">
        <v>166</v>
      </c>
      <c r="C245" s="671" t="s">
        <v>167</v>
      </c>
      <c r="D245" s="51" t="s">
        <v>74</v>
      </c>
      <c r="E245" s="724">
        <v>85</v>
      </c>
      <c r="F245" s="681">
        <f>E245-SUM(M245:M249)</f>
        <v>45</v>
      </c>
      <c r="G245" s="53">
        <f t="shared" si="59"/>
        <v>0</v>
      </c>
      <c r="H245" s="54">
        <f t="shared" si="73"/>
        <v>0</v>
      </c>
      <c r="I245" s="55"/>
      <c r="J245" s="55"/>
      <c r="K245" s="55"/>
      <c r="L245" s="56"/>
      <c r="M245" s="57">
        <f t="shared" si="86"/>
        <v>0</v>
      </c>
      <c r="N245" s="58"/>
      <c r="O245" s="58"/>
      <c r="P245" s="58"/>
      <c r="Q245" s="58"/>
      <c r="R245" s="59"/>
      <c r="S245" s="60"/>
      <c r="T245" s="58"/>
      <c r="U245" s="58"/>
      <c r="V245" s="55"/>
      <c r="W245" s="58"/>
      <c r="X245" s="61"/>
      <c r="Y245" s="62"/>
      <c r="Z245" s="63"/>
      <c r="AA245" s="64"/>
      <c r="AB245" s="65"/>
      <c r="AC245" s="65"/>
      <c r="AD245" s="65"/>
      <c r="AE245" s="65"/>
      <c r="AF245" s="66"/>
      <c r="AG245" s="64"/>
      <c r="AH245" s="66"/>
      <c r="AI245" s="67"/>
      <c r="AJ245" s="68">
        <f t="shared" ref="AJ245:AJ246" si="88">SUM(AN245:AP245)</f>
        <v>0</v>
      </c>
      <c r="AK245" s="69" t="s">
        <v>75</v>
      </c>
      <c r="AL245" s="55" t="s">
        <v>75</v>
      </c>
      <c r="AM245" s="70" t="s">
        <v>75</v>
      </c>
      <c r="AN245" s="67"/>
      <c r="AO245" s="55"/>
      <c r="AP245" s="70"/>
      <c r="AQ245" s="67" t="s">
        <v>75</v>
      </c>
      <c r="AR245" s="55" t="s">
        <v>75</v>
      </c>
      <c r="AS245" s="55" t="s">
        <v>75</v>
      </c>
      <c r="AT245" s="55" t="s">
        <v>75</v>
      </c>
      <c r="AU245" s="56" t="s">
        <v>75</v>
      </c>
      <c r="AV245" s="71">
        <f t="shared" si="87"/>
        <v>0</v>
      </c>
      <c r="AW245" s="58"/>
      <c r="AX245" s="58"/>
      <c r="AY245" s="58"/>
      <c r="AZ245" s="58"/>
      <c r="BA245" s="58"/>
      <c r="BB245" s="58"/>
      <c r="BC245" s="58"/>
      <c r="BD245" s="58"/>
      <c r="BE245" s="61"/>
    </row>
    <row r="246" spans="1:57" ht="34.049999999999997" customHeight="1" x14ac:dyDescent="0.3">
      <c r="A246" s="702"/>
      <c r="B246" s="675"/>
      <c r="C246" s="672"/>
      <c r="D246" s="72" t="s">
        <v>76</v>
      </c>
      <c r="E246" s="678"/>
      <c r="F246" s="672"/>
      <c r="G246" s="73">
        <f t="shared" si="59"/>
        <v>0</v>
      </c>
      <c r="H246" s="74">
        <f t="shared" si="73"/>
        <v>0</v>
      </c>
      <c r="I246" s="75"/>
      <c r="J246" s="75"/>
      <c r="K246" s="75"/>
      <c r="L246" s="76"/>
      <c r="M246" s="77">
        <f t="shared" si="86"/>
        <v>0</v>
      </c>
      <c r="N246" s="78"/>
      <c r="O246" s="78"/>
      <c r="P246" s="78"/>
      <c r="Q246" s="78"/>
      <c r="R246" s="79"/>
      <c r="S246" s="80"/>
      <c r="T246" s="75"/>
      <c r="U246" s="75"/>
      <c r="V246" s="78"/>
      <c r="W246" s="78"/>
      <c r="X246" s="81"/>
      <c r="Y246" s="62"/>
      <c r="Z246" s="63"/>
      <c r="AA246" s="64"/>
      <c r="AB246" s="65"/>
      <c r="AC246" s="65"/>
      <c r="AD246" s="65"/>
      <c r="AE246" s="65"/>
      <c r="AF246" s="66"/>
      <c r="AG246" s="82"/>
      <c r="AH246" s="76"/>
      <c r="AI246" s="82"/>
      <c r="AJ246" s="83">
        <f t="shared" si="88"/>
        <v>0</v>
      </c>
      <c r="AK246" s="84" t="s">
        <v>77</v>
      </c>
      <c r="AL246" s="75" t="s">
        <v>77</v>
      </c>
      <c r="AM246" s="85" t="s">
        <v>77</v>
      </c>
      <c r="AN246" s="82"/>
      <c r="AO246" s="75"/>
      <c r="AP246" s="85"/>
      <c r="AQ246" s="82" t="s">
        <v>75</v>
      </c>
      <c r="AR246" s="75" t="s">
        <v>75</v>
      </c>
      <c r="AS246" s="75" t="s">
        <v>75</v>
      </c>
      <c r="AT246" s="75" t="s">
        <v>75</v>
      </c>
      <c r="AU246" s="76" t="s">
        <v>75</v>
      </c>
      <c r="AV246" s="86">
        <f t="shared" si="87"/>
        <v>0</v>
      </c>
      <c r="AW246" s="78"/>
      <c r="AX246" s="78"/>
      <c r="AY246" s="78"/>
      <c r="AZ246" s="78"/>
      <c r="BA246" s="78"/>
      <c r="BB246" s="78"/>
      <c r="BC246" s="78"/>
      <c r="BD246" s="78"/>
      <c r="BE246" s="81"/>
    </row>
    <row r="247" spans="1:57" ht="34.049999999999997" customHeight="1" x14ac:dyDescent="0.3">
      <c r="A247" s="702"/>
      <c r="B247" s="675"/>
      <c r="C247" s="672"/>
      <c r="D247" s="72" t="s">
        <v>78</v>
      </c>
      <c r="E247" s="678"/>
      <c r="F247" s="672"/>
      <c r="G247" s="73">
        <f t="shared" si="59"/>
        <v>0</v>
      </c>
      <c r="H247" s="74">
        <f t="shared" si="73"/>
        <v>0</v>
      </c>
      <c r="I247" s="75"/>
      <c r="J247" s="75"/>
      <c r="K247" s="75"/>
      <c r="L247" s="76"/>
      <c r="M247" s="77">
        <f t="shared" si="86"/>
        <v>0</v>
      </c>
      <c r="N247" s="78"/>
      <c r="O247" s="78"/>
      <c r="P247" s="78"/>
      <c r="Q247" s="87"/>
      <c r="R247" s="79"/>
      <c r="S247" s="80"/>
      <c r="T247" s="78"/>
      <c r="U247" s="78"/>
      <c r="V247" s="78"/>
      <c r="W247" s="78"/>
      <c r="X247" s="81"/>
      <c r="Y247" s="62"/>
      <c r="Z247" s="63"/>
      <c r="AA247" s="64"/>
      <c r="AB247" s="65"/>
      <c r="AC247" s="65"/>
      <c r="AD247" s="65"/>
      <c r="AE247" s="65"/>
      <c r="AF247" s="66"/>
      <c r="AG247" s="82"/>
      <c r="AH247" s="76"/>
      <c r="AI247" s="82"/>
      <c r="AJ247" s="83">
        <f>SUM(AK247:AM247)</f>
        <v>0</v>
      </c>
      <c r="AK247" s="84"/>
      <c r="AL247" s="75"/>
      <c r="AM247" s="85"/>
      <c r="AN247" s="82" t="s">
        <v>75</v>
      </c>
      <c r="AO247" s="75" t="s">
        <v>75</v>
      </c>
      <c r="AP247" s="85" t="s">
        <v>75</v>
      </c>
      <c r="AQ247" s="82" t="s">
        <v>75</v>
      </c>
      <c r="AR247" s="75" t="s">
        <v>75</v>
      </c>
      <c r="AS247" s="75" t="s">
        <v>75</v>
      </c>
      <c r="AT247" s="75" t="s">
        <v>75</v>
      </c>
      <c r="AU247" s="76" t="s">
        <v>75</v>
      </c>
      <c r="AV247" s="86">
        <f t="shared" si="87"/>
        <v>0</v>
      </c>
      <c r="AW247" s="78"/>
      <c r="AX247" s="78"/>
      <c r="AY247" s="78"/>
      <c r="AZ247" s="78"/>
      <c r="BA247" s="78"/>
      <c r="BB247" s="78"/>
      <c r="BC247" s="78"/>
      <c r="BD247" s="78"/>
      <c r="BE247" s="81"/>
    </row>
    <row r="248" spans="1:57" ht="34.049999999999997" customHeight="1" x14ac:dyDescent="0.3">
      <c r="A248" s="702"/>
      <c r="B248" s="675"/>
      <c r="C248" s="672"/>
      <c r="D248" s="72" t="s">
        <v>79</v>
      </c>
      <c r="E248" s="678"/>
      <c r="F248" s="672"/>
      <c r="G248" s="73">
        <f t="shared" si="59"/>
        <v>40</v>
      </c>
      <c r="H248" s="74">
        <f t="shared" si="73"/>
        <v>1</v>
      </c>
      <c r="I248" s="75"/>
      <c r="J248" s="75"/>
      <c r="K248" s="75">
        <v>1</v>
      </c>
      <c r="L248" s="76"/>
      <c r="M248" s="77">
        <f t="shared" si="86"/>
        <v>40</v>
      </c>
      <c r="N248" s="78"/>
      <c r="O248" s="78"/>
      <c r="P248" s="78"/>
      <c r="Q248" s="78"/>
      <c r="R248" s="79">
        <v>40</v>
      </c>
      <c r="S248" s="80"/>
      <c r="T248" s="78"/>
      <c r="U248" s="78"/>
      <c r="V248" s="78">
        <v>40</v>
      </c>
      <c r="W248" s="78"/>
      <c r="X248" s="81"/>
      <c r="Y248" s="62">
        <v>36</v>
      </c>
      <c r="Z248" s="63">
        <v>4</v>
      </c>
      <c r="AA248" s="64"/>
      <c r="AB248" s="65">
        <v>9</v>
      </c>
      <c r="AC248" s="65">
        <v>9</v>
      </c>
      <c r="AD248" s="65">
        <v>2</v>
      </c>
      <c r="AE248" s="65">
        <v>39</v>
      </c>
      <c r="AF248" s="66"/>
      <c r="AG248" s="82">
        <v>38.799999999999997</v>
      </c>
      <c r="AH248" s="76">
        <v>20.3</v>
      </c>
      <c r="AI248" s="82">
        <v>102.6</v>
      </c>
      <c r="AJ248" s="83">
        <f t="shared" ref="AJ248:AJ249" si="89">SUM(AQ248:AU248)</f>
        <v>40</v>
      </c>
      <c r="AK248" s="84" t="s">
        <v>77</v>
      </c>
      <c r="AL248" s="75" t="s">
        <v>77</v>
      </c>
      <c r="AM248" s="85" t="s">
        <v>77</v>
      </c>
      <c r="AN248" s="82" t="s">
        <v>75</v>
      </c>
      <c r="AO248" s="75" t="s">
        <v>75</v>
      </c>
      <c r="AP248" s="85" t="s">
        <v>75</v>
      </c>
      <c r="AQ248" s="88">
        <v>1</v>
      </c>
      <c r="AR248" s="76">
        <v>2</v>
      </c>
      <c r="AS248" s="76">
        <v>34</v>
      </c>
      <c r="AT248" s="76">
        <v>3</v>
      </c>
      <c r="AU248" s="85"/>
      <c r="AV248" s="86">
        <f t="shared" si="87"/>
        <v>0</v>
      </c>
      <c r="AW248" s="78"/>
      <c r="AX248" s="78"/>
      <c r="AY248" s="78"/>
      <c r="AZ248" s="78"/>
      <c r="BA248" s="78"/>
      <c r="BB248" s="78"/>
      <c r="BC248" s="78"/>
      <c r="BD248" s="78"/>
      <c r="BE248" s="81"/>
    </row>
    <row r="249" spans="1:57" ht="34.049999999999997" customHeight="1" x14ac:dyDescent="0.3">
      <c r="A249" s="702"/>
      <c r="B249" s="676"/>
      <c r="C249" s="673"/>
      <c r="D249" s="89" t="s">
        <v>80</v>
      </c>
      <c r="E249" s="679"/>
      <c r="F249" s="673"/>
      <c r="G249" s="90">
        <f t="shared" si="59"/>
        <v>0</v>
      </c>
      <c r="H249" s="91">
        <f t="shared" si="73"/>
        <v>0</v>
      </c>
      <c r="I249" s="92"/>
      <c r="J249" s="92"/>
      <c r="K249" s="92"/>
      <c r="L249" s="93"/>
      <c r="M249" s="94">
        <f t="shared" si="86"/>
        <v>0</v>
      </c>
      <c r="N249" s="95"/>
      <c r="O249" s="95"/>
      <c r="P249" s="95"/>
      <c r="Q249" s="95"/>
      <c r="R249" s="96"/>
      <c r="S249" s="97"/>
      <c r="T249" s="98"/>
      <c r="U249" s="98"/>
      <c r="V249" s="98"/>
      <c r="W249" s="98"/>
      <c r="X249" s="99"/>
      <c r="Y249" s="100"/>
      <c r="Z249" s="81"/>
      <c r="AA249" s="82"/>
      <c r="AB249" s="75"/>
      <c r="AC249" s="75"/>
      <c r="AD249" s="75"/>
      <c r="AE249" s="75"/>
      <c r="AF249" s="76"/>
      <c r="AG249" s="101"/>
      <c r="AH249" s="102"/>
      <c r="AI249" s="103"/>
      <c r="AJ249" s="104">
        <f t="shared" si="89"/>
        <v>0</v>
      </c>
      <c r="AK249" s="105" t="s">
        <v>75</v>
      </c>
      <c r="AL249" s="92" t="s">
        <v>75</v>
      </c>
      <c r="AM249" s="106" t="s">
        <v>75</v>
      </c>
      <c r="AN249" s="103" t="s">
        <v>75</v>
      </c>
      <c r="AO249" s="92" t="s">
        <v>77</v>
      </c>
      <c r="AP249" s="106" t="s">
        <v>77</v>
      </c>
      <c r="AQ249" s="103"/>
      <c r="AR249" s="92"/>
      <c r="AS249" s="92"/>
      <c r="AT249" s="92"/>
      <c r="AU249" s="93"/>
      <c r="AV249" s="107">
        <f t="shared" si="87"/>
        <v>0</v>
      </c>
      <c r="AW249" s="98"/>
      <c r="AX249" s="98"/>
      <c r="AY249" s="98"/>
      <c r="AZ249" s="98"/>
      <c r="BA249" s="98"/>
      <c r="BB249" s="98"/>
      <c r="BC249" s="98"/>
      <c r="BD249" s="98"/>
      <c r="BE249" s="99"/>
    </row>
    <row r="250" spans="1:57" ht="34.049999999999997" customHeight="1" x14ac:dyDescent="0.3">
      <c r="A250" s="702"/>
      <c r="B250" s="674" t="s">
        <v>168</v>
      </c>
      <c r="C250" s="671" t="s">
        <v>169</v>
      </c>
      <c r="D250" s="51" t="s">
        <v>74</v>
      </c>
      <c r="E250" s="724">
        <v>55</v>
      </c>
      <c r="F250" s="681">
        <f>E250-SUM(M250:M254)</f>
        <v>10</v>
      </c>
      <c r="G250" s="53">
        <f t="shared" si="59"/>
        <v>0</v>
      </c>
      <c r="H250" s="54">
        <f t="shared" si="73"/>
        <v>0</v>
      </c>
      <c r="I250" s="55"/>
      <c r="J250" s="55"/>
      <c r="K250" s="55"/>
      <c r="L250" s="56"/>
      <c r="M250" s="57">
        <f t="shared" si="86"/>
        <v>0</v>
      </c>
      <c r="N250" s="58"/>
      <c r="O250" s="58"/>
      <c r="P250" s="58"/>
      <c r="Q250" s="58"/>
      <c r="R250" s="61"/>
      <c r="S250" s="62"/>
      <c r="T250" s="62"/>
      <c r="U250" s="62"/>
      <c r="V250" s="108"/>
      <c r="W250" s="108"/>
      <c r="X250" s="63"/>
      <c r="Y250" s="60"/>
      <c r="Z250" s="61"/>
      <c r="AA250" s="67"/>
      <c r="AB250" s="55"/>
      <c r="AC250" s="55"/>
      <c r="AD250" s="55"/>
      <c r="AE250" s="55"/>
      <c r="AF250" s="56"/>
      <c r="AG250" s="67"/>
      <c r="AH250" s="70"/>
      <c r="AI250" s="69"/>
      <c r="AJ250" s="68">
        <f t="shared" ref="AJ250:AJ251" si="90">SUM(AN250:AP250)</f>
        <v>0</v>
      </c>
      <c r="AK250" s="69" t="s">
        <v>75</v>
      </c>
      <c r="AL250" s="55" t="s">
        <v>75</v>
      </c>
      <c r="AM250" s="70" t="s">
        <v>75</v>
      </c>
      <c r="AN250" s="67"/>
      <c r="AO250" s="55"/>
      <c r="AP250" s="70"/>
      <c r="AQ250" s="67" t="s">
        <v>75</v>
      </c>
      <c r="AR250" s="55" t="s">
        <v>75</v>
      </c>
      <c r="AS250" s="55" t="s">
        <v>75</v>
      </c>
      <c r="AT250" s="55" t="s">
        <v>75</v>
      </c>
      <c r="AU250" s="70" t="s">
        <v>75</v>
      </c>
      <c r="AV250" s="71">
        <f t="shared" si="87"/>
        <v>0</v>
      </c>
      <c r="AW250" s="108"/>
      <c r="AX250" s="108"/>
      <c r="AY250" s="108"/>
      <c r="AZ250" s="108"/>
      <c r="BA250" s="108"/>
      <c r="BB250" s="108"/>
      <c r="BC250" s="108"/>
      <c r="BD250" s="108"/>
      <c r="BE250" s="63"/>
    </row>
    <row r="251" spans="1:57" ht="34.049999999999997" customHeight="1" x14ac:dyDescent="0.3">
      <c r="A251" s="702"/>
      <c r="B251" s="675"/>
      <c r="C251" s="672"/>
      <c r="D251" s="72" t="s">
        <v>76</v>
      </c>
      <c r="E251" s="678"/>
      <c r="F251" s="672"/>
      <c r="G251" s="73">
        <f t="shared" si="59"/>
        <v>0</v>
      </c>
      <c r="H251" s="74">
        <f t="shared" si="73"/>
        <v>0</v>
      </c>
      <c r="I251" s="75"/>
      <c r="J251" s="75"/>
      <c r="K251" s="75"/>
      <c r="L251" s="76"/>
      <c r="M251" s="77">
        <f t="shared" si="86"/>
        <v>0</v>
      </c>
      <c r="N251" s="78"/>
      <c r="O251" s="78"/>
      <c r="P251" s="78"/>
      <c r="Q251" s="78"/>
      <c r="R251" s="81"/>
      <c r="S251" s="62"/>
      <c r="T251" s="62"/>
      <c r="U251" s="62"/>
      <c r="V251" s="108"/>
      <c r="W251" s="108"/>
      <c r="X251" s="63"/>
      <c r="Y251" s="109"/>
      <c r="Z251" s="63"/>
      <c r="AA251" s="64"/>
      <c r="AB251" s="65"/>
      <c r="AC251" s="65"/>
      <c r="AD251" s="65"/>
      <c r="AE251" s="65"/>
      <c r="AF251" s="66"/>
      <c r="AG251" s="82"/>
      <c r="AH251" s="85"/>
      <c r="AI251" s="84"/>
      <c r="AJ251" s="83">
        <f t="shared" si="90"/>
        <v>0</v>
      </c>
      <c r="AK251" s="84" t="s">
        <v>77</v>
      </c>
      <c r="AL251" s="75" t="s">
        <v>77</v>
      </c>
      <c r="AM251" s="85" t="s">
        <v>77</v>
      </c>
      <c r="AN251" s="82"/>
      <c r="AO251" s="75"/>
      <c r="AP251" s="85"/>
      <c r="AQ251" s="82" t="s">
        <v>75</v>
      </c>
      <c r="AR251" s="75" t="s">
        <v>75</v>
      </c>
      <c r="AS251" s="75" t="s">
        <v>75</v>
      </c>
      <c r="AT251" s="75" t="s">
        <v>75</v>
      </c>
      <c r="AU251" s="85" t="s">
        <v>75</v>
      </c>
      <c r="AV251" s="86">
        <f t="shared" si="87"/>
        <v>0</v>
      </c>
      <c r="AW251" s="108"/>
      <c r="AX251" s="108"/>
      <c r="AY251" s="108"/>
      <c r="AZ251" s="108"/>
      <c r="BA251" s="108"/>
      <c r="BB251" s="108"/>
      <c r="BC251" s="108"/>
      <c r="BD251" s="108"/>
      <c r="BE251" s="63"/>
    </row>
    <row r="252" spans="1:57" ht="34.049999999999997" customHeight="1" x14ac:dyDescent="0.3">
      <c r="A252" s="702"/>
      <c r="B252" s="675"/>
      <c r="C252" s="672"/>
      <c r="D252" s="72" t="s">
        <v>78</v>
      </c>
      <c r="E252" s="678"/>
      <c r="F252" s="672"/>
      <c r="G252" s="73">
        <f t="shared" si="59"/>
        <v>0</v>
      </c>
      <c r="H252" s="74">
        <f t="shared" si="73"/>
        <v>0</v>
      </c>
      <c r="I252" s="75"/>
      <c r="J252" s="75"/>
      <c r="K252" s="75"/>
      <c r="L252" s="76"/>
      <c r="M252" s="77">
        <f t="shared" si="86"/>
        <v>0</v>
      </c>
      <c r="N252" s="78"/>
      <c r="O252" s="78"/>
      <c r="P252" s="78"/>
      <c r="Q252" s="78"/>
      <c r="R252" s="81"/>
      <c r="S252" s="62"/>
      <c r="T252" s="62"/>
      <c r="U252" s="62"/>
      <c r="V252" s="108"/>
      <c r="W252" s="108"/>
      <c r="X252" s="63"/>
      <c r="Y252" s="109"/>
      <c r="Z252" s="63"/>
      <c r="AA252" s="64"/>
      <c r="AB252" s="65"/>
      <c r="AC252" s="65"/>
      <c r="AD252" s="65"/>
      <c r="AE252" s="65"/>
      <c r="AF252" s="66"/>
      <c r="AG252" s="82"/>
      <c r="AH252" s="85"/>
      <c r="AI252" s="84"/>
      <c r="AJ252" s="83">
        <f>SUM(AK252:AM252)</f>
        <v>0</v>
      </c>
      <c r="AK252" s="84"/>
      <c r="AL252" s="75"/>
      <c r="AM252" s="85"/>
      <c r="AN252" s="82" t="s">
        <v>75</v>
      </c>
      <c r="AO252" s="75" t="s">
        <v>75</v>
      </c>
      <c r="AP252" s="85" t="s">
        <v>75</v>
      </c>
      <c r="AQ252" s="82" t="s">
        <v>75</v>
      </c>
      <c r="AR252" s="75" t="s">
        <v>75</v>
      </c>
      <c r="AS252" s="75" t="s">
        <v>75</v>
      </c>
      <c r="AT252" s="75" t="s">
        <v>75</v>
      </c>
      <c r="AU252" s="85" t="s">
        <v>75</v>
      </c>
      <c r="AV252" s="86">
        <f t="shared" si="87"/>
        <v>0</v>
      </c>
      <c r="AW252" s="108"/>
      <c r="AX252" s="108"/>
      <c r="AY252" s="108"/>
      <c r="AZ252" s="108"/>
      <c r="BA252" s="108"/>
      <c r="BB252" s="108"/>
      <c r="BC252" s="108"/>
      <c r="BD252" s="108"/>
      <c r="BE252" s="63"/>
    </row>
    <row r="253" spans="1:57" ht="34.049999999999997" customHeight="1" x14ac:dyDescent="0.3">
      <c r="A253" s="702"/>
      <c r="B253" s="675"/>
      <c r="C253" s="672"/>
      <c r="D253" s="72" t="s">
        <v>79</v>
      </c>
      <c r="E253" s="678"/>
      <c r="F253" s="672"/>
      <c r="G253" s="73">
        <f t="shared" si="59"/>
        <v>46</v>
      </c>
      <c r="H253" s="74">
        <f t="shared" si="73"/>
        <v>7</v>
      </c>
      <c r="I253" s="75">
        <v>6</v>
      </c>
      <c r="J253" s="75"/>
      <c r="K253" s="75">
        <v>1</v>
      </c>
      <c r="L253" s="76"/>
      <c r="M253" s="77">
        <f t="shared" si="86"/>
        <v>45</v>
      </c>
      <c r="N253" s="78"/>
      <c r="O253" s="78"/>
      <c r="P253" s="78"/>
      <c r="Q253" s="78"/>
      <c r="R253" s="81">
        <v>45</v>
      </c>
      <c r="S253" s="62">
        <v>15</v>
      </c>
      <c r="T253" s="62"/>
      <c r="U253" s="62"/>
      <c r="V253" s="108">
        <v>30</v>
      </c>
      <c r="W253" s="108"/>
      <c r="X253" s="63"/>
      <c r="Y253" s="109">
        <v>41</v>
      </c>
      <c r="Z253" s="63">
        <v>4</v>
      </c>
      <c r="AA253" s="64"/>
      <c r="AB253" s="65">
        <v>24</v>
      </c>
      <c r="AC253" s="65">
        <v>24</v>
      </c>
      <c r="AD253" s="65">
        <v>1</v>
      </c>
      <c r="AE253" s="65">
        <v>3</v>
      </c>
      <c r="AF253" s="66">
        <v>8</v>
      </c>
      <c r="AG253" s="82">
        <v>42</v>
      </c>
      <c r="AH253" s="85">
        <v>20</v>
      </c>
      <c r="AI253" s="84">
        <v>84.4</v>
      </c>
      <c r="AJ253" s="83">
        <f t="shared" ref="AJ253:AJ254" si="91">SUM(AQ253:AU253)</f>
        <v>32</v>
      </c>
      <c r="AK253" s="84" t="s">
        <v>77</v>
      </c>
      <c r="AL253" s="75" t="s">
        <v>77</v>
      </c>
      <c r="AM253" s="85" t="s">
        <v>77</v>
      </c>
      <c r="AN253" s="82" t="s">
        <v>75</v>
      </c>
      <c r="AO253" s="75" t="s">
        <v>75</v>
      </c>
      <c r="AP253" s="85" t="s">
        <v>75</v>
      </c>
      <c r="AQ253" s="82">
        <v>1</v>
      </c>
      <c r="AR253" s="75">
        <v>2</v>
      </c>
      <c r="AS253" s="75">
        <v>29</v>
      </c>
      <c r="AT253" s="75"/>
      <c r="AU253" s="85"/>
      <c r="AV253" s="86">
        <v>1</v>
      </c>
      <c r="AW253" s="108"/>
      <c r="AX253" s="108"/>
      <c r="AY253" s="108"/>
      <c r="AZ253" s="108"/>
      <c r="BA253" s="108"/>
      <c r="BB253" s="108"/>
      <c r="BC253" s="108"/>
      <c r="BD253" s="108">
        <v>1</v>
      </c>
      <c r="BE253" s="63"/>
    </row>
    <row r="254" spans="1:57" ht="34.049999999999997" customHeight="1" x14ac:dyDescent="0.3">
      <c r="A254" s="703"/>
      <c r="B254" s="676"/>
      <c r="C254" s="673"/>
      <c r="D254" s="89" t="s">
        <v>80</v>
      </c>
      <c r="E254" s="679"/>
      <c r="F254" s="673"/>
      <c r="G254" s="90">
        <f t="shared" si="59"/>
        <v>0</v>
      </c>
      <c r="H254" s="91">
        <f t="shared" si="73"/>
        <v>0</v>
      </c>
      <c r="I254" s="92"/>
      <c r="J254" s="92"/>
      <c r="K254" s="92"/>
      <c r="L254" s="93"/>
      <c r="M254" s="110">
        <f t="shared" si="86"/>
        <v>0</v>
      </c>
      <c r="N254" s="98"/>
      <c r="O254" s="98"/>
      <c r="P254" s="98"/>
      <c r="Q254" s="98"/>
      <c r="R254" s="99"/>
      <c r="S254" s="100"/>
      <c r="T254" s="100"/>
      <c r="U254" s="100"/>
      <c r="V254" s="78"/>
      <c r="W254" s="78"/>
      <c r="X254" s="81"/>
      <c r="Y254" s="80"/>
      <c r="Z254" s="81"/>
      <c r="AA254" s="82"/>
      <c r="AB254" s="75"/>
      <c r="AC254" s="75"/>
      <c r="AD254" s="75"/>
      <c r="AE254" s="75"/>
      <c r="AF254" s="76"/>
      <c r="AG254" s="103"/>
      <c r="AH254" s="106"/>
      <c r="AI254" s="111"/>
      <c r="AJ254" s="112">
        <f t="shared" si="91"/>
        <v>0</v>
      </c>
      <c r="AK254" s="105" t="s">
        <v>75</v>
      </c>
      <c r="AL254" s="92" t="s">
        <v>75</v>
      </c>
      <c r="AM254" s="106" t="s">
        <v>75</v>
      </c>
      <c r="AN254" s="103" t="s">
        <v>75</v>
      </c>
      <c r="AO254" s="92" t="s">
        <v>77</v>
      </c>
      <c r="AP254" s="106" t="s">
        <v>77</v>
      </c>
      <c r="AQ254" s="103"/>
      <c r="AR254" s="92"/>
      <c r="AS254" s="92"/>
      <c r="AT254" s="92"/>
      <c r="AU254" s="106"/>
      <c r="AV254" s="107">
        <f t="shared" ref="AV254:AV397" si="92">SUM(AW254:BE254)</f>
        <v>0</v>
      </c>
      <c r="AW254" s="78"/>
      <c r="AX254" s="78"/>
      <c r="AY254" s="78"/>
      <c r="AZ254" s="78"/>
      <c r="BA254" s="78"/>
      <c r="BB254" s="78"/>
      <c r="BC254" s="78"/>
      <c r="BD254" s="78"/>
      <c r="BE254" s="81"/>
    </row>
    <row r="255" spans="1:57" ht="34.049999999999997" customHeight="1" x14ac:dyDescent="0.3">
      <c r="A255" s="713" t="s">
        <v>170</v>
      </c>
      <c r="B255" s="674" t="s">
        <v>171</v>
      </c>
      <c r="C255" s="671" t="s">
        <v>172</v>
      </c>
      <c r="D255" s="51" t="s">
        <v>74</v>
      </c>
      <c r="E255" s="724">
        <v>220</v>
      </c>
      <c r="F255" s="681">
        <f>E255-SUM(M255:M259)</f>
        <v>15</v>
      </c>
      <c r="G255" s="53">
        <f t="shared" si="59"/>
        <v>41</v>
      </c>
      <c r="H255" s="54">
        <f t="shared" si="73"/>
        <v>1</v>
      </c>
      <c r="I255" s="55"/>
      <c r="J255" s="55">
        <v>1</v>
      </c>
      <c r="K255" s="55"/>
      <c r="L255" s="56"/>
      <c r="M255" s="57">
        <f t="shared" si="86"/>
        <v>40</v>
      </c>
      <c r="N255" s="58">
        <v>40</v>
      </c>
      <c r="O255" s="58"/>
      <c r="P255" s="58"/>
      <c r="Q255" s="58"/>
      <c r="R255" s="61"/>
      <c r="S255" s="113">
        <v>2</v>
      </c>
      <c r="T255" s="113"/>
      <c r="U255" s="113"/>
      <c r="V255" s="58">
        <v>35</v>
      </c>
      <c r="W255" s="58">
        <v>3</v>
      </c>
      <c r="X255" s="61"/>
      <c r="Y255" s="60">
        <v>38</v>
      </c>
      <c r="Z255" s="61">
        <v>2</v>
      </c>
      <c r="AA255" s="67"/>
      <c r="AB255" s="55">
        <v>17</v>
      </c>
      <c r="AC255" s="55">
        <v>17</v>
      </c>
      <c r="AD255" s="55">
        <v>15</v>
      </c>
      <c r="AE255" s="55">
        <v>30</v>
      </c>
      <c r="AF255" s="56"/>
      <c r="AG255" s="67">
        <v>37</v>
      </c>
      <c r="AH255" s="70">
        <v>20</v>
      </c>
      <c r="AI255" s="69">
        <v>15.1</v>
      </c>
      <c r="AJ255" s="68">
        <f t="shared" ref="AJ255:AJ256" si="93">SUM(AN255:AP255)</f>
        <v>40</v>
      </c>
      <c r="AK255" s="69" t="s">
        <v>75</v>
      </c>
      <c r="AL255" s="55" t="s">
        <v>75</v>
      </c>
      <c r="AM255" s="70" t="s">
        <v>75</v>
      </c>
      <c r="AN255" s="67">
        <v>3</v>
      </c>
      <c r="AO255" s="55">
        <v>37</v>
      </c>
      <c r="AP255" s="70"/>
      <c r="AQ255" s="67" t="s">
        <v>75</v>
      </c>
      <c r="AR255" s="55" t="s">
        <v>75</v>
      </c>
      <c r="AS255" s="55" t="s">
        <v>75</v>
      </c>
      <c r="AT255" s="55" t="s">
        <v>75</v>
      </c>
      <c r="AU255" s="70" t="s">
        <v>75</v>
      </c>
      <c r="AV255" s="71">
        <f t="shared" si="92"/>
        <v>1</v>
      </c>
      <c r="AW255" s="58"/>
      <c r="AX255" s="58"/>
      <c r="AY255" s="58"/>
      <c r="AZ255" s="58"/>
      <c r="BA255" s="58">
        <v>1</v>
      </c>
      <c r="BB255" s="58"/>
      <c r="BC255" s="58"/>
      <c r="BD255" s="58"/>
      <c r="BE255" s="61"/>
    </row>
    <row r="256" spans="1:57" ht="34.049999999999997" customHeight="1" x14ac:dyDescent="0.3">
      <c r="A256" s="702"/>
      <c r="B256" s="675"/>
      <c r="C256" s="672"/>
      <c r="D256" s="72" t="s">
        <v>76</v>
      </c>
      <c r="E256" s="678"/>
      <c r="F256" s="672"/>
      <c r="G256" s="73">
        <f t="shared" si="59"/>
        <v>0</v>
      </c>
      <c r="H256" s="74">
        <f t="shared" si="73"/>
        <v>0</v>
      </c>
      <c r="I256" s="75"/>
      <c r="J256" s="75"/>
      <c r="K256" s="75"/>
      <c r="L256" s="76"/>
      <c r="M256" s="77">
        <f t="shared" si="86"/>
        <v>0</v>
      </c>
      <c r="N256" s="78"/>
      <c r="O256" s="78"/>
      <c r="P256" s="78"/>
      <c r="Q256" s="78"/>
      <c r="R256" s="81"/>
      <c r="S256" s="62"/>
      <c r="T256" s="62"/>
      <c r="U256" s="62"/>
      <c r="V256" s="108"/>
      <c r="W256" s="108"/>
      <c r="X256" s="63"/>
      <c r="Y256" s="109"/>
      <c r="Z256" s="63"/>
      <c r="AA256" s="64"/>
      <c r="AB256" s="65"/>
      <c r="AC256" s="65"/>
      <c r="AD256" s="65"/>
      <c r="AE256" s="65"/>
      <c r="AF256" s="66"/>
      <c r="AG256" s="82"/>
      <c r="AH256" s="85"/>
      <c r="AI256" s="84"/>
      <c r="AJ256" s="83">
        <f t="shared" si="93"/>
        <v>0</v>
      </c>
      <c r="AK256" s="84" t="s">
        <v>77</v>
      </c>
      <c r="AL256" s="75" t="s">
        <v>77</v>
      </c>
      <c r="AM256" s="85" t="s">
        <v>77</v>
      </c>
      <c r="AN256" s="82"/>
      <c r="AO256" s="75"/>
      <c r="AP256" s="85"/>
      <c r="AQ256" s="82" t="s">
        <v>75</v>
      </c>
      <c r="AR256" s="75" t="s">
        <v>75</v>
      </c>
      <c r="AS256" s="75" t="s">
        <v>75</v>
      </c>
      <c r="AT256" s="75" t="s">
        <v>75</v>
      </c>
      <c r="AU256" s="85" t="s">
        <v>75</v>
      </c>
      <c r="AV256" s="86">
        <f t="shared" si="92"/>
        <v>0</v>
      </c>
      <c r="AW256" s="108"/>
      <c r="AX256" s="108"/>
      <c r="AY256" s="108"/>
      <c r="AZ256" s="108"/>
      <c r="BA256" s="108"/>
      <c r="BB256" s="108"/>
      <c r="BC256" s="108"/>
      <c r="BD256" s="108"/>
      <c r="BE256" s="63"/>
    </row>
    <row r="257" spans="1:57" ht="34.049999999999997" customHeight="1" x14ac:dyDescent="0.3">
      <c r="A257" s="702"/>
      <c r="B257" s="675"/>
      <c r="C257" s="672"/>
      <c r="D257" s="72" t="s">
        <v>78</v>
      </c>
      <c r="E257" s="678"/>
      <c r="F257" s="672"/>
      <c r="G257" s="73">
        <f t="shared" si="59"/>
        <v>0</v>
      </c>
      <c r="H257" s="74">
        <f t="shared" si="73"/>
        <v>0</v>
      </c>
      <c r="I257" s="75"/>
      <c r="J257" s="75"/>
      <c r="K257" s="75"/>
      <c r="L257" s="76"/>
      <c r="M257" s="77">
        <f t="shared" si="86"/>
        <v>0</v>
      </c>
      <c r="N257" s="78"/>
      <c r="O257" s="78"/>
      <c r="P257" s="78"/>
      <c r="Q257" s="78"/>
      <c r="R257" s="81"/>
      <c r="S257" s="62"/>
      <c r="T257" s="62"/>
      <c r="U257" s="62"/>
      <c r="V257" s="108"/>
      <c r="W257" s="108"/>
      <c r="X257" s="63"/>
      <c r="Y257" s="109"/>
      <c r="Z257" s="63"/>
      <c r="AA257" s="64"/>
      <c r="AB257" s="65"/>
      <c r="AC257" s="65"/>
      <c r="AD257" s="65"/>
      <c r="AE257" s="65"/>
      <c r="AF257" s="66"/>
      <c r="AG257" s="82"/>
      <c r="AH257" s="85"/>
      <c r="AI257" s="84"/>
      <c r="AJ257" s="83">
        <f>SUM(AK257:AM257)</f>
        <v>0</v>
      </c>
      <c r="AK257" s="84"/>
      <c r="AL257" s="75"/>
      <c r="AM257" s="85"/>
      <c r="AN257" s="82" t="s">
        <v>75</v>
      </c>
      <c r="AO257" s="75" t="s">
        <v>75</v>
      </c>
      <c r="AP257" s="85" t="s">
        <v>75</v>
      </c>
      <c r="AQ257" s="82" t="s">
        <v>75</v>
      </c>
      <c r="AR257" s="75" t="s">
        <v>75</v>
      </c>
      <c r="AS257" s="75" t="s">
        <v>75</v>
      </c>
      <c r="AT257" s="75" t="s">
        <v>75</v>
      </c>
      <c r="AU257" s="85" t="s">
        <v>75</v>
      </c>
      <c r="AV257" s="86">
        <f t="shared" si="92"/>
        <v>0</v>
      </c>
      <c r="AW257" s="108"/>
      <c r="AX257" s="108"/>
      <c r="AY257" s="108"/>
      <c r="AZ257" s="108"/>
      <c r="BA257" s="108"/>
      <c r="BB257" s="108"/>
      <c r="BC257" s="108"/>
      <c r="BD257" s="108"/>
      <c r="BE257" s="63"/>
    </row>
    <row r="258" spans="1:57" ht="34.049999999999997" customHeight="1" x14ac:dyDescent="0.3">
      <c r="A258" s="702"/>
      <c r="B258" s="675"/>
      <c r="C258" s="672"/>
      <c r="D258" s="72" t="s">
        <v>79</v>
      </c>
      <c r="E258" s="678"/>
      <c r="F258" s="672"/>
      <c r="G258" s="73">
        <f t="shared" si="59"/>
        <v>172</v>
      </c>
      <c r="H258" s="74">
        <f t="shared" si="73"/>
        <v>6</v>
      </c>
      <c r="I258" s="75"/>
      <c r="J258" s="75">
        <v>3</v>
      </c>
      <c r="K258" s="75">
        <v>3</v>
      </c>
      <c r="L258" s="76"/>
      <c r="M258" s="77">
        <f t="shared" si="86"/>
        <v>165</v>
      </c>
      <c r="N258" s="78">
        <v>165</v>
      </c>
      <c r="O258" s="78"/>
      <c r="P258" s="78"/>
      <c r="Q258" s="78"/>
      <c r="R258" s="81"/>
      <c r="S258" s="62">
        <v>13</v>
      </c>
      <c r="T258" s="62"/>
      <c r="U258" s="62"/>
      <c r="V258" s="108">
        <v>141</v>
      </c>
      <c r="W258" s="108">
        <v>11</v>
      </c>
      <c r="X258" s="63"/>
      <c r="Y258" s="109">
        <v>150</v>
      </c>
      <c r="Z258" s="63">
        <v>15</v>
      </c>
      <c r="AA258" s="64"/>
      <c r="AB258" s="65">
        <v>64</v>
      </c>
      <c r="AC258" s="65">
        <v>64</v>
      </c>
      <c r="AD258" s="65">
        <v>42</v>
      </c>
      <c r="AE258" s="65">
        <v>120</v>
      </c>
      <c r="AF258" s="66">
        <v>1</v>
      </c>
      <c r="AG258" s="82">
        <v>40</v>
      </c>
      <c r="AH258" s="85">
        <v>25</v>
      </c>
      <c r="AI258" s="84">
        <v>100</v>
      </c>
      <c r="AJ258" s="83">
        <f t="shared" ref="AJ258:AJ259" si="94">SUM(AQ258:AU258)</f>
        <v>165</v>
      </c>
      <c r="AK258" s="84" t="s">
        <v>77</v>
      </c>
      <c r="AL258" s="75" t="s">
        <v>77</v>
      </c>
      <c r="AM258" s="85" t="s">
        <v>77</v>
      </c>
      <c r="AN258" s="82" t="s">
        <v>75</v>
      </c>
      <c r="AO258" s="75" t="s">
        <v>75</v>
      </c>
      <c r="AP258" s="85" t="s">
        <v>75</v>
      </c>
      <c r="AQ258" s="82">
        <v>10</v>
      </c>
      <c r="AR258" s="75">
        <v>21</v>
      </c>
      <c r="AS258" s="75">
        <v>87</v>
      </c>
      <c r="AT258" s="75">
        <v>47</v>
      </c>
      <c r="AU258" s="85"/>
      <c r="AV258" s="86">
        <f t="shared" si="92"/>
        <v>7</v>
      </c>
      <c r="AW258" s="108"/>
      <c r="AX258" s="108">
        <v>1</v>
      </c>
      <c r="AY258" s="108">
        <v>2</v>
      </c>
      <c r="AZ258" s="108"/>
      <c r="BA258" s="108">
        <v>3</v>
      </c>
      <c r="BB258" s="108"/>
      <c r="BC258" s="108">
        <v>1</v>
      </c>
      <c r="BD258" s="108"/>
      <c r="BE258" s="63"/>
    </row>
    <row r="259" spans="1:57" ht="34.049999999999997" customHeight="1" x14ac:dyDescent="0.3">
      <c r="A259" s="702"/>
      <c r="B259" s="676"/>
      <c r="C259" s="673"/>
      <c r="D259" s="89" t="s">
        <v>80</v>
      </c>
      <c r="E259" s="679"/>
      <c r="F259" s="673"/>
      <c r="G259" s="90">
        <f t="shared" si="59"/>
        <v>0</v>
      </c>
      <c r="H259" s="91">
        <f t="shared" si="73"/>
        <v>0</v>
      </c>
      <c r="I259" s="92"/>
      <c r="J259" s="92"/>
      <c r="K259" s="92"/>
      <c r="L259" s="93"/>
      <c r="M259" s="110">
        <f t="shared" si="86"/>
        <v>0</v>
      </c>
      <c r="N259" s="98"/>
      <c r="O259" s="98"/>
      <c r="P259" s="98"/>
      <c r="Q259" s="98"/>
      <c r="R259" s="99"/>
      <c r="S259" s="114"/>
      <c r="T259" s="114"/>
      <c r="U259" s="114"/>
      <c r="V259" s="98"/>
      <c r="W259" s="98"/>
      <c r="X259" s="99"/>
      <c r="Y259" s="97"/>
      <c r="Z259" s="99"/>
      <c r="AA259" s="103"/>
      <c r="AB259" s="92"/>
      <c r="AC259" s="92"/>
      <c r="AD259" s="92"/>
      <c r="AE259" s="92"/>
      <c r="AF259" s="93"/>
      <c r="AG259" s="103"/>
      <c r="AH259" s="106"/>
      <c r="AI259" s="105"/>
      <c r="AJ259" s="104">
        <f t="shared" si="94"/>
        <v>0</v>
      </c>
      <c r="AK259" s="105" t="s">
        <v>75</v>
      </c>
      <c r="AL259" s="92" t="s">
        <v>75</v>
      </c>
      <c r="AM259" s="106" t="s">
        <v>75</v>
      </c>
      <c r="AN259" s="103" t="s">
        <v>75</v>
      </c>
      <c r="AO259" s="92" t="s">
        <v>77</v>
      </c>
      <c r="AP259" s="106" t="s">
        <v>77</v>
      </c>
      <c r="AQ259" s="103"/>
      <c r="AR259" s="92"/>
      <c r="AS259" s="92"/>
      <c r="AT259" s="92"/>
      <c r="AU259" s="106"/>
      <c r="AV259" s="107">
        <f t="shared" si="92"/>
        <v>0</v>
      </c>
      <c r="AW259" s="98"/>
      <c r="AX259" s="98"/>
      <c r="AY259" s="98"/>
      <c r="AZ259" s="98"/>
      <c r="BA259" s="98"/>
      <c r="BB259" s="98"/>
      <c r="BC259" s="98"/>
      <c r="BD259" s="98"/>
      <c r="BE259" s="99"/>
    </row>
    <row r="260" spans="1:57" ht="34.049999999999997" customHeight="1" x14ac:dyDescent="0.3">
      <c r="A260" s="702"/>
      <c r="B260" s="674" t="s">
        <v>173</v>
      </c>
      <c r="C260" s="671" t="s">
        <v>174</v>
      </c>
      <c r="D260" s="51" t="s">
        <v>74</v>
      </c>
      <c r="E260" s="724">
        <v>155</v>
      </c>
      <c r="F260" s="681">
        <f>E260-SUM(M260:M264)</f>
        <v>16</v>
      </c>
      <c r="G260" s="53">
        <f t="shared" si="59"/>
        <v>33</v>
      </c>
      <c r="H260" s="54">
        <f t="shared" si="73"/>
        <v>0</v>
      </c>
      <c r="I260" s="55"/>
      <c r="J260" s="55"/>
      <c r="K260" s="55"/>
      <c r="L260" s="56"/>
      <c r="M260" s="57">
        <f t="shared" si="86"/>
        <v>33</v>
      </c>
      <c r="N260" s="58">
        <v>33</v>
      </c>
      <c r="O260" s="58"/>
      <c r="P260" s="58"/>
      <c r="Q260" s="58"/>
      <c r="R260" s="59"/>
      <c r="S260" s="60">
        <v>1</v>
      </c>
      <c r="T260" s="58"/>
      <c r="U260" s="58"/>
      <c r="V260" s="55">
        <v>30</v>
      </c>
      <c r="W260" s="58">
        <v>2</v>
      </c>
      <c r="X260" s="61"/>
      <c r="Y260" s="62">
        <v>31</v>
      </c>
      <c r="Z260" s="63">
        <v>2</v>
      </c>
      <c r="AA260" s="64"/>
      <c r="AB260" s="65">
        <v>8</v>
      </c>
      <c r="AC260" s="65">
        <v>7</v>
      </c>
      <c r="AD260" s="65"/>
      <c r="AE260" s="65">
        <v>21</v>
      </c>
      <c r="AF260" s="66">
        <v>0</v>
      </c>
      <c r="AG260" s="64">
        <v>40</v>
      </c>
      <c r="AH260" s="66">
        <v>18</v>
      </c>
      <c r="AI260" s="67">
        <v>12</v>
      </c>
      <c r="AJ260" s="68">
        <f t="shared" ref="AJ260:AJ261" si="95">SUM(AN260:AP260)</f>
        <v>33</v>
      </c>
      <c r="AK260" s="69" t="s">
        <v>75</v>
      </c>
      <c r="AL260" s="55" t="s">
        <v>75</v>
      </c>
      <c r="AM260" s="70" t="s">
        <v>75</v>
      </c>
      <c r="AN260" s="67">
        <v>3</v>
      </c>
      <c r="AO260" s="55">
        <v>30</v>
      </c>
      <c r="AP260" s="70">
        <v>0</v>
      </c>
      <c r="AQ260" s="67" t="s">
        <v>75</v>
      </c>
      <c r="AR260" s="55" t="s">
        <v>75</v>
      </c>
      <c r="AS260" s="55" t="s">
        <v>75</v>
      </c>
      <c r="AT260" s="55" t="s">
        <v>75</v>
      </c>
      <c r="AU260" s="56" t="s">
        <v>75</v>
      </c>
      <c r="AV260" s="71">
        <f t="shared" si="92"/>
        <v>0</v>
      </c>
      <c r="AW260" s="58"/>
      <c r="AX260" s="58"/>
      <c r="AY260" s="58"/>
      <c r="AZ260" s="58"/>
      <c r="BA260" s="58"/>
      <c r="BB260" s="58"/>
      <c r="BC260" s="58"/>
      <c r="BD260" s="58"/>
      <c r="BE260" s="61"/>
    </row>
    <row r="261" spans="1:57" ht="34.049999999999997" customHeight="1" x14ac:dyDescent="0.3">
      <c r="A261" s="702"/>
      <c r="B261" s="675"/>
      <c r="C261" s="672"/>
      <c r="D261" s="72" t="s">
        <v>76</v>
      </c>
      <c r="E261" s="678"/>
      <c r="F261" s="672"/>
      <c r="G261" s="73">
        <f t="shared" si="59"/>
        <v>0</v>
      </c>
      <c r="H261" s="74">
        <f t="shared" si="73"/>
        <v>0</v>
      </c>
      <c r="I261" s="75"/>
      <c r="J261" s="75"/>
      <c r="K261" s="75"/>
      <c r="L261" s="76"/>
      <c r="M261" s="77">
        <f t="shared" si="86"/>
        <v>0</v>
      </c>
      <c r="N261" s="78"/>
      <c r="O261" s="78"/>
      <c r="P261" s="78"/>
      <c r="Q261" s="78"/>
      <c r="R261" s="79"/>
      <c r="S261" s="80"/>
      <c r="T261" s="75"/>
      <c r="U261" s="75"/>
      <c r="V261" s="78"/>
      <c r="W261" s="78"/>
      <c r="X261" s="81"/>
      <c r="Y261" s="62"/>
      <c r="Z261" s="63"/>
      <c r="AA261" s="64"/>
      <c r="AB261" s="65"/>
      <c r="AC261" s="65"/>
      <c r="AD261" s="65"/>
      <c r="AE261" s="65"/>
      <c r="AF261" s="66"/>
      <c r="AG261" s="82"/>
      <c r="AH261" s="76"/>
      <c r="AI261" s="82"/>
      <c r="AJ261" s="83">
        <f t="shared" si="95"/>
        <v>0</v>
      </c>
      <c r="AK261" s="84" t="s">
        <v>77</v>
      </c>
      <c r="AL261" s="75" t="s">
        <v>77</v>
      </c>
      <c r="AM261" s="85" t="s">
        <v>77</v>
      </c>
      <c r="AN261" s="82"/>
      <c r="AO261" s="75"/>
      <c r="AP261" s="85"/>
      <c r="AQ261" s="82" t="s">
        <v>75</v>
      </c>
      <c r="AR261" s="75" t="s">
        <v>75</v>
      </c>
      <c r="AS261" s="75" t="s">
        <v>75</v>
      </c>
      <c r="AT261" s="75" t="s">
        <v>75</v>
      </c>
      <c r="AU261" s="76" t="s">
        <v>75</v>
      </c>
      <c r="AV261" s="86">
        <f t="shared" si="92"/>
        <v>0</v>
      </c>
      <c r="AW261" s="78"/>
      <c r="AX261" s="78"/>
      <c r="AY261" s="78"/>
      <c r="AZ261" s="78"/>
      <c r="BA261" s="78"/>
      <c r="BB261" s="78"/>
      <c r="BC261" s="78"/>
      <c r="BD261" s="78"/>
      <c r="BE261" s="81"/>
    </row>
    <row r="262" spans="1:57" ht="34.049999999999997" customHeight="1" x14ac:dyDescent="0.3">
      <c r="A262" s="702"/>
      <c r="B262" s="675"/>
      <c r="C262" s="672"/>
      <c r="D262" s="72" t="s">
        <v>78</v>
      </c>
      <c r="E262" s="678"/>
      <c r="F262" s="672"/>
      <c r="G262" s="73">
        <f t="shared" si="59"/>
        <v>0</v>
      </c>
      <c r="H262" s="74">
        <f t="shared" si="73"/>
        <v>0</v>
      </c>
      <c r="I262" s="75"/>
      <c r="J262" s="75"/>
      <c r="K262" s="75"/>
      <c r="L262" s="76"/>
      <c r="M262" s="77">
        <f t="shared" si="86"/>
        <v>0</v>
      </c>
      <c r="N262" s="78"/>
      <c r="O262" s="78"/>
      <c r="P262" s="78"/>
      <c r="Q262" s="87"/>
      <c r="R262" s="79"/>
      <c r="S262" s="80"/>
      <c r="T262" s="78"/>
      <c r="U262" s="78"/>
      <c r="V262" s="78"/>
      <c r="W262" s="78"/>
      <c r="X262" s="81"/>
      <c r="Y262" s="62"/>
      <c r="Z262" s="63"/>
      <c r="AA262" s="64"/>
      <c r="AB262" s="65"/>
      <c r="AC262" s="65"/>
      <c r="AD262" s="65"/>
      <c r="AE262" s="65"/>
      <c r="AF262" s="66"/>
      <c r="AG262" s="82"/>
      <c r="AH262" s="76"/>
      <c r="AI262" s="82"/>
      <c r="AJ262" s="83">
        <f>SUM(AK262:AM262)</f>
        <v>0</v>
      </c>
      <c r="AK262" s="84"/>
      <c r="AL262" s="75"/>
      <c r="AM262" s="85"/>
      <c r="AN262" s="82" t="s">
        <v>75</v>
      </c>
      <c r="AO262" s="75" t="s">
        <v>75</v>
      </c>
      <c r="AP262" s="85" t="s">
        <v>75</v>
      </c>
      <c r="AQ262" s="82" t="s">
        <v>75</v>
      </c>
      <c r="AR262" s="75" t="s">
        <v>75</v>
      </c>
      <c r="AS262" s="75" t="s">
        <v>75</v>
      </c>
      <c r="AT262" s="75" t="s">
        <v>75</v>
      </c>
      <c r="AU262" s="76" t="s">
        <v>75</v>
      </c>
      <c r="AV262" s="86">
        <f t="shared" si="92"/>
        <v>0</v>
      </c>
      <c r="AW262" s="78"/>
      <c r="AX262" s="78"/>
      <c r="AY262" s="78"/>
      <c r="AZ262" s="78"/>
      <c r="BA262" s="78"/>
      <c r="BB262" s="78"/>
      <c r="BC262" s="78"/>
      <c r="BD262" s="78"/>
      <c r="BE262" s="81"/>
    </row>
    <row r="263" spans="1:57" ht="34.049999999999997" customHeight="1" x14ac:dyDescent="0.3">
      <c r="A263" s="702"/>
      <c r="B263" s="675"/>
      <c r="C263" s="672"/>
      <c r="D263" s="72" t="s">
        <v>79</v>
      </c>
      <c r="E263" s="678"/>
      <c r="F263" s="672"/>
      <c r="G263" s="73">
        <f t="shared" si="59"/>
        <v>111</v>
      </c>
      <c r="H263" s="74">
        <f t="shared" si="73"/>
        <v>2</v>
      </c>
      <c r="I263" s="75"/>
      <c r="J263" s="75">
        <v>2</v>
      </c>
      <c r="K263" s="75"/>
      <c r="L263" s="76"/>
      <c r="M263" s="77">
        <f t="shared" si="86"/>
        <v>106</v>
      </c>
      <c r="N263" s="78">
        <v>85</v>
      </c>
      <c r="O263" s="78"/>
      <c r="P263" s="78"/>
      <c r="Q263" s="78"/>
      <c r="R263" s="79">
        <v>21</v>
      </c>
      <c r="S263" s="80">
        <v>30</v>
      </c>
      <c r="T263" s="78"/>
      <c r="U263" s="78"/>
      <c r="V263" s="78">
        <v>75</v>
      </c>
      <c r="W263" s="78">
        <v>1</v>
      </c>
      <c r="X263" s="81"/>
      <c r="Y263" s="62">
        <v>98</v>
      </c>
      <c r="Z263" s="63">
        <v>8</v>
      </c>
      <c r="AA263" s="64"/>
      <c r="AB263" s="65">
        <v>21</v>
      </c>
      <c r="AC263" s="65">
        <v>19</v>
      </c>
      <c r="AD263" s="65">
        <v>6</v>
      </c>
      <c r="AE263" s="65">
        <v>70</v>
      </c>
      <c r="AF263" s="66">
        <v>8</v>
      </c>
      <c r="AG263" s="82">
        <v>36</v>
      </c>
      <c r="AH263" s="76">
        <v>18</v>
      </c>
      <c r="AI263" s="82">
        <v>94</v>
      </c>
      <c r="AJ263" s="83">
        <f t="shared" ref="AJ263:AJ264" si="96">SUM(AQ263:AU263)</f>
        <v>106</v>
      </c>
      <c r="AK263" s="84" t="s">
        <v>77</v>
      </c>
      <c r="AL263" s="75" t="s">
        <v>77</v>
      </c>
      <c r="AM263" s="85" t="s">
        <v>77</v>
      </c>
      <c r="AN263" s="82" t="s">
        <v>75</v>
      </c>
      <c r="AO263" s="75" t="s">
        <v>75</v>
      </c>
      <c r="AP263" s="85" t="s">
        <v>75</v>
      </c>
      <c r="AQ263" s="88">
        <v>17</v>
      </c>
      <c r="AR263" s="76">
        <v>3</v>
      </c>
      <c r="AS263" s="76">
        <v>83</v>
      </c>
      <c r="AT263" s="76">
        <v>3</v>
      </c>
      <c r="AU263" s="85"/>
      <c r="AV263" s="86">
        <f t="shared" si="92"/>
        <v>5</v>
      </c>
      <c r="AW263" s="78"/>
      <c r="AX263" s="78">
        <v>1</v>
      </c>
      <c r="AY263" s="78"/>
      <c r="AZ263" s="78"/>
      <c r="BA263" s="78">
        <v>3</v>
      </c>
      <c r="BB263" s="78"/>
      <c r="BC263" s="78"/>
      <c r="BD263" s="78">
        <v>1</v>
      </c>
      <c r="BE263" s="81"/>
    </row>
    <row r="264" spans="1:57" ht="34.049999999999997" customHeight="1" x14ac:dyDescent="0.3">
      <c r="A264" s="702"/>
      <c r="B264" s="676"/>
      <c r="C264" s="673"/>
      <c r="D264" s="89" t="s">
        <v>80</v>
      </c>
      <c r="E264" s="679"/>
      <c r="F264" s="673"/>
      <c r="G264" s="90">
        <f t="shared" si="59"/>
        <v>0</v>
      </c>
      <c r="H264" s="91">
        <f t="shared" si="73"/>
        <v>0</v>
      </c>
      <c r="I264" s="92"/>
      <c r="J264" s="92"/>
      <c r="K264" s="92"/>
      <c r="L264" s="93"/>
      <c r="M264" s="94">
        <f t="shared" si="86"/>
        <v>0</v>
      </c>
      <c r="N264" s="95"/>
      <c r="O264" s="95"/>
      <c r="P264" s="95"/>
      <c r="Q264" s="95"/>
      <c r="R264" s="96"/>
      <c r="S264" s="97"/>
      <c r="T264" s="98"/>
      <c r="U264" s="98"/>
      <c r="V264" s="98"/>
      <c r="W264" s="98"/>
      <c r="X264" s="99"/>
      <c r="Y264" s="100"/>
      <c r="Z264" s="81"/>
      <c r="AA264" s="82"/>
      <c r="AB264" s="75"/>
      <c r="AC264" s="75"/>
      <c r="AD264" s="75"/>
      <c r="AE264" s="75"/>
      <c r="AF264" s="76"/>
      <c r="AG264" s="101"/>
      <c r="AH264" s="102"/>
      <c r="AI264" s="103"/>
      <c r="AJ264" s="104">
        <f t="shared" si="96"/>
        <v>0</v>
      </c>
      <c r="AK264" s="105" t="s">
        <v>75</v>
      </c>
      <c r="AL264" s="92" t="s">
        <v>75</v>
      </c>
      <c r="AM264" s="106" t="s">
        <v>75</v>
      </c>
      <c r="AN264" s="103" t="s">
        <v>75</v>
      </c>
      <c r="AO264" s="92" t="s">
        <v>77</v>
      </c>
      <c r="AP264" s="106" t="s">
        <v>77</v>
      </c>
      <c r="AQ264" s="103"/>
      <c r="AR264" s="92"/>
      <c r="AS264" s="92"/>
      <c r="AT264" s="92"/>
      <c r="AU264" s="93"/>
      <c r="AV264" s="107">
        <f t="shared" si="92"/>
        <v>0</v>
      </c>
      <c r="AW264" s="98"/>
      <c r="AX264" s="98"/>
      <c r="AY264" s="98"/>
      <c r="AZ264" s="98"/>
      <c r="BA264" s="98"/>
      <c r="BB264" s="98"/>
      <c r="BC264" s="98"/>
      <c r="BD264" s="98"/>
      <c r="BE264" s="99"/>
    </row>
    <row r="265" spans="1:57" ht="34.049999999999997" customHeight="1" x14ac:dyDescent="0.3">
      <c r="A265" s="702"/>
      <c r="B265" s="674" t="s">
        <v>175</v>
      </c>
      <c r="C265" s="671" t="s">
        <v>176</v>
      </c>
      <c r="D265" s="51" t="s">
        <v>74</v>
      </c>
      <c r="E265" s="724">
        <v>70</v>
      </c>
      <c r="F265" s="681">
        <f>E265-SUM(M265:M269)</f>
        <v>15</v>
      </c>
      <c r="G265" s="53">
        <f t="shared" si="59"/>
        <v>0</v>
      </c>
      <c r="H265" s="54">
        <f t="shared" si="73"/>
        <v>0</v>
      </c>
      <c r="I265" s="55"/>
      <c r="J265" s="55"/>
      <c r="K265" s="55"/>
      <c r="L265" s="56"/>
      <c r="M265" s="57">
        <f t="shared" si="86"/>
        <v>0</v>
      </c>
      <c r="N265" s="58"/>
      <c r="O265" s="58"/>
      <c r="P265" s="58"/>
      <c r="Q265" s="58"/>
      <c r="R265" s="61"/>
      <c r="S265" s="62"/>
      <c r="T265" s="62"/>
      <c r="U265" s="62"/>
      <c r="V265" s="108"/>
      <c r="W265" s="108"/>
      <c r="X265" s="63"/>
      <c r="Y265" s="60"/>
      <c r="Z265" s="61"/>
      <c r="AA265" s="67"/>
      <c r="AB265" s="55"/>
      <c r="AC265" s="55"/>
      <c r="AD265" s="55"/>
      <c r="AE265" s="55"/>
      <c r="AF265" s="56"/>
      <c r="AG265" s="67"/>
      <c r="AH265" s="70"/>
      <c r="AI265" s="69"/>
      <c r="AJ265" s="68">
        <f t="shared" ref="AJ265:AJ266" si="97">SUM(AN265:AP265)</f>
        <v>0</v>
      </c>
      <c r="AK265" s="69" t="s">
        <v>75</v>
      </c>
      <c r="AL265" s="55" t="s">
        <v>75</v>
      </c>
      <c r="AM265" s="70" t="s">
        <v>75</v>
      </c>
      <c r="AN265" s="67"/>
      <c r="AO265" s="55"/>
      <c r="AP265" s="70"/>
      <c r="AQ265" s="67" t="s">
        <v>75</v>
      </c>
      <c r="AR265" s="55" t="s">
        <v>75</v>
      </c>
      <c r="AS265" s="55" t="s">
        <v>75</v>
      </c>
      <c r="AT265" s="55" t="s">
        <v>75</v>
      </c>
      <c r="AU265" s="70" t="s">
        <v>75</v>
      </c>
      <c r="AV265" s="71">
        <f t="shared" si="92"/>
        <v>0</v>
      </c>
      <c r="AW265" s="108"/>
      <c r="AX265" s="108"/>
      <c r="AY265" s="108"/>
      <c r="AZ265" s="108"/>
      <c r="BA265" s="108"/>
      <c r="BB265" s="108"/>
      <c r="BC265" s="108"/>
      <c r="BD265" s="108"/>
      <c r="BE265" s="63"/>
    </row>
    <row r="266" spans="1:57" ht="34.049999999999997" customHeight="1" x14ac:dyDescent="0.3">
      <c r="A266" s="702"/>
      <c r="B266" s="675"/>
      <c r="C266" s="672"/>
      <c r="D266" s="72" t="s">
        <v>76</v>
      </c>
      <c r="E266" s="678"/>
      <c r="F266" s="672"/>
      <c r="G266" s="73">
        <f t="shared" si="59"/>
        <v>0</v>
      </c>
      <c r="H266" s="74">
        <f t="shared" si="73"/>
        <v>0</v>
      </c>
      <c r="I266" s="75"/>
      <c r="J266" s="75"/>
      <c r="K266" s="75"/>
      <c r="L266" s="76"/>
      <c r="M266" s="77">
        <f t="shared" si="86"/>
        <v>0</v>
      </c>
      <c r="N266" s="78"/>
      <c r="O266" s="78"/>
      <c r="P266" s="78"/>
      <c r="Q266" s="78"/>
      <c r="R266" s="81"/>
      <c r="S266" s="62"/>
      <c r="T266" s="62"/>
      <c r="U266" s="62"/>
      <c r="V266" s="108"/>
      <c r="W266" s="108"/>
      <c r="X266" s="63"/>
      <c r="Y266" s="109"/>
      <c r="Z266" s="63"/>
      <c r="AA266" s="64"/>
      <c r="AB266" s="65"/>
      <c r="AC266" s="65"/>
      <c r="AD266" s="65"/>
      <c r="AE266" s="65"/>
      <c r="AF266" s="66"/>
      <c r="AG266" s="82"/>
      <c r="AH266" s="85"/>
      <c r="AI266" s="84"/>
      <c r="AJ266" s="83">
        <f t="shared" si="97"/>
        <v>0</v>
      </c>
      <c r="AK266" s="84" t="s">
        <v>77</v>
      </c>
      <c r="AL266" s="75" t="s">
        <v>77</v>
      </c>
      <c r="AM266" s="85" t="s">
        <v>77</v>
      </c>
      <c r="AN266" s="82"/>
      <c r="AO266" s="75"/>
      <c r="AP266" s="85"/>
      <c r="AQ266" s="82" t="s">
        <v>75</v>
      </c>
      <c r="AR266" s="75" t="s">
        <v>75</v>
      </c>
      <c r="AS266" s="75" t="s">
        <v>75</v>
      </c>
      <c r="AT266" s="75" t="s">
        <v>75</v>
      </c>
      <c r="AU266" s="85" t="s">
        <v>75</v>
      </c>
      <c r="AV266" s="86">
        <f t="shared" si="92"/>
        <v>0</v>
      </c>
      <c r="AW266" s="108"/>
      <c r="AX266" s="108"/>
      <c r="AY266" s="108"/>
      <c r="AZ266" s="108"/>
      <c r="BA266" s="108"/>
      <c r="BB266" s="108"/>
      <c r="BC266" s="108"/>
      <c r="BD266" s="108"/>
      <c r="BE266" s="63"/>
    </row>
    <row r="267" spans="1:57" ht="34.049999999999997" customHeight="1" x14ac:dyDescent="0.3">
      <c r="A267" s="702"/>
      <c r="B267" s="675"/>
      <c r="C267" s="672"/>
      <c r="D267" s="72" t="s">
        <v>78</v>
      </c>
      <c r="E267" s="678"/>
      <c r="F267" s="672"/>
      <c r="G267" s="73">
        <f t="shared" si="59"/>
        <v>0</v>
      </c>
      <c r="H267" s="74">
        <f t="shared" si="73"/>
        <v>0</v>
      </c>
      <c r="I267" s="75"/>
      <c r="J267" s="75"/>
      <c r="K267" s="75"/>
      <c r="L267" s="76"/>
      <c r="M267" s="77">
        <f t="shared" si="86"/>
        <v>0</v>
      </c>
      <c r="N267" s="78"/>
      <c r="O267" s="78"/>
      <c r="P267" s="78"/>
      <c r="Q267" s="78"/>
      <c r="R267" s="81"/>
      <c r="S267" s="62"/>
      <c r="T267" s="62"/>
      <c r="U267" s="62"/>
      <c r="V267" s="108"/>
      <c r="W267" s="108"/>
      <c r="X267" s="63"/>
      <c r="Y267" s="109"/>
      <c r="Z267" s="63"/>
      <c r="AA267" s="64"/>
      <c r="AB267" s="65"/>
      <c r="AC267" s="65"/>
      <c r="AD267" s="65"/>
      <c r="AE267" s="65"/>
      <c r="AF267" s="66"/>
      <c r="AG267" s="82"/>
      <c r="AH267" s="85"/>
      <c r="AI267" s="84"/>
      <c r="AJ267" s="83">
        <f>SUM(AK267:AM267)</f>
        <v>0</v>
      </c>
      <c r="AK267" s="84"/>
      <c r="AL267" s="75"/>
      <c r="AM267" s="85"/>
      <c r="AN267" s="82" t="s">
        <v>75</v>
      </c>
      <c r="AO267" s="75" t="s">
        <v>75</v>
      </c>
      <c r="AP267" s="85" t="s">
        <v>75</v>
      </c>
      <c r="AQ267" s="82" t="s">
        <v>75</v>
      </c>
      <c r="AR267" s="75" t="s">
        <v>75</v>
      </c>
      <c r="AS267" s="75" t="s">
        <v>75</v>
      </c>
      <c r="AT267" s="75" t="s">
        <v>75</v>
      </c>
      <c r="AU267" s="85" t="s">
        <v>75</v>
      </c>
      <c r="AV267" s="86">
        <f t="shared" si="92"/>
        <v>0</v>
      </c>
      <c r="AW267" s="108"/>
      <c r="AX267" s="108"/>
      <c r="AY267" s="108"/>
      <c r="AZ267" s="108"/>
      <c r="BA267" s="108"/>
      <c r="BB267" s="108"/>
      <c r="BC267" s="108"/>
      <c r="BD267" s="108"/>
      <c r="BE267" s="63"/>
    </row>
    <row r="268" spans="1:57" ht="34.049999999999997" customHeight="1" x14ac:dyDescent="0.3">
      <c r="A268" s="702"/>
      <c r="B268" s="675"/>
      <c r="C268" s="672"/>
      <c r="D268" s="72" t="s">
        <v>79</v>
      </c>
      <c r="E268" s="678"/>
      <c r="F268" s="672"/>
      <c r="G268" s="73">
        <f t="shared" si="59"/>
        <v>59</v>
      </c>
      <c r="H268" s="74">
        <f t="shared" si="73"/>
        <v>3</v>
      </c>
      <c r="I268" s="75"/>
      <c r="J268" s="75"/>
      <c r="K268" s="75">
        <v>3</v>
      </c>
      <c r="L268" s="76"/>
      <c r="M268" s="77">
        <f t="shared" si="86"/>
        <v>55</v>
      </c>
      <c r="N268" s="78">
        <v>55</v>
      </c>
      <c r="O268" s="78"/>
      <c r="P268" s="78"/>
      <c r="Q268" s="78"/>
      <c r="R268" s="81"/>
      <c r="S268" s="62">
        <v>22</v>
      </c>
      <c r="T268" s="62"/>
      <c r="U268" s="62"/>
      <c r="V268" s="108">
        <v>31</v>
      </c>
      <c r="W268" s="108">
        <v>2</v>
      </c>
      <c r="X268" s="63"/>
      <c r="Y268" s="109">
        <v>49</v>
      </c>
      <c r="Z268" s="63">
        <v>6</v>
      </c>
      <c r="AA268" s="64"/>
      <c r="AB268" s="65">
        <v>15</v>
      </c>
      <c r="AC268" s="65">
        <v>15</v>
      </c>
      <c r="AD268" s="65">
        <v>6</v>
      </c>
      <c r="AE268" s="65">
        <v>54</v>
      </c>
      <c r="AF268" s="66"/>
      <c r="AG268" s="82">
        <v>45</v>
      </c>
      <c r="AH268" s="85">
        <v>18</v>
      </c>
      <c r="AI268" s="84">
        <v>100</v>
      </c>
      <c r="AJ268" s="83">
        <f t="shared" ref="AJ268:AJ269" si="98">SUM(AQ268:AU268)</f>
        <v>55</v>
      </c>
      <c r="AK268" s="84" t="s">
        <v>77</v>
      </c>
      <c r="AL268" s="75" t="s">
        <v>77</v>
      </c>
      <c r="AM268" s="85" t="s">
        <v>77</v>
      </c>
      <c r="AN268" s="82" t="s">
        <v>75</v>
      </c>
      <c r="AO268" s="75" t="s">
        <v>75</v>
      </c>
      <c r="AP268" s="85" t="s">
        <v>75</v>
      </c>
      <c r="AQ268" s="82">
        <v>5</v>
      </c>
      <c r="AR268" s="75">
        <v>4</v>
      </c>
      <c r="AS268" s="75">
        <v>35</v>
      </c>
      <c r="AT268" s="75">
        <v>11</v>
      </c>
      <c r="AU268" s="85"/>
      <c r="AV268" s="86">
        <f t="shared" si="92"/>
        <v>4</v>
      </c>
      <c r="AW268" s="108"/>
      <c r="AX268" s="108">
        <v>1</v>
      </c>
      <c r="AY268" s="108"/>
      <c r="AZ268" s="108"/>
      <c r="BA268" s="108">
        <v>1</v>
      </c>
      <c r="BB268" s="108"/>
      <c r="BC268" s="108">
        <v>1</v>
      </c>
      <c r="BD268" s="108">
        <v>1</v>
      </c>
      <c r="BE268" s="63"/>
    </row>
    <row r="269" spans="1:57" ht="34.049999999999997" customHeight="1" x14ac:dyDescent="0.3">
      <c r="A269" s="702"/>
      <c r="B269" s="676"/>
      <c r="C269" s="673"/>
      <c r="D269" s="89" t="s">
        <v>80</v>
      </c>
      <c r="E269" s="679"/>
      <c r="F269" s="673"/>
      <c r="G269" s="90">
        <f t="shared" si="59"/>
        <v>0</v>
      </c>
      <c r="H269" s="91">
        <f t="shared" si="73"/>
        <v>0</v>
      </c>
      <c r="I269" s="92"/>
      <c r="J269" s="92"/>
      <c r="K269" s="92"/>
      <c r="L269" s="93"/>
      <c r="M269" s="110">
        <f t="shared" si="86"/>
        <v>0</v>
      </c>
      <c r="N269" s="98"/>
      <c r="O269" s="98"/>
      <c r="P269" s="98"/>
      <c r="Q269" s="98"/>
      <c r="R269" s="99"/>
      <c r="S269" s="100"/>
      <c r="T269" s="100"/>
      <c r="U269" s="100"/>
      <c r="V269" s="78"/>
      <c r="W269" s="78"/>
      <c r="X269" s="81"/>
      <c r="Y269" s="80"/>
      <c r="Z269" s="81"/>
      <c r="AA269" s="82"/>
      <c r="AB269" s="75"/>
      <c r="AC269" s="75"/>
      <c r="AD269" s="75"/>
      <c r="AE269" s="75"/>
      <c r="AF269" s="76"/>
      <c r="AG269" s="103"/>
      <c r="AH269" s="106"/>
      <c r="AI269" s="111"/>
      <c r="AJ269" s="112">
        <f t="shared" si="98"/>
        <v>0</v>
      </c>
      <c r="AK269" s="105" t="s">
        <v>75</v>
      </c>
      <c r="AL269" s="92" t="s">
        <v>75</v>
      </c>
      <c r="AM269" s="106" t="s">
        <v>75</v>
      </c>
      <c r="AN269" s="103" t="s">
        <v>75</v>
      </c>
      <c r="AO269" s="92" t="s">
        <v>77</v>
      </c>
      <c r="AP269" s="106" t="s">
        <v>77</v>
      </c>
      <c r="AQ269" s="103"/>
      <c r="AR269" s="92"/>
      <c r="AS269" s="92"/>
      <c r="AT269" s="92"/>
      <c r="AU269" s="106"/>
      <c r="AV269" s="107">
        <f t="shared" si="92"/>
        <v>0</v>
      </c>
      <c r="AW269" s="78"/>
      <c r="AX269" s="78"/>
      <c r="AY269" s="78"/>
      <c r="AZ269" s="78"/>
      <c r="BA269" s="78"/>
      <c r="BB269" s="78"/>
      <c r="BC269" s="78"/>
      <c r="BD269" s="78"/>
      <c r="BE269" s="81"/>
    </row>
    <row r="270" spans="1:57" ht="34.049999999999997" customHeight="1" x14ac:dyDescent="0.3">
      <c r="A270" s="702"/>
      <c r="B270" s="674" t="s">
        <v>177</v>
      </c>
      <c r="C270" s="671" t="s">
        <v>172</v>
      </c>
      <c r="D270" s="51" t="s">
        <v>74</v>
      </c>
      <c r="E270" s="724">
        <v>75</v>
      </c>
      <c r="F270" s="681">
        <f>E270-SUM(M270:M274)</f>
        <v>-8</v>
      </c>
      <c r="G270" s="53">
        <f t="shared" si="59"/>
        <v>0</v>
      </c>
      <c r="H270" s="54">
        <f t="shared" si="73"/>
        <v>0</v>
      </c>
      <c r="I270" s="55"/>
      <c r="J270" s="55"/>
      <c r="K270" s="55"/>
      <c r="L270" s="56"/>
      <c r="M270" s="57">
        <f t="shared" si="86"/>
        <v>0</v>
      </c>
      <c r="N270" s="58"/>
      <c r="O270" s="58"/>
      <c r="P270" s="58"/>
      <c r="Q270" s="58"/>
      <c r="R270" s="61"/>
      <c r="S270" s="113"/>
      <c r="T270" s="113"/>
      <c r="U270" s="113"/>
      <c r="V270" s="58"/>
      <c r="W270" s="58"/>
      <c r="X270" s="61"/>
      <c r="Y270" s="60"/>
      <c r="Z270" s="61"/>
      <c r="AA270" s="67"/>
      <c r="AB270" s="55"/>
      <c r="AC270" s="55"/>
      <c r="AD270" s="55"/>
      <c r="AE270" s="55"/>
      <c r="AF270" s="56"/>
      <c r="AG270" s="67"/>
      <c r="AH270" s="70"/>
      <c r="AI270" s="69"/>
      <c r="AJ270" s="68">
        <f t="shared" ref="AJ270:AJ271" si="99">SUM(AN270:AP270)</f>
        <v>0</v>
      </c>
      <c r="AK270" s="69" t="s">
        <v>75</v>
      </c>
      <c r="AL270" s="55" t="s">
        <v>75</v>
      </c>
      <c r="AM270" s="70" t="s">
        <v>75</v>
      </c>
      <c r="AN270" s="67"/>
      <c r="AO270" s="55"/>
      <c r="AP270" s="70"/>
      <c r="AQ270" s="67" t="s">
        <v>75</v>
      </c>
      <c r="AR270" s="55" t="s">
        <v>75</v>
      </c>
      <c r="AS270" s="55" t="s">
        <v>75</v>
      </c>
      <c r="AT270" s="55" t="s">
        <v>75</v>
      </c>
      <c r="AU270" s="70" t="s">
        <v>75</v>
      </c>
      <c r="AV270" s="71">
        <f t="shared" si="92"/>
        <v>0</v>
      </c>
      <c r="AW270" s="58"/>
      <c r="AX270" s="58"/>
      <c r="AY270" s="58"/>
      <c r="AZ270" s="58"/>
      <c r="BA270" s="58"/>
      <c r="BB270" s="58"/>
      <c r="BC270" s="58"/>
      <c r="BD270" s="58"/>
      <c r="BE270" s="61"/>
    </row>
    <row r="271" spans="1:57" ht="34.049999999999997" customHeight="1" x14ac:dyDescent="0.3">
      <c r="A271" s="702"/>
      <c r="B271" s="675"/>
      <c r="C271" s="672"/>
      <c r="D271" s="72" t="s">
        <v>76</v>
      </c>
      <c r="E271" s="678"/>
      <c r="F271" s="672"/>
      <c r="G271" s="73">
        <f t="shared" si="59"/>
        <v>0</v>
      </c>
      <c r="H271" s="74">
        <f t="shared" si="73"/>
        <v>0</v>
      </c>
      <c r="I271" s="75"/>
      <c r="J271" s="75"/>
      <c r="K271" s="75"/>
      <c r="L271" s="76"/>
      <c r="M271" s="77">
        <f t="shared" si="86"/>
        <v>0</v>
      </c>
      <c r="N271" s="78"/>
      <c r="O271" s="78"/>
      <c r="P271" s="78"/>
      <c r="Q271" s="78"/>
      <c r="R271" s="81"/>
      <c r="S271" s="62"/>
      <c r="T271" s="62"/>
      <c r="U271" s="62"/>
      <c r="V271" s="108"/>
      <c r="W271" s="108"/>
      <c r="X271" s="63"/>
      <c r="Y271" s="109"/>
      <c r="Z271" s="63"/>
      <c r="AA271" s="64"/>
      <c r="AB271" s="65"/>
      <c r="AC271" s="65"/>
      <c r="AD271" s="65"/>
      <c r="AE271" s="65"/>
      <c r="AF271" s="66"/>
      <c r="AG271" s="82"/>
      <c r="AH271" s="85"/>
      <c r="AI271" s="84"/>
      <c r="AJ271" s="83">
        <f t="shared" si="99"/>
        <v>0</v>
      </c>
      <c r="AK271" s="84" t="s">
        <v>77</v>
      </c>
      <c r="AL271" s="75" t="s">
        <v>77</v>
      </c>
      <c r="AM271" s="85" t="s">
        <v>77</v>
      </c>
      <c r="AN271" s="82"/>
      <c r="AO271" s="75"/>
      <c r="AP271" s="85"/>
      <c r="AQ271" s="82" t="s">
        <v>75</v>
      </c>
      <c r="AR271" s="75" t="s">
        <v>75</v>
      </c>
      <c r="AS271" s="75" t="s">
        <v>75</v>
      </c>
      <c r="AT271" s="75" t="s">
        <v>75</v>
      </c>
      <c r="AU271" s="85" t="s">
        <v>75</v>
      </c>
      <c r="AV271" s="86">
        <f t="shared" si="92"/>
        <v>0</v>
      </c>
      <c r="AW271" s="108"/>
      <c r="AX271" s="108"/>
      <c r="AY271" s="108"/>
      <c r="AZ271" s="108"/>
      <c r="BA271" s="108"/>
      <c r="BB271" s="108"/>
      <c r="BC271" s="108"/>
      <c r="BD271" s="108"/>
      <c r="BE271" s="63"/>
    </row>
    <row r="272" spans="1:57" ht="34.049999999999997" customHeight="1" x14ac:dyDescent="0.3">
      <c r="A272" s="702"/>
      <c r="B272" s="675"/>
      <c r="C272" s="672"/>
      <c r="D272" s="72" t="s">
        <v>78</v>
      </c>
      <c r="E272" s="678"/>
      <c r="F272" s="672"/>
      <c r="G272" s="73">
        <f t="shared" si="59"/>
        <v>0</v>
      </c>
      <c r="H272" s="74">
        <f t="shared" si="73"/>
        <v>0</v>
      </c>
      <c r="I272" s="75"/>
      <c r="J272" s="75"/>
      <c r="K272" s="75"/>
      <c r="L272" s="76"/>
      <c r="M272" s="77">
        <f t="shared" si="86"/>
        <v>0</v>
      </c>
      <c r="N272" s="78"/>
      <c r="O272" s="78"/>
      <c r="P272" s="78"/>
      <c r="Q272" s="78"/>
      <c r="R272" s="81"/>
      <c r="S272" s="62"/>
      <c r="T272" s="62"/>
      <c r="U272" s="62"/>
      <c r="V272" s="108"/>
      <c r="W272" s="108"/>
      <c r="X272" s="63"/>
      <c r="Y272" s="109"/>
      <c r="Z272" s="63"/>
      <c r="AA272" s="64"/>
      <c r="AB272" s="65"/>
      <c r="AC272" s="65"/>
      <c r="AD272" s="65"/>
      <c r="AE272" s="65"/>
      <c r="AF272" s="66"/>
      <c r="AG272" s="82"/>
      <c r="AH272" s="85"/>
      <c r="AI272" s="84"/>
      <c r="AJ272" s="83">
        <f>SUM(AK272:AM272)</f>
        <v>0</v>
      </c>
      <c r="AK272" s="84"/>
      <c r="AL272" s="75"/>
      <c r="AM272" s="85"/>
      <c r="AN272" s="82" t="s">
        <v>75</v>
      </c>
      <c r="AO272" s="75" t="s">
        <v>75</v>
      </c>
      <c r="AP272" s="85" t="s">
        <v>75</v>
      </c>
      <c r="AQ272" s="82" t="s">
        <v>75</v>
      </c>
      <c r="AR272" s="75" t="s">
        <v>75</v>
      </c>
      <c r="AS272" s="75" t="s">
        <v>75</v>
      </c>
      <c r="AT272" s="75" t="s">
        <v>75</v>
      </c>
      <c r="AU272" s="85" t="s">
        <v>75</v>
      </c>
      <c r="AV272" s="86">
        <f t="shared" si="92"/>
        <v>0</v>
      </c>
      <c r="AW272" s="108"/>
      <c r="AX272" s="108"/>
      <c r="AY272" s="108"/>
      <c r="AZ272" s="108"/>
      <c r="BA272" s="108"/>
      <c r="BB272" s="108"/>
      <c r="BC272" s="108"/>
      <c r="BD272" s="108"/>
      <c r="BE272" s="63"/>
    </row>
    <row r="273" spans="1:57" ht="34.049999999999997" customHeight="1" x14ac:dyDescent="0.3">
      <c r="A273" s="702"/>
      <c r="B273" s="675"/>
      <c r="C273" s="672"/>
      <c r="D273" s="72" t="s">
        <v>79</v>
      </c>
      <c r="E273" s="678"/>
      <c r="F273" s="672"/>
      <c r="G273" s="73">
        <f t="shared" si="59"/>
        <v>84</v>
      </c>
      <c r="H273" s="74">
        <f t="shared" si="73"/>
        <v>3</v>
      </c>
      <c r="I273" s="75">
        <v>2</v>
      </c>
      <c r="J273" s="75">
        <v>1</v>
      </c>
      <c r="K273" s="75"/>
      <c r="L273" s="76"/>
      <c r="M273" s="77">
        <f t="shared" si="86"/>
        <v>83</v>
      </c>
      <c r="N273" s="78">
        <v>83</v>
      </c>
      <c r="O273" s="78"/>
      <c r="P273" s="78"/>
      <c r="Q273" s="78"/>
      <c r="R273" s="81"/>
      <c r="S273" s="62">
        <v>3</v>
      </c>
      <c r="T273" s="62"/>
      <c r="U273" s="62"/>
      <c r="V273" s="108">
        <v>80</v>
      </c>
      <c r="W273" s="108"/>
      <c r="X273" s="63"/>
      <c r="Y273" s="109">
        <v>72</v>
      </c>
      <c r="Z273" s="63">
        <v>11</v>
      </c>
      <c r="AA273" s="64"/>
      <c r="AB273" s="65">
        <v>12</v>
      </c>
      <c r="AC273" s="65">
        <v>12</v>
      </c>
      <c r="AD273" s="65">
        <v>16</v>
      </c>
      <c r="AE273" s="65">
        <v>39</v>
      </c>
      <c r="AF273" s="66">
        <v>8</v>
      </c>
      <c r="AG273" s="82">
        <v>42.4</v>
      </c>
      <c r="AH273" s="85">
        <v>20</v>
      </c>
      <c r="AI273" s="84">
        <v>84.5</v>
      </c>
      <c r="AJ273" s="83">
        <f t="shared" ref="AJ273:AJ274" si="100">SUM(AQ273:AU273)</f>
        <v>82</v>
      </c>
      <c r="AK273" s="84" t="s">
        <v>77</v>
      </c>
      <c r="AL273" s="75" t="s">
        <v>77</v>
      </c>
      <c r="AM273" s="85" t="s">
        <v>77</v>
      </c>
      <c r="AN273" s="82" t="s">
        <v>75</v>
      </c>
      <c r="AO273" s="75" t="s">
        <v>75</v>
      </c>
      <c r="AP273" s="85" t="s">
        <v>75</v>
      </c>
      <c r="AQ273" s="82">
        <v>12</v>
      </c>
      <c r="AR273" s="75">
        <v>27</v>
      </c>
      <c r="AS273" s="75">
        <v>35</v>
      </c>
      <c r="AT273" s="75">
        <v>7</v>
      </c>
      <c r="AU273" s="85">
        <v>1</v>
      </c>
      <c r="AV273" s="86">
        <f t="shared" si="92"/>
        <v>1</v>
      </c>
      <c r="AW273" s="108"/>
      <c r="AX273" s="108"/>
      <c r="AY273" s="108"/>
      <c r="AZ273" s="108"/>
      <c r="BA273" s="108"/>
      <c r="BB273" s="108"/>
      <c r="BC273" s="108"/>
      <c r="BD273" s="108"/>
      <c r="BE273" s="63">
        <v>1</v>
      </c>
    </row>
    <row r="274" spans="1:57" ht="34.049999999999997" customHeight="1" x14ac:dyDescent="0.3">
      <c r="A274" s="702"/>
      <c r="B274" s="676"/>
      <c r="C274" s="673"/>
      <c r="D274" s="89" t="s">
        <v>80</v>
      </c>
      <c r="E274" s="679"/>
      <c r="F274" s="673"/>
      <c r="G274" s="90">
        <f t="shared" si="59"/>
        <v>0</v>
      </c>
      <c r="H274" s="91">
        <f t="shared" si="73"/>
        <v>0</v>
      </c>
      <c r="I274" s="92"/>
      <c r="J274" s="92"/>
      <c r="K274" s="92"/>
      <c r="L274" s="93"/>
      <c r="M274" s="110">
        <f t="shared" si="86"/>
        <v>0</v>
      </c>
      <c r="N274" s="98"/>
      <c r="O274" s="98"/>
      <c r="P274" s="98"/>
      <c r="Q274" s="98"/>
      <c r="R274" s="99"/>
      <c r="S274" s="114"/>
      <c r="T274" s="114"/>
      <c r="U274" s="114"/>
      <c r="V274" s="98"/>
      <c r="W274" s="98"/>
      <c r="X274" s="99"/>
      <c r="Y274" s="97"/>
      <c r="Z274" s="99"/>
      <c r="AA274" s="103"/>
      <c r="AB274" s="92"/>
      <c r="AC274" s="92"/>
      <c r="AD274" s="92"/>
      <c r="AE274" s="92"/>
      <c r="AF274" s="93"/>
      <c r="AG274" s="103"/>
      <c r="AH274" s="106"/>
      <c r="AI274" s="105"/>
      <c r="AJ274" s="104">
        <f t="shared" si="100"/>
        <v>0</v>
      </c>
      <c r="AK274" s="105" t="s">
        <v>75</v>
      </c>
      <c r="AL274" s="92" t="s">
        <v>75</v>
      </c>
      <c r="AM274" s="106" t="s">
        <v>75</v>
      </c>
      <c r="AN274" s="103" t="s">
        <v>75</v>
      </c>
      <c r="AO274" s="92" t="s">
        <v>77</v>
      </c>
      <c r="AP274" s="106" t="s">
        <v>77</v>
      </c>
      <c r="AQ274" s="103"/>
      <c r="AR274" s="92"/>
      <c r="AS274" s="92"/>
      <c r="AT274" s="92"/>
      <c r="AU274" s="106"/>
      <c r="AV274" s="107">
        <f t="shared" si="92"/>
        <v>0</v>
      </c>
      <c r="AW274" s="98"/>
      <c r="AX274" s="98"/>
      <c r="AY274" s="98"/>
      <c r="AZ274" s="98"/>
      <c r="BA274" s="98"/>
      <c r="BB274" s="98"/>
      <c r="BC274" s="98"/>
      <c r="BD274" s="98"/>
      <c r="BE274" s="99"/>
    </row>
    <row r="275" spans="1:57" ht="34.049999999999997" customHeight="1" x14ac:dyDescent="0.3">
      <c r="A275" s="702"/>
      <c r="B275" s="674" t="s">
        <v>178</v>
      </c>
      <c r="C275" s="671" t="s">
        <v>179</v>
      </c>
      <c r="D275" s="51" t="s">
        <v>74</v>
      </c>
      <c r="E275" s="724">
        <v>75</v>
      </c>
      <c r="F275" s="681">
        <f>E275-SUM(M275:M279)</f>
        <v>12</v>
      </c>
      <c r="G275" s="53">
        <f t="shared" si="59"/>
        <v>0</v>
      </c>
      <c r="H275" s="54">
        <f t="shared" si="73"/>
        <v>0</v>
      </c>
      <c r="I275" s="55"/>
      <c r="J275" s="55"/>
      <c r="K275" s="55"/>
      <c r="L275" s="56"/>
      <c r="M275" s="57">
        <f t="shared" si="86"/>
        <v>0</v>
      </c>
      <c r="N275" s="58"/>
      <c r="O275" s="58"/>
      <c r="P275" s="58"/>
      <c r="Q275" s="58"/>
      <c r="R275" s="59"/>
      <c r="S275" s="60"/>
      <c r="T275" s="58"/>
      <c r="U275" s="58"/>
      <c r="V275" s="55"/>
      <c r="W275" s="58"/>
      <c r="X275" s="61"/>
      <c r="Y275" s="62"/>
      <c r="Z275" s="63"/>
      <c r="AA275" s="64"/>
      <c r="AB275" s="65"/>
      <c r="AC275" s="65"/>
      <c r="AD275" s="65"/>
      <c r="AE275" s="65"/>
      <c r="AF275" s="66"/>
      <c r="AG275" s="64"/>
      <c r="AH275" s="66"/>
      <c r="AI275" s="67"/>
      <c r="AJ275" s="68">
        <f t="shared" ref="AJ275:AJ276" si="101">SUM(AN275:AP275)</f>
        <v>0</v>
      </c>
      <c r="AK275" s="69" t="s">
        <v>75</v>
      </c>
      <c r="AL275" s="55" t="s">
        <v>75</v>
      </c>
      <c r="AM275" s="70" t="s">
        <v>75</v>
      </c>
      <c r="AN275" s="67"/>
      <c r="AO275" s="55"/>
      <c r="AP275" s="70"/>
      <c r="AQ275" s="67" t="s">
        <v>75</v>
      </c>
      <c r="AR275" s="55" t="s">
        <v>75</v>
      </c>
      <c r="AS275" s="55" t="s">
        <v>75</v>
      </c>
      <c r="AT275" s="55" t="s">
        <v>75</v>
      </c>
      <c r="AU275" s="56" t="s">
        <v>75</v>
      </c>
      <c r="AV275" s="71">
        <f t="shared" si="92"/>
        <v>0</v>
      </c>
      <c r="AW275" s="58"/>
      <c r="AX275" s="58"/>
      <c r="AY275" s="58"/>
      <c r="AZ275" s="58"/>
      <c r="BA275" s="58"/>
      <c r="BB275" s="58"/>
      <c r="BC275" s="58"/>
      <c r="BD275" s="58"/>
      <c r="BE275" s="61"/>
    </row>
    <row r="276" spans="1:57" ht="34.049999999999997" customHeight="1" x14ac:dyDescent="0.3">
      <c r="A276" s="702"/>
      <c r="B276" s="675"/>
      <c r="C276" s="672"/>
      <c r="D276" s="72" t="s">
        <v>76</v>
      </c>
      <c r="E276" s="678"/>
      <c r="F276" s="672"/>
      <c r="G276" s="73">
        <f t="shared" si="59"/>
        <v>0</v>
      </c>
      <c r="H276" s="74">
        <f t="shared" si="73"/>
        <v>0</v>
      </c>
      <c r="I276" s="75"/>
      <c r="J276" s="75"/>
      <c r="K276" s="75"/>
      <c r="L276" s="76"/>
      <c r="M276" s="77">
        <f t="shared" si="86"/>
        <v>0</v>
      </c>
      <c r="N276" s="78"/>
      <c r="O276" s="78"/>
      <c r="P276" s="78"/>
      <c r="Q276" s="78"/>
      <c r="R276" s="79"/>
      <c r="S276" s="80"/>
      <c r="T276" s="75"/>
      <c r="U276" s="75"/>
      <c r="V276" s="78"/>
      <c r="W276" s="78"/>
      <c r="X276" s="81"/>
      <c r="Y276" s="62"/>
      <c r="Z276" s="63"/>
      <c r="AA276" s="64"/>
      <c r="AB276" s="65"/>
      <c r="AC276" s="65"/>
      <c r="AD276" s="65"/>
      <c r="AE276" s="65"/>
      <c r="AF276" s="66"/>
      <c r="AG276" s="82"/>
      <c r="AH276" s="76"/>
      <c r="AI276" s="82"/>
      <c r="AJ276" s="83">
        <f t="shared" si="101"/>
        <v>0</v>
      </c>
      <c r="AK276" s="84" t="s">
        <v>77</v>
      </c>
      <c r="AL276" s="75" t="s">
        <v>77</v>
      </c>
      <c r="AM276" s="85" t="s">
        <v>77</v>
      </c>
      <c r="AN276" s="82"/>
      <c r="AO276" s="75"/>
      <c r="AP276" s="85"/>
      <c r="AQ276" s="82" t="s">
        <v>75</v>
      </c>
      <c r="AR276" s="75" t="s">
        <v>75</v>
      </c>
      <c r="AS276" s="75" t="s">
        <v>75</v>
      </c>
      <c r="AT276" s="75" t="s">
        <v>75</v>
      </c>
      <c r="AU276" s="76" t="s">
        <v>75</v>
      </c>
      <c r="AV276" s="86">
        <f t="shared" si="92"/>
        <v>0</v>
      </c>
      <c r="AW276" s="78"/>
      <c r="AX276" s="78"/>
      <c r="AY276" s="78"/>
      <c r="AZ276" s="78"/>
      <c r="BA276" s="78"/>
      <c r="BB276" s="78"/>
      <c r="BC276" s="78"/>
      <c r="BD276" s="78"/>
      <c r="BE276" s="81"/>
    </row>
    <row r="277" spans="1:57" ht="34.049999999999997" customHeight="1" x14ac:dyDescent="0.3">
      <c r="A277" s="702"/>
      <c r="B277" s="675"/>
      <c r="C277" s="672"/>
      <c r="D277" s="72" t="s">
        <v>78</v>
      </c>
      <c r="E277" s="678"/>
      <c r="F277" s="672"/>
      <c r="G277" s="73">
        <f t="shared" si="59"/>
        <v>0</v>
      </c>
      <c r="H277" s="74">
        <f t="shared" si="73"/>
        <v>0</v>
      </c>
      <c r="I277" s="75"/>
      <c r="J277" s="75"/>
      <c r="K277" s="75"/>
      <c r="L277" s="76"/>
      <c r="M277" s="77">
        <f t="shared" si="86"/>
        <v>0</v>
      </c>
      <c r="N277" s="78"/>
      <c r="O277" s="78"/>
      <c r="P277" s="78"/>
      <c r="Q277" s="87"/>
      <c r="R277" s="79"/>
      <c r="S277" s="80"/>
      <c r="T277" s="78"/>
      <c r="U277" s="78"/>
      <c r="V277" s="78"/>
      <c r="W277" s="78"/>
      <c r="X277" s="81"/>
      <c r="Y277" s="62"/>
      <c r="Z277" s="63"/>
      <c r="AA277" s="64"/>
      <c r="AB277" s="65"/>
      <c r="AC277" s="65"/>
      <c r="AD277" s="65"/>
      <c r="AE277" s="65"/>
      <c r="AF277" s="66"/>
      <c r="AG277" s="82"/>
      <c r="AH277" s="76"/>
      <c r="AI277" s="82"/>
      <c r="AJ277" s="83">
        <f>SUM(AK277:AM277)</f>
        <v>0</v>
      </c>
      <c r="AK277" s="84"/>
      <c r="AL277" s="75"/>
      <c r="AM277" s="85"/>
      <c r="AN277" s="82" t="s">
        <v>75</v>
      </c>
      <c r="AO277" s="75" t="s">
        <v>75</v>
      </c>
      <c r="AP277" s="85" t="s">
        <v>75</v>
      </c>
      <c r="AQ277" s="82" t="s">
        <v>75</v>
      </c>
      <c r="AR277" s="75" t="s">
        <v>75</v>
      </c>
      <c r="AS277" s="75" t="s">
        <v>75</v>
      </c>
      <c r="AT277" s="75" t="s">
        <v>75</v>
      </c>
      <c r="AU277" s="76" t="s">
        <v>75</v>
      </c>
      <c r="AV277" s="86">
        <f t="shared" si="92"/>
        <v>0</v>
      </c>
      <c r="AW277" s="78"/>
      <c r="AX277" s="78"/>
      <c r="AY277" s="78"/>
      <c r="AZ277" s="78"/>
      <c r="BA277" s="78"/>
      <c r="BB277" s="78"/>
      <c r="BC277" s="78"/>
      <c r="BD277" s="78"/>
      <c r="BE277" s="81"/>
    </row>
    <row r="278" spans="1:57" ht="34.049999999999997" customHeight="1" x14ac:dyDescent="0.3">
      <c r="A278" s="702"/>
      <c r="B278" s="675"/>
      <c r="C278" s="672"/>
      <c r="D278" s="72" t="s">
        <v>79</v>
      </c>
      <c r="E278" s="678"/>
      <c r="F278" s="672"/>
      <c r="G278" s="73">
        <f t="shared" si="59"/>
        <v>64</v>
      </c>
      <c r="H278" s="74">
        <f t="shared" si="73"/>
        <v>2</v>
      </c>
      <c r="I278" s="75">
        <v>1</v>
      </c>
      <c r="J278" s="75"/>
      <c r="K278" s="75">
        <v>1</v>
      </c>
      <c r="L278" s="76"/>
      <c r="M278" s="77">
        <f t="shared" si="86"/>
        <v>63</v>
      </c>
      <c r="N278" s="78">
        <v>63</v>
      </c>
      <c r="O278" s="78"/>
      <c r="P278" s="78"/>
      <c r="Q278" s="78"/>
      <c r="R278" s="79"/>
      <c r="S278" s="80">
        <v>1</v>
      </c>
      <c r="T278" s="78"/>
      <c r="U278" s="78"/>
      <c r="V278" s="78">
        <v>60</v>
      </c>
      <c r="W278" s="78">
        <v>2</v>
      </c>
      <c r="X278" s="81"/>
      <c r="Y278" s="62">
        <v>56</v>
      </c>
      <c r="Z278" s="63">
        <v>7</v>
      </c>
      <c r="AA278" s="64"/>
      <c r="AB278" s="65">
        <v>15</v>
      </c>
      <c r="AC278" s="65">
        <v>13</v>
      </c>
      <c r="AD278" s="65">
        <v>2</v>
      </c>
      <c r="AE278" s="65">
        <v>61</v>
      </c>
      <c r="AF278" s="66">
        <v>2</v>
      </c>
      <c r="AG278" s="82">
        <v>38</v>
      </c>
      <c r="AH278" s="76">
        <v>25</v>
      </c>
      <c r="AI278" s="82">
        <v>75</v>
      </c>
      <c r="AJ278" s="83">
        <f t="shared" ref="AJ278:AJ279" si="102">SUM(AQ278:AU278)</f>
        <v>63</v>
      </c>
      <c r="AK278" s="84" t="s">
        <v>77</v>
      </c>
      <c r="AL278" s="75" t="s">
        <v>77</v>
      </c>
      <c r="AM278" s="85" t="s">
        <v>77</v>
      </c>
      <c r="AN278" s="82" t="s">
        <v>75</v>
      </c>
      <c r="AO278" s="75" t="s">
        <v>75</v>
      </c>
      <c r="AP278" s="85" t="s">
        <v>75</v>
      </c>
      <c r="AQ278" s="88">
        <v>20</v>
      </c>
      <c r="AR278" s="76">
        <v>15</v>
      </c>
      <c r="AS278" s="76">
        <v>26</v>
      </c>
      <c r="AT278" s="76">
        <v>2</v>
      </c>
      <c r="AU278" s="85"/>
      <c r="AV278" s="86">
        <f t="shared" si="92"/>
        <v>1</v>
      </c>
      <c r="AW278" s="78"/>
      <c r="AX278" s="78"/>
      <c r="AY278" s="78"/>
      <c r="AZ278" s="78"/>
      <c r="BA278" s="78"/>
      <c r="BB278" s="78"/>
      <c r="BC278" s="78"/>
      <c r="BD278" s="78">
        <v>1</v>
      </c>
      <c r="BE278" s="81"/>
    </row>
    <row r="279" spans="1:57" ht="34.049999999999997" customHeight="1" x14ac:dyDescent="0.3">
      <c r="A279" s="702"/>
      <c r="B279" s="676"/>
      <c r="C279" s="673"/>
      <c r="D279" s="89" t="s">
        <v>80</v>
      </c>
      <c r="E279" s="679"/>
      <c r="F279" s="673"/>
      <c r="G279" s="90">
        <f t="shared" si="59"/>
        <v>0</v>
      </c>
      <c r="H279" s="91">
        <f t="shared" si="73"/>
        <v>0</v>
      </c>
      <c r="I279" s="92"/>
      <c r="J279" s="92"/>
      <c r="K279" s="92"/>
      <c r="L279" s="93"/>
      <c r="M279" s="94">
        <f t="shared" si="86"/>
        <v>0</v>
      </c>
      <c r="N279" s="95"/>
      <c r="O279" s="95"/>
      <c r="P279" s="95"/>
      <c r="Q279" s="95"/>
      <c r="R279" s="96"/>
      <c r="S279" s="97"/>
      <c r="T279" s="98"/>
      <c r="U279" s="98"/>
      <c r="V279" s="98"/>
      <c r="W279" s="98"/>
      <c r="X279" s="99"/>
      <c r="Y279" s="100"/>
      <c r="Z279" s="81"/>
      <c r="AA279" s="82"/>
      <c r="AB279" s="75"/>
      <c r="AC279" s="75"/>
      <c r="AD279" s="75"/>
      <c r="AE279" s="75"/>
      <c r="AF279" s="76"/>
      <c r="AG279" s="101"/>
      <c r="AH279" s="102"/>
      <c r="AI279" s="103"/>
      <c r="AJ279" s="104">
        <f t="shared" si="102"/>
        <v>0</v>
      </c>
      <c r="AK279" s="105" t="s">
        <v>75</v>
      </c>
      <c r="AL279" s="92" t="s">
        <v>75</v>
      </c>
      <c r="AM279" s="106" t="s">
        <v>75</v>
      </c>
      <c r="AN279" s="103" t="s">
        <v>75</v>
      </c>
      <c r="AO279" s="92" t="s">
        <v>77</v>
      </c>
      <c r="AP279" s="106" t="s">
        <v>77</v>
      </c>
      <c r="AQ279" s="103"/>
      <c r="AR279" s="92"/>
      <c r="AS279" s="92"/>
      <c r="AT279" s="92"/>
      <c r="AU279" s="93"/>
      <c r="AV279" s="107">
        <f t="shared" si="92"/>
        <v>0</v>
      </c>
      <c r="AW279" s="98"/>
      <c r="AX279" s="98"/>
      <c r="AY279" s="98"/>
      <c r="AZ279" s="98"/>
      <c r="BA279" s="98"/>
      <c r="BB279" s="98"/>
      <c r="BC279" s="98"/>
      <c r="BD279" s="98"/>
      <c r="BE279" s="99"/>
    </row>
    <row r="280" spans="1:57" ht="34.049999999999997" customHeight="1" x14ac:dyDescent="0.3">
      <c r="A280" s="702"/>
      <c r="B280" s="674" t="s">
        <v>180</v>
      </c>
      <c r="C280" s="671" t="s">
        <v>181</v>
      </c>
      <c r="D280" s="51" t="s">
        <v>74</v>
      </c>
      <c r="E280" s="724">
        <v>75</v>
      </c>
      <c r="F280" s="681">
        <f>E280-SUM(M280:M284)</f>
        <v>5</v>
      </c>
      <c r="G280" s="53">
        <f t="shared" si="59"/>
        <v>0</v>
      </c>
      <c r="H280" s="54">
        <f t="shared" si="73"/>
        <v>0</v>
      </c>
      <c r="I280" s="55"/>
      <c r="J280" s="55"/>
      <c r="K280" s="55"/>
      <c r="L280" s="56"/>
      <c r="M280" s="57">
        <f t="shared" si="86"/>
        <v>0</v>
      </c>
      <c r="N280" s="58"/>
      <c r="O280" s="58"/>
      <c r="P280" s="58"/>
      <c r="Q280" s="58"/>
      <c r="R280" s="61"/>
      <c r="S280" s="62"/>
      <c r="T280" s="62"/>
      <c r="U280" s="62"/>
      <c r="V280" s="108"/>
      <c r="W280" s="108"/>
      <c r="X280" s="63"/>
      <c r="Y280" s="60"/>
      <c r="Z280" s="61"/>
      <c r="AA280" s="67"/>
      <c r="AB280" s="55"/>
      <c r="AC280" s="55"/>
      <c r="AD280" s="55"/>
      <c r="AE280" s="55"/>
      <c r="AF280" s="56"/>
      <c r="AG280" s="67"/>
      <c r="AH280" s="70"/>
      <c r="AI280" s="69"/>
      <c r="AJ280" s="68">
        <f t="shared" ref="AJ280:AJ281" si="103">SUM(AN280:AP280)</f>
        <v>0</v>
      </c>
      <c r="AK280" s="69" t="s">
        <v>75</v>
      </c>
      <c r="AL280" s="55" t="s">
        <v>75</v>
      </c>
      <c r="AM280" s="70" t="s">
        <v>75</v>
      </c>
      <c r="AN280" s="67"/>
      <c r="AO280" s="55"/>
      <c r="AP280" s="70"/>
      <c r="AQ280" s="67" t="s">
        <v>75</v>
      </c>
      <c r="AR280" s="55" t="s">
        <v>75</v>
      </c>
      <c r="AS280" s="55" t="s">
        <v>75</v>
      </c>
      <c r="AT280" s="55" t="s">
        <v>75</v>
      </c>
      <c r="AU280" s="70" t="s">
        <v>75</v>
      </c>
      <c r="AV280" s="71">
        <f t="shared" si="92"/>
        <v>0</v>
      </c>
      <c r="AW280" s="108"/>
      <c r="AX280" s="108"/>
      <c r="AY280" s="108"/>
      <c r="AZ280" s="108"/>
      <c r="BA280" s="108"/>
      <c r="BB280" s="108"/>
      <c r="BC280" s="108"/>
      <c r="BD280" s="108"/>
      <c r="BE280" s="63"/>
    </row>
    <row r="281" spans="1:57" ht="34.049999999999997" customHeight="1" x14ac:dyDescent="0.3">
      <c r="A281" s="702"/>
      <c r="B281" s="675"/>
      <c r="C281" s="672"/>
      <c r="D281" s="72" t="s">
        <v>76</v>
      </c>
      <c r="E281" s="678"/>
      <c r="F281" s="672"/>
      <c r="G281" s="73">
        <f t="shared" si="59"/>
        <v>0</v>
      </c>
      <c r="H281" s="74">
        <f t="shared" si="73"/>
        <v>0</v>
      </c>
      <c r="I281" s="75"/>
      <c r="J281" s="75"/>
      <c r="K281" s="75"/>
      <c r="L281" s="76"/>
      <c r="M281" s="77">
        <f t="shared" si="86"/>
        <v>0</v>
      </c>
      <c r="N281" s="78"/>
      <c r="O281" s="78"/>
      <c r="P281" s="78"/>
      <c r="Q281" s="78"/>
      <c r="R281" s="81"/>
      <c r="S281" s="62"/>
      <c r="T281" s="62"/>
      <c r="U281" s="62"/>
      <c r="V281" s="108"/>
      <c r="W281" s="108"/>
      <c r="X281" s="63"/>
      <c r="Y281" s="109"/>
      <c r="Z281" s="63"/>
      <c r="AA281" s="64"/>
      <c r="AB281" s="65"/>
      <c r="AC281" s="65"/>
      <c r="AD281" s="65"/>
      <c r="AE281" s="65"/>
      <c r="AF281" s="66"/>
      <c r="AG281" s="82"/>
      <c r="AH281" s="85"/>
      <c r="AI281" s="84"/>
      <c r="AJ281" s="83">
        <f t="shared" si="103"/>
        <v>0</v>
      </c>
      <c r="AK281" s="84" t="s">
        <v>77</v>
      </c>
      <c r="AL281" s="75" t="s">
        <v>77</v>
      </c>
      <c r="AM281" s="85" t="s">
        <v>77</v>
      </c>
      <c r="AN281" s="82"/>
      <c r="AO281" s="75"/>
      <c r="AP281" s="85"/>
      <c r="AQ281" s="82" t="s">
        <v>75</v>
      </c>
      <c r="AR281" s="75" t="s">
        <v>75</v>
      </c>
      <c r="AS281" s="75" t="s">
        <v>75</v>
      </c>
      <c r="AT281" s="75" t="s">
        <v>75</v>
      </c>
      <c r="AU281" s="85" t="s">
        <v>75</v>
      </c>
      <c r="AV281" s="86">
        <f t="shared" si="92"/>
        <v>0</v>
      </c>
      <c r="AW281" s="108"/>
      <c r="AX281" s="108"/>
      <c r="AY281" s="108"/>
      <c r="AZ281" s="108"/>
      <c r="BA281" s="108"/>
      <c r="BB281" s="108"/>
      <c r="BC281" s="108"/>
      <c r="BD281" s="108"/>
      <c r="BE281" s="63"/>
    </row>
    <row r="282" spans="1:57" ht="34.049999999999997" customHeight="1" x14ac:dyDescent="0.3">
      <c r="A282" s="702"/>
      <c r="B282" s="675"/>
      <c r="C282" s="672"/>
      <c r="D282" s="72" t="s">
        <v>78</v>
      </c>
      <c r="E282" s="678"/>
      <c r="F282" s="672"/>
      <c r="G282" s="73">
        <f t="shared" si="59"/>
        <v>0</v>
      </c>
      <c r="H282" s="74">
        <f t="shared" si="73"/>
        <v>0</v>
      </c>
      <c r="I282" s="75"/>
      <c r="J282" s="75"/>
      <c r="K282" s="75"/>
      <c r="L282" s="76"/>
      <c r="M282" s="77">
        <f t="shared" si="86"/>
        <v>0</v>
      </c>
      <c r="N282" s="78"/>
      <c r="O282" s="78"/>
      <c r="P282" s="78"/>
      <c r="Q282" s="78"/>
      <c r="R282" s="81"/>
      <c r="S282" s="62"/>
      <c r="T282" s="62"/>
      <c r="U282" s="62"/>
      <c r="V282" s="108"/>
      <c r="W282" s="108"/>
      <c r="X282" s="63"/>
      <c r="Y282" s="109"/>
      <c r="Z282" s="63"/>
      <c r="AA282" s="64"/>
      <c r="AB282" s="65"/>
      <c r="AC282" s="65"/>
      <c r="AD282" s="65"/>
      <c r="AE282" s="65"/>
      <c r="AF282" s="66"/>
      <c r="AG282" s="82"/>
      <c r="AH282" s="85"/>
      <c r="AI282" s="84"/>
      <c r="AJ282" s="83">
        <f>SUM(AK282:AM282)</f>
        <v>0</v>
      </c>
      <c r="AK282" s="84"/>
      <c r="AL282" s="75"/>
      <c r="AM282" s="85"/>
      <c r="AN282" s="82" t="s">
        <v>75</v>
      </c>
      <c r="AO282" s="75" t="s">
        <v>75</v>
      </c>
      <c r="AP282" s="85" t="s">
        <v>75</v>
      </c>
      <c r="AQ282" s="82" t="s">
        <v>75</v>
      </c>
      <c r="AR282" s="75" t="s">
        <v>75</v>
      </c>
      <c r="AS282" s="75" t="s">
        <v>75</v>
      </c>
      <c r="AT282" s="75" t="s">
        <v>75</v>
      </c>
      <c r="AU282" s="85" t="s">
        <v>75</v>
      </c>
      <c r="AV282" s="86">
        <f t="shared" si="92"/>
        <v>0</v>
      </c>
      <c r="AW282" s="108"/>
      <c r="AX282" s="108"/>
      <c r="AY282" s="108"/>
      <c r="AZ282" s="108"/>
      <c r="BA282" s="108"/>
      <c r="BB282" s="108"/>
      <c r="BC282" s="108"/>
      <c r="BD282" s="108"/>
      <c r="BE282" s="63"/>
    </row>
    <row r="283" spans="1:57" ht="34.049999999999997" customHeight="1" x14ac:dyDescent="0.3">
      <c r="A283" s="702"/>
      <c r="B283" s="675"/>
      <c r="C283" s="672"/>
      <c r="D283" s="72" t="s">
        <v>79</v>
      </c>
      <c r="E283" s="678"/>
      <c r="F283" s="672"/>
      <c r="G283" s="73">
        <f t="shared" si="59"/>
        <v>71</v>
      </c>
      <c r="H283" s="74">
        <f t="shared" si="73"/>
        <v>0</v>
      </c>
      <c r="I283" s="75"/>
      <c r="J283" s="75"/>
      <c r="K283" s="75"/>
      <c r="L283" s="76"/>
      <c r="M283" s="77">
        <f t="shared" si="86"/>
        <v>70</v>
      </c>
      <c r="N283" s="78">
        <v>70</v>
      </c>
      <c r="O283" s="78"/>
      <c r="P283" s="78"/>
      <c r="Q283" s="78"/>
      <c r="R283" s="81"/>
      <c r="S283" s="62">
        <v>1</v>
      </c>
      <c r="T283" s="62"/>
      <c r="U283" s="62"/>
      <c r="V283" s="108">
        <v>69</v>
      </c>
      <c r="W283" s="108"/>
      <c r="X283" s="63"/>
      <c r="Y283" s="109">
        <v>66</v>
      </c>
      <c r="Z283" s="63">
        <v>4</v>
      </c>
      <c r="AA283" s="64"/>
      <c r="AB283" s="65">
        <v>31</v>
      </c>
      <c r="AC283" s="65">
        <v>29</v>
      </c>
      <c r="AD283" s="65">
        <v>3</v>
      </c>
      <c r="AE283" s="65">
        <v>46</v>
      </c>
      <c r="AF283" s="66">
        <v>6</v>
      </c>
      <c r="AG283" s="82">
        <v>41</v>
      </c>
      <c r="AH283" s="85">
        <v>19</v>
      </c>
      <c r="AI283" s="84">
        <v>102.4</v>
      </c>
      <c r="AJ283" s="83">
        <f t="shared" ref="AJ283:AJ284" si="104">SUM(AQ283:AU283)</f>
        <v>70</v>
      </c>
      <c r="AK283" s="84" t="s">
        <v>77</v>
      </c>
      <c r="AL283" s="75" t="s">
        <v>77</v>
      </c>
      <c r="AM283" s="85" t="s">
        <v>77</v>
      </c>
      <c r="AN283" s="82" t="s">
        <v>75</v>
      </c>
      <c r="AO283" s="75" t="s">
        <v>75</v>
      </c>
      <c r="AP283" s="85" t="s">
        <v>75</v>
      </c>
      <c r="AQ283" s="82">
        <v>3</v>
      </c>
      <c r="AR283" s="75">
        <v>13</v>
      </c>
      <c r="AS283" s="75">
        <v>22</v>
      </c>
      <c r="AT283" s="75">
        <v>32</v>
      </c>
      <c r="AU283" s="85"/>
      <c r="AV283" s="86">
        <f t="shared" si="92"/>
        <v>1</v>
      </c>
      <c r="AW283" s="108"/>
      <c r="AX283" s="108"/>
      <c r="AY283" s="108"/>
      <c r="AZ283" s="108"/>
      <c r="BA283" s="108">
        <v>1</v>
      </c>
      <c r="BB283" s="108"/>
      <c r="BC283" s="108"/>
      <c r="BD283" s="108"/>
      <c r="BE283" s="63"/>
    </row>
    <row r="284" spans="1:57" ht="34.049999999999997" customHeight="1" x14ac:dyDescent="0.3">
      <c r="A284" s="703"/>
      <c r="B284" s="676"/>
      <c r="C284" s="673"/>
      <c r="D284" s="89" t="s">
        <v>80</v>
      </c>
      <c r="E284" s="679"/>
      <c r="F284" s="673"/>
      <c r="G284" s="90">
        <f t="shared" si="59"/>
        <v>0</v>
      </c>
      <c r="H284" s="91">
        <f t="shared" si="73"/>
        <v>0</v>
      </c>
      <c r="I284" s="92"/>
      <c r="J284" s="92"/>
      <c r="K284" s="92"/>
      <c r="L284" s="93"/>
      <c r="M284" s="110">
        <f t="shared" si="86"/>
        <v>0</v>
      </c>
      <c r="N284" s="98"/>
      <c r="O284" s="98"/>
      <c r="P284" s="98"/>
      <c r="Q284" s="98"/>
      <c r="R284" s="99"/>
      <c r="S284" s="100"/>
      <c r="T284" s="100"/>
      <c r="U284" s="100"/>
      <c r="V284" s="78"/>
      <c r="W284" s="78"/>
      <c r="X284" s="81"/>
      <c r="Y284" s="80"/>
      <c r="Z284" s="81"/>
      <c r="AA284" s="82"/>
      <c r="AB284" s="75"/>
      <c r="AC284" s="75"/>
      <c r="AD284" s="75"/>
      <c r="AE284" s="75"/>
      <c r="AF284" s="76"/>
      <c r="AG284" s="103"/>
      <c r="AH284" s="106"/>
      <c r="AI284" s="111"/>
      <c r="AJ284" s="112">
        <f t="shared" si="104"/>
        <v>0</v>
      </c>
      <c r="AK284" s="105" t="s">
        <v>75</v>
      </c>
      <c r="AL284" s="92" t="s">
        <v>75</v>
      </c>
      <c r="AM284" s="106" t="s">
        <v>75</v>
      </c>
      <c r="AN284" s="103" t="s">
        <v>75</v>
      </c>
      <c r="AO284" s="92" t="s">
        <v>77</v>
      </c>
      <c r="AP284" s="106" t="s">
        <v>77</v>
      </c>
      <c r="AQ284" s="103"/>
      <c r="AR284" s="92"/>
      <c r="AS284" s="92"/>
      <c r="AT284" s="92"/>
      <c r="AU284" s="106"/>
      <c r="AV284" s="107">
        <f t="shared" si="92"/>
        <v>0</v>
      </c>
      <c r="AW284" s="78"/>
      <c r="AX284" s="78"/>
      <c r="AY284" s="78"/>
      <c r="AZ284" s="78"/>
      <c r="BA284" s="78"/>
      <c r="BB284" s="78"/>
      <c r="BC284" s="78"/>
      <c r="BD284" s="78"/>
      <c r="BE284" s="81"/>
    </row>
    <row r="285" spans="1:57" ht="34.049999999999997" customHeight="1" x14ac:dyDescent="0.3">
      <c r="A285" s="711" t="s">
        <v>182</v>
      </c>
      <c r="B285" s="674" t="s">
        <v>183</v>
      </c>
      <c r="C285" s="671" t="s">
        <v>184</v>
      </c>
      <c r="D285" s="51" t="s">
        <v>74</v>
      </c>
      <c r="E285" s="724">
        <v>73</v>
      </c>
      <c r="F285" s="681">
        <f>E285-SUM(M285:M289)</f>
        <v>-10</v>
      </c>
      <c r="G285" s="53">
        <f t="shared" si="59"/>
        <v>34</v>
      </c>
      <c r="H285" s="54">
        <f t="shared" si="73"/>
        <v>0</v>
      </c>
      <c r="I285" s="55"/>
      <c r="J285" s="55"/>
      <c r="K285" s="55"/>
      <c r="L285" s="56"/>
      <c r="M285" s="57">
        <f t="shared" si="86"/>
        <v>32</v>
      </c>
      <c r="N285" s="58"/>
      <c r="O285" s="58"/>
      <c r="P285" s="58"/>
      <c r="Q285" s="58"/>
      <c r="R285" s="61">
        <v>32</v>
      </c>
      <c r="S285" s="113"/>
      <c r="T285" s="113"/>
      <c r="U285" s="113"/>
      <c r="V285" s="58">
        <v>32</v>
      </c>
      <c r="W285" s="58"/>
      <c r="X285" s="61"/>
      <c r="Y285" s="60">
        <v>31</v>
      </c>
      <c r="Z285" s="61">
        <v>1</v>
      </c>
      <c r="AA285" s="67"/>
      <c r="AB285" s="55">
        <v>2</v>
      </c>
      <c r="AC285" s="55">
        <v>2</v>
      </c>
      <c r="AD285" s="55"/>
      <c r="AE285" s="55">
        <v>27</v>
      </c>
      <c r="AF285" s="56"/>
      <c r="AG285" s="67">
        <v>42</v>
      </c>
      <c r="AH285" s="70">
        <v>23</v>
      </c>
      <c r="AI285" s="69">
        <v>10</v>
      </c>
      <c r="AJ285" s="68">
        <f t="shared" ref="AJ285:AJ286" si="105">SUM(AN285:AP285)</f>
        <v>32</v>
      </c>
      <c r="AK285" s="69" t="s">
        <v>75</v>
      </c>
      <c r="AL285" s="55" t="s">
        <v>75</v>
      </c>
      <c r="AM285" s="70" t="s">
        <v>75</v>
      </c>
      <c r="AN285" s="67">
        <v>16</v>
      </c>
      <c r="AO285" s="55">
        <v>16</v>
      </c>
      <c r="AP285" s="70"/>
      <c r="AQ285" s="67" t="s">
        <v>75</v>
      </c>
      <c r="AR285" s="55" t="s">
        <v>75</v>
      </c>
      <c r="AS285" s="55" t="s">
        <v>75</v>
      </c>
      <c r="AT285" s="55" t="s">
        <v>75</v>
      </c>
      <c r="AU285" s="70" t="s">
        <v>75</v>
      </c>
      <c r="AV285" s="71">
        <f t="shared" si="92"/>
        <v>2</v>
      </c>
      <c r="AW285" s="58"/>
      <c r="AX285" s="58">
        <v>1</v>
      </c>
      <c r="AY285" s="58"/>
      <c r="AZ285" s="58"/>
      <c r="BA285" s="58"/>
      <c r="BB285" s="58"/>
      <c r="BC285" s="58"/>
      <c r="BD285" s="58">
        <v>1</v>
      </c>
      <c r="BE285" s="61"/>
    </row>
    <row r="286" spans="1:57" ht="34.049999999999997" customHeight="1" x14ac:dyDescent="0.3">
      <c r="A286" s="712"/>
      <c r="B286" s="675"/>
      <c r="C286" s="672"/>
      <c r="D286" s="72" t="s">
        <v>76</v>
      </c>
      <c r="E286" s="678"/>
      <c r="F286" s="672"/>
      <c r="G286" s="73">
        <f t="shared" si="59"/>
        <v>0</v>
      </c>
      <c r="H286" s="74">
        <f t="shared" si="73"/>
        <v>0</v>
      </c>
      <c r="I286" s="75"/>
      <c r="J286" s="75"/>
      <c r="K286" s="75"/>
      <c r="L286" s="76"/>
      <c r="M286" s="77">
        <f t="shared" si="86"/>
        <v>0</v>
      </c>
      <c r="N286" s="78"/>
      <c r="O286" s="78"/>
      <c r="P286" s="78"/>
      <c r="Q286" s="78"/>
      <c r="R286" s="81"/>
      <c r="S286" s="62"/>
      <c r="T286" s="62"/>
      <c r="U286" s="62"/>
      <c r="V286" s="108"/>
      <c r="W286" s="108"/>
      <c r="X286" s="63"/>
      <c r="Y286" s="109"/>
      <c r="Z286" s="63"/>
      <c r="AA286" s="64"/>
      <c r="AB286" s="65"/>
      <c r="AC286" s="65"/>
      <c r="AD286" s="65"/>
      <c r="AE286" s="65"/>
      <c r="AF286" s="66"/>
      <c r="AG286" s="82"/>
      <c r="AH286" s="85"/>
      <c r="AI286" s="84"/>
      <c r="AJ286" s="68">
        <f t="shared" si="105"/>
        <v>0</v>
      </c>
      <c r="AK286" s="84" t="s">
        <v>77</v>
      </c>
      <c r="AL286" s="75" t="s">
        <v>77</v>
      </c>
      <c r="AM286" s="85" t="s">
        <v>77</v>
      </c>
      <c r="AN286" s="82"/>
      <c r="AO286" s="75"/>
      <c r="AP286" s="85"/>
      <c r="AQ286" s="82" t="s">
        <v>75</v>
      </c>
      <c r="AR286" s="75" t="s">
        <v>75</v>
      </c>
      <c r="AS286" s="75" t="s">
        <v>75</v>
      </c>
      <c r="AT286" s="75" t="s">
        <v>75</v>
      </c>
      <c r="AU286" s="85" t="s">
        <v>75</v>
      </c>
      <c r="AV286" s="86">
        <f t="shared" si="92"/>
        <v>0</v>
      </c>
      <c r="AW286" s="108"/>
      <c r="AX286" s="108"/>
      <c r="AY286" s="108"/>
      <c r="AZ286" s="108"/>
      <c r="BA286" s="108"/>
      <c r="BB286" s="108"/>
      <c r="BC286" s="108"/>
      <c r="BD286" s="108"/>
      <c r="BE286" s="63"/>
    </row>
    <row r="287" spans="1:57" ht="34.049999999999997" customHeight="1" x14ac:dyDescent="0.3">
      <c r="A287" s="712"/>
      <c r="B287" s="675"/>
      <c r="C287" s="672"/>
      <c r="D287" s="72" t="s">
        <v>78</v>
      </c>
      <c r="E287" s="678"/>
      <c r="F287" s="672"/>
      <c r="G287" s="73">
        <f t="shared" si="59"/>
        <v>1</v>
      </c>
      <c r="H287" s="74">
        <f t="shared" si="73"/>
        <v>0</v>
      </c>
      <c r="I287" s="75"/>
      <c r="J287" s="75"/>
      <c r="K287" s="75"/>
      <c r="L287" s="76"/>
      <c r="M287" s="77">
        <f t="shared" si="86"/>
        <v>1</v>
      </c>
      <c r="N287" s="78"/>
      <c r="O287" s="78">
        <v>1</v>
      </c>
      <c r="P287" s="78"/>
      <c r="Q287" s="78"/>
      <c r="R287" s="81"/>
      <c r="S287" s="62"/>
      <c r="T287" s="62"/>
      <c r="U287" s="62">
        <v>1</v>
      </c>
      <c r="V287" s="108"/>
      <c r="W287" s="108"/>
      <c r="X287" s="63"/>
      <c r="Y287" s="109">
        <v>1</v>
      </c>
      <c r="Z287" s="63"/>
      <c r="AA287" s="64"/>
      <c r="AB287" s="65"/>
      <c r="AC287" s="65"/>
      <c r="AD287" s="65"/>
      <c r="AE287" s="65"/>
      <c r="AF287" s="66"/>
      <c r="AG287" s="82">
        <v>43</v>
      </c>
      <c r="AH287" s="85">
        <v>20</v>
      </c>
      <c r="AI287" s="84">
        <v>96</v>
      </c>
      <c r="AJ287" s="83">
        <f>SUM(AK287:AM287)</f>
        <v>1</v>
      </c>
      <c r="AK287" s="84"/>
      <c r="AL287" s="75">
        <v>1</v>
      </c>
      <c r="AM287" s="85"/>
      <c r="AN287" s="82" t="s">
        <v>75</v>
      </c>
      <c r="AO287" s="75" t="s">
        <v>75</v>
      </c>
      <c r="AP287" s="85" t="s">
        <v>75</v>
      </c>
      <c r="AQ287" s="82" t="s">
        <v>75</v>
      </c>
      <c r="AR287" s="75" t="s">
        <v>75</v>
      </c>
      <c r="AS287" s="75" t="s">
        <v>75</v>
      </c>
      <c r="AT287" s="75" t="s">
        <v>75</v>
      </c>
      <c r="AU287" s="85" t="s">
        <v>75</v>
      </c>
      <c r="AV287" s="86">
        <f t="shared" si="92"/>
        <v>0</v>
      </c>
      <c r="AW287" s="108"/>
      <c r="AX287" s="108"/>
      <c r="AY287" s="108"/>
      <c r="AZ287" s="108"/>
      <c r="BA287" s="108"/>
      <c r="BB287" s="108"/>
      <c r="BC287" s="108"/>
      <c r="BD287" s="108"/>
      <c r="BE287" s="63"/>
    </row>
    <row r="288" spans="1:57" ht="34.049999999999997" customHeight="1" x14ac:dyDescent="0.3">
      <c r="A288" s="712"/>
      <c r="B288" s="675"/>
      <c r="C288" s="672"/>
      <c r="D288" s="72" t="s">
        <v>79</v>
      </c>
      <c r="E288" s="678"/>
      <c r="F288" s="672"/>
      <c r="G288" s="73">
        <f t="shared" si="59"/>
        <v>52</v>
      </c>
      <c r="H288" s="74">
        <f t="shared" si="73"/>
        <v>4</v>
      </c>
      <c r="I288" s="75">
        <v>4</v>
      </c>
      <c r="J288" s="75"/>
      <c r="K288" s="75"/>
      <c r="L288" s="76"/>
      <c r="M288" s="77">
        <f t="shared" si="86"/>
        <v>50</v>
      </c>
      <c r="N288" s="78"/>
      <c r="O288" s="78"/>
      <c r="P288" s="78"/>
      <c r="Q288" s="78"/>
      <c r="R288" s="81">
        <v>50</v>
      </c>
      <c r="S288" s="62"/>
      <c r="T288" s="62"/>
      <c r="U288" s="62"/>
      <c r="V288" s="108">
        <v>50</v>
      </c>
      <c r="W288" s="108"/>
      <c r="X288" s="63"/>
      <c r="Y288" s="109">
        <v>45</v>
      </c>
      <c r="Z288" s="63">
        <v>5</v>
      </c>
      <c r="AA288" s="64"/>
      <c r="AB288" s="65">
        <v>6</v>
      </c>
      <c r="AC288" s="65">
        <v>6</v>
      </c>
      <c r="AD288" s="65"/>
      <c r="AE288" s="65">
        <v>41</v>
      </c>
      <c r="AF288" s="66"/>
      <c r="AG288" s="82">
        <v>43</v>
      </c>
      <c r="AH288" s="85">
        <v>26</v>
      </c>
      <c r="AI288" s="84">
        <v>92</v>
      </c>
      <c r="AJ288" s="83">
        <f t="shared" ref="AJ288:AJ289" si="106">SUM(AQ288:AU288)</f>
        <v>50</v>
      </c>
      <c r="AK288" s="84" t="s">
        <v>77</v>
      </c>
      <c r="AL288" s="75" t="s">
        <v>77</v>
      </c>
      <c r="AM288" s="85" t="s">
        <v>77</v>
      </c>
      <c r="AN288" s="82" t="s">
        <v>75</v>
      </c>
      <c r="AO288" s="75" t="s">
        <v>75</v>
      </c>
      <c r="AP288" s="85" t="s">
        <v>75</v>
      </c>
      <c r="AQ288" s="82">
        <v>8</v>
      </c>
      <c r="AR288" s="75">
        <v>10</v>
      </c>
      <c r="AS288" s="75">
        <v>22</v>
      </c>
      <c r="AT288" s="75">
        <v>9</v>
      </c>
      <c r="AU288" s="85">
        <v>1</v>
      </c>
      <c r="AV288" s="86">
        <f t="shared" si="92"/>
        <v>2</v>
      </c>
      <c r="AW288" s="108"/>
      <c r="AX288" s="108">
        <v>1</v>
      </c>
      <c r="AY288" s="108"/>
      <c r="AZ288" s="108"/>
      <c r="BA288" s="108"/>
      <c r="BB288" s="108"/>
      <c r="BC288" s="108">
        <v>1</v>
      </c>
      <c r="BD288" s="108"/>
      <c r="BE288" s="63"/>
    </row>
    <row r="289" spans="1:57" ht="34.049999999999997" customHeight="1" x14ac:dyDescent="0.3">
      <c r="A289" s="712"/>
      <c r="B289" s="676"/>
      <c r="C289" s="673"/>
      <c r="D289" s="89" t="s">
        <v>80</v>
      </c>
      <c r="E289" s="679"/>
      <c r="F289" s="673"/>
      <c r="G289" s="90">
        <f t="shared" si="59"/>
        <v>0</v>
      </c>
      <c r="H289" s="91">
        <f t="shared" si="73"/>
        <v>0</v>
      </c>
      <c r="I289" s="92"/>
      <c r="J289" s="92"/>
      <c r="K289" s="92"/>
      <c r="L289" s="93"/>
      <c r="M289" s="110">
        <f t="shared" si="86"/>
        <v>0</v>
      </c>
      <c r="N289" s="98"/>
      <c r="O289" s="98"/>
      <c r="P289" s="98"/>
      <c r="Q289" s="98"/>
      <c r="R289" s="99"/>
      <c r="S289" s="114"/>
      <c r="T289" s="114"/>
      <c r="U289" s="114"/>
      <c r="V289" s="98"/>
      <c r="W289" s="98"/>
      <c r="X289" s="99"/>
      <c r="Y289" s="97"/>
      <c r="Z289" s="99"/>
      <c r="AA289" s="103"/>
      <c r="AB289" s="92"/>
      <c r="AC289" s="92"/>
      <c r="AD289" s="92"/>
      <c r="AE289" s="92"/>
      <c r="AF289" s="93"/>
      <c r="AG289" s="103"/>
      <c r="AH289" s="106"/>
      <c r="AI289" s="105"/>
      <c r="AJ289" s="104">
        <f t="shared" si="106"/>
        <v>0</v>
      </c>
      <c r="AK289" s="105" t="s">
        <v>75</v>
      </c>
      <c r="AL289" s="92" t="s">
        <v>75</v>
      </c>
      <c r="AM289" s="106" t="s">
        <v>75</v>
      </c>
      <c r="AN289" s="103" t="s">
        <v>75</v>
      </c>
      <c r="AO289" s="92" t="s">
        <v>77</v>
      </c>
      <c r="AP289" s="106" t="s">
        <v>77</v>
      </c>
      <c r="AQ289" s="103"/>
      <c r="AR289" s="92"/>
      <c r="AS289" s="92"/>
      <c r="AT289" s="92"/>
      <c r="AU289" s="106"/>
      <c r="AV289" s="107">
        <f t="shared" si="92"/>
        <v>0</v>
      </c>
      <c r="AW289" s="98"/>
      <c r="AX289" s="98"/>
      <c r="AY289" s="98"/>
      <c r="AZ289" s="98"/>
      <c r="BA289" s="98"/>
      <c r="BB289" s="98"/>
      <c r="BC289" s="98"/>
      <c r="BD289" s="98"/>
      <c r="BE289" s="99"/>
    </row>
    <row r="290" spans="1:57" ht="34.049999999999997" customHeight="1" x14ac:dyDescent="0.3">
      <c r="A290" s="712"/>
      <c r="B290" s="674" t="s">
        <v>185</v>
      </c>
      <c r="C290" s="671" t="s">
        <v>186</v>
      </c>
      <c r="D290" s="51" t="s">
        <v>74</v>
      </c>
      <c r="E290" s="724"/>
      <c r="F290" s="681">
        <f>E290-SUM(M290:M294)</f>
        <v>-1</v>
      </c>
      <c r="G290" s="53">
        <f t="shared" si="59"/>
        <v>0</v>
      </c>
      <c r="H290" s="54">
        <f t="shared" si="73"/>
        <v>0</v>
      </c>
      <c r="I290" s="55"/>
      <c r="J290" s="55"/>
      <c r="K290" s="55"/>
      <c r="L290" s="56"/>
      <c r="M290" s="57">
        <f t="shared" si="86"/>
        <v>0</v>
      </c>
      <c r="N290" s="58"/>
      <c r="O290" s="58"/>
      <c r="P290" s="58"/>
      <c r="Q290" s="58"/>
      <c r="R290" s="59"/>
      <c r="S290" s="60"/>
      <c r="T290" s="58"/>
      <c r="U290" s="58"/>
      <c r="V290" s="55"/>
      <c r="W290" s="58"/>
      <c r="X290" s="61"/>
      <c r="Y290" s="62"/>
      <c r="Z290" s="63"/>
      <c r="AA290" s="64"/>
      <c r="AB290" s="65"/>
      <c r="AC290" s="65"/>
      <c r="AD290" s="65"/>
      <c r="AE290" s="65"/>
      <c r="AF290" s="66"/>
      <c r="AG290" s="64"/>
      <c r="AH290" s="66"/>
      <c r="AI290" s="67"/>
      <c r="AJ290" s="68">
        <f t="shared" ref="AJ290:AJ291" si="107">SUM(AN290:AP290)</f>
        <v>0</v>
      </c>
      <c r="AK290" s="69" t="s">
        <v>75</v>
      </c>
      <c r="AL290" s="55" t="s">
        <v>75</v>
      </c>
      <c r="AM290" s="70" t="s">
        <v>75</v>
      </c>
      <c r="AN290" s="67"/>
      <c r="AO290" s="55"/>
      <c r="AP290" s="70"/>
      <c r="AQ290" s="67" t="s">
        <v>75</v>
      </c>
      <c r="AR290" s="55" t="s">
        <v>75</v>
      </c>
      <c r="AS290" s="55" t="s">
        <v>75</v>
      </c>
      <c r="AT290" s="55" t="s">
        <v>75</v>
      </c>
      <c r="AU290" s="56" t="s">
        <v>75</v>
      </c>
      <c r="AV290" s="71">
        <f t="shared" si="92"/>
        <v>0</v>
      </c>
      <c r="AW290" s="58"/>
      <c r="AX290" s="58"/>
      <c r="AY290" s="58"/>
      <c r="AZ290" s="58"/>
      <c r="BA290" s="58"/>
      <c r="BB290" s="58"/>
      <c r="BC290" s="58"/>
      <c r="BD290" s="58"/>
      <c r="BE290" s="61"/>
    </row>
    <row r="291" spans="1:57" ht="34.049999999999997" customHeight="1" x14ac:dyDescent="0.3">
      <c r="A291" s="712"/>
      <c r="B291" s="675"/>
      <c r="C291" s="672"/>
      <c r="D291" s="72" t="s">
        <v>76</v>
      </c>
      <c r="E291" s="678"/>
      <c r="F291" s="672"/>
      <c r="G291" s="73">
        <f t="shared" si="59"/>
        <v>0</v>
      </c>
      <c r="H291" s="74">
        <f t="shared" si="73"/>
        <v>0</v>
      </c>
      <c r="I291" s="75"/>
      <c r="J291" s="75"/>
      <c r="K291" s="75"/>
      <c r="L291" s="76"/>
      <c r="M291" s="77">
        <f t="shared" si="86"/>
        <v>0</v>
      </c>
      <c r="N291" s="78"/>
      <c r="O291" s="78"/>
      <c r="P291" s="78"/>
      <c r="Q291" s="78"/>
      <c r="R291" s="79"/>
      <c r="S291" s="80"/>
      <c r="T291" s="75"/>
      <c r="U291" s="75"/>
      <c r="V291" s="78"/>
      <c r="W291" s="78"/>
      <c r="X291" s="81"/>
      <c r="Y291" s="62"/>
      <c r="Z291" s="63"/>
      <c r="AA291" s="64"/>
      <c r="AB291" s="65"/>
      <c r="AC291" s="65"/>
      <c r="AD291" s="65"/>
      <c r="AE291" s="65"/>
      <c r="AF291" s="66"/>
      <c r="AG291" s="82"/>
      <c r="AH291" s="76"/>
      <c r="AI291" s="82"/>
      <c r="AJ291" s="83">
        <f t="shared" si="107"/>
        <v>0</v>
      </c>
      <c r="AK291" s="84" t="s">
        <v>77</v>
      </c>
      <c r="AL291" s="75" t="s">
        <v>77</v>
      </c>
      <c r="AM291" s="85" t="s">
        <v>77</v>
      </c>
      <c r="AN291" s="82"/>
      <c r="AO291" s="75"/>
      <c r="AP291" s="85"/>
      <c r="AQ291" s="82" t="s">
        <v>75</v>
      </c>
      <c r="AR291" s="75" t="s">
        <v>75</v>
      </c>
      <c r="AS291" s="75" t="s">
        <v>75</v>
      </c>
      <c r="AT291" s="75" t="s">
        <v>75</v>
      </c>
      <c r="AU291" s="76" t="s">
        <v>75</v>
      </c>
      <c r="AV291" s="86">
        <f t="shared" si="92"/>
        <v>0</v>
      </c>
      <c r="AW291" s="78"/>
      <c r="AX291" s="78"/>
      <c r="AY291" s="78"/>
      <c r="AZ291" s="78"/>
      <c r="BA291" s="78"/>
      <c r="BB291" s="78"/>
      <c r="BC291" s="78"/>
      <c r="BD291" s="78"/>
      <c r="BE291" s="81"/>
    </row>
    <row r="292" spans="1:57" ht="34.049999999999997" customHeight="1" x14ac:dyDescent="0.3">
      <c r="A292" s="712"/>
      <c r="B292" s="675"/>
      <c r="C292" s="672"/>
      <c r="D292" s="72" t="s">
        <v>78</v>
      </c>
      <c r="E292" s="678"/>
      <c r="F292" s="672"/>
      <c r="G292" s="73">
        <f t="shared" si="59"/>
        <v>0</v>
      </c>
      <c r="H292" s="74">
        <f t="shared" si="73"/>
        <v>0</v>
      </c>
      <c r="I292" s="75"/>
      <c r="J292" s="75"/>
      <c r="K292" s="75"/>
      <c r="L292" s="76"/>
      <c r="M292" s="77">
        <f t="shared" si="86"/>
        <v>0</v>
      </c>
      <c r="N292" s="78"/>
      <c r="O292" s="78"/>
      <c r="P292" s="78"/>
      <c r="Q292" s="87"/>
      <c r="R292" s="79"/>
      <c r="S292" s="80"/>
      <c r="T292" s="78"/>
      <c r="U292" s="78"/>
      <c r="V292" s="78"/>
      <c r="W292" s="78"/>
      <c r="X292" s="81"/>
      <c r="Y292" s="62"/>
      <c r="Z292" s="63"/>
      <c r="AA292" s="64"/>
      <c r="AB292" s="65"/>
      <c r="AC292" s="65"/>
      <c r="AD292" s="65"/>
      <c r="AE292" s="65"/>
      <c r="AF292" s="66"/>
      <c r="AG292" s="82"/>
      <c r="AH292" s="76"/>
      <c r="AI292" s="82"/>
      <c r="AJ292" s="83">
        <f>SUM(AK292:AM292)</f>
        <v>0</v>
      </c>
      <c r="AK292" s="84"/>
      <c r="AL292" s="75"/>
      <c r="AM292" s="85"/>
      <c r="AN292" s="82" t="s">
        <v>75</v>
      </c>
      <c r="AO292" s="75" t="s">
        <v>75</v>
      </c>
      <c r="AP292" s="85" t="s">
        <v>75</v>
      </c>
      <c r="AQ292" s="82" t="s">
        <v>75</v>
      </c>
      <c r="AR292" s="75" t="s">
        <v>75</v>
      </c>
      <c r="AS292" s="75" t="s">
        <v>75</v>
      </c>
      <c r="AT292" s="75" t="s">
        <v>75</v>
      </c>
      <c r="AU292" s="76" t="s">
        <v>75</v>
      </c>
      <c r="AV292" s="86">
        <f t="shared" si="92"/>
        <v>0</v>
      </c>
      <c r="AW292" s="78"/>
      <c r="AX292" s="78"/>
      <c r="AY292" s="78"/>
      <c r="AZ292" s="78"/>
      <c r="BA292" s="78"/>
      <c r="BB292" s="78"/>
      <c r="BC292" s="78"/>
      <c r="BD292" s="78"/>
      <c r="BE292" s="81"/>
    </row>
    <row r="293" spans="1:57" ht="34.049999999999997" customHeight="1" x14ac:dyDescent="0.3">
      <c r="A293" s="712"/>
      <c r="B293" s="675"/>
      <c r="C293" s="672"/>
      <c r="D293" s="72" t="s">
        <v>79</v>
      </c>
      <c r="E293" s="678"/>
      <c r="F293" s="672"/>
      <c r="G293" s="73">
        <f t="shared" si="59"/>
        <v>1</v>
      </c>
      <c r="H293" s="74">
        <f t="shared" si="73"/>
        <v>0</v>
      </c>
      <c r="I293" s="75"/>
      <c r="J293" s="75"/>
      <c r="K293" s="75"/>
      <c r="L293" s="76"/>
      <c r="M293" s="77">
        <f t="shared" si="86"/>
        <v>1</v>
      </c>
      <c r="N293" s="78"/>
      <c r="O293" s="78"/>
      <c r="P293" s="78"/>
      <c r="Q293" s="78"/>
      <c r="R293" s="79">
        <v>1</v>
      </c>
      <c r="S293" s="80">
        <v>1</v>
      </c>
      <c r="T293" s="78"/>
      <c r="U293" s="78"/>
      <c r="V293" s="78"/>
      <c r="W293" s="78"/>
      <c r="X293" s="81"/>
      <c r="Y293" s="62"/>
      <c r="Z293" s="63">
        <v>1</v>
      </c>
      <c r="AA293" s="64"/>
      <c r="AB293" s="65"/>
      <c r="AC293" s="65"/>
      <c r="AD293" s="65"/>
      <c r="AE293" s="65"/>
      <c r="AF293" s="66"/>
      <c r="AG293" s="82">
        <v>65</v>
      </c>
      <c r="AH293" s="76">
        <v>23</v>
      </c>
      <c r="AI293" s="82">
        <v>55</v>
      </c>
      <c r="AJ293" s="83">
        <f t="shared" ref="AJ293:AJ294" si="108">SUM(AQ293:AU293)</f>
        <v>1</v>
      </c>
      <c r="AK293" s="84" t="s">
        <v>77</v>
      </c>
      <c r="AL293" s="75" t="s">
        <v>77</v>
      </c>
      <c r="AM293" s="85" t="s">
        <v>77</v>
      </c>
      <c r="AN293" s="82" t="s">
        <v>75</v>
      </c>
      <c r="AO293" s="75" t="s">
        <v>75</v>
      </c>
      <c r="AP293" s="85" t="s">
        <v>75</v>
      </c>
      <c r="AQ293" s="88">
        <v>1</v>
      </c>
      <c r="AR293" s="76"/>
      <c r="AS293" s="76"/>
      <c r="AT293" s="76"/>
      <c r="AU293" s="85"/>
      <c r="AV293" s="86">
        <f t="shared" si="92"/>
        <v>0</v>
      </c>
      <c r="AW293" s="78"/>
      <c r="AX293" s="78"/>
      <c r="AY293" s="78"/>
      <c r="AZ293" s="78"/>
      <c r="BA293" s="78"/>
      <c r="BB293" s="78"/>
      <c r="BC293" s="78"/>
      <c r="BD293" s="78"/>
      <c r="BE293" s="81"/>
    </row>
    <row r="294" spans="1:57" ht="34.049999999999997" customHeight="1" x14ac:dyDescent="0.3">
      <c r="A294" s="712"/>
      <c r="B294" s="676"/>
      <c r="C294" s="673"/>
      <c r="D294" s="89" t="s">
        <v>80</v>
      </c>
      <c r="E294" s="679"/>
      <c r="F294" s="673"/>
      <c r="G294" s="90">
        <f t="shared" si="59"/>
        <v>0</v>
      </c>
      <c r="H294" s="91">
        <f t="shared" si="73"/>
        <v>0</v>
      </c>
      <c r="I294" s="92"/>
      <c r="J294" s="92"/>
      <c r="K294" s="92"/>
      <c r="L294" s="93"/>
      <c r="M294" s="94">
        <f t="shared" si="86"/>
        <v>0</v>
      </c>
      <c r="N294" s="95"/>
      <c r="O294" s="95"/>
      <c r="P294" s="95"/>
      <c r="Q294" s="95"/>
      <c r="R294" s="96"/>
      <c r="S294" s="97"/>
      <c r="T294" s="98"/>
      <c r="U294" s="98"/>
      <c r="V294" s="98"/>
      <c r="W294" s="98"/>
      <c r="X294" s="99"/>
      <c r="Y294" s="100"/>
      <c r="Z294" s="81"/>
      <c r="AA294" s="82"/>
      <c r="AB294" s="75"/>
      <c r="AC294" s="75"/>
      <c r="AD294" s="75"/>
      <c r="AE294" s="75"/>
      <c r="AF294" s="76"/>
      <c r="AG294" s="101"/>
      <c r="AH294" s="102"/>
      <c r="AI294" s="103"/>
      <c r="AJ294" s="104">
        <f t="shared" si="108"/>
        <v>0</v>
      </c>
      <c r="AK294" s="105" t="s">
        <v>75</v>
      </c>
      <c r="AL294" s="92" t="s">
        <v>75</v>
      </c>
      <c r="AM294" s="106" t="s">
        <v>75</v>
      </c>
      <c r="AN294" s="103" t="s">
        <v>75</v>
      </c>
      <c r="AO294" s="92" t="s">
        <v>77</v>
      </c>
      <c r="AP294" s="106" t="s">
        <v>77</v>
      </c>
      <c r="AQ294" s="103"/>
      <c r="AR294" s="92"/>
      <c r="AS294" s="92"/>
      <c r="AT294" s="92"/>
      <c r="AU294" s="93"/>
      <c r="AV294" s="107">
        <f t="shared" si="92"/>
        <v>0</v>
      </c>
      <c r="AW294" s="98"/>
      <c r="AX294" s="98"/>
      <c r="AY294" s="98"/>
      <c r="AZ294" s="98"/>
      <c r="BA294" s="98"/>
      <c r="BB294" s="98"/>
      <c r="BC294" s="98"/>
      <c r="BD294" s="98"/>
      <c r="BE294" s="99"/>
    </row>
    <row r="295" spans="1:57" ht="34.049999999999997" customHeight="1" x14ac:dyDescent="0.3">
      <c r="A295" s="713" t="s">
        <v>187</v>
      </c>
      <c r="B295" s="674" t="s">
        <v>188</v>
      </c>
      <c r="C295" s="671" t="s">
        <v>189</v>
      </c>
      <c r="D295" s="51" t="s">
        <v>74</v>
      </c>
      <c r="E295" s="724">
        <v>548</v>
      </c>
      <c r="F295" s="681">
        <f>E295-SUM(M295:M299)</f>
        <v>-280</v>
      </c>
      <c r="G295" s="53">
        <f t="shared" si="59"/>
        <v>110</v>
      </c>
      <c r="H295" s="54">
        <f t="shared" si="73"/>
        <v>1</v>
      </c>
      <c r="I295" s="55">
        <v>1</v>
      </c>
      <c r="J295" s="55"/>
      <c r="K295" s="55"/>
      <c r="L295" s="56"/>
      <c r="M295" s="57">
        <f t="shared" si="86"/>
        <v>109</v>
      </c>
      <c r="N295" s="58"/>
      <c r="O295" s="58"/>
      <c r="P295" s="58"/>
      <c r="Q295" s="58"/>
      <c r="R295" s="61">
        <v>109</v>
      </c>
      <c r="S295" s="62">
        <v>8</v>
      </c>
      <c r="T295" s="62"/>
      <c r="U295" s="62"/>
      <c r="V295" s="108">
        <v>89</v>
      </c>
      <c r="W295" s="108">
        <v>12</v>
      </c>
      <c r="X295" s="63"/>
      <c r="Y295" s="60">
        <v>92</v>
      </c>
      <c r="Z295" s="61">
        <v>17</v>
      </c>
      <c r="AA295" s="67"/>
      <c r="AB295" s="55">
        <v>24</v>
      </c>
      <c r="AC295" s="55">
        <v>24</v>
      </c>
      <c r="AD295" s="55">
        <v>9</v>
      </c>
      <c r="AE295" s="55">
        <v>27</v>
      </c>
      <c r="AF295" s="56">
        <v>1</v>
      </c>
      <c r="AG295" s="67">
        <v>44.8</v>
      </c>
      <c r="AH295" s="70">
        <v>25.6</v>
      </c>
      <c r="AI295" s="69">
        <v>10.8</v>
      </c>
      <c r="AJ295" s="68">
        <f t="shared" ref="AJ295:AJ296" si="109">SUM(AN295:AP295)</f>
        <v>101</v>
      </c>
      <c r="AK295" s="69" t="s">
        <v>75</v>
      </c>
      <c r="AL295" s="55" t="s">
        <v>75</v>
      </c>
      <c r="AM295" s="70" t="s">
        <v>75</v>
      </c>
      <c r="AN295" s="67">
        <v>20</v>
      </c>
      <c r="AO295" s="55">
        <v>80</v>
      </c>
      <c r="AP295" s="70">
        <v>1</v>
      </c>
      <c r="AQ295" s="67" t="s">
        <v>75</v>
      </c>
      <c r="AR295" s="55" t="s">
        <v>75</v>
      </c>
      <c r="AS295" s="55" t="s">
        <v>75</v>
      </c>
      <c r="AT295" s="55" t="s">
        <v>75</v>
      </c>
      <c r="AU295" s="70" t="s">
        <v>75</v>
      </c>
      <c r="AV295" s="71">
        <f t="shared" si="92"/>
        <v>1</v>
      </c>
      <c r="AW295" s="108"/>
      <c r="AX295" s="108">
        <v>1</v>
      </c>
      <c r="AY295" s="108"/>
      <c r="AZ295" s="108"/>
      <c r="BA295" s="108"/>
      <c r="BB295" s="108"/>
      <c r="BC295" s="108"/>
      <c r="BD295" s="108"/>
      <c r="BE295" s="63"/>
    </row>
    <row r="296" spans="1:57" ht="34.049999999999997" customHeight="1" x14ac:dyDescent="0.3">
      <c r="A296" s="702"/>
      <c r="B296" s="675"/>
      <c r="C296" s="672"/>
      <c r="D296" s="72" t="s">
        <v>76</v>
      </c>
      <c r="E296" s="678"/>
      <c r="F296" s="672"/>
      <c r="G296" s="73">
        <f t="shared" si="59"/>
        <v>0</v>
      </c>
      <c r="H296" s="74">
        <f t="shared" si="73"/>
        <v>0</v>
      </c>
      <c r="I296" s="75"/>
      <c r="J296" s="75"/>
      <c r="K296" s="75"/>
      <c r="L296" s="76"/>
      <c r="M296" s="77">
        <f t="shared" si="86"/>
        <v>0</v>
      </c>
      <c r="N296" s="78"/>
      <c r="O296" s="78"/>
      <c r="P296" s="78"/>
      <c r="Q296" s="78"/>
      <c r="R296" s="81"/>
      <c r="S296" s="62"/>
      <c r="T296" s="62"/>
      <c r="U296" s="62"/>
      <c r="V296" s="108"/>
      <c r="W296" s="108"/>
      <c r="X296" s="63"/>
      <c r="Y296" s="109"/>
      <c r="Z296" s="63"/>
      <c r="AA296" s="64"/>
      <c r="AB296" s="65"/>
      <c r="AC296" s="65"/>
      <c r="AD296" s="65"/>
      <c r="AE296" s="65"/>
      <c r="AF296" s="66"/>
      <c r="AG296" s="82"/>
      <c r="AH296" s="85"/>
      <c r="AI296" s="84"/>
      <c r="AJ296" s="83">
        <f t="shared" si="109"/>
        <v>0</v>
      </c>
      <c r="AK296" s="84" t="s">
        <v>77</v>
      </c>
      <c r="AL296" s="75" t="s">
        <v>77</v>
      </c>
      <c r="AM296" s="85" t="s">
        <v>77</v>
      </c>
      <c r="AN296" s="82"/>
      <c r="AO296" s="75"/>
      <c r="AP296" s="85"/>
      <c r="AQ296" s="82" t="s">
        <v>75</v>
      </c>
      <c r="AR296" s="75" t="s">
        <v>75</v>
      </c>
      <c r="AS296" s="75" t="s">
        <v>75</v>
      </c>
      <c r="AT296" s="75" t="s">
        <v>75</v>
      </c>
      <c r="AU296" s="85" t="s">
        <v>75</v>
      </c>
      <c r="AV296" s="86">
        <f t="shared" si="92"/>
        <v>0</v>
      </c>
      <c r="AW296" s="108"/>
      <c r="AX296" s="108"/>
      <c r="AY296" s="108"/>
      <c r="AZ296" s="108"/>
      <c r="BA296" s="108"/>
      <c r="BB296" s="108"/>
      <c r="BC296" s="108"/>
      <c r="BD296" s="108"/>
      <c r="BE296" s="63"/>
    </row>
    <row r="297" spans="1:57" ht="34.049999999999997" customHeight="1" x14ac:dyDescent="0.3">
      <c r="A297" s="702"/>
      <c r="B297" s="675"/>
      <c r="C297" s="672"/>
      <c r="D297" s="72" t="s">
        <v>78</v>
      </c>
      <c r="E297" s="678"/>
      <c r="F297" s="672"/>
      <c r="G297" s="73">
        <f t="shared" si="59"/>
        <v>14</v>
      </c>
      <c r="H297" s="74">
        <f t="shared" si="73"/>
        <v>1</v>
      </c>
      <c r="I297" s="75"/>
      <c r="J297" s="75"/>
      <c r="K297" s="75">
        <v>1</v>
      </c>
      <c r="L297" s="76"/>
      <c r="M297" s="77">
        <f t="shared" si="86"/>
        <v>13</v>
      </c>
      <c r="N297" s="78"/>
      <c r="O297" s="78">
        <v>13</v>
      </c>
      <c r="P297" s="78"/>
      <c r="Q297" s="78"/>
      <c r="R297" s="81"/>
      <c r="S297" s="62"/>
      <c r="T297" s="62"/>
      <c r="U297" s="62">
        <v>13</v>
      </c>
      <c r="V297" s="108"/>
      <c r="W297" s="108"/>
      <c r="X297" s="63"/>
      <c r="Y297" s="109">
        <v>11</v>
      </c>
      <c r="Z297" s="63">
        <v>2</v>
      </c>
      <c r="AA297" s="64"/>
      <c r="AB297" s="65">
        <v>2</v>
      </c>
      <c r="AC297" s="65">
        <v>2</v>
      </c>
      <c r="AD297" s="65">
        <v>1</v>
      </c>
      <c r="AE297" s="65">
        <v>2</v>
      </c>
      <c r="AF297" s="66"/>
      <c r="AG297" s="82">
        <v>43.2</v>
      </c>
      <c r="AH297" s="85">
        <v>23.8</v>
      </c>
      <c r="AI297" s="84">
        <v>91.1</v>
      </c>
      <c r="AJ297" s="83">
        <f>SUM(AK297:AM297)</f>
        <v>13</v>
      </c>
      <c r="AK297" s="84">
        <v>2</v>
      </c>
      <c r="AL297" s="75">
        <v>11</v>
      </c>
      <c r="AM297" s="85"/>
      <c r="AN297" s="82" t="s">
        <v>75</v>
      </c>
      <c r="AO297" s="75" t="s">
        <v>75</v>
      </c>
      <c r="AP297" s="85" t="s">
        <v>75</v>
      </c>
      <c r="AQ297" s="82" t="s">
        <v>75</v>
      </c>
      <c r="AR297" s="75" t="s">
        <v>75</v>
      </c>
      <c r="AS297" s="75" t="s">
        <v>75</v>
      </c>
      <c r="AT297" s="75" t="s">
        <v>75</v>
      </c>
      <c r="AU297" s="85" t="s">
        <v>75</v>
      </c>
      <c r="AV297" s="86">
        <f t="shared" si="92"/>
        <v>1</v>
      </c>
      <c r="AW297" s="108"/>
      <c r="AX297" s="108"/>
      <c r="AY297" s="108"/>
      <c r="AZ297" s="108"/>
      <c r="BA297" s="108">
        <v>1</v>
      </c>
      <c r="BB297" s="108"/>
      <c r="BC297" s="108"/>
      <c r="BD297" s="108"/>
      <c r="BE297" s="63"/>
    </row>
    <row r="298" spans="1:57" ht="34.049999999999997" customHeight="1" x14ac:dyDescent="0.3">
      <c r="A298" s="702"/>
      <c r="B298" s="675"/>
      <c r="C298" s="672"/>
      <c r="D298" s="72" t="s">
        <v>79</v>
      </c>
      <c r="E298" s="678"/>
      <c r="F298" s="672"/>
      <c r="G298" s="73">
        <f t="shared" si="59"/>
        <v>718</v>
      </c>
      <c r="H298" s="74">
        <f t="shared" si="73"/>
        <v>23</v>
      </c>
      <c r="I298" s="75">
        <v>18</v>
      </c>
      <c r="J298" s="75">
        <v>2</v>
      </c>
      <c r="K298" s="75">
        <v>1</v>
      </c>
      <c r="L298" s="76">
        <v>2</v>
      </c>
      <c r="M298" s="77">
        <f t="shared" si="86"/>
        <v>706</v>
      </c>
      <c r="N298" s="78"/>
      <c r="O298" s="78"/>
      <c r="P298" s="78"/>
      <c r="Q298" s="78"/>
      <c r="R298" s="81">
        <v>706</v>
      </c>
      <c r="S298" s="62">
        <v>92</v>
      </c>
      <c r="T298" s="62"/>
      <c r="U298" s="62"/>
      <c r="V298" s="108">
        <v>518</v>
      </c>
      <c r="W298" s="108">
        <v>96</v>
      </c>
      <c r="X298" s="63"/>
      <c r="Y298" s="109">
        <v>600</v>
      </c>
      <c r="Z298" s="63">
        <v>106</v>
      </c>
      <c r="AA298" s="64"/>
      <c r="AB298" s="65">
        <v>105</v>
      </c>
      <c r="AC298" s="65">
        <v>100</v>
      </c>
      <c r="AD298" s="65">
        <v>49</v>
      </c>
      <c r="AE298" s="65">
        <v>168</v>
      </c>
      <c r="AF298" s="66">
        <v>23</v>
      </c>
      <c r="AG298" s="82">
        <v>42.9</v>
      </c>
      <c r="AH298" s="85">
        <v>24.6</v>
      </c>
      <c r="AI298" s="84">
        <v>103.1</v>
      </c>
      <c r="AJ298" s="83">
        <f t="shared" ref="AJ298:AJ299" si="110">SUM(AQ298:AU298)</f>
        <v>614</v>
      </c>
      <c r="AK298" s="84" t="s">
        <v>77</v>
      </c>
      <c r="AL298" s="75" t="s">
        <v>77</v>
      </c>
      <c r="AM298" s="85" t="s">
        <v>77</v>
      </c>
      <c r="AN298" s="82" t="s">
        <v>75</v>
      </c>
      <c r="AO298" s="75" t="s">
        <v>75</v>
      </c>
      <c r="AP298" s="85" t="s">
        <v>75</v>
      </c>
      <c r="AQ298" s="82">
        <v>22</v>
      </c>
      <c r="AR298" s="75">
        <v>48</v>
      </c>
      <c r="AS298" s="75">
        <v>464</v>
      </c>
      <c r="AT298" s="75">
        <v>66</v>
      </c>
      <c r="AU298" s="85">
        <v>14</v>
      </c>
      <c r="AV298" s="86">
        <f t="shared" si="92"/>
        <v>12</v>
      </c>
      <c r="AW298" s="108"/>
      <c r="AX298" s="108">
        <v>2</v>
      </c>
      <c r="AY298" s="108">
        <v>1</v>
      </c>
      <c r="AZ298" s="108"/>
      <c r="BA298" s="108">
        <v>6</v>
      </c>
      <c r="BB298" s="108"/>
      <c r="BC298" s="108">
        <v>2</v>
      </c>
      <c r="BD298" s="108">
        <v>1</v>
      </c>
      <c r="BE298" s="63"/>
    </row>
    <row r="299" spans="1:57" ht="34.049999999999997" customHeight="1" x14ac:dyDescent="0.3">
      <c r="A299" s="702"/>
      <c r="B299" s="676"/>
      <c r="C299" s="673"/>
      <c r="D299" s="89" t="s">
        <v>80</v>
      </c>
      <c r="E299" s="679"/>
      <c r="F299" s="673"/>
      <c r="G299" s="90">
        <f t="shared" si="59"/>
        <v>0</v>
      </c>
      <c r="H299" s="91">
        <f t="shared" si="73"/>
        <v>0</v>
      </c>
      <c r="I299" s="92"/>
      <c r="J299" s="92"/>
      <c r="K299" s="92"/>
      <c r="L299" s="93"/>
      <c r="M299" s="110">
        <f t="shared" si="86"/>
        <v>0</v>
      </c>
      <c r="N299" s="98"/>
      <c r="O299" s="98"/>
      <c r="P299" s="98"/>
      <c r="Q299" s="98"/>
      <c r="R299" s="99"/>
      <c r="S299" s="97"/>
      <c r="T299" s="114"/>
      <c r="U299" s="114"/>
      <c r="V299" s="98"/>
      <c r="W299" s="98"/>
      <c r="X299" s="99"/>
      <c r="Y299" s="80"/>
      <c r="Z299" s="81"/>
      <c r="AA299" s="82"/>
      <c r="AB299" s="75"/>
      <c r="AC299" s="75"/>
      <c r="AD299" s="75"/>
      <c r="AE299" s="75"/>
      <c r="AF299" s="76"/>
      <c r="AG299" s="103"/>
      <c r="AH299" s="106"/>
      <c r="AI299" s="111"/>
      <c r="AJ299" s="112">
        <f t="shared" si="110"/>
        <v>0</v>
      </c>
      <c r="AK299" s="105" t="s">
        <v>75</v>
      </c>
      <c r="AL299" s="92" t="s">
        <v>75</v>
      </c>
      <c r="AM299" s="106" t="s">
        <v>75</v>
      </c>
      <c r="AN299" s="103" t="s">
        <v>75</v>
      </c>
      <c r="AO299" s="92" t="s">
        <v>77</v>
      </c>
      <c r="AP299" s="106" t="s">
        <v>77</v>
      </c>
      <c r="AQ299" s="103"/>
      <c r="AR299" s="92"/>
      <c r="AS299" s="92"/>
      <c r="AT299" s="92"/>
      <c r="AU299" s="106"/>
      <c r="AV299" s="107">
        <f t="shared" si="92"/>
        <v>0</v>
      </c>
      <c r="AW299" s="98"/>
      <c r="AX299" s="98"/>
      <c r="AY299" s="98"/>
      <c r="AZ299" s="98"/>
      <c r="BA299" s="98"/>
      <c r="BB299" s="98"/>
      <c r="BC299" s="98"/>
      <c r="BD299" s="98"/>
      <c r="BE299" s="99"/>
    </row>
    <row r="300" spans="1:57" ht="34.049999999999997" customHeight="1" x14ac:dyDescent="0.3">
      <c r="A300" s="702"/>
      <c r="B300" s="674" t="s">
        <v>190</v>
      </c>
      <c r="C300" s="671">
        <v>2006707</v>
      </c>
      <c r="D300" s="51" t="s">
        <v>74</v>
      </c>
      <c r="E300" s="724">
        <v>15</v>
      </c>
      <c r="F300" s="681">
        <f>E300-SUM(M300:M304)</f>
        <v>4</v>
      </c>
      <c r="G300" s="53">
        <f t="shared" si="59"/>
        <v>0</v>
      </c>
      <c r="H300" s="54">
        <f t="shared" si="73"/>
        <v>0</v>
      </c>
      <c r="I300" s="55"/>
      <c r="J300" s="55"/>
      <c r="K300" s="55"/>
      <c r="L300" s="56"/>
      <c r="M300" s="57">
        <f t="shared" si="86"/>
        <v>0</v>
      </c>
      <c r="N300" s="58"/>
      <c r="O300" s="58"/>
      <c r="P300" s="58"/>
      <c r="Q300" s="58"/>
      <c r="R300" s="61"/>
      <c r="S300" s="62"/>
      <c r="T300" s="62"/>
      <c r="U300" s="62"/>
      <c r="V300" s="108"/>
      <c r="W300" s="108"/>
      <c r="X300" s="63"/>
      <c r="Y300" s="60"/>
      <c r="Z300" s="61"/>
      <c r="AA300" s="67"/>
      <c r="AB300" s="55"/>
      <c r="AC300" s="55"/>
      <c r="AD300" s="55"/>
      <c r="AE300" s="55"/>
      <c r="AF300" s="56"/>
      <c r="AG300" s="67"/>
      <c r="AH300" s="70"/>
      <c r="AI300" s="69"/>
      <c r="AJ300" s="68">
        <f t="shared" ref="AJ300:AJ301" si="111">SUM(AN300:AP300)</f>
        <v>0</v>
      </c>
      <c r="AK300" s="69" t="s">
        <v>75</v>
      </c>
      <c r="AL300" s="55" t="s">
        <v>75</v>
      </c>
      <c r="AM300" s="70" t="s">
        <v>75</v>
      </c>
      <c r="AN300" s="67"/>
      <c r="AO300" s="55"/>
      <c r="AP300" s="70"/>
      <c r="AQ300" s="67" t="s">
        <v>75</v>
      </c>
      <c r="AR300" s="55" t="s">
        <v>75</v>
      </c>
      <c r="AS300" s="55" t="s">
        <v>75</v>
      </c>
      <c r="AT300" s="55" t="s">
        <v>75</v>
      </c>
      <c r="AU300" s="70" t="s">
        <v>75</v>
      </c>
      <c r="AV300" s="71">
        <f t="shared" si="92"/>
        <v>0</v>
      </c>
      <c r="AW300" s="108"/>
      <c r="AX300" s="108"/>
      <c r="AY300" s="108"/>
      <c r="AZ300" s="108"/>
      <c r="BA300" s="108"/>
      <c r="BB300" s="108"/>
      <c r="BC300" s="108"/>
      <c r="BD300" s="108"/>
      <c r="BE300" s="63"/>
    </row>
    <row r="301" spans="1:57" ht="34.049999999999997" customHeight="1" x14ac:dyDescent="0.3">
      <c r="A301" s="702"/>
      <c r="B301" s="675"/>
      <c r="C301" s="672"/>
      <c r="D301" s="72" t="s">
        <v>76</v>
      </c>
      <c r="E301" s="678"/>
      <c r="F301" s="672"/>
      <c r="G301" s="73">
        <f t="shared" si="59"/>
        <v>0</v>
      </c>
      <c r="H301" s="74">
        <f t="shared" si="73"/>
        <v>0</v>
      </c>
      <c r="I301" s="75"/>
      <c r="J301" s="75"/>
      <c r="K301" s="75"/>
      <c r="L301" s="76"/>
      <c r="M301" s="77">
        <f t="shared" si="86"/>
        <v>0</v>
      </c>
      <c r="N301" s="78"/>
      <c r="O301" s="78"/>
      <c r="P301" s="78"/>
      <c r="Q301" s="78"/>
      <c r="R301" s="81"/>
      <c r="S301" s="62"/>
      <c r="T301" s="62"/>
      <c r="U301" s="62"/>
      <c r="V301" s="108"/>
      <c r="W301" s="108"/>
      <c r="X301" s="63"/>
      <c r="Y301" s="109"/>
      <c r="Z301" s="63"/>
      <c r="AA301" s="64"/>
      <c r="AB301" s="65"/>
      <c r="AC301" s="65"/>
      <c r="AD301" s="65"/>
      <c r="AE301" s="65"/>
      <c r="AF301" s="66"/>
      <c r="AG301" s="82"/>
      <c r="AH301" s="85"/>
      <c r="AI301" s="84"/>
      <c r="AJ301" s="83">
        <f t="shared" si="111"/>
        <v>0</v>
      </c>
      <c r="AK301" s="84" t="s">
        <v>77</v>
      </c>
      <c r="AL301" s="75" t="s">
        <v>77</v>
      </c>
      <c r="AM301" s="85" t="s">
        <v>77</v>
      </c>
      <c r="AN301" s="82"/>
      <c r="AO301" s="75"/>
      <c r="AP301" s="85"/>
      <c r="AQ301" s="82" t="s">
        <v>75</v>
      </c>
      <c r="AR301" s="75" t="s">
        <v>75</v>
      </c>
      <c r="AS301" s="75" t="s">
        <v>75</v>
      </c>
      <c r="AT301" s="75" t="s">
        <v>75</v>
      </c>
      <c r="AU301" s="85" t="s">
        <v>75</v>
      </c>
      <c r="AV301" s="86">
        <f t="shared" si="92"/>
        <v>0</v>
      </c>
      <c r="AW301" s="108"/>
      <c r="AX301" s="108"/>
      <c r="AY301" s="108"/>
      <c r="AZ301" s="108"/>
      <c r="BA301" s="108"/>
      <c r="BB301" s="108"/>
      <c r="BC301" s="108"/>
      <c r="BD301" s="108"/>
      <c r="BE301" s="63"/>
    </row>
    <row r="302" spans="1:57" ht="34.049999999999997" customHeight="1" x14ac:dyDescent="0.3">
      <c r="A302" s="702"/>
      <c r="B302" s="675"/>
      <c r="C302" s="672"/>
      <c r="D302" s="72" t="s">
        <v>78</v>
      </c>
      <c r="E302" s="678"/>
      <c r="F302" s="672"/>
      <c r="G302" s="73">
        <f t="shared" si="59"/>
        <v>0</v>
      </c>
      <c r="H302" s="74">
        <f t="shared" si="73"/>
        <v>0</v>
      </c>
      <c r="I302" s="75"/>
      <c r="J302" s="75"/>
      <c r="K302" s="75"/>
      <c r="L302" s="76"/>
      <c r="M302" s="77">
        <f t="shared" si="86"/>
        <v>0</v>
      </c>
      <c r="N302" s="78"/>
      <c r="O302" s="78"/>
      <c r="P302" s="78"/>
      <c r="Q302" s="78"/>
      <c r="R302" s="81"/>
      <c r="S302" s="62"/>
      <c r="T302" s="62"/>
      <c r="U302" s="62"/>
      <c r="V302" s="108"/>
      <c r="W302" s="108"/>
      <c r="X302" s="63"/>
      <c r="Y302" s="109"/>
      <c r="Z302" s="63"/>
      <c r="AA302" s="64"/>
      <c r="AB302" s="65"/>
      <c r="AC302" s="65"/>
      <c r="AD302" s="65"/>
      <c r="AE302" s="65"/>
      <c r="AF302" s="66"/>
      <c r="AG302" s="82"/>
      <c r="AH302" s="85"/>
      <c r="AI302" s="84"/>
      <c r="AJ302" s="83">
        <f>SUM(AK302:AM302)</f>
        <v>0</v>
      </c>
      <c r="AK302" s="84"/>
      <c r="AL302" s="75"/>
      <c r="AM302" s="85"/>
      <c r="AN302" s="82" t="s">
        <v>75</v>
      </c>
      <c r="AO302" s="75" t="s">
        <v>75</v>
      </c>
      <c r="AP302" s="85" t="s">
        <v>75</v>
      </c>
      <c r="AQ302" s="82" t="s">
        <v>75</v>
      </c>
      <c r="AR302" s="75" t="s">
        <v>75</v>
      </c>
      <c r="AS302" s="75" t="s">
        <v>75</v>
      </c>
      <c r="AT302" s="75" t="s">
        <v>75</v>
      </c>
      <c r="AU302" s="85" t="s">
        <v>75</v>
      </c>
      <c r="AV302" s="86">
        <f t="shared" si="92"/>
        <v>0</v>
      </c>
      <c r="AW302" s="108"/>
      <c r="AX302" s="108"/>
      <c r="AY302" s="108"/>
      <c r="AZ302" s="108"/>
      <c r="BA302" s="108"/>
      <c r="BB302" s="108"/>
      <c r="BC302" s="108"/>
      <c r="BD302" s="108"/>
      <c r="BE302" s="63"/>
    </row>
    <row r="303" spans="1:57" ht="34.049999999999997" customHeight="1" x14ac:dyDescent="0.3">
      <c r="A303" s="702"/>
      <c r="B303" s="675"/>
      <c r="C303" s="672"/>
      <c r="D303" s="72" t="s">
        <v>79</v>
      </c>
      <c r="E303" s="678"/>
      <c r="F303" s="672"/>
      <c r="G303" s="73">
        <f t="shared" si="59"/>
        <v>11</v>
      </c>
      <c r="H303" s="74">
        <f t="shared" si="73"/>
        <v>1</v>
      </c>
      <c r="I303" s="75">
        <v>1</v>
      </c>
      <c r="J303" s="75"/>
      <c r="K303" s="75"/>
      <c r="L303" s="76"/>
      <c r="M303" s="77">
        <f t="shared" si="86"/>
        <v>11</v>
      </c>
      <c r="N303" s="78"/>
      <c r="O303" s="78"/>
      <c r="P303" s="78"/>
      <c r="Q303" s="78"/>
      <c r="R303" s="81">
        <v>11</v>
      </c>
      <c r="S303" s="62"/>
      <c r="T303" s="62"/>
      <c r="U303" s="62"/>
      <c r="V303" s="108"/>
      <c r="W303" s="108">
        <v>11</v>
      </c>
      <c r="X303" s="63"/>
      <c r="Y303" s="109">
        <v>8</v>
      </c>
      <c r="Z303" s="63">
        <v>3</v>
      </c>
      <c r="AA303" s="64"/>
      <c r="AB303" s="65">
        <v>6</v>
      </c>
      <c r="AC303" s="65">
        <v>6</v>
      </c>
      <c r="AD303" s="65"/>
      <c r="AE303" s="65">
        <v>4</v>
      </c>
      <c r="AF303" s="66">
        <v>11</v>
      </c>
      <c r="AG303" s="82">
        <v>45.2</v>
      </c>
      <c r="AH303" s="85">
        <v>25.4</v>
      </c>
      <c r="AI303" s="84">
        <v>100</v>
      </c>
      <c r="AJ303" s="83">
        <f t="shared" ref="AJ303:AJ304" si="112">SUM(AQ303:AU303)</f>
        <v>11</v>
      </c>
      <c r="AK303" s="84" t="s">
        <v>77</v>
      </c>
      <c r="AL303" s="75" t="s">
        <v>77</v>
      </c>
      <c r="AM303" s="85" t="s">
        <v>77</v>
      </c>
      <c r="AN303" s="82" t="s">
        <v>75</v>
      </c>
      <c r="AO303" s="75" t="s">
        <v>75</v>
      </c>
      <c r="AP303" s="85" t="s">
        <v>75</v>
      </c>
      <c r="AQ303" s="82"/>
      <c r="AR303" s="75">
        <v>3</v>
      </c>
      <c r="AS303" s="75">
        <v>8</v>
      </c>
      <c r="AT303" s="75"/>
      <c r="AU303" s="85"/>
      <c r="AV303" s="86">
        <f t="shared" si="92"/>
        <v>0</v>
      </c>
      <c r="AW303" s="108"/>
      <c r="AX303" s="108"/>
      <c r="AY303" s="108"/>
      <c r="AZ303" s="108"/>
      <c r="BA303" s="108"/>
      <c r="BB303" s="108"/>
      <c r="BC303" s="108"/>
      <c r="BD303" s="108"/>
      <c r="BE303" s="63"/>
    </row>
    <row r="304" spans="1:57" ht="34.049999999999997" customHeight="1" x14ac:dyDescent="0.3">
      <c r="A304" s="703"/>
      <c r="B304" s="676"/>
      <c r="C304" s="673"/>
      <c r="D304" s="89" t="s">
        <v>80</v>
      </c>
      <c r="E304" s="679"/>
      <c r="F304" s="673"/>
      <c r="G304" s="90">
        <f t="shared" si="59"/>
        <v>0</v>
      </c>
      <c r="H304" s="91">
        <f t="shared" si="73"/>
        <v>0</v>
      </c>
      <c r="I304" s="92"/>
      <c r="J304" s="92"/>
      <c r="K304" s="92"/>
      <c r="L304" s="93"/>
      <c r="M304" s="110">
        <f t="shared" si="86"/>
        <v>0</v>
      </c>
      <c r="N304" s="98"/>
      <c r="O304" s="98"/>
      <c r="P304" s="98"/>
      <c r="Q304" s="98"/>
      <c r="R304" s="99"/>
      <c r="S304" s="100"/>
      <c r="T304" s="100"/>
      <c r="U304" s="100"/>
      <c r="V304" s="78"/>
      <c r="W304" s="78"/>
      <c r="X304" s="81"/>
      <c r="Y304" s="80"/>
      <c r="Z304" s="81"/>
      <c r="AA304" s="82"/>
      <c r="AB304" s="75"/>
      <c r="AC304" s="75"/>
      <c r="AD304" s="75"/>
      <c r="AE304" s="75"/>
      <c r="AF304" s="76"/>
      <c r="AG304" s="103"/>
      <c r="AH304" s="106"/>
      <c r="AI304" s="111"/>
      <c r="AJ304" s="112">
        <f t="shared" si="112"/>
        <v>0</v>
      </c>
      <c r="AK304" s="105" t="s">
        <v>75</v>
      </c>
      <c r="AL304" s="92" t="s">
        <v>75</v>
      </c>
      <c r="AM304" s="106" t="s">
        <v>75</v>
      </c>
      <c r="AN304" s="103" t="s">
        <v>75</v>
      </c>
      <c r="AO304" s="92" t="s">
        <v>77</v>
      </c>
      <c r="AP304" s="106" t="s">
        <v>77</v>
      </c>
      <c r="AQ304" s="103"/>
      <c r="AR304" s="92"/>
      <c r="AS304" s="92"/>
      <c r="AT304" s="92"/>
      <c r="AU304" s="106"/>
      <c r="AV304" s="107">
        <f t="shared" si="92"/>
        <v>0</v>
      </c>
      <c r="AW304" s="78"/>
      <c r="AX304" s="78"/>
      <c r="AY304" s="78"/>
      <c r="AZ304" s="78"/>
      <c r="BA304" s="78"/>
      <c r="BB304" s="78"/>
      <c r="BC304" s="78"/>
      <c r="BD304" s="78"/>
      <c r="BE304" s="81"/>
    </row>
    <row r="305" spans="1:57" ht="34.049999999999997" customHeight="1" x14ac:dyDescent="0.3">
      <c r="A305" s="713" t="s">
        <v>191</v>
      </c>
      <c r="B305" s="674" t="s">
        <v>192</v>
      </c>
      <c r="C305" s="671" t="s">
        <v>193</v>
      </c>
      <c r="D305" s="51" t="s">
        <v>74</v>
      </c>
      <c r="E305" s="725">
        <v>325</v>
      </c>
      <c r="F305" s="681">
        <f>E305-SUM(M305:M309)</f>
        <v>26</v>
      </c>
      <c r="G305" s="53">
        <f t="shared" si="59"/>
        <v>143</v>
      </c>
      <c r="H305" s="54">
        <f t="shared" si="73"/>
        <v>4</v>
      </c>
      <c r="I305" s="55">
        <v>4</v>
      </c>
      <c r="J305" s="55"/>
      <c r="K305" s="55"/>
      <c r="L305" s="56"/>
      <c r="M305" s="57">
        <f t="shared" si="86"/>
        <v>140</v>
      </c>
      <c r="N305" s="58">
        <v>140</v>
      </c>
      <c r="O305" s="58"/>
      <c r="P305" s="58"/>
      <c r="Q305" s="58"/>
      <c r="R305" s="61"/>
      <c r="S305" s="113">
        <v>1</v>
      </c>
      <c r="T305" s="113">
        <v>6</v>
      </c>
      <c r="U305" s="113">
        <v>0</v>
      </c>
      <c r="V305" s="58">
        <v>131</v>
      </c>
      <c r="W305" s="58">
        <v>2</v>
      </c>
      <c r="X305" s="61"/>
      <c r="Y305" s="60">
        <v>125</v>
      </c>
      <c r="Z305" s="61">
        <v>15</v>
      </c>
      <c r="AA305" s="67"/>
      <c r="AB305" s="55">
        <v>15</v>
      </c>
      <c r="AC305" s="55">
        <v>14</v>
      </c>
      <c r="AD305" s="55">
        <v>10</v>
      </c>
      <c r="AE305" s="55">
        <v>83</v>
      </c>
      <c r="AF305" s="56">
        <v>10</v>
      </c>
      <c r="AG305" s="67">
        <v>41.2</v>
      </c>
      <c r="AH305" s="70">
        <v>18.2</v>
      </c>
      <c r="AI305" s="69">
        <v>9.9</v>
      </c>
      <c r="AJ305" s="68">
        <f t="shared" ref="AJ305:AJ306" si="113">SUM(AN305:AP305)</f>
        <v>140</v>
      </c>
      <c r="AK305" s="69" t="s">
        <v>75</v>
      </c>
      <c r="AL305" s="55" t="s">
        <v>75</v>
      </c>
      <c r="AM305" s="70" t="s">
        <v>75</v>
      </c>
      <c r="AN305" s="67">
        <v>31</v>
      </c>
      <c r="AO305" s="55">
        <v>107</v>
      </c>
      <c r="AP305" s="70">
        <v>2</v>
      </c>
      <c r="AQ305" s="67" t="s">
        <v>75</v>
      </c>
      <c r="AR305" s="55" t="s">
        <v>75</v>
      </c>
      <c r="AS305" s="55" t="s">
        <v>75</v>
      </c>
      <c r="AT305" s="55" t="s">
        <v>75</v>
      </c>
      <c r="AU305" s="70" t="s">
        <v>75</v>
      </c>
      <c r="AV305" s="71">
        <f t="shared" si="92"/>
        <v>3</v>
      </c>
      <c r="AW305" s="58"/>
      <c r="AX305" s="58"/>
      <c r="AY305" s="58">
        <v>1</v>
      </c>
      <c r="AZ305" s="58"/>
      <c r="BA305" s="58"/>
      <c r="BB305" s="58"/>
      <c r="BC305" s="58">
        <v>1</v>
      </c>
      <c r="BD305" s="58"/>
      <c r="BE305" s="61">
        <v>1</v>
      </c>
    </row>
    <row r="306" spans="1:57" ht="34.049999999999997" customHeight="1" x14ac:dyDescent="0.3">
      <c r="A306" s="702"/>
      <c r="B306" s="675"/>
      <c r="C306" s="672"/>
      <c r="D306" s="72" t="s">
        <v>76</v>
      </c>
      <c r="E306" s="678"/>
      <c r="F306" s="672"/>
      <c r="G306" s="73">
        <f t="shared" si="59"/>
        <v>0</v>
      </c>
      <c r="H306" s="74">
        <f t="shared" si="73"/>
        <v>0</v>
      </c>
      <c r="I306" s="75"/>
      <c r="J306" s="75"/>
      <c r="K306" s="75"/>
      <c r="L306" s="76"/>
      <c r="M306" s="77">
        <f t="shared" si="86"/>
        <v>0</v>
      </c>
      <c r="N306" s="78"/>
      <c r="O306" s="78"/>
      <c r="P306" s="78"/>
      <c r="Q306" s="78"/>
      <c r="R306" s="81"/>
      <c r="S306" s="62"/>
      <c r="T306" s="62"/>
      <c r="U306" s="62"/>
      <c r="V306" s="108"/>
      <c r="W306" s="108"/>
      <c r="X306" s="63"/>
      <c r="Y306" s="109"/>
      <c r="Z306" s="63"/>
      <c r="AA306" s="64"/>
      <c r="AB306" s="65"/>
      <c r="AC306" s="65"/>
      <c r="AD306" s="65"/>
      <c r="AE306" s="65"/>
      <c r="AF306" s="66"/>
      <c r="AG306" s="82"/>
      <c r="AH306" s="85"/>
      <c r="AI306" s="84"/>
      <c r="AJ306" s="83">
        <f t="shared" si="113"/>
        <v>0</v>
      </c>
      <c r="AK306" s="84" t="s">
        <v>77</v>
      </c>
      <c r="AL306" s="75" t="s">
        <v>77</v>
      </c>
      <c r="AM306" s="85" t="s">
        <v>77</v>
      </c>
      <c r="AN306" s="82"/>
      <c r="AO306" s="75"/>
      <c r="AP306" s="85"/>
      <c r="AQ306" s="82" t="s">
        <v>75</v>
      </c>
      <c r="AR306" s="75" t="s">
        <v>75</v>
      </c>
      <c r="AS306" s="75" t="s">
        <v>75</v>
      </c>
      <c r="AT306" s="75" t="s">
        <v>75</v>
      </c>
      <c r="AU306" s="85" t="s">
        <v>75</v>
      </c>
      <c r="AV306" s="86">
        <f t="shared" si="92"/>
        <v>0</v>
      </c>
      <c r="AW306" s="108"/>
      <c r="AX306" s="108"/>
      <c r="AY306" s="108"/>
      <c r="AZ306" s="108"/>
      <c r="BA306" s="108"/>
      <c r="BB306" s="108"/>
      <c r="BC306" s="108"/>
      <c r="BD306" s="108"/>
      <c r="BE306" s="63"/>
    </row>
    <row r="307" spans="1:57" ht="34.049999999999997" customHeight="1" x14ac:dyDescent="0.3">
      <c r="A307" s="702"/>
      <c r="B307" s="675"/>
      <c r="C307" s="672"/>
      <c r="D307" s="72" t="s">
        <v>78</v>
      </c>
      <c r="E307" s="678"/>
      <c r="F307" s="672"/>
      <c r="G307" s="73">
        <f t="shared" si="59"/>
        <v>8</v>
      </c>
      <c r="H307" s="74">
        <f t="shared" si="73"/>
        <v>0</v>
      </c>
      <c r="I307" s="75">
        <v>0</v>
      </c>
      <c r="J307" s="75"/>
      <c r="K307" s="75"/>
      <c r="L307" s="76"/>
      <c r="M307" s="77">
        <f t="shared" si="86"/>
        <v>7</v>
      </c>
      <c r="N307" s="78"/>
      <c r="O307" s="78">
        <v>7</v>
      </c>
      <c r="P307" s="78"/>
      <c r="Q307" s="78"/>
      <c r="R307" s="81"/>
      <c r="S307" s="62"/>
      <c r="T307" s="62"/>
      <c r="U307" s="62">
        <v>7</v>
      </c>
      <c r="V307" s="108"/>
      <c r="W307" s="108"/>
      <c r="X307" s="63"/>
      <c r="Y307" s="109">
        <v>7</v>
      </c>
      <c r="Z307" s="63"/>
      <c r="AA307" s="64"/>
      <c r="AB307" s="65"/>
      <c r="AC307" s="65"/>
      <c r="AD307" s="65">
        <v>1</v>
      </c>
      <c r="AE307" s="65">
        <v>3</v>
      </c>
      <c r="AF307" s="66"/>
      <c r="AG307" s="82">
        <v>44.5</v>
      </c>
      <c r="AH307" s="85">
        <v>15</v>
      </c>
      <c r="AI307" s="84">
        <v>100.5</v>
      </c>
      <c r="AJ307" s="83">
        <f>SUM(AK307:AM307)</f>
        <v>7</v>
      </c>
      <c r="AK307" s="84">
        <v>2</v>
      </c>
      <c r="AL307" s="75">
        <v>2</v>
      </c>
      <c r="AM307" s="85">
        <v>3</v>
      </c>
      <c r="AN307" s="82" t="s">
        <v>75</v>
      </c>
      <c r="AO307" s="75" t="s">
        <v>75</v>
      </c>
      <c r="AP307" s="85" t="s">
        <v>75</v>
      </c>
      <c r="AQ307" s="82" t="s">
        <v>75</v>
      </c>
      <c r="AR307" s="75" t="s">
        <v>75</v>
      </c>
      <c r="AS307" s="75" t="s">
        <v>75</v>
      </c>
      <c r="AT307" s="75" t="s">
        <v>75</v>
      </c>
      <c r="AU307" s="85" t="s">
        <v>75</v>
      </c>
      <c r="AV307" s="86">
        <f t="shared" si="92"/>
        <v>1</v>
      </c>
      <c r="AW307" s="108"/>
      <c r="AX307" s="108"/>
      <c r="AY307" s="108"/>
      <c r="AZ307" s="108"/>
      <c r="BA307" s="108"/>
      <c r="BB307" s="108"/>
      <c r="BC307" s="108"/>
      <c r="BD307" s="108"/>
      <c r="BE307" s="63">
        <v>1</v>
      </c>
    </row>
    <row r="308" spans="1:57" ht="34.049999999999997" customHeight="1" x14ac:dyDescent="0.3">
      <c r="A308" s="702"/>
      <c r="B308" s="675"/>
      <c r="C308" s="672"/>
      <c r="D308" s="72" t="s">
        <v>79</v>
      </c>
      <c r="E308" s="678"/>
      <c r="F308" s="672"/>
      <c r="G308" s="73">
        <f t="shared" si="59"/>
        <v>152</v>
      </c>
      <c r="H308" s="74">
        <f t="shared" si="73"/>
        <v>4</v>
      </c>
      <c r="I308" s="75"/>
      <c r="J308" s="75">
        <v>2</v>
      </c>
      <c r="K308" s="75">
        <v>2</v>
      </c>
      <c r="L308" s="76"/>
      <c r="M308" s="77">
        <f t="shared" si="86"/>
        <v>152</v>
      </c>
      <c r="N308" s="78">
        <v>138</v>
      </c>
      <c r="O308" s="78"/>
      <c r="P308" s="78"/>
      <c r="Q308" s="78"/>
      <c r="R308" s="81">
        <v>14</v>
      </c>
      <c r="S308" s="62"/>
      <c r="T308" s="62">
        <v>2</v>
      </c>
      <c r="U308" s="62"/>
      <c r="V308" s="108">
        <v>144</v>
      </c>
      <c r="W308" s="108">
        <v>6</v>
      </c>
      <c r="X308" s="63"/>
      <c r="Y308" s="109">
        <v>131</v>
      </c>
      <c r="Z308" s="63">
        <v>21</v>
      </c>
      <c r="AA308" s="64"/>
      <c r="AB308" s="65">
        <v>30</v>
      </c>
      <c r="AC308" s="65">
        <v>27</v>
      </c>
      <c r="AD308" s="65">
        <v>31</v>
      </c>
      <c r="AE308" s="65">
        <v>116</v>
      </c>
      <c r="AF308" s="66">
        <v>29</v>
      </c>
      <c r="AG308" s="82">
        <v>42.5</v>
      </c>
      <c r="AH308" s="85">
        <v>23.2</v>
      </c>
      <c r="AI308" s="84">
        <v>116.1</v>
      </c>
      <c r="AJ308" s="83">
        <f t="shared" ref="AJ308:AJ309" si="114">SUM(AQ308:AU308)</f>
        <v>152</v>
      </c>
      <c r="AK308" s="84" t="s">
        <v>77</v>
      </c>
      <c r="AL308" s="75" t="s">
        <v>77</v>
      </c>
      <c r="AM308" s="85" t="s">
        <v>77</v>
      </c>
      <c r="AN308" s="82" t="s">
        <v>75</v>
      </c>
      <c r="AO308" s="75" t="s">
        <v>75</v>
      </c>
      <c r="AP308" s="85" t="s">
        <v>75</v>
      </c>
      <c r="AQ308" s="82">
        <v>7</v>
      </c>
      <c r="AR308" s="75">
        <v>14</v>
      </c>
      <c r="AS308" s="75">
        <v>55</v>
      </c>
      <c r="AT308" s="75">
        <v>58</v>
      </c>
      <c r="AU308" s="85">
        <v>18</v>
      </c>
      <c r="AV308" s="86">
        <f t="shared" si="92"/>
        <v>0</v>
      </c>
      <c r="AW308" s="108"/>
      <c r="AX308" s="108"/>
      <c r="AY308" s="108"/>
      <c r="AZ308" s="108"/>
      <c r="BA308" s="108"/>
      <c r="BB308" s="108"/>
      <c r="BC308" s="108"/>
      <c r="BD308" s="108"/>
      <c r="BE308" s="63"/>
    </row>
    <row r="309" spans="1:57" ht="34.049999999999997" customHeight="1" x14ac:dyDescent="0.3">
      <c r="A309" s="702"/>
      <c r="B309" s="676"/>
      <c r="C309" s="673"/>
      <c r="D309" s="89" t="s">
        <v>80</v>
      </c>
      <c r="E309" s="679"/>
      <c r="F309" s="673"/>
      <c r="G309" s="90">
        <f t="shared" si="59"/>
        <v>0</v>
      </c>
      <c r="H309" s="91">
        <f t="shared" si="73"/>
        <v>0</v>
      </c>
      <c r="I309" s="92"/>
      <c r="J309" s="92"/>
      <c r="K309" s="92"/>
      <c r="L309" s="93"/>
      <c r="M309" s="110">
        <f t="shared" si="86"/>
        <v>0</v>
      </c>
      <c r="N309" s="98"/>
      <c r="O309" s="98"/>
      <c r="P309" s="98"/>
      <c r="Q309" s="98"/>
      <c r="R309" s="99"/>
      <c r="S309" s="114"/>
      <c r="T309" s="114"/>
      <c r="U309" s="114"/>
      <c r="V309" s="98"/>
      <c r="W309" s="98"/>
      <c r="X309" s="99"/>
      <c r="Y309" s="97"/>
      <c r="Z309" s="99"/>
      <c r="AA309" s="103"/>
      <c r="AB309" s="92"/>
      <c r="AC309" s="92"/>
      <c r="AD309" s="92"/>
      <c r="AE309" s="92"/>
      <c r="AF309" s="93"/>
      <c r="AG309" s="103"/>
      <c r="AH309" s="106"/>
      <c r="AI309" s="105"/>
      <c r="AJ309" s="104">
        <f t="shared" si="114"/>
        <v>0</v>
      </c>
      <c r="AK309" s="105" t="s">
        <v>75</v>
      </c>
      <c r="AL309" s="92" t="s">
        <v>75</v>
      </c>
      <c r="AM309" s="106" t="s">
        <v>75</v>
      </c>
      <c r="AN309" s="103" t="s">
        <v>75</v>
      </c>
      <c r="AO309" s="92" t="s">
        <v>77</v>
      </c>
      <c r="AP309" s="106" t="s">
        <v>77</v>
      </c>
      <c r="AQ309" s="103"/>
      <c r="AR309" s="92"/>
      <c r="AS309" s="92"/>
      <c r="AT309" s="92"/>
      <c r="AU309" s="106"/>
      <c r="AV309" s="107">
        <f t="shared" si="92"/>
        <v>0</v>
      </c>
      <c r="AW309" s="98"/>
      <c r="AX309" s="98"/>
      <c r="AY309" s="98"/>
      <c r="AZ309" s="98"/>
      <c r="BA309" s="98"/>
      <c r="BB309" s="98"/>
      <c r="BC309" s="98"/>
      <c r="BD309" s="98"/>
      <c r="BE309" s="99"/>
    </row>
    <row r="310" spans="1:57" ht="34.049999999999997" customHeight="1" x14ac:dyDescent="0.3">
      <c r="A310" s="702"/>
      <c r="B310" s="674" t="s">
        <v>194</v>
      </c>
      <c r="C310" s="735" t="s">
        <v>195</v>
      </c>
      <c r="D310" s="51" t="s">
        <v>74</v>
      </c>
      <c r="E310" s="725">
        <v>100</v>
      </c>
      <c r="F310" s="681">
        <f>E310-SUM(M310:M314)</f>
        <v>0</v>
      </c>
      <c r="G310" s="53">
        <f t="shared" si="59"/>
        <v>41</v>
      </c>
      <c r="H310" s="54">
        <f t="shared" si="73"/>
        <v>1</v>
      </c>
      <c r="I310" s="55">
        <v>1</v>
      </c>
      <c r="J310" s="55"/>
      <c r="K310" s="55"/>
      <c r="L310" s="56"/>
      <c r="M310" s="57">
        <f t="shared" si="86"/>
        <v>41</v>
      </c>
      <c r="N310" s="58">
        <v>40</v>
      </c>
      <c r="O310" s="58"/>
      <c r="P310" s="58">
        <v>1</v>
      </c>
      <c r="Q310" s="58"/>
      <c r="R310" s="59"/>
      <c r="S310" s="60"/>
      <c r="T310" s="58"/>
      <c r="U310" s="58"/>
      <c r="V310" s="55">
        <v>38</v>
      </c>
      <c r="W310" s="58">
        <v>2</v>
      </c>
      <c r="X310" s="61">
        <v>1</v>
      </c>
      <c r="Y310" s="62">
        <v>38</v>
      </c>
      <c r="Z310" s="63">
        <v>3</v>
      </c>
      <c r="AA310" s="64"/>
      <c r="AB310" s="65">
        <v>4</v>
      </c>
      <c r="AC310" s="65">
        <v>4</v>
      </c>
      <c r="AD310" s="65">
        <v>12</v>
      </c>
      <c r="AE310" s="65">
        <v>12</v>
      </c>
      <c r="AF310" s="66">
        <v>0</v>
      </c>
      <c r="AG310" s="64">
        <v>37</v>
      </c>
      <c r="AH310" s="66">
        <v>17</v>
      </c>
      <c r="AI310" s="67">
        <v>9.6999999999999993</v>
      </c>
      <c r="AJ310" s="68">
        <f t="shared" ref="AJ310:AJ311" si="115">SUM(AN310:AP310)</f>
        <v>41</v>
      </c>
      <c r="AK310" s="69" t="s">
        <v>75</v>
      </c>
      <c r="AL310" s="55" t="s">
        <v>75</v>
      </c>
      <c r="AM310" s="70" t="s">
        <v>75</v>
      </c>
      <c r="AN310" s="67"/>
      <c r="AO310" s="55">
        <v>39</v>
      </c>
      <c r="AP310" s="70">
        <v>2</v>
      </c>
      <c r="AQ310" s="67" t="s">
        <v>75</v>
      </c>
      <c r="AR310" s="55" t="s">
        <v>75</v>
      </c>
      <c r="AS310" s="55" t="s">
        <v>75</v>
      </c>
      <c r="AT310" s="55" t="s">
        <v>75</v>
      </c>
      <c r="AU310" s="56" t="s">
        <v>75</v>
      </c>
      <c r="AV310" s="71">
        <f t="shared" si="92"/>
        <v>0</v>
      </c>
      <c r="AW310" s="58"/>
      <c r="AX310" s="58"/>
      <c r="AY310" s="58"/>
      <c r="AZ310" s="58"/>
      <c r="BA310" s="58"/>
      <c r="BB310" s="58"/>
      <c r="BC310" s="58"/>
      <c r="BD310" s="58"/>
      <c r="BE310" s="61"/>
    </row>
    <row r="311" spans="1:57" ht="34.049999999999997" customHeight="1" x14ac:dyDescent="0.3">
      <c r="A311" s="702"/>
      <c r="B311" s="675"/>
      <c r="C311" s="672"/>
      <c r="D311" s="72" t="s">
        <v>76</v>
      </c>
      <c r="E311" s="678"/>
      <c r="F311" s="672"/>
      <c r="G311" s="73">
        <f t="shared" si="59"/>
        <v>0</v>
      </c>
      <c r="H311" s="74">
        <f t="shared" si="73"/>
        <v>0</v>
      </c>
      <c r="I311" s="75"/>
      <c r="J311" s="75"/>
      <c r="K311" s="75"/>
      <c r="L311" s="76"/>
      <c r="M311" s="77">
        <f t="shared" si="86"/>
        <v>0</v>
      </c>
      <c r="N311" s="78"/>
      <c r="O311" s="78"/>
      <c r="P311" s="78"/>
      <c r="Q311" s="78"/>
      <c r="R311" s="79"/>
      <c r="S311" s="80"/>
      <c r="T311" s="75"/>
      <c r="U311" s="75"/>
      <c r="V311" s="78"/>
      <c r="W311" s="78"/>
      <c r="X311" s="81"/>
      <c r="Y311" s="62"/>
      <c r="Z311" s="63"/>
      <c r="AA311" s="64"/>
      <c r="AB311" s="65"/>
      <c r="AC311" s="65"/>
      <c r="AD311" s="65"/>
      <c r="AE311" s="65"/>
      <c r="AF311" s="66"/>
      <c r="AG311" s="82"/>
      <c r="AH311" s="76"/>
      <c r="AI311" s="82"/>
      <c r="AJ311" s="83">
        <f t="shared" si="115"/>
        <v>0</v>
      </c>
      <c r="AK311" s="84" t="s">
        <v>77</v>
      </c>
      <c r="AL311" s="75" t="s">
        <v>77</v>
      </c>
      <c r="AM311" s="85" t="s">
        <v>77</v>
      </c>
      <c r="AN311" s="82"/>
      <c r="AO311" s="75"/>
      <c r="AP311" s="85"/>
      <c r="AQ311" s="82" t="s">
        <v>75</v>
      </c>
      <c r="AR311" s="75" t="s">
        <v>75</v>
      </c>
      <c r="AS311" s="75" t="s">
        <v>75</v>
      </c>
      <c r="AT311" s="75" t="s">
        <v>75</v>
      </c>
      <c r="AU311" s="76" t="s">
        <v>75</v>
      </c>
      <c r="AV311" s="86">
        <f t="shared" si="92"/>
        <v>0</v>
      </c>
      <c r="AW311" s="78"/>
      <c r="AX311" s="78"/>
      <c r="AY311" s="78"/>
      <c r="AZ311" s="78"/>
      <c r="BA311" s="78"/>
      <c r="BB311" s="78"/>
      <c r="BC311" s="78"/>
      <c r="BD311" s="78"/>
      <c r="BE311" s="81"/>
    </row>
    <row r="312" spans="1:57" ht="34.049999999999997" customHeight="1" x14ac:dyDescent="0.3">
      <c r="A312" s="702"/>
      <c r="B312" s="675"/>
      <c r="C312" s="672"/>
      <c r="D312" s="72" t="s">
        <v>78</v>
      </c>
      <c r="E312" s="678"/>
      <c r="F312" s="672"/>
      <c r="G312" s="73">
        <f t="shared" si="59"/>
        <v>0</v>
      </c>
      <c r="H312" s="74">
        <f t="shared" si="73"/>
        <v>0</v>
      </c>
      <c r="I312" s="75"/>
      <c r="J312" s="75"/>
      <c r="K312" s="75"/>
      <c r="L312" s="76"/>
      <c r="M312" s="77">
        <f t="shared" si="86"/>
        <v>0</v>
      </c>
      <c r="N312" s="78"/>
      <c r="O312" s="78"/>
      <c r="P312" s="78"/>
      <c r="Q312" s="87"/>
      <c r="R312" s="79"/>
      <c r="S312" s="80"/>
      <c r="T312" s="78"/>
      <c r="U312" s="78"/>
      <c r="V312" s="78"/>
      <c r="W312" s="78"/>
      <c r="X312" s="81"/>
      <c r="Y312" s="62"/>
      <c r="Z312" s="63"/>
      <c r="AA312" s="64"/>
      <c r="AB312" s="65"/>
      <c r="AC312" s="65"/>
      <c r="AD312" s="65"/>
      <c r="AE312" s="65"/>
      <c r="AF312" s="66"/>
      <c r="AG312" s="82"/>
      <c r="AH312" s="76"/>
      <c r="AI312" s="82"/>
      <c r="AJ312" s="83">
        <f>SUM(AK312:AM312)</f>
        <v>0</v>
      </c>
      <c r="AK312" s="84"/>
      <c r="AL312" s="75"/>
      <c r="AM312" s="85"/>
      <c r="AN312" s="82" t="s">
        <v>75</v>
      </c>
      <c r="AO312" s="75" t="s">
        <v>75</v>
      </c>
      <c r="AP312" s="85" t="s">
        <v>75</v>
      </c>
      <c r="AQ312" s="82" t="s">
        <v>75</v>
      </c>
      <c r="AR312" s="75" t="s">
        <v>75</v>
      </c>
      <c r="AS312" s="75" t="s">
        <v>75</v>
      </c>
      <c r="AT312" s="75" t="s">
        <v>75</v>
      </c>
      <c r="AU312" s="76" t="s">
        <v>75</v>
      </c>
      <c r="AV312" s="86">
        <f t="shared" si="92"/>
        <v>0</v>
      </c>
      <c r="AW312" s="78"/>
      <c r="AX312" s="78"/>
      <c r="AY312" s="78"/>
      <c r="AZ312" s="78"/>
      <c r="BA312" s="78"/>
      <c r="BB312" s="78"/>
      <c r="BC312" s="78"/>
      <c r="BD312" s="78"/>
      <c r="BE312" s="81"/>
    </row>
    <row r="313" spans="1:57" ht="34.049999999999997" customHeight="1" x14ac:dyDescent="0.3">
      <c r="A313" s="702"/>
      <c r="B313" s="675"/>
      <c r="C313" s="672"/>
      <c r="D313" s="72" t="s">
        <v>79</v>
      </c>
      <c r="E313" s="678"/>
      <c r="F313" s="672"/>
      <c r="G313" s="73">
        <f t="shared" si="59"/>
        <v>59</v>
      </c>
      <c r="H313" s="74">
        <f t="shared" si="73"/>
        <v>0</v>
      </c>
      <c r="I313" s="75"/>
      <c r="J313" s="75"/>
      <c r="K313" s="75"/>
      <c r="L313" s="76"/>
      <c r="M313" s="77">
        <f t="shared" si="86"/>
        <v>59</v>
      </c>
      <c r="N313" s="78">
        <v>59</v>
      </c>
      <c r="O313" s="78"/>
      <c r="P313" s="78"/>
      <c r="Q313" s="78"/>
      <c r="R313" s="79"/>
      <c r="S313" s="80">
        <v>4</v>
      </c>
      <c r="T313" s="78"/>
      <c r="U313" s="78"/>
      <c r="V313" s="78">
        <v>51</v>
      </c>
      <c r="W313" s="78">
        <v>4</v>
      </c>
      <c r="X313" s="81"/>
      <c r="Y313" s="62">
        <v>55</v>
      </c>
      <c r="Z313" s="63">
        <v>4</v>
      </c>
      <c r="AA313" s="64"/>
      <c r="AB313" s="65">
        <v>13</v>
      </c>
      <c r="AC313" s="65">
        <v>13</v>
      </c>
      <c r="AD313" s="65">
        <v>21</v>
      </c>
      <c r="AE313" s="65">
        <v>21</v>
      </c>
      <c r="AF313" s="66">
        <v>3</v>
      </c>
      <c r="AG313" s="82">
        <v>38</v>
      </c>
      <c r="AH313" s="76">
        <v>18</v>
      </c>
      <c r="AI313" s="82">
        <v>94.1</v>
      </c>
      <c r="AJ313" s="83">
        <f t="shared" ref="AJ313:AJ314" si="116">SUM(AQ313:AU313)</f>
        <v>59</v>
      </c>
      <c r="AK313" s="84" t="s">
        <v>77</v>
      </c>
      <c r="AL313" s="75" t="s">
        <v>77</v>
      </c>
      <c r="AM313" s="85" t="s">
        <v>77</v>
      </c>
      <c r="AN313" s="82" t="s">
        <v>75</v>
      </c>
      <c r="AO313" s="75" t="s">
        <v>75</v>
      </c>
      <c r="AP313" s="85" t="s">
        <v>75</v>
      </c>
      <c r="AQ313" s="88">
        <v>6</v>
      </c>
      <c r="AR313" s="76">
        <v>15</v>
      </c>
      <c r="AS313" s="76">
        <v>25</v>
      </c>
      <c r="AT313" s="76">
        <v>13</v>
      </c>
      <c r="AU313" s="85"/>
      <c r="AV313" s="86">
        <f t="shared" si="92"/>
        <v>0</v>
      </c>
      <c r="AW313" s="78"/>
      <c r="AX313" s="78"/>
      <c r="AY313" s="78"/>
      <c r="AZ313" s="78"/>
      <c r="BA313" s="78"/>
      <c r="BB313" s="78"/>
      <c r="BC313" s="78"/>
      <c r="BD313" s="78"/>
      <c r="BE313" s="81"/>
    </row>
    <row r="314" spans="1:57" ht="34.049999999999997" customHeight="1" x14ac:dyDescent="0.3">
      <c r="A314" s="702"/>
      <c r="B314" s="676"/>
      <c r="C314" s="673"/>
      <c r="D314" s="89" t="s">
        <v>80</v>
      </c>
      <c r="E314" s="679"/>
      <c r="F314" s="673"/>
      <c r="G314" s="90">
        <f t="shared" si="59"/>
        <v>0</v>
      </c>
      <c r="H314" s="91">
        <f t="shared" si="73"/>
        <v>0</v>
      </c>
      <c r="I314" s="92"/>
      <c r="J314" s="92"/>
      <c r="K314" s="92"/>
      <c r="L314" s="93"/>
      <c r="M314" s="94">
        <f t="shared" si="86"/>
        <v>0</v>
      </c>
      <c r="N314" s="95"/>
      <c r="O314" s="95"/>
      <c r="P314" s="95"/>
      <c r="Q314" s="95"/>
      <c r="R314" s="96"/>
      <c r="S314" s="97"/>
      <c r="T314" s="98"/>
      <c r="U314" s="98"/>
      <c r="V314" s="98"/>
      <c r="W314" s="98"/>
      <c r="X314" s="99"/>
      <c r="Y314" s="100"/>
      <c r="Z314" s="81"/>
      <c r="AA314" s="82"/>
      <c r="AB314" s="75"/>
      <c r="AC314" s="75"/>
      <c r="AD314" s="75"/>
      <c r="AE314" s="75"/>
      <c r="AF314" s="76"/>
      <c r="AG314" s="101"/>
      <c r="AH314" s="102"/>
      <c r="AI314" s="103"/>
      <c r="AJ314" s="104">
        <f t="shared" si="116"/>
        <v>0</v>
      </c>
      <c r="AK314" s="105" t="s">
        <v>75</v>
      </c>
      <c r="AL314" s="92" t="s">
        <v>75</v>
      </c>
      <c r="AM314" s="106" t="s">
        <v>75</v>
      </c>
      <c r="AN314" s="103" t="s">
        <v>75</v>
      </c>
      <c r="AO314" s="92" t="s">
        <v>77</v>
      </c>
      <c r="AP314" s="106" t="s">
        <v>77</v>
      </c>
      <c r="AQ314" s="103"/>
      <c r="AR314" s="92"/>
      <c r="AS314" s="92"/>
      <c r="AT314" s="92"/>
      <c r="AU314" s="93"/>
      <c r="AV314" s="107">
        <f t="shared" si="92"/>
        <v>0</v>
      </c>
      <c r="AW314" s="98"/>
      <c r="AX314" s="98"/>
      <c r="AY314" s="98"/>
      <c r="AZ314" s="98"/>
      <c r="BA314" s="98"/>
      <c r="BB314" s="98"/>
      <c r="BC314" s="98"/>
      <c r="BD314" s="98"/>
      <c r="BE314" s="99"/>
    </row>
    <row r="315" spans="1:57" ht="34.049999999999997" customHeight="1" x14ac:dyDescent="0.3">
      <c r="A315" s="702"/>
      <c r="B315" s="674" t="s">
        <v>196</v>
      </c>
      <c r="C315" s="671" t="s">
        <v>197</v>
      </c>
      <c r="D315" s="51" t="s">
        <v>74</v>
      </c>
      <c r="E315" s="725">
        <v>40</v>
      </c>
      <c r="F315" s="681">
        <f>E315-SUM(M315:M319)</f>
        <v>-1</v>
      </c>
      <c r="G315" s="53">
        <f t="shared" si="59"/>
        <v>0</v>
      </c>
      <c r="H315" s="54">
        <f t="shared" si="73"/>
        <v>0</v>
      </c>
      <c r="I315" s="55"/>
      <c r="J315" s="55"/>
      <c r="K315" s="55"/>
      <c r="L315" s="56"/>
      <c r="M315" s="57">
        <f t="shared" si="86"/>
        <v>0</v>
      </c>
      <c r="N315" s="58"/>
      <c r="O315" s="58"/>
      <c r="P315" s="58"/>
      <c r="Q315" s="58"/>
      <c r="R315" s="61"/>
      <c r="S315" s="62"/>
      <c r="T315" s="62"/>
      <c r="U315" s="62"/>
      <c r="V315" s="108"/>
      <c r="W315" s="108"/>
      <c r="X315" s="63"/>
      <c r="Y315" s="60"/>
      <c r="Z315" s="61"/>
      <c r="AA315" s="67"/>
      <c r="AB315" s="55"/>
      <c r="AC315" s="55"/>
      <c r="AD315" s="55"/>
      <c r="AE315" s="55"/>
      <c r="AF315" s="56"/>
      <c r="AG315" s="67"/>
      <c r="AH315" s="70"/>
      <c r="AI315" s="69"/>
      <c r="AJ315" s="68">
        <f t="shared" ref="AJ315:AJ316" si="117">SUM(AN315:AP315)</f>
        <v>0</v>
      </c>
      <c r="AK315" s="69" t="s">
        <v>75</v>
      </c>
      <c r="AL315" s="55" t="s">
        <v>75</v>
      </c>
      <c r="AM315" s="70" t="s">
        <v>75</v>
      </c>
      <c r="AN315" s="67"/>
      <c r="AO315" s="55"/>
      <c r="AP315" s="70"/>
      <c r="AQ315" s="67" t="s">
        <v>75</v>
      </c>
      <c r="AR315" s="55" t="s">
        <v>75</v>
      </c>
      <c r="AS315" s="55" t="s">
        <v>75</v>
      </c>
      <c r="AT315" s="55" t="s">
        <v>75</v>
      </c>
      <c r="AU315" s="70" t="s">
        <v>75</v>
      </c>
      <c r="AV315" s="71">
        <f t="shared" si="92"/>
        <v>0</v>
      </c>
      <c r="AW315" s="108"/>
      <c r="AX315" s="108"/>
      <c r="AY315" s="108"/>
      <c r="AZ315" s="108"/>
      <c r="BA315" s="108"/>
      <c r="BB315" s="108"/>
      <c r="BC315" s="108"/>
      <c r="BD315" s="108"/>
      <c r="BE315" s="63"/>
    </row>
    <row r="316" spans="1:57" ht="34.049999999999997" customHeight="1" x14ac:dyDescent="0.3">
      <c r="A316" s="702"/>
      <c r="B316" s="675"/>
      <c r="C316" s="672"/>
      <c r="D316" s="72" t="s">
        <v>76</v>
      </c>
      <c r="E316" s="678"/>
      <c r="F316" s="672"/>
      <c r="G316" s="73">
        <f t="shared" si="59"/>
        <v>0</v>
      </c>
      <c r="H316" s="74">
        <f t="shared" si="73"/>
        <v>0</v>
      </c>
      <c r="I316" s="75"/>
      <c r="J316" s="75"/>
      <c r="K316" s="75"/>
      <c r="L316" s="76"/>
      <c r="M316" s="77">
        <f t="shared" si="86"/>
        <v>0</v>
      </c>
      <c r="N316" s="78"/>
      <c r="O316" s="78"/>
      <c r="P316" s="78"/>
      <c r="Q316" s="78"/>
      <c r="R316" s="81"/>
      <c r="S316" s="62"/>
      <c r="T316" s="62"/>
      <c r="U316" s="62"/>
      <c r="V316" s="108"/>
      <c r="W316" s="108"/>
      <c r="X316" s="63"/>
      <c r="Y316" s="109"/>
      <c r="Z316" s="63"/>
      <c r="AA316" s="64"/>
      <c r="AB316" s="65"/>
      <c r="AC316" s="65"/>
      <c r="AD316" s="65"/>
      <c r="AE316" s="65"/>
      <c r="AF316" s="66"/>
      <c r="AG316" s="82"/>
      <c r="AH316" s="85"/>
      <c r="AI316" s="84"/>
      <c r="AJ316" s="83">
        <f t="shared" si="117"/>
        <v>0</v>
      </c>
      <c r="AK316" s="84" t="s">
        <v>77</v>
      </c>
      <c r="AL316" s="75" t="s">
        <v>77</v>
      </c>
      <c r="AM316" s="85" t="s">
        <v>77</v>
      </c>
      <c r="AN316" s="82"/>
      <c r="AO316" s="75"/>
      <c r="AP316" s="85"/>
      <c r="AQ316" s="82" t="s">
        <v>75</v>
      </c>
      <c r="AR316" s="75" t="s">
        <v>75</v>
      </c>
      <c r="AS316" s="75" t="s">
        <v>75</v>
      </c>
      <c r="AT316" s="75" t="s">
        <v>75</v>
      </c>
      <c r="AU316" s="85" t="s">
        <v>75</v>
      </c>
      <c r="AV316" s="86">
        <f t="shared" si="92"/>
        <v>0</v>
      </c>
      <c r="AW316" s="108"/>
      <c r="AX316" s="108"/>
      <c r="AY316" s="108"/>
      <c r="AZ316" s="108"/>
      <c r="BA316" s="108"/>
      <c r="BB316" s="108"/>
      <c r="BC316" s="108"/>
      <c r="BD316" s="108"/>
      <c r="BE316" s="63"/>
    </row>
    <row r="317" spans="1:57" ht="34.049999999999997" customHeight="1" x14ac:dyDescent="0.3">
      <c r="A317" s="702"/>
      <c r="B317" s="675"/>
      <c r="C317" s="672"/>
      <c r="D317" s="72" t="s">
        <v>78</v>
      </c>
      <c r="E317" s="678"/>
      <c r="F317" s="672"/>
      <c r="G317" s="73">
        <f t="shared" si="59"/>
        <v>0</v>
      </c>
      <c r="H317" s="74">
        <f t="shared" si="73"/>
        <v>0</v>
      </c>
      <c r="I317" s="75"/>
      <c r="J317" s="75"/>
      <c r="K317" s="75"/>
      <c r="L317" s="76"/>
      <c r="M317" s="77">
        <f t="shared" si="86"/>
        <v>0</v>
      </c>
      <c r="N317" s="78"/>
      <c r="O317" s="78"/>
      <c r="P317" s="78"/>
      <c r="Q317" s="78"/>
      <c r="R317" s="81"/>
      <c r="S317" s="62"/>
      <c r="T317" s="62"/>
      <c r="U317" s="62"/>
      <c r="V317" s="108"/>
      <c r="W317" s="108"/>
      <c r="X317" s="63"/>
      <c r="Y317" s="109"/>
      <c r="Z317" s="63"/>
      <c r="AA317" s="64"/>
      <c r="AB317" s="65"/>
      <c r="AC317" s="65"/>
      <c r="AD317" s="65"/>
      <c r="AE317" s="65"/>
      <c r="AF317" s="66"/>
      <c r="AG317" s="82"/>
      <c r="AH317" s="85"/>
      <c r="AI317" s="84"/>
      <c r="AJ317" s="83">
        <f>SUM(AK317:AM317)</f>
        <v>0</v>
      </c>
      <c r="AK317" s="84"/>
      <c r="AL317" s="75"/>
      <c r="AM317" s="85"/>
      <c r="AN317" s="82" t="s">
        <v>75</v>
      </c>
      <c r="AO317" s="75" t="s">
        <v>75</v>
      </c>
      <c r="AP317" s="85" t="s">
        <v>75</v>
      </c>
      <c r="AQ317" s="82" t="s">
        <v>75</v>
      </c>
      <c r="AR317" s="75" t="s">
        <v>75</v>
      </c>
      <c r="AS317" s="75" t="s">
        <v>75</v>
      </c>
      <c r="AT317" s="75" t="s">
        <v>75</v>
      </c>
      <c r="AU317" s="85" t="s">
        <v>75</v>
      </c>
      <c r="AV317" s="86">
        <f t="shared" si="92"/>
        <v>0</v>
      </c>
      <c r="AW317" s="108"/>
      <c r="AX317" s="108"/>
      <c r="AY317" s="108"/>
      <c r="AZ317" s="108"/>
      <c r="BA317" s="108"/>
      <c r="BB317" s="108"/>
      <c r="BC317" s="108"/>
      <c r="BD317" s="108"/>
      <c r="BE317" s="63"/>
    </row>
    <row r="318" spans="1:57" ht="34.049999999999997" customHeight="1" x14ac:dyDescent="0.3">
      <c r="A318" s="702"/>
      <c r="B318" s="675"/>
      <c r="C318" s="672"/>
      <c r="D318" s="72" t="s">
        <v>79</v>
      </c>
      <c r="E318" s="678"/>
      <c r="F318" s="672"/>
      <c r="G318" s="73">
        <f t="shared" si="59"/>
        <v>42</v>
      </c>
      <c r="H318" s="74">
        <f t="shared" si="73"/>
        <v>1</v>
      </c>
      <c r="I318" s="75"/>
      <c r="J318" s="75"/>
      <c r="K318" s="75"/>
      <c r="L318" s="76">
        <v>1</v>
      </c>
      <c r="M318" s="77">
        <f t="shared" si="86"/>
        <v>41</v>
      </c>
      <c r="N318" s="78">
        <v>41</v>
      </c>
      <c r="O318" s="78"/>
      <c r="P318" s="78"/>
      <c r="Q318" s="78"/>
      <c r="R318" s="81"/>
      <c r="S318" s="62">
        <v>1</v>
      </c>
      <c r="T318" s="62"/>
      <c r="U318" s="62"/>
      <c r="V318" s="108">
        <v>40</v>
      </c>
      <c r="W318" s="108"/>
      <c r="X318" s="63"/>
      <c r="Y318" s="109">
        <v>41</v>
      </c>
      <c r="Z318" s="63"/>
      <c r="AA318" s="64"/>
      <c r="AB318" s="65"/>
      <c r="AC318" s="65"/>
      <c r="AD318" s="65">
        <v>2</v>
      </c>
      <c r="AE318" s="65">
        <v>1</v>
      </c>
      <c r="AF318" s="66">
        <v>2</v>
      </c>
      <c r="AG318" s="82">
        <v>39</v>
      </c>
      <c r="AH318" s="85">
        <v>16</v>
      </c>
      <c r="AI318" s="84">
        <v>104</v>
      </c>
      <c r="AJ318" s="83">
        <f t="shared" ref="AJ318:AJ319" si="118">SUM(AQ318:AU318)</f>
        <v>41</v>
      </c>
      <c r="AK318" s="84" t="s">
        <v>77</v>
      </c>
      <c r="AL318" s="75" t="s">
        <v>77</v>
      </c>
      <c r="AM318" s="85" t="s">
        <v>77</v>
      </c>
      <c r="AN318" s="82" t="s">
        <v>75</v>
      </c>
      <c r="AO318" s="75" t="s">
        <v>75</v>
      </c>
      <c r="AP318" s="85" t="s">
        <v>75</v>
      </c>
      <c r="AQ318" s="82">
        <v>8</v>
      </c>
      <c r="AR318" s="75">
        <v>6</v>
      </c>
      <c r="AS318" s="75">
        <v>16</v>
      </c>
      <c r="AT318" s="75">
        <v>11</v>
      </c>
      <c r="AU318" s="85"/>
      <c r="AV318" s="86">
        <f t="shared" si="92"/>
        <v>1</v>
      </c>
      <c r="AW318" s="108"/>
      <c r="AX318" s="108"/>
      <c r="AY318" s="108"/>
      <c r="AZ318" s="108"/>
      <c r="BA318" s="108">
        <v>1</v>
      </c>
      <c r="BB318" s="108"/>
      <c r="BC318" s="108"/>
      <c r="BD318" s="108"/>
      <c r="BE318" s="63"/>
    </row>
    <row r="319" spans="1:57" ht="34.049999999999997" customHeight="1" x14ac:dyDescent="0.3">
      <c r="A319" s="702"/>
      <c r="B319" s="676"/>
      <c r="C319" s="673"/>
      <c r="D319" s="89" t="s">
        <v>80</v>
      </c>
      <c r="E319" s="679"/>
      <c r="F319" s="673"/>
      <c r="G319" s="90">
        <f t="shared" si="59"/>
        <v>0</v>
      </c>
      <c r="H319" s="91">
        <f t="shared" si="73"/>
        <v>0</v>
      </c>
      <c r="I319" s="92"/>
      <c r="J319" s="92"/>
      <c r="K319" s="92"/>
      <c r="L319" s="93"/>
      <c r="M319" s="110">
        <f t="shared" si="86"/>
        <v>0</v>
      </c>
      <c r="N319" s="98"/>
      <c r="O319" s="98"/>
      <c r="P319" s="98"/>
      <c r="Q319" s="98"/>
      <c r="R319" s="99"/>
      <c r="S319" s="100"/>
      <c r="T319" s="100"/>
      <c r="U319" s="100"/>
      <c r="V319" s="78"/>
      <c r="W319" s="78"/>
      <c r="X319" s="81"/>
      <c r="Y319" s="80"/>
      <c r="Z319" s="81"/>
      <c r="AA319" s="82"/>
      <c r="AB319" s="75"/>
      <c r="AC319" s="75"/>
      <c r="AD319" s="75"/>
      <c r="AE319" s="75"/>
      <c r="AF319" s="76"/>
      <c r="AG319" s="103"/>
      <c r="AH319" s="106"/>
      <c r="AI319" s="111"/>
      <c r="AJ319" s="112">
        <f t="shared" si="118"/>
        <v>0</v>
      </c>
      <c r="AK319" s="105" t="s">
        <v>75</v>
      </c>
      <c r="AL319" s="92" t="s">
        <v>75</v>
      </c>
      <c r="AM319" s="106" t="s">
        <v>75</v>
      </c>
      <c r="AN319" s="103" t="s">
        <v>75</v>
      </c>
      <c r="AO319" s="92" t="s">
        <v>77</v>
      </c>
      <c r="AP319" s="106" t="s">
        <v>77</v>
      </c>
      <c r="AQ319" s="103"/>
      <c r="AR319" s="92"/>
      <c r="AS319" s="92"/>
      <c r="AT319" s="92"/>
      <c r="AU319" s="106"/>
      <c r="AV319" s="107">
        <f t="shared" si="92"/>
        <v>0</v>
      </c>
      <c r="AW319" s="78"/>
      <c r="AX319" s="78"/>
      <c r="AY319" s="78"/>
      <c r="AZ319" s="78"/>
      <c r="BA319" s="78"/>
      <c r="BB319" s="78"/>
      <c r="BC319" s="78"/>
      <c r="BD319" s="78"/>
      <c r="BE319" s="81"/>
    </row>
    <row r="320" spans="1:57" ht="34.049999999999997" customHeight="1" x14ac:dyDescent="0.3">
      <c r="A320" s="702"/>
      <c r="B320" s="674" t="s">
        <v>198</v>
      </c>
      <c r="C320" s="671" t="s">
        <v>195</v>
      </c>
      <c r="D320" s="51" t="s">
        <v>74</v>
      </c>
      <c r="E320" s="725">
        <v>21</v>
      </c>
      <c r="F320" s="681">
        <f>E320-SUM(M320:M324)</f>
        <v>4</v>
      </c>
      <c r="G320" s="53">
        <f t="shared" si="59"/>
        <v>0</v>
      </c>
      <c r="H320" s="54">
        <f t="shared" si="73"/>
        <v>0</v>
      </c>
      <c r="I320" s="55"/>
      <c r="J320" s="55"/>
      <c r="K320" s="55"/>
      <c r="L320" s="56"/>
      <c r="M320" s="57">
        <f t="shared" si="86"/>
        <v>0</v>
      </c>
      <c r="N320" s="58"/>
      <c r="O320" s="58"/>
      <c r="P320" s="58"/>
      <c r="Q320" s="58"/>
      <c r="R320" s="61"/>
      <c r="S320" s="113"/>
      <c r="T320" s="113"/>
      <c r="U320" s="113"/>
      <c r="V320" s="58"/>
      <c r="W320" s="58"/>
      <c r="X320" s="61"/>
      <c r="Y320" s="60"/>
      <c r="Z320" s="61"/>
      <c r="AA320" s="67"/>
      <c r="AB320" s="55"/>
      <c r="AC320" s="55"/>
      <c r="AD320" s="55"/>
      <c r="AE320" s="55"/>
      <c r="AF320" s="56"/>
      <c r="AG320" s="67"/>
      <c r="AH320" s="70"/>
      <c r="AI320" s="69"/>
      <c r="AJ320" s="68">
        <f t="shared" ref="AJ320:AJ321" si="119">SUM(AN320:AP320)</f>
        <v>0</v>
      </c>
      <c r="AK320" s="69" t="s">
        <v>75</v>
      </c>
      <c r="AL320" s="55" t="s">
        <v>75</v>
      </c>
      <c r="AM320" s="70" t="s">
        <v>75</v>
      </c>
      <c r="AN320" s="67"/>
      <c r="AO320" s="55"/>
      <c r="AP320" s="70"/>
      <c r="AQ320" s="67" t="s">
        <v>75</v>
      </c>
      <c r="AR320" s="55" t="s">
        <v>75</v>
      </c>
      <c r="AS320" s="55" t="s">
        <v>75</v>
      </c>
      <c r="AT320" s="55" t="s">
        <v>75</v>
      </c>
      <c r="AU320" s="70" t="s">
        <v>75</v>
      </c>
      <c r="AV320" s="71">
        <f t="shared" si="92"/>
        <v>0</v>
      </c>
      <c r="AW320" s="58"/>
      <c r="AX320" s="58"/>
      <c r="AY320" s="58"/>
      <c r="AZ320" s="58"/>
      <c r="BA320" s="58"/>
      <c r="BB320" s="58"/>
      <c r="BC320" s="58"/>
      <c r="BD320" s="58"/>
      <c r="BE320" s="61"/>
    </row>
    <row r="321" spans="1:57" ht="34.049999999999997" customHeight="1" x14ac:dyDescent="0.3">
      <c r="A321" s="702"/>
      <c r="B321" s="675"/>
      <c r="C321" s="672"/>
      <c r="D321" s="72" t="s">
        <v>76</v>
      </c>
      <c r="E321" s="678"/>
      <c r="F321" s="672"/>
      <c r="G321" s="73">
        <f t="shared" si="59"/>
        <v>0</v>
      </c>
      <c r="H321" s="74">
        <f t="shared" si="73"/>
        <v>0</v>
      </c>
      <c r="I321" s="75"/>
      <c r="J321" s="75"/>
      <c r="K321" s="75"/>
      <c r="L321" s="76"/>
      <c r="M321" s="77">
        <f t="shared" si="86"/>
        <v>0</v>
      </c>
      <c r="N321" s="78"/>
      <c r="O321" s="78"/>
      <c r="P321" s="78"/>
      <c r="Q321" s="78"/>
      <c r="R321" s="81"/>
      <c r="S321" s="62"/>
      <c r="T321" s="62"/>
      <c r="U321" s="62"/>
      <c r="V321" s="108"/>
      <c r="W321" s="108"/>
      <c r="X321" s="63"/>
      <c r="Y321" s="109"/>
      <c r="Z321" s="63"/>
      <c r="AA321" s="64"/>
      <c r="AB321" s="65"/>
      <c r="AC321" s="65"/>
      <c r="AD321" s="65"/>
      <c r="AE321" s="65"/>
      <c r="AF321" s="66"/>
      <c r="AG321" s="82"/>
      <c r="AH321" s="85"/>
      <c r="AI321" s="84"/>
      <c r="AJ321" s="83">
        <f t="shared" si="119"/>
        <v>0</v>
      </c>
      <c r="AK321" s="84" t="s">
        <v>77</v>
      </c>
      <c r="AL321" s="75" t="s">
        <v>77</v>
      </c>
      <c r="AM321" s="85" t="s">
        <v>77</v>
      </c>
      <c r="AN321" s="82"/>
      <c r="AO321" s="75"/>
      <c r="AP321" s="85"/>
      <c r="AQ321" s="82" t="s">
        <v>75</v>
      </c>
      <c r="AR321" s="75" t="s">
        <v>75</v>
      </c>
      <c r="AS321" s="75" t="s">
        <v>75</v>
      </c>
      <c r="AT321" s="75" t="s">
        <v>75</v>
      </c>
      <c r="AU321" s="85" t="s">
        <v>75</v>
      </c>
      <c r="AV321" s="86">
        <f t="shared" si="92"/>
        <v>0</v>
      </c>
      <c r="AW321" s="108"/>
      <c r="AX321" s="108"/>
      <c r="AY321" s="108"/>
      <c r="AZ321" s="108"/>
      <c r="BA321" s="108"/>
      <c r="BB321" s="108"/>
      <c r="BC321" s="108"/>
      <c r="BD321" s="108"/>
      <c r="BE321" s="63"/>
    </row>
    <row r="322" spans="1:57" ht="34.049999999999997" customHeight="1" x14ac:dyDescent="0.3">
      <c r="A322" s="702"/>
      <c r="B322" s="675"/>
      <c r="C322" s="672"/>
      <c r="D322" s="72" t="s">
        <v>78</v>
      </c>
      <c r="E322" s="678"/>
      <c r="F322" s="672"/>
      <c r="G322" s="73">
        <f t="shared" si="59"/>
        <v>0</v>
      </c>
      <c r="H322" s="74">
        <f t="shared" si="73"/>
        <v>0</v>
      </c>
      <c r="I322" s="75"/>
      <c r="J322" s="75"/>
      <c r="K322" s="75"/>
      <c r="L322" s="76"/>
      <c r="M322" s="77">
        <f t="shared" si="86"/>
        <v>0</v>
      </c>
      <c r="N322" s="78"/>
      <c r="O322" s="78"/>
      <c r="P322" s="78"/>
      <c r="Q322" s="78"/>
      <c r="R322" s="81"/>
      <c r="S322" s="62"/>
      <c r="T322" s="62"/>
      <c r="U322" s="62"/>
      <c r="V322" s="108"/>
      <c r="W322" s="108"/>
      <c r="X322" s="63"/>
      <c r="Y322" s="109"/>
      <c r="Z322" s="63"/>
      <c r="AA322" s="64"/>
      <c r="AB322" s="65"/>
      <c r="AC322" s="65"/>
      <c r="AD322" s="65"/>
      <c r="AE322" s="65"/>
      <c r="AF322" s="66"/>
      <c r="AG322" s="82"/>
      <c r="AH322" s="85"/>
      <c r="AI322" s="84"/>
      <c r="AJ322" s="83">
        <f>SUM(AK322:AM322)</f>
        <v>0</v>
      </c>
      <c r="AK322" s="84"/>
      <c r="AL322" s="75"/>
      <c r="AM322" s="85"/>
      <c r="AN322" s="82" t="s">
        <v>75</v>
      </c>
      <c r="AO322" s="75" t="s">
        <v>75</v>
      </c>
      <c r="AP322" s="85" t="s">
        <v>75</v>
      </c>
      <c r="AQ322" s="82" t="s">
        <v>75</v>
      </c>
      <c r="AR322" s="75" t="s">
        <v>75</v>
      </c>
      <c r="AS322" s="75" t="s">
        <v>75</v>
      </c>
      <c r="AT322" s="75" t="s">
        <v>75</v>
      </c>
      <c r="AU322" s="85" t="s">
        <v>75</v>
      </c>
      <c r="AV322" s="86">
        <f t="shared" si="92"/>
        <v>0</v>
      </c>
      <c r="AW322" s="108"/>
      <c r="AX322" s="108"/>
      <c r="AY322" s="108"/>
      <c r="AZ322" s="108"/>
      <c r="BA322" s="108"/>
      <c r="BB322" s="108"/>
      <c r="BC322" s="108"/>
      <c r="BD322" s="108"/>
      <c r="BE322" s="63"/>
    </row>
    <row r="323" spans="1:57" ht="34.049999999999997" customHeight="1" x14ac:dyDescent="0.3">
      <c r="A323" s="702"/>
      <c r="B323" s="675"/>
      <c r="C323" s="672"/>
      <c r="D323" s="72" t="s">
        <v>79</v>
      </c>
      <c r="E323" s="678"/>
      <c r="F323" s="672"/>
      <c r="G323" s="73">
        <f t="shared" si="59"/>
        <v>17</v>
      </c>
      <c r="H323" s="74">
        <f t="shared" si="73"/>
        <v>0</v>
      </c>
      <c r="I323" s="75"/>
      <c r="J323" s="75"/>
      <c r="K323" s="75"/>
      <c r="L323" s="76"/>
      <c r="M323" s="77">
        <f t="shared" si="86"/>
        <v>17</v>
      </c>
      <c r="N323" s="78">
        <v>14</v>
      </c>
      <c r="O323" s="78"/>
      <c r="P323" s="78"/>
      <c r="Q323" s="78"/>
      <c r="R323" s="81">
        <v>3</v>
      </c>
      <c r="S323" s="62"/>
      <c r="T323" s="62"/>
      <c r="U323" s="62"/>
      <c r="V323" s="108">
        <v>17</v>
      </c>
      <c r="W323" s="108"/>
      <c r="X323" s="63"/>
      <c r="Y323" s="109">
        <v>16</v>
      </c>
      <c r="Z323" s="63">
        <v>1</v>
      </c>
      <c r="AA323" s="64"/>
      <c r="AB323" s="65">
        <v>4</v>
      </c>
      <c r="AC323" s="65">
        <v>4</v>
      </c>
      <c r="AD323" s="65">
        <v>3</v>
      </c>
      <c r="AE323" s="65">
        <v>9</v>
      </c>
      <c r="AF323" s="66">
        <v>2</v>
      </c>
      <c r="AG323" s="82">
        <v>41</v>
      </c>
      <c r="AH323" s="85">
        <v>19</v>
      </c>
      <c r="AI323" s="84">
        <v>60.5</v>
      </c>
      <c r="AJ323" s="83">
        <f t="shared" ref="AJ323:AJ324" si="120">SUM(AQ323:AU323)</f>
        <v>17</v>
      </c>
      <c r="AK323" s="84" t="s">
        <v>77</v>
      </c>
      <c r="AL323" s="75" t="s">
        <v>77</v>
      </c>
      <c r="AM323" s="85" t="s">
        <v>77</v>
      </c>
      <c r="AN323" s="82" t="s">
        <v>75</v>
      </c>
      <c r="AO323" s="75" t="s">
        <v>75</v>
      </c>
      <c r="AP323" s="85" t="s">
        <v>75</v>
      </c>
      <c r="AQ323" s="82">
        <v>10</v>
      </c>
      <c r="AR323" s="75">
        <v>3</v>
      </c>
      <c r="AS323" s="75">
        <v>4</v>
      </c>
      <c r="AT323" s="75"/>
      <c r="AU323" s="85"/>
      <c r="AV323" s="86">
        <f t="shared" si="92"/>
        <v>0</v>
      </c>
      <c r="AW323" s="108"/>
      <c r="AX323" s="108"/>
      <c r="AY323" s="108"/>
      <c r="AZ323" s="108"/>
      <c r="BA323" s="108"/>
      <c r="BB323" s="108"/>
      <c r="BC323" s="108"/>
      <c r="BD323" s="108"/>
      <c r="BE323" s="63"/>
    </row>
    <row r="324" spans="1:57" ht="34.049999999999997" customHeight="1" x14ac:dyDescent="0.3">
      <c r="A324" s="702"/>
      <c r="B324" s="676"/>
      <c r="C324" s="673"/>
      <c r="D324" s="89" t="s">
        <v>80</v>
      </c>
      <c r="E324" s="679"/>
      <c r="F324" s="673"/>
      <c r="G324" s="90">
        <f t="shared" si="59"/>
        <v>0</v>
      </c>
      <c r="H324" s="91">
        <f t="shared" si="73"/>
        <v>0</v>
      </c>
      <c r="I324" s="92"/>
      <c r="J324" s="92"/>
      <c r="K324" s="92"/>
      <c r="L324" s="93"/>
      <c r="M324" s="110">
        <f t="shared" si="86"/>
        <v>0</v>
      </c>
      <c r="N324" s="98"/>
      <c r="O324" s="98"/>
      <c r="P324" s="98"/>
      <c r="Q324" s="98"/>
      <c r="R324" s="99"/>
      <c r="S324" s="114"/>
      <c r="T324" s="114"/>
      <c r="U324" s="114"/>
      <c r="V324" s="98"/>
      <c r="W324" s="98"/>
      <c r="X324" s="99"/>
      <c r="Y324" s="97"/>
      <c r="Z324" s="99"/>
      <c r="AA324" s="103"/>
      <c r="AB324" s="92"/>
      <c r="AC324" s="92"/>
      <c r="AD324" s="92"/>
      <c r="AE324" s="92"/>
      <c r="AF324" s="93"/>
      <c r="AG324" s="103"/>
      <c r="AH324" s="106"/>
      <c r="AI324" s="105"/>
      <c r="AJ324" s="104">
        <f t="shared" si="120"/>
        <v>0</v>
      </c>
      <c r="AK324" s="105" t="s">
        <v>75</v>
      </c>
      <c r="AL324" s="92" t="s">
        <v>75</v>
      </c>
      <c r="AM324" s="106" t="s">
        <v>75</v>
      </c>
      <c r="AN324" s="103" t="s">
        <v>75</v>
      </c>
      <c r="AO324" s="92" t="s">
        <v>77</v>
      </c>
      <c r="AP324" s="106" t="s">
        <v>77</v>
      </c>
      <c r="AQ324" s="103"/>
      <c r="AR324" s="92"/>
      <c r="AS324" s="92"/>
      <c r="AT324" s="92"/>
      <c r="AU324" s="106"/>
      <c r="AV324" s="107">
        <f t="shared" si="92"/>
        <v>0</v>
      </c>
      <c r="AW324" s="98"/>
      <c r="AX324" s="98"/>
      <c r="AY324" s="98"/>
      <c r="AZ324" s="98"/>
      <c r="BA324" s="98"/>
      <c r="BB324" s="98"/>
      <c r="BC324" s="98"/>
      <c r="BD324" s="98"/>
      <c r="BE324" s="99"/>
    </row>
    <row r="325" spans="1:57" ht="34.049999999999997" customHeight="1" x14ac:dyDescent="0.3">
      <c r="A325" s="702"/>
      <c r="B325" s="674" t="s">
        <v>199</v>
      </c>
      <c r="C325" s="735" t="s">
        <v>200</v>
      </c>
      <c r="D325" s="51" t="s">
        <v>74</v>
      </c>
      <c r="E325" s="725">
        <v>0</v>
      </c>
      <c r="F325" s="681">
        <f>E325-SUM(M325:M329)</f>
        <v>0</v>
      </c>
      <c r="G325" s="53">
        <f t="shared" si="59"/>
        <v>0</v>
      </c>
      <c r="H325" s="54">
        <f t="shared" si="73"/>
        <v>0</v>
      </c>
      <c r="I325" s="55"/>
      <c r="J325" s="55"/>
      <c r="K325" s="55"/>
      <c r="L325" s="56"/>
      <c r="M325" s="57">
        <f t="shared" si="86"/>
        <v>0</v>
      </c>
      <c r="N325" s="58"/>
      <c r="O325" s="58"/>
      <c r="P325" s="58"/>
      <c r="Q325" s="58"/>
      <c r="R325" s="59"/>
      <c r="S325" s="60"/>
      <c r="T325" s="58"/>
      <c r="U325" s="58"/>
      <c r="V325" s="55"/>
      <c r="W325" s="58"/>
      <c r="X325" s="61"/>
      <c r="Y325" s="62"/>
      <c r="Z325" s="63"/>
      <c r="AA325" s="64"/>
      <c r="AB325" s="65"/>
      <c r="AC325" s="65"/>
      <c r="AD325" s="65"/>
      <c r="AE325" s="65"/>
      <c r="AF325" s="66"/>
      <c r="AG325" s="64"/>
      <c r="AH325" s="66"/>
      <c r="AI325" s="67"/>
      <c r="AJ325" s="68">
        <f t="shared" ref="AJ325:AJ326" si="121">SUM(AN325:AP325)</f>
        <v>0</v>
      </c>
      <c r="AK325" s="69" t="s">
        <v>75</v>
      </c>
      <c r="AL325" s="55" t="s">
        <v>75</v>
      </c>
      <c r="AM325" s="70" t="s">
        <v>75</v>
      </c>
      <c r="AN325" s="67"/>
      <c r="AO325" s="55"/>
      <c r="AP325" s="70"/>
      <c r="AQ325" s="67" t="s">
        <v>75</v>
      </c>
      <c r="AR325" s="55" t="s">
        <v>75</v>
      </c>
      <c r="AS325" s="55" t="s">
        <v>75</v>
      </c>
      <c r="AT325" s="55" t="s">
        <v>75</v>
      </c>
      <c r="AU325" s="56" t="s">
        <v>75</v>
      </c>
      <c r="AV325" s="71">
        <f t="shared" si="92"/>
        <v>0</v>
      </c>
      <c r="AW325" s="58"/>
      <c r="AX325" s="58"/>
      <c r="AY325" s="58"/>
      <c r="AZ325" s="58"/>
      <c r="BA325" s="58"/>
      <c r="BB325" s="58"/>
      <c r="BC325" s="58"/>
      <c r="BD325" s="58"/>
      <c r="BE325" s="61"/>
    </row>
    <row r="326" spans="1:57" ht="34.049999999999997" customHeight="1" x14ac:dyDescent="0.3">
      <c r="A326" s="702"/>
      <c r="B326" s="675"/>
      <c r="C326" s="672"/>
      <c r="D326" s="72" t="s">
        <v>76</v>
      </c>
      <c r="E326" s="678"/>
      <c r="F326" s="672"/>
      <c r="G326" s="73">
        <f t="shared" si="59"/>
        <v>0</v>
      </c>
      <c r="H326" s="74">
        <f t="shared" si="73"/>
        <v>0</v>
      </c>
      <c r="I326" s="75"/>
      <c r="J326" s="75"/>
      <c r="K326" s="75"/>
      <c r="L326" s="76"/>
      <c r="M326" s="77">
        <f t="shared" si="86"/>
        <v>0</v>
      </c>
      <c r="N326" s="78"/>
      <c r="O326" s="78"/>
      <c r="P326" s="78"/>
      <c r="Q326" s="78"/>
      <c r="R326" s="79"/>
      <c r="S326" s="80"/>
      <c r="T326" s="75"/>
      <c r="U326" s="75"/>
      <c r="V326" s="78"/>
      <c r="W326" s="78"/>
      <c r="X326" s="81"/>
      <c r="Y326" s="62"/>
      <c r="Z326" s="63"/>
      <c r="AA326" s="64"/>
      <c r="AB326" s="65"/>
      <c r="AC326" s="65"/>
      <c r="AD326" s="65"/>
      <c r="AE326" s="65"/>
      <c r="AF326" s="66"/>
      <c r="AG326" s="82"/>
      <c r="AH326" s="76"/>
      <c r="AI326" s="82"/>
      <c r="AJ326" s="83">
        <f t="shared" si="121"/>
        <v>0</v>
      </c>
      <c r="AK326" s="84" t="s">
        <v>77</v>
      </c>
      <c r="AL326" s="75" t="s">
        <v>77</v>
      </c>
      <c r="AM326" s="85" t="s">
        <v>77</v>
      </c>
      <c r="AN326" s="82"/>
      <c r="AO326" s="75"/>
      <c r="AP326" s="85"/>
      <c r="AQ326" s="82" t="s">
        <v>75</v>
      </c>
      <c r="AR326" s="75" t="s">
        <v>75</v>
      </c>
      <c r="AS326" s="75" t="s">
        <v>75</v>
      </c>
      <c r="AT326" s="75" t="s">
        <v>75</v>
      </c>
      <c r="AU326" s="76" t="s">
        <v>75</v>
      </c>
      <c r="AV326" s="86">
        <f t="shared" si="92"/>
        <v>0</v>
      </c>
      <c r="AW326" s="78"/>
      <c r="AX326" s="78"/>
      <c r="AY326" s="78"/>
      <c r="AZ326" s="78"/>
      <c r="BA326" s="78"/>
      <c r="BB326" s="78"/>
      <c r="BC326" s="78"/>
      <c r="BD326" s="78"/>
      <c r="BE326" s="81"/>
    </row>
    <row r="327" spans="1:57" ht="34.049999999999997" customHeight="1" x14ac:dyDescent="0.3">
      <c r="A327" s="702"/>
      <c r="B327" s="675"/>
      <c r="C327" s="672"/>
      <c r="D327" s="72" t="s">
        <v>78</v>
      </c>
      <c r="E327" s="678"/>
      <c r="F327" s="672"/>
      <c r="G327" s="73">
        <f t="shared" si="59"/>
        <v>0</v>
      </c>
      <c r="H327" s="74">
        <f t="shared" si="73"/>
        <v>0</v>
      </c>
      <c r="I327" s="75"/>
      <c r="J327" s="75"/>
      <c r="K327" s="75"/>
      <c r="L327" s="76"/>
      <c r="M327" s="77">
        <f t="shared" si="86"/>
        <v>0</v>
      </c>
      <c r="N327" s="78"/>
      <c r="O327" s="78"/>
      <c r="P327" s="78"/>
      <c r="Q327" s="87"/>
      <c r="R327" s="79"/>
      <c r="S327" s="80"/>
      <c r="T327" s="78"/>
      <c r="U327" s="78"/>
      <c r="V327" s="78"/>
      <c r="W327" s="78"/>
      <c r="X327" s="81"/>
      <c r="Y327" s="62"/>
      <c r="Z327" s="63"/>
      <c r="AA327" s="64"/>
      <c r="AB327" s="65"/>
      <c r="AC327" s="65"/>
      <c r="AD327" s="65"/>
      <c r="AE327" s="65"/>
      <c r="AF327" s="66"/>
      <c r="AG327" s="82"/>
      <c r="AH327" s="76"/>
      <c r="AI327" s="82"/>
      <c r="AJ327" s="83">
        <f>SUM(AK327:AM327)</f>
        <v>0</v>
      </c>
      <c r="AK327" s="84"/>
      <c r="AL327" s="75"/>
      <c r="AM327" s="85"/>
      <c r="AN327" s="82" t="s">
        <v>75</v>
      </c>
      <c r="AO327" s="75" t="s">
        <v>75</v>
      </c>
      <c r="AP327" s="85" t="s">
        <v>75</v>
      </c>
      <c r="AQ327" s="82" t="s">
        <v>75</v>
      </c>
      <c r="AR327" s="75" t="s">
        <v>75</v>
      </c>
      <c r="AS327" s="75" t="s">
        <v>75</v>
      </c>
      <c r="AT327" s="75" t="s">
        <v>75</v>
      </c>
      <c r="AU327" s="76" t="s">
        <v>75</v>
      </c>
      <c r="AV327" s="86">
        <f t="shared" si="92"/>
        <v>0</v>
      </c>
      <c r="AW327" s="78"/>
      <c r="AX327" s="78"/>
      <c r="AY327" s="78"/>
      <c r="AZ327" s="78"/>
      <c r="BA327" s="78"/>
      <c r="BB327" s="78"/>
      <c r="BC327" s="78"/>
      <c r="BD327" s="78"/>
      <c r="BE327" s="81"/>
    </row>
    <row r="328" spans="1:57" ht="34.049999999999997" customHeight="1" x14ac:dyDescent="0.3">
      <c r="A328" s="702"/>
      <c r="B328" s="675"/>
      <c r="C328" s="672"/>
      <c r="D328" s="72" t="s">
        <v>79</v>
      </c>
      <c r="E328" s="678"/>
      <c r="F328" s="672"/>
      <c r="G328" s="73">
        <f t="shared" si="59"/>
        <v>1</v>
      </c>
      <c r="H328" s="74">
        <f t="shared" si="73"/>
        <v>0</v>
      </c>
      <c r="I328" s="75"/>
      <c r="J328" s="75"/>
      <c r="K328" s="75"/>
      <c r="L328" s="76"/>
      <c r="M328" s="77">
        <v>0</v>
      </c>
      <c r="N328" s="78"/>
      <c r="O328" s="78"/>
      <c r="P328" s="78"/>
      <c r="Q328" s="78"/>
      <c r="R328" s="79"/>
      <c r="S328" s="80"/>
      <c r="T328" s="78"/>
      <c r="U328" s="78"/>
      <c r="V328" s="78"/>
      <c r="W328" s="78"/>
      <c r="X328" s="81"/>
      <c r="Y328" s="62"/>
      <c r="Z328" s="63"/>
      <c r="AA328" s="64"/>
      <c r="AB328" s="65"/>
      <c r="AC328" s="65"/>
      <c r="AD328" s="65"/>
      <c r="AE328" s="65"/>
      <c r="AF328" s="66"/>
      <c r="AG328" s="82"/>
      <c r="AH328" s="76"/>
      <c r="AI328" s="82"/>
      <c r="AJ328" s="83">
        <f t="shared" ref="AJ328:AJ329" si="122">SUM(AQ328:AU328)</f>
        <v>0</v>
      </c>
      <c r="AK328" s="84" t="s">
        <v>77</v>
      </c>
      <c r="AL328" s="75" t="s">
        <v>77</v>
      </c>
      <c r="AM328" s="85" t="s">
        <v>77</v>
      </c>
      <c r="AN328" s="82" t="s">
        <v>75</v>
      </c>
      <c r="AO328" s="75" t="s">
        <v>75</v>
      </c>
      <c r="AP328" s="85" t="s">
        <v>75</v>
      </c>
      <c r="AQ328" s="88"/>
      <c r="AR328" s="76"/>
      <c r="AS328" s="76"/>
      <c r="AT328" s="76"/>
      <c r="AU328" s="85"/>
      <c r="AV328" s="86">
        <f t="shared" si="92"/>
        <v>1</v>
      </c>
      <c r="AW328" s="78"/>
      <c r="AX328" s="78"/>
      <c r="AY328" s="78"/>
      <c r="AZ328" s="78"/>
      <c r="BA328" s="78"/>
      <c r="BB328" s="78"/>
      <c r="BC328" s="78"/>
      <c r="BD328" s="78">
        <v>1</v>
      </c>
      <c r="BE328" s="81"/>
    </row>
    <row r="329" spans="1:57" ht="34.049999999999997" customHeight="1" x14ac:dyDescent="0.3">
      <c r="A329" s="702"/>
      <c r="B329" s="676"/>
      <c r="C329" s="673"/>
      <c r="D329" s="89" t="s">
        <v>80</v>
      </c>
      <c r="E329" s="679"/>
      <c r="F329" s="673"/>
      <c r="G329" s="90">
        <f t="shared" si="59"/>
        <v>0</v>
      </c>
      <c r="H329" s="91">
        <f t="shared" si="73"/>
        <v>0</v>
      </c>
      <c r="I329" s="92"/>
      <c r="J329" s="92"/>
      <c r="K329" s="92"/>
      <c r="L329" s="93"/>
      <c r="M329" s="94">
        <f t="shared" ref="M329:M377" si="123">IF(AND(SUM(N329:R329)=SUM(Y329:Z329),SUM(S329:X329)=SUM(Y329:Z329)),SUM(N329:R329),"ПЕРЕВІРТЕ ПРАВИЛЬНІСТЬ ДАНИХ")</f>
        <v>0</v>
      </c>
      <c r="N329" s="95"/>
      <c r="O329" s="95"/>
      <c r="P329" s="95"/>
      <c r="Q329" s="95"/>
      <c r="R329" s="96"/>
      <c r="S329" s="97"/>
      <c r="T329" s="98"/>
      <c r="U329" s="98"/>
      <c r="V329" s="98"/>
      <c r="W329" s="98"/>
      <c r="X329" s="99"/>
      <c r="Y329" s="100"/>
      <c r="Z329" s="81"/>
      <c r="AA329" s="82"/>
      <c r="AB329" s="75"/>
      <c r="AC329" s="75"/>
      <c r="AD329" s="75"/>
      <c r="AE329" s="75"/>
      <c r="AF329" s="76"/>
      <c r="AG329" s="101"/>
      <c r="AH329" s="102"/>
      <c r="AI329" s="103"/>
      <c r="AJ329" s="104">
        <f t="shared" si="122"/>
        <v>0</v>
      </c>
      <c r="AK329" s="105" t="s">
        <v>75</v>
      </c>
      <c r="AL329" s="92" t="s">
        <v>75</v>
      </c>
      <c r="AM329" s="106" t="s">
        <v>75</v>
      </c>
      <c r="AN329" s="103" t="s">
        <v>75</v>
      </c>
      <c r="AO329" s="92" t="s">
        <v>77</v>
      </c>
      <c r="AP329" s="106" t="s">
        <v>77</v>
      </c>
      <c r="AQ329" s="103"/>
      <c r="AR329" s="92"/>
      <c r="AS329" s="92"/>
      <c r="AT329" s="92"/>
      <c r="AU329" s="93"/>
      <c r="AV329" s="107">
        <f t="shared" si="92"/>
        <v>0</v>
      </c>
      <c r="AW329" s="98"/>
      <c r="AX329" s="98"/>
      <c r="AY329" s="98"/>
      <c r="AZ329" s="98"/>
      <c r="BA329" s="98"/>
      <c r="BB329" s="98"/>
      <c r="BC329" s="98"/>
      <c r="BD329" s="98"/>
      <c r="BE329" s="99"/>
    </row>
    <row r="330" spans="1:57" ht="34.049999999999997" customHeight="1" x14ac:dyDescent="0.3">
      <c r="A330" s="702"/>
      <c r="B330" s="674" t="s">
        <v>201</v>
      </c>
      <c r="C330" s="671" t="s">
        <v>202</v>
      </c>
      <c r="D330" s="51" t="s">
        <v>74</v>
      </c>
      <c r="E330" s="725">
        <v>30</v>
      </c>
      <c r="F330" s="681">
        <f>E330-SUM(M330:M334)</f>
        <v>8</v>
      </c>
      <c r="G330" s="53">
        <f t="shared" si="59"/>
        <v>10</v>
      </c>
      <c r="H330" s="54">
        <f t="shared" si="73"/>
        <v>1</v>
      </c>
      <c r="I330" s="55"/>
      <c r="J330" s="55"/>
      <c r="K330" s="55">
        <v>1</v>
      </c>
      <c r="L330" s="56"/>
      <c r="M330" s="57">
        <f t="shared" si="123"/>
        <v>10</v>
      </c>
      <c r="N330" s="58">
        <v>10</v>
      </c>
      <c r="O330" s="58"/>
      <c r="P330" s="58"/>
      <c r="Q330" s="58"/>
      <c r="R330" s="61"/>
      <c r="S330" s="62">
        <v>2</v>
      </c>
      <c r="T330" s="62"/>
      <c r="U330" s="62"/>
      <c r="V330" s="108">
        <v>8</v>
      </c>
      <c r="W330" s="108"/>
      <c r="X330" s="63"/>
      <c r="Y330" s="60">
        <v>9</v>
      </c>
      <c r="Z330" s="61">
        <v>1</v>
      </c>
      <c r="AA330" s="67"/>
      <c r="AB330" s="55">
        <v>4</v>
      </c>
      <c r="AC330" s="55">
        <v>4</v>
      </c>
      <c r="AD330" s="55">
        <v>1</v>
      </c>
      <c r="AE330" s="55">
        <v>7</v>
      </c>
      <c r="AF330" s="56">
        <v>0</v>
      </c>
      <c r="AG330" s="67">
        <v>38.1</v>
      </c>
      <c r="AH330" s="70">
        <v>18</v>
      </c>
      <c r="AI330" s="69">
        <v>7</v>
      </c>
      <c r="AJ330" s="68">
        <f t="shared" ref="AJ330:AJ331" si="124">SUM(AN330:AP330)</f>
        <v>10</v>
      </c>
      <c r="AK330" s="69" t="s">
        <v>75</v>
      </c>
      <c r="AL330" s="55" t="s">
        <v>75</v>
      </c>
      <c r="AM330" s="70" t="s">
        <v>75</v>
      </c>
      <c r="AN330" s="67">
        <v>6</v>
      </c>
      <c r="AO330" s="55">
        <v>4</v>
      </c>
      <c r="AP330" s="70"/>
      <c r="AQ330" s="67" t="s">
        <v>75</v>
      </c>
      <c r="AR330" s="55" t="s">
        <v>75</v>
      </c>
      <c r="AS330" s="55" t="s">
        <v>75</v>
      </c>
      <c r="AT330" s="55" t="s">
        <v>75</v>
      </c>
      <c r="AU330" s="70" t="s">
        <v>75</v>
      </c>
      <c r="AV330" s="71">
        <f t="shared" si="92"/>
        <v>0</v>
      </c>
      <c r="AW330" s="108"/>
      <c r="AX330" s="108"/>
      <c r="AY330" s="108"/>
      <c r="AZ330" s="108"/>
      <c r="BA330" s="108"/>
      <c r="BB330" s="108"/>
      <c r="BC330" s="108"/>
      <c r="BD330" s="108"/>
      <c r="BE330" s="63"/>
    </row>
    <row r="331" spans="1:57" ht="34.049999999999997" customHeight="1" x14ac:dyDescent="0.3">
      <c r="A331" s="702"/>
      <c r="B331" s="675"/>
      <c r="C331" s="672"/>
      <c r="D331" s="72" t="s">
        <v>76</v>
      </c>
      <c r="E331" s="678"/>
      <c r="F331" s="672"/>
      <c r="G331" s="73">
        <f t="shared" si="59"/>
        <v>0</v>
      </c>
      <c r="H331" s="74">
        <f t="shared" si="73"/>
        <v>0</v>
      </c>
      <c r="I331" s="75"/>
      <c r="J331" s="75"/>
      <c r="K331" s="75"/>
      <c r="L331" s="76"/>
      <c r="M331" s="77">
        <f t="shared" si="123"/>
        <v>0</v>
      </c>
      <c r="N331" s="78"/>
      <c r="O331" s="78"/>
      <c r="P331" s="78"/>
      <c r="Q331" s="78"/>
      <c r="R331" s="81"/>
      <c r="S331" s="62"/>
      <c r="T331" s="62"/>
      <c r="U331" s="62"/>
      <c r="V331" s="108"/>
      <c r="W331" s="108"/>
      <c r="X331" s="63"/>
      <c r="Y331" s="109"/>
      <c r="Z331" s="63"/>
      <c r="AA331" s="64"/>
      <c r="AB331" s="65"/>
      <c r="AC331" s="65"/>
      <c r="AD331" s="65"/>
      <c r="AE331" s="65"/>
      <c r="AF331" s="66"/>
      <c r="AG331" s="82"/>
      <c r="AH331" s="85"/>
      <c r="AI331" s="84"/>
      <c r="AJ331" s="83">
        <f t="shared" si="124"/>
        <v>0</v>
      </c>
      <c r="AK331" s="84" t="s">
        <v>77</v>
      </c>
      <c r="AL331" s="75" t="s">
        <v>77</v>
      </c>
      <c r="AM331" s="85" t="s">
        <v>77</v>
      </c>
      <c r="AN331" s="82"/>
      <c r="AO331" s="75"/>
      <c r="AP331" s="85"/>
      <c r="AQ331" s="82" t="s">
        <v>75</v>
      </c>
      <c r="AR331" s="75" t="s">
        <v>75</v>
      </c>
      <c r="AS331" s="75" t="s">
        <v>75</v>
      </c>
      <c r="AT331" s="75" t="s">
        <v>75</v>
      </c>
      <c r="AU331" s="85" t="s">
        <v>75</v>
      </c>
      <c r="AV331" s="86">
        <f t="shared" si="92"/>
        <v>0</v>
      </c>
      <c r="AW331" s="108"/>
      <c r="AX331" s="108"/>
      <c r="AY331" s="108"/>
      <c r="AZ331" s="108"/>
      <c r="BA331" s="108"/>
      <c r="BB331" s="108"/>
      <c r="BC331" s="108"/>
      <c r="BD331" s="108"/>
      <c r="BE331" s="63"/>
    </row>
    <row r="332" spans="1:57" ht="34.049999999999997" customHeight="1" x14ac:dyDescent="0.3">
      <c r="A332" s="702"/>
      <c r="B332" s="675"/>
      <c r="C332" s="672"/>
      <c r="D332" s="72" t="s">
        <v>78</v>
      </c>
      <c r="E332" s="678"/>
      <c r="F332" s="672"/>
      <c r="G332" s="73">
        <f t="shared" si="59"/>
        <v>0</v>
      </c>
      <c r="H332" s="74">
        <f t="shared" si="73"/>
        <v>0</v>
      </c>
      <c r="I332" s="75"/>
      <c r="J332" s="75"/>
      <c r="K332" s="75"/>
      <c r="L332" s="76"/>
      <c r="M332" s="77">
        <f t="shared" si="123"/>
        <v>0</v>
      </c>
      <c r="N332" s="78"/>
      <c r="O332" s="78"/>
      <c r="P332" s="78"/>
      <c r="Q332" s="78"/>
      <c r="R332" s="81"/>
      <c r="S332" s="62"/>
      <c r="T332" s="62"/>
      <c r="U332" s="62"/>
      <c r="V332" s="108"/>
      <c r="W332" s="108"/>
      <c r="X332" s="63"/>
      <c r="Y332" s="109"/>
      <c r="Z332" s="63"/>
      <c r="AA332" s="64"/>
      <c r="AB332" s="65"/>
      <c r="AC332" s="65"/>
      <c r="AD332" s="65"/>
      <c r="AE332" s="65"/>
      <c r="AF332" s="66"/>
      <c r="AG332" s="82"/>
      <c r="AH332" s="85"/>
      <c r="AI332" s="84"/>
      <c r="AJ332" s="83">
        <f>SUM(AK332:AM332)</f>
        <v>0</v>
      </c>
      <c r="AK332" s="84"/>
      <c r="AL332" s="75"/>
      <c r="AM332" s="85"/>
      <c r="AN332" s="82" t="s">
        <v>75</v>
      </c>
      <c r="AO332" s="75" t="s">
        <v>75</v>
      </c>
      <c r="AP332" s="85" t="s">
        <v>75</v>
      </c>
      <c r="AQ332" s="82" t="s">
        <v>75</v>
      </c>
      <c r="AR332" s="75" t="s">
        <v>75</v>
      </c>
      <c r="AS332" s="75" t="s">
        <v>75</v>
      </c>
      <c r="AT332" s="75" t="s">
        <v>75</v>
      </c>
      <c r="AU332" s="85" t="s">
        <v>75</v>
      </c>
      <c r="AV332" s="86">
        <f t="shared" si="92"/>
        <v>0</v>
      </c>
      <c r="AW332" s="108"/>
      <c r="AX332" s="108"/>
      <c r="AY332" s="108"/>
      <c r="AZ332" s="108"/>
      <c r="BA332" s="108"/>
      <c r="BB332" s="108"/>
      <c r="BC332" s="108"/>
      <c r="BD332" s="108"/>
      <c r="BE332" s="63"/>
    </row>
    <row r="333" spans="1:57" ht="34.049999999999997" customHeight="1" x14ac:dyDescent="0.3">
      <c r="A333" s="702"/>
      <c r="B333" s="675"/>
      <c r="C333" s="672"/>
      <c r="D333" s="72" t="s">
        <v>79</v>
      </c>
      <c r="E333" s="678"/>
      <c r="F333" s="672"/>
      <c r="G333" s="73">
        <f t="shared" si="59"/>
        <v>13</v>
      </c>
      <c r="H333" s="74">
        <f t="shared" si="73"/>
        <v>0</v>
      </c>
      <c r="I333" s="75"/>
      <c r="J333" s="75"/>
      <c r="K333" s="75"/>
      <c r="L333" s="76"/>
      <c r="M333" s="77">
        <f t="shared" si="123"/>
        <v>12</v>
      </c>
      <c r="N333" s="78">
        <v>11</v>
      </c>
      <c r="O333" s="78"/>
      <c r="P333" s="78"/>
      <c r="Q333" s="78"/>
      <c r="R333" s="81">
        <v>1</v>
      </c>
      <c r="S333" s="62">
        <v>1</v>
      </c>
      <c r="T333" s="62"/>
      <c r="U333" s="62"/>
      <c r="V333" s="108">
        <v>10</v>
      </c>
      <c r="W333" s="108">
        <v>1</v>
      </c>
      <c r="X333" s="63"/>
      <c r="Y333" s="109">
        <v>11</v>
      </c>
      <c r="Z333" s="63">
        <v>1</v>
      </c>
      <c r="AA333" s="64"/>
      <c r="AB333" s="65">
        <v>3</v>
      </c>
      <c r="AC333" s="65">
        <v>3</v>
      </c>
      <c r="AD333" s="65">
        <v>4</v>
      </c>
      <c r="AE333" s="65">
        <v>10</v>
      </c>
      <c r="AF333" s="66">
        <v>1</v>
      </c>
      <c r="AG333" s="82">
        <v>45</v>
      </c>
      <c r="AH333" s="85">
        <v>21.18</v>
      </c>
      <c r="AI333" s="84">
        <v>86.3</v>
      </c>
      <c r="AJ333" s="83">
        <f t="shared" ref="AJ333:AJ334" si="125">SUM(AQ333:AU333)</f>
        <v>12</v>
      </c>
      <c r="AK333" s="84" t="s">
        <v>77</v>
      </c>
      <c r="AL333" s="75" t="s">
        <v>77</v>
      </c>
      <c r="AM333" s="85" t="s">
        <v>77</v>
      </c>
      <c r="AN333" s="82" t="s">
        <v>75</v>
      </c>
      <c r="AO333" s="75" t="s">
        <v>75</v>
      </c>
      <c r="AP333" s="85" t="s">
        <v>75</v>
      </c>
      <c r="AQ333" s="82">
        <v>2</v>
      </c>
      <c r="AR333" s="75">
        <v>2</v>
      </c>
      <c r="AS333" s="75">
        <v>7</v>
      </c>
      <c r="AT333" s="75">
        <v>1</v>
      </c>
      <c r="AU333" s="85"/>
      <c r="AV333" s="86">
        <f t="shared" si="92"/>
        <v>1</v>
      </c>
      <c r="AW333" s="108"/>
      <c r="AX333" s="108"/>
      <c r="AY333" s="108"/>
      <c r="AZ333" s="108"/>
      <c r="BA333" s="108"/>
      <c r="BB333" s="108"/>
      <c r="BC333" s="108"/>
      <c r="BD333" s="108">
        <v>1</v>
      </c>
      <c r="BE333" s="63"/>
    </row>
    <row r="334" spans="1:57" ht="34.049999999999997" customHeight="1" x14ac:dyDescent="0.3">
      <c r="A334" s="702"/>
      <c r="B334" s="676"/>
      <c r="C334" s="673"/>
      <c r="D334" s="89" t="s">
        <v>80</v>
      </c>
      <c r="E334" s="679"/>
      <c r="F334" s="673"/>
      <c r="G334" s="90">
        <f t="shared" si="59"/>
        <v>0</v>
      </c>
      <c r="H334" s="91">
        <f t="shared" si="73"/>
        <v>0</v>
      </c>
      <c r="I334" s="92"/>
      <c r="J334" s="92"/>
      <c r="K334" s="92"/>
      <c r="L334" s="93"/>
      <c r="M334" s="110">
        <f t="shared" si="123"/>
        <v>0</v>
      </c>
      <c r="N334" s="98"/>
      <c r="O334" s="98"/>
      <c r="P334" s="98"/>
      <c r="Q334" s="98"/>
      <c r="R334" s="99"/>
      <c r="S334" s="100"/>
      <c r="T334" s="100"/>
      <c r="U334" s="100"/>
      <c r="V334" s="78"/>
      <c r="W334" s="78"/>
      <c r="X334" s="81"/>
      <c r="Y334" s="80"/>
      <c r="Z334" s="81"/>
      <c r="AA334" s="82"/>
      <c r="AB334" s="75"/>
      <c r="AC334" s="75"/>
      <c r="AD334" s="75"/>
      <c r="AE334" s="75"/>
      <c r="AF334" s="76"/>
      <c r="AG334" s="103"/>
      <c r="AH334" s="106"/>
      <c r="AI334" s="111"/>
      <c r="AJ334" s="112">
        <f t="shared" si="125"/>
        <v>0</v>
      </c>
      <c r="AK334" s="105" t="s">
        <v>75</v>
      </c>
      <c r="AL334" s="92" t="s">
        <v>75</v>
      </c>
      <c r="AM334" s="106" t="s">
        <v>75</v>
      </c>
      <c r="AN334" s="103" t="s">
        <v>75</v>
      </c>
      <c r="AO334" s="92" t="s">
        <v>77</v>
      </c>
      <c r="AP334" s="106" t="s">
        <v>77</v>
      </c>
      <c r="AQ334" s="103"/>
      <c r="AR334" s="92"/>
      <c r="AS334" s="92"/>
      <c r="AT334" s="92"/>
      <c r="AU334" s="106"/>
      <c r="AV334" s="107">
        <f t="shared" si="92"/>
        <v>0</v>
      </c>
      <c r="AW334" s="78"/>
      <c r="AX334" s="78"/>
      <c r="AY334" s="78"/>
      <c r="AZ334" s="78"/>
      <c r="BA334" s="78"/>
      <c r="BB334" s="78"/>
      <c r="BC334" s="78"/>
      <c r="BD334" s="78"/>
      <c r="BE334" s="81"/>
    </row>
    <row r="335" spans="1:57" ht="34.049999999999997" customHeight="1" x14ac:dyDescent="0.3">
      <c r="A335" s="702"/>
      <c r="B335" s="674" t="s">
        <v>203</v>
      </c>
      <c r="C335" s="671" t="s">
        <v>204</v>
      </c>
      <c r="D335" s="51" t="s">
        <v>74</v>
      </c>
      <c r="E335" s="725">
        <v>6</v>
      </c>
      <c r="F335" s="681">
        <f>E335-SUM(M335:M339)</f>
        <v>2</v>
      </c>
      <c r="G335" s="53">
        <f t="shared" si="59"/>
        <v>1</v>
      </c>
      <c r="H335" s="54">
        <f t="shared" si="73"/>
        <v>0</v>
      </c>
      <c r="I335" s="55"/>
      <c r="J335" s="55"/>
      <c r="K335" s="55"/>
      <c r="L335" s="56"/>
      <c r="M335" s="57">
        <f t="shared" si="123"/>
        <v>1</v>
      </c>
      <c r="N335" s="58"/>
      <c r="O335" s="58"/>
      <c r="P335" s="58"/>
      <c r="Q335" s="58"/>
      <c r="R335" s="61">
        <v>1</v>
      </c>
      <c r="S335" s="113"/>
      <c r="T335" s="113"/>
      <c r="U335" s="113"/>
      <c r="V335" s="58">
        <v>1</v>
      </c>
      <c r="W335" s="58"/>
      <c r="X335" s="61"/>
      <c r="Y335" s="60">
        <v>1</v>
      </c>
      <c r="Z335" s="61"/>
      <c r="AA335" s="67"/>
      <c r="AB335" s="55"/>
      <c r="AC335" s="55"/>
      <c r="AD335" s="55">
        <v>1</v>
      </c>
      <c r="AE335" s="55">
        <v>1</v>
      </c>
      <c r="AF335" s="56"/>
      <c r="AG335" s="67">
        <v>40</v>
      </c>
      <c r="AH335" s="70">
        <v>12</v>
      </c>
      <c r="AI335" s="69">
        <v>8</v>
      </c>
      <c r="AJ335" s="68">
        <f t="shared" ref="AJ335:AJ336" si="126">SUM(AN335:AP335)</f>
        <v>1</v>
      </c>
      <c r="AK335" s="69" t="s">
        <v>75</v>
      </c>
      <c r="AL335" s="55" t="s">
        <v>75</v>
      </c>
      <c r="AM335" s="70" t="s">
        <v>75</v>
      </c>
      <c r="AN335" s="67"/>
      <c r="AO335" s="55">
        <v>1</v>
      </c>
      <c r="AP335" s="70"/>
      <c r="AQ335" s="67" t="s">
        <v>75</v>
      </c>
      <c r="AR335" s="55" t="s">
        <v>75</v>
      </c>
      <c r="AS335" s="55" t="s">
        <v>75</v>
      </c>
      <c r="AT335" s="55" t="s">
        <v>75</v>
      </c>
      <c r="AU335" s="70" t="s">
        <v>75</v>
      </c>
      <c r="AV335" s="71">
        <f t="shared" si="92"/>
        <v>0</v>
      </c>
      <c r="AW335" s="58"/>
      <c r="AX335" s="58"/>
      <c r="AY335" s="58"/>
      <c r="AZ335" s="58"/>
      <c r="BA335" s="58"/>
      <c r="BB335" s="58"/>
      <c r="BC335" s="58"/>
      <c r="BD335" s="58"/>
      <c r="BE335" s="61"/>
    </row>
    <row r="336" spans="1:57" ht="34.049999999999997" customHeight="1" x14ac:dyDescent="0.3">
      <c r="A336" s="702"/>
      <c r="B336" s="675"/>
      <c r="C336" s="672"/>
      <c r="D336" s="72" t="s">
        <v>76</v>
      </c>
      <c r="E336" s="678"/>
      <c r="F336" s="672"/>
      <c r="G336" s="73">
        <f t="shared" si="59"/>
        <v>0</v>
      </c>
      <c r="H336" s="74">
        <f t="shared" si="73"/>
        <v>0</v>
      </c>
      <c r="I336" s="75"/>
      <c r="J336" s="75"/>
      <c r="K336" s="75"/>
      <c r="L336" s="76"/>
      <c r="M336" s="77">
        <f t="shared" si="123"/>
        <v>0</v>
      </c>
      <c r="N336" s="78"/>
      <c r="O336" s="78"/>
      <c r="P336" s="78"/>
      <c r="Q336" s="78"/>
      <c r="R336" s="81"/>
      <c r="S336" s="62"/>
      <c r="T336" s="62"/>
      <c r="U336" s="62"/>
      <c r="V336" s="108"/>
      <c r="W336" s="108"/>
      <c r="X336" s="63"/>
      <c r="Y336" s="109"/>
      <c r="Z336" s="63"/>
      <c r="AA336" s="64"/>
      <c r="AB336" s="65"/>
      <c r="AC336" s="65"/>
      <c r="AD336" s="65"/>
      <c r="AE336" s="65"/>
      <c r="AF336" s="66"/>
      <c r="AG336" s="82"/>
      <c r="AH336" s="85"/>
      <c r="AI336" s="84"/>
      <c r="AJ336" s="83">
        <f t="shared" si="126"/>
        <v>0</v>
      </c>
      <c r="AK336" s="84" t="s">
        <v>77</v>
      </c>
      <c r="AL336" s="75" t="s">
        <v>77</v>
      </c>
      <c r="AM336" s="85" t="s">
        <v>77</v>
      </c>
      <c r="AN336" s="82"/>
      <c r="AO336" s="75"/>
      <c r="AP336" s="85"/>
      <c r="AQ336" s="82" t="s">
        <v>75</v>
      </c>
      <c r="AR336" s="75" t="s">
        <v>75</v>
      </c>
      <c r="AS336" s="75" t="s">
        <v>75</v>
      </c>
      <c r="AT336" s="75" t="s">
        <v>75</v>
      </c>
      <c r="AU336" s="85" t="s">
        <v>75</v>
      </c>
      <c r="AV336" s="86">
        <f t="shared" si="92"/>
        <v>0</v>
      </c>
      <c r="AW336" s="108"/>
      <c r="AX336" s="108"/>
      <c r="AY336" s="108"/>
      <c r="AZ336" s="108"/>
      <c r="BA336" s="108"/>
      <c r="BB336" s="108"/>
      <c r="BC336" s="108"/>
      <c r="BD336" s="108"/>
      <c r="BE336" s="63"/>
    </row>
    <row r="337" spans="1:57" ht="34.049999999999997" customHeight="1" x14ac:dyDescent="0.3">
      <c r="A337" s="702"/>
      <c r="B337" s="675"/>
      <c r="C337" s="672"/>
      <c r="D337" s="72" t="s">
        <v>78</v>
      </c>
      <c r="E337" s="678"/>
      <c r="F337" s="672"/>
      <c r="G337" s="73">
        <f t="shared" si="59"/>
        <v>0</v>
      </c>
      <c r="H337" s="74">
        <f t="shared" si="73"/>
        <v>0</v>
      </c>
      <c r="I337" s="75"/>
      <c r="J337" s="75"/>
      <c r="K337" s="75"/>
      <c r="L337" s="76"/>
      <c r="M337" s="77">
        <f t="shared" si="123"/>
        <v>0</v>
      </c>
      <c r="N337" s="78"/>
      <c r="O337" s="78"/>
      <c r="P337" s="78"/>
      <c r="Q337" s="78"/>
      <c r="R337" s="81"/>
      <c r="S337" s="62"/>
      <c r="T337" s="62"/>
      <c r="U337" s="62"/>
      <c r="V337" s="108"/>
      <c r="W337" s="108"/>
      <c r="X337" s="63"/>
      <c r="Y337" s="109"/>
      <c r="Z337" s="63"/>
      <c r="AA337" s="64"/>
      <c r="AB337" s="65"/>
      <c r="AC337" s="65"/>
      <c r="AD337" s="65"/>
      <c r="AE337" s="65"/>
      <c r="AF337" s="66"/>
      <c r="AG337" s="82"/>
      <c r="AH337" s="85"/>
      <c r="AI337" s="84"/>
      <c r="AJ337" s="83">
        <f>SUM(AK337:AM337)</f>
        <v>0</v>
      </c>
      <c r="AK337" s="84"/>
      <c r="AL337" s="75"/>
      <c r="AM337" s="85"/>
      <c r="AN337" s="82" t="s">
        <v>75</v>
      </c>
      <c r="AO337" s="75" t="s">
        <v>75</v>
      </c>
      <c r="AP337" s="85" t="s">
        <v>75</v>
      </c>
      <c r="AQ337" s="82" t="s">
        <v>75</v>
      </c>
      <c r="AR337" s="75" t="s">
        <v>75</v>
      </c>
      <c r="AS337" s="75" t="s">
        <v>75</v>
      </c>
      <c r="AT337" s="75" t="s">
        <v>75</v>
      </c>
      <c r="AU337" s="85" t="s">
        <v>75</v>
      </c>
      <c r="AV337" s="86">
        <f t="shared" si="92"/>
        <v>0</v>
      </c>
      <c r="AW337" s="108"/>
      <c r="AX337" s="108"/>
      <c r="AY337" s="108"/>
      <c r="AZ337" s="108"/>
      <c r="BA337" s="108"/>
      <c r="BB337" s="108"/>
      <c r="BC337" s="108"/>
      <c r="BD337" s="108"/>
      <c r="BE337" s="63"/>
    </row>
    <row r="338" spans="1:57" ht="34.049999999999997" customHeight="1" x14ac:dyDescent="0.3">
      <c r="A338" s="702"/>
      <c r="B338" s="675"/>
      <c r="C338" s="672"/>
      <c r="D338" s="72" t="s">
        <v>79</v>
      </c>
      <c r="E338" s="678"/>
      <c r="F338" s="672"/>
      <c r="G338" s="73">
        <f t="shared" si="59"/>
        <v>3</v>
      </c>
      <c r="H338" s="74">
        <f t="shared" si="73"/>
        <v>0</v>
      </c>
      <c r="I338" s="75"/>
      <c r="J338" s="75"/>
      <c r="K338" s="75"/>
      <c r="L338" s="76"/>
      <c r="M338" s="77">
        <f t="shared" si="123"/>
        <v>3</v>
      </c>
      <c r="N338" s="78">
        <v>3</v>
      </c>
      <c r="O338" s="78"/>
      <c r="P338" s="78"/>
      <c r="Q338" s="78"/>
      <c r="R338" s="81"/>
      <c r="S338" s="62"/>
      <c r="T338" s="62"/>
      <c r="U338" s="62"/>
      <c r="V338" s="108">
        <v>3</v>
      </c>
      <c r="W338" s="108"/>
      <c r="X338" s="63"/>
      <c r="Y338" s="109">
        <v>2</v>
      </c>
      <c r="Z338" s="63">
        <v>1</v>
      </c>
      <c r="AA338" s="64"/>
      <c r="AB338" s="65">
        <v>2</v>
      </c>
      <c r="AC338" s="65">
        <v>2</v>
      </c>
      <c r="AD338" s="65">
        <v>2</v>
      </c>
      <c r="AE338" s="65">
        <v>2</v>
      </c>
      <c r="AF338" s="66"/>
      <c r="AG338" s="82">
        <v>41</v>
      </c>
      <c r="AH338" s="85">
        <v>23</v>
      </c>
      <c r="AI338" s="84">
        <v>136</v>
      </c>
      <c r="AJ338" s="83">
        <f t="shared" ref="AJ338:AJ339" si="127">SUM(AQ338:AU338)</f>
        <v>3</v>
      </c>
      <c r="AK338" s="84" t="s">
        <v>77</v>
      </c>
      <c r="AL338" s="75" t="s">
        <v>77</v>
      </c>
      <c r="AM338" s="85" t="s">
        <v>77</v>
      </c>
      <c r="AN338" s="82" t="s">
        <v>75</v>
      </c>
      <c r="AO338" s="75" t="s">
        <v>75</v>
      </c>
      <c r="AP338" s="85" t="s">
        <v>75</v>
      </c>
      <c r="AQ338" s="82"/>
      <c r="AR338" s="75"/>
      <c r="AS338" s="75">
        <v>1</v>
      </c>
      <c r="AT338" s="75">
        <v>1</v>
      </c>
      <c r="AU338" s="85">
        <v>1</v>
      </c>
      <c r="AV338" s="86">
        <f t="shared" si="92"/>
        <v>0</v>
      </c>
      <c r="AW338" s="108"/>
      <c r="AX338" s="108"/>
      <c r="AY338" s="108"/>
      <c r="AZ338" s="108"/>
      <c r="BA338" s="108"/>
      <c r="BB338" s="108"/>
      <c r="BC338" s="108"/>
      <c r="BD338" s="108"/>
      <c r="BE338" s="63"/>
    </row>
    <row r="339" spans="1:57" ht="34.049999999999997" customHeight="1" x14ac:dyDescent="0.3">
      <c r="A339" s="702"/>
      <c r="B339" s="676"/>
      <c r="C339" s="673"/>
      <c r="D339" s="89" t="s">
        <v>80</v>
      </c>
      <c r="E339" s="679"/>
      <c r="F339" s="673"/>
      <c r="G339" s="90">
        <f t="shared" si="59"/>
        <v>0</v>
      </c>
      <c r="H339" s="91">
        <f t="shared" si="73"/>
        <v>0</v>
      </c>
      <c r="I339" s="92"/>
      <c r="J339" s="92"/>
      <c r="K339" s="92"/>
      <c r="L339" s="93"/>
      <c r="M339" s="110">
        <f t="shared" si="123"/>
        <v>0</v>
      </c>
      <c r="N339" s="98"/>
      <c r="O339" s="98"/>
      <c r="P339" s="98"/>
      <c r="Q339" s="98"/>
      <c r="R339" s="99"/>
      <c r="S339" s="114"/>
      <c r="T339" s="114"/>
      <c r="U339" s="114"/>
      <c r="V339" s="98"/>
      <c r="W339" s="98"/>
      <c r="X339" s="99"/>
      <c r="Y339" s="97"/>
      <c r="Z339" s="99"/>
      <c r="AA339" s="103"/>
      <c r="AB339" s="92"/>
      <c r="AC339" s="92"/>
      <c r="AD339" s="92"/>
      <c r="AE339" s="92"/>
      <c r="AF339" s="93"/>
      <c r="AG339" s="103"/>
      <c r="AH339" s="106"/>
      <c r="AI339" s="105"/>
      <c r="AJ339" s="104">
        <f t="shared" si="127"/>
        <v>0</v>
      </c>
      <c r="AK339" s="105" t="s">
        <v>75</v>
      </c>
      <c r="AL339" s="92" t="s">
        <v>75</v>
      </c>
      <c r="AM339" s="106" t="s">
        <v>75</v>
      </c>
      <c r="AN339" s="103" t="s">
        <v>75</v>
      </c>
      <c r="AO339" s="92" t="s">
        <v>77</v>
      </c>
      <c r="AP339" s="106" t="s">
        <v>77</v>
      </c>
      <c r="AQ339" s="103"/>
      <c r="AR339" s="92"/>
      <c r="AS339" s="92"/>
      <c r="AT339" s="92"/>
      <c r="AU339" s="106"/>
      <c r="AV339" s="107">
        <f t="shared" si="92"/>
        <v>0</v>
      </c>
      <c r="AW339" s="98"/>
      <c r="AX339" s="98"/>
      <c r="AY339" s="98"/>
      <c r="AZ339" s="98"/>
      <c r="BA339" s="98"/>
      <c r="BB339" s="98"/>
      <c r="BC339" s="98"/>
      <c r="BD339" s="98"/>
      <c r="BE339" s="99"/>
    </row>
    <row r="340" spans="1:57" ht="34.049999999999997" customHeight="1" x14ac:dyDescent="0.3">
      <c r="A340" s="702"/>
      <c r="B340" s="674" t="s">
        <v>205</v>
      </c>
      <c r="C340" s="671" t="s">
        <v>200</v>
      </c>
      <c r="D340" s="51" t="s">
        <v>74</v>
      </c>
      <c r="E340" s="725">
        <v>3</v>
      </c>
      <c r="F340" s="681">
        <f>E340-SUM(M340:M344)</f>
        <v>0</v>
      </c>
      <c r="G340" s="53">
        <f t="shared" si="59"/>
        <v>0</v>
      </c>
      <c r="H340" s="54">
        <f t="shared" si="73"/>
        <v>0</v>
      </c>
      <c r="I340" s="55"/>
      <c r="J340" s="55"/>
      <c r="K340" s="55"/>
      <c r="L340" s="56"/>
      <c r="M340" s="57">
        <f t="shared" si="123"/>
        <v>0</v>
      </c>
      <c r="N340" s="58"/>
      <c r="O340" s="58"/>
      <c r="P340" s="58"/>
      <c r="Q340" s="58"/>
      <c r="R340" s="59"/>
      <c r="S340" s="60"/>
      <c r="T340" s="58"/>
      <c r="U340" s="58"/>
      <c r="V340" s="55"/>
      <c r="W340" s="58"/>
      <c r="X340" s="61"/>
      <c r="Y340" s="62"/>
      <c r="Z340" s="63"/>
      <c r="AA340" s="64"/>
      <c r="AB340" s="65"/>
      <c r="AC340" s="65"/>
      <c r="AD340" s="65"/>
      <c r="AE340" s="65"/>
      <c r="AF340" s="66"/>
      <c r="AG340" s="64"/>
      <c r="AH340" s="66"/>
      <c r="AI340" s="67"/>
      <c r="AJ340" s="68">
        <f t="shared" ref="AJ340:AJ341" si="128">SUM(AN340:AP340)</f>
        <v>0</v>
      </c>
      <c r="AK340" s="69" t="s">
        <v>75</v>
      </c>
      <c r="AL340" s="55" t="s">
        <v>75</v>
      </c>
      <c r="AM340" s="70" t="s">
        <v>75</v>
      </c>
      <c r="AN340" s="67"/>
      <c r="AO340" s="55"/>
      <c r="AP340" s="70"/>
      <c r="AQ340" s="67" t="s">
        <v>75</v>
      </c>
      <c r="AR340" s="55" t="s">
        <v>75</v>
      </c>
      <c r="AS340" s="55" t="s">
        <v>75</v>
      </c>
      <c r="AT340" s="55" t="s">
        <v>75</v>
      </c>
      <c r="AU340" s="56" t="s">
        <v>75</v>
      </c>
      <c r="AV340" s="71">
        <f t="shared" si="92"/>
        <v>0</v>
      </c>
      <c r="AW340" s="58"/>
      <c r="AX340" s="58"/>
      <c r="AY340" s="58"/>
      <c r="AZ340" s="58"/>
      <c r="BA340" s="58"/>
      <c r="BB340" s="58"/>
      <c r="BC340" s="58"/>
      <c r="BD340" s="58"/>
      <c r="BE340" s="61"/>
    </row>
    <row r="341" spans="1:57" ht="34.049999999999997" customHeight="1" x14ac:dyDescent="0.3">
      <c r="A341" s="702"/>
      <c r="B341" s="675"/>
      <c r="C341" s="672"/>
      <c r="D341" s="72" t="s">
        <v>76</v>
      </c>
      <c r="E341" s="678"/>
      <c r="F341" s="672"/>
      <c r="G341" s="73">
        <f t="shared" si="59"/>
        <v>0</v>
      </c>
      <c r="H341" s="74">
        <f t="shared" si="73"/>
        <v>0</v>
      </c>
      <c r="I341" s="75"/>
      <c r="J341" s="75"/>
      <c r="K341" s="75"/>
      <c r="L341" s="76"/>
      <c r="M341" s="77">
        <f t="shared" si="123"/>
        <v>0</v>
      </c>
      <c r="N341" s="78"/>
      <c r="O341" s="78"/>
      <c r="P341" s="78"/>
      <c r="Q341" s="78"/>
      <c r="R341" s="79"/>
      <c r="S341" s="80"/>
      <c r="T341" s="75"/>
      <c r="U341" s="75"/>
      <c r="V341" s="78"/>
      <c r="W341" s="78"/>
      <c r="X341" s="81"/>
      <c r="Y341" s="62"/>
      <c r="Z341" s="63"/>
      <c r="AA341" s="64"/>
      <c r="AB341" s="65"/>
      <c r="AC341" s="65"/>
      <c r="AD341" s="65"/>
      <c r="AE341" s="65"/>
      <c r="AF341" s="66"/>
      <c r="AG341" s="82"/>
      <c r="AH341" s="76"/>
      <c r="AI341" s="82"/>
      <c r="AJ341" s="83">
        <f t="shared" si="128"/>
        <v>0</v>
      </c>
      <c r="AK341" s="84" t="s">
        <v>77</v>
      </c>
      <c r="AL341" s="75" t="s">
        <v>77</v>
      </c>
      <c r="AM341" s="85" t="s">
        <v>77</v>
      </c>
      <c r="AN341" s="82"/>
      <c r="AO341" s="75"/>
      <c r="AP341" s="85"/>
      <c r="AQ341" s="82" t="s">
        <v>75</v>
      </c>
      <c r="AR341" s="75" t="s">
        <v>75</v>
      </c>
      <c r="AS341" s="75" t="s">
        <v>75</v>
      </c>
      <c r="AT341" s="75" t="s">
        <v>75</v>
      </c>
      <c r="AU341" s="76" t="s">
        <v>75</v>
      </c>
      <c r="AV341" s="86">
        <f t="shared" si="92"/>
        <v>0</v>
      </c>
      <c r="AW341" s="78"/>
      <c r="AX341" s="78"/>
      <c r="AY341" s="78"/>
      <c r="AZ341" s="78"/>
      <c r="BA341" s="78"/>
      <c r="BB341" s="78"/>
      <c r="BC341" s="78"/>
      <c r="BD341" s="78"/>
      <c r="BE341" s="81"/>
    </row>
    <row r="342" spans="1:57" ht="34.049999999999997" customHeight="1" x14ac:dyDescent="0.3">
      <c r="A342" s="702"/>
      <c r="B342" s="675"/>
      <c r="C342" s="672"/>
      <c r="D342" s="72" t="s">
        <v>78</v>
      </c>
      <c r="E342" s="678"/>
      <c r="F342" s="672"/>
      <c r="G342" s="73">
        <f t="shared" si="59"/>
        <v>0</v>
      </c>
      <c r="H342" s="74">
        <f t="shared" si="73"/>
        <v>0</v>
      </c>
      <c r="I342" s="75"/>
      <c r="J342" s="75"/>
      <c r="K342" s="75"/>
      <c r="L342" s="76"/>
      <c r="M342" s="77">
        <f t="shared" si="123"/>
        <v>0</v>
      </c>
      <c r="N342" s="78"/>
      <c r="O342" s="78"/>
      <c r="P342" s="78"/>
      <c r="Q342" s="87"/>
      <c r="R342" s="79"/>
      <c r="S342" s="80"/>
      <c r="T342" s="78"/>
      <c r="U342" s="78"/>
      <c r="V342" s="78"/>
      <c r="W342" s="78"/>
      <c r="X342" s="81"/>
      <c r="Y342" s="62"/>
      <c r="Z342" s="63"/>
      <c r="AA342" s="64"/>
      <c r="AB342" s="65"/>
      <c r="AC342" s="65"/>
      <c r="AD342" s="65"/>
      <c r="AE342" s="65"/>
      <c r="AF342" s="66"/>
      <c r="AG342" s="82"/>
      <c r="AH342" s="76"/>
      <c r="AI342" s="82"/>
      <c r="AJ342" s="83">
        <f>SUM(AK342:AM342)</f>
        <v>0</v>
      </c>
      <c r="AK342" s="84"/>
      <c r="AL342" s="75"/>
      <c r="AM342" s="85"/>
      <c r="AN342" s="82" t="s">
        <v>75</v>
      </c>
      <c r="AO342" s="75" t="s">
        <v>75</v>
      </c>
      <c r="AP342" s="85" t="s">
        <v>75</v>
      </c>
      <c r="AQ342" s="82" t="s">
        <v>75</v>
      </c>
      <c r="AR342" s="75" t="s">
        <v>75</v>
      </c>
      <c r="AS342" s="75" t="s">
        <v>75</v>
      </c>
      <c r="AT342" s="75" t="s">
        <v>75</v>
      </c>
      <c r="AU342" s="76" t="s">
        <v>75</v>
      </c>
      <c r="AV342" s="86">
        <f t="shared" si="92"/>
        <v>0</v>
      </c>
      <c r="AW342" s="78"/>
      <c r="AX342" s="78"/>
      <c r="AY342" s="78"/>
      <c r="AZ342" s="78"/>
      <c r="BA342" s="78"/>
      <c r="BB342" s="78"/>
      <c r="BC342" s="78"/>
      <c r="BD342" s="78"/>
      <c r="BE342" s="81"/>
    </row>
    <row r="343" spans="1:57" ht="34.049999999999997" customHeight="1" x14ac:dyDescent="0.3">
      <c r="A343" s="702"/>
      <c r="B343" s="675"/>
      <c r="C343" s="672"/>
      <c r="D343" s="72" t="s">
        <v>79</v>
      </c>
      <c r="E343" s="678"/>
      <c r="F343" s="672"/>
      <c r="G343" s="73">
        <f t="shared" si="59"/>
        <v>3</v>
      </c>
      <c r="H343" s="74">
        <f t="shared" si="73"/>
        <v>0</v>
      </c>
      <c r="I343" s="75"/>
      <c r="J343" s="75"/>
      <c r="K343" s="75"/>
      <c r="L343" s="76"/>
      <c r="M343" s="77">
        <f t="shared" si="123"/>
        <v>3</v>
      </c>
      <c r="N343" s="78">
        <v>3</v>
      </c>
      <c r="O343" s="78"/>
      <c r="P343" s="78"/>
      <c r="Q343" s="78"/>
      <c r="R343" s="79"/>
      <c r="S343" s="80"/>
      <c r="T343" s="78"/>
      <c r="U343" s="78"/>
      <c r="V343" s="78">
        <v>2</v>
      </c>
      <c r="W343" s="78">
        <v>1</v>
      </c>
      <c r="X343" s="81"/>
      <c r="Y343" s="62">
        <v>3</v>
      </c>
      <c r="Z343" s="63"/>
      <c r="AA343" s="64"/>
      <c r="AB343" s="65">
        <v>1</v>
      </c>
      <c r="AC343" s="65">
        <v>1</v>
      </c>
      <c r="AD343" s="65">
        <v>2</v>
      </c>
      <c r="AE343" s="65">
        <v>1</v>
      </c>
      <c r="AF343" s="66"/>
      <c r="AG343" s="82">
        <v>36</v>
      </c>
      <c r="AH343" s="76">
        <v>12</v>
      </c>
      <c r="AI343" s="82">
        <v>117</v>
      </c>
      <c r="AJ343" s="83">
        <f t="shared" ref="AJ343:AJ344" si="129">SUM(AQ343:AU343)</f>
        <v>3</v>
      </c>
      <c r="AK343" s="84" t="s">
        <v>77</v>
      </c>
      <c r="AL343" s="75" t="s">
        <v>77</v>
      </c>
      <c r="AM343" s="85" t="s">
        <v>77</v>
      </c>
      <c r="AN343" s="82" t="s">
        <v>75</v>
      </c>
      <c r="AO343" s="75" t="s">
        <v>75</v>
      </c>
      <c r="AP343" s="85" t="s">
        <v>75</v>
      </c>
      <c r="AQ343" s="88">
        <v>1</v>
      </c>
      <c r="AR343" s="76"/>
      <c r="AS343" s="76">
        <v>1</v>
      </c>
      <c r="AT343" s="76"/>
      <c r="AU343" s="85">
        <v>1</v>
      </c>
      <c r="AV343" s="86">
        <f t="shared" si="92"/>
        <v>0</v>
      </c>
      <c r="AW343" s="78"/>
      <c r="AX343" s="78"/>
      <c r="AY343" s="78"/>
      <c r="AZ343" s="78"/>
      <c r="BA343" s="78"/>
      <c r="BB343" s="78"/>
      <c r="BC343" s="78"/>
      <c r="BD343" s="78"/>
      <c r="BE343" s="81"/>
    </row>
    <row r="344" spans="1:57" ht="34.049999999999997" customHeight="1" x14ac:dyDescent="0.3">
      <c r="A344" s="702"/>
      <c r="B344" s="676"/>
      <c r="C344" s="673"/>
      <c r="D344" s="89" t="s">
        <v>80</v>
      </c>
      <c r="E344" s="679"/>
      <c r="F344" s="673"/>
      <c r="G344" s="90">
        <f t="shared" si="59"/>
        <v>0</v>
      </c>
      <c r="H344" s="91">
        <f t="shared" si="73"/>
        <v>0</v>
      </c>
      <c r="I344" s="92"/>
      <c r="J344" s="92"/>
      <c r="K344" s="92"/>
      <c r="L344" s="93"/>
      <c r="M344" s="94">
        <f t="shared" si="123"/>
        <v>0</v>
      </c>
      <c r="N344" s="95"/>
      <c r="O344" s="95"/>
      <c r="P344" s="95"/>
      <c r="Q344" s="95"/>
      <c r="R344" s="96"/>
      <c r="S344" s="97"/>
      <c r="T344" s="98"/>
      <c r="U344" s="98"/>
      <c r="V344" s="98"/>
      <c r="W344" s="98"/>
      <c r="X344" s="99"/>
      <c r="Y344" s="100"/>
      <c r="Z344" s="81"/>
      <c r="AA344" s="82"/>
      <c r="AB344" s="75"/>
      <c r="AC344" s="75"/>
      <c r="AD344" s="75"/>
      <c r="AE344" s="75"/>
      <c r="AF344" s="76"/>
      <c r="AG344" s="101"/>
      <c r="AH344" s="102"/>
      <c r="AI344" s="103"/>
      <c r="AJ344" s="104">
        <f t="shared" si="129"/>
        <v>0</v>
      </c>
      <c r="AK344" s="105" t="s">
        <v>75</v>
      </c>
      <c r="AL344" s="92" t="s">
        <v>75</v>
      </c>
      <c r="AM344" s="106" t="s">
        <v>75</v>
      </c>
      <c r="AN344" s="103" t="s">
        <v>75</v>
      </c>
      <c r="AO344" s="92" t="s">
        <v>77</v>
      </c>
      <c r="AP344" s="106" t="s">
        <v>77</v>
      </c>
      <c r="AQ344" s="103"/>
      <c r="AR344" s="92"/>
      <c r="AS344" s="92"/>
      <c r="AT344" s="92"/>
      <c r="AU344" s="93"/>
      <c r="AV344" s="107">
        <f t="shared" si="92"/>
        <v>0</v>
      </c>
      <c r="AW344" s="98"/>
      <c r="AX344" s="98"/>
      <c r="AY344" s="98"/>
      <c r="AZ344" s="98"/>
      <c r="BA344" s="98"/>
      <c r="BB344" s="98"/>
      <c r="BC344" s="98"/>
      <c r="BD344" s="98"/>
      <c r="BE344" s="99"/>
    </row>
    <row r="345" spans="1:57" ht="34.049999999999997" customHeight="1" x14ac:dyDescent="0.3">
      <c r="A345" s="702"/>
      <c r="B345" s="674" t="s">
        <v>206</v>
      </c>
      <c r="C345" s="735" t="s">
        <v>197</v>
      </c>
      <c r="D345" s="51" t="s">
        <v>74</v>
      </c>
      <c r="E345" s="725">
        <v>10</v>
      </c>
      <c r="F345" s="681">
        <f>E345-SUM(M345:M349)</f>
        <v>4</v>
      </c>
      <c r="G345" s="53">
        <f t="shared" si="59"/>
        <v>0</v>
      </c>
      <c r="H345" s="54">
        <f t="shared" si="73"/>
        <v>0</v>
      </c>
      <c r="I345" s="55"/>
      <c r="J345" s="55"/>
      <c r="K345" s="55"/>
      <c r="L345" s="56"/>
      <c r="M345" s="57">
        <f t="shared" si="123"/>
        <v>0</v>
      </c>
      <c r="N345" s="58"/>
      <c r="O345" s="58"/>
      <c r="P345" s="58"/>
      <c r="Q345" s="58"/>
      <c r="R345" s="61"/>
      <c r="S345" s="62"/>
      <c r="T345" s="62"/>
      <c r="U345" s="62"/>
      <c r="V345" s="108"/>
      <c r="W345" s="108"/>
      <c r="X345" s="63"/>
      <c r="Y345" s="60"/>
      <c r="Z345" s="61"/>
      <c r="AA345" s="67"/>
      <c r="AB345" s="55"/>
      <c r="AC345" s="55"/>
      <c r="AD345" s="55"/>
      <c r="AE345" s="55"/>
      <c r="AF345" s="56"/>
      <c r="AG345" s="67"/>
      <c r="AH345" s="70"/>
      <c r="AI345" s="69"/>
      <c r="AJ345" s="68">
        <f t="shared" ref="AJ345:AJ346" si="130">SUM(AN345:AP345)</f>
        <v>0</v>
      </c>
      <c r="AK345" s="69" t="s">
        <v>75</v>
      </c>
      <c r="AL345" s="55" t="s">
        <v>75</v>
      </c>
      <c r="AM345" s="70" t="s">
        <v>75</v>
      </c>
      <c r="AN345" s="67"/>
      <c r="AO345" s="55"/>
      <c r="AP345" s="70"/>
      <c r="AQ345" s="67" t="s">
        <v>75</v>
      </c>
      <c r="AR345" s="55" t="s">
        <v>75</v>
      </c>
      <c r="AS345" s="55" t="s">
        <v>75</v>
      </c>
      <c r="AT345" s="55" t="s">
        <v>75</v>
      </c>
      <c r="AU345" s="70" t="s">
        <v>75</v>
      </c>
      <c r="AV345" s="71">
        <f t="shared" si="92"/>
        <v>0</v>
      </c>
      <c r="AW345" s="108"/>
      <c r="AX345" s="108"/>
      <c r="AY345" s="108"/>
      <c r="AZ345" s="108"/>
      <c r="BA345" s="108"/>
      <c r="BB345" s="108"/>
      <c r="BC345" s="108"/>
      <c r="BD345" s="108"/>
      <c r="BE345" s="63"/>
    </row>
    <row r="346" spans="1:57" ht="34.049999999999997" customHeight="1" x14ac:dyDescent="0.3">
      <c r="A346" s="702"/>
      <c r="B346" s="675"/>
      <c r="C346" s="672"/>
      <c r="D346" s="72" t="s">
        <v>76</v>
      </c>
      <c r="E346" s="678"/>
      <c r="F346" s="672"/>
      <c r="G346" s="73">
        <f t="shared" si="59"/>
        <v>0</v>
      </c>
      <c r="H346" s="74">
        <f t="shared" si="73"/>
        <v>0</v>
      </c>
      <c r="I346" s="75"/>
      <c r="J346" s="75"/>
      <c r="K346" s="75"/>
      <c r="L346" s="76"/>
      <c r="M346" s="77">
        <f t="shared" si="123"/>
        <v>0</v>
      </c>
      <c r="N346" s="78"/>
      <c r="O346" s="78"/>
      <c r="P346" s="78"/>
      <c r="Q346" s="78"/>
      <c r="R346" s="81"/>
      <c r="S346" s="62"/>
      <c r="T346" s="62"/>
      <c r="U346" s="62"/>
      <c r="V346" s="108"/>
      <c r="W346" s="108"/>
      <c r="X346" s="63"/>
      <c r="Y346" s="109"/>
      <c r="Z346" s="63"/>
      <c r="AA346" s="64"/>
      <c r="AB346" s="65"/>
      <c r="AC346" s="65"/>
      <c r="AD346" s="65"/>
      <c r="AE346" s="65"/>
      <c r="AF346" s="66"/>
      <c r="AG346" s="82"/>
      <c r="AH346" s="85"/>
      <c r="AI346" s="84"/>
      <c r="AJ346" s="83">
        <f t="shared" si="130"/>
        <v>0</v>
      </c>
      <c r="AK346" s="84" t="s">
        <v>77</v>
      </c>
      <c r="AL346" s="75" t="s">
        <v>77</v>
      </c>
      <c r="AM346" s="85" t="s">
        <v>77</v>
      </c>
      <c r="AN346" s="82"/>
      <c r="AO346" s="75"/>
      <c r="AP346" s="85"/>
      <c r="AQ346" s="82" t="s">
        <v>75</v>
      </c>
      <c r="AR346" s="75" t="s">
        <v>75</v>
      </c>
      <c r="AS346" s="75" t="s">
        <v>75</v>
      </c>
      <c r="AT346" s="75" t="s">
        <v>75</v>
      </c>
      <c r="AU346" s="85" t="s">
        <v>75</v>
      </c>
      <c r="AV346" s="86">
        <f t="shared" si="92"/>
        <v>0</v>
      </c>
      <c r="AW346" s="108"/>
      <c r="AX346" s="108"/>
      <c r="AY346" s="108"/>
      <c r="AZ346" s="108"/>
      <c r="BA346" s="108"/>
      <c r="BB346" s="108"/>
      <c r="BC346" s="108"/>
      <c r="BD346" s="108"/>
      <c r="BE346" s="63"/>
    </row>
    <row r="347" spans="1:57" ht="34.049999999999997" customHeight="1" x14ac:dyDescent="0.3">
      <c r="A347" s="702"/>
      <c r="B347" s="675"/>
      <c r="C347" s="672"/>
      <c r="D347" s="72" t="s">
        <v>78</v>
      </c>
      <c r="E347" s="678"/>
      <c r="F347" s="672"/>
      <c r="G347" s="73">
        <f t="shared" si="59"/>
        <v>0</v>
      </c>
      <c r="H347" s="74">
        <f t="shared" si="73"/>
        <v>0</v>
      </c>
      <c r="I347" s="75"/>
      <c r="J347" s="75"/>
      <c r="K347" s="75"/>
      <c r="L347" s="76"/>
      <c r="M347" s="77">
        <f t="shared" si="123"/>
        <v>0</v>
      </c>
      <c r="N347" s="78"/>
      <c r="O347" s="78"/>
      <c r="P347" s="78"/>
      <c r="Q347" s="78"/>
      <c r="R347" s="81"/>
      <c r="S347" s="62"/>
      <c r="T347" s="62"/>
      <c r="U347" s="62"/>
      <c r="V347" s="108"/>
      <c r="W347" s="108"/>
      <c r="X347" s="63"/>
      <c r="Y347" s="109"/>
      <c r="Z347" s="63"/>
      <c r="AA347" s="64"/>
      <c r="AB347" s="65"/>
      <c r="AC347" s="65"/>
      <c r="AD347" s="65"/>
      <c r="AE347" s="65"/>
      <c r="AF347" s="66"/>
      <c r="AG347" s="82"/>
      <c r="AH347" s="85"/>
      <c r="AI347" s="84"/>
      <c r="AJ347" s="83">
        <f>SUM(AK347:AM347)</f>
        <v>0</v>
      </c>
      <c r="AK347" s="84"/>
      <c r="AL347" s="75"/>
      <c r="AM347" s="85"/>
      <c r="AN347" s="82" t="s">
        <v>75</v>
      </c>
      <c r="AO347" s="75" t="s">
        <v>75</v>
      </c>
      <c r="AP347" s="85" t="s">
        <v>75</v>
      </c>
      <c r="AQ347" s="82" t="s">
        <v>75</v>
      </c>
      <c r="AR347" s="75" t="s">
        <v>75</v>
      </c>
      <c r="AS347" s="75" t="s">
        <v>75</v>
      </c>
      <c r="AT347" s="75" t="s">
        <v>75</v>
      </c>
      <c r="AU347" s="85" t="s">
        <v>75</v>
      </c>
      <c r="AV347" s="86">
        <f t="shared" si="92"/>
        <v>0</v>
      </c>
      <c r="AW347" s="108"/>
      <c r="AX347" s="108"/>
      <c r="AY347" s="108"/>
      <c r="AZ347" s="108"/>
      <c r="BA347" s="108"/>
      <c r="BB347" s="108"/>
      <c r="BC347" s="108"/>
      <c r="BD347" s="108"/>
      <c r="BE347" s="63"/>
    </row>
    <row r="348" spans="1:57" ht="34.049999999999997" customHeight="1" x14ac:dyDescent="0.3">
      <c r="A348" s="702"/>
      <c r="B348" s="675"/>
      <c r="C348" s="672"/>
      <c r="D348" s="72" t="s">
        <v>79</v>
      </c>
      <c r="E348" s="678"/>
      <c r="F348" s="672"/>
      <c r="G348" s="73">
        <f t="shared" si="59"/>
        <v>6</v>
      </c>
      <c r="H348" s="74">
        <f t="shared" si="73"/>
        <v>0</v>
      </c>
      <c r="I348" s="75"/>
      <c r="J348" s="75"/>
      <c r="K348" s="75"/>
      <c r="L348" s="76"/>
      <c r="M348" s="77">
        <f t="shared" si="123"/>
        <v>6</v>
      </c>
      <c r="N348" s="78">
        <v>6</v>
      </c>
      <c r="O348" s="78"/>
      <c r="P348" s="78"/>
      <c r="Q348" s="78"/>
      <c r="R348" s="81"/>
      <c r="S348" s="62"/>
      <c r="T348" s="62"/>
      <c r="U348" s="62"/>
      <c r="V348" s="108">
        <v>6</v>
      </c>
      <c r="W348" s="108"/>
      <c r="X348" s="63"/>
      <c r="Y348" s="109">
        <v>5</v>
      </c>
      <c r="Z348" s="63">
        <v>1</v>
      </c>
      <c r="AA348" s="64"/>
      <c r="AB348" s="65">
        <v>4</v>
      </c>
      <c r="AC348" s="65">
        <v>4</v>
      </c>
      <c r="AD348" s="65">
        <v>3</v>
      </c>
      <c r="AE348" s="65">
        <v>6</v>
      </c>
      <c r="AF348" s="66"/>
      <c r="AG348" s="82">
        <v>42.3</v>
      </c>
      <c r="AH348" s="85">
        <v>18.5</v>
      </c>
      <c r="AI348" s="84">
        <v>100.8</v>
      </c>
      <c r="AJ348" s="83">
        <f t="shared" ref="AJ348:AJ349" si="131">SUM(AQ348:AU348)</f>
        <v>6</v>
      </c>
      <c r="AK348" s="84" t="s">
        <v>77</v>
      </c>
      <c r="AL348" s="75" t="s">
        <v>77</v>
      </c>
      <c r="AM348" s="85" t="s">
        <v>77</v>
      </c>
      <c r="AN348" s="82" t="s">
        <v>75</v>
      </c>
      <c r="AO348" s="75" t="s">
        <v>75</v>
      </c>
      <c r="AP348" s="85" t="s">
        <v>75</v>
      </c>
      <c r="AQ348" s="82"/>
      <c r="AR348" s="75">
        <v>3</v>
      </c>
      <c r="AS348" s="75"/>
      <c r="AT348" s="75">
        <v>3</v>
      </c>
      <c r="AU348" s="85"/>
      <c r="AV348" s="86">
        <f t="shared" si="92"/>
        <v>0</v>
      </c>
      <c r="AW348" s="108"/>
      <c r="AX348" s="108"/>
      <c r="AY348" s="108"/>
      <c r="AZ348" s="108"/>
      <c r="BA348" s="108"/>
      <c r="BB348" s="108"/>
      <c r="BC348" s="108"/>
      <c r="BD348" s="108"/>
      <c r="BE348" s="63"/>
    </row>
    <row r="349" spans="1:57" ht="34.049999999999997" customHeight="1" x14ac:dyDescent="0.3">
      <c r="A349" s="702"/>
      <c r="B349" s="676"/>
      <c r="C349" s="673"/>
      <c r="D349" s="89" t="s">
        <v>80</v>
      </c>
      <c r="E349" s="679"/>
      <c r="F349" s="673"/>
      <c r="G349" s="90">
        <f t="shared" si="59"/>
        <v>0</v>
      </c>
      <c r="H349" s="91">
        <f t="shared" si="73"/>
        <v>0</v>
      </c>
      <c r="I349" s="92"/>
      <c r="J349" s="92"/>
      <c r="K349" s="92"/>
      <c r="L349" s="93"/>
      <c r="M349" s="110">
        <f t="shared" si="123"/>
        <v>0</v>
      </c>
      <c r="N349" s="98"/>
      <c r="O349" s="98"/>
      <c r="P349" s="98"/>
      <c r="Q349" s="98"/>
      <c r="R349" s="99"/>
      <c r="S349" s="100"/>
      <c r="T349" s="100"/>
      <c r="U349" s="100"/>
      <c r="V349" s="78"/>
      <c r="W349" s="78"/>
      <c r="X349" s="81"/>
      <c r="Y349" s="80"/>
      <c r="Z349" s="81"/>
      <c r="AA349" s="82"/>
      <c r="AB349" s="75"/>
      <c r="AC349" s="75"/>
      <c r="AD349" s="75"/>
      <c r="AE349" s="75"/>
      <c r="AF349" s="76"/>
      <c r="AG349" s="103"/>
      <c r="AH349" s="106"/>
      <c r="AI349" s="111"/>
      <c r="AJ349" s="112">
        <f t="shared" si="131"/>
        <v>0</v>
      </c>
      <c r="AK349" s="105" t="s">
        <v>75</v>
      </c>
      <c r="AL349" s="92" t="s">
        <v>75</v>
      </c>
      <c r="AM349" s="106" t="s">
        <v>75</v>
      </c>
      <c r="AN349" s="103" t="s">
        <v>75</v>
      </c>
      <c r="AO349" s="92" t="s">
        <v>77</v>
      </c>
      <c r="AP349" s="106" t="s">
        <v>77</v>
      </c>
      <c r="AQ349" s="103"/>
      <c r="AR349" s="92"/>
      <c r="AS349" s="92"/>
      <c r="AT349" s="92"/>
      <c r="AU349" s="106"/>
      <c r="AV349" s="107">
        <f t="shared" si="92"/>
        <v>0</v>
      </c>
      <c r="AW349" s="78"/>
      <c r="AX349" s="78"/>
      <c r="AY349" s="78"/>
      <c r="AZ349" s="78"/>
      <c r="BA349" s="78"/>
      <c r="BB349" s="78"/>
      <c r="BC349" s="78"/>
      <c r="BD349" s="78"/>
      <c r="BE349" s="81"/>
    </row>
    <row r="350" spans="1:57" ht="34.049999999999997" customHeight="1" x14ac:dyDescent="0.3">
      <c r="A350" s="702"/>
      <c r="B350" s="674" t="s">
        <v>207</v>
      </c>
      <c r="C350" s="671" t="s">
        <v>208</v>
      </c>
      <c r="D350" s="51" t="s">
        <v>74</v>
      </c>
      <c r="E350" s="725">
        <v>10</v>
      </c>
      <c r="F350" s="681">
        <f>E350-SUM(M350:M354)</f>
        <v>3</v>
      </c>
      <c r="G350" s="53">
        <f t="shared" si="59"/>
        <v>0</v>
      </c>
      <c r="H350" s="54">
        <f t="shared" si="73"/>
        <v>0</v>
      </c>
      <c r="I350" s="55"/>
      <c r="J350" s="55"/>
      <c r="K350" s="55"/>
      <c r="L350" s="56"/>
      <c r="M350" s="57">
        <f t="shared" si="123"/>
        <v>0</v>
      </c>
      <c r="N350" s="58"/>
      <c r="O350" s="58"/>
      <c r="P350" s="58"/>
      <c r="Q350" s="58"/>
      <c r="R350" s="61"/>
      <c r="S350" s="113"/>
      <c r="T350" s="113"/>
      <c r="U350" s="113"/>
      <c r="V350" s="58"/>
      <c r="W350" s="58"/>
      <c r="X350" s="61"/>
      <c r="Y350" s="60"/>
      <c r="Z350" s="61"/>
      <c r="AA350" s="67"/>
      <c r="AB350" s="55"/>
      <c r="AC350" s="55"/>
      <c r="AD350" s="55"/>
      <c r="AE350" s="55"/>
      <c r="AF350" s="56"/>
      <c r="AG350" s="67"/>
      <c r="AH350" s="70"/>
      <c r="AI350" s="69"/>
      <c r="AJ350" s="68">
        <f t="shared" ref="AJ350:AJ351" si="132">SUM(AN350:AP350)</f>
        <v>0</v>
      </c>
      <c r="AK350" s="69" t="s">
        <v>75</v>
      </c>
      <c r="AL350" s="55" t="s">
        <v>75</v>
      </c>
      <c r="AM350" s="70" t="s">
        <v>75</v>
      </c>
      <c r="AN350" s="67"/>
      <c r="AO350" s="55"/>
      <c r="AP350" s="70"/>
      <c r="AQ350" s="67" t="s">
        <v>75</v>
      </c>
      <c r="AR350" s="55" t="s">
        <v>75</v>
      </c>
      <c r="AS350" s="55" t="s">
        <v>75</v>
      </c>
      <c r="AT350" s="55" t="s">
        <v>75</v>
      </c>
      <c r="AU350" s="70" t="s">
        <v>75</v>
      </c>
      <c r="AV350" s="71">
        <f t="shared" si="92"/>
        <v>0</v>
      </c>
      <c r="AW350" s="58"/>
      <c r="AX350" s="58"/>
      <c r="AY350" s="58"/>
      <c r="AZ350" s="58"/>
      <c r="BA350" s="58"/>
      <c r="BB350" s="58"/>
      <c r="BC350" s="58"/>
      <c r="BD350" s="58"/>
      <c r="BE350" s="61"/>
    </row>
    <row r="351" spans="1:57" ht="34.049999999999997" customHeight="1" x14ac:dyDescent="0.3">
      <c r="A351" s="702"/>
      <c r="B351" s="675"/>
      <c r="C351" s="672"/>
      <c r="D351" s="72" t="s">
        <v>76</v>
      </c>
      <c r="E351" s="678"/>
      <c r="F351" s="672"/>
      <c r="G351" s="73">
        <f t="shared" si="59"/>
        <v>0</v>
      </c>
      <c r="H351" s="74">
        <f t="shared" si="73"/>
        <v>0</v>
      </c>
      <c r="I351" s="75"/>
      <c r="J351" s="75"/>
      <c r="K351" s="75"/>
      <c r="L351" s="76"/>
      <c r="M351" s="77">
        <f t="shared" si="123"/>
        <v>0</v>
      </c>
      <c r="N351" s="78"/>
      <c r="O351" s="78"/>
      <c r="P351" s="78"/>
      <c r="Q351" s="78"/>
      <c r="R351" s="81"/>
      <c r="S351" s="62"/>
      <c r="T351" s="62"/>
      <c r="U351" s="62"/>
      <c r="V351" s="108"/>
      <c r="W351" s="108"/>
      <c r="X351" s="63"/>
      <c r="Y351" s="109"/>
      <c r="Z351" s="63"/>
      <c r="AA351" s="64"/>
      <c r="AB351" s="65"/>
      <c r="AC351" s="65"/>
      <c r="AD351" s="65"/>
      <c r="AE351" s="65"/>
      <c r="AF351" s="66"/>
      <c r="AG351" s="82"/>
      <c r="AH351" s="85"/>
      <c r="AI351" s="84"/>
      <c r="AJ351" s="83">
        <f t="shared" si="132"/>
        <v>0</v>
      </c>
      <c r="AK351" s="84" t="s">
        <v>77</v>
      </c>
      <c r="AL351" s="75" t="s">
        <v>77</v>
      </c>
      <c r="AM351" s="85" t="s">
        <v>77</v>
      </c>
      <c r="AN351" s="82"/>
      <c r="AO351" s="75"/>
      <c r="AP351" s="85"/>
      <c r="AQ351" s="82" t="s">
        <v>75</v>
      </c>
      <c r="AR351" s="75" t="s">
        <v>75</v>
      </c>
      <c r="AS351" s="75" t="s">
        <v>75</v>
      </c>
      <c r="AT351" s="75" t="s">
        <v>75</v>
      </c>
      <c r="AU351" s="85" t="s">
        <v>75</v>
      </c>
      <c r="AV351" s="86">
        <f t="shared" si="92"/>
        <v>0</v>
      </c>
      <c r="AW351" s="108"/>
      <c r="AX351" s="108"/>
      <c r="AY351" s="108"/>
      <c r="AZ351" s="108"/>
      <c r="BA351" s="108"/>
      <c r="BB351" s="108"/>
      <c r="BC351" s="108"/>
      <c r="BD351" s="108"/>
      <c r="BE351" s="63"/>
    </row>
    <row r="352" spans="1:57" ht="34.049999999999997" customHeight="1" x14ac:dyDescent="0.3">
      <c r="A352" s="702"/>
      <c r="B352" s="675"/>
      <c r="C352" s="672"/>
      <c r="D352" s="72" t="s">
        <v>78</v>
      </c>
      <c r="E352" s="678"/>
      <c r="F352" s="672"/>
      <c r="G352" s="73">
        <f t="shared" si="59"/>
        <v>0</v>
      </c>
      <c r="H352" s="74">
        <f t="shared" si="73"/>
        <v>0</v>
      </c>
      <c r="I352" s="75"/>
      <c r="J352" s="75"/>
      <c r="K352" s="75"/>
      <c r="L352" s="76"/>
      <c r="M352" s="77">
        <f t="shared" si="123"/>
        <v>0</v>
      </c>
      <c r="N352" s="78"/>
      <c r="O352" s="78"/>
      <c r="P352" s="78"/>
      <c r="Q352" s="78"/>
      <c r="R352" s="81"/>
      <c r="S352" s="62"/>
      <c r="T352" s="62"/>
      <c r="U352" s="62"/>
      <c r="V352" s="108"/>
      <c r="W352" s="108"/>
      <c r="X352" s="63"/>
      <c r="Y352" s="109"/>
      <c r="Z352" s="63"/>
      <c r="AA352" s="64"/>
      <c r="AB352" s="65"/>
      <c r="AC352" s="65"/>
      <c r="AD352" s="65"/>
      <c r="AE352" s="65"/>
      <c r="AF352" s="66"/>
      <c r="AG352" s="82"/>
      <c r="AH352" s="85"/>
      <c r="AI352" s="84"/>
      <c r="AJ352" s="83">
        <f>SUM(AK352:AM352)</f>
        <v>0</v>
      </c>
      <c r="AK352" s="84"/>
      <c r="AL352" s="75"/>
      <c r="AM352" s="85"/>
      <c r="AN352" s="82" t="s">
        <v>75</v>
      </c>
      <c r="AO352" s="75" t="s">
        <v>75</v>
      </c>
      <c r="AP352" s="85" t="s">
        <v>75</v>
      </c>
      <c r="AQ352" s="82" t="s">
        <v>75</v>
      </c>
      <c r="AR352" s="75" t="s">
        <v>75</v>
      </c>
      <c r="AS352" s="75" t="s">
        <v>75</v>
      </c>
      <c r="AT352" s="75" t="s">
        <v>75</v>
      </c>
      <c r="AU352" s="85" t="s">
        <v>75</v>
      </c>
      <c r="AV352" s="86">
        <f t="shared" si="92"/>
        <v>0</v>
      </c>
      <c r="AW352" s="108"/>
      <c r="AX352" s="108"/>
      <c r="AY352" s="108"/>
      <c r="AZ352" s="108"/>
      <c r="BA352" s="108"/>
      <c r="BB352" s="108"/>
      <c r="BC352" s="108"/>
      <c r="BD352" s="108"/>
      <c r="BE352" s="63"/>
    </row>
    <row r="353" spans="1:57" ht="34.049999999999997" customHeight="1" x14ac:dyDescent="0.3">
      <c r="A353" s="702"/>
      <c r="B353" s="675"/>
      <c r="C353" s="672"/>
      <c r="D353" s="72" t="s">
        <v>79</v>
      </c>
      <c r="E353" s="678"/>
      <c r="F353" s="672"/>
      <c r="G353" s="73">
        <f t="shared" si="59"/>
        <v>8</v>
      </c>
      <c r="H353" s="74">
        <f t="shared" si="73"/>
        <v>0</v>
      </c>
      <c r="I353" s="75"/>
      <c r="J353" s="75"/>
      <c r="K353" s="75"/>
      <c r="L353" s="76"/>
      <c r="M353" s="77">
        <f t="shared" si="123"/>
        <v>7</v>
      </c>
      <c r="N353" s="78">
        <v>7</v>
      </c>
      <c r="O353" s="78"/>
      <c r="P353" s="78"/>
      <c r="Q353" s="78"/>
      <c r="R353" s="81"/>
      <c r="S353" s="62">
        <v>1</v>
      </c>
      <c r="T353" s="62"/>
      <c r="U353" s="62"/>
      <c r="V353" s="108">
        <v>6</v>
      </c>
      <c r="W353" s="108"/>
      <c r="X353" s="63"/>
      <c r="Y353" s="109">
        <v>6</v>
      </c>
      <c r="Z353" s="63">
        <v>1</v>
      </c>
      <c r="AA353" s="64"/>
      <c r="AB353" s="65">
        <v>1</v>
      </c>
      <c r="AC353" s="65"/>
      <c r="AD353" s="65"/>
      <c r="AE353" s="65"/>
      <c r="AF353" s="66"/>
      <c r="AG353" s="82">
        <v>46.5</v>
      </c>
      <c r="AH353" s="85">
        <v>23.5</v>
      </c>
      <c r="AI353" s="84">
        <v>110</v>
      </c>
      <c r="AJ353" s="83">
        <f t="shared" ref="AJ353:AJ354" si="133">SUM(AQ353:AU353)</f>
        <v>7</v>
      </c>
      <c r="AK353" s="84" t="s">
        <v>77</v>
      </c>
      <c r="AL353" s="75" t="s">
        <v>77</v>
      </c>
      <c r="AM353" s="85" t="s">
        <v>77</v>
      </c>
      <c r="AN353" s="82" t="s">
        <v>75</v>
      </c>
      <c r="AO353" s="75" t="s">
        <v>75</v>
      </c>
      <c r="AP353" s="85" t="s">
        <v>75</v>
      </c>
      <c r="AQ353" s="82"/>
      <c r="AR353" s="75"/>
      <c r="AS353" s="75">
        <v>7</v>
      </c>
      <c r="AT353" s="75"/>
      <c r="AU353" s="85"/>
      <c r="AV353" s="86">
        <f t="shared" si="92"/>
        <v>1</v>
      </c>
      <c r="AW353" s="108"/>
      <c r="AX353" s="108"/>
      <c r="AY353" s="108">
        <v>1</v>
      </c>
      <c r="AZ353" s="108"/>
      <c r="BA353" s="108"/>
      <c r="BB353" s="108"/>
      <c r="BC353" s="108"/>
      <c r="BD353" s="108"/>
      <c r="BE353" s="63"/>
    </row>
    <row r="354" spans="1:57" ht="34.049999999999997" customHeight="1" x14ac:dyDescent="0.3">
      <c r="A354" s="702"/>
      <c r="B354" s="676"/>
      <c r="C354" s="673"/>
      <c r="D354" s="89" t="s">
        <v>80</v>
      </c>
      <c r="E354" s="679"/>
      <c r="F354" s="673"/>
      <c r="G354" s="90">
        <f t="shared" si="59"/>
        <v>0</v>
      </c>
      <c r="H354" s="91">
        <f t="shared" si="73"/>
        <v>0</v>
      </c>
      <c r="I354" s="92"/>
      <c r="J354" s="92"/>
      <c r="K354" s="92"/>
      <c r="L354" s="93"/>
      <c r="M354" s="110">
        <f t="shared" si="123"/>
        <v>0</v>
      </c>
      <c r="N354" s="98"/>
      <c r="O354" s="98"/>
      <c r="P354" s="98"/>
      <c r="Q354" s="98"/>
      <c r="R354" s="99"/>
      <c r="S354" s="114"/>
      <c r="T354" s="114"/>
      <c r="U354" s="114"/>
      <c r="V354" s="98"/>
      <c r="W354" s="98"/>
      <c r="X354" s="99"/>
      <c r="Y354" s="97"/>
      <c r="Z354" s="99"/>
      <c r="AA354" s="103"/>
      <c r="AB354" s="92"/>
      <c r="AC354" s="92"/>
      <c r="AD354" s="92"/>
      <c r="AE354" s="92"/>
      <c r="AF354" s="93"/>
      <c r="AG354" s="103"/>
      <c r="AH354" s="106"/>
      <c r="AI354" s="105"/>
      <c r="AJ354" s="104">
        <f t="shared" si="133"/>
        <v>0</v>
      </c>
      <c r="AK354" s="105" t="s">
        <v>75</v>
      </c>
      <c r="AL354" s="92" t="s">
        <v>75</v>
      </c>
      <c r="AM354" s="106" t="s">
        <v>75</v>
      </c>
      <c r="AN354" s="103" t="s">
        <v>75</v>
      </c>
      <c r="AO354" s="92" t="s">
        <v>77</v>
      </c>
      <c r="AP354" s="106" t="s">
        <v>77</v>
      </c>
      <c r="AQ354" s="103"/>
      <c r="AR354" s="92"/>
      <c r="AS354" s="92"/>
      <c r="AT354" s="92"/>
      <c r="AU354" s="106"/>
      <c r="AV354" s="107">
        <f t="shared" si="92"/>
        <v>0</v>
      </c>
      <c r="AW354" s="98"/>
      <c r="AX354" s="98"/>
      <c r="AY354" s="98"/>
      <c r="AZ354" s="98"/>
      <c r="BA354" s="98"/>
      <c r="BB354" s="98"/>
      <c r="BC354" s="98"/>
      <c r="BD354" s="98"/>
      <c r="BE354" s="99"/>
    </row>
    <row r="355" spans="1:57" ht="34.049999999999997" customHeight="1" x14ac:dyDescent="0.3">
      <c r="A355" s="702"/>
      <c r="B355" s="674" t="s">
        <v>209</v>
      </c>
      <c r="C355" s="671" t="s">
        <v>210</v>
      </c>
      <c r="D355" s="51" t="s">
        <v>74</v>
      </c>
      <c r="E355" s="725">
        <v>48</v>
      </c>
      <c r="F355" s="681">
        <f>E355-SUM(M355:M359)</f>
        <v>7</v>
      </c>
      <c r="G355" s="53">
        <f t="shared" si="59"/>
        <v>8</v>
      </c>
      <c r="H355" s="54">
        <f t="shared" si="73"/>
        <v>0</v>
      </c>
      <c r="I355" s="55"/>
      <c r="J355" s="55"/>
      <c r="K355" s="55"/>
      <c r="L355" s="56"/>
      <c r="M355" s="57">
        <f t="shared" si="123"/>
        <v>8</v>
      </c>
      <c r="N355" s="58"/>
      <c r="O355" s="58"/>
      <c r="P355" s="58"/>
      <c r="Q355" s="58"/>
      <c r="R355" s="59">
        <v>8</v>
      </c>
      <c r="S355" s="60"/>
      <c r="T355" s="58"/>
      <c r="U355" s="58"/>
      <c r="V355" s="55">
        <v>7</v>
      </c>
      <c r="W355" s="58">
        <v>1</v>
      </c>
      <c r="X355" s="61"/>
      <c r="Y355" s="62">
        <v>4</v>
      </c>
      <c r="Z355" s="63">
        <v>4</v>
      </c>
      <c r="AA355" s="64"/>
      <c r="AB355" s="65">
        <v>8</v>
      </c>
      <c r="AC355" s="65">
        <v>8</v>
      </c>
      <c r="AD355" s="65">
        <v>8</v>
      </c>
      <c r="AE355" s="65">
        <v>8</v>
      </c>
      <c r="AF355" s="66"/>
      <c r="AG355" s="64">
        <v>42</v>
      </c>
      <c r="AH355" s="66">
        <v>22</v>
      </c>
      <c r="AI355" s="67">
        <v>13</v>
      </c>
      <c r="AJ355" s="68">
        <f t="shared" ref="AJ355:AJ356" si="134">SUM(AN355:AP355)</f>
        <v>8</v>
      </c>
      <c r="AK355" s="69" t="s">
        <v>75</v>
      </c>
      <c r="AL355" s="55" t="s">
        <v>75</v>
      </c>
      <c r="AM355" s="70" t="s">
        <v>75</v>
      </c>
      <c r="AN355" s="67"/>
      <c r="AO355" s="55">
        <v>8</v>
      </c>
      <c r="AP355" s="70"/>
      <c r="AQ355" s="67" t="s">
        <v>75</v>
      </c>
      <c r="AR355" s="55" t="s">
        <v>75</v>
      </c>
      <c r="AS355" s="55" t="s">
        <v>75</v>
      </c>
      <c r="AT355" s="55" t="s">
        <v>75</v>
      </c>
      <c r="AU355" s="56" t="s">
        <v>75</v>
      </c>
      <c r="AV355" s="71">
        <f t="shared" si="92"/>
        <v>0</v>
      </c>
      <c r="AW355" s="58"/>
      <c r="AX355" s="58"/>
      <c r="AY355" s="58"/>
      <c r="AZ355" s="58"/>
      <c r="BA355" s="58"/>
      <c r="BB355" s="58"/>
      <c r="BC355" s="58"/>
      <c r="BD355" s="58"/>
      <c r="BE355" s="61"/>
    </row>
    <row r="356" spans="1:57" ht="34.049999999999997" customHeight="1" x14ac:dyDescent="0.3">
      <c r="A356" s="702"/>
      <c r="B356" s="675"/>
      <c r="C356" s="672"/>
      <c r="D356" s="72" t="s">
        <v>76</v>
      </c>
      <c r="E356" s="678"/>
      <c r="F356" s="672"/>
      <c r="G356" s="73">
        <f t="shared" si="59"/>
        <v>0</v>
      </c>
      <c r="H356" s="74">
        <f t="shared" si="73"/>
        <v>0</v>
      </c>
      <c r="I356" s="75"/>
      <c r="J356" s="75"/>
      <c r="K356" s="75"/>
      <c r="L356" s="76"/>
      <c r="M356" s="77">
        <f t="shared" si="123"/>
        <v>0</v>
      </c>
      <c r="N356" s="78"/>
      <c r="O356" s="78"/>
      <c r="P356" s="78"/>
      <c r="Q356" s="78"/>
      <c r="R356" s="79"/>
      <c r="S356" s="80"/>
      <c r="T356" s="75"/>
      <c r="U356" s="75"/>
      <c r="V356" s="78"/>
      <c r="W356" s="78"/>
      <c r="X356" s="81"/>
      <c r="Y356" s="62"/>
      <c r="Z356" s="63"/>
      <c r="AA356" s="64"/>
      <c r="AB356" s="65"/>
      <c r="AC356" s="65"/>
      <c r="AD356" s="65"/>
      <c r="AE356" s="65"/>
      <c r="AF356" s="66"/>
      <c r="AG356" s="82"/>
      <c r="AH356" s="76"/>
      <c r="AI356" s="82"/>
      <c r="AJ356" s="83">
        <f t="shared" si="134"/>
        <v>0</v>
      </c>
      <c r="AK356" s="84" t="s">
        <v>77</v>
      </c>
      <c r="AL356" s="75" t="s">
        <v>77</v>
      </c>
      <c r="AM356" s="85" t="s">
        <v>77</v>
      </c>
      <c r="AN356" s="82"/>
      <c r="AO356" s="75"/>
      <c r="AP356" s="85"/>
      <c r="AQ356" s="82" t="s">
        <v>75</v>
      </c>
      <c r="AR356" s="75" t="s">
        <v>75</v>
      </c>
      <c r="AS356" s="75" t="s">
        <v>75</v>
      </c>
      <c r="AT356" s="75" t="s">
        <v>75</v>
      </c>
      <c r="AU356" s="76" t="s">
        <v>75</v>
      </c>
      <c r="AV356" s="86">
        <f t="shared" si="92"/>
        <v>0</v>
      </c>
      <c r="AW356" s="78"/>
      <c r="AX356" s="78"/>
      <c r="AY356" s="78"/>
      <c r="AZ356" s="78"/>
      <c r="BA356" s="78"/>
      <c r="BB356" s="78"/>
      <c r="BC356" s="78"/>
      <c r="BD356" s="78"/>
      <c r="BE356" s="81"/>
    </row>
    <row r="357" spans="1:57" ht="34.049999999999997" customHeight="1" x14ac:dyDescent="0.3">
      <c r="A357" s="702"/>
      <c r="B357" s="675"/>
      <c r="C357" s="672"/>
      <c r="D357" s="72" t="s">
        <v>78</v>
      </c>
      <c r="E357" s="678"/>
      <c r="F357" s="672"/>
      <c r="G357" s="73">
        <f t="shared" si="59"/>
        <v>0</v>
      </c>
      <c r="H357" s="74">
        <f t="shared" si="73"/>
        <v>0</v>
      </c>
      <c r="I357" s="75"/>
      <c r="J357" s="75"/>
      <c r="K357" s="75"/>
      <c r="L357" s="76"/>
      <c r="M357" s="77">
        <f t="shared" si="123"/>
        <v>0</v>
      </c>
      <c r="N357" s="78"/>
      <c r="O357" s="78"/>
      <c r="P357" s="78"/>
      <c r="Q357" s="87"/>
      <c r="R357" s="79"/>
      <c r="S357" s="80"/>
      <c r="T357" s="78"/>
      <c r="U357" s="78"/>
      <c r="V357" s="78"/>
      <c r="W357" s="78"/>
      <c r="X357" s="81"/>
      <c r="Y357" s="62"/>
      <c r="Z357" s="63"/>
      <c r="AA357" s="64"/>
      <c r="AB357" s="65"/>
      <c r="AC357" s="65"/>
      <c r="AD357" s="65"/>
      <c r="AE357" s="65"/>
      <c r="AF357" s="66"/>
      <c r="AG357" s="82"/>
      <c r="AH357" s="76"/>
      <c r="AI357" s="82"/>
      <c r="AJ357" s="83">
        <f>SUM(AK357:AM357)</f>
        <v>0</v>
      </c>
      <c r="AK357" s="84"/>
      <c r="AL357" s="75"/>
      <c r="AM357" s="85"/>
      <c r="AN357" s="82" t="s">
        <v>75</v>
      </c>
      <c r="AO357" s="75" t="s">
        <v>75</v>
      </c>
      <c r="AP357" s="85" t="s">
        <v>75</v>
      </c>
      <c r="AQ357" s="82" t="s">
        <v>75</v>
      </c>
      <c r="AR357" s="75" t="s">
        <v>75</v>
      </c>
      <c r="AS357" s="75" t="s">
        <v>75</v>
      </c>
      <c r="AT357" s="75" t="s">
        <v>75</v>
      </c>
      <c r="AU357" s="76" t="s">
        <v>75</v>
      </c>
      <c r="AV357" s="86">
        <f t="shared" si="92"/>
        <v>0</v>
      </c>
      <c r="AW357" s="78"/>
      <c r="AX357" s="78"/>
      <c r="AY357" s="78"/>
      <c r="AZ357" s="78"/>
      <c r="BA357" s="78"/>
      <c r="BB357" s="78"/>
      <c r="BC357" s="78"/>
      <c r="BD357" s="78"/>
      <c r="BE357" s="81"/>
    </row>
    <row r="358" spans="1:57" ht="34.049999999999997" customHeight="1" x14ac:dyDescent="0.3">
      <c r="A358" s="702"/>
      <c r="B358" s="675"/>
      <c r="C358" s="672"/>
      <c r="D358" s="72" t="s">
        <v>79</v>
      </c>
      <c r="E358" s="678"/>
      <c r="F358" s="672"/>
      <c r="G358" s="73">
        <f t="shared" si="59"/>
        <v>33</v>
      </c>
      <c r="H358" s="74">
        <f t="shared" si="73"/>
        <v>0</v>
      </c>
      <c r="I358" s="75"/>
      <c r="J358" s="75"/>
      <c r="K358" s="75"/>
      <c r="L358" s="76"/>
      <c r="M358" s="77">
        <f t="shared" si="123"/>
        <v>33</v>
      </c>
      <c r="N358" s="78"/>
      <c r="O358" s="78"/>
      <c r="P358" s="78"/>
      <c r="Q358" s="78"/>
      <c r="R358" s="79">
        <v>33</v>
      </c>
      <c r="S358" s="80">
        <v>1</v>
      </c>
      <c r="T358" s="78"/>
      <c r="U358" s="78"/>
      <c r="V358" s="78">
        <v>29</v>
      </c>
      <c r="W358" s="78">
        <v>3</v>
      </c>
      <c r="X358" s="81">
        <v>0</v>
      </c>
      <c r="Y358" s="62">
        <v>31</v>
      </c>
      <c r="Z358" s="63">
        <v>2</v>
      </c>
      <c r="AA358" s="64">
        <v>1</v>
      </c>
      <c r="AB358" s="65">
        <v>33</v>
      </c>
      <c r="AC358" s="65">
        <v>33</v>
      </c>
      <c r="AD358" s="65">
        <v>32</v>
      </c>
      <c r="AE358" s="65">
        <v>32</v>
      </c>
      <c r="AF358" s="66">
        <v>2</v>
      </c>
      <c r="AG358" s="82">
        <v>45</v>
      </c>
      <c r="AH358" s="76">
        <v>24</v>
      </c>
      <c r="AI358" s="82">
        <v>133</v>
      </c>
      <c r="AJ358" s="83">
        <f t="shared" ref="AJ358:AJ359" si="135">SUM(AQ358:AU358)</f>
        <v>31</v>
      </c>
      <c r="AK358" s="84" t="s">
        <v>77</v>
      </c>
      <c r="AL358" s="75" t="s">
        <v>77</v>
      </c>
      <c r="AM358" s="85" t="s">
        <v>77</v>
      </c>
      <c r="AN358" s="82" t="s">
        <v>75</v>
      </c>
      <c r="AO358" s="75" t="s">
        <v>75</v>
      </c>
      <c r="AP358" s="85" t="s">
        <v>75</v>
      </c>
      <c r="AQ358" s="88">
        <v>3</v>
      </c>
      <c r="AR358" s="76">
        <v>4</v>
      </c>
      <c r="AS358" s="76">
        <v>3</v>
      </c>
      <c r="AT358" s="76">
        <v>6</v>
      </c>
      <c r="AU358" s="85">
        <v>15</v>
      </c>
      <c r="AV358" s="86">
        <f t="shared" si="92"/>
        <v>0</v>
      </c>
      <c r="AW358" s="78"/>
      <c r="AX358" s="78"/>
      <c r="AY358" s="78"/>
      <c r="AZ358" s="78"/>
      <c r="BA358" s="78"/>
      <c r="BB358" s="78"/>
      <c r="BC358" s="78"/>
      <c r="BD358" s="78"/>
      <c r="BE358" s="81"/>
    </row>
    <row r="359" spans="1:57" ht="34.049999999999997" customHeight="1" x14ac:dyDescent="0.3">
      <c r="A359" s="703"/>
      <c r="B359" s="676"/>
      <c r="C359" s="673"/>
      <c r="D359" s="89" t="s">
        <v>80</v>
      </c>
      <c r="E359" s="679"/>
      <c r="F359" s="673"/>
      <c r="G359" s="90">
        <f t="shared" si="59"/>
        <v>0</v>
      </c>
      <c r="H359" s="91">
        <f t="shared" si="73"/>
        <v>0</v>
      </c>
      <c r="I359" s="92"/>
      <c r="J359" s="92"/>
      <c r="K359" s="92"/>
      <c r="L359" s="93"/>
      <c r="M359" s="94">
        <f t="shared" si="123"/>
        <v>0</v>
      </c>
      <c r="N359" s="95"/>
      <c r="O359" s="95"/>
      <c r="P359" s="95"/>
      <c r="Q359" s="95"/>
      <c r="R359" s="96"/>
      <c r="S359" s="97"/>
      <c r="T359" s="98"/>
      <c r="U359" s="98"/>
      <c r="V359" s="98"/>
      <c r="W359" s="98"/>
      <c r="X359" s="99"/>
      <c r="Y359" s="100"/>
      <c r="Z359" s="81"/>
      <c r="AA359" s="82"/>
      <c r="AB359" s="75"/>
      <c r="AC359" s="75"/>
      <c r="AD359" s="75"/>
      <c r="AE359" s="75"/>
      <c r="AF359" s="76"/>
      <c r="AG359" s="101"/>
      <c r="AH359" s="102"/>
      <c r="AI359" s="103"/>
      <c r="AJ359" s="104">
        <f t="shared" si="135"/>
        <v>0</v>
      </c>
      <c r="AK359" s="105" t="s">
        <v>75</v>
      </c>
      <c r="AL359" s="92" t="s">
        <v>75</v>
      </c>
      <c r="AM359" s="106" t="s">
        <v>75</v>
      </c>
      <c r="AN359" s="103" t="s">
        <v>75</v>
      </c>
      <c r="AO359" s="92" t="s">
        <v>77</v>
      </c>
      <c r="AP359" s="106" t="s">
        <v>77</v>
      </c>
      <c r="AQ359" s="103"/>
      <c r="AR359" s="92"/>
      <c r="AS359" s="92"/>
      <c r="AT359" s="92"/>
      <c r="AU359" s="93"/>
      <c r="AV359" s="107">
        <f t="shared" si="92"/>
        <v>0</v>
      </c>
      <c r="AW359" s="98"/>
      <c r="AX359" s="98"/>
      <c r="AY359" s="98"/>
      <c r="AZ359" s="98"/>
      <c r="BA359" s="98"/>
      <c r="BB359" s="98"/>
      <c r="BC359" s="98"/>
      <c r="BD359" s="98"/>
      <c r="BE359" s="99"/>
    </row>
    <row r="360" spans="1:57" ht="34.049999999999997" customHeight="1" x14ac:dyDescent="0.3">
      <c r="A360" s="713" t="s">
        <v>211</v>
      </c>
      <c r="B360" s="674" t="s">
        <v>212</v>
      </c>
      <c r="C360" s="671" t="s">
        <v>213</v>
      </c>
      <c r="D360" s="51" t="s">
        <v>74</v>
      </c>
      <c r="E360" s="705">
        <v>760</v>
      </c>
      <c r="F360" s="704">
        <f>E360-SUM(M360:M364)</f>
        <v>-33</v>
      </c>
      <c r="G360" s="68">
        <f t="shared" si="59"/>
        <v>97</v>
      </c>
      <c r="H360" s="54">
        <f t="shared" si="73"/>
        <v>1</v>
      </c>
      <c r="I360" s="55"/>
      <c r="J360" s="55">
        <v>1</v>
      </c>
      <c r="K360" s="55"/>
      <c r="L360" s="56"/>
      <c r="M360" s="57">
        <f t="shared" si="123"/>
        <v>97</v>
      </c>
      <c r="N360" s="58">
        <v>97</v>
      </c>
      <c r="O360" s="58"/>
      <c r="P360" s="58"/>
      <c r="Q360" s="58"/>
      <c r="R360" s="61"/>
      <c r="S360" s="62">
        <v>5</v>
      </c>
      <c r="T360" s="62">
        <v>3</v>
      </c>
      <c r="U360" s="62"/>
      <c r="V360" s="108">
        <v>87</v>
      </c>
      <c r="W360" s="108">
        <v>2</v>
      </c>
      <c r="X360" s="63"/>
      <c r="Y360" s="60">
        <v>77</v>
      </c>
      <c r="Z360" s="61">
        <v>20</v>
      </c>
      <c r="AA360" s="67"/>
      <c r="AB360" s="55">
        <v>23</v>
      </c>
      <c r="AC360" s="55">
        <v>22</v>
      </c>
      <c r="AD360" s="55">
        <v>3</v>
      </c>
      <c r="AE360" s="55">
        <v>59</v>
      </c>
      <c r="AF360" s="56">
        <v>3</v>
      </c>
      <c r="AG360" s="67">
        <v>39.799999999999997</v>
      </c>
      <c r="AH360" s="70">
        <v>16.899999999999999</v>
      </c>
      <c r="AI360" s="69">
        <v>10.1</v>
      </c>
      <c r="AJ360" s="68">
        <f t="shared" ref="AJ360:AJ361" si="136">SUM(AN360:AP360)</f>
        <v>97</v>
      </c>
      <c r="AK360" s="69" t="s">
        <v>75</v>
      </c>
      <c r="AL360" s="55" t="s">
        <v>75</v>
      </c>
      <c r="AM360" s="70" t="s">
        <v>75</v>
      </c>
      <c r="AN360" s="67">
        <v>9</v>
      </c>
      <c r="AO360" s="55">
        <v>88</v>
      </c>
      <c r="AP360" s="70">
        <v>0</v>
      </c>
      <c r="AQ360" s="67" t="s">
        <v>75</v>
      </c>
      <c r="AR360" s="55" t="s">
        <v>75</v>
      </c>
      <c r="AS360" s="55" t="s">
        <v>75</v>
      </c>
      <c r="AT360" s="55" t="s">
        <v>75</v>
      </c>
      <c r="AU360" s="70" t="s">
        <v>75</v>
      </c>
      <c r="AV360" s="71">
        <f t="shared" si="92"/>
        <v>0</v>
      </c>
      <c r="AW360" s="108"/>
      <c r="AX360" s="108"/>
      <c r="AY360" s="108"/>
      <c r="AZ360" s="108"/>
      <c r="BA360" s="108"/>
      <c r="BB360" s="108"/>
      <c r="BC360" s="108"/>
      <c r="BD360" s="108"/>
      <c r="BE360" s="63"/>
    </row>
    <row r="361" spans="1:57" ht="34.049999999999997" customHeight="1" x14ac:dyDescent="0.3">
      <c r="A361" s="702"/>
      <c r="B361" s="675"/>
      <c r="C361" s="672"/>
      <c r="D361" s="72" t="s">
        <v>76</v>
      </c>
      <c r="E361" s="678"/>
      <c r="F361" s="672"/>
      <c r="G361" s="83">
        <f t="shared" si="59"/>
        <v>0</v>
      </c>
      <c r="H361" s="74">
        <f t="shared" si="73"/>
        <v>0</v>
      </c>
      <c r="I361" s="75"/>
      <c r="J361" s="75"/>
      <c r="K361" s="75"/>
      <c r="L361" s="76"/>
      <c r="M361" s="77">
        <f t="shared" si="123"/>
        <v>0</v>
      </c>
      <c r="N361" s="78"/>
      <c r="O361" s="78"/>
      <c r="P361" s="78"/>
      <c r="Q361" s="78"/>
      <c r="R361" s="81"/>
      <c r="S361" s="62"/>
      <c r="T361" s="62"/>
      <c r="U361" s="62"/>
      <c r="V361" s="108"/>
      <c r="W361" s="108"/>
      <c r="X361" s="63"/>
      <c r="Y361" s="109"/>
      <c r="Z361" s="63"/>
      <c r="AA361" s="64"/>
      <c r="AB361" s="65"/>
      <c r="AC361" s="65"/>
      <c r="AD361" s="65"/>
      <c r="AE361" s="65"/>
      <c r="AF361" s="66"/>
      <c r="AG361" s="82"/>
      <c r="AH361" s="85"/>
      <c r="AI361" s="84"/>
      <c r="AJ361" s="83">
        <f t="shared" si="136"/>
        <v>0</v>
      </c>
      <c r="AK361" s="84" t="s">
        <v>77</v>
      </c>
      <c r="AL361" s="75" t="s">
        <v>77</v>
      </c>
      <c r="AM361" s="85" t="s">
        <v>77</v>
      </c>
      <c r="AN361" s="82"/>
      <c r="AO361" s="75"/>
      <c r="AP361" s="85"/>
      <c r="AQ361" s="82" t="s">
        <v>75</v>
      </c>
      <c r="AR361" s="75" t="s">
        <v>75</v>
      </c>
      <c r="AS361" s="75" t="s">
        <v>75</v>
      </c>
      <c r="AT361" s="75" t="s">
        <v>75</v>
      </c>
      <c r="AU361" s="85" t="s">
        <v>75</v>
      </c>
      <c r="AV361" s="86">
        <f t="shared" si="92"/>
        <v>0</v>
      </c>
      <c r="AW361" s="108"/>
      <c r="AX361" s="108"/>
      <c r="AY361" s="108"/>
      <c r="AZ361" s="108"/>
      <c r="BA361" s="108"/>
      <c r="BB361" s="108"/>
      <c r="BC361" s="108"/>
      <c r="BD361" s="108"/>
      <c r="BE361" s="63"/>
    </row>
    <row r="362" spans="1:57" ht="34.049999999999997" customHeight="1" x14ac:dyDescent="0.3">
      <c r="A362" s="702"/>
      <c r="B362" s="675"/>
      <c r="C362" s="672"/>
      <c r="D362" s="72" t="s">
        <v>78</v>
      </c>
      <c r="E362" s="678"/>
      <c r="F362" s="672"/>
      <c r="G362" s="83">
        <f t="shared" si="59"/>
        <v>0</v>
      </c>
      <c r="H362" s="74">
        <f t="shared" si="73"/>
        <v>0</v>
      </c>
      <c r="I362" s="75"/>
      <c r="J362" s="75"/>
      <c r="K362" s="75"/>
      <c r="L362" s="76"/>
      <c r="M362" s="77">
        <f t="shared" si="123"/>
        <v>0</v>
      </c>
      <c r="N362" s="78"/>
      <c r="O362" s="78"/>
      <c r="P362" s="78"/>
      <c r="Q362" s="78"/>
      <c r="R362" s="81"/>
      <c r="S362" s="62"/>
      <c r="T362" s="62"/>
      <c r="U362" s="62"/>
      <c r="V362" s="108"/>
      <c r="W362" s="108"/>
      <c r="X362" s="63"/>
      <c r="Y362" s="109"/>
      <c r="Z362" s="63"/>
      <c r="AA362" s="64"/>
      <c r="AB362" s="65"/>
      <c r="AC362" s="65"/>
      <c r="AD362" s="65"/>
      <c r="AE362" s="65"/>
      <c r="AF362" s="66"/>
      <c r="AG362" s="82"/>
      <c r="AH362" s="85"/>
      <c r="AI362" s="84"/>
      <c r="AJ362" s="83">
        <f>SUM(AK362:AM362)</f>
        <v>0</v>
      </c>
      <c r="AK362" s="84"/>
      <c r="AL362" s="75"/>
      <c r="AM362" s="85"/>
      <c r="AN362" s="82" t="s">
        <v>75</v>
      </c>
      <c r="AO362" s="75" t="s">
        <v>75</v>
      </c>
      <c r="AP362" s="85" t="s">
        <v>75</v>
      </c>
      <c r="AQ362" s="82" t="s">
        <v>75</v>
      </c>
      <c r="AR362" s="75" t="s">
        <v>75</v>
      </c>
      <c r="AS362" s="75" t="s">
        <v>75</v>
      </c>
      <c r="AT362" s="75" t="s">
        <v>75</v>
      </c>
      <c r="AU362" s="85" t="s">
        <v>75</v>
      </c>
      <c r="AV362" s="86">
        <f t="shared" si="92"/>
        <v>0</v>
      </c>
      <c r="AW362" s="108"/>
      <c r="AX362" s="108"/>
      <c r="AY362" s="108"/>
      <c r="AZ362" s="108"/>
      <c r="BA362" s="108"/>
      <c r="BB362" s="108"/>
      <c r="BC362" s="108"/>
      <c r="BD362" s="108"/>
      <c r="BE362" s="63"/>
    </row>
    <row r="363" spans="1:57" ht="34.049999999999997" customHeight="1" x14ac:dyDescent="0.3">
      <c r="A363" s="702"/>
      <c r="B363" s="675"/>
      <c r="C363" s="672"/>
      <c r="D363" s="72" t="s">
        <v>79</v>
      </c>
      <c r="E363" s="678"/>
      <c r="F363" s="672"/>
      <c r="G363" s="83">
        <f t="shared" si="59"/>
        <v>718</v>
      </c>
      <c r="H363" s="74">
        <f t="shared" si="73"/>
        <v>12</v>
      </c>
      <c r="I363" s="75"/>
      <c r="J363" s="75">
        <v>10</v>
      </c>
      <c r="K363" s="75">
        <v>2</v>
      </c>
      <c r="L363" s="76"/>
      <c r="M363" s="77">
        <f t="shared" si="123"/>
        <v>696</v>
      </c>
      <c r="N363" s="78">
        <v>696</v>
      </c>
      <c r="O363" s="78"/>
      <c r="P363" s="78"/>
      <c r="Q363" s="78"/>
      <c r="R363" s="81"/>
      <c r="S363" s="62">
        <v>37</v>
      </c>
      <c r="T363" s="62">
        <v>11</v>
      </c>
      <c r="U363" s="62"/>
      <c r="V363" s="108">
        <v>580</v>
      </c>
      <c r="W363" s="108">
        <v>68</v>
      </c>
      <c r="X363" s="63"/>
      <c r="Y363" s="109">
        <v>573</v>
      </c>
      <c r="Z363" s="63">
        <v>123</v>
      </c>
      <c r="AA363" s="64"/>
      <c r="AB363" s="65">
        <v>205</v>
      </c>
      <c r="AC363" s="65">
        <v>203</v>
      </c>
      <c r="AD363" s="65">
        <v>54</v>
      </c>
      <c r="AE363" s="65">
        <v>500</v>
      </c>
      <c r="AF363" s="66">
        <v>54</v>
      </c>
      <c r="AG363" s="82">
        <v>38.799999999999997</v>
      </c>
      <c r="AH363" s="85">
        <v>17.100000000000001</v>
      </c>
      <c r="AI363" s="84">
        <v>101.2</v>
      </c>
      <c r="AJ363" s="83">
        <f t="shared" ref="AJ363:AJ364" si="137">SUM(AQ363:AU363)</f>
        <v>696</v>
      </c>
      <c r="AK363" s="84" t="s">
        <v>77</v>
      </c>
      <c r="AL363" s="75" t="s">
        <v>77</v>
      </c>
      <c r="AM363" s="85" t="s">
        <v>77</v>
      </c>
      <c r="AN363" s="82" t="s">
        <v>75</v>
      </c>
      <c r="AO363" s="75" t="s">
        <v>75</v>
      </c>
      <c r="AP363" s="85" t="s">
        <v>75</v>
      </c>
      <c r="AQ363" s="82">
        <v>8</v>
      </c>
      <c r="AR363" s="75">
        <v>29</v>
      </c>
      <c r="AS363" s="75">
        <v>596</v>
      </c>
      <c r="AT363" s="75">
        <v>54</v>
      </c>
      <c r="AU363" s="85">
        <v>9</v>
      </c>
      <c r="AV363" s="86">
        <f t="shared" si="92"/>
        <v>22</v>
      </c>
      <c r="AW363" s="108"/>
      <c r="AX363" s="108">
        <v>1</v>
      </c>
      <c r="AY363" s="108">
        <v>1</v>
      </c>
      <c r="AZ363" s="108"/>
      <c r="BA363" s="108">
        <v>16</v>
      </c>
      <c r="BB363" s="108"/>
      <c r="BC363" s="108"/>
      <c r="BD363" s="108">
        <v>2</v>
      </c>
      <c r="BE363" s="63">
        <v>2</v>
      </c>
    </row>
    <row r="364" spans="1:57" ht="34.049999999999997" customHeight="1" x14ac:dyDescent="0.3">
      <c r="A364" s="702"/>
      <c r="B364" s="676"/>
      <c r="C364" s="673"/>
      <c r="D364" s="89" t="s">
        <v>80</v>
      </c>
      <c r="E364" s="679"/>
      <c r="F364" s="673"/>
      <c r="G364" s="136">
        <f t="shared" si="59"/>
        <v>0</v>
      </c>
      <c r="H364" s="91">
        <f t="shared" si="73"/>
        <v>0</v>
      </c>
      <c r="I364" s="92"/>
      <c r="J364" s="92"/>
      <c r="K364" s="92"/>
      <c r="L364" s="93"/>
      <c r="M364" s="110">
        <f t="shared" si="123"/>
        <v>0</v>
      </c>
      <c r="N364" s="98"/>
      <c r="O364" s="98"/>
      <c r="P364" s="98"/>
      <c r="Q364" s="98"/>
      <c r="R364" s="99"/>
      <c r="S364" s="100"/>
      <c r="T364" s="100"/>
      <c r="U364" s="100"/>
      <c r="V364" s="78"/>
      <c r="W364" s="78"/>
      <c r="X364" s="81"/>
      <c r="Y364" s="80"/>
      <c r="Z364" s="81"/>
      <c r="AA364" s="82"/>
      <c r="AB364" s="75"/>
      <c r="AC364" s="75"/>
      <c r="AD364" s="75"/>
      <c r="AE364" s="75"/>
      <c r="AF364" s="76"/>
      <c r="AG364" s="103"/>
      <c r="AH364" s="106"/>
      <c r="AI364" s="111"/>
      <c r="AJ364" s="112">
        <f t="shared" si="137"/>
        <v>0</v>
      </c>
      <c r="AK364" s="105" t="s">
        <v>75</v>
      </c>
      <c r="AL364" s="92" t="s">
        <v>75</v>
      </c>
      <c r="AM364" s="106" t="s">
        <v>75</v>
      </c>
      <c r="AN364" s="103" t="s">
        <v>75</v>
      </c>
      <c r="AO364" s="92" t="s">
        <v>77</v>
      </c>
      <c r="AP364" s="106" t="s">
        <v>77</v>
      </c>
      <c r="AQ364" s="103"/>
      <c r="AR364" s="92"/>
      <c r="AS364" s="92"/>
      <c r="AT364" s="92"/>
      <c r="AU364" s="106"/>
      <c r="AV364" s="107">
        <f t="shared" si="92"/>
        <v>0</v>
      </c>
      <c r="AW364" s="78"/>
      <c r="AX364" s="78"/>
      <c r="AY364" s="78"/>
      <c r="AZ364" s="78"/>
      <c r="BA364" s="78"/>
      <c r="BB364" s="78"/>
      <c r="BC364" s="78"/>
      <c r="BD364" s="78"/>
      <c r="BE364" s="81"/>
    </row>
    <row r="365" spans="1:57" ht="34.049999999999997" customHeight="1" x14ac:dyDescent="0.3">
      <c r="A365" s="702"/>
      <c r="B365" s="674" t="s">
        <v>214</v>
      </c>
      <c r="C365" s="671" t="s">
        <v>213</v>
      </c>
      <c r="D365" s="51" t="s">
        <v>74</v>
      </c>
      <c r="E365" s="705">
        <v>760</v>
      </c>
      <c r="F365" s="704">
        <f>E365-SUM(M365:M369)</f>
        <v>-67</v>
      </c>
      <c r="G365" s="68">
        <f t="shared" si="59"/>
        <v>128</v>
      </c>
      <c r="H365" s="54">
        <f t="shared" si="73"/>
        <v>0</v>
      </c>
      <c r="I365" s="55"/>
      <c r="J365" s="55"/>
      <c r="K365" s="55"/>
      <c r="L365" s="56"/>
      <c r="M365" s="57">
        <f t="shared" si="123"/>
        <v>127</v>
      </c>
      <c r="N365" s="58">
        <v>127</v>
      </c>
      <c r="O365" s="58"/>
      <c r="P365" s="58"/>
      <c r="Q365" s="58"/>
      <c r="R365" s="61"/>
      <c r="S365" s="113">
        <v>3</v>
      </c>
      <c r="T365" s="113"/>
      <c r="U365" s="113"/>
      <c r="V365" s="58">
        <v>124</v>
      </c>
      <c r="W365" s="58"/>
      <c r="X365" s="61"/>
      <c r="Y365" s="60">
        <v>118</v>
      </c>
      <c r="Z365" s="61">
        <v>9</v>
      </c>
      <c r="AA365" s="67"/>
      <c r="AB365" s="55">
        <v>26</v>
      </c>
      <c r="AC365" s="55">
        <v>25</v>
      </c>
      <c r="AD365" s="55">
        <v>6</v>
      </c>
      <c r="AE365" s="55">
        <v>41</v>
      </c>
      <c r="AF365" s="56">
        <v>2</v>
      </c>
      <c r="AG365" s="67">
        <v>38.799999999999997</v>
      </c>
      <c r="AH365" s="70">
        <v>22</v>
      </c>
      <c r="AI365" s="69">
        <v>9.1</v>
      </c>
      <c r="AJ365" s="68">
        <f t="shared" ref="AJ365:AJ366" si="138">SUM(AN365:AP365)</f>
        <v>127</v>
      </c>
      <c r="AK365" s="69" t="s">
        <v>75</v>
      </c>
      <c r="AL365" s="55" t="s">
        <v>75</v>
      </c>
      <c r="AM365" s="70" t="s">
        <v>75</v>
      </c>
      <c r="AN365" s="67">
        <v>5</v>
      </c>
      <c r="AO365" s="55">
        <v>122</v>
      </c>
      <c r="AP365" s="70">
        <v>0</v>
      </c>
      <c r="AQ365" s="67" t="s">
        <v>75</v>
      </c>
      <c r="AR365" s="55" t="s">
        <v>75</v>
      </c>
      <c r="AS365" s="55" t="s">
        <v>75</v>
      </c>
      <c r="AT365" s="55" t="s">
        <v>75</v>
      </c>
      <c r="AU365" s="70" t="s">
        <v>75</v>
      </c>
      <c r="AV365" s="71">
        <f t="shared" si="92"/>
        <v>1</v>
      </c>
      <c r="AW365" s="58"/>
      <c r="AX365" s="58"/>
      <c r="AY365" s="58"/>
      <c r="AZ365" s="58"/>
      <c r="BA365" s="58">
        <v>1</v>
      </c>
      <c r="BB365" s="58"/>
      <c r="BC365" s="58"/>
      <c r="BD365" s="58"/>
      <c r="BE365" s="61"/>
    </row>
    <row r="366" spans="1:57" ht="34.049999999999997" customHeight="1" x14ac:dyDescent="0.3">
      <c r="A366" s="702"/>
      <c r="B366" s="675"/>
      <c r="C366" s="672"/>
      <c r="D366" s="72" t="s">
        <v>76</v>
      </c>
      <c r="E366" s="678"/>
      <c r="F366" s="672"/>
      <c r="G366" s="83">
        <f t="shared" si="59"/>
        <v>0</v>
      </c>
      <c r="H366" s="74">
        <f t="shared" si="73"/>
        <v>0</v>
      </c>
      <c r="I366" s="75"/>
      <c r="J366" s="75"/>
      <c r="K366" s="75"/>
      <c r="L366" s="76"/>
      <c r="M366" s="77">
        <f t="shared" si="123"/>
        <v>0</v>
      </c>
      <c r="N366" s="78"/>
      <c r="O366" s="78"/>
      <c r="P366" s="78"/>
      <c r="Q366" s="78"/>
      <c r="R366" s="81"/>
      <c r="S366" s="62"/>
      <c r="T366" s="62"/>
      <c r="U366" s="62"/>
      <c r="V366" s="108"/>
      <c r="W366" s="108"/>
      <c r="X366" s="63"/>
      <c r="Y366" s="109"/>
      <c r="Z366" s="63"/>
      <c r="AA366" s="64"/>
      <c r="AB366" s="65"/>
      <c r="AC366" s="65"/>
      <c r="AD366" s="65"/>
      <c r="AE366" s="65"/>
      <c r="AF366" s="66"/>
      <c r="AG366" s="82"/>
      <c r="AH366" s="85"/>
      <c r="AI366" s="84"/>
      <c r="AJ366" s="83">
        <f t="shared" si="138"/>
        <v>0</v>
      </c>
      <c r="AK366" s="84" t="s">
        <v>77</v>
      </c>
      <c r="AL366" s="75" t="s">
        <v>77</v>
      </c>
      <c r="AM366" s="85" t="s">
        <v>77</v>
      </c>
      <c r="AN366" s="82"/>
      <c r="AO366" s="75"/>
      <c r="AP366" s="85"/>
      <c r="AQ366" s="82" t="s">
        <v>75</v>
      </c>
      <c r="AR366" s="75" t="s">
        <v>75</v>
      </c>
      <c r="AS366" s="75" t="s">
        <v>75</v>
      </c>
      <c r="AT366" s="75" t="s">
        <v>75</v>
      </c>
      <c r="AU366" s="85" t="s">
        <v>75</v>
      </c>
      <c r="AV366" s="86">
        <f t="shared" si="92"/>
        <v>0</v>
      </c>
      <c r="AW366" s="108"/>
      <c r="AX366" s="108"/>
      <c r="AY366" s="108"/>
      <c r="AZ366" s="108"/>
      <c r="BA366" s="108"/>
      <c r="BB366" s="108"/>
      <c r="BC366" s="108"/>
      <c r="BD366" s="108"/>
      <c r="BE366" s="63"/>
    </row>
    <row r="367" spans="1:57" ht="34.049999999999997" customHeight="1" x14ac:dyDescent="0.3">
      <c r="A367" s="702"/>
      <c r="B367" s="675"/>
      <c r="C367" s="672"/>
      <c r="D367" s="72" t="s">
        <v>78</v>
      </c>
      <c r="E367" s="678"/>
      <c r="F367" s="672"/>
      <c r="G367" s="83">
        <f t="shared" si="59"/>
        <v>0</v>
      </c>
      <c r="H367" s="74">
        <f t="shared" si="73"/>
        <v>0</v>
      </c>
      <c r="I367" s="75"/>
      <c r="J367" s="75"/>
      <c r="K367" s="75"/>
      <c r="L367" s="76"/>
      <c r="M367" s="77">
        <f t="shared" si="123"/>
        <v>0</v>
      </c>
      <c r="N367" s="78"/>
      <c r="O367" s="78"/>
      <c r="P367" s="78"/>
      <c r="Q367" s="78"/>
      <c r="R367" s="81"/>
      <c r="S367" s="62"/>
      <c r="T367" s="62"/>
      <c r="U367" s="62"/>
      <c r="V367" s="108"/>
      <c r="W367" s="108"/>
      <c r="X367" s="63"/>
      <c r="Y367" s="109"/>
      <c r="Z367" s="63"/>
      <c r="AA367" s="64"/>
      <c r="AB367" s="65"/>
      <c r="AC367" s="65"/>
      <c r="AD367" s="65"/>
      <c r="AE367" s="65"/>
      <c r="AF367" s="66"/>
      <c r="AG367" s="82"/>
      <c r="AH367" s="85"/>
      <c r="AI367" s="84"/>
      <c r="AJ367" s="83">
        <f>SUM(AK367:AM367)</f>
        <v>0</v>
      </c>
      <c r="AK367" s="84"/>
      <c r="AL367" s="75"/>
      <c r="AM367" s="85"/>
      <c r="AN367" s="82" t="s">
        <v>75</v>
      </c>
      <c r="AO367" s="75" t="s">
        <v>75</v>
      </c>
      <c r="AP367" s="85" t="s">
        <v>75</v>
      </c>
      <c r="AQ367" s="82" t="s">
        <v>75</v>
      </c>
      <c r="AR367" s="75" t="s">
        <v>75</v>
      </c>
      <c r="AS367" s="75" t="s">
        <v>75</v>
      </c>
      <c r="AT367" s="75" t="s">
        <v>75</v>
      </c>
      <c r="AU367" s="85" t="s">
        <v>75</v>
      </c>
      <c r="AV367" s="86">
        <f t="shared" si="92"/>
        <v>0</v>
      </c>
      <c r="AW367" s="108"/>
      <c r="AX367" s="108"/>
      <c r="AY367" s="108"/>
      <c r="AZ367" s="108"/>
      <c r="BA367" s="108"/>
      <c r="BB367" s="108"/>
      <c r="BC367" s="108"/>
      <c r="BD367" s="108"/>
      <c r="BE367" s="63"/>
    </row>
    <row r="368" spans="1:57" ht="34.049999999999997" customHeight="1" x14ac:dyDescent="0.3">
      <c r="A368" s="702"/>
      <c r="B368" s="675"/>
      <c r="C368" s="672"/>
      <c r="D368" s="72" t="s">
        <v>79</v>
      </c>
      <c r="E368" s="678"/>
      <c r="F368" s="672"/>
      <c r="G368" s="83">
        <f t="shared" si="59"/>
        <v>723</v>
      </c>
      <c r="H368" s="74">
        <f t="shared" si="73"/>
        <v>3</v>
      </c>
      <c r="I368" s="75"/>
      <c r="J368" s="75"/>
      <c r="K368" s="75">
        <v>3</v>
      </c>
      <c r="L368" s="76"/>
      <c r="M368" s="77">
        <f t="shared" si="123"/>
        <v>700</v>
      </c>
      <c r="N368" s="78">
        <v>700</v>
      </c>
      <c r="O368" s="78"/>
      <c r="P368" s="78"/>
      <c r="Q368" s="78"/>
      <c r="R368" s="81"/>
      <c r="S368" s="62">
        <v>27</v>
      </c>
      <c r="T368" s="62"/>
      <c r="U368" s="62"/>
      <c r="V368" s="108">
        <v>673</v>
      </c>
      <c r="W368" s="108"/>
      <c r="X368" s="63"/>
      <c r="Y368" s="109">
        <v>600</v>
      </c>
      <c r="Z368" s="63">
        <v>100</v>
      </c>
      <c r="AA368" s="64"/>
      <c r="AB368" s="65">
        <v>171</v>
      </c>
      <c r="AC368" s="65">
        <v>165</v>
      </c>
      <c r="AD368" s="65">
        <v>52</v>
      </c>
      <c r="AE368" s="65">
        <v>324</v>
      </c>
      <c r="AF368" s="66">
        <v>5</v>
      </c>
      <c r="AG368" s="82">
        <v>40.200000000000003</v>
      </c>
      <c r="AH368" s="85">
        <v>20.7</v>
      </c>
      <c r="AI368" s="84">
        <v>117.6</v>
      </c>
      <c r="AJ368" s="83">
        <f t="shared" ref="AJ368:AJ369" si="139">SUM(AQ368:AU368)</f>
        <v>700</v>
      </c>
      <c r="AK368" s="84" t="s">
        <v>77</v>
      </c>
      <c r="AL368" s="75" t="s">
        <v>77</v>
      </c>
      <c r="AM368" s="85" t="s">
        <v>77</v>
      </c>
      <c r="AN368" s="82" t="s">
        <v>75</v>
      </c>
      <c r="AO368" s="75" t="s">
        <v>75</v>
      </c>
      <c r="AP368" s="85" t="s">
        <v>75</v>
      </c>
      <c r="AQ368" s="82">
        <v>9</v>
      </c>
      <c r="AR368" s="75">
        <v>18</v>
      </c>
      <c r="AS368" s="75">
        <v>151</v>
      </c>
      <c r="AT368" s="75">
        <v>521</v>
      </c>
      <c r="AU368" s="85">
        <v>1</v>
      </c>
      <c r="AV368" s="86">
        <f t="shared" si="92"/>
        <v>23</v>
      </c>
      <c r="AW368" s="108"/>
      <c r="AX368" s="108"/>
      <c r="AY368" s="108">
        <v>1</v>
      </c>
      <c r="AZ368" s="108"/>
      <c r="BA368" s="108">
        <v>20</v>
      </c>
      <c r="BB368" s="108"/>
      <c r="BC368" s="108">
        <v>1</v>
      </c>
      <c r="BD368" s="108">
        <v>1</v>
      </c>
      <c r="BE368" s="63"/>
    </row>
    <row r="369" spans="1:57" ht="34.049999999999997" customHeight="1" x14ac:dyDescent="0.3">
      <c r="A369" s="702"/>
      <c r="B369" s="676"/>
      <c r="C369" s="673"/>
      <c r="D369" s="89" t="s">
        <v>80</v>
      </c>
      <c r="E369" s="679"/>
      <c r="F369" s="673"/>
      <c r="G369" s="136">
        <f t="shared" si="59"/>
        <v>0</v>
      </c>
      <c r="H369" s="91">
        <f t="shared" si="73"/>
        <v>0</v>
      </c>
      <c r="I369" s="92"/>
      <c r="J369" s="92"/>
      <c r="K369" s="92"/>
      <c r="L369" s="93"/>
      <c r="M369" s="110">
        <f t="shared" si="123"/>
        <v>0</v>
      </c>
      <c r="N369" s="98"/>
      <c r="O369" s="98"/>
      <c r="P369" s="98"/>
      <c r="Q369" s="98"/>
      <c r="R369" s="99"/>
      <c r="S369" s="114"/>
      <c r="T369" s="114"/>
      <c r="U369" s="114"/>
      <c r="V369" s="98"/>
      <c r="W369" s="98"/>
      <c r="X369" s="99"/>
      <c r="Y369" s="97"/>
      <c r="Z369" s="99"/>
      <c r="AA369" s="103"/>
      <c r="AB369" s="92"/>
      <c r="AC369" s="92"/>
      <c r="AD369" s="92"/>
      <c r="AE369" s="92"/>
      <c r="AF369" s="93"/>
      <c r="AG369" s="103"/>
      <c r="AH369" s="106"/>
      <c r="AI369" s="105"/>
      <c r="AJ369" s="104">
        <f t="shared" si="139"/>
        <v>0</v>
      </c>
      <c r="AK369" s="105" t="s">
        <v>75</v>
      </c>
      <c r="AL369" s="92" t="s">
        <v>75</v>
      </c>
      <c r="AM369" s="106" t="s">
        <v>75</v>
      </c>
      <c r="AN369" s="103" t="s">
        <v>75</v>
      </c>
      <c r="AO369" s="92" t="s">
        <v>77</v>
      </c>
      <c r="AP369" s="106" t="s">
        <v>77</v>
      </c>
      <c r="AQ369" s="103"/>
      <c r="AR369" s="92"/>
      <c r="AS369" s="92"/>
      <c r="AT369" s="92"/>
      <c r="AU369" s="106"/>
      <c r="AV369" s="107">
        <f t="shared" si="92"/>
        <v>0</v>
      </c>
      <c r="AW369" s="98"/>
      <c r="AX369" s="98"/>
      <c r="AY369" s="98"/>
      <c r="AZ369" s="98"/>
      <c r="BA369" s="98"/>
      <c r="BB369" s="98"/>
      <c r="BC369" s="98"/>
      <c r="BD369" s="98"/>
      <c r="BE369" s="99"/>
    </row>
    <row r="370" spans="1:57" ht="34.049999999999997" customHeight="1" x14ac:dyDescent="0.3">
      <c r="A370" s="702"/>
      <c r="B370" s="674" t="s">
        <v>215</v>
      </c>
      <c r="C370" s="671" t="s">
        <v>213</v>
      </c>
      <c r="D370" s="51" t="s">
        <v>74</v>
      </c>
      <c r="E370" s="705">
        <v>759</v>
      </c>
      <c r="F370" s="704">
        <f>E370-SUM(M370:M374)</f>
        <v>13</v>
      </c>
      <c r="G370" s="128">
        <f t="shared" si="59"/>
        <v>219</v>
      </c>
      <c r="H370" s="54">
        <f t="shared" si="73"/>
        <v>4</v>
      </c>
      <c r="I370" s="55">
        <v>4</v>
      </c>
      <c r="J370" s="55"/>
      <c r="K370" s="55"/>
      <c r="L370" s="56"/>
      <c r="M370" s="57">
        <f t="shared" si="123"/>
        <v>215</v>
      </c>
      <c r="N370" s="58">
        <v>215</v>
      </c>
      <c r="O370" s="58"/>
      <c r="P370" s="58"/>
      <c r="Q370" s="58"/>
      <c r="R370" s="59"/>
      <c r="S370" s="60">
        <v>13</v>
      </c>
      <c r="T370" s="58"/>
      <c r="U370" s="58"/>
      <c r="V370" s="55">
        <v>202</v>
      </c>
      <c r="W370" s="58"/>
      <c r="X370" s="61"/>
      <c r="Y370" s="62">
        <v>184</v>
      </c>
      <c r="Z370" s="63">
        <v>31</v>
      </c>
      <c r="AA370" s="64"/>
      <c r="AB370" s="65">
        <v>52</v>
      </c>
      <c r="AC370" s="65">
        <v>52</v>
      </c>
      <c r="AD370" s="65">
        <v>4</v>
      </c>
      <c r="AE370" s="65">
        <v>126</v>
      </c>
      <c r="AF370" s="66">
        <v>5</v>
      </c>
      <c r="AG370" s="64">
        <v>45</v>
      </c>
      <c r="AH370" s="66">
        <v>25</v>
      </c>
      <c r="AI370" s="67">
        <v>10</v>
      </c>
      <c r="AJ370" s="68">
        <f t="shared" ref="AJ370:AJ371" si="140">SUM(AN370:AP370)</f>
        <v>215</v>
      </c>
      <c r="AK370" s="69" t="s">
        <v>75</v>
      </c>
      <c r="AL370" s="55" t="s">
        <v>75</v>
      </c>
      <c r="AM370" s="70" t="s">
        <v>75</v>
      </c>
      <c r="AN370" s="67">
        <v>31</v>
      </c>
      <c r="AO370" s="55">
        <v>184</v>
      </c>
      <c r="AP370" s="70">
        <v>0</v>
      </c>
      <c r="AQ370" s="67" t="s">
        <v>75</v>
      </c>
      <c r="AR370" s="55" t="s">
        <v>75</v>
      </c>
      <c r="AS370" s="55" t="s">
        <v>75</v>
      </c>
      <c r="AT370" s="55" t="s">
        <v>75</v>
      </c>
      <c r="AU370" s="56" t="s">
        <v>75</v>
      </c>
      <c r="AV370" s="71">
        <f t="shared" si="92"/>
        <v>4</v>
      </c>
      <c r="AW370" s="58"/>
      <c r="AX370" s="58"/>
      <c r="AY370" s="58"/>
      <c r="AZ370" s="58"/>
      <c r="BA370" s="58">
        <v>1</v>
      </c>
      <c r="BB370" s="58"/>
      <c r="BC370" s="58"/>
      <c r="BD370" s="58">
        <v>1</v>
      </c>
      <c r="BE370" s="61">
        <v>2</v>
      </c>
    </row>
    <row r="371" spans="1:57" ht="34.049999999999997" customHeight="1" x14ac:dyDescent="0.3">
      <c r="A371" s="702"/>
      <c r="B371" s="675"/>
      <c r="C371" s="672"/>
      <c r="D371" s="72" t="s">
        <v>76</v>
      </c>
      <c r="E371" s="678"/>
      <c r="F371" s="672"/>
      <c r="G371" s="83">
        <f t="shared" si="59"/>
        <v>0</v>
      </c>
      <c r="H371" s="74">
        <f t="shared" si="73"/>
        <v>0</v>
      </c>
      <c r="I371" s="75"/>
      <c r="J371" s="75"/>
      <c r="K371" s="75"/>
      <c r="L371" s="76"/>
      <c r="M371" s="77">
        <f t="shared" si="123"/>
        <v>0</v>
      </c>
      <c r="N371" s="78"/>
      <c r="O371" s="78"/>
      <c r="P371" s="78"/>
      <c r="Q371" s="78"/>
      <c r="R371" s="79"/>
      <c r="S371" s="80"/>
      <c r="T371" s="75"/>
      <c r="U371" s="75"/>
      <c r="V371" s="78"/>
      <c r="W371" s="78"/>
      <c r="X371" s="81"/>
      <c r="Y371" s="62"/>
      <c r="Z371" s="63"/>
      <c r="AA371" s="64"/>
      <c r="AB371" s="65"/>
      <c r="AC371" s="65"/>
      <c r="AD371" s="65"/>
      <c r="AE371" s="65"/>
      <c r="AF371" s="66"/>
      <c r="AG371" s="82"/>
      <c r="AH371" s="76"/>
      <c r="AI371" s="82"/>
      <c r="AJ371" s="83">
        <f t="shared" si="140"/>
        <v>0</v>
      </c>
      <c r="AK371" s="84" t="s">
        <v>77</v>
      </c>
      <c r="AL371" s="75" t="s">
        <v>77</v>
      </c>
      <c r="AM371" s="85" t="s">
        <v>77</v>
      </c>
      <c r="AN371" s="82"/>
      <c r="AO371" s="75"/>
      <c r="AP371" s="85"/>
      <c r="AQ371" s="82" t="s">
        <v>75</v>
      </c>
      <c r="AR371" s="75" t="s">
        <v>75</v>
      </c>
      <c r="AS371" s="75" t="s">
        <v>75</v>
      </c>
      <c r="AT371" s="75" t="s">
        <v>75</v>
      </c>
      <c r="AU371" s="76" t="s">
        <v>75</v>
      </c>
      <c r="AV371" s="86">
        <f t="shared" si="92"/>
        <v>0</v>
      </c>
      <c r="AW371" s="78"/>
      <c r="AX371" s="78"/>
      <c r="AY371" s="78"/>
      <c r="AZ371" s="78"/>
      <c r="BA371" s="78"/>
      <c r="BB371" s="78"/>
      <c r="BC371" s="78"/>
      <c r="BD371" s="78"/>
      <c r="BE371" s="81"/>
    </row>
    <row r="372" spans="1:57" ht="34.049999999999997" customHeight="1" x14ac:dyDescent="0.3">
      <c r="A372" s="702"/>
      <c r="B372" s="675"/>
      <c r="C372" s="672"/>
      <c r="D372" s="72" t="s">
        <v>78</v>
      </c>
      <c r="E372" s="678"/>
      <c r="F372" s="672"/>
      <c r="G372" s="83">
        <f t="shared" si="59"/>
        <v>0</v>
      </c>
      <c r="H372" s="74">
        <f t="shared" si="73"/>
        <v>0</v>
      </c>
      <c r="I372" s="75"/>
      <c r="J372" s="75"/>
      <c r="K372" s="75"/>
      <c r="L372" s="76"/>
      <c r="M372" s="77">
        <f t="shared" si="123"/>
        <v>0</v>
      </c>
      <c r="N372" s="78"/>
      <c r="O372" s="78"/>
      <c r="P372" s="78"/>
      <c r="Q372" s="87"/>
      <c r="R372" s="79"/>
      <c r="S372" s="80"/>
      <c r="T372" s="78"/>
      <c r="U372" s="78"/>
      <c r="V372" s="78"/>
      <c r="W372" s="78"/>
      <c r="X372" s="81"/>
      <c r="Y372" s="62"/>
      <c r="Z372" s="63"/>
      <c r="AA372" s="64"/>
      <c r="AB372" s="65"/>
      <c r="AC372" s="65"/>
      <c r="AD372" s="65"/>
      <c r="AE372" s="65"/>
      <c r="AF372" s="66"/>
      <c r="AG372" s="82"/>
      <c r="AH372" s="76"/>
      <c r="AI372" s="82"/>
      <c r="AJ372" s="83">
        <f>SUM(AK372:AM372)</f>
        <v>0</v>
      </c>
      <c r="AK372" s="84"/>
      <c r="AL372" s="75"/>
      <c r="AM372" s="85"/>
      <c r="AN372" s="82" t="s">
        <v>75</v>
      </c>
      <c r="AO372" s="75" t="s">
        <v>75</v>
      </c>
      <c r="AP372" s="85" t="s">
        <v>75</v>
      </c>
      <c r="AQ372" s="82" t="s">
        <v>75</v>
      </c>
      <c r="AR372" s="75" t="s">
        <v>75</v>
      </c>
      <c r="AS372" s="75" t="s">
        <v>75</v>
      </c>
      <c r="AT372" s="75" t="s">
        <v>75</v>
      </c>
      <c r="AU372" s="76" t="s">
        <v>75</v>
      </c>
      <c r="AV372" s="86">
        <f t="shared" si="92"/>
        <v>0</v>
      </c>
      <c r="AW372" s="78"/>
      <c r="AX372" s="78"/>
      <c r="AY372" s="78"/>
      <c r="AZ372" s="78"/>
      <c r="BA372" s="78"/>
      <c r="BB372" s="78"/>
      <c r="BC372" s="78"/>
      <c r="BD372" s="78"/>
      <c r="BE372" s="81"/>
    </row>
    <row r="373" spans="1:57" ht="34.049999999999997" customHeight="1" x14ac:dyDescent="0.3">
      <c r="A373" s="702"/>
      <c r="B373" s="675"/>
      <c r="C373" s="672"/>
      <c r="D373" s="72" t="s">
        <v>79</v>
      </c>
      <c r="E373" s="678"/>
      <c r="F373" s="672"/>
      <c r="G373" s="83">
        <f t="shared" si="59"/>
        <v>545</v>
      </c>
      <c r="H373" s="74">
        <f t="shared" si="73"/>
        <v>5</v>
      </c>
      <c r="I373" s="75">
        <v>5</v>
      </c>
      <c r="J373" s="75"/>
      <c r="K373" s="75"/>
      <c r="L373" s="76"/>
      <c r="M373" s="77">
        <f t="shared" si="123"/>
        <v>531</v>
      </c>
      <c r="N373" s="78">
        <v>531</v>
      </c>
      <c r="O373" s="78"/>
      <c r="P373" s="78"/>
      <c r="Q373" s="78"/>
      <c r="R373" s="79"/>
      <c r="S373" s="80">
        <v>40</v>
      </c>
      <c r="T373" s="78"/>
      <c r="U373" s="78"/>
      <c r="V373" s="78">
        <v>491</v>
      </c>
      <c r="W373" s="78"/>
      <c r="X373" s="81"/>
      <c r="Y373" s="62">
        <v>436</v>
      </c>
      <c r="Z373" s="63">
        <v>95</v>
      </c>
      <c r="AA373" s="64"/>
      <c r="AB373" s="65">
        <v>115</v>
      </c>
      <c r="AC373" s="65">
        <v>115</v>
      </c>
      <c r="AD373" s="65">
        <v>26</v>
      </c>
      <c r="AE373" s="65">
        <v>233</v>
      </c>
      <c r="AF373" s="66">
        <v>12</v>
      </c>
      <c r="AG373" s="82">
        <v>45</v>
      </c>
      <c r="AH373" s="76">
        <v>25</v>
      </c>
      <c r="AI373" s="82">
        <v>100</v>
      </c>
      <c r="AJ373" s="83">
        <f t="shared" ref="AJ373:AJ374" si="141">SUM(AQ373:AU373)</f>
        <v>531</v>
      </c>
      <c r="AK373" s="84" t="s">
        <v>77</v>
      </c>
      <c r="AL373" s="75" t="s">
        <v>77</v>
      </c>
      <c r="AM373" s="85" t="s">
        <v>77</v>
      </c>
      <c r="AN373" s="82" t="s">
        <v>75</v>
      </c>
      <c r="AO373" s="75" t="s">
        <v>75</v>
      </c>
      <c r="AP373" s="85" t="s">
        <v>75</v>
      </c>
      <c r="AQ373" s="88">
        <v>42</v>
      </c>
      <c r="AR373" s="76">
        <v>126</v>
      </c>
      <c r="AS373" s="76">
        <v>315</v>
      </c>
      <c r="AT373" s="76">
        <v>45</v>
      </c>
      <c r="AU373" s="85">
        <v>3</v>
      </c>
      <c r="AV373" s="86">
        <f t="shared" si="92"/>
        <v>14</v>
      </c>
      <c r="AW373" s="78"/>
      <c r="AX373" s="78"/>
      <c r="AY373" s="78"/>
      <c r="AZ373" s="78"/>
      <c r="BA373" s="78">
        <v>11</v>
      </c>
      <c r="BB373" s="78"/>
      <c r="BC373" s="78"/>
      <c r="BD373" s="78">
        <v>3</v>
      </c>
      <c r="BE373" s="81"/>
    </row>
    <row r="374" spans="1:57" ht="34.049999999999997" customHeight="1" x14ac:dyDescent="0.3">
      <c r="A374" s="702"/>
      <c r="B374" s="676"/>
      <c r="C374" s="673"/>
      <c r="D374" s="89" t="s">
        <v>80</v>
      </c>
      <c r="E374" s="679"/>
      <c r="F374" s="673"/>
      <c r="G374" s="136">
        <f t="shared" si="59"/>
        <v>0</v>
      </c>
      <c r="H374" s="91">
        <f t="shared" si="73"/>
        <v>0</v>
      </c>
      <c r="I374" s="92"/>
      <c r="J374" s="92"/>
      <c r="K374" s="92"/>
      <c r="L374" s="93"/>
      <c r="M374" s="94">
        <f t="shared" si="123"/>
        <v>0</v>
      </c>
      <c r="N374" s="95"/>
      <c r="O374" s="95"/>
      <c r="P374" s="95"/>
      <c r="Q374" s="95"/>
      <c r="R374" s="96"/>
      <c r="S374" s="97"/>
      <c r="T374" s="98"/>
      <c r="U374" s="98"/>
      <c r="V374" s="98"/>
      <c r="W374" s="98"/>
      <c r="X374" s="99"/>
      <c r="Y374" s="100"/>
      <c r="Z374" s="81"/>
      <c r="AA374" s="82"/>
      <c r="AB374" s="75"/>
      <c r="AC374" s="75"/>
      <c r="AD374" s="75"/>
      <c r="AE374" s="75"/>
      <c r="AF374" s="76"/>
      <c r="AG374" s="101"/>
      <c r="AH374" s="102"/>
      <c r="AI374" s="103"/>
      <c r="AJ374" s="104">
        <f t="shared" si="141"/>
        <v>0</v>
      </c>
      <c r="AK374" s="105" t="s">
        <v>75</v>
      </c>
      <c r="AL374" s="92" t="s">
        <v>75</v>
      </c>
      <c r="AM374" s="106" t="s">
        <v>75</v>
      </c>
      <c r="AN374" s="103" t="s">
        <v>75</v>
      </c>
      <c r="AO374" s="92" t="s">
        <v>77</v>
      </c>
      <c r="AP374" s="106" t="s">
        <v>77</v>
      </c>
      <c r="AQ374" s="103"/>
      <c r="AR374" s="92"/>
      <c r="AS374" s="92"/>
      <c r="AT374" s="92"/>
      <c r="AU374" s="93"/>
      <c r="AV374" s="107">
        <f t="shared" si="92"/>
        <v>0</v>
      </c>
      <c r="AW374" s="98"/>
      <c r="AX374" s="98"/>
      <c r="AY374" s="98"/>
      <c r="AZ374" s="98"/>
      <c r="BA374" s="98"/>
      <c r="BB374" s="98"/>
      <c r="BC374" s="98"/>
      <c r="BD374" s="98"/>
      <c r="BE374" s="99"/>
    </row>
    <row r="375" spans="1:57" ht="34.049999999999997" customHeight="1" x14ac:dyDescent="0.3">
      <c r="A375" s="702"/>
      <c r="B375" s="674" t="s">
        <v>216</v>
      </c>
      <c r="C375" s="671" t="s">
        <v>217</v>
      </c>
      <c r="D375" s="51" t="s">
        <v>74</v>
      </c>
      <c r="E375" s="705">
        <v>25</v>
      </c>
      <c r="F375" s="704">
        <f>E375-SUM(M375:M379)</f>
        <v>9</v>
      </c>
      <c r="G375" s="128">
        <f t="shared" si="59"/>
        <v>0</v>
      </c>
      <c r="H375" s="54">
        <f t="shared" si="73"/>
        <v>0</v>
      </c>
      <c r="I375" s="55"/>
      <c r="J375" s="55"/>
      <c r="K375" s="55"/>
      <c r="L375" s="56"/>
      <c r="M375" s="57">
        <f t="shared" si="123"/>
        <v>0</v>
      </c>
      <c r="N375" s="58"/>
      <c r="O375" s="58"/>
      <c r="P375" s="58"/>
      <c r="Q375" s="58"/>
      <c r="R375" s="61"/>
      <c r="S375" s="62"/>
      <c r="T375" s="62"/>
      <c r="U375" s="62"/>
      <c r="V375" s="108"/>
      <c r="W375" s="108"/>
      <c r="X375" s="63"/>
      <c r="Y375" s="60"/>
      <c r="Z375" s="61"/>
      <c r="AA375" s="67"/>
      <c r="AB375" s="55"/>
      <c r="AC375" s="55"/>
      <c r="AD375" s="55"/>
      <c r="AE375" s="55"/>
      <c r="AF375" s="56"/>
      <c r="AG375" s="67"/>
      <c r="AH375" s="70"/>
      <c r="AI375" s="69"/>
      <c r="AJ375" s="68">
        <f t="shared" ref="AJ375:AJ376" si="142">SUM(AN375:AP375)</f>
        <v>0</v>
      </c>
      <c r="AK375" s="69" t="s">
        <v>75</v>
      </c>
      <c r="AL375" s="55" t="s">
        <v>75</v>
      </c>
      <c r="AM375" s="70" t="s">
        <v>75</v>
      </c>
      <c r="AN375" s="67"/>
      <c r="AO375" s="55"/>
      <c r="AP375" s="70"/>
      <c r="AQ375" s="67" t="s">
        <v>75</v>
      </c>
      <c r="AR375" s="55" t="s">
        <v>75</v>
      </c>
      <c r="AS375" s="55" t="s">
        <v>75</v>
      </c>
      <c r="AT375" s="55" t="s">
        <v>75</v>
      </c>
      <c r="AU375" s="70" t="s">
        <v>75</v>
      </c>
      <c r="AV375" s="71">
        <f t="shared" si="92"/>
        <v>0</v>
      </c>
      <c r="AW375" s="108"/>
      <c r="AX375" s="108"/>
      <c r="AY375" s="108"/>
      <c r="AZ375" s="108"/>
      <c r="BA375" s="108"/>
      <c r="BB375" s="108"/>
      <c r="BC375" s="108"/>
      <c r="BD375" s="108"/>
      <c r="BE375" s="63"/>
    </row>
    <row r="376" spans="1:57" ht="34.049999999999997" customHeight="1" x14ac:dyDescent="0.3">
      <c r="A376" s="702"/>
      <c r="B376" s="675"/>
      <c r="C376" s="672"/>
      <c r="D376" s="72" t="s">
        <v>76</v>
      </c>
      <c r="E376" s="678"/>
      <c r="F376" s="672"/>
      <c r="G376" s="83">
        <f t="shared" si="59"/>
        <v>0</v>
      </c>
      <c r="H376" s="74">
        <f t="shared" si="73"/>
        <v>0</v>
      </c>
      <c r="I376" s="75"/>
      <c r="J376" s="75"/>
      <c r="K376" s="75"/>
      <c r="L376" s="76"/>
      <c r="M376" s="77">
        <f t="shared" si="123"/>
        <v>0</v>
      </c>
      <c r="N376" s="78"/>
      <c r="O376" s="78"/>
      <c r="P376" s="78"/>
      <c r="Q376" s="78"/>
      <c r="R376" s="81"/>
      <c r="S376" s="62"/>
      <c r="T376" s="62"/>
      <c r="U376" s="62"/>
      <c r="V376" s="108"/>
      <c r="W376" s="108"/>
      <c r="X376" s="63"/>
      <c r="Y376" s="109"/>
      <c r="Z376" s="63"/>
      <c r="AA376" s="64"/>
      <c r="AB376" s="65"/>
      <c r="AC376" s="65"/>
      <c r="AD376" s="65"/>
      <c r="AE376" s="65"/>
      <c r="AF376" s="66"/>
      <c r="AG376" s="82"/>
      <c r="AH376" s="85"/>
      <c r="AI376" s="84"/>
      <c r="AJ376" s="83">
        <f t="shared" si="142"/>
        <v>0</v>
      </c>
      <c r="AK376" s="84" t="s">
        <v>77</v>
      </c>
      <c r="AL376" s="75" t="s">
        <v>77</v>
      </c>
      <c r="AM376" s="85" t="s">
        <v>77</v>
      </c>
      <c r="AN376" s="82"/>
      <c r="AO376" s="75"/>
      <c r="AP376" s="85"/>
      <c r="AQ376" s="82" t="s">
        <v>75</v>
      </c>
      <c r="AR376" s="75" t="s">
        <v>75</v>
      </c>
      <c r="AS376" s="75" t="s">
        <v>75</v>
      </c>
      <c r="AT376" s="75" t="s">
        <v>75</v>
      </c>
      <c r="AU376" s="85" t="s">
        <v>75</v>
      </c>
      <c r="AV376" s="86">
        <f t="shared" si="92"/>
        <v>0</v>
      </c>
      <c r="AW376" s="108"/>
      <c r="AX376" s="108"/>
      <c r="AY376" s="108"/>
      <c r="AZ376" s="108"/>
      <c r="BA376" s="108"/>
      <c r="BB376" s="108"/>
      <c r="BC376" s="108"/>
      <c r="BD376" s="108"/>
      <c r="BE376" s="63"/>
    </row>
    <row r="377" spans="1:57" ht="34.049999999999997" customHeight="1" x14ac:dyDescent="0.3">
      <c r="A377" s="702"/>
      <c r="B377" s="675"/>
      <c r="C377" s="672"/>
      <c r="D377" s="72" t="s">
        <v>78</v>
      </c>
      <c r="E377" s="678"/>
      <c r="F377" s="672"/>
      <c r="G377" s="83">
        <f t="shared" si="59"/>
        <v>0</v>
      </c>
      <c r="H377" s="74">
        <f t="shared" si="73"/>
        <v>0</v>
      </c>
      <c r="I377" s="75"/>
      <c r="J377" s="75"/>
      <c r="K377" s="75"/>
      <c r="L377" s="76"/>
      <c r="M377" s="77">
        <f t="shared" si="123"/>
        <v>0</v>
      </c>
      <c r="N377" s="78"/>
      <c r="O377" s="78"/>
      <c r="P377" s="78"/>
      <c r="Q377" s="78"/>
      <c r="R377" s="81"/>
      <c r="S377" s="62"/>
      <c r="T377" s="62"/>
      <c r="U377" s="62"/>
      <c r="V377" s="108"/>
      <c r="W377" s="108"/>
      <c r="X377" s="63"/>
      <c r="Y377" s="109"/>
      <c r="Z377" s="63"/>
      <c r="AA377" s="64"/>
      <c r="AB377" s="65"/>
      <c r="AC377" s="65"/>
      <c r="AD377" s="65"/>
      <c r="AE377" s="65"/>
      <c r="AF377" s="66"/>
      <c r="AG377" s="82"/>
      <c r="AH377" s="85"/>
      <c r="AI377" s="84"/>
      <c r="AJ377" s="83">
        <f>SUM(AK377:AM377)</f>
        <v>0</v>
      </c>
      <c r="AK377" s="84"/>
      <c r="AL377" s="75"/>
      <c r="AM377" s="85"/>
      <c r="AN377" s="82" t="s">
        <v>75</v>
      </c>
      <c r="AO377" s="75" t="s">
        <v>75</v>
      </c>
      <c r="AP377" s="85" t="s">
        <v>75</v>
      </c>
      <c r="AQ377" s="82" t="s">
        <v>75</v>
      </c>
      <c r="AR377" s="75" t="s">
        <v>75</v>
      </c>
      <c r="AS377" s="75" t="s">
        <v>75</v>
      </c>
      <c r="AT377" s="75" t="s">
        <v>75</v>
      </c>
      <c r="AU377" s="85" t="s">
        <v>75</v>
      </c>
      <c r="AV377" s="86">
        <f t="shared" si="92"/>
        <v>0</v>
      </c>
      <c r="AW377" s="108"/>
      <c r="AX377" s="108"/>
      <c r="AY377" s="108"/>
      <c r="AZ377" s="108"/>
      <c r="BA377" s="108"/>
      <c r="BB377" s="108"/>
      <c r="BC377" s="108"/>
      <c r="BD377" s="108"/>
      <c r="BE377" s="63"/>
    </row>
    <row r="378" spans="1:57" ht="34.049999999999997" customHeight="1" x14ac:dyDescent="0.3">
      <c r="A378" s="702"/>
      <c r="B378" s="675"/>
      <c r="C378" s="672"/>
      <c r="D378" s="72" t="s">
        <v>79</v>
      </c>
      <c r="E378" s="678"/>
      <c r="F378" s="672"/>
      <c r="G378" s="83">
        <f t="shared" si="59"/>
        <v>16</v>
      </c>
      <c r="H378" s="74">
        <f t="shared" si="73"/>
        <v>1</v>
      </c>
      <c r="I378" s="75"/>
      <c r="J378" s="75"/>
      <c r="K378" s="75">
        <v>1</v>
      </c>
      <c r="L378" s="76"/>
      <c r="M378" s="77">
        <v>16</v>
      </c>
      <c r="N378" s="78"/>
      <c r="O378" s="78"/>
      <c r="P378" s="78"/>
      <c r="Q378" s="78">
        <v>16</v>
      </c>
      <c r="R378" s="81"/>
      <c r="S378" s="62"/>
      <c r="T378" s="62"/>
      <c r="U378" s="62"/>
      <c r="V378" s="108">
        <v>16</v>
      </c>
      <c r="W378" s="108"/>
      <c r="X378" s="63"/>
      <c r="Y378" s="109">
        <v>13</v>
      </c>
      <c r="Z378" s="137">
        <v>3</v>
      </c>
      <c r="AA378" s="64"/>
      <c r="AB378" s="65">
        <v>5</v>
      </c>
      <c r="AC378" s="65">
        <v>5</v>
      </c>
      <c r="AD378" s="65">
        <v>1</v>
      </c>
      <c r="AE378" s="65">
        <v>3</v>
      </c>
      <c r="AF378" s="66">
        <v>1</v>
      </c>
      <c r="AG378" s="82">
        <v>37.4</v>
      </c>
      <c r="AH378" s="85">
        <v>9.6999999999999993</v>
      </c>
      <c r="AI378" s="84">
        <v>112.5</v>
      </c>
      <c r="AJ378" s="83">
        <f t="shared" ref="AJ378:AJ379" si="143">SUM(AQ378:AU378)</f>
        <v>16</v>
      </c>
      <c r="AK378" s="84" t="s">
        <v>77</v>
      </c>
      <c r="AL378" s="75" t="s">
        <v>77</v>
      </c>
      <c r="AM378" s="85" t="s">
        <v>77</v>
      </c>
      <c r="AN378" s="82" t="s">
        <v>75</v>
      </c>
      <c r="AO378" s="75" t="s">
        <v>75</v>
      </c>
      <c r="AP378" s="85" t="s">
        <v>75</v>
      </c>
      <c r="AQ378" s="82"/>
      <c r="AR378" s="75">
        <v>1</v>
      </c>
      <c r="AS378" s="75">
        <v>8</v>
      </c>
      <c r="AT378" s="75">
        <v>5</v>
      </c>
      <c r="AU378" s="85">
        <v>2</v>
      </c>
      <c r="AV378" s="86">
        <f t="shared" si="92"/>
        <v>0</v>
      </c>
      <c r="AW378" s="108"/>
      <c r="AX378" s="108"/>
      <c r="AY378" s="108"/>
      <c r="AZ378" s="108"/>
      <c r="BA378" s="108"/>
      <c r="BB378" s="108"/>
      <c r="BC378" s="108"/>
      <c r="BD378" s="108"/>
      <c r="BE378" s="63"/>
    </row>
    <row r="379" spans="1:57" ht="34.049999999999997" customHeight="1" x14ac:dyDescent="0.3">
      <c r="A379" s="702"/>
      <c r="B379" s="676"/>
      <c r="C379" s="673"/>
      <c r="D379" s="89" t="s">
        <v>80</v>
      </c>
      <c r="E379" s="679"/>
      <c r="F379" s="673"/>
      <c r="G379" s="136">
        <f t="shared" si="59"/>
        <v>0</v>
      </c>
      <c r="H379" s="91">
        <f t="shared" si="73"/>
        <v>0</v>
      </c>
      <c r="I379" s="92"/>
      <c r="J379" s="92"/>
      <c r="K379" s="92"/>
      <c r="L379" s="93"/>
      <c r="M379" s="110">
        <f t="shared" ref="M379:M407" si="144">IF(AND(SUM(N379:R379)=SUM(Y379:Z379),SUM(S379:X379)=SUM(Y379:Z379)),SUM(N379:R379),"ПЕРЕВІРТЕ ПРАВИЛЬНІСТЬ ДАНИХ")</f>
        <v>0</v>
      </c>
      <c r="N379" s="98"/>
      <c r="O379" s="98"/>
      <c r="P379" s="98"/>
      <c r="Q379" s="98"/>
      <c r="R379" s="99"/>
      <c r="S379" s="100"/>
      <c r="T379" s="100"/>
      <c r="U379" s="100"/>
      <c r="V379" s="78"/>
      <c r="W379" s="78"/>
      <c r="X379" s="81"/>
      <c r="Y379" s="80"/>
      <c r="Z379" s="81"/>
      <c r="AA379" s="82"/>
      <c r="AB379" s="75"/>
      <c r="AC379" s="75"/>
      <c r="AD379" s="75"/>
      <c r="AE379" s="75"/>
      <c r="AF379" s="76"/>
      <c r="AG379" s="103"/>
      <c r="AH379" s="106"/>
      <c r="AI379" s="111"/>
      <c r="AJ379" s="112">
        <f t="shared" si="143"/>
        <v>0</v>
      </c>
      <c r="AK379" s="105" t="s">
        <v>75</v>
      </c>
      <c r="AL379" s="92" t="s">
        <v>75</v>
      </c>
      <c r="AM379" s="106" t="s">
        <v>75</v>
      </c>
      <c r="AN379" s="103" t="s">
        <v>75</v>
      </c>
      <c r="AO379" s="92" t="s">
        <v>77</v>
      </c>
      <c r="AP379" s="106" t="s">
        <v>77</v>
      </c>
      <c r="AQ379" s="103"/>
      <c r="AR379" s="92"/>
      <c r="AS379" s="92"/>
      <c r="AT379" s="92"/>
      <c r="AU379" s="106"/>
      <c r="AV379" s="107">
        <f t="shared" si="92"/>
        <v>0</v>
      </c>
      <c r="AW379" s="78"/>
      <c r="AX379" s="78"/>
      <c r="AY379" s="78"/>
      <c r="AZ379" s="78"/>
      <c r="BA379" s="78"/>
      <c r="BB379" s="78"/>
      <c r="BC379" s="78"/>
      <c r="BD379" s="78"/>
      <c r="BE379" s="81"/>
    </row>
    <row r="380" spans="1:57" ht="34.049999999999997" customHeight="1" x14ac:dyDescent="0.3">
      <c r="A380" s="702"/>
      <c r="B380" s="674" t="s">
        <v>218</v>
      </c>
      <c r="C380" s="671" t="s">
        <v>219</v>
      </c>
      <c r="D380" s="51" t="s">
        <v>74</v>
      </c>
      <c r="E380" s="705">
        <v>250</v>
      </c>
      <c r="F380" s="704">
        <f>E380-SUM(M380:M384)</f>
        <v>-3</v>
      </c>
      <c r="G380" s="128">
        <f t="shared" si="59"/>
        <v>49</v>
      </c>
      <c r="H380" s="54">
        <f t="shared" si="73"/>
        <v>1</v>
      </c>
      <c r="I380" s="55">
        <v>1</v>
      </c>
      <c r="J380" s="55"/>
      <c r="K380" s="55"/>
      <c r="L380" s="56"/>
      <c r="M380" s="57">
        <f t="shared" si="144"/>
        <v>49</v>
      </c>
      <c r="N380" s="58">
        <v>49</v>
      </c>
      <c r="O380" s="58"/>
      <c r="P380" s="58"/>
      <c r="Q380" s="58"/>
      <c r="R380" s="61"/>
      <c r="S380" s="113">
        <v>4</v>
      </c>
      <c r="T380" s="113"/>
      <c r="U380" s="113"/>
      <c r="V380" s="58">
        <v>45</v>
      </c>
      <c r="W380" s="58"/>
      <c r="X380" s="61"/>
      <c r="Y380" s="60">
        <v>38</v>
      </c>
      <c r="Z380" s="61">
        <v>11</v>
      </c>
      <c r="AA380" s="67"/>
      <c r="AB380" s="55">
        <v>36</v>
      </c>
      <c r="AC380" s="55">
        <v>36</v>
      </c>
      <c r="AD380" s="55">
        <v>3</v>
      </c>
      <c r="AE380" s="55">
        <v>30</v>
      </c>
      <c r="AF380" s="56"/>
      <c r="AG380" s="67">
        <v>44</v>
      </c>
      <c r="AH380" s="70">
        <v>15</v>
      </c>
      <c r="AI380" s="69">
        <v>12</v>
      </c>
      <c r="AJ380" s="68">
        <f t="shared" ref="AJ380:AJ381" si="145">SUM(AN380:AP380)</f>
        <v>49</v>
      </c>
      <c r="AK380" s="69" t="s">
        <v>75</v>
      </c>
      <c r="AL380" s="55" t="s">
        <v>75</v>
      </c>
      <c r="AM380" s="70" t="s">
        <v>75</v>
      </c>
      <c r="AN380" s="67"/>
      <c r="AO380" s="55">
        <v>49</v>
      </c>
      <c r="AP380" s="70"/>
      <c r="AQ380" s="67" t="s">
        <v>75</v>
      </c>
      <c r="AR380" s="55" t="s">
        <v>75</v>
      </c>
      <c r="AS380" s="55" t="s">
        <v>75</v>
      </c>
      <c r="AT380" s="55" t="s">
        <v>75</v>
      </c>
      <c r="AU380" s="70" t="s">
        <v>75</v>
      </c>
      <c r="AV380" s="71">
        <f t="shared" si="92"/>
        <v>0</v>
      </c>
      <c r="AW380" s="58"/>
      <c r="AX380" s="58"/>
      <c r="AY380" s="58"/>
      <c r="AZ380" s="58"/>
      <c r="BA380" s="58"/>
      <c r="BB380" s="58"/>
      <c r="BC380" s="58"/>
      <c r="BD380" s="58"/>
      <c r="BE380" s="61"/>
    </row>
    <row r="381" spans="1:57" ht="34.049999999999997" customHeight="1" x14ac:dyDescent="0.3">
      <c r="A381" s="702"/>
      <c r="B381" s="675"/>
      <c r="C381" s="672"/>
      <c r="D381" s="72" t="s">
        <v>76</v>
      </c>
      <c r="E381" s="678"/>
      <c r="F381" s="672"/>
      <c r="G381" s="83">
        <f t="shared" si="59"/>
        <v>0</v>
      </c>
      <c r="H381" s="74">
        <f t="shared" si="73"/>
        <v>0</v>
      </c>
      <c r="I381" s="75"/>
      <c r="J381" s="75"/>
      <c r="K381" s="75"/>
      <c r="L381" s="76"/>
      <c r="M381" s="77">
        <f t="shared" si="144"/>
        <v>0</v>
      </c>
      <c r="N381" s="78"/>
      <c r="O381" s="78"/>
      <c r="P381" s="78"/>
      <c r="Q381" s="78"/>
      <c r="R381" s="81"/>
      <c r="S381" s="62"/>
      <c r="T381" s="62"/>
      <c r="U381" s="62"/>
      <c r="V381" s="108"/>
      <c r="W381" s="108"/>
      <c r="X381" s="63"/>
      <c r="Y381" s="109"/>
      <c r="Z381" s="63"/>
      <c r="AA381" s="64"/>
      <c r="AB381" s="65"/>
      <c r="AC381" s="65"/>
      <c r="AD381" s="65"/>
      <c r="AE381" s="65"/>
      <c r="AF381" s="66"/>
      <c r="AG381" s="82"/>
      <c r="AH381" s="85"/>
      <c r="AI381" s="84"/>
      <c r="AJ381" s="83">
        <f t="shared" si="145"/>
        <v>0</v>
      </c>
      <c r="AK381" s="84" t="s">
        <v>77</v>
      </c>
      <c r="AL381" s="75" t="s">
        <v>77</v>
      </c>
      <c r="AM381" s="85" t="s">
        <v>77</v>
      </c>
      <c r="AN381" s="82"/>
      <c r="AO381" s="75"/>
      <c r="AP381" s="85"/>
      <c r="AQ381" s="82" t="s">
        <v>75</v>
      </c>
      <c r="AR381" s="75" t="s">
        <v>75</v>
      </c>
      <c r="AS381" s="75" t="s">
        <v>75</v>
      </c>
      <c r="AT381" s="75" t="s">
        <v>75</v>
      </c>
      <c r="AU381" s="85" t="s">
        <v>75</v>
      </c>
      <c r="AV381" s="86">
        <f t="shared" si="92"/>
        <v>0</v>
      </c>
      <c r="AW381" s="108"/>
      <c r="AX381" s="108"/>
      <c r="AY381" s="108"/>
      <c r="AZ381" s="108"/>
      <c r="BA381" s="108"/>
      <c r="BB381" s="108"/>
      <c r="BC381" s="108"/>
      <c r="BD381" s="108"/>
      <c r="BE381" s="63"/>
    </row>
    <row r="382" spans="1:57" ht="34.049999999999997" customHeight="1" x14ac:dyDescent="0.3">
      <c r="A382" s="702"/>
      <c r="B382" s="675"/>
      <c r="C382" s="672"/>
      <c r="D382" s="72" t="s">
        <v>78</v>
      </c>
      <c r="E382" s="678"/>
      <c r="F382" s="672"/>
      <c r="G382" s="83">
        <f t="shared" si="59"/>
        <v>0</v>
      </c>
      <c r="H382" s="74">
        <f t="shared" si="73"/>
        <v>0</v>
      </c>
      <c r="I382" s="75"/>
      <c r="J382" s="75"/>
      <c r="K382" s="75"/>
      <c r="L382" s="76"/>
      <c r="M382" s="77">
        <f t="shared" si="144"/>
        <v>0</v>
      </c>
      <c r="N382" s="78"/>
      <c r="O382" s="78"/>
      <c r="P382" s="78"/>
      <c r="Q382" s="78"/>
      <c r="R382" s="81"/>
      <c r="S382" s="62"/>
      <c r="T382" s="62"/>
      <c r="U382" s="62"/>
      <c r="V382" s="108"/>
      <c r="W382" s="108"/>
      <c r="X382" s="63"/>
      <c r="Y382" s="109"/>
      <c r="Z382" s="63"/>
      <c r="AA382" s="64"/>
      <c r="AB382" s="65"/>
      <c r="AC382" s="65"/>
      <c r="AD382" s="65"/>
      <c r="AE382" s="65"/>
      <c r="AF382" s="66"/>
      <c r="AG382" s="82"/>
      <c r="AH382" s="85"/>
      <c r="AI382" s="84"/>
      <c r="AJ382" s="83">
        <f>SUM(AK382:AM382)</f>
        <v>0</v>
      </c>
      <c r="AK382" s="84"/>
      <c r="AL382" s="75"/>
      <c r="AM382" s="85"/>
      <c r="AN382" s="82" t="s">
        <v>75</v>
      </c>
      <c r="AO382" s="75" t="s">
        <v>75</v>
      </c>
      <c r="AP382" s="85" t="s">
        <v>75</v>
      </c>
      <c r="AQ382" s="82" t="s">
        <v>75</v>
      </c>
      <c r="AR382" s="75" t="s">
        <v>75</v>
      </c>
      <c r="AS382" s="75" t="s">
        <v>75</v>
      </c>
      <c r="AT382" s="75" t="s">
        <v>75</v>
      </c>
      <c r="AU382" s="85" t="s">
        <v>75</v>
      </c>
      <c r="AV382" s="86">
        <f t="shared" si="92"/>
        <v>0</v>
      </c>
      <c r="AW382" s="108"/>
      <c r="AX382" s="108"/>
      <c r="AY382" s="108"/>
      <c r="AZ382" s="108"/>
      <c r="BA382" s="108"/>
      <c r="BB382" s="108"/>
      <c r="BC382" s="108"/>
      <c r="BD382" s="108"/>
      <c r="BE382" s="63"/>
    </row>
    <row r="383" spans="1:57" ht="34.049999999999997" customHeight="1" x14ac:dyDescent="0.3">
      <c r="A383" s="702"/>
      <c r="B383" s="675"/>
      <c r="C383" s="672"/>
      <c r="D383" s="72" t="s">
        <v>79</v>
      </c>
      <c r="E383" s="678"/>
      <c r="F383" s="672"/>
      <c r="G383" s="83">
        <f t="shared" si="59"/>
        <v>209</v>
      </c>
      <c r="H383" s="74">
        <f t="shared" si="73"/>
        <v>8</v>
      </c>
      <c r="I383" s="75">
        <v>4</v>
      </c>
      <c r="J383" s="75">
        <v>4</v>
      </c>
      <c r="K383" s="75"/>
      <c r="L383" s="76"/>
      <c r="M383" s="77">
        <f t="shared" si="144"/>
        <v>204</v>
      </c>
      <c r="N383" s="78"/>
      <c r="O383" s="78"/>
      <c r="P383" s="78"/>
      <c r="Q383" s="78"/>
      <c r="R383" s="81">
        <v>204</v>
      </c>
      <c r="S383" s="62">
        <v>44</v>
      </c>
      <c r="T383" s="62"/>
      <c r="U383" s="62"/>
      <c r="V383" s="108">
        <v>160</v>
      </c>
      <c r="W383" s="108"/>
      <c r="X383" s="63"/>
      <c r="Y383" s="109">
        <v>170</v>
      </c>
      <c r="Z383" s="63">
        <v>34</v>
      </c>
      <c r="AA383" s="64"/>
      <c r="AB383" s="65">
        <v>117</v>
      </c>
      <c r="AC383" s="65">
        <v>117</v>
      </c>
      <c r="AD383" s="65">
        <v>7</v>
      </c>
      <c r="AE383" s="65">
        <v>135</v>
      </c>
      <c r="AF383" s="66">
        <v>0</v>
      </c>
      <c r="AG383" s="82">
        <v>45</v>
      </c>
      <c r="AH383" s="85">
        <v>20</v>
      </c>
      <c r="AI383" s="84">
        <v>100</v>
      </c>
      <c r="AJ383" s="83">
        <f t="shared" ref="AJ383:AJ384" si="146">SUM(AQ383:AU383)</f>
        <v>204</v>
      </c>
      <c r="AK383" s="84" t="s">
        <v>77</v>
      </c>
      <c r="AL383" s="75" t="s">
        <v>77</v>
      </c>
      <c r="AM383" s="85" t="s">
        <v>77</v>
      </c>
      <c r="AN383" s="82" t="s">
        <v>75</v>
      </c>
      <c r="AO383" s="75" t="s">
        <v>75</v>
      </c>
      <c r="AP383" s="85" t="s">
        <v>75</v>
      </c>
      <c r="AQ383" s="82"/>
      <c r="AR383" s="75">
        <v>13</v>
      </c>
      <c r="AS383" s="75">
        <v>184</v>
      </c>
      <c r="AT383" s="75">
        <v>7</v>
      </c>
      <c r="AU383" s="85"/>
      <c r="AV383" s="86">
        <f t="shared" si="92"/>
        <v>5</v>
      </c>
      <c r="AW383" s="108"/>
      <c r="AX383" s="108">
        <v>1</v>
      </c>
      <c r="AY383" s="108">
        <v>1</v>
      </c>
      <c r="AZ383" s="108"/>
      <c r="BA383" s="108"/>
      <c r="BB383" s="108"/>
      <c r="BC383" s="108">
        <v>2</v>
      </c>
      <c r="BD383" s="108">
        <v>1</v>
      </c>
      <c r="BE383" s="63"/>
    </row>
    <row r="384" spans="1:57" ht="34.049999999999997" customHeight="1" x14ac:dyDescent="0.3">
      <c r="A384" s="702"/>
      <c r="B384" s="676"/>
      <c r="C384" s="673"/>
      <c r="D384" s="89" t="s">
        <v>80</v>
      </c>
      <c r="E384" s="679"/>
      <c r="F384" s="673"/>
      <c r="G384" s="136">
        <f t="shared" si="59"/>
        <v>0</v>
      </c>
      <c r="H384" s="91">
        <f t="shared" si="73"/>
        <v>0</v>
      </c>
      <c r="I384" s="92"/>
      <c r="J384" s="92"/>
      <c r="K384" s="92"/>
      <c r="L384" s="93"/>
      <c r="M384" s="110">
        <f t="shared" si="144"/>
        <v>0</v>
      </c>
      <c r="N384" s="98"/>
      <c r="O384" s="98"/>
      <c r="P384" s="98"/>
      <c r="Q384" s="98"/>
      <c r="R384" s="99"/>
      <c r="S384" s="114"/>
      <c r="T384" s="114"/>
      <c r="U384" s="114"/>
      <c r="V384" s="98"/>
      <c r="W384" s="98"/>
      <c r="X384" s="99"/>
      <c r="Y384" s="97"/>
      <c r="Z384" s="99"/>
      <c r="AA384" s="103"/>
      <c r="AB384" s="92"/>
      <c r="AC384" s="92"/>
      <c r="AD384" s="92"/>
      <c r="AE384" s="92"/>
      <c r="AF384" s="93"/>
      <c r="AG384" s="103"/>
      <c r="AH384" s="106"/>
      <c r="AI384" s="105"/>
      <c r="AJ384" s="104">
        <f t="shared" si="146"/>
        <v>0</v>
      </c>
      <c r="AK384" s="105" t="s">
        <v>75</v>
      </c>
      <c r="AL384" s="92" t="s">
        <v>75</v>
      </c>
      <c r="AM384" s="106" t="s">
        <v>75</v>
      </c>
      <c r="AN384" s="103" t="s">
        <v>75</v>
      </c>
      <c r="AO384" s="92" t="s">
        <v>77</v>
      </c>
      <c r="AP384" s="106" t="s">
        <v>77</v>
      </c>
      <c r="AQ384" s="103"/>
      <c r="AR384" s="92"/>
      <c r="AS384" s="92"/>
      <c r="AT384" s="92"/>
      <c r="AU384" s="106"/>
      <c r="AV384" s="107">
        <f t="shared" si="92"/>
        <v>0</v>
      </c>
      <c r="AW384" s="98"/>
      <c r="AX384" s="98"/>
      <c r="AY384" s="98"/>
      <c r="AZ384" s="98"/>
      <c r="BA384" s="98"/>
      <c r="BB384" s="98"/>
      <c r="BC384" s="98"/>
      <c r="BD384" s="98"/>
      <c r="BE384" s="99"/>
    </row>
    <row r="385" spans="1:57" ht="34.049999999999997" customHeight="1" x14ac:dyDescent="0.3">
      <c r="A385" s="702"/>
      <c r="B385" s="674" t="s">
        <v>220</v>
      </c>
      <c r="C385" s="671" t="s">
        <v>221</v>
      </c>
      <c r="D385" s="51" t="s">
        <v>74</v>
      </c>
      <c r="E385" s="705">
        <v>22</v>
      </c>
      <c r="F385" s="704">
        <f>E385-SUM(M385:M389)</f>
        <v>3</v>
      </c>
      <c r="G385" s="128">
        <f t="shared" si="59"/>
        <v>0</v>
      </c>
      <c r="H385" s="54">
        <f t="shared" si="73"/>
        <v>0</v>
      </c>
      <c r="I385" s="55"/>
      <c r="J385" s="55"/>
      <c r="K385" s="55"/>
      <c r="L385" s="56"/>
      <c r="M385" s="57">
        <f t="shared" si="144"/>
        <v>0</v>
      </c>
      <c r="N385" s="58"/>
      <c r="O385" s="58"/>
      <c r="P385" s="58"/>
      <c r="Q385" s="58"/>
      <c r="R385" s="59"/>
      <c r="S385" s="60"/>
      <c r="T385" s="58"/>
      <c r="U385" s="58"/>
      <c r="V385" s="55"/>
      <c r="W385" s="58"/>
      <c r="X385" s="61"/>
      <c r="Y385" s="62"/>
      <c r="Z385" s="63"/>
      <c r="AA385" s="64"/>
      <c r="AB385" s="65"/>
      <c r="AC385" s="65"/>
      <c r="AD385" s="65"/>
      <c r="AE385" s="65"/>
      <c r="AF385" s="66"/>
      <c r="AG385" s="64"/>
      <c r="AH385" s="66"/>
      <c r="AI385" s="67"/>
      <c r="AJ385" s="68">
        <f t="shared" ref="AJ385:AJ386" si="147">SUM(AN385:AP385)</f>
        <v>0</v>
      </c>
      <c r="AK385" s="69" t="s">
        <v>75</v>
      </c>
      <c r="AL385" s="55" t="s">
        <v>75</v>
      </c>
      <c r="AM385" s="70" t="s">
        <v>75</v>
      </c>
      <c r="AN385" s="67"/>
      <c r="AO385" s="55"/>
      <c r="AP385" s="70"/>
      <c r="AQ385" s="67" t="s">
        <v>75</v>
      </c>
      <c r="AR385" s="55" t="s">
        <v>75</v>
      </c>
      <c r="AS385" s="55" t="s">
        <v>75</v>
      </c>
      <c r="AT385" s="55" t="s">
        <v>75</v>
      </c>
      <c r="AU385" s="56" t="s">
        <v>75</v>
      </c>
      <c r="AV385" s="71">
        <f t="shared" si="92"/>
        <v>0</v>
      </c>
      <c r="AW385" s="58"/>
      <c r="AX385" s="58"/>
      <c r="AY385" s="58"/>
      <c r="AZ385" s="58"/>
      <c r="BA385" s="58"/>
      <c r="BB385" s="58"/>
      <c r="BC385" s="58"/>
      <c r="BD385" s="58"/>
      <c r="BE385" s="61"/>
    </row>
    <row r="386" spans="1:57" ht="34.049999999999997" customHeight="1" x14ac:dyDescent="0.3">
      <c r="A386" s="702"/>
      <c r="B386" s="675"/>
      <c r="C386" s="672"/>
      <c r="D386" s="72" t="s">
        <v>76</v>
      </c>
      <c r="E386" s="678"/>
      <c r="F386" s="672"/>
      <c r="G386" s="83">
        <f t="shared" si="59"/>
        <v>0</v>
      </c>
      <c r="H386" s="74">
        <f t="shared" si="73"/>
        <v>0</v>
      </c>
      <c r="I386" s="75"/>
      <c r="J386" s="75"/>
      <c r="K386" s="75"/>
      <c r="L386" s="76"/>
      <c r="M386" s="77">
        <f t="shared" si="144"/>
        <v>0</v>
      </c>
      <c r="N386" s="78"/>
      <c r="O386" s="78"/>
      <c r="P386" s="78"/>
      <c r="Q386" s="78"/>
      <c r="R386" s="79"/>
      <c r="S386" s="80"/>
      <c r="T386" s="75"/>
      <c r="U386" s="75"/>
      <c r="V386" s="78"/>
      <c r="W386" s="78"/>
      <c r="X386" s="81"/>
      <c r="Y386" s="62"/>
      <c r="Z386" s="63"/>
      <c r="AA386" s="64"/>
      <c r="AB386" s="65"/>
      <c r="AC386" s="65"/>
      <c r="AD386" s="65"/>
      <c r="AE386" s="65"/>
      <c r="AF386" s="66"/>
      <c r="AG386" s="82"/>
      <c r="AH386" s="76"/>
      <c r="AI386" s="82"/>
      <c r="AJ386" s="83">
        <f t="shared" si="147"/>
        <v>0</v>
      </c>
      <c r="AK386" s="84" t="s">
        <v>77</v>
      </c>
      <c r="AL386" s="75" t="s">
        <v>77</v>
      </c>
      <c r="AM386" s="85" t="s">
        <v>77</v>
      </c>
      <c r="AN386" s="82"/>
      <c r="AO386" s="75"/>
      <c r="AP386" s="85"/>
      <c r="AQ386" s="82" t="s">
        <v>75</v>
      </c>
      <c r="AR386" s="75" t="s">
        <v>75</v>
      </c>
      <c r="AS386" s="75" t="s">
        <v>75</v>
      </c>
      <c r="AT386" s="75" t="s">
        <v>75</v>
      </c>
      <c r="AU386" s="76" t="s">
        <v>75</v>
      </c>
      <c r="AV386" s="86">
        <f t="shared" si="92"/>
        <v>0</v>
      </c>
      <c r="AW386" s="78"/>
      <c r="AX386" s="78"/>
      <c r="AY386" s="78"/>
      <c r="AZ386" s="78"/>
      <c r="BA386" s="78"/>
      <c r="BB386" s="78"/>
      <c r="BC386" s="78"/>
      <c r="BD386" s="78"/>
      <c r="BE386" s="81"/>
    </row>
    <row r="387" spans="1:57" ht="34.049999999999997" customHeight="1" x14ac:dyDescent="0.3">
      <c r="A387" s="702"/>
      <c r="B387" s="675"/>
      <c r="C387" s="672"/>
      <c r="D387" s="72" t="s">
        <v>78</v>
      </c>
      <c r="E387" s="678"/>
      <c r="F387" s="672"/>
      <c r="G387" s="83">
        <f t="shared" si="59"/>
        <v>0</v>
      </c>
      <c r="H387" s="74">
        <f t="shared" si="73"/>
        <v>0</v>
      </c>
      <c r="I387" s="75"/>
      <c r="J387" s="75"/>
      <c r="K387" s="75"/>
      <c r="L387" s="76"/>
      <c r="M387" s="77">
        <f t="shared" si="144"/>
        <v>0</v>
      </c>
      <c r="N387" s="78"/>
      <c r="O387" s="78"/>
      <c r="P387" s="78"/>
      <c r="Q387" s="87"/>
      <c r="R387" s="79"/>
      <c r="S387" s="80"/>
      <c r="T387" s="78"/>
      <c r="U387" s="78"/>
      <c r="V387" s="78"/>
      <c r="W387" s="78"/>
      <c r="X387" s="81"/>
      <c r="Y387" s="62"/>
      <c r="Z387" s="63"/>
      <c r="AA387" s="64"/>
      <c r="AB387" s="65"/>
      <c r="AC387" s="65"/>
      <c r="AD387" s="65"/>
      <c r="AE387" s="65"/>
      <c r="AF387" s="66"/>
      <c r="AG387" s="82"/>
      <c r="AH387" s="76"/>
      <c r="AI387" s="82"/>
      <c r="AJ387" s="83">
        <f>SUM(AK387:AM387)</f>
        <v>0</v>
      </c>
      <c r="AK387" s="84"/>
      <c r="AL387" s="75"/>
      <c r="AM387" s="85"/>
      <c r="AN387" s="82" t="s">
        <v>75</v>
      </c>
      <c r="AO387" s="75" t="s">
        <v>75</v>
      </c>
      <c r="AP387" s="85" t="s">
        <v>75</v>
      </c>
      <c r="AQ387" s="82" t="s">
        <v>75</v>
      </c>
      <c r="AR387" s="75" t="s">
        <v>75</v>
      </c>
      <c r="AS387" s="75" t="s">
        <v>75</v>
      </c>
      <c r="AT387" s="75" t="s">
        <v>75</v>
      </c>
      <c r="AU387" s="76" t="s">
        <v>75</v>
      </c>
      <c r="AV387" s="86">
        <f t="shared" si="92"/>
        <v>0</v>
      </c>
      <c r="AW387" s="78"/>
      <c r="AX387" s="78"/>
      <c r="AY387" s="78"/>
      <c r="AZ387" s="78"/>
      <c r="BA387" s="78"/>
      <c r="BB387" s="78"/>
      <c r="BC387" s="78"/>
      <c r="BD387" s="78"/>
      <c r="BE387" s="81"/>
    </row>
    <row r="388" spans="1:57" ht="34.049999999999997" customHeight="1" x14ac:dyDescent="0.3">
      <c r="A388" s="702"/>
      <c r="B388" s="675"/>
      <c r="C388" s="672"/>
      <c r="D388" s="72" t="s">
        <v>79</v>
      </c>
      <c r="E388" s="678"/>
      <c r="F388" s="672"/>
      <c r="G388" s="83">
        <f t="shared" si="59"/>
        <v>19</v>
      </c>
      <c r="H388" s="74">
        <f t="shared" si="73"/>
        <v>0</v>
      </c>
      <c r="I388" s="75"/>
      <c r="J388" s="75"/>
      <c r="K388" s="75"/>
      <c r="L388" s="76"/>
      <c r="M388" s="77">
        <f t="shared" si="144"/>
        <v>19</v>
      </c>
      <c r="N388" s="78"/>
      <c r="O388" s="78"/>
      <c r="P388" s="78"/>
      <c r="Q388" s="78">
        <v>19</v>
      </c>
      <c r="R388" s="79"/>
      <c r="S388" s="80"/>
      <c r="T388" s="78"/>
      <c r="U388" s="78"/>
      <c r="V388" s="78">
        <v>19</v>
      </c>
      <c r="W388" s="78"/>
      <c r="X388" s="81"/>
      <c r="Y388" s="62">
        <v>15</v>
      </c>
      <c r="Z388" s="63">
        <v>4</v>
      </c>
      <c r="AA388" s="64"/>
      <c r="AB388" s="65">
        <v>5</v>
      </c>
      <c r="AC388" s="65">
        <v>4</v>
      </c>
      <c r="AD388" s="65">
        <v>4</v>
      </c>
      <c r="AE388" s="65">
        <v>9</v>
      </c>
      <c r="AF388" s="66">
        <v>2</v>
      </c>
      <c r="AG388" s="82">
        <v>42</v>
      </c>
      <c r="AH388" s="76">
        <v>19</v>
      </c>
      <c r="AI388" s="82">
        <v>123</v>
      </c>
      <c r="AJ388" s="83">
        <f t="shared" ref="AJ388:AJ389" si="148">SUM(AQ388:AU388)</f>
        <v>19</v>
      </c>
      <c r="AK388" s="84" t="s">
        <v>77</v>
      </c>
      <c r="AL388" s="75" t="s">
        <v>77</v>
      </c>
      <c r="AM388" s="85" t="s">
        <v>77</v>
      </c>
      <c r="AN388" s="82" t="s">
        <v>75</v>
      </c>
      <c r="AO388" s="75" t="s">
        <v>75</v>
      </c>
      <c r="AP388" s="85" t="s">
        <v>75</v>
      </c>
      <c r="AQ388" s="88">
        <v>1</v>
      </c>
      <c r="AR388" s="76">
        <v>1</v>
      </c>
      <c r="AS388" s="76">
        <v>6</v>
      </c>
      <c r="AT388" s="76">
        <v>8</v>
      </c>
      <c r="AU388" s="85">
        <v>3</v>
      </c>
      <c r="AV388" s="86">
        <f t="shared" si="92"/>
        <v>0</v>
      </c>
      <c r="AW388" s="78"/>
      <c r="AX388" s="78"/>
      <c r="AY388" s="78"/>
      <c r="AZ388" s="78"/>
      <c r="BA388" s="78"/>
      <c r="BB388" s="78"/>
      <c r="BC388" s="78"/>
      <c r="BD388" s="78"/>
      <c r="BE388" s="81"/>
    </row>
    <row r="389" spans="1:57" ht="34.049999999999997" customHeight="1" x14ac:dyDescent="0.3">
      <c r="A389" s="703"/>
      <c r="B389" s="676"/>
      <c r="C389" s="673"/>
      <c r="D389" s="89" t="s">
        <v>80</v>
      </c>
      <c r="E389" s="679"/>
      <c r="F389" s="673"/>
      <c r="G389" s="136">
        <f t="shared" ref="G389:G643" si="149">SUM(M389,AV389)</f>
        <v>0</v>
      </c>
      <c r="H389" s="91">
        <f t="shared" si="73"/>
        <v>0</v>
      </c>
      <c r="I389" s="92"/>
      <c r="J389" s="92"/>
      <c r="K389" s="92"/>
      <c r="L389" s="93"/>
      <c r="M389" s="94">
        <f t="shared" si="144"/>
        <v>0</v>
      </c>
      <c r="N389" s="95"/>
      <c r="O389" s="95"/>
      <c r="P389" s="95"/>
      <c r="Q389" s="95"/>
      <c r="R389" s="96"/>
      <c r="S389" s="97"/>
      <c r="T389" s="98"/>
      <c r="U389" s="98"/>
      <c r="V389" s="98"/>
      <c r="W389" s="98"/>
      <c r="X389" s="99"/>
      <c r="Y389" s="100"/>
      <c r="Z389" s="81"/>
      <c r="AA389" s="82"/>
      <c r="AB389" s="75"/>
      <c r="AC389" s="75"/>
      <c r="AD389" s="75"/>
      <c r="AE389" s="75"/>
      <c r="AF389" s="76"/>
      <c r="AG389" s="101"/>
      <c r="AH389" s="102"/>
      <c r="AI389" s="103"/>
      <c r="AJ389" s="104">
        <f t="shared" si="148"/>
        <v>0</v>
      </c>
      <c r="AK389" s="105" t="s">
        <v>75</v>
      </c>
      <c r="AL389" s="92" t="s">
        <v>75</v>
      </c>
      <c r="AM389" s="106" t="s">
        <v>75</v>
      </c>
      <c r="AN389" s="103" t="s">
        <v>75</v>
      </c>
      <c r="AO389" s="92" t="s">
        <v>77</v>
      </c>
      <c r="AP389" s="106" t="s">
        <v>77</v>
      </c>
      <c r="AQ389" s="103"/>
      <c r="AR389" s="92"/>
      <c r="AS389" s="92"/>
      <c r="AT389" s="92"/>
      <c r="AU389" s="93"/>
      <c r="AV389" s="107">
        <f t="shared" si="92"/>
        <v>0</v>
      </c>
      <c r="AW389" s="98"/>
      <c r="AX389" s="98"/>
      <c r="AY389" s="98"/>
      <c r="AZ389" s="98"/>
      <c r="BA389" s="98"/>
      <c r="BB389" s="98"/>
      <c r="BC389" s="98"/>
      <c r="BD389" s="98"/>
      <c r="BE389" s="99"/>
    </row>
    <row r="390" spans="1:57" ht="34.049999999999997" customHeight="1" x14ac:dyDescent="0.3">
      <c r="A390" s="714" t="s">
        <v>222</v>
      </c>
      <c r="B390" s="674" t="s">
        <v>223</v>
      </c>
      <c r="C390" s="671" t="s">
        <v>224</v>
      </c>
      <c r="D390" s="51" t="s">
        <v>74</v>
      </c>
      <c r="E390" s="724">
        <v>290</v>
      </c>
      <c r="F390" s="681">
        <f>E390-SUM(M390:M394)</f>
        <v>111</v>
      </c>
      <c r="G390" s="128">
        <f t="shared" si="149"/>
        <v>39</v>
      </c>
      <c r="H390" s="54">
        <f t="shared" si="73"/>
        <v>1</v>
      </c>
      <c r="I390" s="55">
        <v>1</v>
      </c>
      <c r="J390" s="55"/>
      <c r="K390" s="55"/>
      <c r="L390" s="56"/>
      <c r="M390" s="57">
        <f t="shared" si="144"/>
        <v>39</v>
      </c>
      <c r="N390" s="58">
        <v>39</v>
      </c>
      <c r="O390" s="58"/>
      <c r="P390" s="58"/>
      <c r="Q390" s="58"/>
      <c r="R390" s="61"/>
      <c r="S390" s="62"/>
      <c r="T390" s="62"/>
      <c r="U390" s="62"/>
      <c r="V390" s="108">
        <v>39</v>
      </c>
      <c r="W390" s="108"/>
      <c r="X390" s="63"/>
      <c r="Y390" s="60">
        <v>35</v>
      </c>
      <c r="Z390" s="61">
        <v>4</v>
      </c>
      <c r="AA390" s="67"/>
      <c r="AB390" s="55">
        <v>16</v>
      </c>
      <c r="AC390" s="55">
        <v>16</v>
      </c>
      <c r="AD390" s="55">
        <v>3</v>
      </c>
      <c r="AE390" s="55">
        <v>20</v>
      </c>
      <c r="AF390" s="56">
        <v>4</v>
      </c>
      <c r="AG390" s="67">
        <v>35</v>
      </c>
      <c r="AH390" s="70">
        <v>14</v>
      </c>
      <c r="AI390" s="69">
        <v>9.5</v>
      </c>
      <c r="AJ390" s="68">
        <f t="shared" ref="AJ390:AJ391" si="150">SUM(AN390:AP390)</f>
        <v>39</v>
      </c>
      <c r="AK390" s="69" t="s">
        <v>75</v>
      </c>
      <c r="AL390" s="55" t="s">
        <v>75</v>
      </c>
      <c r="AM390" s="70" t="s">
        <v>75</v>
      </c>
      <c r="AN390" s="67"/>
      <c r="AO390" s="55">
        <v>37</v>
      </c>
      <c r="AP390" s="70">
        <v>2</v>
      </c>
      <c r="AQ390" s="67" t="s">
        <v>75</v>
      </c>
      <c r="AR390" s="55" t="s">
        <v>75</v>
      </c>
      <c r="AS390" s="55" t="s">
        <v>75</v>
      </c>
      <c r="AT390" s="55" t="s">
        <v>75</v>
      </c>
      <c r="AU390" s="70" t="s">
        <v>75</v>
      </c>
      <c r="AV390" s="71">
        <f t="shared" si="92"/>
        <v>0</v>
      </c>
      <c r="AW390" s="108"/>
      <c r="AX390" s="108"/>
      <c r="AY390" s="108"/>
      <c r="AZ390" s="108"/>
      <c r="BA390" s="108"/>
      <c r="BB390" s="108"/>
      <c r="BC390" s="108"/>
      <c r="BD390" s="108"/>
      <c r="BE390" s="63"/>
    </row>
    <row r="391" spans="1:57" ht="34.049999999999997" customHeight="1" x14ac:dyDescent="0.3">
      <c r="A391" s="712"/>
      <c r="B391" s="675"/>
      <c r="C391" s="672"/>
      <c r="D391" s="72" t="s">
        <v>76</v>
      </c>
      <c r="E391" s="678"/>
      <c r="F391" s="672"/>
      <c r="G391" s="83">
        <f t="shared" si="149"/>
        <v>0</v>
      </c>
      <c r="H391" s="74">
        <f t="shared" si="73"/>
        <v>0</v>
      </c>
      <c r="I391" s="75"/>
      <c r="J391" s="75"/>
      <c r="K391" s="75"/>
      <c r="L391" s="76"/>
      <c r="M391" s="77">
        <f t="shared" si="144"/>
        <v>0</v>
      </c>
      <c r="N391" s="78"/>
      <c r="O391" s="78"/>
      <c r="P391" s="78"/>
      <c r="Q391" s="78"/>
      <c r="R391" s="81"/>
      <c r="S391" s="62"/>
      <c r="T391" s="62"/>
      <c r="U391" s="62"/>
      <c r="V391" s="108"/>
      <c r="W391" s="108"/>
      <c r="X391" s="63"/>
      <c r="Y391" s="109"/>
      <c r="Z391" s="63"/>
      <c r="AA391" s="64"/>
      <c r="AB391" s="65"/>
      <c r="AC391" s="65"/>
      <c r="AD391" s="65"/>
      <c r="AE391" s="65"/>
      <c r="AF391" s="66"/>
      <c r="AG391" s="82"/>
      <c r="AH391" s="85"/>
      <c r="AI391" s="84"/>
      <c r="AJ391" s="83">
        <f t="shared" si="150"/>
        <v>0</v>
      </c>
      <c r="AK391" s="84" t="s">
        <v>77</v>
      </c>
      <c r="AL391" s="75" t="s">
        <v>77</v>
      </c>
      <c r="AM391" s="85" t="s">
        <v>77</v>
      </c>
      <c r="AN391" s="82"/>
      <c r="AO391" s="75"/>
      <c r="AP391" s="85"/>
      <c r="AQ391" s="82" t="s">
        <v>75</v>
      </c>
      <c r="AR391" s="75" t="s">
        <v>75</v>
      </c>
      <c r="AS391" s="75" t="s">
        <v>75</v>
      </c>
      <c r="AT391" s="75" t="s">
        <v>75</v>
      </c>
      <c r="AU391" s="85" t="s">
        <v>75</v>
      </c>
      <c r="AV391" s="86">
        <f t="shared" si="92"/>
        <v>0</v>
      </c>
      <c r="AW391" s="108"/>
      <c r="AX391" s="108"/>
      <c r="AY391" s="108"/>
      <c r="AZ391" s="108"/>
      <c r="BA391" s="108"/>
      <c r="BB391" s="108"/>
      <c r="BC391" s="108"/>
      <c r="BD391" s="108"/>
      <c r="BE391" s="63"/>
    </row>
    <row r="392" spans="1:57" ht="34.049999999999997" customHeight="1" x14ac:dyDescent="0.3">
      <c r="A392" s="712"/>
      <c r="B392" s="675"/>
      <c r="C392" s="672"/>
      <c r="D392" s="72" t="s">
        <v>78</v>
      </c>
      <c r="E392" s="678"/>
      <c r="F392" s="672"/>
      <c r="G392" s="83">
        <f t="shared" si="149"/>
        <v>0</v>
      </c>
      <c r="H392" s="74">
        <f t="shared" si="73"/>
        <v>0</v>
      </c>
      <c r="I392" s="75"/>
      <c r="J392" s="75"/>
      <c r="K392" s="75"/>
      <c r="L392" s="76"/>
      <c r="M392" s="77">
        <f t="shared" si="144"/>
        <v>0</v>
      </c>
      <c r="N392" s="78"/>
      <c r="O392" s="78"/>
      <c r="P392" s="78"/>
      <c r="Q392" s="78"/>
      <c r="R392" s="81"/>
      <c r="S392" s="62"/>
      <c r="T392" s="62"/>
      <c r="U392" s="62"/>
      <c r="V392" s="108"/>
      <c r="W392" s="108"/>
      <c r="X392" s="63"/>
      <c r="Y392" s="109"/>
      <c r="Z392" s="63"/>
      <c r="AA392" s="64"/>
      <c r="AB392" s="65"/>
      <c r="AC392" s="65"/>
      <c r="AD392" s="65"/>
      <c r="AE392" s="65"/>
      <c r="AF392" s="66"/>
      <c r="AG392" s="82"/>
      <c r="AH392" s="85"/>
      <c r="AI392" s="84"/>
      <c r="AJ392" s="83">
        <f>SUM(AK392:AM392)</f>
        <v>0</v>
      </c>
      <c r="AK392" s="84"/>
      <c r="AL392" s="75"/>
      <c r="AM392" s="85"/>
      <c r="AN392" s="82" t="s">
        <v>75</v>
      </c>
      <c r="AO392" s="75" t="s">
        <v>75</v>
      </c>
      <c r="AP392" s="85" t="s">
        <v>75</v>
      </c>
      <c r="AQ392" s="82" t="s">
        <v>75</v>
      </c>
      <c r="AR392" s="75" t="s">
        <v>75</v>
      </c>
      <c r="AS392" s="75" t="s">
        <v>75</v>
      </c>
      <c r="AT392" s="75" t="s">
        <v>75</v>
      </c>
      <c r="AU392" s="85" t="s">
        <v>75</v>
      </c>
      <c r="AV392" s="86">
        <f t="shared" si="92"/>
        <v>0</v>
      </c>
      <c r="AW392" s="108"/>
      <c r="AX392" s="108"/>
      <c r="AY392" s="108"/>
      <c r="AZ392" s="108"/>
      <c r="BA392" s="108"/>
      <c r="BB392" s="108"/>
      <c r="BC392" s="108"/>
      <c r="BD392" s="108"/>
      <c r="BE392" s="63"/>
    </row>
    <row r="393" spans="1:57" ht="34.049999999999997" customHeight="1" x14ac:dyDescent="0.3">
      <c r="A393" s="712"/>
      <c r="B393" s="675"/>
      <c r="C393" s="672"/>
      <c r="D393" s="72" t="s">
        <v>79</v>
      </c>
      <c r="E393" s="678"/>
      <c r="F393" s="672"/>
      <c r="G393" s="83">
        <f t="shared" si="149"/>
        <v>144</v>
      </c>
      <c r="H393" s="74">
        <f t="shared" si="73"/>
        <v>2</v>
      </c>
      <c r="I393" s="75">
        <v>2</v>
      </c>
      <c r="J393" s="75"/>
      <c r="K393" s="75"/>
      <c r="L393" s="76"/>
      <c r="M393" s="77">
        <f t="shared" si="144"/>
        <v>140</v>
      </c>
      <c r="N393" s="78">
        <v>140</v>
      </c>
      <c r="O393" s="78"/>
      <c r="P393" s="78"/>
      <c r="Q393" s="78"/>
      <c r="R393" s="81"/>
      <c r="S393" s="62"/>
      <c r="T393" s="62"/>
      <c r="U393" s="62"/>
      <c r="V393" s="108">
        <v>140</v>
      </c>
      <c r="W393" s="108"/>
      <c r="X393" s="63"/>
      <c r="Y393" s="109">
        <v>122</v>
      </c>
      <c r="Z393" s="63">
        <v>18</v>
      </c>
      <c r="AA393" s="64"/>
      <c r="AB393" s="65">
        <v>58</v>
      </c>
      <c r="AC393" s="65">
        <v>56</v>
      </c>
      <c r="AD393" s="65">
        <v>6</v>
      </c>
      <c r="AE393" s="65">
        <v>95</v>
      </c>
      <c r="AF393" s="66">
        <v>12</v>
      </c>
      <c r="AG393" s="82">
        <v>34</v>
      </c>
      <c r="AH393" s="85">
        <v>15</v>
      </c>
      <c r="AI393" s="84">
        <v>90</v>
      </c>
      <c r="AJ393" s="83">
        <f t="shared" ref="AJ393:AJ394" si="151">SUM(AQ393:AU393)</f>
        <v>118</v>
      </c>
      <c r="AK393" s="84" t="s">
        <v>77</v>
      </c>
      <c r="AL393" s="75" t="s">
        <v>77</v>
      </c>
      <c r="AM393" s="85" t="s">
        <v>77</v>
      </c>
      <c r="AN393" s="82" t="s">
        <v>75</v>
      </c>
      <c r="AO393" s="75" t="s">
        <v>75</v>
      </c>
      <c r="AP393" s="85" t="s">
        <v>75</v>
      </c>
      <c r="AQ393" s="82">
        <v>9</v>
      </c>
      <c r="AR393" s="75">
        <v>65</v>
      </c>
      <c r="AS393" s="75">
        <v>31</v>
      </c>
      <c r="AT393" s="75">
        <v>13</v>
      </c>
      <c r="AU393" s="85"/>
      <c r="AV393" s="86">
        <f t="shared" si="92"/>
        <v>4</v>
      </c>
      <c r="AW393" s="108"/>
      <c r="AX393" s="108"/>
      <c r="AY393" s="108">
        <v>1</v>
      </c>
      <c r="AZ393" s="108"/>
      <c r="BA393" s="108"/>
      <c r="BB393" s="108"/>
      <c r="BC393" s="108">
        <v>3</v>
      </c>
      <c r="BD393" s="108"/>
      <c r="BE393" s="63"/>
    </row>
    <row r="394" spans="1:57" ht="34.049999999999997" customHeight="1" x14ac:dyDescent="0.3">
      <c r="A394" s="712"/>
      <c r="B394" s="676"/>
      <c r="C394" s="721"/>
      <c r="D394" s="89" t="s">
        <v>80</v>
      </c>
      <c r="E394" s="679"/>
      <c r="F394" s="673"/>
      <c r="G394" s="136">
        <f t="shared" si="149"/>
        <v>0</v>
      </c>
      <c r="H394" s="91">
        <f t="shared" si="73"/>
        <v>0</v>
      </c>
      <c r="I394" s="92"/>
      <c r="J394" s="92"/>
      <c r="K394" s="92"/>
      <c r="L394" s="93"/>
      <c r="M394" s="110">
        <f t="shared" si="144"/>
        <v>0</v>
      </c>
      <c r="N394" s="98"/>
      <c r="O394" s="98"/>
      <c r="P394" s="98"/>
      <c r="Q394" s="98"/>
      <c r="R394" s="99"/>
      <c r="S394" s="100"/>
      <c r="T394" s="100"/>
      <c r="U394" s="100"/>
      <c r="V394" s="78"/>
      <c r="W394" s="78"/>
      <c r="X394" s="81"/>
      <c r="Y394" s="80"/>
      <c r="Z394" s="81"/>
      <c r="AA394" s="82"/>
      <c r="AB394" s="75"/>
      <c r="AC394" s="75"/>
      <c r="AD394" s="75"/>
      <c r="AE394" s="75"/>
      <c r="AF394" s="76"/>
      <c r="AG394" s="103"/>
      <c r="AH394" s="106"/>
      <c r="AI394" s="111"/>
      <c r="AJ394" s="112">
        <f t="shared" si="151"/>
        <v>0</v>
      </c>
      <c r="AK394" s="105" t="s">
        <v>75</v>
      </c>
      <c r="AL394" s="92" t="s">
        <v>75</v>
      </c>
      <c r="AM394" s="106" t="s">
        <v>75</v>
      </c>
      <c r="AN394" s="103" t="s">
        <v>75</v>
      </c>
      <c r="AO394" s="92" t="s">
        <v>77</v>
      </c>
      <c r="AP394" s="106" t="s">
        <v>77</v>
      </c>
      <c r="AQ394" s="103"/>
      <c r="AR394" s="92"/>
      <c r="AS394" s="92"/>
      <c r="AT394" s="92"/>
      <c r="AU394" s="106"/>
      <c r="AV394" s="107">
        <f t="shared" si="92"/>
        <v>0</v>
      </c>
      <c r="AW394" s="78"/>
      <c r="AX394" s="78"/>
      <c r="AY394" s="78"/>
      <c r="AZ394" s="78"/>
      <c r="BA394" s="78"/>
      <c r="BB394" s="78"/>
      <c r="BC394" s="78"/>
      <c r="BD394" s="78"/>
      <c r="BE394" s="81"/>
    </row>
    <row r="395" spans="1:57" ht="34.049999999999997" customHeight="1" x14ac:dyDescent="0.3">
      <c r="A395" s="712"/>
      <c r="B395" s="674" t="s">
        <v>225</v>
      </c>
      <c r="C395" s="671" t="s">
        <v>226</v>
      </c>
      <c r="D395" s="51" t="s">
        <v>74</v>
      </c>
      <c r="E395" s="724">
        <v>255</v>
      </c>
      <c r="F395" s="681">
        <f>E395-SUM(M395:M399)</f>
        <v>110</v>
      </c>
      <c r="G395" s="128">
        <f t="shared" si="149"/>
        <v>3</v>
      </c>
      <c r="H395" s="54">
        <f t="shared" si="73"/>
        <v>0</v>
      </c>
      <c r="I395" s="55"/>
      <c r="J395" s="55"/>
      <c r="K395" s="55"/>
      <c r="L395" s="56"/>
      <c r="M395" s="57">
        <f t="shared" si="144"/>
        <v>3</v>
      </c>
      <c r="N395" s="58"/>
      <c r="O395" s="58"/>
      <c r="P395" s="58"/>
      <c r="Q395" s="58"/>
      <c r="R395" s="61">
        <v>3</v>
      </c>
      <c r="S395" s="113"/>
      <c r="T395" s="113"/>
      <c r="U395" s="113"/>
      <c r="V395" s="58">
        <v>2</v>
      </c>
      <c r="W395" s="58">
        <v>1</v>
      </c>
      <c r="X395" s="61"/>
      <c r="Y395" s="60">
        <v>3</v>
      </c>
      <c r="Z395" s="61">
        <v>0</v>
      </c>
      <c r="AA395" s="67"/>
      <c r="AB395" s="55">
        <v>1</v>
      </c>
      <c r="AC395" s="55">
        <v>1</v>
      </c>
      <c r="AD395" s="55"/>
      <c r="AE395" s="55">
        <v>1</v>
      </c>
      <c r="AF395" s="56">
        <v>1</v>
      </c>
      <c r="AG395" s="67">
        <v>41</v>
      </c>
      <c r="AH395" s="70">
        <v>10</v>
      </c>
      <c r="AI395" s="69">
        <v>14.6</v>
      </c>
      <c r="AJ395" s="68">
        <f t="shared" ref="AJ395:AJ396" si="152">SUM(AN395:AP395)</f>
        <v>3</v>
      </c>
      <c r="AK395" s="69" t="s">
        <v>75</v>
      </c>
      <c r="AL395" s="55" t="s">
        <v>75</v>
      </c>
      <c r="AM395" s="70" t="s">
        <v>75</v>
      </c>
      <c r="AN395" s="67"/>
      <c r="AO395" s="55">
        <v>3</v>
      </c>
      <c r="AP395" s="70"/>
      <c r="AQ395" s="67" t="s">
        <v>75</v>
      </c>
      <c r="AR395" s="55" t="s">
        <v>75</v>
      </c>
      <c r="AS395" s="55" t="s">
        <v>75</v>
      </c>
      <c r="AT395" s="55" t="s">
        <v>75</v>
      </c>
      <c r="AU395" s="70" t="s">
        <v>75</v>
      </c>
      <c r="AV395" s="71">
        <f t="shared" si="92"/>
        <v>0</v>
      </c>
      <c r="AW395" s="58"/>
      <c r="AX395" s="58"/>
      <c r="AY395" s="58"/>
      <c r="AZ395" s="58"/>
      <c r="BA395" s="58"/>
      <c r="BB395" s="58"/>
      <c r="BC395" s="58"/>
      <c r="BD395" s="58"/>
      <c r="BE395" s="61"/>
    </row>
    <row r="396" spans="1:57" ht="34.049999999999997" customHeight="1" x14ac:dyDescent="0.3">
      <c r="A396" s="712"/>
      <c r="B396" s="675"/>
      <c r="C396" s="672"/>
      <c r="D396" s="72" t="s">
        <v>76</v>
      </c>
      <c r="E396" s="678"/>
      <c r="F396" s="672"/>
      <c r="G396" s="83">
        <f t="shared" si="149"/>
        <v>0</v>
      </c>
      <c r="H396" s="74">
        <f t="shared" si="73"/>
        <v>0</v>
      </c>
      <c r="I396" s="75"/>
      <c r="J396" s="75"/>
      <c r="K396" s="75"/>
      <c r="L396" s="76"/>
      <c r="M396" s="77">
        <f t="shared" si="144"/>
        <v>0</v>
      </c>
      <c r="N396" s="78"/>
      <c r="O396" s="78"/>
      <c r="P396" s="78"/>
      <c r="Q396" s="78"/>
      <c r="R396" s="81"/>
      <c r="S396" s="62"/>
      <c r="T396" s="62"/>
      <c r="U396" s="62"/>
      <c r="V396" s="108"/>
      <c r="W396" s="108"/>
      <c r="X396" s="63"/>
      <c r="Y396" s="109"/>
      <c r="Z396" s="63"/>
      <c r="AA396" s="64"/>
      <c r="AB396" s="65"/>
      <c r="AC396" s="65"/>
      <c r="AD396" s="65"/>
      <c r="AE396" s="65"/>
      <c r="AF396" s="66"/>
      <c r="AG396" s="82"/>
      <c r="AH396" s="85"/>
      <c r="AI396" s="84"/>
      <c r="AJ396" s="83">
        <f t="shared" si="152"/>
        <v>0</v>
      </c>
      <c r="AK396" s="84" t="s">
        <v>77</v>
      </c>
      <c r="AL396" s="75" t="s">
        <v>77</v>
      </c>
      <c r="AM396" s="85" t="s">
        <v>77</v>
      </c>
      <c r="AN396" s="82"/>
      <c r="AO396" s="75"/>
      <c r="AP396" s="85"/>
      <c r="AQ396" s="82" t="s">
        <v>75</v>
      </c>
      <c r="AR396" s="75" t="s">
        <v>75</v>
      </c>
      <c r="AS396" s="75" t="s">
        <v>75</v>
      </c>
      <c r="AT396" s="75" t="s">
        <v>75</v>
      </c>
      <c r="AU396" s="85" t="s">
        <v>75</v>
      </c>
      <c r="AV396" s="86">
        <f t="shared" si="92"/>
        <v>0</v>
      </c>
      <c r="AW396" s="108"/>
      <c r="AX396" s="108"/>
      <c r="AY396" s="108"/>
      <c r="AZ396" s="108"/>
      <c r="BA396" s="108"/>
      <c r="BB396" s="108"/>
      <c r="BC396" s="108"/>
      <c r="BD396" s="108"/>
      <c r="BE396" s="63"/>
    </row>
    <row r="397" spans="1:57" ht="34.049999999999997" customHeight="1" x14ac:dyDescent="0.3">
      <c r="A397" s="712"/>
      <c r="B397" s="675"/>
      <c r="C397" s="672"/>
      <c r="D397" s="72" t="s">
        <v>78</v>
      </c>
      <c r="E397" s="678"/>
      <c r="F397" s="672"/>
      <c r="G397" s="83">
        <f t="shared" si="149"/>
        <v>0</v>
      </c>
      <c r="H397" s="74">
        <f t="shared" si="73"/>
        <v>0</v>
      </c>
      <c r="I397" s="75"/>
      <c r="J397" s="75"/>
      <c r="K397" s="75"/>
      <c r="L397" s="76"/>
      <c r="M397" s="77">
        <f t="shared" si="144"/>
        <v>0</v>
      </c>
      <c r="N397" s="78"/>
      <c r="O397" s="78"/>
      <c r="P397" s="78"/>
      <c r="Q397" s="78"/>
      <c r="R397" s="81"/>
      <c r="S397" s="62"/>
      <c r="T397" s="62"/>
      <c r="U397" s="62"/>
      <c r="V397" s="108"/>
      <c r="W397" s="108"/>
      <c r="X397" s="63"/>
      <c r="Y397" s="109"/>
      <c r="Z397" s="63"/>
      <c r="AA397" s="64"/>
      <c r="AB397" s="65"/>
      <c r="AC397" s="65"/>
      <c r="AD397" s="65"/>
      <c r="AE397" s="65"/>
      <c r="AF397" s="66"/>
      <c r="AG397" s="82"/>
      <c r="AH397" s="85"/>
      <c r="AI397" s="84"/>
      <c r="AJ397" s="83">
        <f>SUM(AK397:AM397)</f>
        <v>0</v>
      </c>
      <c r="AK397" s="84"/>
      <c r="AL397" s="75"/>
      <c r="AM397" s="85"/>
      <c r="AN397" s="82" t="s">
        <v>75</v>
      </c>
      <c r="AO397" s="75" t="s">
        <v>75</v>
      </c>
      <c r="AP397" s="85" t="s">
        <v>75</v>
      </c>
      <c r="AQ397" s="82" t="s">
        <v>75</v>
      </c>
      <c r="AR397" s="75" t="s">
        <v>75</v>
      </c>
      <c r="AS397" s="75" t="s">
        <v>75</v>
      </c>
      <c r="AT397" s="75" t="s">
        <v>75</v>
      </c>
      <c r="AU397" s="85" t="s">
        <v>75</v>
      </c>
      <c r="AV397" s="86">
        <f t="shared" si="92"/>
        <v>0</v>
      </c>
      <c r="AW397" s="108"/>
      <c r="AX397" s="108"/>
      <c r="AY397" s="108"/>
      <c r="AZ397" s="108"/>
      <c r="BA397" s="108"/>
      <c r="BB397" s="108"/>
      <c r="BC397" s="108"/>
      <c r="BD397" s="108"/>
      <c r="BE397" s="63"/>
    </row>
    <row r="398" spans="1:57" ht="34.049999999999997" customHeight="1" x14ac:dyDescent="0.3">
      <c r="A398" s="712"/>
      <c r="B398" s="675"/>
      <c r="C398" s="672"/>
      <c r="D398" s="72" t="s">
        <v>79</v>
      </c>
      <c r="E398" s="678"/>
      <c r="F398" s="672"/>
      <c r="G398" s="83">
        <f t="shared" si="149"/>
        <v>145</v>
      </c>
      <c r="H398" s="74">
        <f t="shared" si="73"/>
        <v>2</v>
      </c>
      <c r="I398" s="75">
        <v>2</v>
      </c>
      <c r="J398" s="75"/>
      <c r="K398" s="75"/>
      <c r="L398" s="76"/>
      <c r="M398" s="77">
        <f t="shared" si="144"/>
        <v>142</v>
      </c>
      <c r="N398" s="78"/>
      <c r="O398" s="78"/>
      <c r="P398" s="78"/>
      <c r="Q398" s="78"/>
      <c r="R398" s="81">
        <v>142</v>
      </c>
      <c r="S398" s="62">
        <v>6</v>
      </c>
      <c r="T398" s="62"/>
      <c r="U398" s="62"/>
      <c r="V398" s="108">
        <v>131</v>
      </c>
      <c r="W398" s="108">
        <v>5</v>
      </c>
      <c r="X398" s="63"/>
      <c r="Y398" s="109">
        <v>120</v>
      </c>
      <c r="Z398" s="63">
        <v>22</v>
      </c>
      <c r="AA398" s="64"/>
      <c r="AB398" s="65">
        <v>38</v>
      </c>
      <c r="AC398" s="65">
        <v>38</v>
      </c>
      <c r="AD398" s="65">
        <v>3</v>
      </c>
      <c r="AE398" s="65">
        <v>72</v>
      </c>
      <c r="AF398" s="66">
        <v>17</v>
      </c>
      <c r="AG398" s="82">
        <v>39.4</v>
      </c>
      <c r="AH398" s="85">
        <v>11.7</v>
      </c>
      <c r="AI398" s="84">
        <v>96.3</v>
      </c>
      <c r="AJ398" s="83">
        <f t="shared" ref="AJ398:AJ399" si="153">SUM(AQ398:AU398)</f>
        <v>142</v>
      </c>
      <c r="AK398" s="84" t="s">
        <v>77</v>
      </c>
      <c r="AL398" s="75" t="s">
        <v>77</v>
      </c>
      <c r="AM398" s="85" t="s">
        <v>77</v>
      </c>
      <c r="AN398" s="82" t="s">
        <v>75</v>
      </c>
      <c r="AO398" s="75" t="s">
        <v>75</v>
      </c>
      <c r="AP398" s="85" t="s">
        <v>75</v>
      </c>
      <c r="AQ398" s="82"/>
      <c r="AR398" s="75">
        <v>21</v>
      </c>
      <c r="AS398" s="75">
        <v>114</v>
      </c>
      <c r="AT398" s="75">
        <v>7</v>
      </c>
      <c r="AU398" s="85"/>
      <c r="AV398" s="86">
        <v>3</v>
      </c>
      <c r="AW398" s="108"/>
      <c r="AX398" s="108"/>
      <c r="AY398" s="108"/>
      <c r="AZ398" s="108"/>
      <c r="BA398" s="108">
        <v>2</v>
      </c>
      <c r="BB398" s="108"/>
      <c r="BC398" s="108">
        <v>1</v>
      </c>
      <c r="BD398" s="108"/>
      <c r="BE398" s="63"/>
    </row>
    <row r="399" spans="1:57" ht="34.049999999999997" customHeight="1" x14ac:dyDescent="0.3">
      <c r="A399" s="712"/>
      <c r="B399" s="676"/>
      <c r="C399" s="721"/>
      <c r="D399" s="89" t="s">
        <v>80</v>
      </c>
      <c r="E399" s="679"/>
      <c r="F399" s="673"/>
      <c r="G399" s="136">
        <f t="shared" si="149"/>
        <v>0</v>
      </c>
      <c r="H399" s="91">
        <f t="shared" si="73"/>
        <v>0</v>
      </c>
      <c r="I399" s="92"/>
      <c r="J399" s="92"/>
      <c r="K399" s="92"/>
      <c r="L399" s="93"/>
      <c r="M399" s="110">
        <f t="shared" si="144"/>
        <v>0</v>
      </c>
      <c r="N399" s="98"/>
      <c r="O399" s="98"/>
      <c r="P399" s="98"/>
      <c r="Q399" s="98"/>
      <c r="R399" s="99"/>
      <c r="S399" s="114"/>
      <c r="T399" s="114"/>
      <c r="U399" s="114"/>
      <c r="V399" s="98"/>
      <c r="W399" s="98"/>
      <c r="X399" s="99"/>
      <c r="Y399" s="97"/>
      <c r="Z399" s="99"/>
      <c r="AA399" s="103"/>
      <c r="AB399" s="92"/>
      <c r="AC399" s="92"/>
      <c r="AD399" s="92"/>
      <c r="AE399" s="92"/>
      <c r="AF399" s="93"/>
      <c r="AG399" s="103"/>
      <c r="AH399" s="106"/>
      <c r="AI399" s="105"/>
      <c r="AJ399" s="104">
        <f t="shared" si="153"/>
        <v>0</v>
      </c>
      <c r="AK399" s="105" t="s">
        <v>75</v>
      </c>
      <c r="AL399" s="92" t="s">
        <v>75</v>
      </c>
      <c r="AM399" s="106" t="s">
        <v>75</v>
      </c>
      <c r="AN399" s="103" t="s">
        <v>75</v>
      </c>
      <c r="AO399" s="92" t="s">
        <v>77</v>
      </c>
      <c r="AP399" s="106" t="s">
        <v>77</v>
      </c>
      <c r="AQ399" s="103"/>
      <c r="AR399" s="92"/>
      <c r="AS399" s="92"/>
      <c r="AT399" s="92"/>
      <c r="AU399" s="106"/>
      <c r="AV399" s="107">
        <f t="shared" ref="AV399:AV653" si="154">SUM(AW399:BE399)</f>
        <v>0</v>
      </c>
      <c r="AW399" s="98"/>
      <c r="AX399" s="98"/>
      <c r="AY399" s="98"/>
      <c r="AZ399" s="98"/>
      <c r="BA399" s="98"/>
      <c r="BB399" s="98"/>
      <c r="BC399" s="98"/>
      <c r="BD399" s="98"/>
      <c r="BE399" s="99"/>
    </row>
    <row r="400" spans="1:57" ht="34.049999999999997" customHeight="1" x14ac:dyDescent="0.3">
      <c r="A400" s="712"/>
      <c r="B400" s="674" t="s">
        <v>227</v>
      </c>
      <c r="C400" s="671" t="s">
        <v>228</v>
      </c>
      <c r="D400" s="51" t="s">
        <v>74</v>
      </c>
      <c r="E400" s="724">
        <v>147</v>
      </c>
      <c r="F400" s="681">
        <f>E400-SUM(M400:M404)</f>
        <v>-5</v>
      </c>
      <c r="G400" s="53">
        <f t="shared" si="149"/>
        <v>0</v>
      </c>
      <c r="H400" s="54">
        <f t="shared" si="73"/>
        <v>0</v>
      </c>
      <c r="I400" s="55"/>
      <c r="J400" s="55"/>
      <c r="K400" s="55"/>
      <c r="L400" s="56"/>
      <c r="M400" s="57">
        <f t="shared" si="144"/>
        <v>0</v>
      </c>
      <c r="N400" s="58"/>
      <c r="O400" s="58"/>
      <c r="P400" s="58"/>
      <c r="Q400" s="58"/>
      <c r="R400" s="59"/>
      <c r="S400" s="60"/>
      <c r="T400" s="58"/>
      <c r="U400" s="58"/>
      <c r="V400" s="55"/>
      <c r="W400" s="58"/>
      <c r="X400" s="61"/>
      <c r="Y400" s="62"/>
      <c r="Z400" s="63"/>
      <c r="AA400" s="64"/>
      <c r="AB400" s="65"/>
      <c r="AC400" s="65"/>
      <c r="AD400" s="65"/>
      <c r="AE400" s="65"/>
      <c r="AF400" s="66"/>
      <c r="AG400" s="64"/>
      <c r="AH400" s="66"/>
      <c r="AI400" s="67"/>
      <c r="AJ400" s="68">
        <f t="shared" ref="AJ400:AJ401" si="155">SUM(AN400:AP400)</f>
        <v>0</v>
      </c>
      <c r="AK400" s="69" t="s">
        <v>75</v>
      </c>
      <c r="AL400" s="55" t="s">
        <v>75</v>
      </c>
      <c r="AM400" s="70" t="s">
        <v>75</v>
      </c>
      <c r="AN400" s="67"/>
      <c r="AO400" s="55"/>
      <c r="AP400" s="70"/>
      <c r="AQ400" s="67" t="s">
        <v>75</v>
      </c>
      <c r="AR400" s="55" t="s">
        <v>75</v>
      </c>
      <c r="AS400" s="55" t="s">
        <v>75</v>
      </c>
      <c r="AT400" s="55" t="s">
        <v>75</v>
      </c>
      <c r="AU400" s="56" t="s">
        <v>75</v>
      </c>
      <c r="AV400" s="71">
        <f t="shared" si="154"/>
        <v>0</v>
      </c>
      <c r="AW400" s="58"/>
      <c r="AX400" s="58"/>
      <c r="AY400" s="58"/>
      <c r="AZ400" s="58"/>
      <c r="BA400" s="58"/>
      <c r="BB400" s="58"/>
      <c r="BC400" s="58"/>
      <c r="BD400" s="58"/>
      <c r="BE400" s="61"/>
    </row>
    <row r="401" spans="1:57" ht="34.049999999999997" customHeight="1" x14ac:dyDescent="0.3">
      <c r="A401" s="712"/>
      <c r="B401" s="675"/>
      <c r="C401" s="672"/>
      <c r="D401" s="72" t="s">
        <v>76</v>
      </c>
      <c r="E401" s="678"/>
      <c r="F401" s="672"/>
      <c r="G401" s="73">
        <f t="shared" si="149"/>
        <v>0</v>
      </c>
      <c r="H401" s="74">
        <f t="shared" si="73"/>
        <v>0</v>
      </c>
      <c r="I401" s="75"/>
      <c r="J401" s="75"/>
      <c r="K401" s="75"/>
      <c r="L401" s="76"/>
      <c r="M401" s="77">
        <f t="shared" si="144"/>
        <v>0</v>
      </c>
      <c r="N401" s="78"/>
      <c r="O401" s="78"/>
      <c r="P401" s="78"/>
      <c r="Q401" s="78"/>
      <c r="R401" s="79"/>
      <c r="S401" s="80"/>
      <c r="T401" s="75"/>
      <c r="U401" s="75"/>
      <c r="V401" s="78"/>
      <c r="W401" s="78"/>
      <c r="X401" s="81"/>
      <c r="Y401" s="62"/>
      <c r="Z401" s="63"/>
      <c r="AA401" s="64"/>
      <c r="AB401" s="65"/>
      <c r="AC401" s="65"/>
      <c r="AD401" s="65"/>
      <c r="AE401" s="65"/>
      <c r="AF401" s="66"/>
      <c r="AG401" s="82"/>
      <c r="AH401" s="76"/>
      <c r="AI401" s="82"/>
      <c r="AJ401" s="83">
        <f t="shared" si="155"/>
        <v>0</v>
      </c>
      <c r="AK401" s="84" t="s">
        <v>77</v>
      </c>
      <c r="AL401" s="75" t="s">
        <v>77</v>
      </c>
      <c r="AM401" s="85" t="s">
        <v>77</v>
      </c>
      <c r="AN401" s="82"/>
      <c r="AO401" s="75"/>
      <c r="AP401" s="85"/>
      <c r="AQ401" s="82" t="s">
        <v>75</v>
      </c>
      <c r="AR401" s="75" t="s">
        <v>75</v>
      </c>
      <c r="AS401" s="75" t="s">
        <v>75</v>
      </c>
      <c r="AT401" s="75" t="s">
        <v>75</v>
      </c>
      <c r="AU401" s="76" t="s">
        <v>75</v>
      </c>
      <c r="AV401" s="86">
        <f t="shared" si="154"/>
        <v>0</v>
      </c>
      <c r="AW401" s="78"/>
      <c r="AX401" s="78"/>
      <c r="AY401" s="78"/>
      <c r="AZ401" s="78"/>
      <c r="BA401" s="78"/>
      <c r="BB401" s="78"/>
      <c r="BC401" s="78"/>
      <c r="BD401" s="78"/>
      <c r="BE401" s="81"/>
    </row>
    <row r="402" spans="1:57" ht="34.049999999999997" customHeight="1" x14ac:dyDescent="0.3">
      <c r="A402" s="712"/>
      <c r="B402" s="675"/>
      <c r="C402" s="672"/>
      <c r="D402" s="72" t="s">
        <v>78</v>
      </c>
      <c r="E402" s="678"/>
      <c r="F402" s="672"/>
      <c r="G402" s="73">
        <f t="shared" si="149"/>
        <v>0</v>
      </c>
      <c r="H402" s="74">
        <f t="shared" si="73"/>
        <v>0</v>
      </c>
      <c r="I402" s="75"/>
      <c r="J402" s="75"/>
      <c r="K402" s="75"/>
      <c r="L402" s="76"/>
      <c r="M402" s="77">
        <f t="shared" si="144"/>
        <v>0</v>
      </c>
      <c r="N402" s="78"/>
      <c r="O402" s="78"/>
      <c r="P402" s="78"/>
      <c r="Q402" s="87"/>
      <c r="R402" s="79"/>
      <c r="S402" s="80"/>
      <c r="T402" s="78"/>
      <c r="U402" s="78"/>
      <c r="V402" s="78"/>
      <c r="W402" s="78"/>
      <c r="X402" s="81"/>
      <c r="Y402" s="62"/>
      <c r="Z402" s="63"/>
      <c r="AA402" s="64"/>
      <c r="AB402" s="65"/>
      <c r="AC402" s="65"/>
      <c r="AD402" s="65"/>
      <c r="AE402" s="65"/>
      <c r="AF402" s="66"/>
      <c r="AG402" s="82"/>
      <c r="AH402" s="76"/>
      <c r="AI402" s="82"/>
      <c r="AJ402" s="83">
        <f>SUM(AK402:AM402)</f>
        <v>0</v>
      </c>
      <c r="AK402" s="84"/>
      <c r="AL402" s="75"/>
      <c r="AM402" s="85"/>
      <c r="AN402" s="82" t="s">
        <v>75</v>
      </c>
      <c r="AO402" s="75" t="s">
        <v>75</v>
      </c>
      <c r="AP402" s="85" t="s">
        <v>75</v>
      </c>
      <c r="AQ402" s="82" t="s">
        <v>75</v>
      </c>
      <c r="AR402" s="75" t="s">
        <v>75</v>
      </c>
      <c r="AS402" s="75" t="s">
        <v>75</v>
      </c>
      <c r="AT402" s="75" t="s">
        <v>75</v>
      </c>
      <c r="AU402" s="76" t="s">
        <v>75</v>
      </c>
      <c r="AV402" s="86">
        <f t="shared" si="154"/>
        <v>0</v>
      </c>
      <c r="AW402" s="78"/>
      <c r="AX402" s="78"/>
      <c r="AY402" s="78"/>
      <c r="AZ402" s="78"/>
      <c r="BA402" s="78"/>
      <c r="BB402" s="78"/>
      <c r="BC402" s="78"/>
      <c r="BD402" s="78"/>
      <c r="BE402" s="81"/>
    </row>
    <row r="403" spans="1:57" ht="34.049999999999997" customHeight="1" x14ac:dyDescent="0.3">
      <c r="A403" s="712"/>
      <c r="B403" s="675"/>
      <c r="C403" s="672"/>
      <c r="D403" s="72" t="s">
        <v>79</v>
      </c>
      <c r="E403" s="678"/>
      <c r="F403" s="672"/>
      <c r="G403" s="73">
        <f t="shared" si="149"/>
        <v>154</v>
      </c>
      <c r="H403" s="74">
        <f t="shared" si="73"/>
        <v>2</v>
      </c>
      <c r="I403" s="75">
        <v>2</v>
      </c>
      <c r="J403" s="75"/>
      <c r="K403" s="75"/>
      <c r="L403" s="76"/>
      <c r="M403" s="77">
        <f t="shared" si="144"/>
        <v>152</v>
      </c>
      <c r="N403" s="78"/>
      <c r="O403" s="78"/>
      <c r="P403" s="78"/>
      <c r="Q403" s="78"/>
      <c r="R403" s="79">
        <v>152</v>
      </c>
      <c r="S403" s="80"/>
      <c r="T403" s="78"/>
      <c r="U403" s="78"/>
      <c r="V403" s="78">
        <v>152</v>
      </c>
      <c r="W403" s="78"/>
      <c r="X403" s="81"/>
      <c r="Y403" s="62">
        <v>142</v>
      </c>
      <c r="Z403" s="63">
        <v>10</v>
      </c>
      <c r="AA403" s="64"/>
      <c r="AB403" s="65">
        <v>38</v>
      </c>
      <c r="AC403" s="65">
        <v>32</v>
      </c>
      <c r="AD403" s="65">
        <v>4</v>
      </c>
      <c r="AE403" s="65">
        <v>87</v>
      </c>
      <c r="AF403" s="66">
        <v>9</v>
      </c>
      <c r="AG403" s="82">
        <v>30</v>
      </c>
      <c r="AH403" s="76">
        <v>13</v>
      </c>
      <c r="AI403" s="82">
        <v>100</v>
      </c>
      <c r="AJ403" s="83">
        <f t="shared" ref="AJ403:AJ404" si="156">SUM(AQ403:AU403)</f>
        <v>152</v>
      </c>
      <c r="AK403" s="84" t="s">
        <v>77</v>
      </c>
      <c r="AL403" s="75" t="s">
        <v>77</v>
      </c>
      <c r="AM403" s="85" t="s">
        <v>77</v>
      </c>
      <c r="AN403" s="82" t="s">
        <v>75</v>
      </c>
      <c r="AO403" s="75" t="s">
        <v>75</v>
      </c>
      <c r="AP403" s="85" t="s">
        <v>75</v>
      </c>
      <c r="AQ403" s="88">
        <v>29</v>
      </c>
      <c r="AR403" s="76">
        <v>34</v>
      </c>
      <c r="AS403" s="76">
        <v>31</v>
      </c>
      <c r="AT403" s="76">
        <v>29</v>
      </c>
      <c r="AU403" s="85">
        <v>29</v>
      </c>
      <c r="AV403" s="86">
        <f t="shared" si="154"/>
        <v>2</v>
      </c>
      <c r="AW403" s="78"/>
      <c r="AX403" s="78"/>
      <c r="AY403" s="78"/>
      <c r="AZ403" s="78"/>
      <c r="BA403" s="78">
        <v>2</v>
      </c>
      <c r="BB403" s="78"/>
      <c r="BC403" s="78"/>
      <c r="BD403" s="78"/>
      <c r="BE403" s="81"/>
    </row>
    <row r="404" spans="1:57" ht="34.049999999999997" customHeight="1" x14ac:dyDescent="0.3">
      <c r="A404" s="712"/>
      <c r="B404" s="676"/>
      <c r="C404" s="673"/>
      <c r="D404" s="89" t="s">
        <v>80</v>
      </c>
      <c r="E404" s="679"/>
      <c r="F404" s="673"/>
      <c r="G404" s="90">
        <f t="shared" si="149"/>
        <v>0</v>
      </c>
      <c r="H404" s="91">
        <f t="shared" si="73"/>
        <v>0</v>
      </c>
      <c r="I404" s="92"/>
      <c r="J404" s="92"/>
      <c r="K404" s="92"/>
      <c r="L404" s="93"/>
      <c r="M404" s="94">
        <f t="shared" si="144"/>
        <v>0</v>
      </c>
      <c r="N404" s="95"/>
      <c r="O404" s="95"/>
      <c r="P404" s="95"/>
      <c r="Q404" s="95"/>
      <c r="R404" s="96"/>
      <c r="S404" s="97"/>
      <c r="T404" s="98"/>
      <c r="U404" s="98"/>
      <c r="V404" s="98"/>
      <c r="W404" s="98"/>
      <c r="X404" s="99"/>
      <c r="Y404" s="100"/>
      <c r="Z404" s="81"/>
      <c r="AA404" s="82"/>
      <c r="AB404" s="75"/>
      <c r="AC404" s="75"/>
      <c r="AD404" s="75"/>
      <c r="AE404" s="75"/>
      <c r="AF404" s="76"/>
      <c r="AG404" s="101"/>
      <c r="AH404" s="102"/>
      <c r="AI404" s="103"/>
      <c r="AJ404" s="104">
        <f t="shared" si="156"/>
        <v>0</v>
      </c>
      <c r="AK404" s="105" t="s">
        <v>75</v>
      </c>
      <c r="AL404" s="92" t="s">
        <v>75</v>
      </c>
      <c r="AM404" s="106" t="s">
        <v>75</v>
      </c>
      <c r="AN404" s="103" t="s">
        <v>75</v>
      </c>
      <c r="AO404" s="92" t="s">
        <v>77</v>
      </c>
      <c r="AP404" s="106" t="s">
        <v>77</v>
      </c>
      <c r="AQ404" s="103"/>
      <c r="AR404" s="92"/>
      <c r="AS404" s="92"/>
      <c r="AT404" s="92"/>
      <c r="AU404" s="93"/>
      <c r="AV404" s="107">
        <f t="shared" si="154"/>
        <v>0</v>
      </c>
      <c r="AW404" s="98"/>
      <c r="AX404" s="98"/>
      <c r="AY404" s="98"/>
      <c r="AZ404" s="98"/>
      <c r="BA404" s="98"/>
      <c r="BB404" s="98"/>
      <c r="BC404" s="98"/>
      <c r="BD404" s="98"/>
      <c r="BE404" s="99"/>
    </row>
    <row r="405" spans="1:57" ht="34.049999999999997" customHeight="1" x14ac:dyDescent="0.3">
      <c r="A405" s="713" t="s">
        <v>229</v>
      </c>
      <c r="B405" s="674" t="s">
        <v>230</v>
      </c>
      <c r="C405" s="671" t="s">
        <v>231</v>
      </c>
      <c r="D405" s="51" t="s">
        <v>74</v>
      </c>
      <c r="E405" s="724">
        <v>404</v>
      </c>
      <c r="F405" s="681">
        <f>E405-SUM(M405:M409)</f>
        <v>-27</v>
      </c>
      <c r="G405" s="53">
        <f t="shared" si="149"/>
        <v>42</v>
      </c>
      <c r="H405" s="54">
        <f t="shared" si="73"/>
        <v>0</v>
      </c>
      <c r="I405" s="55"/>
      <c r="J405" s="55"/>
      <c r="K405" s="55"/>
      <c r="L405" s="56"/>
      <c r="M405" s="57">
        <f t="shared" si="144"/>
        <v>40</v>
      </c>
      <c r="N405" s="58">
        <v>40</v>
      </c>
      <c r="O405" s="58"/>
      <c r="P405" s="58"/>
      <c r="Q405" s="58"/>
      <c r="R405" s="61"/>
      <c r="S405" s="62">
        <v>3</v>
      </c>
      <c r="T405" s="62"/>
      <c r="U405" s="62"/>
      <c r="V405" s="108">
        <v>34</v>
      </c>
      <c r="W405" s="108">
        <v>3</v>
      </c>
      <c r="X405" s="63"/>
      <c r="Y405" s="60">
        <v>37</v>
      </c>
      <c r="Z405" s="61">
        <v>3</v>
      </c>
      <c r="AA405" s="67"/>
      <c r="AB405" s="55">
        <v>6</v>
      </c>
      <c r="AC405" s="55">
        <v>6</v>
      </c>
      <c r="AD405" s="55">
        <v>3</v>
      </c>
      <c r="AE405" s="55">
        <v>37</v>
      </c>
      <c r="AF405" s="56">
        <v>3</v>
      </c>
      <c r="AG405" s="67">
        <v>35</v>
      </c>
      <c r="AH405" s="70">
        <v>7.6</v>
      </c>
      <c r="AI405" s="69">
        <v>16</v>
      </c>
      <c r="AJ405" s="68">
        <f t="shared" ref="AJ405:AJ406" si="157">SUM(AN405:AP405)</f>
        <v>40</v>
      </c>
      <c r="AK405" s="69" t="s">
        <v>75</v>
      </c>
      <c r="AL405" s="55" t="s">
        <v>75</v>
      </c>
      <c r="AM405" s="70" t="s">
        <v>75</v>
      </c>
      <c r="AN405" s="67">
        <v>2</v>
      </c>
      <c r="AO405" s="55">
        <v>28</v>
      </c>
      <c r="AP405" s="70">
        <v>10</v>
      </c>
      <c r="AQ405" s="67" t="s">
        <v>75</v>
      </c>
      <c r="AR405" s="55" t="s">
        <v>75</v>
      </c>
      <c r="AS405" s="55" t="s">
        <v>75</v>
      </c>
      <c r="AT405" s="55" t="s">
        <v>75</v>
      </c>
      <c r="AU405" s="70" t="s">
        <v>75</v>
      </c>
      <c r="AV405" s="71">
        <f t="shared" si="154"/>
        <v>2</v>
      </c>
      <c r="AW405" s="108"/>
      <c r="AX405" s="108"/>
      <c r="AY405" s="108"/>
      <c r="AZ405" s="108"/>
      <c r="BA405" s="108">
        <v>2</v>
      </c>
      <c r="BB405" s="108"/>
      <c r="BC405" s="108"/>
      <c r="BD405" s="108"/>
      <c r="BE405" s="63"/>
    </row>
    <row r="406" spans="1:57" ht="34.049999999999997" customHeight="1" x14ac:dyDescent="0.3">
      <c r="A406" s="702"/>
      <c r="B406" s="675"/>
      <c r="C406" s="672"/>
      <c r="D406" s="72" t="s">
        <v>76</v>
      </c>
      <c r="E406" s="678"/>
      <c r="F406" s="672"/>
      <c r="G406" s="73">
        <f t="shared" si="149"/>
        <v>0</v>
      </c>
      <c r="H406" s="74">
        <f t="shared" si="73"/>
        <v>0</v>
      </c>
      <c r="I406" s="75"/>
      <c r="J406" s="75"/>
      <c r="K406" s="75"/>
      <c r="L406" s="76"/>
      <c r="M406" s="77">
        <f t="shared" si="144"/>
        <v>0</v>
      </c>
      <c r="N406" s="78"/>
      <c r="O406" s="78"/>
      <c r="P406" s="78"/>
      <c r="Q406" s="78"/>
      <c r="R406" s="81"/>
      <c r="S406" s="62"/>
      <c r="T406" s="62"/>
      <c r="U406" s="62"/>
      <c r="V406" s="108"/>
      <c r="W406" s="108"/>
      <c r="X406" s="63"/>
      <c r="Y406" s="109"/>
      <c r="Z406" s="63"/>
      <c r="AA406" s="64"/>
      <c r="AB406" s="65"/>
      <c r="AC406" s="65"/>
      <c r="AD406" s="65"/>
      <c r="AE406" s="65"/>
      <c r="AF406" s="66"/>
      <c r="AG406" s="82"/>
      <c r="AH406" s="85"/>
      <c r="AI406" s="84"/>
      <c r="AJ406" s="83">
        <f t="shared" si="157"/>
        <v>0</v>
      </c>
      <c r="AK406" s="84" t="s">
        <v>77</v>
      </c>
      <c r="AL406" s="75" t="s">
        <v>77</v>
      </c>
      <c r="AM406" s="85" t="s">
        <v>77</v>
      </c>
      <c r="AN406" s="82"/>
      <c r="AO406" s="75"/>
      <c r="AP406" s="85"/>
      <c r="AQ406" s="82" t="s">
        <v>75</v>
      </c>
      <c r="AR406" s="75" t="s">
        <v>75</v>
      </c>
      <c r="AS406" s="75" t="s">
        <v>75</v>
      </c>
      <c r="AT406" s="75" t="s">
        <v>75</v>
      </c>
      <c r="AU406" s="85" t="s">
        <v>75</v>
      </c>
      <c r="AV406" s="86">
        <f t="shared" si="154"/>
        <v>0</v>
      </c>
      <c r="AW406" s="108"/>
      <c r="AX406" s="108"/>
      <c r="AY406" s="108"/>
      <c r="AZ406" s="108"/>
      <c r="BA406" s="108"/>
      <c r="BB406" s="108"/>
      <c r="BC406" s="108"/>
      <c r="BD406" s="108"/>
      <c r="BE406" s="63"/>
    </row>
    <row r="407" spans="1:57" ht="34.049999999999997" customHeight="1" x14ac:dyDescent="0.3">
      <c r="A407" s="702"/>
      <c r="B407" s="675"/>
      <c r="C407" s="672"/>
      <c r="D407" s="72" t="s">
        <v>78</v>
      </c>
      <c r="E407" s="678"/>
      <c r="F407" s="672"/>
      <c r="G407" s="73">
        <f t="shared" si="149"/>
        <v>0</v>
      </c>
      <c r="H407" s="74">
        <f t="shared" si="73"/>
        <v>0</v>
      </c>
      <c r="I407" s="75"/>
      <c r="J407" s="75"/>
      <c r="K407" s="75"/>
      <c r="L407" s="76"/>
      <c r="M407" s="77">
        <f t="shared" si="144"/>
        <v>0</v>
      </c>
      <c r="N407" s="78"/>
      <c r="O407" s="78"/>
      <c r="P407" s="78"/>
      <c r="Q407" s="78"/>
      <c r="R407" s="81"/>
      <c r="S407" s="62"/>
      <c r="T407" s="62"/>
      <c r="U407" s="62"/>
      <c r="V407" s="108"/>
      <c r="W407" s="108"/>
      <c r="X407" s="63"/>
      <c r="Y407" s="109"/>
      <c r="Z407" s="63"/>
      <c r="AA407" s="64"/>
      <c r="AB407" s="65"/>
      <c r="AC407" s="65"/>
      <c r="AD407" s="65"/>
      <c r="AE407" s="65"/>
      <c r="AF407" s="66"/>
      <c r="AG407" s="82"/>
      <c r="AH407" s="85"/>
      <c r="AI407" s="84"/>
      <c r="AJ407" s="83">
        <f>SUM(AK407:AM407)</f>
        <v>0</v>
      </c>
      <c r="AK407" s="84"/>
      <c r="AL407" s="75"/>
      <c r="AM407" s="85"/>
      <c r="AN407" s="82" t="s">
        <v>75</v>
      </c>
      <c r="AO407" s="75" t="s">
        <v>75</v>
      </c>
      <c r="AP407" s="85" t="s">
        <v>75</v>
      </c>
      <c r="AQ407" s="82" t="s">
        <v>75</v>
      </c>
      <c r="AR407" s="75" t="s">
        <v>75</v>
      </c>
      <c r="AS407" s="75" t="s">
        <v>75</v>
      </c>
      <c r="AT407" s="75" t="s">
        <v>75</v>
      </c>
      <c r="AU407" s="85" t="s">
        <v>75</v>
      </c>
      <c r="AV407" s="86">
        <f t="shared" si="154"/>
        <v>0</v>
      </c>
      <c r="AW407" s="108"/>
      <c r="AX407" s="108"/>
      <c r="AY407" s="108"/>
      <c r="AZ407" s="108"/>
      <c r="BA407" s="108"/>
      <c r="BB407" s="108"/>
      <c r="BC407" s="108"/>
      <c r="BD407" s="108"/>
      <c r="BE407" s="63"/>
    </row>
    <row r="408" spans="1:57" ht="34.049999999999997" customHeight="1" x14ac:dyDescent="0.3">
      <c r="A408" s="702"/>
      <c r="B408" s="675"/>
      <c r="C408" s="672"/>
      <c r="D408" s="72" t="s">
        <v>79</v>
      </c>
      <c r="E408" s="678"/>
      <c r="F408" s="672"/>
      <c r="G408" s="73">
        <f t="shared" si="149"/>
        <v>397</v>
      </c>
      <c r="H408" s="74">
        <f t="shared" si="73"/>
        <v>0</v>
      </c>
      <c r="I408" s="75"/>
      <c r="J408" s="75"/>
      <c r="K408" s="75"/>
      <c r="L408" s="76"/>
      <c r="M408" s="77">
        <v>391</v>
      </c>
      <c r="N408" s="78">
        <v>391</v>
      </c>
      <c r="O408" s="78"/>
      <c r="P408" s="78"/>
      <c r="Q408" s="78"/>
      <c r="R408" s="81"/>
      <c r="S408" s="62">
        <v>20</v>
      </c>
      <c r="T408" s="62"/>
      <c r="U408" s="62"/>
      <c r="V408" s="108">
        <v>362</v>
      </c>
      <c r="W408" s="108">
        <v>9</v>
      </c>
      <c r="X408" s="63"/>
      <c r="Y408" s="109">
        <v>335</v>
      </c>
      <c r="Z408" s="63">
        <v>56</v>
      </c>
      <c r="AA408" s="64"/>
      <c r="AB408" s="65">
        <v>87</v>
      </c>
      <c r="AC408" s="65">
        <v>86</v>
      </c>
      <c r="AD408" s="65">
        <v>22</v>
      </c>
      <c r="AE408" s="65">
        <v>330</v>
      </c>
      <c r="AF408" s="66">
        <v>21</v>
      </c>
      <c r="AG408" s="82">
        <v>33.700000000000003</v>
      </c>
      <c r="AH408" s="85">
        <v>11.5</v>
      </c>
      <c r="AI408" s="84">
        <v>120</v>
      </c>
      <c r="AJ408" s="83">
        <f t="shared" ref="AJ408:AJ409" si="158">SUM(AQ408:AU408)</f>
        <v>391</v>
      </c>
      <c r="AK408" s="84" t="s">
        <v>77</v>
      </c>
      <c r="AL408" s="75" t="s">
        <v>77</v>
      </c>
      <c r="AM408" s="85" t="s">
        <v>77</v>
      </c>
      <c r="AN408" s="82" t="s">
        <v>75</v>
      </c>
      <c r="AO408" s="75" t="s">
        <v>75</v>
      </c>
      <c r="AP408" s="85" t="s">
        <v>75</v>
      </c>
      <c r="AQ408" s="122">
        <v>33</v>
      </c>
      <c r="AR408" s="123">
        <v>112</v>
      </c>
      <c r="AS408" s="123">
        <v>204</v>
      </c>
      <c r="AT408" s="123">
        <v>24</v>
      </c>
      <c r="AU408" s="138">
        <v>18</v>
      </c>
      <c r="AV408" s="86">
        <f t="shared" si="154"/>
        <v>6</v>
      </c>
      <c r="AW408" s="108"/>
      <c r="AX408" s="108"/>
      <c r="AY408" s="108"/>
      <c r="AZ408" s="108"/>
      <c r="BA408" s="108">
        <v>4</v>
      </c>
      <c r="BB408" s="108"/>
      <c r="BC408" s="108"/>
      <c r="BD408" s="108">
        <v>2</v>
      </c>
      <c r="BE408" s="63"/>
    </row>
    <row r="409" spans="1:57" ht="34.049999999999997" customHeight="1" x14ac:dyDescent="0.3">
      <c r="A409" s="702"/>
      <c r="B409" s="676"/>
      <c r="C409" s="721"/>
      <c r="D409" s="89" t="s">
        <v>80</v>
      </c>
      <c r="E409" s="679"/>
      <c r="F409" s="673"/>
      <c r="G409" s="90">
        <f t="shared" si="149"/>
        <v>0</v>
      </c>
      <c r="H409" s="91">
        <f t="shared" si="73"/>
        <v>0</v>
      </c>
      <c r="I409" s="92"/>
      <c r="J409" s="92"/>
      <c r="K409" s="92"/>
      <c r="L409" s="93"/>
      <c r="M409" s="110">
        <f t="shared" ref="M409:M457" si="159">IF(AND(SUM(N409:R409)=SUM(Y409:Z409),SUM(S409:X409)=SUM(Y409:Z409)),SUM(N409:R409),"ПЕРЕВІРТЕ ПРАВИЛЬНІСТЬ ДАНИХ")</f>
        <v>0</v>
      </c>
      <c r="N409" s="98"/>
      <c r="O409" s="98"/>
      <c r="P409" s="98"/>
      <c r="Q409" s="98"/>
      <c r="R409" s="99"/>
      <c r="S409" s="100"/>
      <c r="T409" s="100"/>
      <c r="U409" s="100"/>
      <c r="V409" s="78"/>
      <c r="W409" s="78"/>
      <c r="X409" s="81"/>
      <c r="Y409" s="80"/>
      <c r="Z409" s="81"/>
      <c r="AA409" s="82"/>
      <c r="AB409" s="75"/>
      <c r="AC409" s="75"/>
      <c r="AD409" s="75"/>
      <c r="AE409" s="75"/>
      <c r="AF409" s="76"/>
      <c r="AG409" s="103"/>
      <c r="AH409" s="106"/>
      <c r="AI409" s="111"/>
      <c r="AJ409" s="112">
        <f t="shared" si="158"/>
        <v>0</v>
      </c>
      <c r="AK409" s="105" t="s">
        <v>75</v>
      </c>
      <c r="AL409" s="92" t="s">
        <v>75</v>
      </c>
      <c r="AM409" s="106" t="s">
        <v>75</v>
      </c>
      <c r="AN409" s="103" t="s">
        <v>75</v>
      </c>
      <c r="AO409" s="92" t="s">
        <v>77</v>
      </c>
      <c r="AP409" s="106" t="s">
        <v>77</v>
      </c>
      <c r="AQ409" s="103"/>
      <c r="AR409" s="92"/>
      <c r="AS409" s="92"/>
      <c r="AT409" s="92"/>
      <c r="AU409" s="106"/>
      <c r="AV409" s="107">
        <f t="shared" si="154"/>
        <v>0</v>
      </c>
      <c r="AW409" s="78"/>
      <c r="AX409" s="78"/>
      <c r="AY409" s="78"/>
      <c r="AZ409" s="78"/>
      <c r="BA409" s="78"/>
      <c r="BB409" s="78"/>
      <c r="BC409" s="78"/>
      <c r="BD409" s="78"/>
      <c r="BE409" s="81"/>
    </row>
    <row r="410" spans="1:57" ht="34.049999999999997" customHeight="1" x14ac:dyDescent="0.3">
      <c r="A410" s="702"/>
      <c r="B410" s="674" t="s">
        <v>232</v>
      </c>
      <c r="C410" s="671" t="s">
        <v>233</v>
      </c>
      <c r="D410" s="51" t="s">
        <v>74</v>
      </c>
      <c r="E410" s="724">
        <v>250</v>
      </c>
      <c r="F410" s="681">
        <f>E410-SUM(M410:M414)</f>
        <v>36</v>
      </c>
      <c r="G410" s="53">
        <f t="shared" si="149"/>
        <v>0</v>
      </c>
      <c r="H410" s="54">
        <f t="shared" si="73"/>
        <v>0</v>
      </c>
      <c r="I410" s="55"/>
      <c r="J410" s="55"/>
      <c r="K410" s="55"/>
      <c r="L410" s="56"/>
      <c r="M410" s="57">
        <f t="shared" si="159"/>
        <v>0</v>
      </c>
      <c r="N410" s="58"/>
      <c r="O410" s="58"/>
      <c r="P410" s="58"/>
      <c r="Q410" s="58"/>
      <c r="R410" s="61"/>
      <c r="S410" s="113"/>
      <c r="T410" s="113"/>
      <c r="U410" s="113"/>
      <c r="V410" s="58"/>
      <c r="W410" s="58"/>
      <c r="X410" s="61"/>
      <c r="Y410" s="60"/>
      <c r="Z410" s="61"/>
      <c r="AA410" s="67"/>
      <c r="AB410" s="55"/>
      <c r="AC410" s="55"/>
      <c r="AD410" s="55"/>
      <c r="AE410" s="55"/>
      <c r="AF410" s="56"/>
      <c r="AG410" s="67"/>
      <c r="AH410" s="70"/>
      <c r="AI410" s="69"/>
      <c r="AJ410" s="68">
        <f t="shared" ref="AJ410:AJ411" si="160">SUM(AN410:AP410)</f>
        <v>0</v>
      </c>
      <c r="AK410" s="69" t="s">
        <v>75</v>
      </c>
      <c r="AL410" s="55" t="s">
        <v>75</v>
      </c>
      <c r="AM410" s="70" t="s">
        <v>75</v>
      </c>
      <c r="AN410" s="67"/>
      <c r="AO410" s="55"/>
      <c r="AP410" s="70"/>
      <c r="AQ410" s="67" t="s">
        <v>75</v>
      </c>
      <c r="AR410" s="55" t="s">
        <v>75</v>
      </c>
      <c r="AS410" s="55" t="s">
        <v>75</v>
      </c>
      <c r="AT410" s="55" t="s">
        <v>75</v>
      </c>
      <c r="AU410" s="70" t="s">
        <v>75</v>
      </c>
      <c r="AV410" s="71">
        <f t="shared" si="154"/>
        <v>0</v>
      </c>
      <c r="AW410" s="58"/>
      <c r="AX410" s="58"/>
      <c r="AY410" s="58"/>
      <c r="AZ410" s="58"/>
      <c r="BA410" s="58"/>
      <c r="BB410" s="58"/>
      <c r="BC410" s="58"/>
      <c r="BD410" s="58"/>
      <c r="BE410" s="61"/>
    </row>
    <row r="411" spans="1:57" ht="34.049999999999997" customHeight="1" x14ac:dyDescent="0.3">
      <c r="A411" s="702"/>
      <c r="B411" s="675"/>
      <c r="C411" s="672"/>
      <c r="D411" s="72" t="s">
        <v>76</v>
      </c>
      <c r="E411" s="678"/>
      <c r="F411" s="672"/>
      <c r="G411" s="73">
        <f t="shared" si="149"/>
        <v>0</v>
      </c>
      <c r="H411" s="74">
        <f t="shared" si="73"/>
        <v>0</v>
      </c>
      <c r="I411" s="75"/>
      <c r="J411" s="75"/>
      <c r="K411" s="75"/>
      <c r="L411" s="76"/>
      <c r="M411" s="77">
        <f t="shared" si="159"/>
        <v>0</v>
      </c>
      <c r="N411" s="78"/>
      <c r="O411" s="78"/>
      <c r="P411" s="78"/>
      <c r="Q411" s="78"/>
      <c r="R411" s="81"/>
      <c r="S411" s="62"/>
      <c r="T411" s="62"/>
      <c r="U411" s="62"/>
      <c r="V411" s="108"/>
      <c r="W411" s="108"/>
      <c r="X411" s="63"/>
      <c r="Y411" s="109"/>
      <c r="Z411" s="63"/>
      <c r="AA411" s="64"/>
      <c r="AB411" s="65"/>
      <c r="AC411" s="65"/>
      <c r="AD411" s="65"/>
      <c r="AE411" s="65"/>
      <c r="AF411" s="66"/>
      <c r="AG411" s="82"/>
      <c r="AH411" s="85"/>
      <c r="AI411" s="84"/>
      <c r="AJ411" s="83">
        <f t="shared" si="160"/>
        <v>0</v>
      </c>
      <c r="AK411" s="84" t="s">
        <v>77</v>
      </c>
      <c r="AL411" s="75" t="s">
        <v>77</v>
      </c>
      <c r="AM411" s="85" t="s">
        <v>77</v>
      </c>
      <c r="AN411" s="82"/>
      <c r="AO411" s="75"/>
      <c r="AP411" s="85"/>
      <c r="AQ411" s="82" t="s">
        <v>75</v>
      </c>
      <c r="AR411" s="75" t="s">
        <v>75</v>
      </c>
      <c r="AS411" s="75" t="s">
        <v>75</v>
      </c>
      <c r="AT411" s="75" t="s">
        <v>75</v>
      </c>
      <c r="AU411" s="85" t="s">
        <v>75</v>
      </c>
      <c r="AV411" s="86">
        <f t="shared" si="154"/>
        <v>0</v>
      </c>
      <c r="AW411" s="108"/>
      <c r="AX411" s="108"/>
      <c r="AY411" s="108"/>
      <c r="AZ411" s="108"/>
      <c r="BA411" s="108"/>
      <c r="BB411" s="108"/>
      <c r="BC411" s="108"/>
      <c r="BD411" s="108"/>
      <c r="BE411" s="63"/>
    </row>
    <row r="412" spans="1:57" ht="34.049999999999997" customHeight="1" x14ac:dyDescent="0.3">
      <c r="A412" s="702"/>
      <c r="B412" s="675"/>
      <c r="C412" s="672"/>
      <c r="D412" s="72" t="s">
        <v>78</v>
      </c>
      <c r="E412" s="678"/>
      <c r="F412" s="672"/>
      <c r="G412" s="73">
        <f t="shared" si="149"/>
        <v>0</v>
      </c>
      <c r="H412" s="74">
        <f t="shared" si="73"/>
        <v>0</v>
      </c>
      <c r="I412" s="75"/>
      <c r="J412" s="75"/>
      <c r="K412" s="75"/>
      <c r="L412" s="76"/>
      <c r="M412" s="77">
        <f t="shared" si="159"/>
        <v>0</v>
      </c>
      <c r="N412" s="78"/>
      <c r="O412" s="78"/>
      <c r="P412" s="78"/>
      <c r="Q412" s="78"/>
      <c r="R412" s="81"/>
      <c r="S412" s="62"/>
      <c r="T412" s="62"/>
      <c r="U412" s="62"/>
      <c r="V412" s="108"/>
      <c r="W412" s="108"/>
      <c r="X412" s="63"/>
      <c r="Y412" s="109"/>
      <c r="Z412" s="63"/>
      <c r="AA412" s="64"/>
      <c r="AB412" s="65"/>
      <c r="AC412" s="65"/>
      <c r="AD412" s="65"/>
      <c r="AE412" s="65"/>
      <c r="AF412" s="66"/>
      <c r="AG412" s="82"/>
      <c r="AH412" s="85"/>
      <c r="AI412" s="84"/>
      <c r="AJ412" s="83">
        <f>SUM(AK412:AM412)</f>
        <v>0</v>
      </c>
      <c r="AK412" s="84"/>
      <c r="AL412" s="75"/>
      <c r="AM412" s="85"/>
      <c r="AN412" s="82" t="s">
        <v>75</v>
      </c>
      <c r="AO412" s="75" t="s">
        <v>75</v>
      </c>
      <c r="AP412" s="85" t="s">
        <v>75</v>
      </c>
      <c r="AQ412" s="82" t="s">
        <v>75</v>
      </c>
      <c r="AR412" s="75" t="s">
        <v>75</v>
      </c>
      <c r="AS412" s="75" t="s">
        <v>75</v>
      </c>
      <c r="AT412" s="75" t="s">
        <v>75</v>
      </c>
      <c r="AU412" s="85" t="s">
        <v>75</v>
      </c>
      <c r="AV412" s="86">
        <f t="shared" si="154"/>
        <v>0</v>
      </c>
      <c r="AW412" s="108"/>
      <c r="AX412" s="108"/>
      <c r="AY412" s="108"/>
      <c r="AZ412" s="108"/>
      <c r="BA412" s="108"/>
      <c r="BB412" s="108"/>
      <c r="BC412" s="108"/>
      <c r="BD412" s="108"/>
      <c r="BE412" s="63"/>
    </row>
    <row r="413" spans="1:57" ht="34.049999999999997" customHeight="1" x14ac:dyDescent="0.3">
      <c r="A413" s="702"/>
      <c r="B413" s="675"/>
      <c r="C413" s="672"/>
      <c r="D413" s="72" t="s">
        <v>79</v>
      </c>
      <c r="E413" s="678"/>
      <c r="F413" s="672"/>
      <c r="G413" s="73">
        <f t="shared" si="149"/>
        <v>221</v>
      </c>
      <c r="H413" s="74">
        <f t="shared" si="73"/>
        <v>5</v>
      </c>
      <c r="I413" s="75">
        <v>4</v>
      </c>
      <c r="J413" s="75">
        <v>1</v>
      </c>
      <c r="K413" s="75"/>
      <c r="L413" s="76"/>
      <c r="M413" s="77">
        <f t="shared" si="159"/>
        <v>214</v>
      </c>
      <c r="N413" s="78">
        <v>214</v>
      </c>
      <c r="O413" s="78"/>
      <c r="P413" s="78"/>
      <c r="Q413" s="78"/>
      <c r="R413" s="81"/>
      <c r="S413" s="62">
        <v>93</v>
      </c>
      <c r="T413" s="62"/>
      <c r="U413" s="62"/>
      <c r="V413" s="108">
        <v>116</v>
      </c>
      <c r="W413" s="108">
        <v>5</v>
      </c>
      <c r="X413" s="63"/>
      <c r="Y413" s="109">
        <v>193</v>
      </c>
      <c r="Z413" s="63">
        <v>21</v>
      </c>
      <c r="AA413" s="64"/>
      <c r="AB413" s="65">
        <v>46</v>
      </c>
      <c r="AC413" s="65">
        <v>45</v>
      </c>
      <c r="AD413" s="65">
        <v>15</v>
      </c>
      <c r="AE413" s="65">
        <v>69</v>
      </c>
      <c r="AF413" s="66">
        <v>25</v>
      </c>
      <c r="AG413" s="82">
        <v>38</v>
      </c>
      <c r="AH413" s="85">
        <v>15.6</v>
      </c>
      <c r="AI413" s="84" t="s">
        <v>234</v>
      </c>
      <c r="AJ413" s="83">
        <f t="shared" ref="AJ413:AJ414" si="161">SUM(AQ413:AU413)</f>
        <v>214</v>
      </c>
      <c r="AK413" s="84" t="s">
        <v>77</v>
      </c>
      <c r="AL413" s="75" t="s">
        <v>77</v>
      </c>
      <c r="AM413" s="85" t="s">
        <v>77</v>
      </c>
      <c r="AN413" s="82" t="s">
        <v>75</v>
      </c>
      <c r="AO413" s="75" t="s">
        <v>75</v>
      </c>
      <c r="AP413" s="85" t="s">
        <v>75</v>
      </c>
      <c r="AQ413" s="82">
        <v>6</v>
      </c>
      <c r="AR413" s="75">
        <v>47</v>
      </c>
      <c r="AS413" s="75">
        <v>78</v>
      </c>
      <c r="AT413" s="75">
        <v>61</v>
      </c>
      <c r="AU413" s="85">
        <v>22</v>
      </c>
      <c r="AV413" s="86">
        <f t="shared" si="154"/>
        <v>7</v>
      </c>
      <c r="AW413" s="108"/>
      <c r="AX413" s="108" t="s">
        <v>235</v>
      </c>
      <c r="AY413" s="108" t="s">
        <v>235</v>
      </c>
      <c r="AZ413" s="108"/>
      <c r="BA413" s="108">
        <v>5</v>
      </c>
      <c r="BB413" s="108"/>
      <c r="BC413" s="108"/>
      <c r="BD413" s="108">
        <v>2</v>
      </c>
      <c r="BE413" s="63"/>
    </row>
    <row r="414" spans="1:57" ht="34.049999999999997" customHeight="1" x14ac:dyDescent="0.3">
      <c r="A414" s="702"/>
      <c r="B414" s="676"/>
      <c r="C414" s="721"/>
      <c r="D414" s="89" t="s">
        <v>80</v>
      </c>
      <c r="E414" s="679"/>
      <c r="F414" s="673"/>
      <c r="G414" s="90">
        <f t="shared" si="149"/>
        <v>0</v>
      </c>
      <c r="H414" s="91">
        <f t="shared" si="73"/>
        <v>0</v>
      </c>
      <c r="I414" s="92"/>
      <c r="J414" s="92"/>
      <c r="K414" s="92"/>
      <c r="L414" s="93"/>
      <c r="M414" s="110">
        <f t="shared" si="159"/>
        <v>0</v>
      </c>
      <c r="N414" s="98"/>
      <c r="O414" s="98"/>
      <c r="P414" s="98"/>
      <c r="Q414" s="98"/>
      <c r="R414" s="99"/>
      <c r="S414" s="114"/>
      <c r="T414" s="114"/>
      <c r="U414" s="114"/>
      <c r="V414" s="98"/>
      <c r="W414" s="98"/>
      <c r="X414" s="99"/>
      <c r="Y414" s="97"/>
      <c r="Z414" s="99"/>
      <c r="AA414" s="103"/>
      <c r="AB414" s="92"/>
      <c r="AC414" s="92"/>
      <c r="AD414" s="92"/>
      <c r="AE414" s="92"/>
      <c r="AF414" s="93"/>
      <c r="AG414" s="103"/>
      <c r="AH414" s="106"/>
      <c r="AI414" s="105"/>
      <c r="AJ414" s="104">
        <f t="shared" si="161"/>
        <v>0</v>
      </c>
      <c r="AK414" s="105" t="s">
        <v>75</v>
      </c>
      <c r="AL414" s="92" t="s">
        <v>75</v>
      </c>
      <c r="AM414" s="106" t="s">
        <v>75</v>
      </c>
      <c r="AN414" s="103" t="s">
        <v>75</v>
      </c>
      <c r="AO414" s="92" t="s">
        <v>77</v>
      </c>
      <c r="AP414" s="106" t="s">
        <v>77</v>
      </c>
      <c r="AQ414" s="103"/>
      <c r="AR414" s="92"/>
      <c r="AS414" s="92"/>
      <c r="AT414" s="92"/>
      <c r="AU414" s="106"/>
      <c r="AV414" s="107">
        <f t="shared" si="154"/>
        <v>0</v>
      </c>
      <c r="AW414" s="98"/>
      <c r="AX414" s="98"/>
      <c r="AY414" s="98"/>
      <c r="AZ414" s="98"/>
      <c r="BA414" s="98"/>
      <c r="BB414" s="98"/>
      <c r="BC414" s="98"/>
      <c r="BD414" s="98"/>
      <c r="BE414" s="99"/>
    </row>
    <row r="415" spans="1:57" ht="34.049999999999997" customHeight="1" x14ac:dyDescent="0.3">
      <c r="A415" s="702"/>
      <c r="B415" s="674" t="s">
        <v>236</v>
      </c>
      <c r="C415" s="671" t="s">
        <v>237</v>
      </c>
      <c r="D415" s="51" t="s">
        <v>74</v>
      </c>
      <c r="E415" s="724">
        <v>90</v>
      </c>
      <c r="F415" s="681">
        <f>E415-SUM(M415:M419)</f>
        <v>6</v>
      </c>
      <c r="G415" s="53">
        <f t="shared" si="149"/>
        <v>0</v>
      </c>
      <c r="H415" s="54">
        <f t="shared" si="73"/>
        <v>0</v>
      </c>
      <c r="I415" s="55"/>
      <c r="J415" s="55"/>
      <c r="K415" s="55"/>
      <c r="L415" s="56"/>
      <c r="M415" s="57">
        <f t="shared" si="159"/>
        <v>0</v>
      </c>
      <c r="N415" s="58"/>
      <c r="O415" s="58"/>
      <c r="P415" s="58"/>
      <c r="Q415" s="58"/>
      <c r="R415" s="59"/>
      <c r="S415" s="60"/>
      <c r="T415" s="58"/>
      <c r="U415" s="58"/>
      <c r="V415" s="55"/>
      <c r="W415" s="58"/>
      <c r="X415" s="61"/>
      <c r="Y415" s="62"/>
      <c r="Z415" s="63"/>
      <c r="AA415" s="64"/>
      <c r="AB415" s="65"/>
      <c r="AC415" s="65"/>
      <c r="AD415" s="65"/>
      <c r="AE415" s="65"/>
      <c r="AF415" s="66"/>
      <c r="AG415" s="64"/>
      <c r="AH415" s="66"/>
      <c r="AI415" s="67"/>
      <c r="AJ415" s="68">
        <f t="shared" ref="AJ415:AJ416" si="162">SUM(AN415:AP415)</f>
        <v>0</v>
      </c>
      <c r="AK415" s="69" t="s">
        <v>75</v>
      </c>
      <c r="AL415" s="55" t="s">
        <v>75</v>
      </c>
      <c r="AM415" s="70" t="s">
        <v>75</v>
      </c>
      <c r="AN415" s="67"/>
      <c r="AO415" s="55"/>
      <c r="AP415" s="70"/>
      <c r="AQ415" s="67" t="s">
        <v>75</v>
      </c>
      <c r="AR415" s="55" t="s">
        <v>75</v>
      </c>
      <c r="AS415" s="55" t="s">
        <v>75</v>
      </c>
      <c r="AT415" s="55" t="s">
        <v>75</v>
      </c>
      <c r="AU415" s="56" t="s">
        <v>75</v>
      </c>
      <c r="AV415" s="71">
        <f t="shared" si="154"/>
        <v>0</v>
      </c>
      <c r="AW415" s="58"/>
      <c r="AX415" s="58"/>
      <c r="AY415" s="58"/>
      <c r="AZ415" s="58"/>
      <c r="BA415" s="58"/>
      <c r="BB415" s="58"/>
      <c r="BC415" s="58"/>
      <c r="BD415" s="58"/>
      <c r="BE415" s="61"/>
    </row>
    <row r="416" spans="1:57" ht="34.049999999999997" customHeight="1" x14ac:dyDescent="0.3">
      <c r="A416" s="702"/>
      <c r="B416" s="675"/>
      <c r="C416" s="672"/>
      <c r="D416" s="72" t="s">
        <v>76</v>
      </c>
      <c r="E416" s="678"/>
      <c r="F416" s="672"/>
      <c r="G416" s="73">
        <f t="shared" si="149"/>
        <v>0</v>
      </c>
      <c r="H416" s="74">
        <f t="shared" si="73"/>
        <v>0</v>
      </c>
      <c r="I416" s="75"/>
      <c r="J416" s="75"/>
      <c r="K416" s="75"/>
      <c r="L416" s="76"/>
      <c r="M416" s="77">
        <f t="shared" si="159"/>
        <v>0</v>
      </c>
      <c r="N416" s="78"/>
      <c r="O416" s="78"/>
      <c r="P416" s="78"/>
      <c r="Q416" s="78"/>
      <c r="R416" s="79"/>
      <c r="S416" s="80"/>
      <c r="T416" s="75"/>
      <c r="U416" s="75"/>
      <c r="V416" s="78"/>
      <c r="W416" s="78"/>
      <c r="X416" s="81"/>
      <c r="Y416" s="62"/>
      <c r="Z416" s="63"/>
      <c r="AA416" s="64"/>
      <c r="AB416" s="65"/>
      <c r="AC416" s="65"/>
      <c r="AD416" s="65"/>
      <c r="AE416" s="65"/>
      <c r="AF416" s="66"/>
      <c r="AG416" s="82"/>
      <c r="AH416" s="76"/>
      <c r="AI416" s="82"/>
      <c r="AJ416" s="83">
        <f t="shared" si="162"/>
        <v>0</v>
      </c>
      <c r="AK416" s="84" t="s">
        <v>77</v>
      </c>
      <c r="AL416" s="75" t="s">
        <v>77</v>
      </c>
      <c r="AM416" s="85" t="s">
        <v>77</v>
      </c>
      <c r="AN416" s="82"/>
      <c r="AO416" s="75"/>
      <c r="AP416" s="85"/>
      <c r="AQ416" s="82" t="s">
        <v>75</v>
      </c>
      <c r="AR416" s="75" t="s">
        <v>75</v>
      </c>
      <c r="AS416" s="75" t="s">
        <v>75</v>
      </c>
      <c r="AT416" s="75" t="s">
        <v>75</v>
      </c>
      <c r="AU416" s="76" t="s">
        <v>75</v>
      </c>
      <c r="AV416" s="86">
        <f t="shared" si="154"/>
        <v>0</v>
      </c>
      <c r="AW416" s="78"/>
      <c r="AX416" s="78"/>
      <c r="AY416" s="78"/>
      <c r="AZ416" s="78"/>
      <c r="BA416" s="78"/>
      <c r="BB416" s="78"/>
      <c r="BC416" s="78"/>
      <c r="BD416" s="78"/>
      <c r="BE416" s="81"/>
    </row>
    <row r="417" spans="1:57" ht="34.049999999999997" customHeight="1" x14ac:dyDescent="0.3">
      <c r="A417" s="702"/>
      <c r="B417" s="675"/>
      <c r="C417" s="672"/>
      <c r="D417" s="72" t="s">
        <v>78</v>
      </c>
      <c r="E417" s="678"/>
      <c r="F417" s="672"/>
      <c r="G417" s="73">
        <f t="shared" si="149"/>
        <v>0</v>
      </c>
      <c r="H417" s="74">
        <f t="shared" si="73"/>
        <v>0</v>
      </c>
      <c r="I417" s="75"/>
      <c r="J417" s="75"/>
      <c r="K417" s="75"/>
      <c r="L417" s="76"/>
      <c r="M417" s="77">
        <f t="shared" si="159"/>
        <v>0</v>
      </c>
      <c r="N417" s="78"/>
      <c r="O417" s="78"/>
      <c r="P417" s="78"/>
      <c r="Q417" s="87"/>
      <c r="R417" s="79"/>
      <c r="S417" s="80"/>
      <c r="T417" s="78"/>
      <c r="U417" s="78"/>
      <c r="V417" s="78"/>
      <c r="W417" s="78"/>
      <c r="X417" s="81"/>
      <c r="Y417" s="62"/>
      <c r="Z417" s="63"/>
      <c r="AA417" s="64"/>
      <c r="AB417" s="65"/>
      <c r="AC417" s="65"/>
      <c r="AD417" s="65"/>
      <c r="AE417" s="65"/>
      <c r="AF417" s="66"/>
      <c r="AG417" s="82"/>
      <c r="AH417" s="76"/>
      <c r="AI417" s="82"/>
      <c r="AJ417" s="83">
        <f>SUM(AK417:AM417)</f>
        <v>0</v>
      </c>
      <c r="AK417" s="84"/>
      <c r="AL417" s="75"/>
      <c r="AM417" s="85"/>
      <c r="AN417" s="82" t="s">
        <v>75</v>
      </c>
      <c r="AO417" s="75" t="s">
        <v>75</v>
      </c>
      <c r="AP417" s="85" t="s">
        <v>75</v>
      </c>
      <c r="AQ417" s="82" t="s">
        <v>75</v>
      </c>
      <c r="AR417" s="75" t="s">
        <v>75</v>
      </c>
      <c r="AS417" s="75" t="s">
        <v>75</v>
      </c>
      <c r="AT417" s="75" t="s">
        <v>75</v>
      </c>
      <c r="AU417" s="76" t="s">
        <v>75</v>
      </c>
      <c r="AV417" s="86">
        <f t="shared" si="154"/>
        <v>0</v>
      </c>
      <c r="AW417" s="78"/>
      <c r="AX417" s="78"/>
      <c r="AY417" s="78"/>
      <c r="AZ417" s="78"/>
      <c r="BA417" s="78"/>
      <c r="BB417" s="78"/>
      <c r="BC417" s="78"/>
      <c r="BD417" s="78"/>
      <c r="BE417" s="81"/>
    </row>
    <row r="418" spans="1:57" ht="34.049999999999997" customHeight="1" x14ac:dyDescent="0.3">
      <c r="A418" s="702"/>
      <c r="B418" s="675"/>
      <c r="C418" s="672"/>
      <c r="D418" s="72" t="s">
        <v>79</v>
      </c>
      <c r="E418" s="678"/>
      <c r="F418" s="672"/>
      <c r="G418" s="73">
        <f t="shared" si="149"/>
        <v>85</v>
      </c>
      <c r="H418" s="74">
        <f t="shared" si="73"/>
        <v>0</v>
      </c>
      <c r="I418" s="75"/>
      <c r="J418" s="75"/>
      <c r="K418" s="75"/>
      <c r="L418" s="76"/>
      <c r="M418" s="77">
        <f t="shared" si="159"/>
        <v>84</v>
      </c>
      <c r="N418" s="78">
        <v>84</v>
      </c>
      <c r="O418" s="78"/>
      <c r="P418" s="78"/>
      <c r="Q418" s="78"/>
      <c r="R418" s="79"/>
      <c r="S418" s="80">
        <v>11</v>
      </c>
      <c r="T418" s="78"/>
      <c r="U418" s="78"/>
      <c r="V418" s="78">
        <v>73</v>
      </c>
      <c r="W418" s="78"/>
      <c r="X418" s="81"/>
      <c r="Y418" s="62">
        <v>76</v>
      </c>
      <c r="Z418" s="63">
        <v>8</v>
      </c>
      <c r="AA418" s="64"/>
      <c r="AB418" s="65">
        <v>15</v>
      </c>
      <c r="AC418" s="65">
        <v>15</v>
      </c>
      <c r="AD418" s="65"/>
      <c r="AE418" s="65">
        <v>16</v>
      </c>
      <c r="AF418" s="66"/>
      <c r="AG418" s="82">
        <v>42</v>
      </c>
      <c r="AH418" s="76">
        <v>15</v>
      </c>
      <c r="AI418" s="82">
        <v>98.4</v>
      </c>
      <c r="AJ418" s="83">
        <f t="shared" ref="AJ418:AJ419" si="163">SUM(AQ418:AU418)</f>
        <v>84</v>
      </c>
      <c r="AK418" s="84" t="s">
        <v>77</v>
      </c>
      <c r="AL418" s="75" t="s">
        <v>77</v>
      </c>
      <c r="AM418" s="85" t="s">
        <v>77</v>
      </c>
      <c r="AN418" s="82" t="s">
        <v>75</v>
      </c>
      <c r="AO418" s="75" t="s">
        <v>75</v>
      </c>
      <c r="AP418" s="85" t="s">
        <v>75</v>
      </c>
      <c r="AQ418" s="88">
        <v>11</v>
      </c>
      <c r="AR418" s="76">
        <v>24</v>
      </c>
      <c r="AS418" s="76">
        <v>23</v>
      </c>
      <c r="AT418" s="76">
        <v>22</v>
      </c>
      <c r="AU418" s="85">
        <v>4</v>
      </c>
      <c r="AV418" s="86">
        <f t="shared" si="154"/>
        <v>1</v>
      </c>
      <c r="AW418" s="78"/>
      <c r="AX418" s="78"/>
      <c r="AY418" s="78"/>
      <c r="AZ418" s="78"/>
      <c r="BA418" s="78"/>
      <c r="BB418" s="78"/>
      <c r="BC418" s="78"/>
      <c r="BD418" s="78">
        <v>1</v>
      </c>
      <c r="BE418" s="81"/>
    </row>
    <row r="419" spans="1:57" ht="34.049999999999997" customHeight="1" x14ac:dyDescent="0.3">
      <c r="A419" s="702"/>
      <c r="B419" s="676"/>
      <c r="C419" s="673"/>
      <c r="D419" s="89" t="s">
        <v>80</v>
      </c>
      <c r="E419" s="679"/>
      <c r="F419" s="673"/>
      <c r="G419" s="90">
        <f t="shared" si="149"/>
        <v>0</v>
      </c>
      <c r="H419" s="91">
        <f t="shared" ref="H419:H439" si="164">SUM(I419:L419)</f>
        <v>0</v>
      </c>
      <c r="I419" s="92"/>
      <c r="J419" s="92"/>
      <c r="K419" s="92"/>
      <c r="L419" s="93"/>
      <c r="M419" s="94">
        <f t="shared" si="159"/>
        <v>0</v>
      </c>
      <c r="N419" s="95"/>
      <c r="O419" s="95"/>
      <c r="P419" s="95"/>
      <c r="Q419" s="95"/>
      <c r="R419" s="96"/>
      <c r="S419" s="97"/>
      <c r="T419" s="98"/>
      <c r="U419" s="98"/>
      <c r="V419" s="98"/>
      <c r="W419" s="98"/>
      <c r="X419" s="99"/>
      <c r="Y419" s="100"/>
      <c r="Z419" s="81"/>
      <c r="AA419" s="82"/>
      <c r="AB419" s="75"/>
      <c r="AC419" s="75"/>
      <c r="AD419" s="75"/>
      <c r="AE419" s="75"/>
      <c r="AF419" s="76"/>
      <c r="AG419" s="101"/>
      <c r="AH419" s="102"/>
      <c r="AI419" s="103"/>
      <c r="AJ419" s="104">
        <f t="shared" si="163"/>
        <v>0</v>
      </c>
      <c r="AK419" s="105" t="s">
        <v>75</v>
      </c>
      <c r="AL419" s="92" t="s">
        <v>75</v>
      </c>
      <c r="AM419" s="106" t="s">
        <v>75</v>
      </c>
      <c r="AN419" s="103" t="s">
        <v>75</v>
      </c>
      <c r="AO419" s="92" t="s">
        <v>77</v>
      </c>
      <c r="AP419" s="106" t="s">
        <v>77</v>
      </c>
      <c r="AQ419" s="103"/>
      <c r="AR419" s="92"/>
      <c r="AS419" s="92"/>
      <c r="AT419" s="92"/>
      <c r="AU419" s="93"/>
      <c r="AV419" s="107">
        <f t="shared" si="154"/>
        <v>0</v>
      </c>
      <c r="AW419" s="98"/>
      <c r="AX419" s="98"/>
      <c r="AY419" s="98"/>
      <c r="AZ419" s="98"/>
      <c r="BA419" s="98"/>
      <c r="BB419" s="98"/>
      <c r="BC419" s="98"/>
      <c r="BD419" s="98"/>
      <c r="BE419" s="99"/>
    </row>
    <row r="420" spans="1:57" ht="34.049999999999997" customHeight="1" x14ac:dyDescent="0.3">
      <c r="A420" s="702"/>
      <c r="B420" s="674" t="s">
        <v>238</v>
      </c>
      <c r="C420" s="671" t="s">
        <v>239</v>
      </c>
      <c r="D420" s="51" t="s">
        <v>74</v>
      </c>
      <c r="E420" s="724">
        <v>41</v>
      </c>
      <c r="F420" s="681">
        <f>E420-SUM(M420:M424)</f>
        <v>-7</v>
      </c>
      <c r="G420" s="53">
        <f t="shared" si="149"/>
        <v>0</v>
      </c>
      <c r="H420" s="54">
        <f t="shared" si="164"/>
        <v>0</v>
      </c>
      <c r="I420" s="55"/>
      <c r="J420" s="55"/>
      <c r="K420" s="55"/>
      <c r="L420" s="56"/>
      <c r="M420" s="57">
        <f t="shared" si="159"/>
        <v>0</v>
      </c>
      <c r="N420" s="58"/>
      <c r="O420" s="58"/>
      <c r="P420" s="58"/>
      <c r="Q420" s="58"/>
      <c r="R420" s="61"/>
      <c r="S420" s="62"/>
      <c r="T420" s="62"/>
      <c r="U420" s="62"/>
      <c r="V420" s="108"/>
      <c r="W420" s="108"/>
      <c r="X420" s="63"/>
      <c r="Y420" s="60"/>
      <c r="Z420" s="61"/>
      <c r="AA420" s="67"/>
      <c r="AB420" s="55"/>
      <c r="AC420" s="55"/>
      <c r="AD420" s="55"/>
      <c r="AE420" s="55"/>
      <c r="AF420" s="56"/>
      <c r="AG420" s="67"/>
      <c r="AH420" s="70"/>
      <c r="AI420" s="69"/>
      <c r="AJ420" s="68">
        <f t="shared" ref="AJ420:AJ421" si="165">SUM(AN420:AP420)</f>
        <v>0</v>
      </c>
      <c r="AK420" s="69" t="s">
        <v>75</v>
      </c>
      <c r="AL420" s="55" t="s">
        <v>75</v>
      </c>
      <c r="AM420" s="70" t="s">
        <v>75</v>
      </c>
      <c r="AN420" s="67"/>
      <c r="AO420" s="55"/>
      <c r="AP420" s="70"/>
      <c r="AQ420" s="67" t="s">
        <v>75</v>
      </c>
      <c r="AR420" s="55" t="s">
        <v>75</v>
      </c>
      <c r="AS420" s="55" t="s">
        <v>75</v>
      </c>
      <c r="AT420" s="55" t="s">
        <v>75</v>
      </c>
      <c r="AU420" s="70" t="s">
        <v>75</v>
      </c>
      <c r="AV420" s="71">
        <f t="shared" si="154"/>
        <v>0</v>
      </c>
      <c r="AW420" s="108"/>
      <c r="AX420" s="108"/>
      <c r="AY420" s="108"/>
      <c r="AZ420" s="108"/>
      <c r="BA420" s="108"/>
      <c r="BB420" s="108"/>
      <c r="BC420" s="108"/>
      <c r="BD420" s="108"/>
      <c r="BE420" s="63"/>
    </row>
    <row r="421" spans="1:57" ht="34.049999999999997" customHeight="1" x14ac:dyDescent="0.3">
      <c r="A421" s="702"/>
      <c r="B421" s="675"/>
      <c r="C421" s="672"/>
      <c r="D421" s="72" t="s">
        <v>76</v>
      </c>
      <c r="E421" s="678"/>
      <c r="F421" s="672"/>
      <c r="G421" s="73">
        <f t="shared" si="149"/>
        <v>0</v>
      </c>
      <c r="H421" s="74">
        <f t="shared" si="164"/>
        <v>0</v>
      </c>
      <c r="I421" s="75"/>
      <c r="J421" s="75"/>
      <c r="K421" s="75"/>
      <c r="L421" s="76"/>
      <c r="M421" s="77">
        <f t="shared" si="159"/>
        <v>0</v>
      </c>
      <c r="N421" s="78"/>
      <c r="O421" s="78"/>
      <c r="P421" s="78"/>
      <c r="Q421" s="78"/>
      <c r="R421" s="81"/>
      <c r="S421" s="62"/>
      <c r="T421" s="62"/>
      <c r="U421" s="62"/>
      <c r="V421" s="108"/>
      <c r="W421" s="108"/>
      <c r="X421" s="63"/>
      <c r="Y421" s="109"/>
      <c r="Z421" s="63"/>
      <c r="AA421" s="64"/>
      <c r="AB421" s="65"/>
      <c r="AC421" s="65"/>
      <c r="AD421" s="65"/>
      <c r="AE421" s="65"/>
      <c r="AF421" s="66"/>
      <c r="AG421" s="82"/>
      <c r="AH421" s="85"/>
      <c r="AI421" s="84"/>
      <c r="AJ421" s="83">
        <f t="shared" si="165"/>
        <v>0</v>
      </c>
      <c r="AK421" s="84" t="s">
        <v>77</v>
      </c>
      <c r="AL421" s="75" t="s">
        <v>77</v>
      </c>
      <c r="AM421" s="85" t="s">
        <v>77</v>
      </c>
      <c r="AN421" s="82"/>
      <c r="AO421" s="75"/>
      <c r="AP421" s="85"/>
      <c r="AQ421" s="82" t="s">
        <v>75</v>
      </c>
      <c r="AR421" s="75" t="s">
        <v>75</v>
      </c>
      <c r="AS421" s="75" t="s">
        <v>75</v>
      </c>
      <c r="AT421" s="75" t="s">
        <v>75</v>
      </c>
      <c r="AU421" s="85" t="s">
        <v>75</v>
      </c>
      <c r="AV421" s="86">
        <f t="shared" si="154"/>
        <v>0</v>
      </c>
      <c r="AW421" s="108"/>
      <c r="AX421" s="108"/>
      <c r="AY421" s="108"/>
      <c r="AZ421" s="108"/>
      <c r="BA421" s="108"/>
      <c r="BB421" s="108"/>
      <c r="BC421" s="108"/>
      <c r="BD421" s="108"/>
      <c r="BE421" s="63"/>
    </row>
    <row r="422" spans="1:57" ht="34.049999999999997" customHeight="1" x14ac:dyDescent="0.3">
      <c r="A422" s="702"/>
      <c r="B422" s="675"/>
      <c r="C422" s="672"/>
      <c r="D422" s="72" t="s">
        <v>78</v>
      </c>
      <c r="E422" s="678"/>
      <c r="F422" s="672"/>
      <c r="G422" s="73">
        <f t="shared" si="149"/>
        <v>0</v>
      </c>
      <c r="H422" s="74">
        <f t="shared" si="164"/>
        <v>0</v>
      </c>
      <c r="I422" s="75"/>
      <c r="J422" s="75"/>
      <c r="K422" s="75"/>
      <c r="L422" s="76"/>
      <c r="M422" s="77">
        <f t="shared" si="159"/>
        <v>0</v>
      </c>
      <c r="N422" s="78"/>
      <c r="O422" s="78"/>
      <c r="P422" s="78"/>
      <c r="Q422" s="78"/>
      <c r="R422" s="81"/>
      <c r="S422" s="62"/>
      <c r="T422" s="62"/>
      <c r="U422" s="62"/>
      <c r="V422" s="108"/>
      <c r="W422" s="108"/>
      <c r="X422" s="63"/>
      <c r="Y422" s="109"/>
      <c r="Z422" s="63"/>
      <c r="AA422" s="64"/>
      <c r="AB422" s="65"/>
      <c r="AC422" s="65"/>
      <c r="AD422" s="65"/>
      <c r="AE422" s="65"/>
      <c r="AF422" s="66"/>
      <c r="AG422" s="82"/>
      <c r="AH422" s="85"/>
      <c r="AI422" s="84"/>
      <c r="AJ422" s="83">
        <f>SUM(AK422:AM422)</f>
        <v>0</v>
      </c>
      <c r="AK422" s="84"/>
      <c r="AL422" s="75"/>
      <c r="AM422" s="85"/>
      <c r="AN422" s="82" t="s">
        <v>75</v>
      </c>
      <c r="AO422" s="75" t="s">
        <v>75</v>
      </c>
      <c r="AP422" s="85" t="s">
        <v>75</v>
      </c>
      <c r="AQ422" s="82" t="s">
        <v>75</v>
      </c>
      <c r="AR422" s="75" t="s">
        <v>75</v>
      </c>
      <c r="AS422" s="75" t="s">
        <v>75</v>
      </c>
      <c r="AT422" s="75" t="s">
        <v>75</v>
      </c>
      <c r="AU422" s="85" t="s">
        <v>75</v>
      </c>
      <c r="AV422" s="86">
        <f t="shared" si="154"/>
        <v>0</v>
      </c>
      <c r="AW422" s="108"/>
      <c r="AX422" s="108"/>
      <c r="AY422" s="108"/>
      <c r="AZ422" s="108"/>
      <c r="BA422" s="108"/>
      <c r="BB422" s="108"/>
      <c r="BC422" s="108"/>
      <c r="BD422" s="108"/>
      <c r="BE422" s="63"/>
    </row>
    <row r="423" spans="1:57" ht="34.049999999999997" customHeight="1" x14ac:dyDescent="0.3">
      <c r="A423" s="702"/>
      <c r="B423" s="675"/>
      <c r="C423" s="672"/>
      <c r="D423" s="72" t="s">
        <v>79</v>
      </c>
      <c r="E423" s="678"/>
      <c r="F423" s="672"/>
      <c r="G423" s="73">
        <f t="shared" si="149"/>
        <v>48</v>
      </c>
      <c r="H423" s="74">
        <f t="shared" si="164"/>
        <v>5</v>
      </c>
      <c r="I423" s="75">
        <v>5</v>
      </c>
      <c r="J423" s="75"/>
      <c r="K423" s="75"/>
      <c r="L423" s="76"/>
      <c r="M423" s="77">
        <f t="shared" si="159"/>
        <v>48</v>
      </c>
      <c r="N423" s="78">
        <v>48</v>
      </c>
      <c r="O423" s="78"/>
      <c r="P423" s="78"/>
      <c r="Q423" s="78"/>
      <c r="R423" s="81"/>
      <c r="S423" s="62">
        <v>8</v>
      </c>
      <c r="T423" s="62"/>
      <c r="U423" s="62"/>
      <c r="V423" s="108">
        <v>38</v>
      </c>
      <c r="W423" s="108">
        <v>2</v>
      </c>
      <c r="X423" s="63"/>
      <c r="Y423" s="109">
        <v>42</v>
      </c>
      <c r="Z423" s="63">
        <v>6</v>
      </c>
      <c r="AA423" s="64"/>
      <c r="AB423" s="65">
        <v>7</v>
      </c>
      <c r="AC423" s="65">
        <v>7</v>
      </c>
      <c r="AD423" s="65">
        <v>4</v>
      </c>
      <c r="AE423" s="65">
        <v>34</v>
      </c>
      <c r="AF423" s="66">
        <v>4</v>
      </c>
      <c r="AG423" s="82">
        <v>38</v>
      </c>
      <c r="AH423" s="85">
        <v>15</v>
      </c>
      <c r="AI423" s="84">
        <v>90</v>
      </c>
      <c r="AJ423" s="83">
        <f t="shared" ref="AJ423:AJ424" si="166">SUM(AQ423:AU423)</f>
        <v>48</v>
      </c>
      <c r="AK423" s="84" t="s">
        <v>77</v>
      </c>
      <c r="AL423" s="75" t="s">
        <v>77</v>
      </c>
      <c r="AM423" s="85" t="s">
        <v>77</v>
      </c>
      <c r="AN423" s="82" t="s">
        <v>75</v>
      </c>
      <c r="AO423" s="75" t="s">
        <v>75</v>
      </c>
      <c r="AP423" s="85" t="s">
        <v>75</v>
      </c>
      <c r="AQ423" s="82">
        <v>2</v>
      </c>
      <c r="AR423" s="75">
        <v>9</v>
      </c>
      <c r="AS423" s="75">
        <v>31</v>
      </c>
      <c r="AT423" s="75">
        <v>6</v>
      </c>
      <c r="AU423" s="85">
        <v>0</v>
      </c>
      <c r="AV423" s="86">
        <f t="shared" si="154"/>
        <v>0</v>
      </c>
      <c r="AW423" s="108"/>
      <c r="AX423" s="108"/>
      <c r="AY423" s="108"/>
      <c r="AZ423" s="108"/>
      <c r="BA423" s="108"/>
      <c r="BB423" s="108"/>
      <c r="BC423" s="108"/>
      <c r="BD423" s="108"/>
      <c r="BE423" s="63"/>
    </row>
    <row r="424" spans="1:57" ht="34.049999999999997" customHeight="1" x14ac:dyDescent="0.3">
      <c r="A424" s="702"/>
      <c r="B424" s="676"/>
      <c r="C424" s="673"/>
      <c r="D424" s="89" t="s">
        <v>80</v>
      </c>
      <c r="E424" s="679"/>
      <c r="F424" s="673"/>
      <c r="G424" s="90">
        <f t="shared" si="149"/>
        <v>0</v>
      </c>
      <c r="H424" s="91">
        <f t="shared" si="164"/>
        <v>0</v>
      </c>
      <c r="I424" s="92"/>
      <c r="J424" s="92"/>
      <c r="K424" s="92"/>
      <c r="L424" s="93"/>
      <c r="M424" s="110">
        <f t="shared" si="159"/>
        <v>0</v>
      </c>
      <c r="N424" s="98"/>
      <c r="O424" s="98"/>
      <c r="P424" s="98"/>
      <c r="Q424" s="98"/>
      <c r="R424" s="99"/>
      <c r="S424" s="100"/>
      <c r="T424" s="100"/>
      <c r="U424" s="100"/>
      <c r="V424" s="78"/>
      <c r="W424" s="78"/>
      <c r="X424" s="81"/>
      <c r="Y424" s="80"/>
      <c r="Z424" s="81"/>
      <c r="AA424" s="82"/>
      <c r="AB424" s="75"/>
      <c r="AC424" s="75"/>
      <c r="AD424" s="75"/>
      <c r="AE424" s="75"/>
      <c r="AF424" s="76"/>
      <c r="AG424" s="103"/>
      <c r="AH424" s="106"/>
      <c r="AI424" s="111"/>
      <c r="AJ424" s="112">
        <f t="shared" si="166"/>
        <v>0</v>
      </c>
      <c r="AK424" s="105" t="s">
        <v>75</v>
      </c>
      <c r="AL424" s="92" t="s">
        <v>75</v>
      </c>
      <c r="AM424" s="106" t="s">
        <v>75</v>
      </c>
      <c r="AN424" s="103" t="s">
        <v>75</v>
      </c>
      <c r="AO424" s="92" t="s">
        <v>77</v>
      </c>
      <c r="AP424" s="106" t="s">
        <v>77</v>
      </c>
      <c r="AQ424" s="103"/>
      <c r="AR424" s="92"/>
      <c r="AS424" s="92"/>
      <c r="AT424" s="92"/>
      <c r="AU424" s="106"/>
      <c r="AV424" s="107">
        <f t="shared" si="154"/>
        <v>0</v>
      </c>
      <c r="AW424" s="78"/>
      <c r="AX424" s="78"/>
      <c r="AY424" s="78"/>
      <c r="AZ424" s="78"/>
      <c r="BA424" s="78"/>
      <c r="BB424" s="78"/>
      <c r="BC424" s="78"/>
      <c r="BD424" s="78"/>
      <c r="BE424" s="81"/>
    </row>
    <row r="425" spans="1:57" ht="34.049999999999997" customHeight="1" x14ac:dyDescent="0.3">
      <c r="A425" s="702"/>
      <c r="B425" s="674" t="s">
        <v>240</v>
      </c>
      <c r="C425" s="671" t="s">
        <v>241</v>
      </c>
      <c r="D425" s="51" t="s">
        <v>74</v>
      </c>
      <c r="E425" s="724">
        <v>30</v>
      </c>
      <c r="F425" s="681">
        <f>E425-SUM(M425:M429)</f>
        <v>9</v>
      </c>
      <c r="G425" s="53">
        <f t="shared" si="149"/>
        <v>0</v>
      </c>
      <c r="H425" s="54">
        <f t="shared" si="164"/>
        <v>0</v>
      </c>
      <c r="I425" s="55"/>
      <c r="J425" s="55"/>
      <c r="K425" s="55"/>
      <c r="L425" s="56"/>
      <c r="M425" s="57">
        <f t="shared" si="159"/>
        <v>0</v>
      </c>
      <c r="N425" s="58"/>
      <c r="O425" s="58"/>
      <c r="P425" s="58"/>
      <c r="Q425" s="58"/>
      <c r="R425" s="61"/>
      <c r="S425" s="113"/>
      <c r="T425" s="113"/>
      <c r="U425" s="113"/>
      <c r="V425" s="58"/>
      <c r="W425" s="58"/>
      <c r="X425" s="61"/>
      <c r="Y425" s="60"/>
      <c r="Z425" s="61"/>
      <c r="AA425" s="67"/>
      <c r="AB425" s="55"/>
      <c r="AC425" s="55"/>
      <c r="AD425" s="55"/>
      <c r="AE425" s="55"/>
      <c r="AF425" s="56"/>
      <c r="AG425" s="67"/>
      <c r="AH425" s="70"/>
      <c r="AI425" s="69"/>
      <c r="AJ425" s="68">
        <f t="shared" ref="AJ425:AJ426" si="167">SUM(AN425:AP425)</f>
        <v>0</v>
      </c>
      <c r="AK425" s="69" t="s">
        <v>75</v>
      </c>
      <c r="AL425" s="55" t="s">
        <v>75</v>
      </c>
      <c r="AM425" s="70" t="s">
        <v>75</v>
      </c>
      <c r="AN425" s="67"/>
      <c r="AO425" s="55"/>
      <c r="AP425" s="70"/>
      <c r="AQ425" s="67" t="s">
        <v>75</v>
      </c>
      <c r="AR425" s="55" t="s">
        <v>75</v>
      </c>
      <c r="AS425" s="55" t="s">
        <v>75</v>
      </c>
      <c r="AT425" s="55" t="s">
        <v>75</v>
      </c>
      <c r="AU425" s="70" t="s">
        <v>75</v>
      </c>
      <c r="AV425" s="71">
        <f t="shared" si="154"/>
        <v>0</v>
      </c>
      <c r="AW425" s="58"/>
      <c r="AX425" s="58"/>
      <c r="AY425" s="58"/>
      <c r="AZ425" s="58"/>
      <c r="BA425" s="58"/>
      <c r="BB425" s="58"/>
      <c r="BC425" s="58"/>
      <c r="BD425" s="58"/>
      <c r="BE425" s="61"/>
    </row>
    <row r="426" spans="1:57" ht="34.049999999999997" customHeight="1" x14ac:dyDescent="0.3">
      <c r="A426" s="702"/>
      <c r="B426" s="675"/>
      <c r="C426" s="672"/>
      <c r="D426" s="72" t="s">
        <v>76</v>
      </c>
      <c r="E426" s="678"/>
      <c r="F426" s="672"/>
      <c r="G426" s="73">
        <f t="shared" si="149"/>
        <v>0</v>
      </c>
      <c r="H426" s="74">
        <f t="shared" si="164"/>
        <v>0</v>
      </c>
      <c r="I426" s="75"/>
      <c r="J426" s="75"/>
      <c r="K426" s="75"/>
      <c r="L426" s="76"/>
      <c r="M426" s="77">
        <f t="shared" si="159"/>
        <v>0</v>
      </c>
      <c r="N426" s="78"/>
      <c r="O426" s="78"/>
      <c r="P426" s="78"/>
      <c r="Q426" s="78"/>
      <c r="R426" s="81"/>
      <c r="S426" s="62"/>
      <c r="T426" s="62"/>
      <c r="U426" s="62"/>
      <c r="V426" s="108"/>
      <c r="W426" s="108"/>
      <c r="X426" s="63"/>
      <c r="Y426" s="109"/>
      <c r="Z426" s="63"/>
      <c r="AA426" s="64"/>
      <c r="AB426" s="65"/>
      <c r="AC426" s="65"/>
      <c r="AD426" s="65"/>
      <c r="AE426" s="65"/>
      <c r="AF426" s="66"/>
      <c r="AG426" s="82"/>
      <c r="AH426" s="85"/>
      <c r="AI426" s="84"/>
      <c r="AJ426" s="83">
        <f t="shared" si="167"/>
        <v>0</v>
      </c>
      <c r="AK426" s="84" t="s">
        <v>77</v>
      </c>
      <c r="AL426" s="75" t="s">
        <v>77</v>
      </c>
      <c r="AM426" s="85" t="s">
        <v>77</v>
      </c>
      <c r="AN426" s="82"/>
      <c r="AO426" s="75"/>
      <c r="AP426" s="85"/>
      <c r="AQ426" s="82" t="s">
        <v>75</v>
      </c>
      <c r="AR426" s="75" t="s">
        <v>75</v>
      </c>
      <c r="AS426" s="75" t="s">
        <v>75</v>
      </c>
      <c r="AT426" s="75" t="s">
        <v>75</v>
      </c>
      <c r="AU426" s="85" t="s">
        <v>75</v>
      </c>
      <c r="AV426" s="86">
        <f t="shared" si="154"/>
        <v>0</v>
      </c>
      <c r="AW426" s="108"/>
      <c r="AX426" s="108"/>
      <c r="AY426" s="108"/>
      <c r="AZ426" s="108"/>
      <c r="BA426" s="108"/>
      <c r="BB426" s="108"/>
      <c r="BC426" s="108"/>
      <c r="BD426" s="108"/>
      <c r="BE426" s="63"/>
    </row>
    <row r="427" spans="1:57" ht="34.049999999999997" customHeight="1" x14ac:dyDescent="0.3">
      <c r="A427" s="702"/>
      <c r="B427" s="675"/>
      <c r="C427" s="672"/>
      <c r="D427" s="72" t="s">
        <v>78</v>
      </c>
      <c r="E427" s="678"/>
      <c r="F427" s="672"/>
      <c r="G427" s="73">
        <f t="shared" si="149"/>
        <v>0</v>
      </c>
      <c r="H427" s="74">
        <f t="shared" si="164"/>
        <v>0</v>
      </c>
      <c r="I427" s="75"/>
      <c r="J427" s="75"/>
      <c r="K427" s="75"/>
      <c r="L427" s="76"/>
      <c r="M427" s="77">
        <f t="shared" si="159"/>
        <v>0</v>
      </c>
      <c r="N427" s="78"/>
      <c r="O427" s="78"/>
      <c r="P427" s="78"/>
      <c r="Q427" s="78"/>
      <c r="R427" s="81"/>
      <c r="S427" s="62"/>
      <c r="T427" s="62"/>
      <c r="U427" s="62"/>
      <c r="V427" s="108"/>
      <c r="W427" s="108"/>
      <c r="X427" s="63"/>
      <c r="Y427" s="109"/>
      <c r="Z427" s="63"/>
      <c r="AA427" s="64"/>
      <c r="AB427" s="65"/>
      <c r="AC427" s="65"/>
      <c r="AD427" s="65"/>
      <c r="AE427" s="65"/>
      <c r="AF427" s="66"/>
      <c r="AG427" s="82"/>
      <c r="AH427" s="85"/>
      <c r="AI427" s="84"/>
      <c r="AJ427" s="83">
        <f>SUM(AK427:AM427)</f>
        <v>0</v>
      </c>
      <c r="AK427" s="84"/>
      <c r="AL427" s="75"/>
      <c r="AM427" s="85"/>
      <c r="AN427" s="82" t="s">
        <v>75</v>
      </c>
      <c r="AO427" s="75" t="s">
        <v>75</v>
      </c>
      <c r="AP427" s="85" t="s">
        <v>75</v>
      </c>
      <c r="AQ427" s="82" t="s">
        <v>75</v>
      </c>
      <c r="AR427" s="75" t="s">
        <v>75</v>
      </c>
      <c r="AS427" s="75" t="s">
        <v>75</v>
      </c>
      <c r="AT427" s="75" t="s">
        <v>75</v>
      </c>
      <c r="AU427" s="85" t="s">
        <v>75</v>
      </c>
      <c r="AV427" s="86">
        <f t="shared" si="154"/>
        <v>0</v>
      </c>
      <c r="AW427" s="108"/>
      <c r="AX427" s="108"/>
      <c r="AY427" s="108"/>
      <c r="AZ427" s="108"/>
      <c r="BA427" s="108"/>
      <c r="BB427" s="108"/>
      <c r="BC427" s="108"/>
      <c r="BD427" s="108"/>
      <c r="BE427" s="63"/>
    </row>
    <row r="428" spans="1:57" ht="34.049999999999997" customHeight="1" x14ac:dyDescent="0.3">
      <c r="A428" s="702"/>
      <c r="B428" s="675"/>
      <c r="C428" s="672"/>
      <c r="D428" s="72" t="s">
        <v>79</v>
      </c>
      <c r="E428" s="678"/>
      <c r="F428" s="672"/>
      <c r="G428" s="73">
        <f t="shared" si="149"/>
        <v>21</v>
      </c>
      <c r="H428" s="74">
        <f t="shared" si="164"/>
        <v>5</v>
      </c>
      <c r="I428" s="75">
        <v>5</v>
      </c>
      <c r="J428" s="75"/>
      <c r="K428" s="75"/>
      <c r="L428" s="76"/>
      <c r="M428" s="77">
        <f t="shared" si="159"/>
        <v>21</v>
      </c>
      <c r="N428" s="78">
        <v>21</v>
      </c>
      <c r="O428" s="78"/>
      <c r="P428" s="78"/>
      <c r="Q428" s="78"/>
      <c r="R428" s="81"/>
      <c r="S428" s="62">
        <v>3</v>
      </c>
      <c r="T428" s="62"/>
      <c r="U428" s="62"/>
      <c r="V428" s="108">
        <v>18</v>
      </c>
      <c r="W428" s="108"/>
      <c r="X428" s="63"/>
      <c r="Y428" s="109">
        <v>21</v>
      </c>
      <c r="Z428" s="63"/>
      <c r="AA428" s="64"/>
      <c r="AB428" s="65">
        <v>6</v>
      </c>
      <c r="AC428" s="65">
        <v>6</v>
      </c>
      <c r="AD428" s="65">
        <v>1</v>
      </c>
      <c r="AE428" s="65">
        <v>18</v>
      </c>
      <c r="AF428" s="66">
        <v>5</v>
      </c>
      <c r="AG428" s="82">
        <v>38</v>
      </c>
      <c r="AH428" s="85">
        <v>15</v>
      </c>
      <c r="AI428" s="84">
        <v>85</v>
      </c>
      <c r="AJ428" s="83">
        <f t="shared" ref="AJ428:AJ429" si="168">SUM(AQ428:AU428)</f>
        <v>21</v>
      </c>
      <c r="AK428" s="84" t="s">
        <v>77</v>
      </c>
      <c r="AL428" s="75" t="s">
        <v>77</v>
      </c>
      <c r="AM428" s="85" t="s">
        <v>77</v>
      </c>
      <c r="AN428" s="82" t="s">
        <v>75</v>
      </c>
      <c r="AO428" s="75" t="s">
        <v>75</v>
      </c>
      <c r="AP428" s="85" t="s">
        <v>75</v>
      </c>
      <c r="AQ428" s="82">
        <v>4</v>
      </c>
      <c r="AR428" s="75">
        <v>8</v>
      </c>
      <c r="AS428" s="75">
        <v>6</v>
      </c>
      <c r="AT428" s="75">
        <v>1</v>
      </c>
      <c r="AU428" s="85">
        <v>2</v>
      </c>
      <c r="AV428" s="86">
        <f t="shared" si="154"/>
        <v>0</v>
      </c>
      <c r="AW428" s="108"/>
      <c r="AX428" s="108"/>
      <c r="AY428" s="108"/>
      <c r="AZ428" s="108"/>
      <c r="BA428" s="108"/>
      <c r="BB428" s="108"/>
      <c r="BC428" s="108"/>
      <c r="BD428" s="108"/>
      <c r="BE428" s="63"/>
    </row>
    <row r="429" spans="1:57" ht="34.049999999999997" customHeight="1" x14ac:dyDescent="0.3">
      <c r="A429" s="702"/>
      <c r="B429" s="676"/>
      <c r="C429" s="673"/>
      <c r="D429" s="89" t="s">
        <v>80</v>
      </c>
      <c r="E429" s="679"/>
      <c r="F429" s="673"/>
      <c r="G429" s="90">
        <f t="shared" si="149"/>
        <v>0</v>
      </c>
      <c r="H429" s="91">
        <f t="shared" si="164"/>
        <v>0</v>
      </c>
      <c r="I429" s="92"/>
      <c r="J429" s="92"/>
      <c r="K429" s="92"/>
      <c r="L429" s="93"/>
      <c r="M429" s="110">
        <f t="shared" si="159"/>
        <v>0</v>
      </c>
      <c r="N429" s="98"/>
      <c r="O429" s="98"/>
      <c r="P429" s="98"/>
      <c r="Q429" s="98"/>
      <c r="R429" s="99"/>
      <c r="S429" s="114"/>
      <c r="T429" s="114"/>
      <c r="U429" s="114"/>
      <c r="V429" s="98"/>
      <c r="W429" s="98"/>
      <c r="X429" s="99"/>
      <c r="Y429" s="97"/>
      <c r="Z429" s="99"/>
      <c r="AA429" s="103"/>
      <c r="AB429" s="92"/>
      <c r="AC429" s="92"/>
      <c r="AD429" s="92"/>
      <c r="AE429" s="92"/>
      <c r="AF429" s="93"/>
      <c r="AG429" s="103"/>
      <c r="AH429" s="106"/>
      <c r="AI429" s="105"/>
      <c r="AJ429" s="104">
        <f t="shared" si="168"/>
        <v>0</v>
      </c>
      <c r="AK429" s="105" t="s">
        <v>75</v>
      </c>
      <c r="AL429" s="92" t="s">
        <v>75</v>
      </c>
      <c r="AM429" s="106" t="s">
        <v>75</v>
      </c>
      <c r="AN429" s="103" t="s">
        <v>75</v>
      </c>
      <c r="AO429" s="92" t="s">
        <v>77</v>
      </c>
      <c r="AP429" s="106" t="s">
        <v>77</v>
      </c>
      <c r="AQ429" s="103"/>
      <c r="AR429" s="92"/>
      <c r="AS429" s="92"/>
      <c r="AT429" s="92"/>
      <c r="AU429" s="106"/>
      <c r="AV429" s="107">
        <f t="shared" si="154"/>
        <v>0</v>
      </c>
      <c r="AW429" s="98"/>
      <c r="AX429" s="98"/>
      <c r="AY429" s="98"/>
      <c r="AZ429" s="98"/>
      <c r="BA429" s="98"/>
      <c r="BB429" s="98"/>
      <c r="BC429" s="98"/>
      <c r="BD429" s="98"/>
      <c r="BE429" s="99"/>
    </row>
    <row r="430" spans="1:57" ht="34.049999999999997" customHeight="1" x14ac:dyDescent="0.3">
      <c r="A430" s="702"/>
      <c r="B430" s="674" t="s">
        <v>242</v>
      </c>
      <c r="C430" s="671" t="s">
        <v>243</v>
      </c>
      <c r="D430" s="51" t="s">
        <v>74</v>
      </c>
      <c r="E430" s="724">
        <v>125</v>
      </c>
      <c r="F430" s="681">
        <f>E430-SUM(M430:M434)</f>
        <v>-95</v>
      </c>
      <c r="G430" s="53">
        <f t="shared" si="149"/>
        <v>0</v>
      </c>
      <c r="H430" s="54">
        <f t="shared" si="164"/>
        <v>0</v>
      </c>
      <c r="I430" s="55"/>
      <c r="J430" s="55"/>
      <c r="K430" s="55"/>
      <c r="L430" s="56"/>
      <c r="M430" s="57">
        <f t="shared" si="159"/>
        <v>0</v>
      </c>
      <c r="N430" s="58"/>
      <c r="O430" s="58"/>
      <c r="P430" s="58"/>
      <c r="Q430" s="58"/>
      <c r="R430" s="59"/>
      <c r="S430" s="60"/>
      <c r="T430" s="58"/>
      <c r="U430" s="58"/>
      <c r="V430" s="55"/>
      <c r="W430" s="58"/>
      <c r="X430" s="61"/>
      <c r="Y430" s="62"/>
      <c r="Z430" s="63"/>
      <c r="AA430" s="64"/>
      <c r="AB430" s="65"/>
      <c r="AC430" s="65"/>
      <c r="AD430" s="65"/>
      <c r="AE430" s="65"/>
      <c r="AF430" s="66"/>
      <c r="AG430" s="64"/>
      <c r="AH430" s="66"/>
      <c r="AI430" s="67"/>
      <c r="AJ430" s="68">
        <f t="shared" ref="AJ430:AJ431" si="169">SUM(AN430:AP430)</f>
        <v>0</v>
      </c>
      <c r="AK430" s="69" t="s">
        <v>75</v>
      </c>
      <c r="AL430" s="55" t="s">
        <v>75</v>
      </c>
      <c r="AM430" s="70" t="s">
        <v>75</v>
      </c>
      <c r="AN430" s="67"/>
      <c r="AO430" s="55"/>
      <c r="AP430" s="70"/>
      <c r="AQ430" s="67" t="s">
        <v>75</v>
      </c>
      <c r="AR430" s="55" t="s">
        <v>75</v>
      </c>
      <c r="AS430" s="55" t="s">
        <v>75</v>
      </c>
      <c r="AT430" s="55" t="s">
        <v>75</v>
      </c>
      <c r="AU430" s="56" t="s">
        <v>75</v>
      </c>
      <c r="AV430" s="71">
        <f t="shared" si="154"/>
        <v>0</v>
      </c>
      <c r="AW430" s="58"/>
      <c r="AX430" s="58"/>
      <c r="AY430" s="58"/>
      <c r="AZ430" s="58"/>
      <c r="BA430" s="58"/>
      <c r="BB430" s="58"/>
      <c r="BC430" s="58"/>
      <c r="BD430" s="58"/>
      <c r="BE430" s="61"/>
    </row>
    <row r="431" spans="1:57" ht="34.049999999999997" customHeight="1" x14ac:dyDescent="0.3">
      <c r="A431" s="702"/>
      <c r="B431" s="675"/>
      <c r="C431" s="672"/>
      <c r="D431" s="72" t="s">
        <v>76</v>
      </c>
      <c r="E431" s="678"/>
      <c r="F431" s="672"/>
      <c r="G431" s="73">
        <f t="shared" si="149"/>
        <v>0</v>
      </c>
      <c r="H431" s="74">
        <f t="shared" si="164"/>
        <v>0</v>
      </c>
      <c r="I431" s="75"/>
      <c r="J431" s="75"/>
      <c r="K431" s="75"/>
      <c r="L431" s="76"/>
      <c r="M431" s="77">
        <f t="shared" si="159"/>
        <v>0</v>
      </c>
      <c r="N431" s="78"/>
      <c r="O431" s="78"/>
      <c r="P431" s="78"/>
      <c r="Q431" s="78"/>
      <c r="R431" s="79"/>
      <c r="S431" s="80"/>
      <c r="T431" s="75"/>
      <c r="U431" s="75"/>
      <c r="V431" s="78"/>
      <c r="W431" s="78"/>
      <c r="X431" s="81"/>
      <c r="Y431" s="62"/>
      <c r="Z431" s="63"/>
      <c r="AA431" s="64"/>
      <c r="AB431" s="65"/>
      <c r="AC431" s="65"/>
      <c r="AD431" s="65"/>
      <c r="AE431" s="65"/>
      <c r="AF431" s="66"/>
      <c r="AG431" s="82"/>
      <c r="AH431" s="76"/>
      <c r="AI431" s="82"/>
      <c r="AJ431" s="83">
        <f t="shared" si="169"/>
        <v>0</v>
      </c>
      <c r="AK431" s="84" t="s">
        <v>77</v>
      </c>
      <c r="AL431" s="75" t="s">
        <v>77</v>
      </c>
      <c r="AM431" s="85" t="s">
        <v>77</v>
      </c>
      <c r="AN431" s="82"/>
      <c r="AO431" s="75"/>
      <c r="AP431" s="85"/>
      <c r="AQ431" s="82" t="s">
        <v>75</v>
      </c>
      <c r="AR431" s="75" t="s">
        <v>75</v>
      </c>
      <c r="AS431" s="75" t="s">
        <v>75</v>
      </c>
      <c r="AT431" s="75" t="s">
        <v>75</v>
      </c>
      <c r="AU431" s="76" t="s">
        <v>75</v>
      </c>
      <c r="AV431" s="86">
        <f t="shared" si="154"/>
        <v>0</v>
      </c>
      <c r="AW431" s="78"/>
      <c r="AX431" s="78"/>
      <c r="AY431" s="78"/>
      <c r="AZ431" s="78"/>
      <c r="BA431" s="78"/>
      <c r="BB431" s="78"/>
      <c r="BC431" s="78"/>
      <c r="BD431" s="78"/>
      <c r="BE431" s="81"/>
    </row>
    <row r="432" spans="1:57" ht="34.049999999999997" customHeight="1" x14ac:dyDescent="0.3">
      <c r="A432" s="702"/>
      <c r="B432" s="675"/>
      <c r="C432" s="672"/>
      <c r="D432" s="72" t="s">
        <v>78</v>
      </c>
      <c r="E432" s="678"/>
      <c r="F432" s="672"/>
      <c r="G432" s="73">
        <f t="shared" si="149"/>
        <v>0</v>
      </c>
      <c r="H432" s="74">
        <f t="shared" si="164"/>
        <v>0</v>
      </c>
      <c r="I432" s="75"/>
      <c r="J432" s="75"/>
      <c r="K432" s="75"/>
      <c r="L432" s="76"/>
      <c r="M432" s="77">
        <f t="shared" si="159"/>
        <v>0</v>
      </c>
      <c r="N432" s="78"/>
      <c r="O432" s="78"/>
      <c r="P432" s="78"/>
      <c r="Q432" s="87"/>
      <c r="R432" s="79"/>
      <c r="S432" s="80"/>
      <c r="T432" s="78"/>
      <c r="U432" s="78"/>
      <c r="V432" s="78"/>
      <c r="W432" s="78"/>
      <c r="X432" s="81"/>
      <c r="Y432" s="62"/>
      <c r="Z432" s="63"/>
      <c r="AA432" s="64"/>
      <c r="AB432" s="65"/>
      <c r="AC432" s="65"/>
      <c r="AD432" s="65"/>
      <c r="AE432" s="65"/>
      <c r="AF432" s="66"/>
      <c r="AG432" s="82"/>
      <c r="AH432" s="76"/>
      <c r="AI432" s="82"/>
      <c r="AJ432" s="83">
        <f>SUM(AK432:AM432)</f>
        <v>0</v>
      </c>
      <c r="AK432" s="84"/>
      <c r="AL432" s="75"/>
      <c r="AM432" s="85"/>
      <c r="AN432" s="82" t="s">
        <v>75</v>
      </c>
      <c r="AO432" s="75" t="s">
        <v>75</v>
      </c>
      <c r="AP432" s="85" t="s">
        <v>75</v>
      </c>
      <c r="AQ432" s="82" t="s">
        <v>75</v>
      </c>
      <c r="AR432" s="75" t="s">
        <v>75</v>
      </c>
      <c r="AS432" s="75" t="s">
        <v>75</v>
      </c>
      <c r="AT432" s="75" t="s">
        <v>75</v>
      </c>
      <c r="AU432" s="76" t="s">
        <v>75</v>
      </c>
      <c r="AV432" s="86">
        <f t="shared" si="154"/>
        <v>0</v>
      </c>
      <c r="AW432" s="78"/>
      <c r="AX432" s="78"/>
      <c r="AY432" s="78"/>
      <c r="AZ432" s="78"/>
      <c r="BA432" s="78"/>
      <c r="BB432" s="78"/>
      <c r="BC432" s="78"/>
      <c r="BD432" s="78"/>
      <c r="BE432" s="81"/>
    </row>
    <row r="433" spans="1:57" ht="34.049999999999997" customHeight="1" x14ac:dyDescent="0.3">
      <c r="A433" s="702"/>
      <c r="B433" s="675"/>
      <c r="C433" s="672"/>
      <c r="D433" s="72" t="s">
        <v>79</v>
      </c>
      <c r="E433" s="678"/>
      <c r="F433" s="672"/>
      <c r="G433" s="73">
        <f t="shared" si="149"/>
        <v>232</v>
      </c>
      <c r="H433" s="74">
        <f t="shared" si="164"/>
        <v>22</v>
      </c>
      <c r="I433" s="75">
        <v>6</v>
      </c>
      <c r="J433" s="75">
        <v>16</v>
      </c>
      <c r="K433" s="75"/>
      <c r="L433" s="76"/>
      <c r="M433" s="77">
        <f t="shared" si="159"/>
        <v>220</v>
      </c>
      <c r="N433" s="78">
        <v>220</v>
      </c>
      <c r="O433" s="78"/>
      <c r="P433" s="78"/>
      <c r="Q433" s="78"/>
      <c r="R433" s="79"/>
      <c r="S433" s="80">
        <v>108</v>
      </c>
      <c r="T433" s="78"/>
      <c r="U433" s="78"/>
      <c r="V433" s="78">
        <v>112</v>
      </c>
      <c r="W433" s="78"/>
      <c r="X433" s="81"/>
      <c r="Y433" s="62">
        <v>196</v>
      </c>
      <c r="Z433" s="63">
        <v>24</v>
      </c>
      <c r="AA433" s="64"/>
      <c r="AB433" s="65">
        <v>49</v>
      </c>
      <c r="AC433" s="65">
        <v>49</v>
      </c>
      <c r="AD433" s="65"/>
      <c r="AE433" s="65">
        <v>186</v>
      </c>
      <c r="AF433" s="66">
        <v>16</v>
      </c>
      <c r="AG433" s="82">
        <v>38</v>
      </c>
      <c r="AH433" s="76">
        <v>19</v>
      </c>
      <c r="AI433" s="82">
        <v>121</v>
      </c>
      <c r="AJ433" s="83">
        <f t="shared" ref="AJ433:AJ434" si="170">SUM(AQ433:AU433)</f>
        <v>157</v>
      </c>
      <c r="AK433" s="84" t="s">
        <v>77</v>
      </c>
      <c r="AL433" s="75" t="s">
        <v>77</v>
      </c>
      <c r="AM433" s="85" t="s">
        <v>77</v>
      </c>
      <c r="AN433" s="82" t="s">
        <v>75</v>
      </c>
      <c r="AO433" s="75" t="s">
        <v>75</v>
      </c>
      <c r="AP433" s="85" t="s">
        <v>75</v>
      </c>
      <c r="AQ433" s="88">
        <v>6</v>
      </c>
      <c r="AR433" s="76">
        <v>5</v>
      </c>
      <c r="AS433" s="76">
        <v>62</v>
      </c>
      <c r="AT433" s="76">
        <v>79</v>
      </c>
      <c r="AU433" s="85">
        <v>5</v>
      </c>
      <c r="AV433" s="86">
        <f t="shared" si="154"/>
        <v>12</v>
      </c>
      <c r="AW433" s="78"/>
      <c r="AX433" s="78"/>
      <c r="AY433" s="78"/>
      <c r="AZ433" s="78">
        <v>1</v>
      </c>
      <c r="BA433" s="78">
        <v>2</v>
      </c>
      <c r="BB433" s="78"/>
      <c r="BC433" s="78">
        <v>2</v>
      </c>
      <c r="BD433" s="78">
        <v>7</v>
      </c>
      <c r="BE433" s="81"/>
    </row>
    <row r="434" spans="1:57" ht="34.049999999999997" customHeight="1" x14ac:dyDescent="0.3">
      <c r="A434" s="703"/>
      <c r="B434" s="676"/>
      <c r="C434" s="721"/>
      <c r="D434" s="89" t="s">
        <v>80</v>
      </c>
      <c r="E434" s="679"/>
      <c r="F434" s="673"/>
      <c r="G434" s="90">
        <f t="shared" si="149"/>
        <v>0</v>
      </c>
      <c r="H434" s="91">
        <f t="shared" si="164"/>
        <v>0</v>
      </c>
      <c r="I434" s="92"/>
      <c r="J434" s="92"/>
      <c r="K434" s="92"/>
      <c r="L434" s="93"/>
      <c r="M434" s="94">
        <f t="shared" si="159"/>
        <v>0</v>
      </c>
      <c r="N434" s="95"/>
      <c r="O434" s="95"/>
      <c r="P434" s="95"/>
      <c r="Q434" s="95"/>
      <c r="R434" s="96"/>
      <c r="S434" s="97"/>
      <c r="T434" s="98"/>
      <c r="U434" s="98"/>
      <c r="V434" s="98"/>
      <c r="W434" s="98"/>
      <c r="X434" s="99"/>
      <c r="Y434" s="100"/>
      <c r="Z434" s="81"/>
      <c r="AA434" s="82"/>
      <c r="AB434" s="75"/>
      <c r="AC434" s="75"/>
      <c r="AD434" s="75"/>
      <c r="AE434" s="75"/>
      <c r="AF434" s="76"/>
      <c r="AG434" s="101"/>
      <c r="AH434" s="102"/>
      <c r="AI434" s="103"/>
      <c r="AJ434" s="104">
        <f t="shared" si="170"/>
        <v>0</v>
      </c>
      <c r="AK434" s="105" t="s">
        <v>75</v>
      </c>
      <c r="AL434" s="92" t="s">
        <v>75</v>
      </c>
      <c r="AM434" s="106" t="s">
        <v>75</v>
      </c>
      <c r="AN434" s="103" t="s">
        <v>75</v>
      </c>
      <c r="AO434" s="92" t="s">
        <v>77</v>
      </c>
      <c r="AP434" s="106" t="s">
        <v>77</v>
      </c>
      <c r="AQ434" s="103"/>
      <c r="AR434" s="92"/>
      <c r="AS434" s="92"/>
      <c r="AT434" s="92"/>
      <c r="AU434" s="93"/>
      <c r="AV434" s="107">
        <f t="shared" si="154"/>
        <v>0</v>
      </c>
      <c r="AW434" s="98"/>
      <c r="AX434" s="98"/>
      <c r="AY434" s="98"/>
      <c r="AZ434" s="98"/>
      <c r="BA434" s="98"/>
      <c r="BB434" s="98"/>
      <c r="BC434" s="98"/>
      <c r="BD434" s="98"/>
      <c r="BE434" s="99"/>
    </row>
    <row r="435" spans="1:57" ht="34.049999999999997" customHeight="1" x14ac:dyDescent="0.3">
      <c r="A435" s="713" t="s">
        <v>244</v>
      </c>
      <c r="B435" s="674" t="s">
        <v>245</v>
      </c>
      <c r="C435" s="671" t="s">
        <v>246</v>
      </c>
      <c r="D435" s="51" t="s">
        <v>74</v>
      </c>
      <c r="E435" s="724">
        <v>302</v>
      </c>
      <c r="F435" s="681">
        <f>E435-SUM(M435:M439)</f>
        <v>19</v>
      </c>
      <c r="G435" s="53">
        <f t="shared" si="149"/>
        <v>59</v>
      </c>
      <c r="H435" s="54">
        <f t="shared" si="164"/>
        <v>0</v>
      </c>
      <c r="I435" s="55"/>
      <c r="J435" s="55"/>
      <c r="K435" s="55"/>
      <c r="L435" s="56"/>
      <c r="M435" s="57">
        <f t="shared" si="159"/>
        <v>58</v>
      </c>
      <c r="N435" s="58"/>
      <c r="O435" s="58"/>
      <c r="P435" s="58">
        <v>4</v>
      </c>
      <c r="Q435" s="58"/>
      <c r="R435" s="61">
        <v>54</v>
      </c>
      <c r="S435" s="62">
        <v>2</v>
      </c>
      <c r="T435" s="62"/>
      <c r="U435" s="62"/>
      <c r="V435" s="108">
        <v>48</v>
      </c>
      <c r="W435" s="108">
        <v>4</v>
      </c>
      <c r="X435" s="63">
        <v>4</v>
      </c>
      <c r="Y435" s="60">
        <v>55</v>
      </c>
      <c r="Z435" s="61">
        <v>3</v>
      </c>
      <c r="AA435" s="67"/>
      <c r="AB435" s="55">
        <v>9</v>
      </c>
      <c r="AC435" s="55">
        <v>8</v>
      </c>
      <c r="AD435" s="55">
        <v>2</v>
      </c>
      <c r="AE435" s="55">
        <v>25</v>
      </c>
      <c r="AF435" s="56">
        <v>5</v>
      </c>
      <c r="AG435" s="67">
        <v>40</v>
      </c>
      <c r="AH435" s="70">
        <v>17</v>
      </c>
      <c r="AI435" s="69">
        <v>10</v>
      </c>
      <c r="AJ435" s="68">
        <f t="shared" ref="AJ435:AJ436" si="171">SUM(AN435:AP435)</f>
        <v>58</v>
      </c>
      <c r="AK435" s="69" t="s">
        <v>75</v>
      </c>
      <c r="AL435" s="55" t="s">
        <v>75</v>
      </c>
      <c r="AM435" s="70" t="s">
        <v>75</v>
      </c>
      <c r="AN435" s="67">
        <v>6</v>
      </c>
      <c r="AO435" s="55">
        <v>52</v>
      </c>
      <c r="AP435" s="70"/>
      <c r="AQ435" s="67" t="s">
        <v>75</v>
      </c>
      <c r="AR435" s="55" t="s">
        <v>75</v>
      </c>
      <c r="AS435" s="55" t="s">
        <v>75</v>
      </c>
      <c r="AT435" s="55" t="s">
        <v>75</v>
      </c>
      <c r="AU435" s="70" t="s">
        <v>75</v>
      </c>
      <c r="AV435" s="71">
        <f t="shared" si="154"/>
        <v>1</v>
      </c>
      <c r="AW435" s="108"/>
      <c r="AX435" s="108"/>
      <c r="AY435" s="108"/>
      <c r="AZ435" s="108"/>
      <c r="BA435" s="108"/>
      <c r="BB435" s="108"/>
      <c r="BC435" s="108">
        <v>1</v>
      </c>
      <c r="BD435" s="108"/>
      <c r="BE435" s="63"/>
    </row>
    <row r="436" spans="1:57" ht="34.049999999999997" customHeight="1" x14ac:dyDescent="0.3">
      <c r="A436" s="702"/>
      <c r="B436" s="675"/>
      <c r="C436" s="672"/>
      <c r="D436" s="72" t="s">
        <v>76</v>
      </c>
      <c r="E436" s="678"/>
      <c r="F436" s="672"/>
      <c r="G436" s="73">
        <f t="shared" si="149"/>
        <v>0</v>
      </c>
      <c r="H436" s="74">
        <f t="shared" si="164"/>
        <v>0</v>
      </c>
      <c r="I436" s="75"/>
      <c r="J436" s="75"/>
      <c r="K436" s="75"/>
      <c r="L436" s="76"/>
      <c r="M436" s="77">
        <f t="shared" si="159"/>
        <v>0</v>
      </c>
      <c r="N436" s="78"/>
      <c r="O436" s="115"/>
      <c r="P436" s="115"/>
      <c r="Q436" s="115"/>
      <c r="R436" s="121"/>
      <c r="S436" s="139"/>
      <c r="T436" s="139"/>
      <c r="U436" s="139"/>
      <c r="V436" s="135"/>
      <c r="W436" s="135"/>
      <c r="X436" s="137"/>
      <c r="Y436" s="140"/>
      <c r="Z436" s="137"/>
      <c r="AA436" s="141"/>
      <c r="AB436" s="142"/>
      <c r="AC436" s="142"/>
      <c r="AD436" s="142"/>
      <c r="AE436" s="142"/>
      <c r="AF436" s="66"/>
      <c r="AG436" s="82"/>
      <c r="AH436" s="85"/>
      <c r="AI436" s="84"/>
      <c r="AJ436" s="83">
        <f t="shared" si="171"/>
        <v>0</v>
      </c>
      <c r="AK436" s="84" t="s">
        <v>77</v>
      </c>
      <c r="AL436" s="75" t="s">
        <v>77</v>
      </c>
      <c r="AM436" s="85" t="s">
        <v>77</v>
      </c>
      <c r="AN436" s="82"/>
      <c r="AO436" s="75"/>
      <c r="AP436" s="85"/>
      <c r="AQ436" s="82" t="s">
        <v>75</v>
      </c>
      <c r="AR436" s="75" t="s">
        <v>75</v>
      </c>
      <c r="AS436" s="75" t="s">
        <v>75</v>
      </c>
      <c r="AT436" s="75" t="s">
        <v>75</v>
      </c>
      <c r="AU436" s="85" t="s">
        <v>75</v>
      </c>
      <c r="AV436" s="86">
        <f t="shared" si="154"/>
        <v>0</v>
      </c>
      <c r="AW436" s="108"/>
      <c r="AX436" s="108"/>
      <c r="AY436" s="108"/>
      <c r="AZ436" s="108"/>
      <c r="BA436" s="108"/>
      <c r="BB436" s="108"/>
      <c r="BC436" s="108"/>
      <c r="BD436" s="108"/>
      <c r="BE436" s="63"/>
    </row>
    <row r="437" spans="1:57" ht="34.049999999999997" customHeight="1" x14ac:dyDescent="0.3">
      <c r="A437" s="702"/>
      <c r="B437" s="675"/>
      <c r="C437" s="672"/>
      <c r="D437" s="72" t="s">
        <v>78</v>
      </c>
      <c r="E437" s="678"/>
      <c r="F437" s="672"/>
      <c r="G437" s="73">
        <f t="shared" si="149"/>
        <v>13</v>
      </c>
      <c r="H437" s="74">
        <f t="shared" si="164"/>
        <v>0</v>
      </c>
      <c r="I437" s="75"/>
      <c r="J437" s="75"/>
      <c r="K437" s="75"/>
      <c r="L437" s="76"/>
      <c r="M437" s="77">
        <f t="shared" si="159"/>
        <v>12</v>
      </c>
      <c r="N437" s="78"/>
      <c r="O437" s="115">
        <v>12</v>
      </c>
      <c r="P437" s="115"/>
      <c r="Q437" s="115"/>
      <c r="R437" s="121"/>
      <c r="S437" s="139"/>
      <c r="T437" s="139"/>
      <c r="U437" s="139">
        <v>12</v>
      </c>
      <c r="V437" s="135"/>
      <c r="W437" s="135"/>
      <c r="X437" s="137"/>
      <c r="Y437" s="140">
        <v>12</v>
      </c>
      <c r="Z437" s="137"/>
      <c r="AA437" s="141"/>
      <c r="AB437" s="142">
        <v>2</v>
      </c>
      <c r="AC437" s="142">
        <v>1</v>
      </c>
      <c r="AD437" s="142">
        <v>1</v>
      </c>
      <c r="AE437" s="142">
        <v>7</v>
      </c>
      <c r="AF437" s="66"/>
      <c r="AG437" s="82">
        <v>37</v>
      </c>
      <c r="AH437" s="85">
        <v>14</v>
      </c>
      <c r="AI437" s="84">
        <v>121</v>
      </c>
      <c r="AJ437" s="83">
        <f>SUM(AK437:AM437)</f>
        <v>12</v>
      </c>
      <c r="AK437" s="143"/>
      <c r="AL437" s="123">
        <v>3</v>
      </c>
      <c r="AM437" s="138">
        <v>9</v>
      </c>
      <c r="AN437" s="122" t="s">
        <v>75</v>
      </c>
      <c r="AO437" s="123" t="s">
        <v>75</v>
      </c>
      <c r="AP437" s="138" t="s">
        <v>75</v>
      </c>
      <c r="AQ437" s="122" t="s">
        <v>75</v>
      </c>
      <c r="AR437" s="123" t="s">
        <v>75</v>
      </c>
      <c r="AS437" s="123" t="s">
        <v>75</v>
      </c>
      <c r="AT437" s="123" t="s">
        <v>75</v>
      </c>
      <c r="AU437" s="138" t="s">
        <v>75</v>
      </c>
      <c r="AV437" s="86">
        <f t="shared" si="154"/>
        <v>1</v>
      </c>
      <c r="AW437" s="108"/>
      <c r="AX437" s="108"/>
      <c r="AY437" s="108">
        <v>1</v>
      </c>
      <c r="AZ437" s="108"/>
      <c r="BA437" s="108"/>
      <c r="BB437" s="108"/>
      <c r="BC437" s="108"/>
      <c r="BD437" s="108"/>
      <c r="BE437" s="63"/>
    </row>
    <row r="438" spans="1:57" ht="34.049999999999997" customHeight="1" x14ac:dyDescent="0.3">
      <c r="A438" s="702"/>
      <c r="B438" s="675"/>
      <c r="C438" s="672"/>
      <c r="D438" s="72" t="s">
        <v>79</v>
      </c>
      <c r="E438" s="678"/>
      <c r="F438" s="672"/>
      <c r="G438" s="73">
        <f t="shared" si="149"/>
        <v>217</v>
      </c>
      <c r="H438" s="74">
        <f t="shared" si="164"/>
        <v>7</v>
      </c>
      <c r="I438" s="75">
        <v>2</v>
      </c>
      <c r="J438" s="75"/>
      <c r="K438" s="75">
        <v>5</v>
      </c>
      <c r="L438" s="76"/>
      <c r="M438" s="77">
        <f t="shared" si="159"/>
        <v>213</v>
      </c>
      <c r="N438" s="78"/>
      <c r="O438" s="115"/>
      <c r="P438" s="115">
        <v>8</v>
      </c>
      <c r="Q438" s="115"/>
      <c r="R438" s="121">
        <v>205</v>
      </c>
      <c r="S438" s="139">
        <v>6</v>
      </c>
      <c r="T438" s="139"/>
      <c r="U438" s="139"/>
      <c r="V438" s="135">
        <v>192</v>
      </c>
      <c r="W438" s="135">
        <v>7</v>
      </c>
      <c r="X438" s="137">
        <v>8</v>
      </c>
      <c r="Y438" s="140">
        <v>182</v>
      </c>
      <c r="Z438" s="137">
        <v>31</v>
      </c>
      <c r="AA438" s="141"/>
      <c r="AB438" s="142">
        <v>36</v>
      </c>
      <c r="AC438" s="142">
        <v>33</v>
      </c>
      <c r="AD438" s="142">
        <v>15</v>
      </c>
      <c r="AE438" s="142">
        <v>143</v>
      </c>
      <c r="AF438" s="66">
        <v>34</v>
      </c>
      <c r="AG438" s="82">
        <v>40</v>
      </c>
      <c r="AH438" s="85">
        <v>18</v>
      </c>
      <c r="AI438" s="84">
        <v>96</v>
      </c>
      <c r="AJ438" s="83">
        <f t="shared" ref="AJ438:AJ439" si="172">SUM(AQ438:AU438)</f>
        <v>213</v>
      </c>
      <c r="AK438" s="84" t="s">
        <v>77</v>
      </c>
      <c r="AL438" s="75" t="s">
        <v>77</v>
      </c>
      <c r="AM438" s="85" t="s">
        <v>77</v>
      </c>
      <c r="AN438" s="82" t="s">
        <v>75</v>
      </c>
      <c r="AO438" s="75" t="s">
        <v>75</v>
      </c>
      <c r="AP438" s="85" t="s">
        <v>75</v>
      </c>
      <c r="AQ438" s="82">
        <v>6</v>
      </c>
      <c r="AR438" s="75">
        <v>48</v>
      </c>
      <c r="AS438" s="75">
        <v>154</v>
      </c>
      <c r="AT438" s="75">
        <v>5</v>
      </c>
      <c r="AU438" s="85"/>
      <c r="AV438" s="86">
        <f t="shared" si="154"/>
        <v>4</v>
      </c>
      <c r="AW438" s="108"/>
      <c r="AX438" s="108"/>
      <c r="AY438" s="108"/>
      <c r="AZ438" s="108">
        <v>1</v>
      </c>
      <c r="BA438" s="108">
        <v>2</v>
      </c>
      <c r="BB438" s="108"/>
      <c r="BC438" s="108">
        <v>1</v>
      </c>
      <c r="BD438" s="108"/>
      <c r="BE438" s="63"/>
    </row>
    <row r="439" spans="1:57" ht="34.049999999999997" customHeight="1" x14ac:dyDescent="0.3">
      <c r="A439" s="702"/>
      <c r="B439" s="676"/>
      <c r="C439" s="721"/>
      <c r="D439" s="89" t="s">
        <v>80</v>
      </c>
      <c r="E439" s="679"/>
      <c r="F439" s="673"/>
      <c r="G439" s="90">
        <f t="shared" si="149"/>
        <v>0</v>
      </c>
      <c r="H439" s="91">
        <f t="shared" si="164"/>
        <v>0</v>
      </c>
      <c r="I439" s="92"/>
      <c r="J439" s="92"/>
      <c r="K439" s="92"/>
      <c r="L439" s="93"/>
      <c r="M439" s="110">
        <f t="shared" si="159"/>
        <v>0</v>
      </c>
      <c r="N439" s="98"/>
      <c r="O439" s="118"/>
      <c r="P439" s="118"/>
      <c r="Q439" s="118"/>
      <c r="R439" s="119"/>
      <c r="S439" s="120"/>
      <c r="T439" s="120"/>
      <c r="U439" s="120"/>
      <c r="V439" s="115"/>
      <c r="W439" s="115"/>
      <c r="X439" s="121"/>
      <c r="Y439" s="144"/>
      <c r="Z439" s="121"/>
      <c r="AA439" s="122"/>
      <c r="AB439" s="123"/>
      <c r="AC439" s="123"/>
      <c r="AD439" s="123"/>
      <c r="AE439" s="123"/>
      <c r="AF439" s="76"/>
      <c r="AG439" s="103"/>
      <c r="AH439" s="106"/>
      <c r="AI439" s="111"/>
      <c r="AJ439" s="112">
        <f t="shared" si="172"/>
        <v>0</v>
      </c>
      <c r="AK439" s="105" t="s">
        <v>75</v>
      </c>
      <c r="AL439" s="92" t="s">
        <v>75</v>
      </c>
      <c r="AM439" s="106" t="s">
        <v>75</v>
      </c>
      <c r="AN439" s="103" t="s">
        <v>75</v>
      </c>
      <c r="AO439" s="92" t="s">
        <v>77</v>
      </c>
      <c r="AP439" s="106" t="s">
        <v>77</v>
      </c>
      <c r="AQ439" s="103"/>
      <c r="AR439" s="92"/>
      <c r="AS439" s="92"/>
      <c r="AT439" s="92"/>
      <c r="AU439" s="106"/>
      <c r="AV439" s="107">
        <f t="shared" si="154"/>
        <v>0</v>
      </c>
      <c r="AW439" s="78"/>
      <c r="AX439" s="78"/>
      <c r="AY439" s="78"/>
      <c r="AZ439" s="78"/>
      <c r="BA439" s="78"/>
      <c r="BB439" s="78"/>
      <c r="BC439" s="78"/>
      <c r="BD439" s="78"/>
      <c r="BE439" s="81"/>
    </row>
    <row r="440" spans="1:57" ht="34.049999999999997" customHeight="1" x14ac:dyDescent="0.3">
      <c r="A440" s="702"/>
      <c r="B440" s="674" t="s">
        <v>247</v>
      </c>
      <c r="C440" s="671" t="s">
        <v>246</v>
      </c>
      <c r="D440" s="51" t="s">
        <v>74</v>
      </c>
      <c r="E440" s="724">
        <v>402</v>
      </c>
      <c r="F440" s="681">
        <f>E440-SUM(M440:M444)</f>
        <v>21</v>
      </c>
      <c r="G440" s="53">
        <f t="shared" si="149"/>
        <v>99</v>
      </c>
      <c r="H440" s="54">
        <v>0</v>
      </c>
      <c r="I440" s="55"/>
      <c r="J440" s="55"/>
      <c r="K440" s="55"/>
      <c r="L440" s="56"/>
      <c r="M440" s="57">
        <f t="shared" si="159"/>
        <v>99</v>
      </c>
      <c r="N440" s="58"/>
      <c r="O440" s="145"/>
      <c r="P440" s="145"/>
      <c r="Q440" s="145"/>
      <c r="R440" s="146">
        <v>99</v>
      </c>
      <c r="S440" s="147">
        <v>3</v>
      </c>
      <c r="T440" s="147">
        <v>16</v>
      </c>
      <c r="U440" s="147"/>
      <c r="V440" s="145">
        <v>80</v>
      </c>
      <c r="W440" s="145"/>
      <c r="X440" s="146"/>
      <c r="Y440" s="148">
        <v>93</v>
      </c>
      <c r="Z440" s="146">
        <v>6</v>
      </c>
      <c r="AA440" s="149"/>
      <c r="AB440" s="150">
        <v>12</v>
      </c>
      <c r="AC440" s="150">
        <v>12</v>
      </c>
      <c r="AD440" s="150">
        <v>9</v>
      </c>
      <c r="AE440" s="150">
        <v>23</v>
      </c>
      <c r="AF440" s="56">
        <v>11</v>
      </c>
      <c r="AG440" s="67">
        <v>39.1</v>
      </c>
      <c r="AH440" s="70">
        <v>18.010000000000002</v>
      </c>
      <c r="AI440" s="69">
        <v>9.8000000000000007</v>
      </c>
      <c r="AJ440" s="68">
        <f t="shared" ref="AJ440:AJ441" si="173">SUM(AN440:AP440)</f>
        <v>99</v>
      </c>
      <c r="AK440" s="69" t="s">
        <v>75</v>
      </c>
      <c r="AL440" s="55" t="s">
        <v>75</v>
      </c>
      <c r="AM440" s="70" t="s">
        <v>75</v>
      </c>
      <c r="AN440" s="67">
        <v>9</v>
      </c>
      <c r="AO440" s="55">
        <v>90</v>
      </c>
      <c r="AP440" s="70"/>
      <c r="AQ440" s="67" t="s">
        <v>75</v>
      </c>
      <c r="AR440" s="55" t="s">
        <v>75</v>
      </c>
      <c r="AS440" s="55" t="s">
        <v>75</v>
      </c>
      <c r="AT440" s="55" t="s">
        <v>75</v>
      </c>
      <c r="AU440" s="70" t="s">
        <v>75</v>
      </c>
      <c r="AV440" s="71">
        <f t="shared" si="154"/>
        <v>0</v>
      </c>
      <c r="AW440" s="58"/>
      <c r="AX440" s="58"/>
      <c r="AY440" s="58"/>
      <c r="AZ440" s="58"/>
      <c r="BA440" s="58"/>
      <c r="BB440" s="58"/>
      <c r="BC440" s="58"/>
      <c r="BD440" s="58"/>
      <c r="BE440" s="61"/>
    </row>
    <row r="441" spans="1:57" ht="34.049999999999997" customHeight="1" x14ac:dyDescent="0.3">
      <c r="A441" s="702"/>
      <c r="B441" s="675"/>
      <c r="C441" s="672"/>
      <c r="D441" s="72" t="s">
        <v>76</v>
      </c>
      <c r="E441" s="678"/>
      <c r="F441" s="672"/>
      <c r="G441" s="73">
        <f t="shared" si="149"/>
        <v>0</v>
      </c>
      <c r="H441" s="74">
        <f t="shared" ref="H441:H695" si="174">SUM(I441:L441)</f>
        <v>0</v>
      </c>
      <c r="I441" s="75"/>
      <c r="J441" s="75"/>
      <c r="K441" s="75"/>
      <c r="L441" s="76"/>
      <c r="M441" s="77">
        <f t="shared" si="159"/>
        <v>0</v>
      </c>
      <c r="N441" s="78"/>
      <c r="O441" s="78"/>
      <c r="P441" s="78"/>
      <c r="Q441" s="78"/>
      <c r="R441" s="81"/>
      <c r="S441" s="62"/>
      <c r="T441" s="62"/>
      <c r="U441" s="62"/>
      <c r="V441" s="108"/>
      <c r="W441" s="108"/>
      <c r="X441" s="63"/>
      <c r="Y441" s="109"/>
      <c r="Z441" s="63"/>
      <c r="AA441" s="64"/>
      <c r="AB441" s="65"/>
      <c r="AC441" s="65"/>
      <c r="AD441" s="65"/>
      <c r="AE441" s="65"/>
      <c r="AF441" s="66"/>
      <c r="AG441" s="82"/>
      <c r="AH441" s="85"/>
      <c r="AI441" s="84"/>
      <c r="AJ441" s="83">
        <f t="shared" si="173"/>
        <v>0</v>
      </c>
      <c r="AK441" s="84" t="s">
        <v>77</v>
      </c>
      <c r="AL441" s="75" t="s">
        <v>77</v>
      </c>
      <c r="AM441" s="85" t="s">
        <v>77</v>
      </c>
      <c r="AN441" s="82"/>
      <c r="AO441" s="75"/>
      <c r="AP441" s="85"/>
      <c r="AQ441" s="82" t="s">
        <v>75</v>
      </c>
      <c r="AR441" s="75" t="s">
        <v>75</v>
      </c>
      <c r="AS441" s="75" t="s">
        <v>75</v>
      </c>
      <c r="AT441" s="75" t="s">
        <v>75</v>
      </c>
      <c r="AU441" s="85" t="s">
        <v>75</v>
      </c>
      <c r="AV441" s="86">
        <f t="shared" si="154"/>
        <v>0</v>
      </c>
      <c r="AW441" s="108"/>
      <c r="AX441" s="108"/>
      <c r="AY441" s="108"/>
      <c r="AZ441" s="108"/>
      <c r="BA441" s="108"/>
      <c r="BB441" s="108"/>
      <c r="BC441" s="108"/>
      <c r="BD441" s="108"/>
      <c r="BE441" s="63"/>
    </row>
    <row r="442" spans="1:57" ht="34.049999999999997" customHeight="1" x14ac:dyDescent="0.3">
      <c r="A442" s="702"/>
      <c r="B442" s="675"/>
      <c r="C442" s="672"/>
      <c r="D442" s="72" t="s">
        <v>78</v>
      </c>
      <c r="E442" s="678"/>
      <c r="F442" s="672"/>
      <c r="G442" s="73">
        <f t="shared" si="149"/>
        <v>19</v>
      </c>
      <c r="H442" s="74">
        <f t="shared" si="174"/>
        <v>3</v>
      </c>
      <c r="I442" s="75">
        <v>3</v>
      </c>
      <c r="J442" s="75"/>
      <c r="K442" s="75"/>
      <c r="L442" s="76"/>
      <c r="M442" s="77">
        <f t="shared" si="159"/>
        <v>17</v>
      </c>
      <c r="N442" s="78"/>
      <c r="O442" s="78">
        <v>17</v>
      </c>
      <c r="P442" s="78"/>
      <c r="Q442" s="78"/>
      <c r="R442" s="81"/>
      <c r="S442" s="62"/>
      <c r="T442" s="62"/>
      <c r="U442" s="62">
        <v>17</v>
      </c>
      <c r="V442" s="108"/>
      <c r="W442" s="108"/>
      <c r="X442" s="63"/>
      <c r="Y442" s="109">
        <v>17</v>
      </c>
      <c r="Z442" s="63"/>
      <c r="AA442" s="64"/>
      <c r="AB442" s="65">
        <v>2</v>
      </c>
      <c r="AC442" s="65">
        <v>2</v>
      </c>
      <c r="AD442" s="65"/>
      <c r="AE442" s="65"/>
      <c r="AF442" s="66"/>
      <c r="AG442" s="82">
        <v>38.700000000000003</v>
      </c>
      <c r="AH442" s="85">
        <v>27.5</v>
      </c>
      <c r="AI442" s="84">
        <v>88.4</v>
      </c>
      <c r="AJ442" s="83">
        <f>SUM(AK442:AM442)</f>
        <v>17</v>
      </c>
      <c r="AK442" s="84">
        <v>2</v>
      </c>
      <c r="AL442" s="75">
        <v>14</v>
      </c>
      <c r="AM442" s="85">
        <v>1</v>
      </c>
      <c r="AN442" s="82" t="s">
        <v>75</v>
      </c>
      <c r="AO442" s="75" t="s">
        <v>75</v>
      </c>
      <c r="AP442" s="85" t="s">
        <v>75</v>
      </c>
      <c r="AQ442" s="82" t="s">
        <v>75</v>
      </c>
      <c r="AR442" s="75" t="s">
        <v>75</v>
      </c>
      <c r="AS442" s="75" t="s">
        <v>75</v>
      </c>
      <c r="AT442" s="75" t="s">
        <v>75</v>
      </c>
      <c r="AU442" s="85" t="s">
        <v>75</v>
      </c>
      <c r="AV442" s="86">
        <f t="shared" si="154"/>
        <v>2</v>
      </c>
      <c r="AW442" s="108">
        <v>1</v>
      </c>
      <c r="AX442" s="108"/>
      <c r="AY442" s="108"/>
      <c r="AZ442" s="108"/>
      <c r="BA442" s="108"/>
      <c r="BB442" s="108"/>
      <c r="BC442" s="108"/>
      <c r="BD442" s="108">
        <v>1</v>
      </c>
      <c r="BE442" s="63"/>
    </row>
    <row r="443" spans="1:57" ht="34.049999999999997" customHeight="1" x14ac:dyDescent="0.3">
      <c r="A443" s="702"/>
      <c r="B443" s="675"/>
      <c r="C443" s="672"/>
      <c r="D443" s="72" t="s">
        <v>79</v>
      </c>
      <c r="E443" s="678"/>
      <c r="F443" s="672"/>
      <c r="G443" s="73">
        <f t="shared" si="149"/>
        <v>274</v>
      </c>
      <c r="H443" s="74">
        <f t="shared" si="174"/>
        <v>12</v>
      </c>
      <c r="I443" s="75">
        <v>12</v>
      </c>
      <c r="J443" s="75"/>
      <c r="K443" s="75"/>
      <c r="L443" s="76"/>
      <c r="M443" s="77">
        <f t="shared" si="159"/>
        <v>265</v>
      </c>
      <c r="N443" s="78"/>
      <c r="O443" s="78"/>
      <c r="P443" s="78">
        <v>5</v>
      </c>
      <c r="Q443" s="78"/>
      <c r="R443" s="81">
        <v>260</v>
      </c>
      <c r="S443" s="62">
        <v>11</v>
      </c>
      <c r="T443" s="62">
        <v>24</v>
      </c>
      <c r="U443" s="62"/>
      <c r="V443" s="108">
        <v>225</v>
      </c>
      <c r="W443" s="108"/>
      <c r="X443" s="63">
        <v>5</v>
      </c>
      <c r="Y443" s="109">
        <v>226</v>
      </c>
      <c r="Z443" s="63">
        <v>39</v>
      </c>
      <c r="AA443" s="64"/>
      <c r="AB443" s="65">
        <v>24</v>
      </c>
      <c r="AC443" s="65">
        <v>24</v>
      </c>
      <c r="AD443" s="65">
        <v>12</v>
      </c>
      <c r="AE443" s="65">
        <v>40</v>
      </c>
      <c r="AF443" s="66">
        <v>17</v>
      </c>
      <c r="AG443" s="82">
        <v>39</v>
      </c>
      <c r="AH443" s="85">
        <v>17.600000000000001</v>
      </c>
      <c r="AI443" s="84">
        <v>98</v>
      </c>
      <c r="AJ443" s="83">
        <f t="shared" ref="AJ443:AJ444" si="175">SUM(AQ443:AU443)</f>
        <v>265</v>
      </c>
      <c r="AK443" s="84" t="s">
        <v>77</v>
      </c>
      <c r="AL443" s="75" t="s">
        <v>77</v>
      </c>
      <c r="AM443" s="85" t="s">
        <v>77</v>
      </c>
      <c r="AN443" s="82" t="s">
        <v>75</v>
      </c>
      <c r="AO443" s="75" t="s">
        <v>75</v>
      </c>
      <c r="AP443" s="85" t="s">
        <v>75</v>
      </c>
      <c r="AQ443" s="82">
        <v>29</v>
      </c>
      <c r="AR443" s="75">
        <v>35</v>
      </c>
      <c r="AS443" s="75">
        <v>182</v>
      </c>
      <c r="AT443" s="75">
        <v>17</v>
      </c>
      <c r="AU443" s="85">
        <v>2</v>
      </c>
      <c r="AV443" s="86">
        <f t="shared" si="154"/>
        <v>9</v>
      </c>
      <c r="AW443" s="108"/>
      <c r="AX443" s="108"/>
      <c r="AY443" s="108">
        <v>2</v>
      </c>
      <c r="AZ443" s="108"/>
      <c r="BA443" s="108">
        <v>7</v>
      </c>
      <c r="BB443" s="108"/>
      <c r="BC443" s="108"/>
      <c r="BD443" s="108"/>
      <c r="BE443" s="63"/>
    </row>
    <row r="444" spans="1:57" ht="34.049999999999997" customHeight="1" x14ac:dyDescent="0.3">
      <c r="A444" s="702"/>
      <c r="B444" s="676"/>
      <c r="C444" s="721"/>
      <c r="D444" s="89" t="s">
        <v>80</v>
      </c>
      <c r="E444" s="679"/>
      <c r="F444" s="673"/>
      <c r="G444" s="90">
        <f t="shared" si="149"/>
        <v>0</v>
      </c>
      <c r="H444" s="91">
        <f t="shared" si="174"/>
        <v>0</v>
      </c>
      <c r="I444" s="92"/>
      <c r="J444" s="92"/>
      <c r="K444" s="92"/>
      <c r="L444" s="93"/>
      <c r="M444" s="110">
        <f t="shared" si="159"/>
        <v>0</v>
      </c>
      <c r="N444" s="98"/>
      <c r="O444" s="98"/>
      <c r="P444" s="98"/>
      <c r="Q444" s="98"/>
      <c r="R444" s="99"/>
      <c r="S444" s="114"/>
      <c r="T444" s="114"/>
      <c r="U444" s="114"/>
      <c r="V444" s="98"/>
      <c r="W444" s="98"/>
      <c r="X444" s="99"/>
      <c r="Y444" s="97"/>
      <c r="Z444" s="99"/>
      <c r="AA444" s="103"/>
      <c r="AB444" s="92"/>
      <c r="AC444" s="92"/>
      <c r="AD444" s="92"/>
      <c r="AE444" s="92"/>
      <c r="AF444" s="93"/>
      <c r="AG444" s="103"/>
      <c r="AH444" s="106"/>
      <c r="AI444" s="105"/>
      <c r="AJ444" s="104">
        <f t="shared" si="175"/>
        <v>0</v>
      </c>
      <c r="AK444" s="105" t="s">
        <v>75</v>
      </c>
      <c r="AL444" s="92" t="s">
        <v>75</v>
      </c>
      <c r="AM444" s="106" t="s">
        <v>75</v>
      </c>
      <c r="AN444" s="103" t="s">
        <v>75</v>
      </c>
      <c r="AO444" s="92" t="s">
        <v>77</v>
      </c>
      <c r="AP444" s="106" t="s">
        <v>77</v>
      </c>
      <c r="AQ444" s="103"/>
      <c r="AR444" s="92"/>
      <c r="AS444" s="92"/>
      <c r="AT444" s="92"/>
      <c r="AU444" s="106"/>
      <c r="AV444" s="107">
        <f t="shared" si="154"/>
        <v>0</v>
      </c>
      <c r="AW444" s="98"/>
      <c r="AX444" s="98"/>
      <c r="AY444" s="98"/>
      <c r="AZ444" s="98"/>
      <c r="BA444" s="98"/>
      <c r="BB444" s="98"/>
      <c r="BC444" s="98"/>
      <c r="BD444" s="98"/>
      <c r="BE444" s="99"/>
    </row>
    <row r="445" spans="1:57" ht="34.049999999999997" customHeight="1" x14ac:dyDescent="0.3">
      <c r="A445" s="702"/>
      <c r="B445" s="674" t="s">
        <v>248</v>
      </c>
      <c r="C445" s="671" t="s">
        <v>249</v>
      </c>
      <c r="D445" s="51" t="s">
        <v>74</v>
      </c>
      <c r="E445" s="724">
        <v>90</v>
      </c>
      <c r="F445" s="681">
        <f>E445-SUM(M445:M449)</f>
        <v>-1</v>
      </c>
      <c r="G445" s="53">
        <f t="shared" si="149"/>
        <v>0</v>
      </c>
      <c r="H445" s="54">
        <f t="shared" si="174"/>
        <v>0</v>
      </c>
      <c r="I445" s="55"/>
      <c r="J445" s="55"/>
      <c r="K445" s="55"/>
      <c r="L445" s="56"/>
      <c r="M445" s="57">
        <f t="shared" si="159"/>
        <v>0</v>
      </c>
      <c r="N445" s="58"/>
      <c r="O445" s="58"/>
      <c r="P445" s="58"/>
      <c r="Q445" s="58"/>
      <c r="R445" s="59"/>
      <c r="S445" s="60"/>
      <c r="T445" s="58"/>
      <c r="U445" s="58"/>
      <c r="V445" s="55"/>
      <c r="W445" s="58"/>
      <c r="X445" s="61"/>
      <c r="Y445" s="62"/>
      <c r="Z445" s="63"/>
      <c r="AA445" s="64"/>
      <c r="AB445" s="65"/>
      <c r="AC445" s="65"/>
      <c r="AD445" s="65"/>
      <c r="AE445" s="65"/>
      <c r="AF445" s="66"/>
      <c r="AG445" s="64"/>
      <c r="AH445" s="66"/>
      <c r="AI445" s="67"/>
      <c r="AJ445" s="68">
        <f t="shared" ref="AJ445:AJ446" si="176">SUM(AN445:AP445)</f>
        <v>0</v>
      </c>
      <c r="AK445" s="69" t="s">
        <v>75</v>
      </c>
      <c r="AL445" s="55" t="s">
        <v>75</v>
      </c>
      <c r="AM445" s="70" t="s">
        <v>75</v>
      </c>
      <c r="AN445" s="67"/>
      <c r="AO445" s="55"/>
      <c r="AP445" s="70"/>
      <c r="AQ445" s="67" t="s">
        <v>75</v>
      </c>
      <c r="AR445" s="55" t="s">
        <v>75</v>
      </c>
      <c r="AS445" s="55" t="s">
        <v>75</v>
      </c>
      <c r="AT445" s="55" t="s">
        <v>75</v>
      </c>
      <c r="AU445" s="56" t="s">
        <v>75</v>
      </c>
      <c r="AV445" s="71">
        <f t="shared" si="154"/>
        <v>0</v>
      </c>
      <c r="AW445" s="58"/>
      <c r="AX445" s="58"/>
      <c r="AY445" s="58"/>
      <c r="AZ445" s="58"/>
      <c r="BA445" s="58"/>
      <c r="BB445" s="58"/>
      <c r="BC445" s="58"/>
      <c r="BD445" s="58"/>
      <c r="BE445" s="61"/>
    </row>
    <row r="446" spans="1:57" ht="34.049999999999997" customHeight="1" x14ac:dyDescent="0.3">
      <c r="A446" s="702"/>
      <c r="B446" s="675"/>
      <c r="C446" s="672"/>
      <c r="D446" s="72" t="s">
        <v>76</v>
      </c>
      <c r="E446" s="678"/>
      <c r="F446" s="672"/>
      <c r="G446" s="73">
        <f t="shared" si="149"/>
        <v>0</v>
      </c>
      <c r="H446" s="74">
        <f t="shared" si="174"/>
        <v>0</v>
      </c>
      <c r="I446" s="75"/>
      <c r="J446" s="75"/>
      <c r="K446" s="75"/>
      <c r="L446" s="76"/>
      <c r="M446" s="77">
        <f t="shared" si="159"/>
        <v>0</v>
      </c>
      <c r="N446" s="78"/>
      <c r="O446" s="78"/>
      <c r="P446" s="78"/>
      <c r="Q446" s="78"/>
      <c r="R446" s="79"/>
      <c r="S446" s="80"/>
      <c r="T446" s="75"/>
      <c r="U446" s="75"/>
      <c r="V446" s="78"/>
      <c r="W446" s="78"/>
      <c r="X446" s="81"/>
      <c r="Y446" s="62"/>
      <c r="Z446" s="63"/>
      <c r="AA446" s="64"/>
      <c r="AB446" s="65"/>
      <c r="AC446" s="65"/>
      <c r="AD446" s="65"/>
      <c r="AE446" s="65"/>
      <c r="AF446" s="66"/>
      <c r="AG446" s="82"/>
      <c r="AH446" s="76"/>
      <c r="AI446" s="82"/>
      <c r="AJ446" s="83">
        <f t="shared" si="176"/>
        <v>0</v>
      </c>
      <c r="AK446" s="84" t="s">
        <v>77</v>
      </c>
      <c r="AL446" s="75" t="s">
        <v>77</v>
      </c>
      <c r="AM446" s="85" t="s">
        <v>77</v>
      </c>
      <c r="AN446" s="82"/>
      <c r="AO446" s="75"/>
      <c r="AP446" s="85"/>
      <c r="AQ446" s="82" t="s">
        <v>75</v>
      </c>
      <c r="AR446" s="75" t="s">
        <v>75</v>
      </c>
      <c r="AS446" s="75" t="s">
        <v>75</v>
      </c>
      <c r="AT446" s="75" t="s">
        <v>75</v>
      </c>
      <c r="AU446" s="76" t="s">
        <v>75</v>
      </c>
      <c r="AV446" s="86">
        <f t="shared" si="154"/>
        <v>0</v>
      </c>
      <c r="AW446" s="78"/>
      <c r="AX446" s="78"/>
      <c r="AY446" s="78"/>
      <c r="AZ446" s="78"/>
      <c r="BA446" s="78"/>
      <c r="BB446" s="78"/>
      <c r="BC446" s="78"/>
      <c r="BD446" s="78"/>
      <c r="BE446" s="81"/>
    </row>
    <row r="447" spans="1:57" ht="34.049999999999997" customHeight="1" x14ac:dyDescent="0.3">
      <c r="A447" s="702"/>
      <c r="B447" s="675"/>
      <c r="C447" s="672"/>
      <c r="D447" s="72" t="s">
        <v>78</v>
      </c>
      <c r="E447" s="678"/>
      <c r="F447" s="672"/>
      <c r="G447" s="73">
        <f t="shared" si="149"/>
        <v>0</v>
      </c>
      <c r="H447" s="74">
        <f t="shared" si="174"/>
        <v>0</v>
      </c>
      <c r="I447" s="75"/>
      <c r="J447" s="75"/>
      <c r="K447" s="75"/>
      <c r="L447" s="76"/>
      <c r="M447" s="77">
        <f t="shared" si="159"/>
        <v>0</v>
      </c>
      <c r="N447" s="78"/>
      <c r="O447" s="78"/>
      <c r="P447" s="78"/>
      <c r="Q447" s="87"/>
      <c r="R447" s="79"/>
      <c r="S447" s="80"/>
      <c r="T447" s="78"/>
      <c r="U447" s="78"/>
      <c r="V447" s="78"/>
      <c r="W447" s="78"/>
      <c r="X447" s="81"/>
      <c r="Y447" s="62"/>
      <c r="Z447" s="63"/>
      <c r="AA447" s="64"/>
      <c r="AB447" s="65"/>
      <c r="AC447" s="65"/>
      <c r="AD447" s="65"/>
      <c r="AE447" s="65"/>
      <c r="AF447" s="66"/>
      <c r="AG447" s="82"/>
      <c r="AH447" s="76"/>
      <c r="AI447" s="82"/>
      <c r="AJ447" s="83">
        <f>SUM(AK447:AM447)</f>
        <v>0</v>
      </c>
      <c r="AK447" s="84"/>
      <c r="AL447" s="75"/>
      <c r="AM447" s="85"/>
      <c r="AN447" s="82" t="s">
        <v>75</v>
      </c>
      <c r="AO447" s="75" t="s">
        <v>75</v>
      </c>
      <c r="AP447" s="85" t="s">
        <v>75</v>
      </c>
      <c r="AQ447" s="82" t="s">
        <v>75</v>
      </c>
      <c r="AR447" s="75" t="s">
        <v>75</v>
      </c>
      <c r="AS447" s="75" t="s">
        <v>75</v>
      </c>
      <c r="AT447" s="75" t="s">
        <v>75</v>
      </c>
      <c r="AU447" s="76" t="s">
        <v>75</v>
      </c>
      <c r="AV447" s="86">
        <f t="shared" si="154"/>
        <v>0</v>
      </c>
      <c r="AW447" s="78"/>
      <c r="AX447" s="78"/>
      <c r="AY447" s="78"/>
      <c r="AZ447" s="78"/>
      <c r="BA447" s="78"/>
      <c r="BB447" s="78"/>
      <c r="BC447" s="78"/>
      <c r="BD447" s="78"/>
      <c r="BE447" s="81"/>
    </row>
    <row r="448" spans="1:57" ht="34.049999999999997" customHeight="1" x14ac:dyDescent="0.3">
      <c r="A448" s="702"/>
      <c r="B448" s="675"/>
      <c r="C448" s="672"/>
      <c r="D448" s="72" t="s">
        <v>79</v>
      </c>
      <c r="E448" s="678"/>
      <c r="F448" s="672"/>
      <c r="G448" s="73">
        <f t="shared" si="149"/>
        <v>91</v>
      </c>
      <c r="H448" s="74">
        <f t="shared" si="174"/>
        <v>0</v>
      </c>
      <c r="I448" s="75"/>
      <c r="J448" s="75"/>
      <c r="K448" s="75"/>
      <c r="L448" s="76"/>
      <c r="M448" s="77">
        <f t="shared" si="159"/>
        <v>91</v>
      </c>
      <c r="N448" s="78"/>
      <c r="O448" s="78"/>
      <c r="P448" s="78"/>
      <c r="Q448" s="78"/>
      <c r="R448" s="79">
        <v>91</v>
      </c>
      <c r="S448" s="80">
        <v>4</v>
      </c>
      <c r="T448" s="78"/>
      <c r="U448" s="78"/>
      <c r="V448" s="78">
        <v>85</v>
      </c>
      <c r="W448" s="78">
        <v>2</v>
      </c>
      <c r="X448" s="81"/>
      <c r="Y448" s="62">
        <v>77</v>
      </c>
      <c r="Z448" s="63">
        <v>14</v>
      </c>
      <c r="AA448" s="64"/>
      <c r="AB448" s="65">
        <v>76</v>
      </c>
      <c r="AC448" s="65">
        <v>75</v>
      </c>
      <c r="AD448" s="65">
        <v>26</v>
      </c>
      <c r="AE448" s="65">
        <v>52</v>
      </c>
      <c r="AF448" s="66">
        <v>50</v>
      </c>
      <c r="AG448" s="82">
        <v>45</v>
      </c>
      <c r="AH448" s="76">
        <v>22</v>
      </c>
      <c r="AI448" s="82">
        <v>120</v>
      </c>
      <c r="AJ448" s="83">
        <f t="shared" ref="AJ448:AJ449" si="177">SUM(AQ448:AU448)</f>
        <v>91</v>
      </c>
      <c r="AK448" s="84" t="s">
        <v>77</v>
      </c>
      <c r="AL448" s="75" t="s">
        <v>77</v>
      </c>
      <c r="AM448" s="85" t="s">
        <v>77</v>
      </c>
      <c r="AN448" s="82" t="s">
        <v>75</v>
      </c>
      <c r="AO448" s="75" t="s">
        <v>75</v>
      </c>
      <c r="AP448" s="85" t="s">
        <v>75</v>
      </c>
      <c r="AQ448" s="88">
        <v>4</v>
      </c>
      <c r="AR448" s="76">
        <v>15</v>
      </c>
      <c r="AS448" s="76">
        <v>35</v>
      </c>
      <c r="AT448" s="76">
        <v>36</v>
      </c>
      <c r="AU448" s="85">
        <v>1</v>
      </c>
      <c r="AV448" s="86">
        <f t="shared" si="154"/>
        <v>0</v>
      </c>
      <c r="AW448" s="78"/>
      <c r="AX448" s="78"/>
      <c r="AY448" s="78"/>
      <c r="AZ448" s="78"/>
      <c r="BA448" s="78"/>
      <c r="BB448" s="78"/>
      <c r="BC448" s="78"/>
      <c r="BD448" s="78"/>
      <c r="BE448" s="81"/>
    </row>
    <row r="449" spans="1:57" ht="34.049999999999997" customHeight="1" x14ac:dyDescent="0.3">
      <c r="A449" s="702"/>
      <c r="B449" s="676"/>
      <c r="C449" s="673"/>
      <c r="D449" s="89" t="s">
        <v>80</v>
      </c>
      <c r="E449" s="679"/>
      <c r="F449" s="673"/>
      <c r="G449" s="90">
        <f t="shared" si="149"/>
        <v>0</v>
      </c>
      <c r="H449" s="91">
        <f t="shared" si="174"/>
        <v>0</v>
      </c>
      <c r="I449" s="92"/>
      <c r="J449" s="92"/>
      <c r="K449" s="92"/>
      <c r="L449" s="93"/>
      <c r="M449" s="94">
        <f t="shared" si="159"/>
        <v>0</v>
      </c>
      <c r="N449" s="95"/>
      <c r="O449" s="95"/>
      <c r="P449" s="95"/>
      <c r="Q449" s="95"/>
      <c r="R449" s="96"/>
      <c r="S449" s="97"/>
      <c r="T449" s="98"/>
      <c r="U449" s="98"/>
      <c r="V449" s="98"/>
      <c r="W449" s="98"/>
      <c r="X449" s="99"/>
      <c r="Y449" s="100"/>
      <c r="Z449" s="81"/>
      <c r="AA449" s="82"/>
      <c r="AB449" s="75"/>
      <c r="AC449" s="75"/>
      <c r="AD449" s="75"/>
      <c r="AE449" s="75"/>
      <c r="AF449" s="76"/>
      <c r="AG449" s="101"/>
      <c r="AH449" s="102"/>
      <c r="AI449" s="103"/>
      <c r="AJ449" s="104">
        <f t="shared" si="177"/>
        <v>0</v>
      </c>
      <c r="AK449" s="105" t="s">
        <v>75</v>
      </c>
      <c r="AL449" s="92" t="s">
        <v>75</v>
      </c>
      <c r="AM449" s="106" t="s">
        <v>75</v>
      </c>
      <c r="AN449" s="103" t="s">
        <v>75</v>
      </c>
      <c r="AO449" s="92" t="s">
        <v>77</v>
      </c>
      <c r="AP449" s="106" t="s">
        <v>77</v>
      </c>
      <c r="AQ449" s="103"/>
      <c r="AR449" s="92"/>
      <c r="AS449" s="92"/>
      <c r="AT449" s="92"/>
      <c r="AU449" s="93"/>
      <c r="AV449" s="107">
        <f t="shared" si="154"/>
        <v>0</v>
      </c>
      <c r="AW449" s="98"/>
      <c r="AX449" s="98"/>
      <c r="AY449" s="98"/>
      <c r="AZ449" s="98"/>
      <c r="BA449" s="98"/>
      <c r="BB449" s="98"/>
      <c r="BC449" s="98"/>
      <c r="BD449" s="98"/>
      <c r="BE449" s="99"/>
    </row>
    <row r="450" spans="1:57" ht="34.049999999999997" customHeight="1" x14ac:dyDescent="0.3">
      <c r="A450" s="702"/>
      <c r="B450" s="674" t="s">
        <v>250</v>
      </c>
      <c r="C450" s="671" t="s">
        <v>249</v>
      </c>
      <c r="D450" s="51" t="s">
        <v>74</v>
      </c>
      <c r="E450" s="724">
        <v>5</v>
      </c>
      <c r="F450" s="681">
        <f>E450-SUM(M450:M454)</f>
        <v>5</v>
      </c>
      <c r="G450" s="53">
        <f t="shared" si="149"/>
        <v>0</v>
      </c>
      <c r="H450" s="54">
        <f t="shared" si="174"/>
        <v>0</v>
      </c>
      <c r="I450" s="55"/>
      <c r="J450" s="55"/>
      <c r="K450" s="55"/>
      <c r="L450" s="56"/>
      <c r="M450" s="57">
        <f t="shared" si="159"/>
        <v>0</v>
      </c>
      <c r="N450" s="58"/>
      <c r="O450" s="58"/>
      <c r="P450" s="58"/>
      <c r="Q450" s="58"/>
      <c r="R450" s="61"/>
      <c r="S450" s="62"/>
      <c r="T450" s="62"/>
      <c r="U450" s="62"/>
      <c r="V450" s="108"/>
      <c r="W450" s="108"/>
      <c r="X450" s="63"/>
      <c r="Y450" s="60"/>
      <c r="Z450" s="61"/>
      <c r="AA450" s="67"/>
      <c r="AB450" s="55"/>
      <c r="AC450" s="55"/>
      <c r="AD450" s="55"/>
      <c r="AE450" s="55"/>
      <c r="AF450" s="56"/>
      <c r="AG450" s="67"/>
      <c r="AH450" s="70"/>
      <c r="AI450" s="69"/>
      <c r="AJ450" s="68">
        <f t="shared" ref="AJ450:AJ451" si="178">SUM(AN450:AP450)</f>
        <v>0</v>
      </c>
      <c r="AK450" s="69" t="s">
        <v>75</v>
      </c>
      <c r="AL450" s="55" t="s">
        <v>75</v>
      </c>
      <c r="AM450" s="70" t="s">
        <v>75</v>
      </c>
      <c r="AN450" s="67"/>
      <c r="AO450" s="55"/>
      <c r="AP450" s="70"/>
      <c r="AQ450" s="67" t="s">
        <v>75</v>
      </c>
      <c r="AR450" s="55" t="s">
        <v>75</v>
      </c>
      <c r="AS450" s="55" t="s">
        <v>75</v>
      </c>
      <c r="AT450" s="55" t="s">
        <v>75</v>
      </c>
      <c r="AU450" s="70" t="s">
        <v>75</v>
      </c>
      <c r="AV450" s="71">
        <f t="shared" si="154"/>
        <v>0</v>
      </c>
      <c r="AW450" s="108"/>
      <c r="AX450" s="108"/>
      <c r="AY450" s="108"/>
      <c r="AZ450" s="108"/>
      <c r="BA450" s="108"/>
      <c r="BB450" s="108"/>
      <c r="BC450" s="108"/>
      <c r="BD450" s="108"/>
      <c r="BE450" s="63"/>
    </row>
    <row r="451" spans="1:57" ht="34.049999999999997" customHeight="1" x14ac:dyDescent="0.3">
      <c r="A451" s="702"/>
      <c r="B451" s="675"/>
      <c r="C451" s="672"/>
      <c r="D451" s="72" t="s">
        <v>76</v>
      </c>
      <c r="E451" s="678"/>
      <c r="F451" s="672"/>
      <c r="G451" s="73">
        <f t="shared" si="149"/>
        <v>0</v>
      </c>
      <c r="H451" s="74">
        <f t="shared" si="174"/>
        <v>0</v>
      </c>
      <c r="I451" s="75"/>
      <c r="J451" s="75"/>
      <c r="K451" s="75"/>
      <c r="L451" s="76"/>
      <c r="M451" s="77">
        <f t="shared" si="159"/>
        <v>0</v>
      </c>
      <c r="N451" s="78"/>
      <c r="O451" s="78"/>
      <c r="P451" s="78"/>
      <c r="Q451" s="78"/>
      <c r="R451" s="81"/>
      <c r="S451" s="62"/>
      <c r="T451" s="62"/>
      <c r="U451" s="62"/>
      <c r="V451" s="108"/>
      <c r="W451" s="108"/>
      <c r="X451" s="63"/>
      <c r="Y451" s="109"/>
      <c r="Z451" s="63"/>
      <c r="AA451" s="64"/>
      <c r="AB451" s="65"/>
      <c r="AC451" s="65"/>
      <c r="AD451" s="65"/>
      <c r="AE451" s="65"/>
      <c r="AF451" s="66"/>
      <c r="AG451" s="82"/>
      <c r="AH451" s="85"/>
      <c r="AI451" s="84"/>
      <c r="AJ451" s="83">
        <f t="shared" si="178"/>
        <v>0</v>
      </c>
      <c r="AK451" s="84" t="s">
        <v>77</v>
      </c>
      <c r="AL451" s="75" t="s">
        <v>77</v>
      </c>
      <c r="AM451" s="85" t="s">
        <v>77</v>
      </c>
      <c r="AN451" s="82"/>
      <c r="AO451" s="75"/>
      <c r="AP451" s="85"/>
      <c r="AQ451" s="82" t="s">
        <v>75</v>
      </c>
      <c r="AR451" s="75" t="s">
        <v>75</v>
      </c>
      <c r="AS451" s="75" t="s">
        <v>75</v>
      </c>
      <c r="AT451" s="75" t="s">
        <v>75</v>
      </c>
      <c r="AU451" s="85" t="s">
        <v>75</v>
      </c>
      <c r="AV451" s="86">
        <f t="shared" si="154"/>
        <v>0</v>
      </c>
      <c r="AW451" s="108"/>
      <c r="AX451" s="108"/>
      <c r="AY451" s="108"/>
      <c r="AZ451" s="108"/>
      <c r="BA451" s="108"/>
      <c r="BB451" s="108"/>
      <c r="BC451" s="108"/>
      <c r="BD451" s="108"/>
      <c r="BE451" s="63"/>
    </row>
    <row r="452" spans="1:57" ht="34.049999999999997" customHeight="1" x14ac:dyDescent="0.3">
      <c r="A452" s="702"/>
      <c r="B452" s="675"/>
      <c r="C452" s="672"/>
      <c r="D452" s="72" t="s">
        <v>78</v>
      </c>
      <c r="E452" s="678"/>
      <c r="F452" s="672"/>
      <c r="G452" s="73">
        <f t="shared" si="149"/>
        <v>0</v>
      </c>
      <c r="H452" s="74">
        <f t="shared" si="174"/>
        <v>0</v>
      </c>
      <c r="I452" s="75"/>
      <c r="J452" s="75"/>
      <c r="K452" s="75"/>
      <c r="L452" s="76"/>
      <c r="M452" s="77">
        <f t="shared" si="159"/>
        <v>0</v>
      </c>
      <c r="N452" s="78"/>
      <c r="O452" s="78"/>
      <c r="P452" s="78"/>
      <c r="Q452" s="78"/>
      <c r="R452" s="81"/>
      <c r="S452" s="62"/>
      <c r="T452" s="62"/>
      <c r="U452" s="62"/>
      <c r="V452" s="108"/>
      <c r="W452" s="108"/>
      <c r="X452" s="63"/>
      <c r="Y452" s="109"/>
      <c r="Z452" s="63"/>
      <c r="AA452" s="64"/>
      <c r="AB452" s="65"/>
      <c r="AC452" s="65"/>
      <c r="AD452" s="65"/>
      <c r="AE452" s="65"/>
      <c r="AF452" s="66"/>
      <c r="AG452" s="82"/>
      <c r="AH452" s="85"/>
      <c r="AI452" s="84"/>
      <c r="AJ452" s="83">
        <f>SUM(AK452:AM452)</f>
        <v>0</v>
      </c>
      <c r="AK452" s="84"/>
      <c r="AL452" s="75"/>
      <c r="AM452" s="85"/>
      <c r="AN452" s="82" t="s">
        <v>75</v>
      </c>
      <c r="AO452" s="75" t="s">
        <v>75</v>
      </c>
      <c r="AP452" s="85" t="s">
        <v>75</v>
      </c>
      <c r="AQ452" s="82" t="s">
        <v>75</v>
      </c>
      <c r="AR452" s="75" t="s">
        <v>75</v>
      </c>
      <c r="AS452" s="75" t="s">
        <v>75</v>
      </c>
      <c r="AT452" s="75" t="s">
        <v>75</v>
      </c>
      <c r="AU452" s="85" t="s">
        <v>75</v>
      </c>
      <c r="AV452" s="86">
        <f t="shared" si="154"/>
        <v>0</v>
      </c>
      <c r="AW452" s="108"/>
      <c r="AX452" s="108"/>
      <c r="AY452" s="108"/>
      <c r="AZ452" s="108"/>
      <c r="BA452" s="108"/>
      <c r="BB452" s="108"/>
      <c r="BC452" s="108"/>
      <c r="BD452" s="108"/>
      <c r="BE452" s="63"/>
    </row>
    <row r="453" spans="1:57" ht="34.049999999999997" customHeight="1" x14ac:dyDescent="0.3">
      <c r="A453" s="702"/>
      <c r="B453" s="675"/>
      <c r="C453" s="672"/>
      <c r="D453" s="72" t="s">
        <v>79</v>
      </c>
      <c r="E453" s="678"/>
      <c r="F453" s="672"/>
      <c r="G453" s="73">
        <f t="shared" si="149"/>
        <v>2</v>
      </c>
      <c r="H453" s="74">
        <f t="shared" si="174"/>
        <v>0</v>
      </c>
      <c r="I453" s="75"/>
      <c r="J453" s="75"/>
      <c r="K453" s="75"/>
      <c r="L453" s="76"/>
      <c r="M453" s="77">
        <f t="shared" si="159"/>
        <v>0</v>
      </c>
      <c r="N453" s="78"/>
      <c r="O453" s="78"/>
      <c r="P453" s="78"/>
      <c r="Q453" s="78"/>
      <c r="R453" s="81"/>
      <c r="S453" s="62"/>
      <c r="T453" s="62"/>
      <c r="U453" s="62"/>
      <c r="V453" s="108"/>
      <c r="W453" s="108"/>
      <c r="X453" s="63"/>
      <c r="Y453" s="109"/>
      <c r="Z453" s="63"/>
      <c r="AA453" s="64"/>
      <c r="AB453" s="65"/>
      <c r="AC453" s="65"/>
      <c r="AD453" s="65"/>
      <c r="AE453" s="65"/>
      <c r="AF453" s="66"/>
      <c r="AG453" s="82"/>
      <c r="AH453" s="85"/>
      <c r="AI453" s="84"/>
      <c r="AJ453" s="83">
        <f t="shared" ref="AJ453:AJ454" si="179">SUM(AQ453:AU453)</f>
        <v>0</v>
      </c>
      <c r="AK453" s="84" t="s">
        <v>77</v>
      </c>
      <c r="AL453" s="75" t="s">
        <v>77</v>
      </c>
      <c r="AM453" s="85" t="s">
        <v>77</v>
      </c>
      <c r="AN453" s="82" t="s">
        <v>75</v>
      </c>
      <c r="AO453" s="75" t="s">
        <v>75</v>
      </c>
      <c r="AP453" s="85" t="s">
        <v>75</v>
      </c>
      <c r="AQ453" s="82"/>
      <c r="AR453" s="75"/>
      <c r="AS453" s="75"/>
      <c r="AT453" s="75"/>
      <c r="AU453" s="85"/>
      <c r="AV453" s="86">
        <f t="shared" si="154"/>
        <v>2</v>
      </c>
      <c r="AW453" s="108"/>
      <c r="AX453" s="108"/>
      <c r="AY453" s="108"/>
      <c r="AZ453" s="108"/>
      <c r="BA453" s="108"/>
      <c r="BB453" s="108"/>
      <c r="BC453" s="108"/>
      <c r="BD453" s="108">
        <v>2</v>
      </c>
      <c r="BE453" s="63"/>
    </row>
    <row r="454" spans="1:57" ht="34.049999999999997" customHeight="1" x14ac:dyDescent="0.3">
      <c r="A454" s="702"/>
      <c r="B454" s="676"/>
      <c r="C454" s="673"/>
      <c r="D454" s="89" t="s">
        <v>80</v>
      </c>
      <c r="E454" s="679"/>
      <c r="F454" s="673"/>
      <c r="G454" s="90">
        <f t="shared" si="149"/>
        <v>0</v>
      </c>
      <c r="H454" s="91">
        <f t="shared" si="174"/>
        <v>0</v>
      </c>
      <c r="I454" s="92"/>
      <c r="J454" s="92"/>
      <c r="K454" s="92"/>
      <c r="L454" s="93"/>
      <c r="M454" s="110">
        <f t="shared" si="159"/>
        <v>0</v>
      </c>
      <c r="N454" s="98"/>
      <c r="O454" s="98"/>
      <c r="P454" s="98"/>
      <c r="Q454" s="98"/>
      <c r="R454" s="99"/>
      <c r="S454" s="100"/>
      <c r="T454" s="100"/>
      <c r="U454" s="100"/>
      <c r="V454" s="78"/>
      <c r="W454" s="78"/>
      <c r="X454" s="81"/>
      <c r="Y454" s="80"/>
      <c r="Z454" s="81"/>
      <c r="AA454" s="82"/>
      <c r="AB454" s="75"/>
      <c r="AC454" s="75"/>
      <c r="AD454" s="75"/>
      <c r="AE454" s="75"/>
      <c r="AF454" s="76"/>
      <c r="AG454" s="103"/>
      <c r="AH454" s="106"/>
      <c r="AI454" s="111"/>
      <c r="AJ454" s="112">
        <f t="shared" si="179"/>
        <v>0</v>
      </c>
      <c r="AK454" s="105" t="s">
        <v>75</v>
      </c>
      <c r="AL454" s="92" t="s">
        <v>75</v>
      </c>
      <c r="AM454" s="106" t="s">
        <v>75</v>
      </c>
      <c r="AN454" s="103" t="s">
        <v>75</v>
      </c>
      <c r="AO454" s="92" t="s">
        <v>77</v>
      </c>
      <c r="AP454" s="106" t="s">
        <v>77</v>
      </c>
      <c r="AQ454" s="103"/>
      <c r="AR454" s="92"/>
      <c r="AS454" s="92"/>
      <c r="AT454" s="92"/>
      <c r="AU454" s="106"/>
      <c r="AV454" s="107">
        <f t="shared" si="154"/>
        <v>0</v>
      </c>
      <c r="AW454" s="78"/>
      <c r="AX454" s="78"/>
      <c r="AY454" s="78"/>
      <c r="AZ454" s="78"/>
      <c r="BA454" s="78"/>
      <c r="BB454" s="78"/>
      <c r="BC454" s="78"/>
      <c r="BD454" s="78"/>
      <c r="BE454" s="81"/>
    </row>
    <row r="455" spans="1:57" ht="34.049999999999997" customHeight="1" x14ac:dyDescent="0.3">
      <c r="A455" s="702"/>
      <c r="B455" s="674" t="s">
        <v>251</v>
      </c>
      <c r="C455" s="671" t="s">
        <v>252</v>
      </c>
      <c r="D455" s="51" t="s">
        <v>74</v>
      </c>
      <c r="E455" s="724">
        <v>20</v>
      </c>
      <c r="F455" s="681">
        <f>E455-SUM(M455:M459)</f>
        <v>0</v>
      </c>
      <c r="G455" s="53">
        <f t="shared" si="149"/>
        <v>0</v>
      </c>
      <c r="H455" s="54">
        <f t="shared" si="174"/>
        <v>0</v>
      </c>
      <c r="I455" s="55"/>
      <c r="J455" s="55"/>
      <c r="K455" s="55"/>
      <c r="L455" s="56"/>
      <c r="M455" s="57">
        <f t="shared" si="159"/>
        <v>0</v>
      </c>
      <c r="N455" s="58"/>
      <c r="O455" s="58"/>
      <c r="P455" s="58"/>
      <c r="Q455" s="58"/>
      <c r="R455" s="61"/>
      <c r="S455" s="113"/>
      <c r="T455" s="113"/>
      <c r="U455" s="113"/>
      <c r="V455" s="58"/>
      <c r="W455" s="58"/>
      <c r="X455" s="61"/>
      <c r="Y455" s="60"/>
      <c r="Z455" s="61"/>
      <c r="AA455" s="67"/>
      <c r="AB455" s="55"/>
      <c r="AC455" s="55"/>
      <c r="AD455" s="55"/>
      <c r="AE455" s="55"/>
      <c r="AF455" s="56"/>
      <c r="AG455" s="67"/>
      <c r="AH455" s="70"/>
      <c r="AI455" s="69"/>
      <c r="AJ455" s="68">
        <f t="shared" ref="AJ455:AJ456" si="180">SUM(AN455:AP455)</f>
        <v>0</v>
      </c>
      <c r="AK455" s="69" t="s">
        <v>75</v>
      </c>
      <c r="AL455" s="55" t="s">
        <v>75</v>
      </c>
      <c r="AM455" s="70" t="s">
        <v>75</v>
      </c>
      <c r="AN455" s="67"/>
      <c r="AO455" s="55"/>
      <c r="AP455" s="70"/>
      <c r="AQ455" s="67" t="s">
        <v>75</v>
      </c>
      <c r="AR455" s="55" t="s">
        <v>75</v>
      </c>
      <c r="AS455" s="55" t="s">
        <v>75</v>
      </c>
      <c r="AT455" s="55" t="s">
        <v>75</v>
      </c>
      <c r="AU455" s="70" t="s">
        <v>75</v>
      </c>
      <c r="AV455" s="71">
        <f t="shared" si="154"/>
        <v>0</v>
      </c>
      <c r="AW455" s="58"/>
      <c r="AX455" s="58"/>
      <c r="AY455" s="58"/>
      <c r="AZ455" s="58"/>
      <c r="BA455" s="58"/>
      <c r="BB455" s="58"/>
      <c r="BC455" s="58"/>
      <c r="BD455" s="58"/>
      <c r="BE455" s="61"/>
    </row>
    <row r="456" spans="1:57" ht="34.049999999999997" customHeight="1" x14ac:dyDescent="0.3">
      <c r="A456" s="702"/>
      <c r="B456" s="675"/>
      <c r="C456" s="672"/>
      <c r="D456" s="72" t="s">
        <v>76</v>
      </c>
      <c r="E456" s="678"/>
      <c r="F456" s="672"/>
      <c r="G456" s="73">
        <f t="shared" si="149"/>
        <v>0</v>
      </c>
      <c r="H456" s="74">
        <f t="shared" si="174"/>
        <v>0</v>
      </c>
      <c r="I456" s="75"/>
      <c r="J456" s="75"/>
      <c r="K456" s="75"/>
      <c r="L456" s="76"/>
      <c r="M456" s="77">
        <f t="shared" si="159"/>
        <v>0</v>
      </c>
      <c r="N456" s="78"/>
      <c r="O456" s="78"/>
      <c r="P456" s="78"/>
      <c r="Q456" s="78"/>
      <c r="R456" s="81"/>
      <c r="S456" s="62"/>
      <c r="T456" s="62"/>
      <c r="U456" s="62"/>
      <c r="V456" s="108"/>
      <c r="W456" s="108"/>
      <c r="X456" s="63"/>
      <c r="Y456" s="109"/>
      <c r="Z456" s="63"/>
      <c r="AA456" s="64"/>
      <c r="AB456" s="65"/>
      <c r="AC456" s="65"/>
      <c r="AD456" s="65"/>
      <c r="AE456" s="65"/>
      <c r="AF456" s="66"/>
      <c r="AG456" s="82"/>
      <c r="AH456" s="85"/>
      <c r="AI456" s="84"/>
      <c r="AJ456" s="83">
        <f t="shared" si="180"/>
        <v>0</v>
      </c>
      <c r="AK456" s="84" t="s">
        <v>77</v>
      </c>
      <c r="AL456" s="75" t="s">
        <v>77</v>
      </c>
      <c r="AM456" s="85" t="s">
        <v>77</v>
      </c>
      <c r="AN456" s="82"/>
      <c r="AO456" s="75"/>
      <c r="AP456" s="85"/>
      <c r="AQ456" s="82" t="s">
        <v>75</v>
      </c>
      <c r="AR456" s="75" t="s">
        <v>75</v>
      </c>
      <c r="AS456" s="75" t="s">
        <v>75</v>
      </c>
      <c r="AT456" s="75" t="s">
        <v>75</v>
      </c>
      <c r="AU456" s="85" t="s">
        <v>75</v>
      </c>
      <c r="AV456" s="86">
        <f t="shared" si="154"/>
        <v>0</v>
      </c>
      <c r="AW456" s="108"/>
      <c r="AX456" s="108"/>
      <c r="AY456" s="108"/>
      <c r="AZ456" s="108"/>
      <c r="BA456" s="108"/>
      <c r="BB456" s="108"/>
      <c r="BC456" s="108"/>
      <c r="BD456" s="108"/>
      <c r="BE456" s="63"/>
    </row>
    <row r="457" spans="1:57" ht="34.049999999999997" customHeight="1" x14ac:dyDescent="0.3">
      <c r="A457" s="702"/>
      <c r="B457" s="675"/>
      <c r="C457" s="672"/>
      <c r="D457" s="72" t="s">
        <v>78</v>
      </c>
      <c r="E457" s="678"/>
      <c r="F457" s="672"/>
      <c r="G457" s="73">
        <f t="shared" si="149"/>
        <v>0</v>
      </c>
      <c r="H457" s="74">
        <f t="shared" si="174"/>
        <v>0</v>
      </c>
      <c r="I457" s="75"/>
      <c r="J457" s="75"/>
      <c r="K457" s="75"/>
      <c r="L457" s="76"/>
      <c r="M457" s="77">
        <f t="shared" si="159"/>
        <v>0</v>
      </c>
      <c r="N457" s="78"/>
      <c r="O457" s="78"/>
      <c r="P457" s="78"/>
      <c r="Q457" s="78"/>
      <c r="R457" s="81"/>
      <c r="S457" s="62"/>
      <c r="T457" s="62"/>
      <c r="U457" s="62"/>
      <c r="V457" s="108"/>
      <c r="W457" s="108"/>
      <c r="X457" s="63"/>
      <c r="Y457" s="109"/>
      <c r="Z457" s="63"/>
      <c r="AA457" s="64"/>
      <c r="AB457" s="65"/>
      <c r="AC457" s="65"/>
      <c r="AD457" s="65"/>
      <c r="AE457" s="65"/>
      <c r="AF457" s="66"/>
      <c r="AG457" s="82"/>
      <c r="AH457" s="85"/>
      <c r="AI457" s="84"/>
      <c r="AJ457" s="83">
        <f>SUM(AK457:AM457)</f>
        <v>0</v>
      </c>
      <c r="AK457" s="84"/>
      <c r="AL457" s="75"/>
      <c r="AM457" s="85"/>
      <c r="AN457" s="82" t="s">
        <v>75</v>
      </c>
      <c r="AO457" s="75" t="s">
        <v>75</v>
      </c>
      <c r="AP457" s="85" t="s">
        <v>75</v>
      </c>
      <c r="AQ457" s="82" t="s">
        <v>75</v>
      </c>
      <c r="AR457" s="75" t="s">
        <v>75</v>
      </c>
      <c r="AS457" s="75" t="s">
        <v>75</v>
      </c>
      <c r="AT457" s="75" t="s">
        <v>75</v>
      </c>
      <c r="AU457" s="85" t="s">
        <v>75</v>
      </c>
      <c r="AV457" s="86">
        <f t="shared" si="154"/>
        <v>0</v>
      </c>
      <c r="AW457" s="108"/>
      <c r="AX457" s="108"/>
      <c r="AY457" s="108"/>
      <c r="AZ457" s="108"/>
      <c r="BA457" s="108"/>
      <c r="BB457" s="108"/>
      <c r="BC457" s="108"/>
      <c r="BD457" s="108"/>
      <c r="BE457" s="63"/>
    </row>
    <row r="458" spans="1:57" ht="34.049999999999997" customHeight="1" x14ac:dyDescent="0.3">
      <c r="A458" s="702"/>
      <c r="B458" s="675"/>
      <c r="C458" s="672"/>
      <c r="D458" s="72" t="s">
        <v>79</v>
      </c>
      <c r="E458" s="678"/>
      <c r="F458" s="672"/>
      <c r="G458" s="73">
        <f t="shared" si="149"/>
        <v>20</v>
      </c>
      <c r="H458" s="74">
        <f t="shared" si="174"/>
        <v>0</v>
      </c>
      <c r="I458" s="75"/>
      <c r="J458" s="75"/>
      <c r="K458" s="75"/>
      <c r="L458" s="76"/>
      <c r="M458" s="77">
        <v>20</v>
      </c>
      <c r="N458" s="78"/>
      <c r="O458" s="78"/>
      <c r="P458" s="78"/>
      <c r="Q458" s="78"/>
      <c r="R458" s="81">
        <v>20</v>
      </c>
      <c r="S458" s="62"/>
      <c r="T458" s="62"/>
      <c r="U458" s="62"/>
      <c r="V458" s="108">
        <v>20</v>
      </c>
      <c r="W458" s="108"/>
      <c r="X458" s="63"/>
      <c r="Y458" s="109">
        <v>19</v>
      </c>
      <c r="Z458" s="63">
        <v>1</v>
      </c>
      <c r="AA458" s="64"/>
      <c r="AB458" s="65">
        <v>2</v>
      </c>
      <c r="AC458" s="65">
        <v>2</v>
      </c>
      <c r="AD458" s="65">
        <v>1</v>
      </c>
      <c r="AE458" s="65">
        <v>19</v>
      </c>
      <c r="AF458" s="66"/>
      <c r="AG458" s="82">
        <v>35</v>
      </c>
      <c r="AH458" s="85">
        <v>10</v>
      </c>
      <c r="AI458" s="84">
        <v>112.6</v>
      </c>
      <c r="AJ458" s="83">
        <f t="shared" ref="AJ458:AJ459" si="181">SUM(AQ458:AU458)</f>
        <v>21</v>
      </c>
      <c r="AK458" s="84" t="s">
        <v>77</v>
      </c>
      <c r="AL458" s="75" t="s">
        <v>77</v>
      </c>
      <c r="AM458" s="85" t="s">
        <v>77</v>
      </c>
      <c r="AN458" s="82" t="s">
        <v>75</v>
      </c>
      <c r="AO458" s="75" t="s">
        <v>75</v>
      </c>
      <c r="AP458" s="85" t="s">
        <v>75</v>
      </c>
      <c r="AQ458" s="82"/>
      <c r="AR458" s="75"/>
      <c r="AS458" s="75">
        <v>21</v>
      </c>
      <c r="AT458" s="75"/>
      <c r="AU458" s="85"/>
      <c r="AV458" s="86">
        <f t="shared" si="154"/>
        <v>0</v>
      </c>
      <c r="AW458" s="108"/>
      <c r="AX458" s="108"/>
      <c r="AY458" s="108"/>
      <c r="AZ458" s="108"/>
      <c r="BA458" s="108"/>
      <c r="BB458" s="108"/>
      <c r="BC458" s="108"/>
      <c r="BD458" s="108"/>
      <c r="BE458" s="63"/>
    </row>
    <row r="459" spans="1:57" ht="34.049999999999997" customHeight="1" x14ac:dyDescent="0.3">
      <c r="A459" s="702"/>
      <c r="B459" s="676"/>
      <c r="C459" s="673"/>
      <c r="D459" s="89" t="s">
        <v>80</v>
      </c>
      <c r="E459" s="679"/>
      <c r="F459" s="673"/>
      <c r="G459" s="90">
        <f t="shared" si="149"/>
        <v>0</v>
      </c>
      <c r="H459" s="91">
        <f t="shared" si="174"/>
        <v>0</v>
      </c>
      <c r="I459" s="92"/>
      <c r="J459" s="92"/>
      <c r="K459" s="92"/>
      <c r="L459" s="93"/>
      <c r="M459" s="110">
        <f t="shared" ref="M459:M712" si="182">IF(AND(SUM(N459:R459)=SUM(Y459:Z459),SUM(S459:X459)=SUM(Y459:Z459)),SUM(N459:R459),"ПЕРЕВІРТЕ ПРАВИЛЬНІСТЬ ДАНИХ")</f>
        <v>0</v>
      </c>
      <c r="N459" s="98"/>
      <c r="O459" s="98"/>
      <c r="P459" s="98"/>
      <c r="Q459" s="98"/>
      <c r="R459" s="99"/>
      <c r="S459" s="114"/>
      <c r="T459" s="114"/>
      <c r="U459" s="114"/>
      <c r="V459" s="98"/>
      <c r="W459" s="98"/>
      <c r="X459" s="99"/>
      <c r="Y459" s="97"/>
      <c r="Z459" s="99"/>
      <c r="AA459" s="103"/>
      <c r="AB459" s="92"/>
      <c r="AC459" s="92"/>
      <c r="AD459" s="92"/>
      <c r="AE459" s="92"/>
      <c r="AF459" s="93"/>
      <c r="AG459" s="103"/>
      <c r="AH459" s="106"/>
      <c r="AI459" s="105"/>
      <c r="AJ459" s="104">
        <f t="shared" si="181"/>
        <v>0</v>
      </c>
      <c r="AK459" s="105" t="s">
        <v>75</v>
      </c>
      <c r="AL459" s="92" t="s">
        <v>75</v>
      </c>
      <c r="AM459" s="106" t="s">
        <v>75</v>
      </c>
      <c r="AN459" s="103" t="s">
        <v>75</v>
      </c>
      <c r="AO459" s="92" t="s">
        <v>77</v>
      </c>
      <c r="AP459" s="106" t="s">
        <v>77</v>
      </c>
      <c r="AQ459" s="103"/>
      <c r="AR459" s="92"/>
      <c r="AS459" s="92"/>
      <c r="AT459" s="92"/>
      <c r="AU459" s="106"/>
      <c r="AV459" s="107">
        <f t="shared" si="154"/>
        <v>0</v>
      </c>
      <c r="AW459" s="98"/>
      <c r="AX459" s="98"/>
      <c r="AY459" s="98"/>
      <c r="AZ459" s="98"/>
      <c r="BA459" s="98"/>
      <c r="BB459" s="98"/>
      <c r="BC459" s="98"/>
      <c r="BD459" s="98"/>
      <c r="BE459" s="99"/>
    </row>
    <row r="460" spans="1:57" ht="34.049999999999997" customHeight="1" x14ac:dyDescent="0.3">
      <c r="A460" s="702"/>
      <c r="B460" s="674" t="s">
        <v>253</v>
      </c>
      <c r="C460" s="671" t="s">
        <v>252</v>
      </c>
      <c r="D460" s="51" t="s">
        <v>74</v>
      </c>
      <c r="E460" s="724">
        <v>20</v>
      </c>
      <c r="F460" s="681">
        <f>E460-SUM(M460:M464)</f>
        <v>-5</v>
      </c>
      <c r="G460" s="53">
        <f t="shared" si="149"/>
        <v>0</v>
      </c>
      <c r="H460" s="54">
        <f t="shared" si="174"/>
        <v>0</v>
      </c>
      <c r="I460" s="55"/>
      <c r="J460" s="55"/>
      <c r="K460" s="55"/>
      <c r="L460" s="56"/>
      <c r="M460" s="57">
        <f t="shared" si="182"/>
        <v>0</v>
      </c>
      <c r="N460" s="58"/>
      <c r="O460" s="58"/>
      <c r="P460" s="58"/>
      <c r="Q460" s="58"/>
      <c r="R460" s="59"/>
      <c r="S460" s="60"/>
      <c r="T460" s="58"/>
      <c r="U460" s="58"/>
      <c r="V460" s="55"/>
      <c r="W460" s="58"/>
      <c r="X460" s="61"/>
      <c r="Y460" s="62"/>
      <c r="Z460" s="63"/>
      <c r="AA460" s="64"/>
      <c r="AB460" s="65"/>
      <c r="AC460" s="65"/>
      <c r="AD460" s="65"/>
      <c r="AE460" s="65"/>
      <c r="AF460" s="66"/>
      <c r="AG460" s="64"/>
      <c r="AH460" s="66"/>
      <c r="AI460" s="67"/>
      <c r="AJ460" s="68">
        <f t="shared" ref="AJ460:AJ461" si="183">SUM(AN460:AP460)</f>
        <v>0</v>
      </c>
      <c r="AK460" s="69" t="s">
        <v>75</v>
      </c>
      <c r="AL460" s="55" t="s">
        <v>75</v>
      </c>
      <c r="AM460" s="70" t="s">
        <v>75</v>
      </c>
      <c r="AN460" s="67"/>
      <c r="AO460" s="55"/>
      <c r="AP460" s="70"/>
      <c r="AQ460" s="67" t="s">
        <v>75</v>
      </c>
      <c r="AR460" s="55" t="s">
        <v>75</v>
      </c>
      <c r="AS460" s="55" t="s">
        <v>75</v>
      </c>
      <c r="AT460" s="55" t="s">
        <v>75</v>
      </c>
      <c r="AU460" s="56" t="s">
        <v>75</v>
      </c>
      <c r="AV460" s="71">
        <f t="shared" si="154"/>
        <v>0</v>
      </c>
      <c r="AW460" s="58"/>
      <c r="AX460" s="58"/>
      <c r="AY460" s="58"/>
      <c r="AZ460" s="58"/>
      <c r="BA460" s="58"/>
      <c r="BB460" s="58"/>
      <c r="BC460" s="58"/>
      <c r="BD460" s="58"/>
      <c r="BE460" s="61"/>
    </row>
    <row r="461" spans="1:57" ht="34.049999999999997" customHeight="1" x14ac:dyDescent="0.3">
      <c r="A461" s="702"/>
      <c r="B461" s="675"/>
      <c r="C461" s="672"/>
      <c r="D461" s="72" t="s">
        <v>76</v>
      </c>
      <c r="E461" s="678"/>
      <c r="F461" s="672"/>
      <c r="G461" s="73">
        <f t="shared" si="149"/>
        <v>0</v>
      </c>
      <c r="H461" s="74">
        <f t="shared" si="174"/>
        <v>0</v>
      </c>
      <c r="I461" s="75"/>
      <c r="J461" s="75"/>
      <c r="K461" s="75"/>
      <c r="L461" s="76"/>
      <c r="M461" s="77">
        <f t="shared" si="182"/>
        <v>0</v>
      </c>
      <c r="N461" s="78"/>
      <c r="O461" s="78"/>
      <c r="P461" s="78"/>
      <c r="Q461" s="78"/>
      <c r="R461" s="79"/>
      <c r="S461" s="80"/>
      <c r="T461" s="75"/>
      <c r="U461" s="75"/>
      <c r="V461" s="78"/>
      <c r="W461" s="78"/>
      <c r="X461" s="81"/>
      <c r="Y461" s="62"/>
      <c r="Z461" s="63"/>
      <c r="AA461" s="64"/>
      <c r="AB461" s="65"/>
      <c r="AC461" s="65"/>
      <c r="AD461" s="65"/>
      <c r="AE461" s="65"/>
      <c r="AF461" s="66"/>
      <c r="AG461" s="82"/>
      <c r="AH461" s="76"/>
      <c r="AI461" s="82"/>
      <c r="AJ461" s="83">
        <f t="shared" si="183"/>
        <v>0</v>
      </c>
      <c r="AK461" s="84" t="s">
        <v>77</v>
      </c>
      <c r="AL461" s="75" t="s">
        <v>77</v>
      </c>
      <c r="AM461" s="85" t="s">
        <v>77</v>
      </c>
      <c r="AN461" s="82"/>
      <c r="AO461" s="75"/>
      <c r="AP461" s="85"/>
      <c r="AQ461" s="82" t="s">
        <v>75</v>
      </c>
      <c r="AR461" s="75" t="s">
        <v>75</v>
      </c>
      <c r="AS461" s="75" t="s">
        <v>75</v>
      </c>
      <c r="AT461" s="75" t="s">
        <v>75</v>
      </c>
      <c r="AU461" s="76" t="s">
        <v>75</v>
      </c>
      <c r="AV461" s="86">
        <f t="shared" si="154"/>
        <v>0</v>
      </c>
      <c r="AW461" s="78"/>
      <c r="AX461" s="78"/>
      <c r="AY461" s="78"/>
      <c r="AZ461" s="78"/>
      <c r="BA461" s="78"/>
      <c r="BB461" s="78"/>
      <c r="BC461" s="78"/>
      <c r="BD461" s="78"/>
      <c r="BE461" s="81"/>
    </row>
    <row r="462" spans="1:57" ht="34.049999999999997" customHeight="1" x14ac:dyDescent="0.3">
      <c r="A462" s="702"/>
      <c r="B462" s="675"/>
      <c r="C462" s="672"/>
      <c r="D462" s="72" t="s">
        <v>78</v>
      </c>
      <c r="E462" s="678"/>
      <c r="F462" s="672"/>
      <c r="G462" s="73">
        <f t="shared" si="149"/>
        <v>0</v>
      </c>
      <c r="H462" s="74">
        <f t="shared" si="174"/>
        <v>0</v>
      </c>
      <c r="I462" s="75"/>
      <c r="J462" s="75"/>
      <c r="K462" s="75"/>
      <c r="L462" s="76"/>
      <c r="M462" s="77">
        <f t="shared" si="182"/>
        <v>0</v>
      </c>
      <c r="N462" s="78"/>
      <c r="O462" s="78"/>
      <c r="P462" s="78"/>
      <c r="Q462" s="87"/>
      <c r="R462" s="79"/>
      <c r="S462" s="80"/>
      <c r="T462" s="78"/>
      <c r="U462" s="78"/>
      <c r="V462" s="78"/>
      <c r="W462" s="78"/>
      <c r="X462" s="81"/>
      <c r="Y462" s="62"/>
      <c r="Z462" s="63"/>
      <c r="AA462" s="64"/>
      <c r="AB462" s="65"/>
      <c r="AC462" s="65"/>
      <c r="AD462" s="65"/>
      <c r="AE462" s="65"/>
      <c r="AF462" s="66"/>
      <c r="AG462" s="82"/>
      <c r="AH462" s="76"/>
      <c r="AI462" s="82"/>
      <c r="AJ462" s="83">
        <f>SUM(AK462:AM462)</f>
        <v>0</v>
      </c>
      <c r="AK462" s="84"/>
      <c r="AL462" s="75"/>
      <c r="AM462" s="85"/>
      <c r="AN462" s="82" t="s">
        <v>75</v>
      </c>
      <c r="AO462" s="75" t="s">
        <v>75</v>
      </c>
      <c r="AP462" s="85" t="s">
        <v>75</v>
      </c>
      <c r="AQ462" s="82" t="s">
        <v>75</v>
      </c>
      <c r="AR462" s="75" t="s">
        <v>75</v>
      </c>
      <c r="AS462" s="75" t="s">
        <v>75</v>
      </c>
      <c r="AT462" s="75" t="s">
        <v>75</v>
      </c>
      <c r="AU462" s="76" t="s">
        <v>75</v>
      </c>
      <c r="AV462" s="86">
        <f t="shared" si="154"/>
        <v>0</v>
      </c>
      <c r="AW462" s="78"/>
      <c r="AX462" s="78"/>
      <c r="AY462" s="78"/>
      <c r="AZ462" s="78"/>
      <c r="BA462" s="78"/>
      <c r="BB462" s="78"/>
      <c r="BC462" s="78"/>
      <c r="BD462" s="78"/>
      <c r="BE462" s="81"/>
    </row>
    <row r="463" spans="1:57" ht="34.049999999999997" customHeight="1" x14ac:dyDescent="0.3">
      <c r="A463" s="702"/>
      <c r="B463" s="675"/>
      <c r="C463" s="672"/>
      <c r="D463" s="72" t="s">
        <v>79</v>
      </c>
      <c r="E463" s="678"/>
      <c r="F463" s="672"/>
      <c r="G463" s="73">
        <f t="shared" si="149"/>
        <v>25</v>
      </c>
      <c r="H463" s="74">
        <f t="shared" si="174"/>
        <v>2</v>
      </c>
      <c r="I463" s="75">
        <v>1</v>
      </c>
      <c r="J463" s="75"/>
      <c r="K463" s="75">
        <v>1</v>
      </c>
      <c r="L463" s="76"/>
      <c r="M463" s="77">
        <f t="shared" si="182"/>
        <v>25</v>
      </c>
      <c r="N463" s="78"/>
      <c r="O463" s="78"/>
      <c r="P463" s="78"/>
      <c r="Q463" s="78"/>
      <c r="R463" s="79">
        <v>25</v>
      </c>
      <c r="S463" s="80">
        <v>2</v>
      </c>
      <c r="T463" s="78"/>
      <c r="U463" s="78"/>
      <c r="V463" s="78">
        <v>23</v>
      </c>
      <c r="W463" s="78"/>
      <c r="X463" s="81"/>
      <c r="Y463" s="62">
        <v>23</v>
      </c>
      <c r="Z463" s="63">
        <v>2</v>
      </c>
      <c r="AA463" s="64"/>
      <c r="AB463" s="65">
        <v>3</v>
      </c>
      <c r="AC463" s="65">
        <v>3</v>
      </c>
      <c r="AD463" s="65">
        <v>1</v>
      </c>
      <c r="AE463" s="65">
        <v>17</v>
      </c>
      <c r="AF463" s="66">
        <v>1</v>
      </c>
      <c r="AG463" s="82">
        <v>41</v>
      </c>
      <c r="AH463" s="76">
        <v>15</v>
      </c>
      <c r="AI463" s="82">
        <v>100</v>
      </c>
      <c r="AJ463" s="83">
        <f t="shared" ref="AJ463:AJ464" si="184">SUM(AQ463:AU463)</f>
        <v>25</v>
      </c>
      <c r="AK463" s="84" t="s">
        <v>77</v>
      </c>
      <c r="AL463" s="75" t="s">
        <v>77</v>
      </c>
      <c r="AM463" s="85" t="s">
        <v>77</v>
      </c>
      <c r="AN463" s="82" t="s">
        <v>75</v>
      </c>
      <c r="AO463" s="75" t="s">
        <v>75</v>
      </c>
      <c r="AP463" s="85" t="s">
        <v>75</v>
      </c>
      <c r="AQ463" s="88"/>
      <c r="AR463" s="76">
        <v>2</v>
      </c>
      <c r="AS463" s="76">
        <v>20</v>
      </c>
      <c r="AT463" s="76">
        <v>3</v>
      </c>
      <c r="AU463" s="85"/>
      <c r="AV463" s="86">
        <f t="shared" si="154"/>
        <v>0</v>
      </c>
      <c r="AW463" s="78"/>
      <c r="AX463" s="78"/>
      <c r="AY463" s="78"/>
      <c r="AZ463" s="78"/>
      <c r="BA463" s="78"/>
      <c r="BB463" s="78"/>
      <c r="BC463" s="78"/>
      <c r="BD463" s="78"/>
      <c r="BE463" s="81"/>
    </row>
    <row r="464" spans="1:57" ht="34.049999999999997" customHeight="1" x14ac:dyDescent="0.3">
      <c r="A464" s="702"/>
      <c r="B464" s="676"/>
      <c r="C464" s="673"/>
      <c r="D464" s="89" t="s">
        <v>80</v>
      </c>
      <c r="E464" s="679"/>
      <c r="F464" s="673"/>
      <c r="G464" s="90">
        <f t="shared" si="149"/>
        <v>0</v>
      </c>
      <c r="H464" s="91">
        <f t="shared" si="174"/>
        <v>0</v>
      </c>
      <c r="I464" s="92"/>
      <c r="J464" s="92"/>
      <c r="K464" s="92"/>
      <c r="L464" s="93"/>
      <c r="M464" s="94">
        <f t="shared" si="182"/>
        <v>0</v>
      </c>
      <c r="N464" s="95"/>
      <c r="O464" s="95"/>
      <c r="P464" s="95"/>
      <c r="Q464" s="95"/>
      <c r="R464" s="96"/>
      <c r="S464" s="97"/>
      <c r="T464" s="98"/>
      <c r="U464" s="98"/>
      <c r="V464" s="98"/>
      <c r="W464" s="98"/>
      <c r="X464" s="99"/>
      <c r="Y464" s="100"/>
      <c r="Z464" s="81"/>
      <c r="AA464" s="82"/>
      <c r="AB464" s="75"/>
      <c r="AC464" s="75"/>
      <c r="AD464" s="75"/>
      <c r="AE464" s="75"/>
      <c r="AF464" s="76"/>
      <c r="AG464" s="101"/>
      <c r="AH464" s="102"/>
      <c r="AI464" s="103"/>
      <c r="AJ464" s="104">
        <f t="shared" si="184"/>
        <v>0</v>
      </c>
      <c r="AK464" s="105" t="s">
        <v>75</v>
      </c>
      <c r="AL464" s="92" t="s">
        <v>75</v>
      </c>
      <c r="AM464" s="106" t="s">
        <v>75</v>
      </c>
      <c r="AN464" s="103" t="s">
        <v>75</v>
      </c>
      <c r="AO464" s="92" t="s">
        <v>77</v>
      </c>
      <c r="AP464" s="106" t="s">
        <v>77</v>
      </c>
      <c r="AQ464" s="103"/>
      <c r="AR464" s="92"/>
      <c r="AS464" s="92"/>
      <c r="AT464" s="92"/>
      <c r="AU464" s="93"/>
      <c r="AV464" s="107">
        <f t="shared" si="154"/>
        <v>0</v>
      </c>
      <c r="AW464" s="98"/>
      <c r="AX464" s="98"/>
      <c r="AY464" s="98"/>
      <c r="AZ464" s="98"/>
      <c r="BA464" s="98"/>
      <c r="BB464" s="98"/>
      <c r="BC464" s="98"/>
      <c r="BD464" s="98"/>
      <c r="BE464" s="99"/>
    </row>
    <row r="465" spans="1:57" ht="34.049999999999997" customHeight="1" x14ac:dyDescent="0.3">
      <c r="A465" s="702"/>
      <c r="B465" s="674" t="s">
        <v>254</v>
      </c>
      <c r="C465" s="735" t="s">
        <v>255</v>
      </c>
      <c r="D465" s="51" t="s">
        <v>74</v>
      </c>
      <c r="E465" s="724">
        <v>60</v>
      </c>
      <c r="F465" s="681">
        <f>E465-SUM(M465:M469)</f>
        <v>1</v>
      </c>
      <c r="G465" s="53">
        <f t="shared" si="149"/>
        <v>0</v>
      </c>
      <c r="H465" s="54">
        <f t="shared" si="174"/>
        <v>0</v>
      </c>
      <c r="I465" s="55"/>
      <c r="J465" s="55"/>
      <c r="K465" s="55"/>
      <c r="L465" s="56"/>
      <c r="M465" s="57">
        <f t="shared" si="182"/>
        <v>0</v>
      </c>
      <c r="N465" s="58"/>
      <c r="O465" s="58"/>
      <c r="P465" s="58"/>
      <c r="Q465" s="58"/>
      <c r="R465" s="61"/>
      <c r="S465" s="62"/>
      <c r="T465" s="62"/>
      <c r="U465" s="62"/>
      <c r="V465" s="108"/>
      <c r="W465" s="108"/>
      <c r="X465" s="63"/>
      <c r="Y465" s="60"/>
      <c r="Z465" s="61"/>
      <c r="AA465" s="67"/>
      <c r="AB465" s="55"/>
      <c r="AC465" s="55"/>
      <c r="AD465" s="55"/>
      <c r="AE465" s="55"/>
      <c r="AF465" s="56"/>
      <c r="AG465" s="67"/>
      <c r="AH465" s="70"/>
      <c r="AI465" s="69"/>
      <c r="AJ465" s="68">
        <f t="shared" ref="AJ465:AJ466" si="185">SUM(AN465:AP465)</f>
        <v>0</v>
      </c>
      <c r="AK465" s="69" t="s">
        <v>75</v>
      </c>
      <c r="AL465" s="55" t="s">
        <v>75</v>
      </c>
      <c r="AM465" s="70" t="s">
        <v>75</v>
      </c>
      <c r="AN465" s="67"/>
      <c r="AO465" s="55"/>
      <c r="AP465" s="70"/>
      <c r="AQ465" s="67" t="s">
        <v>75</v>
      </c>
      <c r="AR465" s="55" t="s">
        <v>75</v>
      </c>
      <c r="AS465" s="55" t="s">
        <v>75</v>
      </c>
      <c r="AT465" s="55" t="s">
        <v>75</v>
      </c>
      <c r="AU465" s="70" t="s">
        <v>75</v>
      </c>
      <c r="AV465" s="71">
        <f t="shared" si="154"/>
        <v>0</v>
      </c>
      <c r="AW465" s="108"/>
      <c r="AX465" s="108"/>
      <c r="AY465" s="108"/>
      <c r="AZ465" s="108"/>
      <c r="BA465" s="108"/>
      <c r="BB465" s="108"/>
      <c r="BC465" s="108"/>
      <c r="BD465" s="108"/>
      <c r="BE465" s="63"/>
    </row>
    <row r="466" spans="1:57" ht="34.049999999999997" customHeight="1" x14ac:dyDescent="0.3">
      <c r="A466" s="702"/>
      <c r="B466" s="675"/>
      <c r="C466" s="672"/>
      <c r="D466" s="72" t="s">
        <v>76</v>
      </c>
      <c r="E466" s="678"/>
      <c r="F466" s="672"/>
      <c r="G466" s="73">
        <f t="shared" si="149"/>
        <v>0</v>
      </c>
      <c r="H466" s="74">
        <f t="shared" si="174"/>
        <v>0</v>
      </c>
      <c r="I466" s="75"/>
      <c r="J466" s="75"/>
      <c r="K466" s="75"/>
      <c r="L466" s="76"/>
      <c r="M466" s="77">
        <f t="shared" si="182"/>
        <v>0</v>
      </c>
      <c r="N466" s="78"/>
      <c r="O466" s="78"/>
      <c r="P466" s="78"/>
      <c r="Q466" s="78"/>
      <c r="R466" s="81"/>
      <c r="S466" s="62"/>
      <c r="T466" s="62"/>
      <c r="U466" s="62"/>
      <c r="V466" s="108"/>
      <c r="W466" s="108"/>
      <c r="X466" s="63"/>
      <c r="Y466" s="109"/>
      <c r="Z466" s="63"/>
      <c r="AA466" s="64"/>
      <c r="AB466" s="65"/>
      <c r="AC466" s="65"/>
      <c r="AD466" s="65"/>
      <c r="AE466" s="65"/>
      <c r="AF466" s="66"/>
      <c r="AG466" s="82"/>
      <c r="AH466" s="85"/>
      <c r="AI466" s="84"/>
      <c r="AJ466" s="83">
        <f t="shared" si="185"/>
        <v>0</v>
      </c>
      <c r="AK466" s="84" t="s">
        <v>77</v>
      </c>
      <c r="AL466" s="75" t="s">
        <v>77</v>
      </c>
      <c r="AM466" s="85" t="s">
        <v>77</v>
      </c>
      <c r="AN466" s="82"/>
      <c r="AO466" s="75"/>
      <c r="AP466" s="85"/>
      <c r="AQ466" s="82" t="s">
        <v>75</v>
      </c>
      <c r="AR466" s="75" t="s">
        <v>75</v>
      </c>
      <c r="AS466" s="75" t="s">
        <v>75</v>
      </c>
      <c r="AT466" s="75" t="s">
        <v>75</v>
      </c>
      <c r="AU466" s="85" t="s">
        <v>75</v>
      </c>
      <c r="AV466" s="86">
        <f t="shared" si="154"/>
        <v>0</v>
      </c>
      <c r="AW466" s="108"/>
      <c r="AX466" s="108"/>
      <c r="AY466" s="108"/>
      <c r="AZ466" s="108"/>
      <c r="BA466" s="108"/>
      <c r="BB466" s="108"/>
      <c r="BC466" s="108"/>
      <c r="BD466" s="108"/>
      <c r="BE466" s="63"/>
    </row>
    <row r="467" spans="1:57" ht="34.049999999999997" customHeight="1" x14ac:dyDescent="0.3">
      <c r="A467" s="702"/>
      <c r="B467" s="675"/>
      <c r="C467" s="672"/>
      <c r="D467" s="72" t="s">
        <v>78</v>
      </c>
      <c r="E467" s="678"/>
      <c r="F467" s="672"/>
      <c r="G467" s="73">
        <f t="shared" si="149"/>
        <v>0</v>
      </c>
      <c r="H467" s="74">
        <f t="shared" si="174"/>
        <v>0</v>
      </c>
      <c r="I467" s="75"/>
      <c r="J467" s="75"/>
      <c r="K467" s="75"/>
      <c r="L467" s="76"/>
      <c r="M467" s="77">
        <f t="shared" si="182"/>
        <v>0</v>
      </c>
      <c r="N467" s="78"/>
      <c r="O467" s="78"/>
      <c r="P467" s="78"/>
      <c r="Q467" s="78"/>
      <c r="R467" s="81"/>
      <c r="S467" s="62"/>
      <c r="T467" s="62"/>
      <c r="U467" s="62"/>
      <c r="V467" s="108"/>
      <c r="W467" s="108"/>
      <c r="X467" s="63"/>
      <c r="Y467" s="109"/>
      <c r="Z467" s="63"/>
      <c r="AA467" s="64"/>
      <c r="AB467" s="65"/>
      <c r="AC467" s="65"/>
      <c r="AD467" s="65"/>
      <c r="AE467" s="65"/>
      <c r="AF467" s="66"/>
      <c r="AG467" s="82"/>
      <c r="AH467" s="85"/>
      <c r="AI467" s="84"/>
      <c r="AJ467" s="83">
        <f>SUM(AK467:AM467)</f>
        <v>0</v>
      </c>
      <c r="AK467" s="84"/>
      <c r="AL467" s="75"/>
      <c r="AM467" s="85"/>
      <c r="AN467" s="82" t="s">
        <v>75</v>
      </c>
      <c r="AO467" s="75" t="s">
        <v>75</v>
      </c>
      <c r="AP467" s="85" t="s">
        <v>75</v>
      </c>
      <c r="AQ467" s="82" t="s">
        <v>75</v>
      </c>
      <c r="AR467" s="75" t="s">
        <v>75</v>
      </c>
      <c r="AS467" s="75" t="s">
        <v>75</v>
      </c>
      <c r="AT467" s="75" t="s">
        <v>75</v>
      </c>
      <c r="AU467" s="85" t="s">
        <v>75</v>
      </c>
      <c r="AV467" s="86">
        <f t="shared" si="154"/>
        <v>0</v>
      </c>
      <c r="AW467" s="108"/>
      <c r="AX467" s="108"/>
      <c r="AY467" s="108"/>
      <c r="AZ467" s="108"/>
      <c r="BA467" s="108"/>
      <c r="BB467" s="108"/>
      <c r="BC467" s="108"/>
      <c r="BD467" s="108"/>
      <c r="BE467" s="63"/>
    </row>
    <row r="468" spans="1:57" ht="34.049999999999997" customHeight="1" x14ac:dyDescent="0.3">
      <c r="A468" s="702"/>
      <c r="B468" s="675"/>
      <c r="C468" s="672"/>
      <c r="D468" s="72" t="s">
        <v>79</v>
      </c>
      <c r="E468" s="678"/>
      <c r="F468" s="672"/>
      <c r="G468" s="73">
        <f t="shared" si="149"/>
        <v>61</v>
      </c>
      <c r="H468" s="74">
        <f t="shared" si="174"/>
        <v>0</v>
      </c>
      <c r="I468" s="75"/>
      <c r="J468" s="75"/>
      <c r="K468" s="75"/>
      <c r="L468" s="76"/>
      <c r="M468" s="77">
        <f t="shared" si="182"/>
        <v>59</v>
      </c>
      <c r="N468" s="78"/>
      <c r="O468" s="78"/>
      <c r="P468" s="78"/>
      <c r="Q468" s="78"/>
      <c r="R468" s="81">
        <v>59</v>
      </c>
      <c r="S468" s="62">
        <v>11</v>
      </c>
      <c r="T468" s="62"/>
      <c r="U468" s="62"/>
      <c r="V468" s="108">
        <v>48</v>
      </c>
      <c r="W468" s="108"/>
      <c r="X468" s="63"/>
      <c r="Y468" s="109">
        <v>51</v>
      </c>
      <c r="Z468" s="63">
        <v>8</v>
      </c>
      <c r="AA468" s="64"/>
      <c r="AB468" s="65">
        <v>15</v>
      </c>
      <c r="AC468" s="65">
        <v>11</v>
      </c>
      <c r="AD468" s="65">
        <v>5</v>
      </c>
      <c r="AE468" s="65">
        <v>23</v>
      </c>
      <c r="AF468" s="66">
        <v>7</v>
      </c>
      <c r="AG468" s="82">
        <v>36.799999999999997</v>
      </c>
      <c r="AH468" s="85">
        <v>18.399999999999999</v>
      </c>
      <c r="AI468" s="84">
        <v>116</v>
      </c>
      <c r="AJ468" s="83">
        <f t="shared" ref="AJ468:AJ469" si="186">SUM(AQ468:AU468)</f>
        <v>59</v>
      </c>
      <c r="AK468" s="84" t="s">
        <v>77</v>
      </c>
      <c r="AL468" s="75" t="s">
        <v>77</v>
      </c>
      <c r="AM468" s="85" t="s">
        <v>77</v>
      </c>
      <c r="AN468" s="82" t="s">
        <v>75</v>
      </c>
      <c r="AO468" s="75" t="s">
        <v>75</v>
      </c>
      <c r="AP468" s="85" t="s">
        <v>75</v>
      </c>
      <c r="AQ468" s="82"/>
      <c r="AR468" s="75">
        <v>1</v>
      </c>
      <c r="AS468" s="75">
        <v>23</v>
      </c>
      <c r="AT468" s="75">
        <v>35</v>
      </c>
      <c r="AU468" s="85"/>
      <c r="AV468" s="86">
        <f t="shared" si="154"/>
        <v>2</v>
      </c>
      <c r="AW468" s="108"/>
      <c r="AX468" s="108"/>
      <c r="AY468" s="108">
        <v>2</v>
      </c>
      <c r="AZ468" s="108"/>
      <c r="BA468" s="108"/>
      <c r="BB468" s="108"/>
      <c r="BC468" s="108"/>
      <c r="BD468" s="108"/>
      <c r="BE468" s="63"/>
    </row>
    <row r="469" spans="1:57" ht="34.049999999999997" customHeight="1" x14ac:dyDescent="0.3">
      <c r="A469" s="702"/>
      <c r="B469" s="676"/>
      <c r="C469" s="673"/>
      <c r="D469" s="89" t="s">
        <v>80</v>
      </c>
      <c r="E469" s="679"/>
      <c r="F469" s="673"/>
      <c r="G469" s="90">
        <f t="shared" si="149"/>
        <v>0</v>
      </c>
      <c r="H469" s="91">
        <f t="shared" si="174"/>
        <v>0</v>
      </c>
      <c r="I469" s="92"/>
      <c r="J469" s="92"/>
      <c r="K469" s="92"/>
      <c r="L469" s="93"/>
      <c r="M469" s="110">
        <f t="shared" si="182"/>
        <v>0</v>
      </c>
      <c r="N469" s="98"/>
      <c r="O469" s="98"/>
      <c r="P469" s="98"/>
      <c r="Q469" s="98"/>
      <c r="R469" s="99"/>
      <c r="S469" s="100"/>
      <c r="T469" s="100"/>
      <c r="U469" s="100"/>
      <c r="V469" s="78"/>
      <c r="W469" s="78"/>
      <c r="X469" s="81"/>
      <c r="Y469" s="80"/>
      <c r="Z469" s="81"/>
      <c r="AA469" s="82"/>
      <c r="AB469" s="75"/>
      <c r="AC469" s="75"/>
      <c r="AD469" s="75"/>
      <c r="AE469" s="75"/>
      <c r="AF469" s="76"/>
      <c r="AG469" s="103"/>
      <c r="AH469" s="106"/>
      <c r="AI469" s="111"/>
      <c r="AJ469" s="112">
        <f t="shared" si="186"/>
        <v>0</v>
      </c>
      <c r="AK469" s="105" t="s">
        <v>75</v>
      </c>
      <c r="AL469" s="92" t="s">
        <v>75</v>
      </c>
      <c r="AM469" s="106" t="s">
        <v>75</v>
      </c>
      <c r="AN469" s="103" t="s">
        <v>75</v>
      </c>
      <c r="AO469" s="92" t="s">
        <v>77</v>
      </c>
      <c r="AP469" s="106" t="s">
        <v>77</v>
      </c>
      <c r="AQ469" s="103"/>
      <c r="AR469" s="92"/>
      <c r="AS469" s="92"/>
      <c r="AT469" s="92"/>
      <c r="AU469" s="106"/>
      <c r="AV469" s="107">
        <f t="shared" si="154"/>
        <v>0</v>
      </c>
      <c r="AW469" s="78"/>
      <c r="AX469" s="78"/>
      <c r="AY469" s="78"/>
      <c r="AZ469" s="78"/>
      <c r="BA469" s="78"/>
      <c r="BB469" s="78"/>
      <c r="BC469" s="78"/>
      <c r="BD469" s="78"/>
      <c r="BE469" s="81"/>
    </row>
    <row r="470" spans="1:57" ht="34.049999999999997" customHeight="1" x14ac:dyDescent="0.3">
      <c r="A470" s="702"/>
      <c r="B470" s="674" t="s">
        <v>256</v>
      </c>
      <c r="C470" s="735" t="s">
        <v>257</v>
      </c>
      <c r="D470" s="51" t="s">
        <v>74</v>
      </c>
      <c r="E470" s="724">
        <v>10</v>
      </c>
      <c r="F470" s="681">
        <f>E470-SUM(M470:M474)</f>
        <v>-1</v>
      </c>
      <c r="G470" s="53">
        <f t="shared" si="149"/>
        <v>11</v>
      </c>
      <c r="H470" s="54">
        <f t="shared" si="174"/>
        <v>0</v>
      </c>
      <c r="I470" s="55"/>
      <c r="J470" s="55"/>
      <c r="K470" s="55"/>
      <c r="L470" s="56"/>
      <c r="M470" s="57">
        <f t="shared" si="182"/>
        <v>11</v>
      </c>
      <c r="N470" s="58"/>
      <c r="O470" s="58"/>
      <c r="P470" s="58"/>
      <c r="Q470" s="58"/>
      <c r="R470" s="61">
        <v>11</v>
      </c>
      <c r="S470" s="113">
        <v>2</v>
      </c>
      <c r="T470" s="113"/>
      <c r="U470" s="113"/>
      <c r="V470" s="58">
        <v>9</v>
      </c>
      <c r="W470" s="58"/>
      <c r="X470" s="61"/>
      <c r="Y470" s="60">
        <v>9</v>
      </c>
      <c r="Z470" s="61">
        <v>2</v>
      </c>
      <c r="AA470" s="67">
        <v>0</v>
      </c>
      <c r="AB470" s="55">
        <v>4</v>
      </c>
      <c r="AC470" s="55">
        <v>3</v>
      </c>
      <c r="AD470" s="55">
        <v>0</v>
      </c>
      <c r="AE470" s="55">
        <v>7</v>
      </c>
      <c r="AF470" s="56">
        <v>3</v>
      </c>
      <c r="AG470" s="67">
        <v>43</v>
      </c>
      <c r="AH470" s="70">
        <v>27</v>
      </c>
      <c r="AI470" s="69">
        <v>14.5</v>
      </c>
      <c r="AJ470" s="68">
        <f t="shared" ref="AJ470:AJ471" si="187">SUM(AN470:AP470)</f>
        <v>11</v>
      </c>
      <c r="AK470" s="69" t="s">
        <v>75</v>
      </c>
      <c r="AL470" s="55" t="s">
        <v>75</v>
      </c>
      <c r="AM470" s="70" t="s">
        <v>75</v>
      </c>
      <c r="AN470" s="67">
        <v>0</v>
      </c>
      <c r="AO470" s="55">
        <v>11</v>
      </c>
      <c r="AP470" s="70">
        <v>0</v>
      </c>
      <c r="AQ470" s="67" t="s">
        <v>75</v>
      </c>
      <c r="AR470" s="55" t="s">
        <v>75</v>
      </c>
      <c r="AS470" s="55" t="s">
        <v>75</v>
      </c>
      <c r="AT470" s="55" t="s">
        <v>75</v>
      </c>
      <c r="AU470" s="70" t="s">
        <v>75</v>
      </c>
      <c r="AV470" s="71">
        <f t="shared" si="154"/>
        <v>0</v>
      </c>
      <c r="AW470" s="58"/>
      <c r="AX470" s="58"/>
      <c r="AY470" s="58"/>
      <c r="AZ470" s="58"/>
      <c r="BA470" s="58"/>
      <c r="BB470" s="58"/>
      <c r="BC470" s="58"/>
      <c r="BD470" s="58"/>
      <c r="BE470" s="61"/>
    </row>
    <row r="471" spans="1:57" ht="34.049999999999997" customHeight="1" x14ac:dyDescent="0.3">
      <c r="A471" s="702"/>
      <c r="B471" s="675"/>
      <c r="C471" s="672"/>
      <c r="D471" s="72" t="s">
        <v>76</v>
      </c>
      <c r="E471" s="678"/>
      <c r="F471" s="672"/>
      <c r="G471" s="73">
        <f t="shared" si="149"/>
        <v>0</v>
      </c>
      <c r="H471" s="74">
        <f t="shared" si="174"/>
        <v>0</v>
      </c>
      <c r="I471" s="75"/>
      <c r="J471" s="75"/>
      <c r="K471" s="75"/>
      <c r="L471" s="76"/>
      <c r="M471" s="77">
        <f t="shared" si="182"/>
        <v>0</v>
      </c>
      <c r="N471" s="78"/>
      <c r="O471" s="78"/>
      <c r="P471" s="78"/>
      <c r="Q471" s="78"/>
      <c r="R471" s="81"/>
      <c r="S471" s="62"/>
      <c r="T471" s="62"/>
      <c r="U471" s="62"/>
      <c r="V471" s="108"/>
      <c r="W471" s="108"/>
      <c r="X471" s="63"/>
      <c r="Y471" s="109"/>
      <c r="Z471" s="63"/>
      <c r="AA471" s="64"/>
      <c r="AB471" s="65"/>
      <c r="AC471" s="65"/>
      <c r="AD471" s="65"/>
      <c r="AE471" s="65"/>
      <c r="AF471" s="66"/>
      <c r="AG471" s="82"/>
      <c r="AH471" s="85"/>
      <c r="AI471" s="84"/>
      <c r="AJ471" s="83">
        <f t="shared" si="187"/>
        <v>0</v>
      </c>
      <c r="AK471" s="84" t="s">
        <v>77</v>
      </c>
      <c r="AL471" s="75" t="s">
        <v>77</v>
      </c>
      <c r="AM471" s="85" t="s">
        <v>77</v>
      </c>
      <c r="AN471" s="82"/>
      <c r="AO471" s="75"/>
      <c r="AP471" s="85"/>
      <c r="AQ471" s="82" t="s">
        <v>75</v>
      </c>
      <c r="AR471" s="75" t="s">
        <v>75</v>
      </c>
      <c r="AS471" s="75" t="s">
        <v>75</v>
      </c>
      <c r="AT471" s="75" t="s">
        <v>75</v>
      </c>
      <c r="AU471" s="85" t="s">
        <v>75</v>
      </c>
      <c r="AV471" s="86">
        <f t="shared" si="154"/>
        <v>0</v>
      </c>
      <c r="AW471" s="108"/>
      <c r="AX471" s="108"/>
      <c r="AY471" s="108"/>
      <c r="AZ471" s="108"/>
      <c r="BA471" s="108"/>
      <c r="BB471" s="108"/>
      <c r="BC471" s="108"/>
      <c r="BD471" s="108"/>
      <c r="BE471" s="63"/>
    </row>
    <row r="472" spans="1:57" ht="34.049999999999997" customHeight="1" x14ac:dyDescent="0.3">
      <c r="A472" s="702"/>
      <c r="B472" s="675"/>
      <c r="C472" s="672"/>
      <c r="D472" s="72" t="s">
        <v>78</v>
      </c>
      <c r="E472" s="678"/>
      <c r="F472" s="672"/>
      <c r="G472" s="73">
        <f t="shared" si="149"/>
        <v>0</v>
      </c>
      <c r="H472" s="74">
        <f t="shared" si="174"/>
        <v>0</v>
      </c>
      <c r="I472" s="75"/>
      <c r="J472" s="75"/>
      <c r="K472" s="75"/>
      <c r="L472" s="76"/>
      <c r="M472" s="77">
        <f t="shared" si="182"/>
        <v>0</v>
      </c>
      <c r="N472" s="78"/>
      <c r="O472" s="78"/>
      <c r="P472" s="78"/>
      <c r="Q472" s="78"/>
      <c r="R472" s="81"/>
      <c r="S472" s="62"/>
      <c r="T472" s="62"/>
      <c r="U472" s="62"/>
      <c r="V472" s="108"/>
      <c r="W472" s="108"/>
      <c r="X472" s="63"/>
      <c r="Y472" s="109"/>
      <c r="Z472" s="63"/>
      <c r="AA472" s="64"/>
      <c r="AB472" s="65"/>
      <c r="AC472" s="65"/>
      <c r="AD472" s="65"/>
      <c r="AE472" s="65"/>
      <c r="AF472" s="66"/>
      <c r="AG472" s="82"/>
      <c r="AH472" s="85"/>
      <c r="AI472" s="84"/>
      <c r="AJ472" s="83">
        <f>SUM(AK472:AM472)</f>
        <v>0</v>
      </c>
      <c r="AK472" s="84"/>
      <c r="AL472" s="75"/>
      <c r="AM472" s="85"/>
      <c r="AN472" s="82" t="s">
        <v>75</v>
      </c>
      <c r="AO472" s="75" t="s">
        <v>75</v>
      </c>
      <c r="AP472" s="85" t="s">
        <v>75</v>
      </c>
      <c r="AQ472" s="82" t="s">
        <v>75</v>
      </c>
      <c r="AR472" s="75" t="s">
        <v>75</v>
      </c>
      <c r="AS472" s="75" t="s">
        <v>75</v>
      </c>
      <c r="AT472" s="75" t="s">
        <v>75</v>
      </c>
      <c r="AU472" s="85" t="s">
        <v>75</v>
      </c>
      <c r="AV472" s="86">
        <f t="shared" si="154"/>
        <v>0</v>
      </c>
      <c r="AW472" s="108"/>
      <c r="AX472" s="108"/>
      <c r="AY472" s="108"/>
      <c r="AZ472" s="108"/>
      <c r="BA472" s="108"/>
      <c r="BB472" s="108"/>
      <c r="BC472" s="108"/>
      <c r="BD472" s="108"/>
      <c r="BE472" s="63"/>
    </row>
    <row r="473" spans="1:57" ht="34.049999999999997" customHeight="1" x14ac:dyDescent="0.3">
      <c r="A473" s="702"/>
      <c r="B473" s="675"/>
      <c r="C473" s="672"/>
      <c r="D473" s="72" t="s">
        <v>79</v>
      </c>
      <c r="E473" s="678"/>
      <c r="F473" s="672"/>
      <c r="G473" s="73">
        <f t="shared" si="149"/>
        <v>0</v>
      </c>
      <c r="H473" s="74">
        <f t="shared" si="174"/>
        <v>0</v>
      </c>
      <c r="I473" s="75"/>
      <c r="J473" s="75"/>
      <c r="K473" s="75"/>
      <c r="L473" s="76"/>
      <c r="M473" s="77">
        <f t="shared" si="182"/>
        <v>0</v>
      </c>
      <c r="N473" s="78"/>
      <c r="O473" s="78"/>
      <c r="P473" s="78"/>
      <c r="Q473" s="78"/>
      <c r="R473" s="81"/>
      <c r="S473" s="62"/>
      <c r="T473" s="62"/>
      <c r="U473" s="62"/>
      <c r="V473" s="108"/>
      <c r="W473" s="108"/>
      <c r="X473" s="63"/>
      <c r="Y473" s="109"/>
      <c r="Z473" s="63"/>
      <c r="AA473" s="64"/>
      <c r="AB473" s="65"/>
      <c r="AC473" s="65"/>
      <c r="AD473" s="65"/>
      <c r="AE473" s="65"/>
      <c r="AF473" s="66"/>
      <c r="AG473" s="82"/>
      <c r="AH473" s="85"/>
      <c r="AI473" s="84"/>
      <c r="AJ473" s="83">
        <f t="shared" ref="AJ473:AJ474" si="188">SUM(AQ473:AU473)</f>
        <v>0</v>
      </c>
      <c r="AK473" s="84" t="s">
        <v>77</v>
      </c>
      <c r="AL473" s="75" t="s">
        <v>77</v>
      </c>
      <c r="AM473" s="85" t="s">
        <v>77</v>
      </c>
      <c r="AN473" s="82" t="s">
        <v>75</v>
      </c>
      <c r="AO473" s="75" t="s">
        <v>75</v>
      </c>
      <c r="AP473" s="85" t="s">
        <v>75</v>
      </c>
      <c r="AQ473" s="82"/>
      <c r="AR473" s="75"/>
      <c r="AS473" s="75"/>
      <c r="AT473" s="75"/>
      <c r="AU473" s="85"/>
      <c r="AV473" s="86">
        <f t="shared" si="154"/>
        <v>0</v>
      </c>
      <c r="AW473" s="108"/>
      <c r="AX473" s="108"/>
      <c r="AY473" s="108"/>
      <c r="AZ473" s="108"/>
      <c r="BA473" s="108"/>
      <c r="BB473" s="108"/>
      <c r="BC473" s="108"/>
      <c r="BD473" s="108"/>
      <c r="BE473" s="63"/>
    </row>
    <row r="474" spans="1:57" ht="34.049999999999997" customHeight="1" x14ac:dyDescent="0.3">
      <c r="A474" s="702"/>
      <c r="B474" s="676"/>
      <c r="C474" s="673"/>
      <c r="D474" s="89" t="s">
        <v>80</v>
      </c>
      <c r="E474" s="679"/>
      <c r="F474" s="673"/>
      <c r="G474" s="90">
        <f t="shared" si="149"/>
        <v>0</v>
      </c>
      <c r="H474" s="91">
        <f t="shared" si="174"/>
        <v>0</v>
      </c>
      <c r="I474" s="92"/>
      <c r="J474" s="92"/>
      <c r="K474" s="92"/>
      <c r="L474" s="93"/>
      <c r="M474" s="110">
        <f t="shared" si="182"/>
        <v>0</v>
      </c>
      <c r="N474" s="98"/>
      <c r="O474" s="98"/>
      <c r="P474" s="98"/>
      <c r="Q474" s="98"/>
      <c r="R474" s="99"/>
      <c r="S474" s="114"/>
      <c r="T474" s="114"/>
      <c r="U474" s="114"/>
      <c r="V474" s="98"/>
      <c r="W474" s="98"/>
      <c r="X474" s="99"/>
      <c r="Y474" s="97"/>
      <c r="Z474" s="99"/>
      <c r="AA474" s="103"/>
      <c r="AB474" s="92"/>
      <c r="AC474" s="92"/>
      <c r="AD474" s="92"/>
      <c r="AE474" s="92"/>
      <c r="AF474" s="93"/>
      <c r="AG474" s="103"/>
      <c r="AH474" s="106"/>
      <c r="AI474" s="105"/>
      <c r="AJ474" s="104">
        <f t="shared" si="188"/>
        <v>0</v>
      </c>
      <c r="AK474" s="105" t="s">
        <v>75</v>
      </c>
      <c r="AL474" s="92" t="s">
        <v>75</v>
      </c>
      <c r="AM474" s="106" t="s">
        <v>75</v>
      </c>
      <c r="AN474" s="103" t="s">
        <v>75</v>
      </c>
      <c r="AO474" s="92" t="s">
        <v>77</v>
      </c>
      <c r="AP474" s="106" t="s">
        <v>77</v>
      </c>
      <c r="AQ474" s="103"/>
      <c r="AR474" s="92"/>
      <c r="AS474" s="92"/>
      <c r="AT474" s="92"/>
      <c r="AU474" s="106"/>
      <c r="AV474" s="107">
        <f t="shared" si="154"/>
        <v>0</v>
      </c>
      <c r="AW474" s="98"/>
      <c r="AX474" s="98"/>
      <c r="AY474" s="98"/>
      <c r="AZ474" s="98"/>
      <c r="BA474" s="98"/>
      <c r="BB474" s="98"/>
      <c r="BC474" s="98"/>
      <c r="BD474" s="98"/>
      <c r="BE474" s="99"/>
    </row>
    <row r="475" spans="1:57" ht="34.049999999999997" customHeight="1" x14ac:dyDescent="0.3">
      <c r="A475" s="702"/>
      <c r="B475" s="674" t="s">
        <v>258</v>
      </c>
      <c r="C475" s="735" t="s">
        <v>259</v>
      </c>
      <c r="D475" s="51" t="s">
        <v>74</v>
      </c>
      <c r="E475" s="724">
        <v>70</v>
      </c>
      <c r="F475" s="681">
        <f>E475-SUM(M475:M479)</f>
        <v>5</v>
      </c>
      <c r="G475" s="53">
        <f t="shared" si="149"/>
        <v>0</v>
      </c>
      <c r="H475" s="54">
        <f t="shared" si="174"/>
        <v>0</v>
      </c>
      <c r="I475" s="55"/>
      <c r="J475" s="55"/>
      <c r="K475" s="55"/>
      <c r="L475" s="56"/>
      <c r="M475" s="57">
        <f t="shared" si="182"/>
        <v>0</v>
      </c>
      <c r="N475" s="58"/>
      <c r="O475" s="58"/>
      <c r="P475" s="58"/>
      <c r="Q475" s="58"/>
      <c r="R475" s="59"/>
      <c r="S475" s="60"/>
      <c r="T475" s="58"/>
      <c r="U475" s="58"/>
      <c r="V475" s="55"/>
      <c r="W475" s="58"/>
      <c r="X475" s="61"/>
      <c r="Y475" s="62"/>
      <c r="Z475" s="63"/>
      <c r="AA475" s="64"/>
      <c r="AB475" s="65"/>
      <c r="AC475" s="65"/>
      <c r="AD475" s="65"/>
      <c r="AE475" s="65"/>
      <c r="AF475" s="66"/>
      <c r="AG475" s="64"/>
      <c r="AH475" s="66"/>
      <c r="AI475" s="67"/>
      <c r="AJ475" s="68">
        <f t="shared" ref="AJ475:AJ476" si="189">SUM(AN475:AP475)</f>
        <v>0</v>
      </c>
      <c r="AK475" s="69" t="s">
        <v>75</v>
      </c>
      <c r="AL475" s="55" t="s">
        <v>75</v>
      </c>
      <c r="AM475" s="70" t="s">
        <v>75</v>
      </c>
      <c r="AN475" s="67"/>
      <c r="AO475" s="55"/>
      <c r="AP475" s="70"/>
      <c r="AQ475" s="67" t="s">
        <v>75</v>
      </c>
      <c r="AR475" s="55" t="s">
        <v>75</v>
      </c>
      <c r="AS475" s="55" t="s">
        <v>75</v>
      </c>
      <c r="AT475" s="55" t="s">
        <v>75</v>
      </c>
      <c r="AU475" s="56" t="s">
        <v>75</v>
      </c>
      <c r="AV475" s="71">
        <f t="shared" si="154"/>
        <v>0</v>
      </c>
      <c r="AW475" s="58"/>
      <c r="AX475" s="58"/>
      <c r="AY475" s="58"/>
      <c r="AZ475" s="58"/>
      <c r="BA475" s="58"/>
      <c r="BB475" s="58"/>
      <c r="BC475" s="58"/>
      <c r="BD475" s="58"/>
      <c r="BE475" s="61"/>
    </row>
    <row r="476" spans="1:57" ht="34.049999999999997" customHeight="1" x14ac:dyDescent="0.3">
      <c r="A476" s="702"/>
      <c r="B476" s="675"/>
      <c r="C476" s="672"/>
      <c r="D476" s="72" t="s">
        <v>76</v>
      </c>
      <c r="E476" s="678"/>
      <c r="F476" s="672"/>
      <c r="G476" s="73">
        <f t="shared" si="149"/>
        <v>0</v>
      </c>
      <c r="H476" s="74">
        <f t="shared" si="174"/>
        <v>0</v>
      </c>
      <c r="I476" s="75"/>
      <c r="J476" s="75"/>
      <c r="K476" s="75"/>
      <c r="L476" s="76"/>
      <c r="M476" s="77">
        <f t="shared" si="182"/>
        <v>0</v>
      </c>
      <c r="N476" s="78"/>
      <c r="O476" s="78"/>
      <c r="P476" s="78"/>
      <c r="Q476" s="78"/>
      <c r="R476" s="79"/>
      <c r="S476" s="80"/>
      <c r="T476" s="75"/>
      <c r="U476" s="75"/>
      <c r="V476" s="78"/>
      <c r="W476" s="78"/>
      <c r="X476" s="81"/>
      <c r="Y476" s="62"/>
      <c r="Z476" s="63"/>
      <c r="AA476" s="64"/>
      <c r="AB476" s="65"/>
      <c r="AC476" s="65"/>
      <c r="AD476" s="65"/>
      <c r="AE476" s="65"/>
      <c r="AF476" s="66"/>
      <c r="AG476" s="82"/>
      <c r="AH476" s="76"/>
      <c r="AI476" s="82"/>
      <c r="AJ476" s="83">
        <f t="shared" si="189"/>
        <v>0</v>
      </c>
      <c r="AK476" s="84" t="s">
        <v>77</v>
      </c>
      <c r="AL476" s="75" t="s">
        <v>77</v>
      </c>
      <c r="AM476" s="85" t="s">
        <v>77</v>
      </c>
      <c r="AN476" s="82"/>
      <c r="AO476" s="75"/>
      <c r="AP476" s="85"/>
      <c r="AQ476" s="82" t="s">
        <v>75</v>
      </c>
      <c r="AR476" s="75" t="s">
        <v>75</v>
      </c>
      <c r="AS476" s="75" t="s">
        <v>75</v>
      </c>
      <c r="AT476" s="75" t="s">
        <v>75</v>
      </c>
      <c r="AU476" s="76" t="s">
        <v>75</v>
      </c>
      <c r="AV476" s="86">
        <f t="shared" si="154"/>
        <v>0</v>
      </c>
      <c r="AW476" s="78"/>
      <c r="AX476" s="78"/>
      <c r="AY476" s="78"/>
      <c r="AZ476" s="78"/>
      <c r="BA476" s="78"/>
      <c r="BB476" s="78"/>
      <c r="BC476" s="78"/>
      <c r="BD476" s="78"/>
      <c r="BE476" s="81"/>
    </row>
    <row r="477" spans="1:57" ht="34.049999999999997" customHeight="1" x14ac:dyDescent="0.3">
      <c r="A477" s="702"/>
      <c r="B477" s="675"/>
      <c r="C477" s="672"/>
      <c r="D477" s="72" t="s">
        <v>78</v>
      </c>
      <c r="E477" s="678"/>
      <c r="F477" s="672"/>
      <c r="G477" s="73">
        <f t="shared" si="149"/>
        <v>0</v>
      </c>
      <c r="H477" s="74">
        <f t="shared" si="174"/>
        <v>0</v>
      </c>
      <c r="I477" s="75"/>
      <c r="J477" s="75"/>
      <c r="K477" s="75"/>
      <c r="L477" s="76"/>
      <c r="M477" s="77">
        <f t="shared" si="182"/>
        <v>0</v>
      </c>
      <c r="N477" s="78"/>
      <c r="O477" s="78"/>
      <c r="P477" s="78"/>
      <c r="Q477" s="87"/>
      <c r="R477" s="79"/>
      <c r="S477" s="80"/>
      <c r="T477" s="78"/>
      <c r="U477" s="78"/>
      <c r="V477" s="78"/>
      <c r="W477" s="78"/>
      <c r="X477" s="81"/>
      <c r="Y477" s="62"/>
      <c r="Z477" s="63"/>
      <c r="AA477" s="64"/>
      <c r="AB477" s="65"/>
      <c r="AC477" s="65"/>
      <c r="AD477" s="65"/>
      <c r="AE477" s="65"/>
      <c r="AF477" s="66"/>
      <c r="AG477" s="82"/>
      <c r="AH477" s="76"/>
      <c r="AI477" s="82"/>
      <c r="AJ477" s="83">
        <f>SUM(AK477:AM477)</f>
        <v>0</v>
      </c>
      <c r="AK477" s="84"/>
      <c r="AL477" s="75"/>
      <c r="AM477" s="85"/>
      <c r="AN477" s="82" t="s">
        <v>75</v>
      </c>
      <c r="AO477" s="75" t="s">
        <v>75</v>
      </c>
      <c r="AP477" s="85" t="s">
        <v>75</v>
      </c>
      <c r="AQ477" s="82" t="s">
        <v>75</v>
      </c>
      <c r="AR477" s="75" t="s">
        <v>75</v>
      </c>
      <c r="AS477" s="75" t="s">
        <v>75</v>
      </c>
      <c r="AT477" s="75" t="s">
        <v>75</v>
      </c>
      <c r="AU477" s="76" t="s">
        <v>75</v>
      </c>
      <c r="AV477" s="86">
        <f t="shared" si="154"/>
        <v>0</v>
      </c>
      <c r="AW477" s="78"/>
      <c r="AX477" s="78"/>
      <c r="AY477" s="78"/>
      <c r="AZ477" s="78"/>
      <c r="BA477" s="78"/>
      <c r="BB477" s="78"/>
      <c r="BC477" s="78"/>
      <c r="BD477" s="78"/>
      <c r="BE477" s="81"/>
    </row>
    <row r="478" spans="1:57" ht="34.049999999999997" customHeight="1" x14ac:dyDescent="0.3">
      <c r="A478" s="702"/>
      <c r="B478" s="675"/>
      <c r="C478" s="672"/>
      <c r="D478" s="72" t="s">
        <v>79</v>
      </c>
      <c r="E478" s="678"/>
      <c r="F478" s="672"/>
      <c r="G478" s="73">
        <f t="shared" si="149"/>
        <v>68</v>
      </c>
      <c r="H478" s="74">
        <f t="shared" si="174"/>
        <v>2</v>
      </c>
      <c r="I478" s="75">
        <v>2</v>
      </c>
      <c r="J478" s="75"/>
      <c r="K478" s="75"/>
      <c r="L478" s="76"/>
      <c r="M478" s="77">
        <f t="shared" si="182"/>
        <v>65</v>
      </c>
      <c r="N478" s="115">
        <v>65</v>
      </c>
      <c r="O478" s="78"/>
      <c r="P478" s="78"/>
      <c r="Q478" s="78"/>
      <c r="R478" s="79"/>
      <c r="S478" s="80">
        <v>20</v>
      </c>
      <c r="T478" s="78"/>
      <c r="U478" s="78"/>
      <c r="V478" s="78">
        <v>41</v>
      </c>
      <c r="W478" s="78">
        <v>4</v>
      </c>
      <c r="X478" s="81"/>
      <c r="Y478" s="62">
        <v>62</v>
      </c>
      <c r="Z478" s="63">
        <v>3</v>
      </c>
      <c r="AA478" s="64"/>
      <c r="AB478" s="65">
        <v>14</v>
      </c>
      <c r="AC478" s="65">
        <v>14</v>
      </c>
      <c r="AD478" s="65">
        <v>2</v>
      </c>
      <c r="AE478" s="65">
        <v>6</v>
      </c>
      <c r="AF478" s="66"/>
      <c r="AG478" s="82">
        <v>39</v>
      </c>
      <c r="AH478" s="76">
        <v>19</v>
      </c>
      <c r="AI478" s="82">
        <v>85.8</v>
      </c>
      <c r="AJ478" s="83">
        <f t="shared" ref="AJ478:AJ479" si="190">SUM(AQ478:AU478)</f>
        <v>65</v>
      </c>
      <c r="AK478" s="84" t="s">
        <v>77</v>
      </c>
      <c r="AL478" s="75" t="s">
        <v>77</v>
      </c>
      <c r="AM478" s="85" t="s">
        <v>77</v>
      </c>
      <c r="AN478" s="82" t="s">
        <v>75</v>
      </c>
      <c r="AO478" s="75" t="s">
        <v>75</v>
      </c>
      <c r="AP478" s="85" t="s">
        <v>75</v>
      </c>
      <c r="AQ478" s="88">
        <v>3</v>
      </c>
      <c r="AR478" s="76">
        <v>42</v>
      </c>
      <c r="AS478" s="76">
        <v>9</v>
      </c>
      <c r="AT478" s="76">
        <v>11</v>
      </c>
      <c r="AU478" s="85"/>
      <c r="AV478" s="86">
        <f t="shared" si="154"/>
        <v>3</v>
      </c>
      <c r="AW478" s="78"/>
      <c r="AX478" s="78"/>
      <c r="AY478" s="78">
        <v>1</v>
      </c>
      <c r="AZ478" s="78"/>
      <c r="BA478" s="78"/>
      <c r="BB478" s="78"/>
      <c r="BC478" s="78"/>
      <c r="BD478" s="78">
        <v>2</v>
      </c>
      <c r="BE478" s="81"/>
    </row>
    <row r="479" spans="1:57" ht="34.049999999999997" customHeight="1" x14ac:dyDescent="0.3">
      <c r="A479" s="702"/>
      <c r="B479" s="676"/>
      <c r="C479" s="673"/>
      <c r="D479" s="89" t="s">
        <v>80</v>
      </c>
      <c r="E479" s="679"/>
      <c r="F479" s="673"/>
      <c r="G479" s="90">
        <f t="shared" si="149"/>
        <v>0</v>
      </c>
      <c r="H479" s="91">
        <f t="shared" si="174"/>
        <v>0</v>
      </c>
      <c r="I479" s="92"/>
      <c r="J479" s="92"/>
      <c r="K479" s="92"/>
      <c r="L479" s="93"/>
      <c r="M479" s="94">
        <f t="shared" si="182"/>
        <v>0</v>
      </c>
      <c r="N479" s="95"/>
      <c r="O479" s="95"/>
      <c r="P479" s="95"/>
      <c r="Q479" s="95"/>
      <c r="R479" s="96"/>
      <c r="S479" s="97"/>
      <c r="T479" s="98"/>
      <c r="U479" s="98"/>
      <c r="V479" s="98"/>
      <c r="W479" s="98"/>
      <c r="X479" s="99"/>
      <c r="Y479" s="100"/>
      <c r="Z479" s="81"/>
      <c r="AA479" s="82"/>
      <c r="AB479" s="75"/>
      <c r="AC479" s="75"/>
      <c r="AD479" s="75"/>
      <c r="AE479" s="75"/>
      <c r="AF479" s="76"/>
      <c r="AG479" s="101"/>
      <c r="AH479" s="102"/>
      <c r="AI479" s="103"/>
      <c r="AJ479" s="104">
        <f t="shared" si="190"/>
        <v>0</v>
      </c>
      <c r="AK479" s="105" t="s">
        <v>75</v>
      </c>
      <c r="AL479" s="92" t="s">
        <v>75</v>
      </c>
      <c r="AM479" s="106" t="s">
        <v>75</v>
      </c>
      <c r="AN479" s="103" t="s">
        <v>75</v>
      </c>
      <c r="AO479" s="92" t="s">
        <v>77</v>
      </c>
      <c r="AP479" s="106" t="s">
        <v>77</v>
      </c>
      <c r="AQ479" s="103"/>
      <c r="AR479" s="92"/>
      <c r="AS479" s="92"/>
      <c r="AT479" s="92"/>
      <c r="AU479" s="93"/>
      <c r="AV479" s="107">
        <f t="shared" si="154"/>
        <v>0</v>
      </c>
      <c r="AW479" s="98"/>
      <c r="AX479" s="98"/>
      <c r="AY479" s="98"/>
      <c r="AZ479" s="98"/>
      <c r="BA479" s="98"/>
      <c r="BB479" s="98"/>
      <c r="BC479" s="98"/>
      <c r="BD479" s="98"/>
      <c r="BE479" s="99"/>
    </row>
    <row r="480" spans="1:57" ht="34.049999999999997" customHeight="1" x14ac:dyDescent="0.3">
      <c r="A480" s="702"/>
      <c r="B480" s="674" t="s">
        <v>260</v>
      </c>
      <c r="C480" s="735" t="s">
        <v>261</v>
      </c>
      <c r="D480" s="51" t="s">
        <v>74</v>
      </c>
      <c r="E480" s="724">
        <v>10</v>
      </c>
      <c r="F480" s="681">
        <f>E480-SUM(M480:M484)</f>
        <v>1</v>
      </c>
      <c r="G480" s="53">
        <f t="shared" si="149"/>
        <v>5</v>
      </c>
      <c r="H480" s="54">
        <f t="shared" si="174"/>
        <v>0</v>
      </c>
      <c r="I480" s="55"/>
      <c r="J480" s="55"/>
      <c r="K480" s="55"/>
      <c r="L480" s="56"/>
      <c r="M480" s="57">
        <f t="shared" si="182"/>
        <v>4</v>
      </c>
      <c r="N480" s="58"/>
      <c r="O480" s="58"/>
      <c r="P480" s="58"/>
      <c r="Q480" s="58"/>
      <c r="R480" s="61">
        <v>4</v>
      </c>
      <c r="S480" s="62">
        <v>1</v>
      </c>
      <c r="T480" s="62"/>
      <c r="U480" s="62"/>
      <c r="V480" s="108">
        <v>3</v>
      </c>
      <c r="W480" s="108"/>
      <c r="X480" s="63"/>
      <c r="Y480" s="60">
        <v>4</v>
      </c>
      <c r="Z480" s="61"/>
      <c r="AA480" s="67"/>
      <c r="AB480" s="55">
        <v>1</v>
      </c>
      <c r="AC480" s="55">
        <v>1</v>
      </c>
      <c r="AD480" s="55"/>
      <c r="AE480" s="55">
        <v>4</v>
      </c>
      <c r="AF480" s="56"/>
      <c r="AG480" s="67">
        <v>40</v>
      </c>
      <c r="AH480" s="70">
        <v>24</v>
      </c>
      <c r="AI480" s="69">
        <v>12.3</v>
      </c>
      <c r="AJ480" s="68">
        <f t="shared" ref="AJ480:AJ481" si="191">SUM(AN480:AP480)</f>
        <v>4</v>
      </c>
      <c r="AK480" s="69" t="s">
        <v>75</v>
      </c>
      <c r="AL480" s="55" t="s">
        <v>75</v>
      </c>
      <c r="AM480" s="70" t="s">
        <v>75</v>
      </c>
      <c r="AN480" s="67"/>
      <c r="AO480" s="55">
        <v>4</v>
      </c>
      <c r="AP480" s="70"/>
      <c r="AQ480" s="67" t="s">
        <v>75</v>
      </c>
      <c r="AR480" s="55" t="s">
        <v>75</v>
      </c>
      <c r="AS480" s="55" t="s">
        <v>75</v>
      </c>
      <c r="AT480" s="55" t="s">
        <v>75</v>
      </c>
      <c r="AU480" s="70" t="s">
        <v>75</v>
      </c>
      <c r="AV480" s="71">
        <f t="shared" si="154"/>
        <v>1</v>
      </c>
      <c r="AW480" s="108"/>
      <c r="AX480" s="108">
        <v>1</v>
      </c>
      <c r="AY480" s="108"/>
      <c r="AZ480" s="108"/>
      <c r="BA480" s="108"/>
      <c r="BB480" s="108"/>
      <c r="BC480" s="108"/>
      <c r="BD480" s="108"/>
      <c r="BE480" s="63"/>
    </row>
    <row r="481" spans="1:57" ht="34.049999999999997" customHeight="1" x14ac:dyDescent="0.3">
      <c r="A481" s="702"/>
      <c r="B481" s="675"/>
      <c r="C481" s="672"/>
      <c r="D481" s="72" t="s">
        <v>76</v>
      </c>
      <c r="E481" s="678"/>
      <c r="F481" s="672"/>
      <c r="G481" s="73">
        <f t="shared" si="149"/>
        <v>0</v>
      </c>
      <c r="H481" s="74">
        <f t="shared" si="174"/>
        <v>0</v>
      </c>
      <c r="I481" s="75"/>
      <c r="J481" s="75"/>
      <c r="K481" s="75"/>
      <c r="L481" s="76"/>
      <c r="M481" s="77">
        <f t="shared" si="182"/>
        <v>0</v>
      </c>
      <c r="N481" s="78"/>
      <c r="O481" s="78"/>
      <c r="P481" s="78"/>
      <c r="Q481" s="78"/>
      <c r="R481" s="81"/>
      <c r="S481" s="62"/>
      <c r="T481" s="62"/>
      <c r="U481" s="62"/>
      <c r="V481" s="108"/>
      <c r="W481" s="108"/>
      <c r="X481" s="63"/>
      <c r="Y481" s="109"/>
      <c r="Z481" s="63"/>
      <c r="AA481" s="64"/>
      <c r="AB481" s="65"/>
      <c r="AC481" s="65"/>
      <c r="AD481" s="65"/>
      <c r="AE481" s="65"/>
      <c r="AF481" s="66"/>
      <c r="AG481" s="82"/>
      <c r="AH481" s="85"/>
      <c r="AI481" s="84"/>
      <c r="AJ481" s="83">
        <f t="shared" si="191"/>
        <v>0</v>
      </c>
      <c r="AK481" s="84" t="s">
        <v>77</v>
      </c>
      <c r="AL481" s="75" t="s">
        <v>77</v>
      </c>
      <c r="AM481" s="85" t="s">
        <v>77</v>
      </c>
      <c r="AN481" s="82"/>
      <c r="AO481" s="75"/>
      <c r="AP481" s="85"/>
      <c r="AQ481" s="82" t="s">
        <v>75</v>
      </c>
      <c r="AR481" s="75" t="s">
        <v>75</v>
      </c>
      <c r="AS481" s="75" t="s">
        <v>75</v>
      </c>
      <c r="AT481" s="75" t="s">
        <v>75</v>
      </c>
      <c r="AU481" s="85" t="s">
        <v>75</v>
      </c>
      <c r="AV481" s="86">
        <f t="shared" si="154"/>
        <v>0</v>
      </c>
      <c r="AW481" s="108"/>
      <c r="AX481" s="108"/>
      <c r="AY481" s="108"/>
      <c r="AZ481" s="108"/>
      <c r="BA481" s="108"/>
      <c r="BB481" s="108"/>
      <c r="BC481" s="108"/>
      <c r="BD481" s="108"/>
      <c r="BE481" s="63"/>
    </row>
    <row r="482" spans="1:57" ht="34.049999999999997" customHeight="1" x14ac:dyDescent="0.3">
      <c r="A482" s="702"/>
      <c r="B482" s="675"/>
      <c r="C482" s="672"/>
      <c r="D482" s="72" t="s">
        <v>78</v>
      </c>
      <c r="E482" s="678"/>
      <c r="F482" s="672"/>
      <c r="G482" s="73">
        <f t="shared" si="149"/>
        <v>0</v>
      </c>
      <c r="H482" s="74">
        <f t="shared" si="174"/>
        <v>0</v>
      </c>
      <c r="I482" s="75"/>
      <c r="J482" s="75"/>
      <c r="K482" s="75"/>
      <c r="L482" s="76"/>
      <c r="M482" s="77">
        <f t="shared" si="182"/>
        <v>0</v>
      </c>
      <c r="N482" s="78"/>
      <c r="O482" s="78"/>
      <c r="P482" s="78"/>
      <c r="Q482" s="78"/>
      <c r="R482" s="81"/>
      <c r="S482" s="62"/>
      <c r="T482" s="62"/>
      <c r="U482" s="62"/>
      <c r="V482" s="108"/>
      <c r="W482" s="108"/>
      <c r="X482" s="63"/>
      <c r="Y482" s="109"/>
      <c r="Z482" s="63"/>
      <c r="AA482" s="64"/>
      <c r="AB482" s="65"/>
      <c r="AC482" s="65"/>
      <c r="AD482" s="65"/>
      <c r="AE482" s="65"/>
      <c r="AF482" s="66"/>
      <c r="AG482" s="82"/>
      <c r="AH482" s="85"/>
      <c r="AI482" s="84"/>
      <c r="AJ482" s="83">
        <f>SUM(AK482:AM482)</f>
        <v>0</v>
      </c>
      <c r="AK482" s="84"/>
      <c r="AL482" s="75"/>
      <c r="AM482" s="85"/>
      <c r="AN482" s="82" t="s">
        <v>75</v>
      </c>
      <c r="AO482" s="75" t="s">
        <v>75</v>
      </c>
      <c r="AP482" s="85" t="s">
        <v>75</v>
      </c>
      <c r="AQ482" s="82" t="s">
        <v>75</v>
      </c>
      <c r="AR482" s="75" t="s">
        <v>75</v>
      </c>
      <c r="AS482" s="75" t="s">
        <v>75</v>
      </c>
      <c r="AT482" s="75" t="s">
        <v>75</v>
      </c>
      <c r="AU482" s="85" t="s">
        <v>75</v>
      </c>
      <c r="AV482" s="86">
        <f t="shared" si="154"/>
        <v>0</v>
      </c>
      <c r="AW482" s="108"/>
      <c r="AX482" s="108"/>
      <c r="AY482" s="108"/>
      <c r="AZ482" s="108"/>
      <c r="BA482" s="108"/>
      <c r="BB482" s="108"/>
      <c r="BC482" s="108"/>
      <c r="BD482" s="108"/>
      <c r="BE482" s="63"/>
    </row>
    <row r="483" spans="1:57" ht="34.049999999999997" customHeight="1" x14ac:dyDescent="0.3">
      <c r="A483" s="702"/>
      <c r="B483" s="675"/>
      <c r="C483" s="672"/>
      <c r="D483" s="72" t="s">
        <v>79</v>
      </c>
      <c r="E483" s="678"/>
      <c r="F483" s="672"/>
      <c r="G483" s="73">
        <f t="shared" si="149"/>
        <v>5</v>
      </c>
      <c r="H483" s="74">
        <f t="shared" si="174"/>
        <v>0</v>
      </c>
      <c r="I483" s="75"/>
      <c r="J483" s="75"/>
      <c r="K483" s="75"/>
      <c r="L483" s="76"/>
      <c r="M483" s="77">
        <f t="shared" si="182"/>
        <v>5</v>
      </c>
      <c r="N483" s="78"/>
      <c r="O483" s="78"/>
      <c r="P483" s="78"/>
      <c r="Q483" s="78"/>
      <c r="R483" s="81">
        <v>5</v>
      </c>
      <c r="S483" s="62"/>
      <c r="T483" s="62"/>
      <c r="U483" s="62"/>
      <c r="V483" s="108">
        <v>5</v>
      </c>
      <c r="W483" s="108"/>
      <c r="X483" s="63"/>
      <c r="Y483" s="109">
        <v>5</v>
      </c>
      <c r="Z483" s="63"/>
      <c r="AA483" s="64"/>
      <c r="AB483" s="65"/>
      <c r="AC483" s="65"/>
      <c r="AD483" s="65"/>
      <c r="AE483" s="65">
        <v>5</v>
      </c>
      <c r="AF483" s="66"/>
      <c r="AG483" s="82">
        <v>40</v>
      </c>
      <c r="AH483" s="85">
        <v>20</v>
      </c>
      <c r="AI483" s="84">
        <v>119</v>
      </c>
      <c r="AJ483" s="83">
        <f t="shared" ref="AJ483:AJ484" si="192">SUM(AQ483:AU483)</f>
        <v>5</v>
      </c>
      <c r="AK483" s="84" t="s">
        <v>77</v>
      </c>
      <c r="AL483" s="75" t="s">
        <v>77</v>
      </c>
      <c r="AM483" s="85" t="s">
        <v>77</v>
      </c>
      <c r="AN483" s="82" t="s">
        <v>75</v>
      </c>
      <c r="AO483" s="75" t="s">
        <v>75</v>
      </c>
      <c r="AP483" s="85" t="s">
        <v>75</v>
      </c>
      <c r="AQ483" s="82"/>
      <c r="AR483" s="75"/>
      <c r="AS483" s="75">
        <v>2</v>
      </c>
      <c r="AT483" s="75">
        <v>3</v>
      </c>
      <c r="AU483" s="85"/>
      <c r="AV483" s="86">
        <f t="shared" si="154"/>
        <v>0</v>
      </c>
      <c r="AW483" s="108"/>
      <c r="AX483" s="108"/>
      <c r="AY483" s="108"/>
      <c r="AZ483" s="108"/>
      <c r="BA483" s="108"/>
      <c r="BB483" s="108"/>
      <c r="BC483" s="108"/>
      <c r="BD483" s="108"/>
      <c r="BE483" s="63"/>
    </row>
    <row r="484" spans="1:57" ht="34.049999999999997" customHeight="1" x14ac:dyDescent="0.3">
      <c r="A484" s="702"/>
      <c r="B484" s="676"/>
      <c r="C484" s="673"/>
      <c r="D484" s="89" t="s">
        <v>80</v>
      </c>
      <c r="E484" s="679"/>
      <c r="F484" s="673"/>
      <c r="G484" s="90">
        <f t="shared" si="149"/>
        <v>0</v>
      </c>
      <c r="H484" s="91">
        <f t="shared" si="174"/>
        <v>0</v>
      </c>
      <c r="I484" s="92"/>
      <c r="J484" s="92"/>
      <c r="K484" s="92"/>
      <c r="L484" s="93"/>
      <c r="M484" s="110">
        <f t="shared" si="182"/>
        <v>0</v>
      </c>
      <c r="N484" s="98"/>
      <c r="O484" s="98"/>
      <c r="P484" s="98"/>
      <c r="Q484" s="98"/>
      <c r="R484" s="99"/>
      <c r="S484" s="100"/>
      <c r="T484" s="100"/>
      <c r="U484" s="100"/>
      <c r="V484" s="78"/>
      <c r="W484" s="78"/>
      <c r="X484" s="81"/>
      <c r="Y484" s="80"/>
      <c r="Z484" s="81"/>
      <c r="AA484" s="82"/>
      <c r="AB484" s="75"/>
      <c r="AC484" s="75"/>
      <c r="AD484" s="75"/>
      <c r="AE484" s="75"/>
      <c r="AF484" s="76"/>
      <c r="AG484" s="103"/>
      <c r="AH484" s="106"/>
      <c r="AI484" s="111"/>
      <c r="AJ484" s="112">
        <f t="shared" si="192"/>
        <v>0</v>
      </c>
      <c r="AK484" s="105" t="s">
        <v>75</v>
      </c>
      <c r="AL484" s="92" t="s">
        <v>75</v>
      </c>
      <c r="AM484" s="106" t="s">
        <v>75</v>
      </c>
      <c r="AN484" s="103" t="s">
        <v>75</v>
      </c>
      <c r="AO484" s="92" t="s">
        <v>77</v>
      </c>
      <c r="AP484" s="106" t="s">
        <v>77</v>
      </c>
      <c r="AQ484" s="103"/>
      <c r="AR484" s="92"/>
      <c r="AS484" s="92"/>
      <c r="AT484" s="92"/>
      <c r="AU484" s="106"/>
      <c r="AV484" s="107">
        <f t="shared" si="154"/>
        <v>0</v>
      </c>
      <c r="AW484" s="78"/>
      <c r="AX484" s="78"/>
      <c r="AY484" s="78"/>
      <c r="AZ484" s="78"/>
      <c r="BA484" s="78"/>
      <c r="BB484" s="78"/>
      <c r="BC484" s="78"/>
      <c r="BD484" s="78"/>
      <c r="BE484" s="81"/>
    </row>
    <row r="485" spans="1:57" ht="34.049999999999997" customHeight="1" x14ac:dyDescent="0.3">
      <c r="A485" s="702"/>
      <c r="B485" s="674" t="s">
        <v>262</v>
      </c>
      <c r="C485" s="735" t="s">
        <v>263</v>
      </c>
      <c r="D485" s="51" t="s">
        <v>74</v>
      </c>
      <c r="E485" s="724">
        <v>30</v>
      </c>
      <c r="F485" s="681">
        <f>E485-SUM(M485:M489)</f>
        <v>0</v>
      </c>
      <c r="G485" s="53">
        <f t="shared" si="149"/>
        <v>3</v>
      </c>
      <c r="H485" s="54">
        <f t="shared" si="174"/>
        <v>0</v>
      </c>
      <c r="I485" s="55"/>
      <c r="J485" s="55"/>
      <c r="K485" s="55"/>
      <c r="L485" s="56"/>
      <c r="M485" s="57">
        <f t="shared" si="182"/>
        <v>3</v>
      </c>
      <c r="N485" s="58"/>
      <c r="O485" s="58"/>
      <c r="P485" s="58"/>
      <c r="Q485" s="58"/>
      <c r="R485" s="61">
        <v>3</v>
      </c>
      <c r="S485" s="113">
        <v>1</v>
      </c>
      <c r="T485" s="113"/>
      <c r="U485" s="113"/>
      <c r="V485" s="58">
        <v>2</v>
      </c>
      <c r="W485" s="58"/>
      <c r="X485" s="61"/>
      <c r="Y485" s="60">
        <v>3</v>
      </c>
      <c r="Z485" s="61"/>
      <c r="AA485" s="67"/>
      <c r="AB485" s="55"/>
      <c r="AC485" s="55"/>
      <c r="AD485" s="55"/>
      <c r="AE485" s="55">
        <v>2</v>
      </c>
      <c r="AF485" s="56"/>
      <c r="AG485" s="67">
        <v>43</v>
      </c>
      <c r="AH485" s="70">
        <v>20</v>
      </c>
      <c r="AI485" s="69">
        <v>11</v>
      </c>
      <c r="AJ485" s="68">
        <f t="shared" ref="AJ485:AJ486" si="193">SUM(AN485:AP485)</f>
        <v>3</v>
      </c>
      <c r="AK485" s="69" t="s">
        <v>75</v>
      </c>
      <c r="AL485" s="55" t="s">
        <v>75</v>
      </c>
      <c r="AM485" s="70" t="s">
        <v>75</v>
      </c>
      <c r="AN485" s="67"/>
      <c r="AO485" s="55">
        <v>3</v>
      </c>
      <c r="AP485" s="70"/>
      <c r="AQ485" s="67" t="s">
        <v>75</v>
      </c>
      <c r="AR485" s="55" t="s">
        <v>75</v>
      </c>
      <c r="AS485" s="55" t="s">
        <v>75</v>
      </c>
      <c r="AT485" s="55" t="s">
        <v>75</v>
      </c>
      <c r="AU485" s="70" t="s">
        <v>75</v>
      </c>
      <c r="AV485" s="71">
        <f t="shared" si="154"/>
        <v>0</v>
      </c>
      <c r="AW485" s="58"/>
      <c r="AX485" s="58"/>
      <c r="AY485" s="58"/>
      <c r="AZ485" s="58"/>
      <c r="BA485" s="58"/>
      <c r="BB485" s="58"/>
      <c r="BC485" s="58"/>
      <c r="BD485" s="58"/>
      <c r="BE485" s="61"/>
    </row>
    <row r="486" spans="1:57" ht="34.049999999999997" customHeight="1" x14ac:dyDescent="0.3">
      <c r="A486" s="702"/>
      <c r="B486" s="675"/>
      <c r="C486" s="672"/>
      <c r="D486" s="72" t="s">
        <v>76</v>
      </c>
      <c r="E486" s="678"/>
      <c r="F486" s="672"/>
      <c r="G486" s="73">
        <f t="shared" si="149"/>
        <v>0</v>
      </c>
      <c r="H486" s="74">
        <f t="shared" si="174"/>
        <v>0</v>
      </c>
      <c r="I486" s="75"/>
      <c r="J486" s="75"/>
      <c r="K486" s="75"/>
      <c r="L486" s="76"/>
      <c r="M486" s="77">
        <f t="shared" si="182"/>
        <v>0</v>
      </c>
      <c r="N486" s="78"/>
      <c r="O486" s="78"/>
      <c r="P486" s="78"/>
      <c r="Q486" s="78"/>
      <c r="R486" s="81"/>
      <c r="S486" s="62"/>
      <c r="T486" s="62"/>
      <c r="U486" s="62"/>
      <c r="V486" s="108"/>
      <c r="W486" s="108"/>
      <c r="X486" s="63"/>
      <c r="Y486" s="109"/>
      <c r="Z486" s="63"/>
      <c r="AA486" s="64"/>
      <c r="AB486" s="65"/>
      <c r="AC486" s="65"/>
      <c r="AD486" s="65"/>
      <c r="AE486" s="65"/>
      <c r="AF486" s="66"/>
      <c r="AG486" s="82"/>
      <c r="AH486" s="85"/>
      <c r="AI486" s="84"/>
      <c r="AJ486" s="83">
        <f t="shared" si="193"/>
        <v>0</v>
      </c>
      <c r="AK486" s="84" t="s">
        <v>77</v>
      </c>
      <c r="AL486" s="75" t="s">
        <v>77</v>
      </c>
      <c r="AM486" s="85" t="s">
        <v>77</v>
      </c>
      <c r="AN486" s="82"/>
      <c r="AO486" s="75"/>
      <c r="AP486" s="85"/>
      <c r="AQ486" s="82" t="s">
        <v>75</v>
      </c>
      <c r="AR486" s="75" t="s">
        <v>75</v>
      </c>
      <c r="AS486" s="75" t="s">
        <v>75</v>
      </c>
      <c r="AT486" s="75" t="s">
        <v>75</v>
      </c>
      <c r="AU486" s="85" t="s">
        <v>75</v>
      </c>
      <c r="AV486" s="86">
        <f t="shared" si="154"/>
        <v>0</v>
      </c>
      <c r="AW486" s="108"/>
      <c r="AX486" s="108"/>
      <c r="AY486" s="108"/>
      <c r="AZ486" s="108"/>
      <c r="BA486" s="108"/>
      <c r="BB486" s="108"/>
      <c r="BC486" s="108"/>
      <c r="BD486" s="108"/>
      <c r="BE486" s="63"/>
    </row>
    <row r="487" spans="1:57" ht="34.049999999999997" customHeight="1" x14ac:dyDescent="0.3">
      <c r="A487" s="702"/>
      <c r="B487" s="675"/>
      <c r="C487" s="672"/>
      <c r="D487" s="72" t="s">
        <v>78</v>
      </c>
      <c r="E487" s="678"/>
      <c r="F487" s="672"/>
      <c r="G487" s="73">
        <f t="shared" si="149"/>
        <v>0</v>
      </c>
      <c r="H487" s="74">
        <f t="shared" si="174"/>
        <v>0</v>
      </c>
      <c r="I487" s="75"/>
      <c r="J487" s="75"/>
      <c r="K487" s="75"/>
      <c r="L487" s="76"/>
      <c r="M487" s="77">
        <f t="shared" si="182"/>
        <v>0</v>
      </c>
      <c r="N487" s="78"/>
      <c r="O487" s="78"/>
      <c r="P487" s="78"/>
      <c r="Q487" s="78"/>
      <c r="R487" s="81"/>
      <c r="S487" s="62"/>
      <c r="T487" s="62"/>
      <c r="U487" s="62"/>
      <c r="V487" s="108"/>
      <c r="W487" s="108"/>
      <c r="X487" s="63"/>
      <c r="Y487" s="109"/>
      <c r="Z487" s="63"/>
      <c r="AA487" s="64"/>
      <c r="AB487" s="65"/>
      <c r="AC487" s="65"/>
      <c r="AD487" s="65"/>
      <c r="AE487" s="65"/>
      <c r="AF487" s="66"/>
      <c r="AG487" s="82"/>
      <c r="AH487" s="85"/>
      <c r="AI487" s="84"/>
      <c r="AJ487" s="83">
        <f>SUM(AK487:AM487)</f>
        <v>0</v>
      </c>
      <c r="AK487" s="84"/>
      <c r="AL487" s="75"/>
      <c r="AM487" s="85"/>
      <c r="AN487" s="82" t="s">
        <v>75</v>
      </c>
      <c r="AO487" s="75" t="s">
        <v>75</v>
      </c>
      <c r="AP487" s="85" t="s">
        <v>75</v>
      </c>
      <c r="AQ487" s="82" t="s">
        <v>75</v>
      </c>
      <c r="AR487" s="75" t="s">
        <v>75</v>
      </c>
      <c r="AS487" s="75" t="s">
        <v>75</v>
      </c>
      <c r="AT487" s="75" t="s">
        <v>75</v>
      </c>
      <c r="AU487" s="85" t="s">
        <v>75</v>
      </c>
      <c r="AV487" s="86">
        <f t="shared" si="154"/>
        <v>0</v>
      </c>
      <c r="AW487" s="108"/>
      <c r="AX487" s="108"/>
      <c r="AY487" s="108"/>
      <c r="AZ487" s="108"/>
      <c r="BA487" s="108"/>
      <c r="BB487" s="108"/>
      <c r="BC487" s="108"/>
      <c r="BD487" s="108"/>
      <c r="BE487" s="63"/>
    </row>
    <row r="488" spans="1:57" ht="34.049999999999997" customHeight="1" x14ac:dyDescent="0.3">
      <c r="A488" s="702"/>
      <c r="B488" s="675"/>
      <c r="C488" s="672"/>
      <c r="D488" s="72" t="s">
        <v>79</v>
      </c>
      <c r="E488" s="678"/>
      <c r="F488" s="672"/>
      <c r="G488" s="73">
        <f t="shared" si="149"/>
        <v>28</v>
      </c>
      <c r="H488" s="74">
        <f t="shared" si="174"/>
        <v>0</v>
      </c>
      <c r="I488" s="75"/>
      <c r="J488" s="75"/>
      <c r="K488" s="75"/>
      <c r="L488" s="76"/>
      <c r="M488" s="77">
        <f t="shared" si="182"/>
        <v>27</v>
      </c>
      <c r="N488" s="78"/>
      <c r="O488" s="78"/>
      <c r="P488" s="78"/>
      <c r="Q488" s="78"/>
      <c r="R488" s="81">
        <v>27</v>
      </c>
      <c r="S488" s="62"/>
      <c r="T488" s="62"/>
      <c r="U488" s="62"/>
      <c r="V488" s="108">
        <v>27</v>
      </c>
      <c r="W488" s="108"/>
      <c r="X488" s="63"/>
      <c r="Y488" s="109">
        <v>26</v>
      </c>
      <c r="Z488" s="63">
        <v>1</v>
      </c>
      <c r="AA488" s="64"/>
      <c r="AB488" s="65">
        <v>9</v>
      </c>
      <c r="AC488" s="65">
        <v>7</v>
      </c>
      <c r="AD488" s="65"/>
      <c r="AE488" s="65">
        <v>23</v>
      </c>
      <c r="AF488" s="66">
        <v>1</v>
      </c>
      <c r="AG488" s="82">
        <v>44</v>
      </c>
      <c r="AH488" s="85">
        <v>18</v>
      </c>
      <c r="AI488" s="84">
        <v>100</v>
      </c>
      <c r="AJ488" s="83">
        <f t="shared" ref="AJ488:AJ489" si="194">SUM(AQ488:AU488)</f>
        <v>27</v>
      </c>
      <c r="AK488" s="84" t="s">
        <v>77</v>
      </c>
      <c r="AL488" s="75" t="s">
        <v>77</v>
      </c>
      <c r="AM488" s="85" t="s">
        <v>77</v>
      </c>
      <c r="AN488" s="82" t="s">
        <v>75</v>
      </c>
      <c r="AO488" s="75" t="s">
        <v>75</v>
      </c>
      <c r="AP488" s="85" t="s">
        <v>75</v>
      </c>
      <c r="AQ488" s="82"/>
      <c r="AR488" s="75">
        <v>2</v>
      </c>
      <c r="AS488" s="75">
        <v>22</v>
      </c>
      <c r="AT488" s="75">
        <v>3</v>
      </c>
      <c r="AU488" s="85"/>
      <c r="AV488" s="86">
        <f t="shared" si="154"/>
        <v>1</v>
      </c>
      <c r="AW488" s="108"/>
      <c r="AX488" s="108"/>
      <c r="AY488" s="108">
        <v>1</v>
      </c>
      <c r="AZ488" s="108"/>
      <c r="BA488" s="108"/>
      <c r="BB488" s="108"/>
      <c r="BC488" s="108"/>
      <c r="BD488" s="108"/>
      <c r="BE488" s="63"/>
    </row>
    <row r="489" spans="1:57" ht="34.049999999999997" customHeight="1" x14ac:dyDescent="0.3">
      <c r="A489" s="702"/>
      <c r="B489" s="676"/>
      <c r="C489" s="673"/>
      <c r="D489" s="89" t="s">
        <v>80</v>
      </c>
      <c r="E489" s="679"/>
      <c r="F489" s="673"/>
      <c r="G489" s="90">
        <f t="shared" si="149"/>
        <v>0</v>
      </c>
      <c r="H489" s="91">
        <f t="shared" si="174"/>
        <v>0</v>
      </c>
      <c r="I489" s="92"/>
      <c r="J489" s="92"/>
      <c r="K489" s="92"/>
      <c r="L489" s="93"/>
      <c r="M489" s="110">
        <f t="shared" si="182"/>
        <v>0</v>
      </c>
      <c r="N489" s="98"/>
      <c r="O489" s="98"/>
      <c r="P489" s="98"/>
      <c r="Q489" s="98"/>
      <c r="R489" s="99"/>
      <c r="S489" s="114"/>
      <c r="T489" s="114"/>
      <c r="U489" s="114"/>
      <c r="V489" s="98"/>
      <c r="W489" s="98"/>
      <c r="X489" s="99"/>
      <c r="Y489" s="97"/>
      <c r="Z489" s="99"/>
      <c r="AA489" s="103"/>
      <c r="AB489" s="92"/>
      <c r="AC489" s="92"/>
      <c r="AD489" s="92"/>
      <c r="AE489" s="92"/>
      <c r="AF489" s="93"/>
      <c r="AG489" s="103"/>
      <c r="AH489" s="106"/>
      <c r="AI489" s="105"/>
      <c r="AJ489" s="104">
        <f t="shared" si="194"/>
        <v>0</v>
      </c>
      <c r="AK489" s="105" t="s">
        <v>75</v>
      </c>
      <c r="AL489" s="92" t="s">
        <v>75</v>
      </c>
      <c r="AM489" s="106" t="s">
        <v>75</v>
      </c>
      <c r="AN489" s="103" t="s">
        <v>75</v>
      </c>
      <c r="AO489" s="92" t="s">
        <v>77</v>
      </c>
      <c r="AP489" s="106" t="s">
        <v>77</v>
      </c>
      <c r="AQ489" s="103"/>
      <c r="AR489" s="92"/>
      <c r="AS489" s="92"/>
      <c r="AT489" s="92"/>
      <c r="AU489" s="106"/>
      <c r="AV489" s="107">
        <f t="shared" si="154"/>
        <v>0</v>
      </c>
      <c r="AW489" s="98"/>
      <c r="AX489" s="98"/>
      <c r="AY489" s="98"/>
      <c r="AZ489" s="98"/>
      <c r="BA489" s="98"/>
      <c r="BB489" s="98"/>
      <c r="BC489" s="98"/>
      <c r="BD489" s="98"/>
      <c r="BE489" s="99"/>
    </row>
    <row r="490" spans="1:57" ht="34.049999999999997" customHeight="1" x14ac:dyDescent="0.3">
      <c r="A490" s="702"/>
      <c r="B490" s="674" t="s">
        <v>264</v>
      </c>
      <c r="C490" s="735" t="s">
        <v>265</v>
      </c>
      <c r="D490" s="51" t="s">
        <v>74</v>
      </c>
      <c r="E490" s="724">
        <v>30</v>
      </c>
      <c r="F490" s="681">
        <f>E490-SUM(M490:M494)</f>
        <v>-5</v>
      </c>
      <c r="G490" s="53">
        <f t="shared" si="149"/>
        <v>14</v>
      </c>
      <c r="H490" s="54">
        <f t="shared" si="174"/>
        <v>2</v>
      </c>
      <c r="I490" s="55">
        <v>2</v>
      </c>
      <c r="J490" s="55"/>
      <c r="K490" s="55"/>
      <c r="L490" s="56"/>
      <c r="M490" s="57">
        <f t="shared" si="182"/>
        <v>14</v>
      </c>
      <c r="N490" s="58"/>
      <c r="O490" s="58"/>
      <c r="P490" s="58"/>
      <c r="Q490" s="58"/>
      <c r="R490" s="59">
        <v>14</v>
      </c>
      <c r="S490" s="60">
        <v>2</v>
      </c>
      <c r="T490" s="58"/>
      <c r="U490" s="58"/>
      <c r="V490" s="55">
        <v>12</v>
      </c>
      <c r="W490" s="58"/>
      <c r="X490" s="61"/>
      <c r="Y490" s="62">
        <v>14</v>
      </c>
      <c r="Z490" s="63"/>
      <c r="AA490" s="64"/>
      <c r="AB490" s="65">
        <v>1</v>
      </c>
      <c r="AC490" s="65">
        <v>1</v>
      </c>
      <c r="AD490" s="65"/>
      <c r="AE490" s="65">
        <v>11</v>
      </c>
      <c r="AF490" s="66"/>
      <c r="AG490" s="64">
        <v>37</v>
      </c>
      <c r="AH490" s="66">
        <v>16</v>
      </c>
      <c r="AI490" s="67">
        <v>12</v>
      </c>
      <c r="AJ490" s="68">
        <f t="shared" ref="AJ490:AJ491" si="195">SUM(AN490:AP490)</f>
        <v>14</v>
      </c>
      <c r="AK490" s="69" t="s">
        <v>75</v>
      </c>
      <c r="AL490" s="55" t="s">
        <v>75</v>
      </c>
      <c r="AM490" s="70" t="s">
        <v>75</v>
      </c>
      <c r="AN490" s="67">
        <v>2</v>
      </c>
      <c r="AO490" s="55">
        <v>12</v>
      </c>
      <c r="AP490" s="70"/>
      <c r="AQ490" s="67" t="s">
        <v>75</v>
      </c>
      <c r="AR490" s="55" t="s">
        <v>75</v>
      </c>
      <c r="AS490" s="55" t="s">
        <v>75</v>
      </c>
      <c r="AT490" s="55" t="s">
        <v>75</v>
      </c>
      <c r="AU490" s="56" t="s">
        <v>75</v>
      </c>
      <c r="AV490" s="71">
        <f t="shared" si="154"/>
        <v>0</v>
      </c>
      <c r="AW490" s="58"/>
      <c r="AX490" s="58"/>
      <c r="AY490" s="58"/>
      <c r="AZ490" s="58"/>
      <c r="BA490" s="58"/>
      <c r="BB490" s="58"/>
      <c r="BC490" s="58"/>
      <c r="BD490" s="58"/>
      <c r="BE490" s="61"/>
    </row>
    <row r="491" spans="1:57" ht="34.049999999999997" customHeight="1" x14ac:dyDescent="0.3">
      <c r="A491" s="702"/>
      <c r="B491" s="675"/>
      <c r="C491" s="672"/>
      <c r="D491" s="72" t="s">
        <v>76</v>
      </c>
      <c r="E491" s="678"/>
      <c r="F491" s="672"/>
      <c r="G491" s="73">
        <f t="shared" si="149"/>
        <v>0</v>
      </c>
      <c r="H491" s="74">
        <f t="shared" si="174"/>
        <v>0</v>
      </c>
      <c r="I491" s="75"/>
      <c r="J491" s="75"/>
      <c r="K491" s="75"/>
      <c r="L491" s="76"/>
      <c r="M491" s="77">
        <f t="shared" si="182"/>
        <v>0</v>
      </c>
      <c r="N491" s="78"/>
      <c r="O491" s="78"/>
      <c r="P491" s="78"/>
      <c r="Q491" s="78"/>
      <c r="R491" s="79"/>
      <c r="S491" s="80"/>
      <c r="T491" s="75"/>
      <c r="U491" s="75"/>
      <c r="V491" s="78"/>
      <c r="W491" s="78"/>
      <c r="X491" s="81"/>
      <c r="Y491" s="62"/>
      <c r="Z491" s="63"/>
      <c r="AA491" s="64"/>
      <c r="AB491" s="65"/>
      <c r="AC491" s="65"/>
      <c r="AD491" s="65"/>
      <c r="AE491" s="65"/>
      <c r="AF491" s="66"/>
      <c r="AG491" s="82"/>
      <c r="AH491" s="76"/>
      <c r="AI491" s="82"/>
      <c r="AJ491" s="83">
        <f t="shared" si="195"/>
        <v>0</v>
      </c>
      <c r="AK491" s="84" t="s">
        <v>77</v>
      </c>
      <c r="AL491" s="75" t="s">
        <v>77</v>
      </c>
      <c r="AM491" s="85" t="s">
        <v>77</v>
      </c>
      <c r="AN491" s="82"/>
      <c r="AO491" s="75"/>
      <c r="AP491" s="85"/>
      <c r="AQ491" s="82" t="s">
        <v>75</v>
      </c>
      <c r="AR491" s="75" t="s">
        <v>75</v>
      </c>
      <c r="AS491" s="75" t="s">
        <v>75</v>
      </c>
      <c r="AT491" s="75" t="s">
        <v>75</v>
      </c>
      <c r="AU491" s="76" t="s">
        <v>75</v>
      </c>
      <c r="AV491" s="86">
        <f t="shared" si="154"/>
        <v>0</v>
      </c>
      <c r="AW491" s="78"/>
      <c r="AX491" s="78"/>
      <c r="AY491" s="78"/>
      <c r="AZ491" s="78"/>
      <c r="BA491" s="78"/>
      <c r="BB491" s="78"/>
      <c r="BC491" s="78"/>
      <c r="BD491" s="78"/>
      <c r="BE491" s="81"/>
    </row>
    <row r="492" spans="1:57" ht="34.049999999999997" customHeight="1" x14ac:dyDescent="0.3">
      <c r="A492" s="702"/>
      <c r="B492" s="675"/>
      <c r="C492" s="672"/>
      <c r="D492" s="72" t="s">
        <v>78</v>
      </c>
      <c r="E492" s="678"/>
      <c r="F492" s="672"/>
      <c r="G492" s="73">
        <f t="shared" si="149"/>
        <v>0</v>
      </c>
      <c r="H492" s="74">
        <f t="shared" si="174"/>
        <v>0</v>
      </c>
      <c r="I492" s="75"/>
      <c r="J492" s="75"/>
      <c r="K492" s="75"/>
      <c r="L492" s="76"/>
      <c r="M492" s="77">
        <f t="shared" si="182"/>
        <v>0</v>
      </c>
      <c r="N492" s="78"/>
      <c r="O492" s="78"/>
      <c r="P492" s="78"/>
      <c r="Q492" s="87"/>
      <c r="R492" s="79"/>
      <c r="S492" s="80"/>
      <c r="T492" s="78"/>
      <c r="U492" s="78"/>
      <c r="V492" s="78"/>
      <c r="W492" s="78"/>
      <c r="X492" s="81"/>
      <c r="Y492" s="62"/>
      <c r="Z492" s="63"/>
      <c r="AA492" s="64"/>
      <c r="AB492" s="65"/>
      <c r="AC492" s="65"/>
      <c r="AD492" s="65"/>
      <c r="AE492" s="65"/>
      <c r="AF492" s="66"/>
      <c r="AG492" s="82"/>
      <c r="AH492" s="76"/>
      <c r="AI492" s="82"/>
      <c r="AJ492" s="83">
        <f>SUM(AK492:AM492)</f>
        <v>0</v>
      </c>
      <c r="AK492" s="84"/>
      <c r="AL492" s="75"/>
      <c r="AM492" s="85"/>
      <c r="AN492" s="82" t="s">
        <v>75</v>
      </c>
      <c r="AO492" s="75" t="s">
        <v>75</v>
      </c>
      <c r="AP492" s="85" t="s">
        <v>75</v>
      </c>
      <c r="AQ492" s="82" t="s">
        <v>75</v>
      </c>
      <c r="AR492" s="75" t="s">
        <v>75</v>
      </c>
      <c r="AS492" s="75" t="s">
        <v>75</v>
      </c>
      <c r="AT492" s="75" t="s">
        <v>75</v>
      </c>
      <c r="AU492" s="76" t="s">
        <v>75</v>
      </c>
      <c r="AV492" s="86">
        <f t="shared" si="154"/>
        <v>0</v>
      </c>
      <c r="AW492" s="78"/>
      <c r="AX492" s="78"/>
      <c r="AY492" s="78"/>
      <c r="AZ492" s="78"/>
      <c r="BA492" s="78"/>
      <c r="BB492" s="78"/>
      <c r="BC492" s="78"/>
      <c r="BD492" s="78"/>
      <c r="BE492" s="81"/>
    </row>
    <row r="493" spans="1:57" ht="34.049999999999997" customHeight="1" x14ac:dyDescent="0.3">
      <c r="A493" s="702"/>
      <c r="B493" s="675"/>
      <c r="C493" s="672"/>
      <c r="D493" s="72" t="s">
        <v>79</v>
      </c>
      <c r="E493" s="678"/>
      <c r="F493" s="672"/>
      <c r="G493" s="73">
        <f t="shared" si="149"/>
        <v>21</v>
      </c>
      <c r="H493" s="74">
        <f t="shared" si="174"/>
        <v>0</v>
      </c>
      <c r="I493" s="75"/>
      <c r="J493" s="75"/>
      <c r="K493" s="75"/>
      <c r="L493" s="76"/>
      <c r="M493" s="77">
        <f t="shared" si="182"/>
        <v>21</v>
      </c>
      <c r="N493" s="78"/>
      <c r="O493" s="78"/>
      <c r="P493" s="78"/>
      <c r="Q493" s="78"/>
      <c r="R493" s="79">
        <v>21</v>
      </c>
      <c r="S493" s="80">
        <v>1</v>
      </c>
      <c r="T493" s="78"/>
      <c r="U493" s="78"/>
      <c r="V493" s="78">
        <v>20</v>
      </c>
      <c r="W493" s="78"/>
      <c r="X493" s="81"/>
      <c r="Y493" s="62">
        <v>16</v>
      </c>
      <c r="Z493" s="63">
        <v>5</v>
      </c>
      <c r="AA493" s="64"/>
      <c r="AB493" s="65">
        <v>8</v>
      </c>
      <c r="AC493" s="65">
        <v>5</v>
      </c>
      <c r="AD493" s="65"/>
      <c r="AE493" s="65">
        <v>16</v>
      </c>
      <c r="AF493" s="66">
        <v>3</v>
      </c>
      <c r="AG493" s="82">
        <v>38</v>
      </c>
      <c r="AH493" s="76">
        <v>18</v>
      </c>
      <c r="AI493" s="82">
        <v>100</v>
      </c>
      <c r="AJ493" s="83">
        <f t="shared" ref="AJ493:AJ494" si="196">SUM(AQ493:AU493)</f>
        <v>21</v>
      </c>
      <c r="AK493" s="84" t="s">
        <v>77</v>
      </c>
      <c r="AL493" s="75" t="s">
        <v>77</v>
      </c>
      <c r="AM493" s="85" t="s">
        <v>77</v>
      </c>
      <c r="AN493" s="82" t="s">
        <v>75</v>
      </c>
      <c r="AO493" s="75" t="s">
        <v>75</v>
      </c>
      <c r="AP493" s="85" t="s">
        <v>75</v>
      </c>
      <c r="AQ493" s="88"/>
      <c r="AR493" s="76">
        <v>3</v>
      </c>
      <c r="AS493" s="76">
        <v>12</v>
      </c>
      <c r="AT493" s="76">
        <v>6</v>
      </c>
      <c r="AU493" s="85"/>
      <c r="AV493" s="86">
        <f t="shared" si="154"/>
        <v>0</v>
      </c>
      <c r="AW493" s="78"/>
      <c r="AX493" s="78"/>
      <c r="AY493" s="78"/>
      <c r="AZ493" s="78"/>
      <c r="BA493" s="78"/>
      <c r="BB493" s="78"/>
      <c r="BC493" s="78"/>
      <c r="BD493" s="78"/>
      <c r="BE493" s="81"/>
    </row>
    <row r="494" spans="1:57" ht="34.049999999999997" customHeight="1" x14ac:dyDescent="0.3">
      <c r="A494" s="702"/>
      <c r="B494" s="676"/>
      <c r="C494" s="673"/>
      <c r="D494" s="89" t="s">
        <v>80</v>
      </c>
      <c r="E494" s="678"/>
      <c r="F494" s="734"/>
      <c r="G494" s="90">
        <f t="shared" si="149"/>
        <v>0</v>
      </c>
      <c r="H494" s="91">
        <f t="shared" si="174"/>
        <v>0</v>
      </c>
      <c r="I494" s="92"/>
      <c r="J494" s="92"/>
      <c r="K494" s="92"/>
      <c r="L494" s="93"/>
      <c r="M494" s="94">
        <f t="shared" si="182"/>
        <v>0</v>
      </c>
      <c r="N494" s="95"/>
      <c r="O494" s="95"/>
      <c r="P494" s="95"/>
      <c r="Q494" s="95"/>
      <c r="R494" s="96"/>
      <c r="S494" s="97"/>
      <c r="T494" s="98"/>
      <c r="U494" s="98"/>
      <c r="V494" s="98"/>
      <c r="W494" s="98"/>
      <c r="X494" s="99"/>
      <c r="Y494" s="100"/>
      <c r="Z494" s="81"/>
      <c r="AA494" s="82"/>
      <c r="AB494" s="75"/>
      <c r="AC494" s="75"/>
      <c r="AD494" s="75"/>
      <c r="AE494" s="75"/>
      <c r="AF494" s="76"/>
      <c r="AG494" s="101"/>
      <c r="AH494" s="102"/>
      <c r="AI494" s="103"/>
      <c r="AJ494" s="104">
        <f t="shared" si="196"/>
        <v>0</v>
      </c>
      <c r="AK494" s="105" t="s">
        <v>75</v>
      </c>
      <c r="AL494" s="92" t="s">
        <v>75</v>
      </c>
      <c r="AM494" s="106" t="s">
        <v>75</v>
      </c>
      <c r="AN494" s="103" t="s">
        <v>75</v>
      </c>
      <c r="AO494" s="92" t="s">
        <v>77</v>
      </c>
      <c r="AP494" s="106" t="s">
        <v>77</v>
      </c>
      <c r="AQ494" s="103"/>
      <c r="AR494" s="92"/>
      <c r="AS494" s="92" t="s">
        <v>75</v>
      </c>
      <c r="AT494" s="92"/>
      <c r="AU494" s="93"/>
      <c r="AV494" s="107">
        <f t="shared" si="154"/>
        <v>0</v>
      </c>
      <c r="AW494" s="98"/>
      <c r="AX494" s="98"/>
      <c r="AY494" s="98"/>
      <c r="AZ494" s="98"/>
      <c r="BA494" s="98"/>
      <c r="BB494" s="98"/>
      <c r="BC494" s="98"/>
      <c r="BD494" s="98"/>
      <c r="BE494" s="99"/>
    </row>
    <row r="495" spans="1:57" ht="34.049999999999997" customHeight="1" x14ac:dyDescent="0.3">
      <c r="A495" s="702"/>
      <c r="B495" s="674" t="s">
        <v>266</v>
      </c>
      <c r="C495" s="742">
        <v>13821460</v>
      </c>
      <c r="D495" s="51" t="s">
        <v>74</v>
      </c>
      <c r="E495" s="724">
        <v>5</v>
      </c>
      <c r="F495" s="681">
        <f>E495-SUM(M495:M499)</f>
        <v>-4</v>
      </c>
      <c r="G495" s="53">
        <f t="shared" si="149"/>
        <v>0</v>
      </c>
      <c r="H495" s="54">
        <f t="shared" si="174"/>
        <v>0</v>
      </c>
      <c r="I495" s="55"/>
      <c r="J495" s="55"/>
      <c r="K495" s="55"/>
      <c r="L495" s="56"/>
      <c r="M495" s="57">
        <f t="shared" si="182"/>
        <v>0</v>
      </c>
      <c r="N495" s="58"/>
      <c r="O495" s="58"/>
      <c r="P495" s="58"/>
      <c r="Q495" s="58"/>
      <c r="R495" s="61"/>
      <c r="S495" s="62"/>
      <c r="T495" s="62"/>
      <c r="U495" s="62"/>
      <c r="V495" s="108"/>
      <c r="W495" s="108"/>
      <c r="X495" s="63"/>
      <c r="Y495" s="60"/>
      <c r="Z495" s="61"/>
      <c r="AA495" s="67"/>
      <c r="AB495" s="55"/>
      <c r="AC495" s="55"/>
      <c r="AD495" s="55"/>
      <c r="AE495" s="55"/>
      <c r="AF495" s="56"/>
      <c r="AG495" s="67"/>
      <c r="AH495" s="70"/>
      <c r="AI495" s="69"/>
      <c r="AJ495" s="68">
        <f t="shared" ref="AJ495:AJ496" si="197">SUM(AN495:AP495)</f>
        <v>0</v>
      </c>
      <c r="AK495" s="69" t="s">
        <v>75</v>
      </c>
      <c r="AL495" s="55" t="s">
        <v>75</v>
      </c>
      <c r="AM495" s="70" t="s">
        <v>75</v>
      </c>
      <c r="AN495" s="67"/>
      <c r="AO495" s="55"/>
      <c r="AP495" s="70"/>
      <c r="AQ495" s="67" t="s">
        <v>75</v>
      </c>
      <c r="AR495" s="55" t="s">
        <v>75</v>
      </c>
      <c r="AS495" s="55" t="s">
        <v>75</v>
      </c>
      <c r="AT495" s="55" t="s">
        <v>75</v>
      </c>
      <c r="AU495" s="70" t="s">
        <v>75</v>
      </c>
      <c r="AV495" s="71">
        <f t="shared" si="154"/>
        <v>0</v>
      </c>
      <c r="AW495" s="108"/>
      <c r="AX495" s="108"/>
      <c r="AY495" s="108"/>
      <c r="AZ495" s="108"/>
      <c r="BA495" s="108"/>
      <c r="BB495" s="108"/>
      <c r="BC495" s="108"/>
      <c r="BD495" s="108"/>
      <c r="BE495" s="63"/>
    </row>
    <row r="496" spans="1:57" ht="34.049999999999997" customHeight="1" x14ac:dyDescent="0.3">
      <c r="A496" s="702"/>
      <c r="B496" s="675"/>
      <c r="C496" s="709"/>
      <c r="D496" s="72" t="s">
        <v>76</v>
      </c>
      <c r="E496" s="678"/>
      <c r="F496" s="672"/>
      <c r="G496" s="73">
        <f t="shared" si="149"/>
        <v>0</v>
      </c>
      <c r="H496" s="74">
        <f t="shared" si="174"/>
        <v>0</v>
      </c>
      <c r="I496" s="75"/>
      <c r="J496" s="75"/>
      <c r="K496" s="75"/>
      <c r="L496" s="76"/>
      <c r="M496" s="77">
        <f t="shared" si="182"/>
        <v>0</v>
      </c>
      <c r="N496" s="78"/>
      <c r="O496" s="78"/>
      <c r="P496" s="78"/>
      <c r="Q496" s="78"/>
      <c r="R496" s="81"/>
      <c r="S496" s="62"/>
      <c r="T496" s="62"/>
      <c r="U496" s="62"/>
      <c r="V496" s="108"/>
      <c r="W496" s="108"/>
      <c r="X496" s="63"/>
      <c r="Y496" s="109"/>
      <c r="Z496" s="63"/>
      <c r="AA496" s="64"/>
      <c r="AB496" s="65"/>
      <c r="AC496" s="65"/>
      <c r="AD496" s="65"/>
      <c r="AE496" s="65"/>
      <c r="AF496" s="66"/>
      <c r="AG496" s="82"/>
      <c r="AH496" s="85"/>
      <c r="AI496" s="84"/>
      <c r="AJ496" s="83">
        <f t="shared" si="197"/>
        <v>0</v>
      </c>
      <c r="AK496" s="84" t="s">
        <v>77</v>
      </c>
      <c r="AL496" s="75" t="s">
        <v>77</v>
      </c>
      <c r="AM496" s="85" t="s">
        <v>77</v>
      </c>
      <c r="AN496" s="82"/>
      <c r="AO496" s="75"/>
      <c r="AP496" s="85"/>
      <c r="AQ496" s="82" t="s">
        <v>75</v>
      </c>
      <c r="AR496" s="75" t="s">
        <v>75</v>
      </c>
      <c r="AS496" s="75" t="s">
        <v>75</v>
      </c>
      <c r="AT496" s="75" t="s">
        <v>75</v>
      </c>
      <c r="AU496" s="85" t="s">
        <v>75</v>
      </c>
      <c r="AV496" s="86">
        <f t="shared" si="154"/>
        <v>0</v>
      </c>
      <c r="AW496" s="108"/>
      <c r="AX496" s="108"/>
      <c r="AY496" s="108"/>
      <c r="AZ496" s="108"/>
      <c r="BA496" s="108"/>
      <c r="BB496" s="108"/>
      <c r="BC496" s="108"/>
      <c r="BD496" s="108"/>
      <c r="BE496" s="63"/>
    </row>
    <row r="497" spans="1:57" ht="34.049999999999997" customHeight="1" x14ac:dyDescent="0.3">
      <c r="A497" s="702"/>
      <c r="B497" s="675"/>
      <c r="C497" s="709"/>
      <c r="D497" s="72" t="s">
        <v>78</v>
      </c>
      <c r="E497" s="678"/>
      <c r="F497" s="672"/>
      <c r="G497" s="73">
        <f t="shared" si="149"/>
        <v>0</v>
      </c>
      <c r="H497" s="74">
        <f t="shared" si="174"/>
        <v>0</v>
      </c>
      <c r="I497" s="75"/>
      <c r="J497" s="75"/>
      <c r="K497" s="75"/>
      <c r="L497" s="76"/>
      <c r="M497" s="77">
        <f t="shared" si="182"/>
        <v>0</v>
      </c>
      <c r="N497" s="78"/>
      <c r="O497" s="78"/>
      <c r="P497" s="78"/>
      <c r="Q497" s="78"/>
      <c r="R497" s="81"/>
      <c r="S497" s="62"/>
      <c r="T497" s="62"/>
      <c r="U497" s="62"/>
      <c r="V497" s="108"/>
      <c r="W497" s="108"/>
      <c r="X497" s="63"/>
      <c r="Y497" s="109"/>
      <c r="Z497" s="63"/>
      <c r="AA497" s="64"/>
      <c r="AB497" s="65"/>
      <c r="AC497" s="65"/>
      <c r="AD497" s="65"/>
      <c r="AE497" s="65"/>
      <c r="AF497" s="66"/>
      <c r="AG497" s="82"/>
      <c r="AH497" s="85"/>
      <c r="AI497" s="84"/>
      <c r="AJ497" s="83">
        <f>SUM(AK497:AM497)</f>
        <v>0</v>
      </c>
      <c r="AK497" s="84"/>
      <c r="AL497" s="75"/>
      <c r="AM497" s="85"/>
      <c r="AN497" s="82" t="s">
        <v>75</v>
      </c>
      <c r="AO497" s="75" t="s">
        <v>75</v>
      </c>
      <c r="AP497" s="85" t="s">
        <v>75</v>
      </c>
      <c r="AQ497" s="82" t="s">
        <v>75</v>
      </c>
      <c r="AR497" s="75" t="s">
        <v>75</v>
      </c>
      <c r="AS497" s="75" t="s">
        <v>75</v>
      </c>
      <c r="AT497" s="75" t="s">
        <v>75</v>
      </c>
      <c r="AU497" s="85" t="s">
        <v>75</v>
      </c>
      <c r="AV497" s="86">
        <f t="shared" si="154"/>
        <v>0</v>
      </c>
      <c r="AW497" s="108"/>
      <c r="AX497" s="108"/>
      <c r="AY497" s="108"/>
      <c r="AZ497" s="108"/>
      <c r="BA497" s="108"/>
      <c r="BB497" s="108"/>
      <c r="BC497" s="108"/>
      <c r="BD497" s="108"/>
      <c r="BE497" s="63"/>
    </row>
    <row r="498" spans="1:57" ht="34.049999999999997" customHeight="1" x14ac:dyDescent="0.3">
      <c r="A498" s="702"/>
      <c r="B498" s="675"/>
      <c r="C498" s="709"/>
      <c r="D498" s="72" t="s">
        <v>79</v>
      </c>
      <c r="E498" s="678"/>
      <c r="F498" s="672"/>
      <c r="G498" s="73">
        <f t="shared" si="149"/>
        <v>9</v>
      </c>
      <c r="H498" s="74">
        <f t="shared" si="174"/>
        <v>2</v>
      </c>
      <c r="I498" s="75"/>
      <c r="J498" s="75"/>
      <c r="K498" s="75">
        <v>2</v>
      </c>
      <c r="L498" s="76"/>
      <c r="M498" s="77">
        <f t="shared" si="182"/>
        <v>9</v>
      </c>
      <c r="N498" s="78">
        <v>9</v>
      </c>
      <c r="O498" s="78"/>
      <c r="P498" s="78"/>
      <c r="Q498" s="78"/>
      <c r="R498" s="81"/>
      <c r="S498" s="62"/>
      <c r="T498" s="62"/>
      <c r="U498" s="62"/>
      <c r="V498" s="108">
        <v>9</v>
      </c>
      <c r="W498" s="108"/>
      <c r="X498" s="63"/>
      <c r="Y498" s="109">
        <v>8</v>
      </c>
      <c r="Z498" s="63">
        <v>1</v>
      </c>
      <c r="AA498" s="64"/>
      <c r="AB498" s="65">
        <v>5</v>
      </c>
      <c r="AC498" s="65">
        <v>5</v>
      </c>
      <c r="AD498" s="65"/>
      <c r="AE498" s="65">
        <v>4</v>
      </c>
      <c r="AF498" s="66"/>
      <c r="AG498" s="82">
        <v>39</v>
      </c>
      <c r="AH498" s="85">
        <v>20</v>
      </c>
      <c r="AI498" s="84">
        <v>105</v>
      </c>
      <c r="AJ498" s="83">
        <f t="shared" ref="AJ498:AJ499" si="198">SUM(AQ498:AU498)</f>
        <v>9</v>
      </c>
      <c r="AK498" s="84" t="s">
        <v>77</v>
      </c>
      <c r="AL498" s="75" t="s">
        <v>77</v>
      </c>
      <c r="AM498" s="85" t="s">
        <v>77</v>
      </c>
      <c r="AN498" s="82" t="s">
        <v>75</v>
      </c>
      <c r="AO498" s="75" t="s">
        <v>75</v>
      </c>
      <c r="AP498" s="85" t="s">
        <v>75</v>
      </c>
      <c r="AQ498" s="82"/>
      <c r="AR498" s="75">
        <v>3</v>
      </c>
      <c r="AS498" s="75">
        <v>3</v>
      </c>
      <c r="AT498" s="75">
        <v>2</v>
      </c>
      <c r="AU498" s="85">
        <v>1</v>
      </c>
      <c r="AV498" s="86">
        <f t="shared" si="154"/>
        <v>0</v>
      </c>
      <c r="AW498" s="108"/>
      <c r="AX498" s="108"/>
      <c r="AY498" s="108"/>
      <c r="AZ498" s="108"/>
      <c r="BA498" s="108"/>
      <c r="BB498" s="108"/>
      <c r="BC498" s="108"/>
      <c r="BD498" s="108"/>
      <c r="BE498" s="63"/>
    </row>
    <row r="499" spans="1:57" ht="34.049999999999997" customHeight="1" x14ac:dyDescent="0.3">
      <c r="A499" s="702"/>
      <c r="B499" s="676"/>
      <c r="C499" s="706"/>
      <c r="D499" s="89" t="s">
        <v>80</v>
      </c>
      <c r="E499" s="678"/>
      <c r="F499" s="734"/>
      <c r="G499" s="90">
        <f t="shared" si="149"/>
        <v>0</v>
      </c>
      <c r="H499" s="91">
        <f t="shared" si="174"/>
        <v>0</v>
      </c>
      <c r="I499" s="92"/>
      <c r="J499" s="92"/>
      <c r="K499" s="92"/>
      <c r="L499" s="93"/>
      <c r="M499" s="110">
        <f t="shared" si="182"/>
        <v>0</v>
      </c>
      <c r="N499" s="98"/>
      <c r="O499" s="98"/>
      <c r="P499" s="98"/>
      <c r="Q499" s="98"/>
      <c r="R499" s="99"/>
      <c r="S499" s="100"/>
      <c r="T499" s="100"/>
      <c r="U499" s="100"/>
      <c r="V499" s="78"/>
      <c r="W499" s="78"/>
      <c r="X499" s="81"/>
      <c r="Y499" s="80"/>
      <c r="Z499" s="81"/>
      <c r="AA499" s="82"/>
      <c r="AB499" s="75"/>
      <c r="AC499" s="75"/>
      <c r="AD499" s="75"/>
      <c r="AE499" s="75"/>
      <c r="AF499" s="76"/>
      <c r="AG499" s="103"/>
      <c r="AH499" s="106"/>
      <c r="AI499" s="111"/>
      <c r="AJ499" s="112">
        <f t="shared" si="198"/>
        <v>0</v>
      </c>
      <c r="AK499" s="105" t="s">
        <v>75</v>
      </c>
      <c r="AL499" s="92" t="s">
        <v>75</v>
      </c>
      <c r="AM499" s="106" t="s">
        <v>75</v>
      </c>
      <c r="AN499" s="103" t="s">
        <v>75</v>
      </c>
      <c r="AO499" s="92" t="s">
        <v>77</v>
      </c>
      <c r="AP499" s="106" t="s">
        <v>77</v>
      </c>
      <c r="AQ499" s="103"/>
      <c r="AR499" s="92"/>
      <c r="AS499" s="92"/>
      <c r="AT499" s="92"/>
      <c r="AU499" s="106"/>
      <c r="AV499" s="107">
        <f t="shared" si="154"/>
        <v>0</v>
      </c>
      <c r="AW499" s="78"/>
      <c r="AX499" s="78"/>
      <c r="AY499" s="78"/>
      <c r="AZ499" s="78"/>
      <c r="BA499" s="78"/>
      <c r="BB499" s="78"/>
      <c r="BC499" s="78"/>
      <c r="BD499" s="78"/>
      <c r="BE499" s="81"/>
    </row>
    <row r="500" spans="1:57" ht="34.049999999999997" customHeight="1" x14ac:dyDescent="0.3">
      <c r="A500" s="702"/>
      <c r="B500" s="674" t="s">
        <v>267</v>
      </c>
      <c r="C500" s="735" t="s">
        <v>268</v>
      </c>
      <c r="D500" s="51" t="s">
        <v>74</v>
      </c>
      <c r="E500" s="724">
        <v>90</v>
      </c>
      <c r="F500" s="681">
        <f>E500-SUM(M500:M504)</f>
        <v>6</v>
      </c>
      <c r="G500" s="53">
        <f t="shared" si="149"/>
        <v>11</v>
      </c>
      <c r="H500" s="54">
        <f t="shared" si="174"/>
        <v>2</v>
      </c>
      <c r="I500" s="55">
        <v>2</v>
      </c>
      <c r="J500" s="55"/>
      <c r="K500" s="55"/>
      <c r="L500" s="56"/>
      <c r="M500" s="57">
        <f t="shared" si="182"/>
        <v>11</v>
      </c>
      <c r="N500" s="58"/>
      <c r="O500" s="58"/>
      <c r="P500" s="58"/>
      <c r="Q500" s="58"/>
      <c r="R500" s="61">
        <v>11</v>
      </c>
      <c r="S500" s="113">
        <v>7</v>
      </c>
      <c r="T500" s="113"/>
      <c r="U500" s="113"/>
      <c r="V500" s="58">
        <v>4</v>
      </c>
      <c r="W500" s="58"/>
      <c r="X500" s="61"/>
      <c r="Y500" s="60">
        <v>11</v>
      </c>
      <c r="Z500" s="61"/>
      <c r="AA500" s="67"/>
      <c r="AB500" s="55">
        <v>3</v>
      </c>
      <c r="AC500" s="55">
        <v>3</v>
      </c>
      <c r="AD500" s="55"/>
      <c r="AE500" s="55">
        <v>1</v>
      </c>
      <c r="AF500" s="56"/>
      <c r="AG500" s="67">
        <v>31</v>
      </c>
      <c r="AH500" s="70">
        <v>15</v>
      </c>
      <c r="AI500" s="69">
        <v>4</v>
      </c>
      <c r="AJ500" s="68">
        <f t="shared" ref="AJ500:AJ501" si="199">SUM(AN500:AP500)</f>
        <v>11</v>
      </c>
      <c r="AK500" s="69" t="s">
        <v>75</v>
      </c>
      <c r="AL500" s="55" t="s">
        <v>75</v>
      </c>
      <c r="AM500" s="70" t="s">
        <v>75</v>
      </c>
      <c r="AN500" s="67">
        <v>7</v>
      </c>
      <c r="AO500" s="55">
        <v>4</v>
      </c>
      <c r="AP500" s="70"/>
      <c r="AQ500" s="67" t="s">
        <v>75</v>
      </c>
      <c r="AR500" s="55" t="s">
        <v>75</v>
      </c>
      <c r="AS500" s="55" t="s">
        <v>75</v>
      </c>
      <c r="AT500" s="55" t="s">
        <v>75</v>
      </c>
      <c r="AU500" s="70" t="s">
        <v>75</v>
      </c>
      <c r="AV500" s="71">
        <f t="shared" si="154"/>
        <v>0</v>
      </c>
      <c r="AW500" s="58"/>
      <c r="AX500" s="58"/>
      <c r="AY500" s="58"/>
      <c r="AZ500" s="58"/>
      <c r="BA500" s="58"/>
      <c r="BB500" s="58"/>
      <c r="BC500" s="58"/>
      <c r="BD500" s="58"/>
      <c r="BE500" s="61"/>
    </row>
    <row r="501" spans="1:57" ht="34.049999999999997" customHeight="1" x14ac:dyDescent="0.3">
      <c r="A501" s="702"/>
      <c r="B501" s="675"/>
      <c r="C501" s="672"/>
      <c r="D501" s="72" t="s">
        <v>76</v>
      </c>
      <c r="E501" s="678"/>
      <c r="F501" s="672"/>
      <c r="G501" s="73">
        <f t="shared" si="149"/>
        <v>0</v>
      </c>
      <c r="H501" s="74">
        <f t="shared" si="174"/>
        <v>0</v>
      </c>
      <c r="I501" s="75"/>
      <c r="J501" s="75"/>
      <c r="K501" s="75"/>
      <c r="L501" s="76"/>
      <c r="M501" s="77">
        <f t="shared" si="182"/>
        <v>0</v>
      </c>
      <c r="N501" s="78"/>
      <c r="O501" s="78"/>
      <c r="P501" s="78"/>
      <c r="Q501" s="78"/>
      <c r="R501" s="81"/>
      <c r="S501" s="62"/>
      <c r="T501" s="62"/>
      <c r="U501" s="62"/>
      <c r="V501" s="108"/>
      <c r="W501" s="108"/>
      <c r="X501" s="63"/>
      <c r="Y501" s="109"/>
      <c r="Z501" s="63"/>
      <c r="AA501" s="64"/>
      <c r="AB501" s="65"/>
      <c r="AC501" s="65"/>
      <c r="AD501" s="65"/>
      <c r="AE501" s="65"/>
      <c r="AF501" s="66"/>
      <c r="AG501" s="82"/>
      <c r="AH501" s="85"/>
      <c r="AI501" s="84"/>
      <c r="AJ501" s="83">
        <f t="shared" si="199"/>
        <v>0</v>
      </c>
      <c r="AK501" s="84" t="s">
        <v>77</v>
      </c>
      <c r="AL501" s="75" t="s">
        <v>77</v>
      </c>
      <c r="AM501" s="85" t="s">
        <v>77</v>
      </c>
      <c r="AN501" s="82"/>
      <c r="AO501" s="75"/>
      <c r="AP501" s="85"/>
      <c r="AQ501" s="82" t="s">
        <v>75</v>
      </c>
      <c r="AR501" s="75" t="s">
        <v>75</v>
      </c>
      <c r="AS501" s="75" t="s">
        <v>75</v>
      </c>
      <c r="AT501" s="75" t="s">
        <v>75</v>
      </c>
      <c r="AU501" s="85" t="s">
        <v>75</v>
      </c>
      <c r="AV501" s="86">
        <f t="shared" si="154"/>
        <v>0</v>
      </c>
      <c r="AW501" s="108"/>
      <c r="AX501" s="108"/>
      <c r="AY501" s="108"/>
      <c r="AZ501" s="108"/>
      <c r="BA501" s="108"/>
      <c r="BB501" s="108"/>
      <c r="BC501" s="108"/>
      <c r="BD501" s="108"/>
      <c r="BE501" s="63"/>
    </row>
    <row r="502" spans="1:57" ht="34.049999999999997" customHeight="1" x14ac:dyDescent="0.3">
      <c r="A502" s="702"/>
      <c r="B502" s="675"/>
      <c r="C502" s="672"/>
      <c r="D502" s="72" t="s">
        <v>78</v>
      </c>
      <c r="E502" s="678"/>
      <c r="F502" s="672"/>
      <c r="G502" s="73">
        <f t="shared" si="149"/>
        <v>0</v>
      </c>
      <c r="H502" s="74">
        <f t="shared" si="174"/>
        <v>0</v>
      </c>
      <c r="I502" s="75"/>
      <c r="J502" s="75"/>
      <c r="K502" s="75"/>
      <c r="L502" s="76"/>
      <c r="M502" s="77">
        <f t="shared" si="182"/>
        <v>0</v>
      </c>
      <c r="N502" s="78"/>
      <c r="O502" s="78"/>
      <c r="P502" s="78"/>
      <c r="Q502" s="78"/>
      <c r="R502" s="81"/>
      <c r="S502" s="62"/>
      <c r="T502" s="62"/>
      <c r="U502" s="62"/>
      <c r="V502" s="108"/>
      <c r="W502" s="108"/>
      <c r="X502" s="63"/>
      <c r="Y502" s="109"/>
      <c r="Z502" s="63"/>
      <c r="AA502" s="64"/>
      <c r="AB502" s="65"/>
      <c r="AC502" s="65"/>
      <c r="AD502" s="65"/>
      <c r="AE502" s="65"/>
      <c r="AF502" s="66"/>
      <c r="AG502" s="82"/>
      <c r="AH502" s="85"/>
      <c r="AI502" s="84"/>
      <c r="AJ502" s="83">
        <f>SUM(AK502:AM502)</f>
        <v>0</v>
      </c>
      <c r="AK502" s="84"/>
      <c r="AL502" s="75"/>
      <c r="AM502" s="85"/>
      <c r="AN502" s="82" t="s">
        <v>75</v>
      </c>
      <c r="AO502" s="75" t="s">
        <v>75</v>
      </c>
      <c r="AP502" s="85" t="s">
        <v>75</v>
      </c>
      <c r="AQ502" s="82" t="s">
        <v>75</v>
      </c>
      <c r="AR502" s="75" t="s">
        <v>75</v>
      </c>
      <c r="AS502" s="75" t="s">
        <v>75</v>
      </c>
      <c r="AT502" s="75" t="s">
        <v>75</v>
      </c>
      <c r="AU502" s="85" t="s">
        <v>75</v>
      </c>
      <c r="AV502" s="86">
        <f t="shared" si="154"/>
        <v>0</v>
      </c>
      <c r="AW502" s="108"/>
      <c r="AX502" s="108"/>
      <c r="AY502" s="108"/>
      <c r="AZ502" s="108"/>
      <c r="BA502" s="108"/>
      <c r="BB502" s="108"/>
      <c r="BC502" s="108"/>
      <c r="BD502" s="108"/>
      <c r="BE502" s="63"/>
    </row>
    <row r="503" spans="1:57" ht="34.049999999999997" customHeight="1" x14ac:dyDescent="0.3">
      <c r="A503" s="702"/>
      <c r="B503" s="675"/>
      <c r="C503" s="672"/>
      <c r="D503" s="72" t="s">
        <v>79</v>
      </c>
      <c r="E503" s="678"/>
      <c r="F503" s="672"/>
      <c r="G503" s="73">
        <f t="shared" si="149"/>
        <v>74</v>
      </c>
      <c r="H503" s="74">
        <f t="shared" si="174"/>
        <v>1</v>
      </c>
      <c r="I503" s="75">
        <v>1</v>
      </c>
      <c r="J503" s="75"/>
      <c r="K503" s="75"/>
      <c r="L503" s="76"/>
      <c r="M503" s="77">
        <f t="shared" si="182"/>
        <v>73</v>
      </c>
      <c r="N503" s="78"/>
      <c r="O503" s="78"/>
      <c r="P503" s="78"/>
      <c r="Q503" s="78"/>
      <c r="R503" s="81">
        <v>73</v>
      </c>
      <c r="S503" s="62">
        <v>29</v>
      </c>
      <c r="T503" s="62"/>
      <c r="U503" s="62"/>
      <c r="V503" s="108">
        <v>44</v>
      </c>
      <c r="W503" s="108"/>
      <c r="X503" s="63"/>
      <c r="Y503" s="109">
        <v>66</v>
      </c>
      <c r="Z503" s="63">
        <v>7</v>
      </c>
      <c r="AA503" s="64"/>
      <c r="AB503" s="65">
        <v>32</v>
      </c>
      <c r="AC503" s="65">
        <v>32</v>
      </c>
      <c r="AD503" s="65">
        <v>6</v>
      </c>
      <c r="AE503" s="65">
        <v>32</v>
      </c>
      <c r="AF503" s="66">
        <v>11</v>
      </c>
      <c r="AG503" s="82">
        <v>38</v>
      </c>
      <c r="AH503" s="85">
        <v>13</v>
      </c>
      <c r="AI503" s="84">
        <v>110</v>
      </c>
      <c r="AJ503" s="83">
        <f t="shared" ref="AJ503:AJ504" si="200">SUM(AQ503:AU503)</f>
        <v>73</v>
      </c>
      <c r="AK503" s="84" t="s">
        <v>77</v>
      </c>
      <c r="AL503" s="75" t="s">
        <v>77</v>
      </c>
      <c r="AM503" s="85" t="s">
        <v>77</v>
      </c>
      <c r="AN503" s="82" t="s">
        <v>75</v>
      </c>
      <c r="AO503" s="75" t="s">
        <v>75</v>
      </c>
      <c r="AP503" s="85" t="s">
        <v>75</v>
      </c>
      <c r="AQ503" s="82">
        <v>21</v>
      </c>
      <c r="AR503" s="75">
        <v>12</v>
      </c>
      <c r="AS503" s="75">
        <v>16</v>
      </c>
      <c r="AT503" s="75">
        <v>16</v>
      </c>
      <c r="AU503" s="85">
        <v>8</v>
      </c>
      <c r="AV503" s="86">
        <f t="shared" si="154"/>
        <v>1</v>
      </c>
      <c r="AW503" s="108"/>
      <c r="AX503" s="108"/>
      <c r="AY503" s="108">
        <v>1</v>
      </c>
      <c r="AZ503" s="108"/>
      <c r="BA503" s="108"/>
      <c r="BB503" s="108"/>
      <c r="BC503" s="108"/>
      <c r="BD503" s="108"/>
      <c r="BE503" s="63"/>
    </row>
    <row r="504" spans="1:57" ht="34.049999999999997" customHeight="1" x14ac:dyDescent="0.3">
      <c r="A504" s="702"/>
      <c r="B504" s="676"/>
      <c r="C504" s="673"/>
      <c r="D504" s="89" t="s">
        <v>80</v>
      </c>
      <c r="E504" s="679"/>
      <c r="F504" s="673"/>
      <c r="G504" s="90">
        <f t="shared" si="149"/>
        <v>0</v>
      </c>
      <c r="H504" s="91">
        <f t="shared" si="174"/>
        <v>0</v>
      </c>
      <c r="I504" s="92"/>
      <c r="J504" s="92"/>
      <c r="K504" s="92"/>
      <c r="L504" s="93"/>
      <c r="M504" s="110">
        <f t="shared" si="182"/>
        <v>0</v>
      </c>
      <c r="N504" s="98"/>
      <c r="O504" s="98"/>
      <c r="P504" s="98"/>
      <c r="Q504" s="98"/>
      <c r="R504" s="99"/>
      <c r="S504" s="114"/>
      <c r="T504" s="114"/>
      <c r="U504" s="114"/>
      <c r="V504" s="98"/>
      <c r="W504" s="98"/>
      <c r="X504" s="99"/>
      <c r="Y504" s="97"/>
      <c r="Z504" s="99"/>
      <c r="AA504" s="103"/>
      <c r="AB504" s="92"/>
      <c r="AC504" s="92"/>
      <c r="AD504" s="92"/>
      <c r="AE504" s="92"/>
      <c r="AF504" s="93"/>
      <c r="AG504" s="103"/>
      <c r="AH504" s="106"/>
      <c r="AI504" s="105"/>
      <c r="AJ504" s="104">
        <f t="shared" si="200"/>
        <v>0</v>
      </c>
      <c r="AK504" s="105" t="s">
        <v>75</v>
      </c>
      <c r="AL504" s="92" t="s">
        <v>75</v>
      </c>
      <c r="AM504" s="106" t="s">
        <v>75</v>
      </c>
      <c r="AN504" s="103" t="s">
        <v>75</v>
      </c>
      <c r="AO504" s="92" t="s">
        <v>77</v>
      </c>
      <c r="AP504" s="106" t="s">
        <v>77</v>
      </c>
      <c r="AQ504" s="103"/>
      <c r="AR504" s="92"/>
      <c r="AS504" s="92"/>
      <c r="AT504" s="92"/>
      <c r="AU504" s="106"/>
      <c r="AV504" s="107">
        <f t="shared" si="154"/>
        <v>0</v>
      </c>
      <c r="AW504" s="98"/>
      <c r="AX504" s="98"/>
      <c r="AY504" s="98"/>
      <c r="AZ504" s="98"/>
      <c r="BA504" s="98"/>
      <c r="BB504" s="98"/>
      <c r="BC504" s="98"/>
      <c r="BD504" s="98"/>
      <c r="BE504" s="99"/>
    </row>
    <row r="505" spans="1:57" ht="34.049999999999997" customHeight="1" x14ac:dyDescent="0.3">
      <c r="A505" s="702"/>
      <c r="B505" s="674" t="s">
        <v>269</v>
      </c>
      <c r="C505" s="735" t="s">
        <v>270</v>
      </c>
      <c r="D505" s="51" t="s">
        <v>74</v>
      </c>
      <c r="E505" s="724">
        <v>135</v>
      </c>
      <c r="F505" s="681">
        <f>E505-SUM(M505:M509)</f>
        <v>1</v>
      </c>
      <c r="G505" s="53">
        <f t="shared" si="149"/>
        <v>0</v>
      </c>
      <c r="H505" s="54">
        <f t="shared" si="174"/>
        <v>0</v>
      </c>
      <c r="I505" s="55"/>
      <c r="J505" s="55"/>
      <c r="K505" s="55"/>
      <c r="L505" s="56"/>
      <c r="M505" s="57">
        <f t="shared" si="182"/>
        <v>0</v>
      </c>
      <c r="N505" s="58"/>
      <c r="O505" s="58"/>
      <c r="P505" s="58"/>
      <c r="Q505" s="58"/>
      <c r="R505" s="59"/>
      <c r="S505" s="60"/>
      <c r="T505" s="58"/>
      <c r="U505" s="58"/>
      <c r="V505" s="55"/>
      <c r="W505" s="58"/>
      <c r="X505" s="61"/>
      <c r="Y505" s="62"/>
      <c r="Z505" s="63"/>
      <c r="AA505" s="64"/>
      <c r="AB505" s="65"/>
      <c r="AC505" s="65"/>
      <c r="AD505" s="65"/>
      <c r="AE505" s="65"/>
      <c r="AF505" s="66"/>
      <c r="AG505" s="64"/>
      <c r="AH505" s="66"/>
      <c r="AI505" s="67"/>
      <c r="AJ505" s="68">
        <f t="shared" ref="AJ505:AJ506" si="201">SUM(AN505:AP505)</f>
        <v>0</v>
      </c>
      <c r="AK505" s="69" t="s">
        <v>75</v>
      </c>
      <c r="AL505" s="55" t="s">
        <v>75</v>
      </c>
      <c r="AM505" s="70" t="s">
        <v>75</v>
      </c>
      <c r="AN505" s="67"/>
      <c r="AO505" s="55"/>
      <c r="AP505" s="70"/>
      <c r="AQ505" s="67" t="s">
        <v>75</v>
      </c>
      <c r="AR505" s="55" t="s">
        <v>75</v>
      </c>
      <c r="AS505" s="55" t="s">
        <v>75</v>
      </c>
      <c r="AT505" s="55" t="s">
        <v>75</v>
      </c>
      <c r="AU505" s="56" t="s">
        <v>75</v>
      </c>
      <c r="AV505" s="71">
        <f t="shared" si="154"/>
        <v>0</v>
      </c>
      <c r="AW505" s="58"/>
      <c r="AX505" s="58"/>
      <c r="AY505" s="58"/>
      <c r="AZ505" s="58"/>
      <c r="BA505" s="58"/>
      <c r="BB505" s="58"/>
      <c r="BC505" s="58"/>
      <c r="BD505" s="58"/>
      <c r="BE505" s="61"/>
    </row>
    <row r="506" spans="1:57" ht="34.049999999999997" customHeight="1" x14ac:dyDescent="0.3">
      <c r="A506" s="702"/>
      <c r="B506" s="675"/>
      <c r="C506" s="672"/>
      <c r="D506" s="72" t="s">
        <v>76</v>
      </c>
      <c r="E506" s="678"/>
      <c r="F506" s="672"/>
      <c r="G506" s="73">
        <f t="shared" si="149"/>
        <v>0</v>
      </c>
      <c r="H506" s="74">
        <f t="shared" si="174"/>
        <v>0</v>
      </c>
      <c r="I506" s="75"/>
      <c r="J506" s="75"/>
      <c r="K506" s="75"/>
      <c r="L506" s="76"/>
      <c r="M506" s="77">
        <f t="shared" si="182"/>
        <v>0</v>
      </c>
      <c r="N506" s="78"/>
      <c r="O506" s="78"/>
      <c r="P506" s="78"/>
      <c r="Q506" s="78"/>
      <c r="R506" s="79"/>
      <c r="S506" s="80"/>
      <c r="T506" s="75"/>
      <c r="U506" s="75"/>
      <c r="V506" s="78"/>
      <c r="W506" s="78"/>
      <c r="X506" s="81"/>
      <c r="Y506" s="62"/>
      <c r="Z506" s="63"/>
      <c r="AA506" s="64"/>
      <c r="AB506" s="65"/>
      <c r="AC506" s="65"/>
      <c r="AD506" s="65"/>
      <c r="AE506" s="65"/>
      <c r="AF506" s="66"/>
      <c r="AG506" s="82"/>
      <c r="AH506" s="76"/>
      <c r="AI506" s="82"/>
      <c r="AJ506" s="83">
        <f t="shared" si="201"/>
        <v>0</v>
      </c>
      <c r="AK506" s="84" t="s">
        <v>77</v>
      </c>
      <c r="AL506" s="75" t="s">
        <v>77</v>
      </c>
      <c r="AM506" s="85" t="s">
        <v>77</v>
      </c>
      <c r="AN506" s="82"/>
      <c r="AO506" s="75"/>
      <c r="AP506" s="85"/>
      <c r="AQ506" s="82" t="s">
        <v>75</v>
      </c>
      <c r="AR506" s="75" t="s">
        <v>75</v>
      </c>
      <c r="AS506" s="75" t="s">
        <v>75</v>
      </c>
      <c r="AT506" s="75" t="s">
        <v>75</v>
      </c>
      <c r="AU506" s="76" t="s">
        <v>75</v>
      </c>
      <c r="AV506" s="86">
        <f t="shared" si="154"/>
        <v>0</v>
      </c>
      <c r="AW506" s="78"/>
      <c r="AX506" s="78"/>
      <c r="AY506" s="78"/>
      <c r="AZ506" s="78"/>
      <c r="BA506" s="78"/>
      <c r="BB506" s="78"/>
      <c r="BC506" s="78"/>
      <c r="BD506" s="78"/>
      <c r="BE506" s="81"/>
    </row>
    <row r="507" spans="1:57" ht="34.049999999999997" customHeight="1" x14ac:dyDescent="0.3">
      <c r="A507" s="702"/>
      <c r="B507" s="675"/>
      <c r="C507" s="672"/>
      <c r="D507" s="72" t="s">
        <v>78</v>
      </c>
      <c r="E507" s="678"/>
      <c r="F507" s="672"/>
      <c r="G507" s="73">
        <f t="shared" si="149"/>
        <v>0</v>
      </c>
      <c r="H507" s="74">
        <f t="shared" si="174"/>
        <v>0</v>
      </c>
      <c r="I507" s="75"/>
      <c r="J507" s="75"/>
      <c r="K507" s="75"/>
      <c r="L507" s="76"/>
      <c r="M507" s="77">
        <f t="shared" si="182"/>
        <v>0</v>
      </c>
      <c r="N507" s="78"/>
      <c r="O507" s="78"/>
      <c r="P507" s="78"/>
      <c r="Q507" s="87"/>
      <c r="R507" s="79"/>
      <c r="S507" s="80"/>
      <c r="T507" s="78"/>
      <c r="U507" s="78"/>
      <c r="V507" s="78"/>
      <c r="W507" s="78"/>
      <c r="X507" s="81"/>
      <c r="Y507" s="62"/>
      <c r="Z507" s="63"/>
      <c r="AA507" s="64"/>
      <c r="AB507" s="65"/>
      <c r="AC507" s="65"/>
      <c r="AD507" s="65"/>
      <c r="AE507" s="65"/>
      <c r="AF507" s="66"/>
      <c r="AG507" s="82"/>
      <c r="AH507" s="76"/>
      <c r="AI507" s="82"/>
      <c r="AJ507" s="83">
        <f>SUM(AK507:AM507)</f>
        <v>0</v>
      </c>
      <c r="AK507" s="84"/>
      <c r="AL507" s="75"/>
      <c r="AM507" s="85"/>
      <c r="AN507" s="82" t="s">
        <v>75</v>
      </c>
      <c r="AO507" s="75" t="s">
        <v>75</v>
      </c>
      <c r="AP507" s="85" t="s">
        <v>75</v>
      </c>
      <c r="AQ507" s="82" t="s">
        <v>75</v>
      </c>
      <c r="AR507" s="75" t="s">
        <v>75</v>
      </c>
      <c r="AS507" s="75" t="s">
        <v>75</v>
      </c>
      <c r="AT507" s="75" t="s">
        <v>75</v>
      </c>
      <c r="AU507" s="76" t="s">
        <v>75</v>
      </c>
      <c r="AV507" s="86">
        <f t="shared" si="154"/>
        <v>0</v>
      </c>
      <c r="AW507" s="78"/>
      <c r="AX507" s="78"/>
      <c r="AY507" s="78"/>
      <c r="AZ507" s="78"/>
      <c r="BA507" s="78"/>
      <c r="BB507" s="78"/>
      <c r="BC507" s="78"/>
      <c r="BD507" s="78"/>
      <c r="BE507" s="81"/>
    </row>
    <row r="508" spans="1:57" ht="34.049999999999997" customHeight="1" x14ac:dyDescent="0.3">
      <c r="A508" s="702"/>
      <c r="B508" s="675"/>
      <c r="C508" s="672"/>
      <c r="D508" s="72" t="s">
        <v>79</v>
      </c>
      <c r="E508" s="678"/>
      <c r="F508" s="672"/>
      <c r="G508" s="73">
        <f t="shared" si="149"/>
        <v>139</v>
      </c>
      <c r="H508" s="74">
        <f t="shared" si="174"/>
        <v>1</v>
      </c>
      <c r="I508" s="75">
        <v>1</v>
      </c>
      <c r="J508" s="75"/>
      <c r="K508" s="75"/>
      <c r="L508" s="76"/>
      <c r="M508" s="77">
        <f t="shared" si="182"/>
        <v>134</v>
      </c>
      <c r="N508" s="78"/>
      <c r="O508" s="78"/>
      <c r="P508" s="78"/>
      <c r="Q508" s="78"/>
      <c r="R508" s="79">
        <v>134</v>
      </c>
      <c r="S508" s="80"/>
      <c r="T508" s="78"/>
      <c r="U508" s="78"/>
      <c r="V508" s="78">
        <v>134</v>
      </c>
      <c r="W508" s="78"/>
      <c r="X508" s="81"/>
      <c r="Y508" s="62">
        <v>114</v>
      </c>
      <c r="Z508" s="63">
        <v>20</v>
      </c>
      <c r="AA508" s="64"/>
      <c r="AB508" s="65">
        <v>52</v>
      </c>
      <c r="AC508" s="65">
        <v>41</v>
      </c>
      <c r="AD508" s="65">
        <v>25</v>
      </c>
      <c r="AE508" s="65">
        <v>39</v>
      </c>
      <c r="AF508" s="66">
        <v>8</v>
      </c>
      <c r="AG508" s="82">
        <v>37.9</v>
      </c>
      <c r="AH508" s="76">
        <v>15.3</v>
      </c>
      <c r="AI508" s="82">
        <v>95</v>
      </c>
      <c r="AJ508" s="83">
        <f t="shared" ref="AJ508:AJ509" si="202">SUM(AQ508:AU508)</f>
        <v>134</v>
      </c>
      <c r="AK508" s="84" t="s">
        <v>77</v>
      </c>
      <c r="AL508" s="75" t="s">
        <v>77</v>
      </c>
      <c r="AM508" s="85" t="s">
        <v>77</v>
      </c>
      <c r="AN508" s="82" t="s">
        <v>75</v>
      </c>
      <c r="AO508" s="75" t="s">
        <v>75</v>
      </c>
      <c r="AP508" s="85" t="s">
        <v>75</v>
      </c>
      <c r="AQ508" s="88">
        <v>17</v>
      </c>
      <c r="AR508" s="76">
        <v>44</v>
      </c>
      <c r="AS508" s="76">
        <v>46</v>
      </c>
      <c r="AT508" s="76">
        <v>19</v>
      </c>
      <c r="AU508" s="85">
        <v>8</v>
      </c>
      <c r="AV508" s="86">
        <f t="shared" si="154"/>
        <v>5</v>
      </c>
      <c r="AW508" s="78"/>
      <c r="AX508" s="78"/>
      <c r="AY508" s="78">
        <v>2</v>
      </c>
      <c r="AZ508" s="78"/>
      <c r="BA508" s="78"/>
      <c r="BB508" s="78"/>
      <c r="BC508" s="78"/>
      <c r="BD508" s="78"/>
      <c r="BE508" s="81">
        <v>3</v>
      </c>
    </row>
    <row r="509" spans="1:57" ht="34.049999999999997" customHeight="1" x14ac:dyDescent="0.3">
      <c r="A509" s="702"/>
      <c r="B509" s="676"/>
      <c r="C509" s="673"/>
      <c r="D509" s="89" t="s">
        <v>80</v>
      </c>
      <c r="E509" s="679"/>
      <c r="F509" s="673"/>
      <c r="G509" s="90">
        <f t="shared" si="149"/>
        <v>0</v>
      </c>
      <c r="H509" s="91">
        <f t="shared" si="174"/>
        <v>0</v>
      </c>
      <c r="I509" s="92"/>
      <c r="J509" s="92"/>
      <c r="K509" s="92"/>
      <c r="L509" s="93"/>
      <c r="M509" s="94">
        <f t="shared" si="182"/>
        <v>0</v>
      </c>
      <c r="N509" s="95"/>
      <c r="O509" s="95"/>
      <c r="P509" s="95"/>
      <c r="Q509" s="95"/>
      <c r="R509" s="96"/>
      <c r="S509" s="97"/>
      <c r="T509" s="98"/>
      <c r="U509" s="98"/>
      <c r="V509" s="98"/>
      <c r="W509" s="98"/>
      <c r="X509" s="99"/>
      <c r="Y509" s="100"/>
      <c r="Z509" s="81"/>
      <c r="AA509" s="82"/>
      <c r="AB509" s="75"/>
      <c r="AC509" s="75"/>
      <c r="AD509" s="75"/>
      <c r="AE509" s="75"/>
      <c r="AF509" s="76"/>
      <c r="AG509" s="101"/>
      <c r="AH509" s="102"/>
      <c r="AI509" s="103"/>
      <c r="AJ509" s="104">
        <f t="shared" si="202"/>
        <v>0</v>
      </c>
      <c r="AK509" s="105" t="s">
        <v>75</v>
      </c>
      <c r="AL509" s="92" t="s">
        <v>75</v>
      </c>
      <c r="AM509" s="106" t="s">
        <v>75</v>
      </c>
      <c r="AN509" s="103" t="s">
        <v>75</v>
      </c>
      <c r="AO509" s="92" t="s">
        <v>77</v>
      </c>
      <c r="AP509" s="106" t="s">
        <v>77</v>
      </c>
      <c r="AQ509" s="103"/>
      <c r="AR509" s="92"/>
      <c r="AS509" s="92"/>
      <c r="AT509" s="92"/>
      <c r="AU509" s="93"/>
      <c r="AV509" s="107">
        <f t="shared" si="154"/>
        <v>0</v>
      </c>
      <c r="AW509" s="98"/>
      <c r="AX509" s="98"/>
      <c r="AY509" s="98"/>
      <c r="AZ509" s="98"/>
      <c r="BA509" s="98"/>
      <c r="BB509" s="98"/>
      <c r="BC509" s="98"/>
      <c r="BD509" s="98"/>
      <c r="BE509" s="99"/>
    </row>
    <row r="510" spans="1:57" ht="34.049999999999997" customHeight="1" x14ac:dyDescent="0.3">
      <c r="A510" s="702"/>
      <c r="B510" s="674" t="s">
        <v>271</v>
      </c>
      <c r="C510" s="735" t="s">
        <v>272</v>
      </c>
      <c r="D510" s="51" t="s">
        <v>74</v>
      </c>
      <c r="E510" s="724"/>
      <c r="F510" s="681">
        <f>E510-SUM(M510:M514)</f>
        <v>-2</v>
      </c>
      <c r="G510" s="53">
        <f t="shared" si="149"/>
        <v>0</v>
      </c>
      <c r="H510" s="54">
        <f t="shared" si="174"/>
        <v>0</v>
      </c>
      <c r="I510" s="55"/>
      <c r="J510" s="55"/>
      <c r="K510" s="55"/>
      <c r="L510" s="56"/>
      <c r="M510" s="57">
        <f t="shared" si="182"/>
        <v>0</v>
      </c>
      <c r="N510" s="58"/>
      <c r="O510" s="58"/>
      <c r="P510" s="58"/>
      <c r="Q510" s="58"/>
      <c r="R510" s="61"/>
      <c r="S510" s="62"/>
      <c r="T510" s="62"/>
      <c r="U510" s="62"/>
      <c r="V510" s="108"/>
      <c r="W510" s="108"/>
      <c r="X510" s="63"/>
      <c r="Y510" s="60"/>
      <c r="Z510" s="61"/>
      <c r="AA510" s="67"/>
      <c r="AB510" s="55"/>
      <c r="AC510" s="55"/>
      <c r="AD510" s="55"/>
      <c r="AE510" s="55"/>
      <c r="AF510" s="56"/>
      <c r="AG510" s="67"/>
      <c r="AH510" s="70"/>
      <c r="AI510" s="69"/>
      <c r="AJ510" s="68">
        <f t="shared" ref="AJ510:AJ511" si="203">SUM(AN510:AP510)</f>
        <v>0</v>
      </c>
      <c r="AK510" s="69" t="s">
        <v>75</v>
      </c>
      <c r="AL510" s="55" t="s">
        <v>75</v>
      </c>
      <c r="AM510" s="70" t="s">
        <v>75</v>
      </c>
      <c r="AN510" s="67"/>
      <c r="AO510" s="55"/>
      <c r="AP510" s="70"/>
      <c r="AQ510" s="67" t="s">
        <v>75</v>
      </c>
      <c r="AR510" s="55" t="s">
        <v>75</v>
      </c>
      <c r="AS510" s="55" t="s">
        <v>75</v>
      </c>
      <c r="AT510" s="55" t="s">
        <v>75</v>
      </c>
      <c r="AU510" s="70" t="s">
        <v>75</v>
      </c>
      <c r="AV510" s="71">
        <f t="shared" si="154"/>
        <v>0</v>
      </c>
      <c r="AW510" s="108"/>
      <c r="AX510" s="108"/>
      <c r="AY510" s="108"/>
      <c r="AZ510" s="108"/>
      <c r="BA510" s="108"/>
      <c r="BB510" s="108"/>
      <c r="BC510" s="108"/>
      <c r="BD510" s="108"/>
      <c r="BE510" s="63"/>
    </row>
    <row r="511" spans="1:57" ht="34.049999999999997" customHeight="1" x14ac:dyDescent="0.3">
      <c r="A511" s="702"/>
      <c r="B511" s="675"/>
      <c r="C511" s="672"/>
      <c r="D511" s="72" t="s">
        <v>76</v>
      </c>
      <c r="E511" s="678"/>
      <c r="F511" s="672"/>
      <c r="G511" s="73">
        <f t="shared" si="149"/>
        <v>0</v>
      </c>
      <c r="H511" s="74">
        <f t="shared" si="174"/>
        <v>0</v>
      </c>
      <c r="I511" s="75"/>
      <c r="J511" s="75"/>
      <c r="K511" s="75"/>
      <c r="L511" s="76"/>
      <c r="M511" s="77">
        <f t="shared" si="182"/>
        <v>0</v>
      </c>
      <c r="N511" s="78"/>
      <c r="O511" s="78"/>
      <c r="P511" s="78"/>
      <c r="Q511" s="78"/>
      <c r="R511" s="81"/>
      <c r="S511" s="62"/>
      <c r="T511" s="62"/>
      <c r="U511" s="62"/>
      <c r="V511" s="108"/>
      <c r="W511" s="108"/>
      <c r="X511" s="63"/>
      <c r="Y511" s="109"/>
      <c r="Z511" s="63"/>
      <c r="AA511" s="64"/>
      <c r="AB511" s="65"/>
      <c r="AC511" s="65"/>
      <c r="AD511" s="65"/>
      <c r="AE511" s="65"/>
      <c r="AF511" s="66"/>
      <c r="AG511" s="82"/>
      <c r="AH511" s="85"/>
      <c r="AI511" s="84"/>
      <c r="AJ511" s="83">
        <f t="shared" si="203"/>
        <v>0</v>
      </c>
      <c r="AK511" s="84" t="s">
        <v>77</v>
      </c>
      <c r="AL511" s="75" t="s">
        <v>77</v>
      </c>
      <c r="AM511" s="85" t="s">
        <v>77</v>
      </c>
      <c r="AN511" s="82"/>
      <c r="AO511" s="75"/>
      <c r="AP511" s="85"/>
      <c r="AQ511" s="82" t="s">
        <v>75</v>
      </c>
      <c r="AR511" s="75" t="s">
        <v>75</v>
      </c>
      <c r="AS511" s="75" t="s">
        <v>75</v>
      </c>
      <c r="AT511" s="75" t="s">
        <v>75</v>
      </c>
      <c r="AU511" s="85" t="s">
        <v>75</v>
      </c>
      <c r="AV511" s="86">
        <f t="shared" si="154"/>
        <v>0</v>
      </c>
      <c r="AW511" s="108"/>
      <c r="AX511" s="108"/>
      <c r="AY511" s="108"/>
      <c r="AZ511" s="108"/>
      <c r="BA511" s="108"/>
      <c r="BB511" s="108"/>
      <c r="BC511" s="108"/>
      <c r="BD511" s="108"/>
      <c r="BE511" s="63"/>
    </row>
    <row r="512" spans="1:57" ht="34.049999999999997" customHeight="1" x14ac:dyDescent="0.3">
      <c r="A512" s="702"/>
      <c r="B512" s="675"/>
      <c r="C512" s="672"/>
      <c r="D512" s="72" t="s">
        <v>78</v>
      </c>
      <c r="E512" s="678"/>
      <c r="F512" s="672"/>
      <c r="G512" s="73">
        <f t="shared" si="149"/>
        <v>0</v>
      </c>
      <c r="H512" s="74">
        <f t="shared" si="174"/>
        <v>0</v>
      </c>
      <c r="I512" s="75"/>
      <c r="J512" s="75"/>
      <c r="K512" s="75"/>
      <c r="L512" s="76"/>
      <c r="M512" s="77">
        <f t="shared" si="182"/>
        <v>0</v>
      </c>
      <c r="N512" s="78"/>
      <c r="O512" s="78"/>
      <c r="P512" s="78"/>
      <c r="Q512" s="78"/>
      <c r="R512" s="81"/>
      <c r="S512" s="62"/>
      <c r="T512" s="62"/>
      <c r="U512" s="62"/>
      <c r="V512" s="108"/>
      <c r="W512" s="108"/>
      <c r="X512" s="63"/>
      <c r="Y512" s="109"/>
      <c r="Z512" s="63"/>
      <c r="AA512" s="64"/>
      <c r="AB512" s="65"/>
      <c r="AC512" s="65"/>
      <c r="AD512" s="65"/>
      <c r="AE512" s="65"/>
      <c r="AF512" s="66"/>
      <c r="AG512" s="82"/>
      <c r="AH512" s="85"/>
      <c r="AI512" s="84"/>
      <c r="AJ512" s="83">
        <f>SUM(AK512:AM512)</f>
        <v>0</v>
      </c>
      <c r="AK512" s="84"/>
      <c r="AL512" s="75"/>
      <c r="AM512" s="85"/>
      <c r="AN512" s="82" t="s">
        <v>75</v>
      </c>
      <c r="AO512" s="75" t="s">
        <v>75</v>
      </c>
      <c r="AP512" s="85" t="s">
        <v>75</v>
      </c>
      <c r="AQ512" s="82" t="s">
        <v>75</v>
      </c>
      <c r="AR512" s="75" t="s">
        <v>75</v>
      </c>
      <c r="AS512" s="75" t="s">
        <v>75</v>
      </c>
      <c r="AT512" s="75" t="s">
        <v>75</v>
      </c>
      <c r="AU512" s="85" t="s">
        <v>75</v>
      </c>
      <c r="AV512" s="86">
        <f t="shared" si="154"/>
        <v>0</v>
      </c>
      <c r="AW512" s="108"/>
      <c r="AX512" s="108"/>
      <c r="AY512" s="108"/>
      <c r="AZ512" s="108"/>
      <c r="BA512" s="108"/>
      <c r="BB512" s="108"/>
      <c r="BC512" s="108"/>
      <c r="BD512" s="108"/>
      <c r="BE512" s="63"/>
    </row>
    <row r="513" spans="1:57" ht="34.049999999999997" customHeight="1" x14ac:dyDescent="0.3">
      <c r="A513" s="702"/>
      <c r="B513" s="675"/>
      <c r="C513" s="672"/>
      <c r="D513" s="72" t="s">
        <v>79</v>
      </c>
      <c r="E513" s="678"/>
      <c r="F513" s="672"/>
      <c r="G513" s="73">
        <f t="shared" si="149"/>
        <v>2</v>
      </c>
      <c r="H513" s="74">
        <f t="shared" si="174"/>
        <v>2</v>
      </c>
      <c r="I513" s="75">
        <v>2</v>
      </c>
      <c r="J513" s="75"/>
      <c r="K513" s="75"/>
      <c r="L513" s="76"/>
      <c r="M513" s="77">
        <f t="shared" si="182"/>
        <v>2</v>
      </c>
      <c r="N513" s="78"/>
      <c r="O513" s="78"/>
      <c r="P513" s="78"/>
      <c r="Q513" s="78"/>
      <c r="R513" s="81">
        <v>2</v>
      </c>
      <c r="S513" s="62">
        <v>2</v>
      </c>
      <c r="T513" s="62"/>
      <c r="U513" s="62"/>
      <c r="V513" s="108"/>
      <c r="W513" s="108"/>
      <c r="X513" s="63"/>
      <c r="Y513" s="109">
        <v>2</v>
      </c>
      <c r="Z513" s="63"/>
      <c r="AA513" s="64"/>
      <c r="AB513" s="65"/>
      <c r="AC513" s="65"/>
      <c r="AD513" s="65"/>
      <c r="AE513" s="65">
        <v>2</v>
      </c>
      <c r="AF513" s="66"/>
      <c r="AG513" s="82">
        <v>40</v>
      </c>
      <c r="AH513" s="85">
        <v>20</v>
      </c>
      <c r="AI513" s="84">
        <v>50</v>
      </c>
      <c r="AJ513" s="83">
        <f t="shared" ref="AJ513:AJ514" si="204">SUM(AQ513:AU513)</f>
        <v>2</v>
      </c>
      <c r="AK513" s="84" t="s">
        <v>77</v>
      </c>
      <c r="AL513" s="75" t="s">
        <v>77</v>
      </c>
      <c r="AM513" s="85" t="s">
        <v>77</v>
      </c>
      <c r="AN513" s="82" t="s">
        <v>75</v>
      </c>
      <c r="AO513" s="75" t="s">
        <v>75</v>
      </c>
      <c r="AP513" s="85" t="s">
        <v>75</v>
      </c>
      <c r="AQ513" s="82">
        <v>2</v>
      </c>
      <c r="AR513" s="75"/>
      <c r="AS513" s="75"/>
      <c r="AT513" s="75"/>
      <c r="AU513" s="85"/>
      <c r="AV513" s="86">
        <f t="shared" si="154"/>
        <v>0</v>
      </c>
      <c r="AW513" s="108"/>
      <c r="AX513" s="108"/>
      <c r="AY513" s="108"/>
      <c r="AZ513" s="108"/>
      <c r="BA513" s="108"/>
      <c r="BB513" s="108"/>
      <c r="BC513" s="108"/>
      <c r="BD513" s="108"/>
      <c r="BE513" s="63"/>
    </row>
    <row r="514" spans="1:57" ht="34.049999999999997" customHeight="1" x14ac:dyDescent="0.3">
      <c r="A514" s="703"/>
      <c r="B514" s="676"/>
      <c r="C514" s="673"/>
      <c r="D514" s="89" t="s">
        <v>80</v>
      </c>
      <c r="E514" s="679"/>
      <c r="F514" s="673"/>
      <c r="G514" s="90">
        <f t="shared" si="149"/>
        <v>0</v>
      </c>
      <c r="H514" s="91">
        <f t="shared" si="174"/>
        <v>0</v>
      </c>
      <c r="I514" s="92"/>
      <c r="J514" s="92"/>
      <c r="K514" s="92"/>
      <c r="L514" s="93"/>
      <c r="M514" s="110">
        <f t="shared" si="182"/>
        <v>0</v>
      </c>
      <c r="N514" s="98"/>
      <c r="O514" s="98"/>
      <c r="P514" s="98"/>
      <c r="Q514" s="98"/>
      <c r="R514" s="99"/>
      <c r="S514" s="100"/>
      <c r="T514" s="100"/>
      <c r="U514" s="100"/>
      <c r="V514" s="78"/>
      <c r="W514" s="78"/>
      <c r="X514" s="81"/>
      <c r="Y514" s="80"/>
      <c r="Z514" s="81"/>
      <c r="AA514" s="82"/>
      <c r="AB514" s="75"/>
      <c r="AC514" s="75"/>
      <c r="AD514" s="75"/>
      <c r="AE514" s="75"/>
      <c r="AF514" s="76"/>
      <c r="AG514" s="103"/>
      <c r="AH514" s="106"/>
      <c r="AI514" s="111"/>
      <c r="AJ514" s="112">
        <f t="shared" si="204"/>
        <v>0</v>
      </c>
      <c r="AK514" s="105" t="s">
        <v>75</v>
      </c>
      <c r="AL514" s="92" t="s">
        <v>75</v>
      </c>
      <c r="AM514" s="106" t="s">
        <v>75</v>
      </c>
      <c r="AN514" s="103" t="s">
        <v>75</v>
      </c>
      <c r="AO514" s="92" t="s">
        <v>77</v>
      </c>
      <c r="AP514" s="106" t="s">
        <v>77</v>
      </c>
      <c r="AQ514" s="103"/>
      <c r="AR514" s="92"/>
      <c r="AS514" s="92"/>
      <c r="AT514" s="92"/>
      <c r="AU514" s="106"/>
      <c r="AV514" s="107">
        <f t="shared" si="154"/>
        <v>0</v>
      </c>
      <c r="AW514" s="78"/>
      <c r="AX514" s="78"/>
      <c r="AY514" s="78"/>
      <c r="AZ514" s="78"/>
      <c r="BA514" s="78"/>
      <c r="BB514" s="78"/>
      <c r="BC514" s="78"/>
      <c r="BD514" s="78"/>
      <c r="BE514" s="81"/>
    </row>
    <row r="515" spans="1:57" ht="34.049999999999997" customHeight="1" x14ac:dyDescent="0.3">
      <c r="A515" s="713" t="s">
        <v>273</v>
      </c>
      <c r="B515" s="674" t="s">
        <v>274</v>
      </c>
      <c r="C515" s="743">
        <v>43443757</v>
      </c>
      <c r="D515" s="51" t="s">
        <v>74</v>
      </c>
      <c r="E515" s="724">
        <v>70</v>
      </c>
      <c r="F515" s="745">
        <f>E515-SUM(M515:M519)</f>
        <v>22</v>
      </c>
      <c r="G515" s="53">
        <f t="shared" si="149"/>
        <v>48</v>
      </c>
      <c r="H515" s="54">
        <f t="shared" si="174"/>
        <v>0</v>
      </c>
      <c r="I515" s="55"/>
      <c r="J515" s="55"/>
      <c r="K515" s="55"/>
      <c r="L515" s="56"/>
      <c r="M515" s="57">
        <f t="shared" si="182"/>
        <v>48</v>
      </c>
      <c r="N515" s="58"/>
      <c r="O515" s="58"/>
      <c r="P515" s="58">
        <v>1</v>
      </c>
      <c r="Q515" s="58"/>
      <c r="R515" s="61">
        <v>47</v>
      </c>
      <c r="S515" s="113"/>
      <c r="T515" s="113"/>
      <c r="U515" s="113"/>
      <c r="V515" s="58">
        <v>47</v>
      </c>
      <c r="W515" s="58"/>
      <c r="X515" s="61">
        <v>1</v>
      </c>
      <c r="Y515" s="60">
        <v>38</v>
      </c>
      <c r="Z515" s="61">
        <v>10</v>
      </c>
      <c r="AA515" s="67"/>
      <c r="AB515" s="55">
        <v>24</v>
      </c>
      <c r="AC515" s="55">
        <v>23</v>
      </c>
      <c r="AD515" s="55"/>
      <c r="AE515" s="55">
        <v>2</v>
      </c>
      <c r="AF515" s="56"/>
      <c r="AG515" s="67">
        <v>51</v>
      </c>
      <c r="AH515" s="70">
        <v>20</v>
      </c>
      <c r="AI515" s="69">
        <v>10</v>
      </c>
      <c r="AJ515" s="68">
        <f t="shared" ref="AJ515:AJ516" si="205">SUM(AN515:AP515)</f>
        <v>48</v>
      </c>
      <c r="AK515" s="69" t="s">
        <v>75</v>
      </c>
      <c r="AL515" s="55" t="s">
        <v>75</v>
      </c>
      <c r="AM515" s="70" t="s">
        <v>75</v>
      </c>
      <c r="AN515" s="67">
        <v>10</v>
      </c>
      <c r="AO515" s="55">
        <v>37</v>
      </c>
      <c r="AP515" s="70">
        <v>1</v>
      </c>
      <c r="AQ515" s="67" t="s">
        <v>75</v>
      </c>
      <c r="AR515" s="55" t="s">
        <v>75</v>
      </c>
      <c r="AS515" s="55" t="s">
        <v>75</v>
      </c>
      <c r="AT515" s="55" t="s">
        <v>75</v>
      </c>
      <c r="AU515" s="70" t="s">
        <v>75</v>
      </c>
      <c r="AV515" s="71">
        <f t="shared" si="154"/>
        <v>0</v>
      </c>
      <c r="AW515" s="58"/>
      <c r="AX515" s="58"/>
      <c r="AY515" s="58"/>
      <c r="AZ515" s="58"/>
      <c r="BA515" s="58"/>
      <c r="BB515" s="58"/>
      <c r="BC515" s="58"/>
      <c r="BD515" s="58"/>
      <c r="BE515" s="61"/>
    </row>
    <row r="516" spans="1:57" ht="34.049999999999997" customHeight="1" x14ac:dyDescent="0.3">
      <c r="A516" s="702"/>
      <c r="B516" s="675"/>
      <c r="C516" s="727"/>
      <c r="D516" s="72" t="s">
        <v>76</v>
      </c>
      <c r="E516" s="678"/>
      <c r="F516" s="746"/>
      <c r="G516" s="73">
        <f t="shared" si="149"/>
        <v>0</v>
      </c>
      <c r="H516" s="74">
        <f t="shared" si="174"/>
        <v>0</v>
      </c>
      <c r="I516" s="75"/>
      <c r="J516" s="75"/>
      <c r="K516" s="75"/>
      <c r="L516" s="76"/>
      <c r="M516" s="77">
        <f t="shared" si="182"/>
        <v>0</v>
      </c>
      <c r="N516" s="78"/>
      <c r="O516" s="78"/>
      <c r="P516" s="78"/>
      <c r="Q516" s="78"/>
      <c r="R516" s="81"/>
      <c r="S516" s="62"/>
      <c r="T516" s="62"/>
      <c r="U516" s="62"/>
      <c r="V516" s="108"/>
      <c r="W516" s="108"/>
      <c r="X516" s="63"/>
      <c r="Y516" s="109"/>
      <c r="Z516" s="63"/>
      <c r="AA516" s="64"/>
      <c r="AB516" s="65"/>
      <c r="AC516" s="65"/>
      <c r="AD516" s="65"/>
      <c r="AE516" s="65"/>
      <c r="AF516" s="66"/>
      <c r="AG516" s="82"/>
      <c r="AH516" s="85"/>
      <c r="AI516" s="84"/>
      <c r="AJ516" s="83">
        <f t="shared" si="205"/>
        <v>0</v>
      </c>
      <c r="AK516" s="84" t="s">
        <v>77</v>
      </c>
      <c r="AL516" s="75" t="s">
        <v>77</v>
      </c>
      <c r="AM516" s="85" t="s">
        <v>77</v>
      </c>
      <c r="AN516" s="82"/>
      <c r="AO516" s="75"/>
      <c r="AP516" s="85"/>
      <c r="AQ516" s="82" t="s">
        <v>75</v>
      </c>
      <c r="AR516" s="75" t="s">
        <v>75</v>
      </c>
      <c r="AS516" s="75" t="s">
        <v>75</v>
      </c>
      <c r="AT516" s="75" t="s">
        <v>75</v>
      </c>
      <c r="AU516" s="85" t="s">
        <v>75</v>
      </c>
      <c r="AV516" s="86">
        <f t="shared" si="154"/>
        <v>0</v>
      </c>
      <c r="AW516" s="108"/>
      <c r="AX516" s="108"/>
      <c r="AY516" s="108"/>
      <c r="AZ516" s="108"/>
      <c r="BA516" s="108"/>
      <c r="BB516" s="108"/>
      <c r="BC516" s="108"/>
      <c r="BD516" s="108"/>
      <c r="BE516" s="63"/>
    </row>
    <row r="517" spans="1:57" ht="34.049999999999997" customHeight="1" x14ac:dyDescent="0.3">
      <c r="A517" s="702"/>
      <c r="B517" s="675"/>
      <c r="C517" s="727"/>
      <c r="D517" s="72" t="s">
        <v>78</v>
      </c>
      <c r="E517" s="678"/>
      <c r="F517" s="746"/>
      <c r="G517" s="73">
        <f t="shared" si="149"/>
        <v>0</v>
      </c>
      <c r="H517" s="74">
        <f t="shared" si="174"/>
        <v>0</v>
      </c>
      <c r="I517" s="75"/>
      <c r="J517" s="75"/>
      <c r="K517" s="75"/>
      <c r="L517" s="76"/>
      <c r="M517" s="77">
        <f t="shared" si="182"/>
        <v>0</v>
      </c>
      <c r="N517" s="78"/>
      <c r="O517" s="78"/>
      <c r="P517" s="78"/>
      <c r="Q517" s="78"/>
      <c r="R517" s="81"/>
      <c r="S517" s="62"/>
      <c r="T517" s="62"/>
      <c r="U517" s="62"/>
      <c r="V517" s="108"/>
      <c r="W517" s="108"/>
      <c r="X517" s="63"/>
      <c r="Y517" s="109"/>
      <c r="Z517" s="63"/>
      <c r="AA517" s="64"/>
      <c r="AB517" s="65"/>
      <c r="AC517" s="65"/>
      <c r="AD517" s="65"/>
      <c r="AE517" s="65"/>
      <c r="AF517" s="66"/>
      <c r="AG517" s="82"/>
      <c r="AH517" s="85"/>
      <c r="AI517" s="84"/>
      <c r="AJ517" s="83">
        <f>SUM(AK517:AM517)</f>
        <v>0</v>
      </c>
      <c r="AK517" s="84"/>
      <c r="AL517" s="75"/>
      <c r="AM517" s="85"/>
      <c r="AN517" s="82" t="s">
        <v>75</v>
      </c>
      <c r="AO517" s="75" t="s">
        <v>75</v>
      </c>
      <c r="AP517" s="85" t="s">
        <v>75</v>
      </c>
      <c r="AQ517" s="82" t="s">
        <v>75</v>
      </c>
      <c r="AR517" s="75" t="s">
        <v>75</v>
      </c>
      <c r="AS517" s="75" t="s">
        <v>75</v>
      </c>
      <c r="AT517" s="75" t="s">
        <v>75</v>
      </c>
      <c r="AU517" s="85" t="s">
        <v>75</v>
      </c>
      <c r="AV517" s="86">
        <f t="shared" si="154"/>
        <v>0</v>
      </c>
      <c r="AW517" s="108"/>
      <c r="AX517" s="108"/>
      <c r="AY517" s="108"/>
      <c r="AZ517" s="108"/>
      <c r="BA517" s="108"/>
      <c r="BB517" s="108"/>
      <c r="BC517" s="108"/>
      <c r="BD517" s="108"/>
      <c r="BE517" s="63"/>
    </row>
    <row r="518" spans="1:57" ht="34.049999999999997" customHeight="1" x14ac:dyDescent="0.3">
      <c r="A518" s="702"/>
      <c r="B518" s="675"/>
      <c r="C518" s="727"/>
      <c r="D518" s="72" t="s">
        <v>79</v>
      </c>
      <c r="E518" s="678"/>
      <c r="F518" s="746"/>
      <c r="G518" s="73">
        <f t="shared" si="149"/>
        <v>0</v>
      </c>
      <c r="H518" s="74">
        <f t="shared" si="174"/>
        <v>0</v>
      </c>
      <c r="I518" s="75"/>
      <c r="J518" s="75"/>
      <c r="K518" s="75"/>
      <c r="L518" s="76"/>
      <c r="M518" s="77">
        <f t="shared" si="182"/>
        <v>0</v>
      </c>
      <c r="N518" s="78"/>
      <c r="O518" s="78"/>
      <c r="P518" s="78"/>
      <c r="Q518" s="78"/>
      <c r="R518" s="81"/>
      <c r="S518" s="62"/>
      <c r="T518" s="62"/>
      <c r="U518" s="62"/>
      <c r="V518" s="108"/>
      <c r="W518" s="108"/>
      <c r="X518" s="63"/>
      <c r="Y518" s="109"/>
      <c r="Z518" s="63"/>
      <c r="AA518" s="64"/>
      <c r="AB518" s="65"/>
      <c r="AC518" s="65"/>
      <c r="AD518" s="65"/>
      <c r="AE518" s="65"/>
      <c r="AF518" s="66"/>
      <c r="AG518" s="82"/>
      <c r="AH518" s="85"/>
      <c r="AI518" s="84"/>
      <c r="AJ518" s="83">
        <f t="shared" ref="AJ518:AJ519" si="206">SUM(AQ518:AU518)</f>
        <v>0</v>
      </c>
      <c r="AK518" s="84" t="s">
        <v>77</v>
      </c>
      <c r="AL518" s="75" t="s">
        <v>77</v>
      </c>
      <c r="AM518" s="85" t="s">
        <v>77</v>
      </c>
      <c r="AN518" s="82" t="s">
        <v>75</v>
      </c>
      <c r="AO518" s="75" t="s">
        <v>75</v>
      </c>
      <c r="AP518" s="85" t="s">
        <v>75</v>
      </c>
      <c r="AQ518" s="82"/>
      <c r="AR518" s="75"/>
      <c r="AS518" s="75"/>
      <c r="AT518" s="75"/>
      <c r="AU518" s="85"/>
      <c r="AV518" s="86">
        <f t="shared" si="154"/>
        <v>0</v>
      </c>
      <c r="AW518" s="108"/>
      <c r="AX518" s="108"/>
      <c r="AY518" s="108"/>
      <c r="AZ518" s="108"/>
      <c r="BA518" s="108"/>
      <c r="BB518" s="108"/>
      <c r="BC518" s="108"/>
      <c r="BD518" s="108"/>
      <c r="BE518" s="63"/>
    </row>
    <row r="519" spans="1:57" ht="34.049999999999997" customHeight="1" x14ac:dyDescent="0.3">
      <c r="A519" s="702"/>
      <c r="B519" s="676"/>
      <c r="C519" s="744"/>
      <c r="D519" s="89" t="s">
        <v>80</v>
      </c>
      <c r="E519" s="679"/>
      <c r="F519" s="747"/>
      <c r="G519" s="90">
        <f t="shared" si="149"/>
        <v>0</v>
      </c>
      <c r="H519" s="91">
        <f t="shared" si="174"/>
        <v>0</v>
      </c>
      <c r="I519" s="92"/>
      <c r="J519" s="92"/>
      <c r="K519" s="92"/>
      <c r="L519" s="93"/>
      <c r="M519" s="110">
        <f t="shared" si="182"/>
        <v>0</v>
      </c>
      <c r="N519" s="98"/>
      <c r="O519" s="98"/>
      <c r="P519" s="98"/>
      <c r="Q519" s="98"/>
      <c r="R519" s="99"/>
      <c r="S519" s="114"/>
      <c r="T519" s="114"/>
      <c r="U519" s="114"/>
      <c r="V519" s="98"/>
      <c r="W519" s="98"/>
      <c r="X519" s="99"/>
      <c r="Y519" s="97"/>
      <c r="Z519" s="99"/>
      <c r="AA519" s="103"/>
      <c r="AB519" s="92"/>
      <c r="AC519" s="92"/>
      <c r="AD519" s="92"/>
      <c r="AE519" s="92"/>
      <c r="AF519" s="93"/>
      <c r="AG519" s="103"/>
      <c r="AH519" s="106"/>
      <c r="AI519" s="105"/>
      <c r="AJ519" s="104">
        <f t="shared" si="206"/>
        <v>0</v>
      </c>
      <c r="AK519" s="105" t="s">
        <v>75</v>
      </c>
      <c r="AL519" s="92" t="s">
        <v>75</v>
      </c>
      <c r="AM519" s="106" t="s">
        <v>75</v>
      </c>
      <c r="AN519" s="103" t="s">
        <v>75</v>
      </c>
      <c r="AO519" s="92" t="s">
        <v>77</v>
      </c>
      <c r="AP519" s="106" t="s">
        <v>77</v>
      </c>
      <c r="AQ519" s="103"/>
      <c r="AR519" s="92"/>
      <c r="AS519" s="92"/>
      <c r="AT519" s="92"/>
      <c r="AU519" s="106"/>
      <c r="AV519" s="107">
        <f t="shared" si="154"/>
        <v>0</v>
      </c>
      <c r="AW519" s="98"/>
      <c r="AX519" s="98"/>
      <c r="AY519" s="98"/>
      <c r="AZ519" s="98"/>
      <c r="BA519" s="98"/>
      <c r="BB519" s="98"/>
      <c r="BC519" s="98"/>
      <c r="BD519" s="98"/>
      <c r="BE519" s="99"/>
    </row>
    <row r="520" spans="1:57" ht="34.049999999999997" customHeight="1" x14ac:dyDescent="0.3">
      <c r="A520" s="702"/>
      <c r="B520" s="674" t="s">
        <v>274</v>
      </c>
      <c r="C520" s="726">
        <v>43443757</v>
      </c>
      <c r="D520" s="51" t="s">
        <v>74</v>
      </c>
      <c r="E520" s="724">
        <v>483</v>
      </c>
      <c r="F520" s="745">
        <f>E520-SUM(M520:M524)</f>
        <v>100</v>
      </c>
      <c r="G520" s="53">
        <f t="shared" si="149"/>
        <v>0</v>
      </c>
      <c r="H520" s="54">
        <f t="shared" si="174"/>
        <v>0</v>
      </c>
      <c r="I520" s="55"/>
      <c r="J520" s="55"/>
      <c r="K520" s="55"/>
      <c r="L520" s="56"/>
      <c r="M520" s="57">
        <f t="shared" si="182"/>
        <v>0</v>
      </c>
      <c r="N520" s="58"/>
      <c r="O520" s="58"/>
      <c r="P520" s="58"/>
      <c r="Q520" s="58"/>
      <c r="R520" s="59"/>
      <c r="S520" s="60"/>
      <c r="T520" s="58"/>
      <c r="U520" s="58"/>
      <c r="V520" s="55"/>
      <c r="W520" s="58"/>
      <c r="X520" s="61"/>
      <c r="Y520" s="62"/>
      <c r="Z520" s="63"/>
      <c r="AA520" s="64"/>
      <c r="AB520" s="65"/>
      <c r="AC520" s="65"/>
      <c r="AD520" s="65"/>
      <c r="AE520" s="65"/>
      <c r="AF520" s="66"/>
      <c r="AG520" s="64"/>
      <c r="AH520" s="66"/>
      <c r="AI520" s="67"/>
      <c r="AJ520" s="68">
        <f t="shared" ref="AJ520:AJ521" si="207">SUM(AN520:AP520)</f>
        <v>0</v>
      </c>
      <c r="AK520" s="69" t="s">
        <v>75</v>
      </c>
      <c r="AL520" s="55" t="s">
        <v>75</v>
      </c>
      <c r="AM520" s="70" t="s">
        <v>75</v>
      </c>
      <c r="AN520" s="67"/>
      <c r="AO520" s="55"/>
      <c r="AP520" s="70"/>
      <c r="AQ520" s="67" t="s">
        <v>75</v>
      </c>
      <c r="AR520" s="55" t="s">
        <v>75</v>
      </c>
      <c r="AS520" s="55" t="s">
        <v>75</v>
      </c>
      <c r="AT520" s="55" t="s">
        <v>75</v>
      </c>
      <c r="AU520" s="56" t="s">
        <v>75</v>
      </c>
      <c r="AV520" s="71">
        <f t="shared" si="154"/>
        <v>0</v>
      </c>
      <c r="AW520" s="58"/>
      <c r="AX520" s="58"/>
      <c r="AY520" s="58"/>
      <c r="AZ520" s="58"/>
      <c r="BA520" s="58"/>
      <c r="BB520" s="58"/>
      <c r="BC520" s="58"/>
      <c r="BD520" s="58"/>
      <c r="BE520" s="61"/>
    </row>
    <row r="521" spans="1:57" ht="34.049999999999997" customHeight="1" x14ac:dyDescent="0.3">
      <c r="A521" s="702"/>
      <c r="B521" s="675"/>
      <c r="C521" s="727"/>
      <c r="D521" s="72" t="s">
        <v>76</v>
      </c>
      <c r="E521" s="678"/>
      <c r="F521" s="746"/>
      <c r="G521" s="73">
        <f t="shared" si="149"/>
        <v>0</v>
      </c>
      <c r="H521" s="74">
        <f t="shared" si="174"/>
        <v>0</v>
      </c>
      <c r="I521" s="75"/>
      <c r="J521" s="75"/>
      <c r="K521" s="75"/>
      <c r="L521" s="76"/>
      <c r="M521" s="77">
        <f t="shared" si="182"/>
        <v>0</v>
      </c>
      <c r="N521" s="78"/>
      <c r="O521" s="78"/>
      <c r="P521" s="78"/>
      <c r="Q521" s="78"/>
      <c r="R521" s="79"/>
      <c r="S521" s="80"/>
      <c r="T521" s="75"/>
      <c r="U521" s="75"/>
      <c r="V521" s="78"/>
      <c r="W521" s="78"/>
      <c r="X521" s="81"/>
      <c r="Y521" s="62"/>
      <c r="Z521" s="63"/>
      <c r="AA521" s="64"/>
      <c r="AB521" s="65"/>
      <c r="AC521" s="65"/>
      <c r="AD521" s="65"/>
      <c r="AE521" s="65"/>
      <c r="AF521" s="66"/>
      <c r="AG521" s="82"/>
      <c r="AH521" s="76"/>
      <c r="AI521" s="82"/>
      <c r="AJ521" s="83">
        <f t="shared" si="207"/>
        <v>0</v>
      </c>
      <c r="AK521" s="84" t="s">
        <v>77</v>
      </c>
      <c r="AL521" s="75" t="s">
        <v>77</v>
      </c>
      <c r="AM521" s="85" t="s">
        <v>77</v>
      </c>
      <c r="AN521" s="82"/>
      <c r="AO521" s="75"/>
      <c r="AP521" s="85"/>
      <c r="AQ521" s="82" t="s">
        <v>75</v>
      </c>
      <c r="AR521" s="75" t="s">
        <v>75</v>
      </c>
      <c r="AS521" s="75" t="s">
        <v>75</v>
      </c>
      <c r="AT521" s="75" t="s">
        <v>75</v>
      </c>
      <c r="AU521" s="76" t="s">
        <v>75</v>
      </c>
      <c r="AV521" s="86">
        <f t="shared" si="154"/>
        <v>0</v>
      </c>
      <c r="AW521" s="78"/>
      <c r="AX521" s="78"/>
      <c r="AY521" s="78"/>
      <c r="AZ521" s="78"/>
      <c r="BA521" s="78"/>
      <c r="BB521" s="78"/>
      <c r="BC521" s="78"/>
      <c r="BD521" s="78"/>
      <c r="BE521" s="81"/>
    </row>
    <row r="522" spans="1:57" ht="34.049999999999997" customHeight="1" x14ac:dyDescent="0.3">
      <c r="A522" s="702"/>
      <c r="B522" s="675"/>
      <c r="C522" s="727"/>
      <c r="D522" s="72" t="s">
        <v>78</v>
      </c>
      <c r="E522" s="678"/>
      <c r="F522" s="746"/>
      <c r="G522" s="73">
        <f t="shared" si="149"/>
        <v>0</v>
      </c>
      <c r="H522" s="74">
        <f t="shared" si="174"/>
        <v>0</v>
      </c>
      <c r="I522" s="75"/>
      <c r="J522" s="75"/>
      <c r="K522" s="75"/>
      <c r="L522" s="76"/>
      <c r="M522" s="77">
        <f t="shared" si="182"/>
        <v>0</v>
      </c>
      <c r="N522" s="78"/>
      <c r="O522" s="78"/>
      <c r="P522" s="78"/>
      <c r="Q522" s="87"/>
      <c r="R522" s="79"/>
      <c r="S522" s="80"/>
      <c r="T522" s="78"/>
      <c r="U522" s="78"/>
      <c r="V522" s="78"/>
      <c r="W522" s="78"/>
      <c r="X522" s="81"/>
      <c r="Y522" s="62"/>
      <c r="Z522" s="63"/>
      <c r="AA522" s="64"/>
      <c r="AB522" s="65"/>
      <c r="AC522" s="65"/>
      <c r="AD522" s="65"/>
      <c r="AE522" s="65"/>
      <c r="AF522" s="66"/>
      <c r="AG522" s="82"/>
      <c r="AH522" s="76"/>
      <c r="AI522" s="82"/>
      <c r="AJ522" s="83">
        <f>SUM(AK522:AM522)</f>
        <v>0</v>
      </c>
      <c r="AK522" s="84"/>
      <c r="AL522" s="75"/>
      <c r="AM522" s="85"/>
      <c r="AN522" s="82" t="s">
        <v>75</v>
      </c>
      <c r="AO522" s="75" t="s">
        <v>75</v>
      </c>
      <c r="AP522" s="85" t="s">
        <v>75</v>
      </c>
      <c r="AQ522" s="82" t="s">
        <v>75</v>
      </c>
      <c r="AR522" s="75" t="s">
        <v>75</v>
      </c>
      <c r="AS522" s="75" t="s">
        <v>75</v>
      </c>
      <c r="AT522" s="75" t="s">
        <v>75</v>
      </c>
      <c r="AU522" s="76" t="s">
        <v>75</v>
      </c>
      <c r="AV522" s="86">
        <f t="shared" si="154"/>
        <v>0</v>
      </c>
      <c r="AW522" s="78"/>
      <c r="AX522" s="78"/>
      <c r="AY522" s="78"/>
      <c r="AZ522" s="78"/>
      <c r="BA522" s="78"/>
      <c r="BB522" s="78"/>
      <c r="BC522" s="78"/>
      <c r="BD522" s="78"/>
      <c r="BE522" s="81"/>
    </row>
    <row r="523" spans="1:57" ht="34.049999999999997" customHeight="1" x14ac:dyDescent="0.3">
      <c r="A523" s="702"/>
      <c r="B523" s="675"/>
      <c r="C523" s="727"/>
      <c r="D523" s="72" t="s">
        <v>79</v>
      </c>
      <c r="E523" s="678"/>
      <c r="F523" s="746"/>
      <c r="G523" s="73">
        <f t="shared" si="149"/>
        <v>386</v>
      </c>
      <c r="H523" s="74">
        <f t="shared" si="174"/>
        <v>4</v>
      </c>
      <c r="I523" s="75">
        <v>2</v>
      </c>
      <c r="J523" s="75">
        <v>2</v>
      </c>
      <c r="K523" s="75"/>
      <c r="L523" s="76"/>
      <c r="M523" s="77">
        <f t="shared" si="182"/>
        <v>383</v>
      </c>
      <c r="N523" s="78">
        <v>366</v>
      </c>
      <c r="O523" s="78"/>
      <c r="P523" s="78">
        <v>17</v>
      </c>
      <c r="Q523" s="78"/>
      <c r="R523" s="79"/>
      <c r="S523" s="80">
        <v>21</v>
      </c>
      <c r="T523" s="78"/>
      <c r="U523" s="78"/>
      <c r="V523" s="78">
        <v>345</v>
      </c>
      <c r="W523" s="78"/>
      <c r="X523" s="81">
        <v>17</v>
      </c>
      <c r="Y523" s="62">
        <v>337</v>
      </c>
      <c r="Z523" s="63">
        <v>46</v>
      </c>
      <c r="AA523" s="64"/>
      <c r="AB523" s="65">
        <v>87</v>
      </c>
      <c r="AC523" s="65">
        <v>85</v>
      </c>
      <c r="AD523" s="65"/>
      <c r="AE523" s="65">
        <v>40</v>
      </c>
      <c r="AF523" s="66">
        <v>1</v>
      </c>
      <c r="AG523" s="82">
        <v>43</v>
      </c>
      <c r="AH523" s="76">
        <v>17</v>
      </c>
      <c r="AI523" s="82">
        <v>110</v>
      </c>
      <c r="AJ523" s="83">
        <f t="shared" ref="AJ523:AJ524" si="208">SUM(AQ523:AU523)</f>
        <v>383</v>
      </c>
      <c r="AK523" s="84" t="s">
        <v>77</v>
      </c>
      <c r="AL523" s="75" t="s">
        <v>77</v>
      </c>
      <c r="AM523" s="85" t="s">
        <v>77</v>
      </c>
      <c r="AN523" s="82" t="s">
        <v>75</v>
      </c>
      <c r="AO523" s="75" t="s">
        <v>75</v>
      </c>
      <c r="AP523" s="85" t="s">
        <v>75</v>
      </c>
      <c r="AQ523" s="88">
        <v>36</v>
      </c>
      <c r="AR523" s="76">
        <v>55</v>
      </c>
      <c r="AS523" s="76">
        <v>140</v>
      </c>
      <c r="AT523" s="76">
        <v>113</v>
      </c>
      <c r="AU523" s="85">
        <v>39</v>
      </c>
      <c r="AV523" s="86">
        <f t="shared" si="154"/>
        <v>3</v>
      </c>
      <c r="AW523" s="78"/>
      <c r="AX523" s="78"/>
      <c r="AY523" s="78"/>
      <c r="AZ523" s="78"/>
      <c r="BA523" s="78">
        <v>2</v>
      </c>
      <c r="BB523" s="78"/>
      <c r="BC523" s="78">
        <v>1</v>
      </c>
      <c r="BD523" s="78"/>
      <c r="BE523" s="81"/>
    </row>
    <row r="524" spans="1:57" ht="34.049999999999997" customHeight="1" x14ac:dyDescent="0.3">
      <c r="A524" s="702"/>
      <c r="B524" s="676"/>
      <c r="C524" s="728"/>
      <c r="D524" s="89" t="s">
        <v>80</v>
      </c>
      <c r="E524" s="679"/>
      <c r="F524" s="747"/>
      <c r="G524" s="90">
        <f t="shared" si="149"/>
        <v>0</v>
      </c>
      <c r="H524" s="91">
        <f t="shared" si="174"/>
        <v>0</v>
      </c>
      <c r="I524" s="92"/>
      <c r="J524" s="92"/>
      <c r="K524" s="92"/>
      <c r="L524" s="93"/>
      <c r="M524" s="94">
        <f t="shared" si="182"/>
        <v>0</v>
      </c>
      <c r="N524" s="95"/>
      <c r="O524" s="95"/>
      <c r="P524" s="95"/>
      <c r="Q524" s="95"/>
      <c r="R524" s="96"/>
      <c r="S524" s="97"/>
      <c r="T524" s="98"/>
      <c r="U524" s="98"/>
      <c r="V524" s="98"/>
      <c r="W524" s="98"/>
      <c r="X524" s="99"/>
      <c r="Y524" s="100"/>
      <c r="Z524" s="81"/>
      <c r="AA524" s="82"/>
      <c r="AB524" s="75"/>
      <c r="AC524" s="75"/>
      <c r="AD524" s="75"/>
      <c r="AE524" s="75"/>
      <c r="AF524" s="76"/>
      <c r="AG524" s="101"/>
      <c r="AH524" s="102"/>
      <c r="AI524" s="103"/>
      <c r="AJ524" s="104">
        <f t="shared" si="208"/>
        <v>0</v>
      </c>
      <c r="AK524" s="105" t="s">
        <v>75</v>
      </c>
      <c r="AL524" s="92" t="s">
        <v>75</v>
      </c>
      <c r="AM524" s="106" t="s">
        <v>75</v>
      </c>
      <c r="AN524" s="103" t="s">
        <v>75</v>
      </c>
      <c r="AO524" s="92" t="s">
        <v>77</v>
      </c>
      <c r="AP524" s="106" t="s">
        <v>77</v>
      </c>
      <c r="AQ524" s="103"/>
      <c r="AR524" s="92"/>
      <c r="AS524" s="92"/>
      <c r="AT524" s="92"/>
      <c r="AU524" s="93"/>
      <c r="AV524" s="107">
        <f t="shared" si="154"/>
        <v>0</v>
      </c>
      <c r="AW524" s="98"/>
      <c r="AX524" s="98"/>
      <c r="AY524" s="98"/>
      <c r="AZ524" s="98"/>
      <c r="BA524" s="98"/>
      <c r="BB524" s="98"/>
      <c r="BC524" s="98"/>
      <c r="BD524" s="98"/>
      <c r="BE524" s="99"/>
    </row>
    <row r="525" spans="1:57" ht="34.049999999999997" customHeight="1" x14ac:dyDescent="0.3">
      <c r="A525" s="702"/>
      <c r="B525" s="674" t="s">
        <v>275</v>
      </c>
      <c r="C525" s="726">
        <v>5483227</v>
      </c>
      <c r="D525" s="51" t="s">
        <v>74</v>
      </c>
      <c r="E525" s="724">
        <v>60</v>
      </c>
      <c r="F525" s="745">
        <f>E525-SUM(M525:M529)</f>
        <v>52</v>
      </c>
      <c r="G525" s="53">
        <f t="shared" si="149"/>
        <v>8</v>
      </c>
      <c r="H525" s="54">
        <f t="shared" si="174"/>
        <v>0</v>
      </c>
      <c r="I525" s="55"/>
      <c r="J525" s="55"/>
      <c r="K525" s="55"/>
      <c r="L525" s="56"/>
      <c r="M525" s="57">
        <f t="shared" si="182"/>
        <v>8</v>
      </c>
      <c r="N525" s="58"/>
      <c r="O525" s="58"/>
      <c r="P525" s="58"/>
      <c r="Q525" s="58"/>
      <c r="R525" s="61">
        <v>8</v>
      </c>
      <c r="S525" s="62"/>
      <c r="T525" s="62"/>
      <c r="U525" s="62"/>
      <c r="V525" s="108">
        <v>8</v>
      </c>
      <c r="W525" s="108"/>
      <c r="X525" s="63"/>
      <c r="Y525" s="60">
        <v>8</v>
      </c>
      <c r="Z525" s="61"/>
      <c r="AA525" s="67"/>
      <c r="AB525" s="55">
        <v>1</v>
      </c>
      <c r="AC525" s="55">
        <v>1</v>
      </c>
      <c r="AD525" s="55">
        <v>1</v>
      </c>
      <c r="AE525" s="55">
        <v>3</v>
      </c>
      <c r="AF525" s="56">
        <v>1</v>
      </c>
      <c r="AG525" s="67">
        <v>35</v>
      </c>
      <c r="AH525" s="70">
        <v>11</v>
      </c>
      <c r="AI525" s="69">
        <v>12</v>
      </c>
      <c r="AJ525" s="68">
        <f t="shared" ref="AJ525:AJ526" si="209">SUM(AN525:AP525)</f>
        <v>8</v>
      </c>
      <c r="AK525" s="69" t="s">
        <v>75</v>
      </c>
      <c r="AL525" s="55" t="s">
        <v>75</v>
      </c>
      <c r="AM525" s="70" t="s">
        <v>75</v>
      </c>
      <c r="AN525" s="67">
        <v>4</v>
      </c>
      <c r="AO525" s="55">
        <v>3</v>
      </c>
      <c r="AP525" s="70">
        <v>1</v>
      </c>
      <c r="AQ525" s="67" t="s">
        <v>75</v>
      </c>
      <c r="AR525" s="55" t="s">
        <v>75</v>
      </c>
      <c r="AS525" s="55" t="s">
        <v>75</v>
      </c>
      <c r="AT525" s="55" t="s">
        <v>75</v>
      </c>
      <c r="AU525" s="70" t="s">
        <v>75</v>
      </c>
      <c r="AV525" s="71">
        <f t="shared" si="154"/>
        <v>0</v>
      </c>
      <c r="AW525" s="108"/>
      <c r="AX525" s="108"/>
      <c r="AY525" s="108"/>
      <c r="AZ525" s="108"/>
      <c r="BA525" s="108"/>
      <c r="BB525" s="108"/>
      <c r="BC525" s="108"/>
      <c r="BD525" s="108"/>
      <c r="BE525" s="63"/>
    </row>
    <row r="526" spans="1:57" ht="34.049999999999997" customHeight="1" x14ac:dyDescent="0.3">
      <c r="A526" s="702"/>
      <c r="B526" s="675"/>
      <c r="C526" s="727"/>
      <c r="D526" s="72" t="s">
        <v>76</v>
      </c>
      <c r="E526" s="678"/>
      <c r="F526" s="746"/>
      <c r="G526" s="73">
        <f t="shared" si="149"/>
        <v>0</v>
      </c>
      <c r="H526" s="74">
        <f t="shared" si="174"/>
        <v>0</v>
      </c>
      <c r="I526" s="75"/>
      <c r="J526" s="75"/>
      <c r="K526" s="75"/>
      <c r="L526" s="76"/>
      <c r="M526" s="77">
        <f t="shared" si="182"/>
        <v>0</v>
      </c>
      <c r="N526" s="78"/>
      <c r="O526" s="78"/>
      <c r="P526" s="78"/>
      <c r="Q526" s="78"/>
      <c r="R526" s="81"/>
      <c r="S526" s="62"/>
      <c r="T526" s="62"/>
      <c r="U526" s="62"/>
      <c r="V526" s="108"/>
      <c r="W526" s="108"/>
      <c r="X526" s="63"/>
      <c r="Y526" s="109"/>
      <c r="Z526" s="63"/>
      <c r="AA526" s="64"/>
      <c r="AB526" s="65"/>
      <c r="AC526" s="65"/>
      <c r="AD526" s="65"/>
      <c r="AE526" s="65"/>
      <c r="AF526" s="66"/>
      <c r="AG526" s="82"/>
      <c r="AH526" s="85"/>
      <c r="AI526" s="84"/>
      <c r="AJ526" s="83">
        <f t="shared" si="209"/>
        <v>0</v>
      </c>
      <c r="AK526" s="84" t="s">
        <v>77</v>
      </c>
      <c r="AL526" s="75" t="s">
        <v>77</v>
      </c>
      <c r="AM526" s="85" t="s">
        <v>77</v>
      </c>
      <c r="AN526" s="82"/>
      <c r="AO526" s="75"/>
      <c r="AP526" s="85"/>
      <c r="AQ526" s="82" t="s">
        <v>75</v>
      </c>
      <c r="AR526" s="75" t="s">
        <v>75</v>
      </c>
      <c r="AS526" s="75" t="s">
        <v>75</v>
      </c>
      <c r="AT526" s="75" t="s">
        <v>75</v>
      </c>
      <c r="AU526" s="85" t="s">
        <v>75</v>
      </c>
      <c r="AV526" s="86">
        <f t="shared" si="154"/>
        <v>0</v>
      </c>
      <c r="AW526" s="108"/>
      <c r="AX526" s="108"/>
      <c r="AY526" s="108"/>
      <c r="AZ526" s="108"/>
      <c r="BA526" s="108"/>
      <c r="BB526" s="108"/>
      <c r="BC526" s="108"/>
      <c r="BD526" s="108"/>
      <c r="BE526" s="63"/>
    </row>
    <row r="527" spans="1:57" ht="34.049999999999997" customHeight="1" x14ac:dyDescent="0.3">
      <c r="A527" s="702"/>
      <c r="B527" s="675"/>
      <c r="C527" s="727"/>
      <c r="D527" s="72" t="s">
        <v>78</v>
      </c>
      <c r="E527" s="678"/>
      <c r="F527" s="746"/>
      <c r="G527" s="73">
        <f t="shared" si="149"/>
        <v>0</v>
      </c>
      <c r="H527" s="74">
        <f t="shared" si="174"/>
        <v>0</v>
      </c>
      <c r="I527" s="75"/>
      <c r="J527" s="75"/>
      <c r="K527" s="75"/>
      <c r="L527" s="76"/>
      <c r="M527" s="77">
        <f t="shared" si="182"/>
        <v>0</v>
      </c>
      <c r="N527" s="78"/>
      <c r="O527" s="78"/>
      <c r="P527" s="78"/>
      <c r="Q527" s="78"/>
      <c r="R527" s="81"/>
      <c r="S527" s="62"/>
      <c r="T527" s="62"/>
      <c r="U527" s="62"/>
      <c r="V527" s="108"/>
      <c r="W527" s="108"/>
      <c r="X527" s="63"/>
      <c r="Y527" s="109"/>
      <c r="Z527" s="63"/>
      <c r="AA527" s="64"/>
      <c r="AB527" s="65"/>
      <c r="AC527" s="65"/>
      <c r="AD527" s="65"/>
      <c r="AE527" s="65"/>
      <c r="AF527" s="66"/>
      <c r="AG527" s="82"/>
      <c r="AH527" s="85"/>
      <c r="AI527" s="84"/>
      <c r="AJ527" s="83">
        <f>SUM(AK527:AM527)</f>
        <v>0</v>
      </c>
      <c r="AK527" s="84"/>
      <c r="AL527" s="75"/>
      <c r="AM527" s="85"/>
      <c r="AN527" s="82" t="s">
        <v>75</v>
      </c>
      <c r="AO527" s="75" t="s">
        <v>75</v>
      </c>
      <c r="AP527" s="85" t="s">
        <v>75</v>
      </c>
      <c r="AQ527" s="82" t="s">
        <v>75</v>
      </c>
      <c r="AR527" s="75" t="s">
        <v>75</v>
      </c>
      <c r="AS527" s="75" t="s">
        <v>75</v>
      </c>
      <c r="AT527" s="75" t="s">
        <v>75</v>
      </c>
      <c r="AU527" s="85" t="s">
        <v>75</v>
      </c>
      <c r="AV527" s="86">
        <f t="shared" si="154"/>
        <v>0</v>
      </c>
      <c r="AW527" s="108"/>
      <c r="AX527" s="108"/>
      <c r="AY527" s="108"/>
      <c r="AZ527" s="108"/>
      <c r="BA527" s="108"/>
      <c r="BB527" s="108"/>
      <c r="BC527" s="108"/>
      <c r="BD527" s="108"/>
      <c r="BE527" s="63"/>
    </row>
    <row r="528" spans="1:57" ht="34.049999999999997" customHeight="1" x14ac:dyDescent="0.3">
      <c r="A528" s="702"/>
      <c r="B528" s="675"/>
      <c r="C528" s="727"/>
      <c r="D528" s="72" t="s">
        <v>79</v>
      </c>
      <c r="E528" s="678"/>
      <c r="F528" s="746"/>
      <c r="G528" s="73">
        <f t="shared" si="149"/>
        <v>0</v>
      </c>
      <c r="H528" s="74">
        <f t="shared" si="174"/>
        <v>0</v>
      </c>
      <c r="I528" s="75"/>
      <c r="J528" s="75"/>
      <c r="K528" s="75"/>
      <c r="L528" s="76"/>
      <c r="M528" s="77">
        <f t="shared" si="182"/>
        <v>0</v>
      </c>
      <c r="N528" s="78"/>
      <c r="O528" s="78"/>
      <c r="P528" s="78"/>
      <c r="Q528" s="78"/>
      <c r="R528" s="81"/>
      <c r="S528" s="62"/>
      <c r="T528" s="62"/>
      <c r="U528" s="62"/>
      <c r="V528" s="108"/>
      <c r="W528" s="108"/>
      <c r="X528" s="63"/>
      <c r="Y528" s="109"/>
      <c r="Z528" s="63"/>
      <c r="AA528" s="64"/>
      <c r="AB528" s="65"/>
      <c r="AC528" s="65"/>
      <c r="AD528" s="65"/>
      <c r="AE528" s="65"/>
      <c r="AF528" s="66"/>
      <c r="AG528" s="82"/>
      <c r="AH528" s="85"/>
      <c r="AI528" s="84"/>
      <c r="AJ528" s="83">
        <f t="shared" ref="AJ528:AJ529" si="210">SUM(AQ528:AU528)</f>
        <v>0</v>
      </c>
      <c r="AK528" s="84" t="s">
        <v>77</v>
      </c>
      <c r="AL528" s="75" t="s">
        <v>77</v>
      </c>
      <c r="AM528" s="85" t="s">
        <v>77</v>
      </c>
      <c r="AN528" s="82" t="s">
        <v>75</v>
      </c>
      <c r="AO528" s="75" t="s">
        <v>75</v>
      </c>
      <c r="AP528" s="85" t="s">
        <v>75</v>
      </c>
      <c r="AQ528" s="82"/>
      <c r="AR528" s="75"/>
      <c r="AS528" s="75"/>
      <c r="AT528" s="75"/>
      <c r="AU528" s="85"/>
      <c r="AV528" s="86">
        <f t="shared" si="154"/>
        <v>0</v>
      </c>
      <c r="AW528" s="108"/>
      <c r="AX528" s="108"/>
      <c r="AY528" s="108"/>
      <c r="AZ528" s="108"/>
      <c r="BA528" s="108"/>
      <c r="BB528" s="108"/>
      <c r="BC528" s="108"/>
      <c r="BD528" s="108"/>
      <c r="BE528" s="63"/>
    </row>
    <row r="529" spans="1:57" ht="34.049999999999997" customHeight="1" x14ac:dyDescent="0.3">
      <c r="A529" s="702"/>
      <c r="B529" s="676"/>
      <c r="C529" s="728"/>
      <c r="D529" s="89" t="s">
        <v>80</v>
      </c>
      <c r="E529" s="679"/>
      <c r="F529" s="747"/>
      <c r="G529" s="90">
        <f t="shared" si="149"/>
        <v>0</v>
      </c>
      <c r="H529" s="91">
        <f t="shared" si="174"/>
        <v>0</v>
      </c>
      <c r="I529" s="92"/>
      <c r="J529" s="92"/>
      <c r="K529" s="92"/>
      <c r="L529" s="93"/>
      <c r="M529" s="110">
        <f t="shared" si="182"/>
        <v>0</v>
      </c>
      <c r="N529" s="98"/>
      <c r="O529" s="98"/>
      <c r="P529" s="98"/>
      <c r="Q529" s="98"/>
      <c r="R529" s="99"/>
      <c r="S529" s="100"/>
      <c r="T529" s="100"/>
      <c r="U529" s="100"/>
      <c r="V529" s="78"/>
      <c r="W529" s="78"/>
      <c r="X529" s="81"/>
      <c r="Y529" s="80"/>
      <c r="Z529" s="81"/>
      <c r="AA529" s="82"/>
      <c r="AB529" s="75"/>
      <c r="AC529" s="75"/>
      <c r="AD529" s="75"/>
      <c r="AE529" s="75"/>
      <c r="AF529" s="76"/>
      <c r="AG529" s="103"/>
      <c r="AH529" s="106"/>
      <c r="AI529" s="111"/>
      <c r="AJ529" s="112">
        <f t="shared" si="210"/>
        <v>0</v>
      </c>
      <c r="AK529" s="105" t="s">
        <v>75</v>
      </c>
      <c r="AL529" s="92" t="s">
        <v>75</v>
      </c>
      <c r="AM529" s="106" t="s">
        <v>75</v>
      </c>
      <c r="AN529" s="103" t="s">
        <v>75</v>
      </c>
      <c r="AO529" s="92" t="s">
        <v>77</v>
      </c>
      <c r="AP529" s="106" t="s">
        <v>77</v>
      </c>
      <c r="AQ529" s="103"/>
      <c r="AR529" s="92"/>
      <c r="AS529" s="92"/>
      <c r="AT529" s="92"/>
      <c r="AU529" s="106"/>
      <c r="AV529" s="107">
        <f t="shared" si="154"/>
        <v>0</v>
      </c>
      <c r="AW529" s="78"/>
      <c r="AX529" s="78"/>
      <c r="AY529" s="78"/>
      <c r="AZ529" s="78"/>
      <c r="BA529" s="78"/>
      <c r="BB529" s="78"/>
      <c r="BC529" s="78"/>
      <c r="BD529" s="78"/>
      <c r="BE529" s="81"/>
    </row>
    <row r="530" spans="1:57" ht="34.049999999999997" customHeight="1" x14ac:dyDescent="0.3">
      <c r="A530" s="702"/>
      <c r="B530" s="674" t="s">
        <v>275</v>
      </c>
      <c r="C530" s="726">
        <v>5483227</v>
      </c>
      <c r="D530" s="51" t="s">
        <v>74</v>
      </c>
      <c r="E530" s="724">
        <v>150</v>
      </c>
      <c r="F530" s="745">
        <f>E530-SUM(M530:M534)</f>
        <v>-7</v>
      </c>
      <c r="G530" s="53">
        <f t="shared" si="149"/>
        <v>0</v>
      </c>
      <c r="H530" s="54">
        <f t="shared" si="174"/>
        <v>0</v>
      </c>
      <c r="I530" s="55"/>
      <c r="J530" s="55"/>
      <c r="K530" s="55"/>
      <c r="L530" s="56"/>
      <c r="M530" s="57">
        <f t="shared" si="182"/>
        <v>0</v>
      </c>
      <c r="N530" s="58"/>
      <c r="O530" s="58"/>
      <c r="P530" s="58"/>
      <c r="Q530" s="58"/>
      <c r="R530" s="61"/>
      <c r="S530" s="113"/>
      <c r="T530" s="113"/>
      <c r="U530" s="113"/>
      <c r="V530" s="58"/>
      <c r="W530" s="58"/>
      <c r="X530" s="61"/>
      <c r="Y530" s="60"/>
      <c r="Z530" s="61"/>
      <c r="AA530" s="67"/>
      <c r="AB530" s="55"/>
      <c r="AC530" s="55"/>
      <c r="AD530" s="55"/>
      <c r="AE530" s="55"/>
      <c r="AF530" s="56"/>
      <c r="AG530" s="67"/>
      <c r="AH530" s="70"/>
      <c r="AI530" s="69"/>
      <c r="AJ530" s="68">
        <f t="shared" ref="AJ530:AJ531" si="211">SUM(AN530:AP530)</f>
        <v>0</v>
      </c>
      <c r="AK530" s="69" t="s">
        <v>75</v>
      </c>
      <c r="AL530" s="55" t="s">
        <v>75</v>
      </c>
      <c r="AM530" s="70" t="s">
        <v>75</v>
      </c>
      <c r="AN530" s="67"/>
      <c r="AO530" s="55"/>
      <c r="AP530" s="70"/>
      <c r="AQ530" s="67" t="s">
        <v>75</v>
      </c>
      <c r="AR530" s="55" t="s">
        <v>75</v>
      </c>
      <c r="AS530" s="55" t="s">
        <v>75</v>
      </c>
      <c r="AT530" s="55" t="s">
        <v>75</v>
      </c>
      <c r="AU530" s="70" t="s">
        <v>75</v>
      </c>
      <c r="AV530" s="71">
        <f t="shared" si="154"/>
        <v>0</v>
      </c>
      <c r="AW530" s="58"/>
      <c r="AX530" s="58"/>
      <c r="AY530" s="58"/>
      <c r="AZ530" s="58"/>
      <c r="BA530" s="58"/>
      <c r="BB530" s="58"/>
      <c r="BC530" s="58"/>
      <c r="BD530" s="58"/>
      <c r="BE530" s="61"/>
    </row>
    <row r="531" spans="1:57" ht="34.049999999999997" customHeight="1" x14ac:dyDescent="0.3">
      <c r="A531" s="702"/>
      <c r="B531" s="675"/>
      <c r="C531" s="727"/>
      <c r="D531" s="72" t="s">
        <v>76</v>
      </c>
      <c r="E531" s="678"/>
      <c r="F531" s="746"/>
      <c r="G531" s="73">
        <f t="shared" si="149"/>
        <v>0</v>
      </c>
      <c r="H531" s="74">
        <f t="shared" si="174"/>
        <v>0</v>
      </c>
      <c r="I531" s="75"/>
      <c r="J531" s="75"/>
      <c r="K531" s="75"/>
      <c r="L531" s="76"/>
      <c r="M531" s="77">
        <f t="shared" si="182"/>
        <v>0</v>
      </c>
      <c r="N531" s="78"/>
      <c r="O531" s="78"/>
      <c r="P531" s="78"/>
      <c r="Q531" s="78"/>
      <c r="R531" s="81"/>
      <c r="S531" s="62"/>
      <c r="T531" s="62"/>
      <c r="U531" s="62"/>
      <c r="V531" s="108"/>
      <c r="W531" s="108"/>
      <c r="X531" s="63"/>
      <c r="Y531" s="109"/>
      <c r="Z531" s="63"/>
      <c r="AA531" s="64"/>
      <c r="AB531" s="65"/>
      <c r="AC531" s="65"/>
      <c r="AD531" s="65"/>
      <c r="AE531" s="65"/>
      <c r="AF531" s="66"/>
      <c r="AG531" s="82"/>
      <c r="AH531" s="85"/>
      <c r="AI531" s="84"/>
      <c r="AJ531" s="83">
        <f t="shared" si="211"/>
        <v>0</v>
      </c>
      <c r="AK531" s="84" t="s">
        <v>77</v>
      </c>
      <c r="AL531" s="75" t="s">
        <v>77</v>
      </c>
      <c r="AM531" s="85" t="s">
        <v>77</v>
      </c>
      <c r="AN531" s="82"/>
      <c r="AO531" s="75"/>
      <c r="AP531" s="85"/>
      <c r="AQ531" s="82" t="s">
        <v>75</v>
      </c>
      <c r="AR531" s="75" t="s">
        <v>75</v>
      </c>
      <c r="AS531" s="75" t="s">
        <v>75</v>
      </c>
      <c r="AT531" s="75" t="s">
        <v>75</v>
      </c>
      <c r="AU531" s="85" t="s">
        <v>75</v>
      </c>
      <c r="AV531" s="86">
        <f t="shared" si="154"/>
        <v>0</v>
      </c>
      <c r="AW531" s="108"/>
      <c r="AX531" s="108"/>
      <c r="AY531" s="108"/>
      <c r="AZ531" s="108"/>
      <c r="BA531" s="108"/>
      <c r="BB531" s="108"/>
      <c r="BC531" s="108"/>
      <c r="BD531" s="108"/>
      <c r="BE531" s="63"/>
    </row>
    <row r="532" spans="1:57" ht="34.049999999999997" customHeight="1" x14ac:dyDescent="0.3">
      <c r="A532" s="702"/>
      <c r="B532" s="675"/>
      <c r="C532" s="727"/>
      <c r="D532" s="72" t="s">
        <v>78</v>
      </c>
      <c r="E532" s="678"/>
      <c r="F532" s="746"/>
      <c r="G532" s="73">
        <f t="shared" si="149"/>
        <v>0</v>
      </c>
      <c r="H532" s="74">
        <f t="shared" si="174"/>
        <v>0</v>
      </c>
      <c r="I532" s="75"/>
      <c r="J532" s="75"/>
      <c r="K532" s="75"/>
      <c r="L532" s="76"/>
      <c r="M532" s="77">
        <f t="shared" si="182"/>
        <v>0</v>
      </c>
      <c r="N532" s="78"/>
      <c r="O532" s="78"/>
      <c r="P532" s="78"/>
      <c r="Q532" s="78"/>
      <c r="R532" s="81"/>
      <c r="S532" s="62"/>
      <c r="T532" s="62"/>
      <c r="U532" s="62"/>
      <c r="V532" s="108"/>
      <c r="W532" s="108"/>
      <c r="X532" s="63"/>
      <c r="Y532" s="109"/>
      <c r="Z532" s="63"/>
      <c r="AA532" s="64"/>
      <c r="AB532" s="65"/>
      <c r="AC532" s="65"/>
      <c r="AD532" s="65"/>
      <c r="AE532" s="65"/>
      <c r="AF532" s="66"/>
      <c r="AG532" s="82"/>
      <c r="AH532" s="85"/>
      <c r="AI532" s="84"/>
      <c r="AJ532" s="83">
        <f>SUM(AK532:AM532)</f>
        <v>0</v>
      </c>
      <c r="AK532" s="84"/>
      <c r="AL532" s="75"/>
      <c r="AM532" s="85"/>
      <c r="AN532" s="82" t="s">
        <v>75</v>
      </c>
      <c r="AO532" s="75" t="s">
        <v>75</v>
      </c>
      <c r="AP532" s="85" t="s">
        <v>75</v>
      </c>
      <c r="AQ532" s="82" t="s">
        <v>75</v>
      </c>
      <c r="AR532" s="75" t="s">
        <v>75</v>
      </c>
      <c r="AS532" s="75" t="s">
        <v>75</v>
      </c>
      <c r="AT532" s="75" t="s">
        <v>75</v>
      </c>
      <c r="AU532" s="85" t="s">
        <v>75</v>
      </c>
      <c r="AV532" s="86">
        <f t="shared" si="154"/>
        <v>0</v>
      </c>
      <c r="AW532" s="108"/>
      <c r="AX532" s="108"/>
      <c r="AY532" s="108"/>
      <c r="AZ532" s="108"/>
      <c r="BA532" s="108"/>
      <c r="BB532" s="108"/>
      <c r="BC532" s="108"/>
      <c r="BD532" s="108"/>
      <c r="BE532" s="63"/>
    </row>
    <row r="533" spans="1:57" ht="34.049999999999997" customHeight="1" x14ac:dyDescent="0.3">
      <c r="A533" s="702"/>
      <c r="B533" s="675"/>
      <c r="C533" s="727"/>
      <c r="D533" s="72" t="s">
        <v>79</v>
      </c>
      <c r="E533" s="678"/>
      <c r="F533" s="746"/>
      <c r="G533" s="73">
        <f t="shared" si="149"/>
        <v>157</v>
      </c>
      <c r="H533" s="74">
        <f t="shared" si="174"/>
        <v>0</v>
      </c>
      <c r="I533" s="75"/>
      <c r="J533" s="75"/>
      <c r="K533" s="75"/>
      <c r="L533" s="76"/>
      <c r="M533" s="77">
        <f t="shared" si="182"/>
        <v>157</v>
      </c>
      <c r="N533" s="78">
        <v>157</v>
      </c>
      <c r="O533" s="78"/>
      <c r="P533" s="78"/>
      <c r="Q533" s="78"/>
      <c r="R533" s="81"/>
      <c r="S533" s="62">
        <v>8</v>
      </c>
      <c r="T533" s="62"/>
      <c r="U533" s="62"/>
      <c r="V533" s="108">
        <v>149</v>
      </c>
      <c r="W533" s="108"/>
      <c r="X533" s="63"/>
      <c r="Y533" s="109">
        <v>132</v>
      </c>
      <c r="Z533" s="63">
        <v>25</v>
      </c>
      <c r="AA533" s="64"/>
      <c r="AB533" s="65">
        <v>41</v>
      </c>
      <c r="AC533" s="65">
        <v>37</v>
      </c>
      <c r="AD533" s="65">
        <v>4</v>
      </c>
      <c r="AE533" s="65">
        <v>92</v>
      </c>
      <c r="AF533" s="66">
        <v>15</v>
      </c>
      <c r="AG533" s="82">
        <v>35</v>
      </c>
      <c r="AH533" s="85">
        <v>18</v>
      </c>
      <c r="AI533" s="84">
        <v>135</v>
      </c>
      <c r="AJ533" s="83">
        <f t="shared" ref="AJ533:AJ534" si="212">SUM(AQ533:AU533)</f>
        <v>157</v>
      </c>
      <c r="AK533" s="84" t="s">
        <v>77</v>
      </c>
      <c r="AL533" s="75" t="s">
        <v>77</v>
      </c>
      <c r="AM533" s="85" t="s">
        <v>77</v>
      </c>
      <c r="AN533" s="82" t="s">
        <v>75</v>
      </c>
      <c r="AO533" s="75" t="s">
        <v>75</v>
      </c>
      <c r="AP533" s="85" t="s">
        <v>75</v>
      </c>
      <c r="AQ533" s="122">
        <v>4</v>
      </c>
      <c r="AR533" s="123">
        <v>4</v>
      </c>
      <c r="AS533" s="123">
        <v>68</v>
      </c>
      <c r="AT533" s="123">
        <v>27</v>
      </c>
      <c r="AU533" s="138">
        <v>54</v>
      </c>
      <c r="AV533" s="86">
        <f t="shared" si="154"/>
        <v>0</v>
      </c>
      <c r="AW533" s="108"/>
      <c r="AX533" s="108"/>
      <c r="AY533" s="108"/>
      <c r="AZ533" s="108"/>
      <c r="BA533" s="108"/>
      <c r="BB533" s="108"/>
      <c r="BC533" s="108"/>
      <c r="BD533" s="108"/>
      <c r="BE533" s="63"/>
    </row>
    <row r="534" spans="1:57" ht="34.049999999999997" customHeight="1" x14ac:dyDescent="0.3">
      <c r="A534" s="702"/>
      <c r="B534" s="676"/>
      <c r="C534" s="728"/>
      <c r="D534" s="89" t="s">
        <v>80</v>
      </c>
      <c r="E534" s="679"/>
      <c r="F534" s="747"/>
      <c r="G534" s="90">
        <f t="shared" si="149"/>
        <v>0</v>
      </c>
      <c r="H534" s="91">
        <f t="shared" si="174"/>
        <v>0</v>
      </c>
      <c r="I534" s="92"/>
      <c r="J534" s="92"/>
      <c r="K534" s="92"/>
      <c r="L534" s="93"/>
      <c r="M534" s="110">
        <f t="shared" si="182"/>
        <v>0</v>
      </c>
      <c r="N534" s="98"/>
      <c r="O534" s="98"/>
      <c r="P534" s="98"/>
      <c r="Q534" s="98"/>
      <c r="R534" s="99"/>
      <c r="S534" s="114"/>
      <c r="T534" s="114"/>
      <c r="U534" s="114"/>
      <c r="V534" s="98"/>
      <c r="W534" s="98"/>
      <c r="X534" s="99"/>
      <c r="Y534" s="97"/>
      <c r="Z534" s="99"/>
      <c r="AA534" s="103"/>
      <c r="AB534" s="92"/>
      <c r="AC534" s="92"/>
      <c r="AD534" s="92"/>
      <c r="AE534" s="92"/>
      <c r="AF534" s="93"/>
      <c r="AG534" s="103"/>
      <c r="AH534" s="106"/>
      <c r="AI534" s="105"/>
      <c r="AJ534" s="104">
        <f t="shared" si="212"/>
        <v>0</v>
      </c>
      <c r="AK534" s="105" t="s">
        <v>75</v>
      </c>
      <c r="AL534" s="92" t="s">
        <v>75</v>
      </c>
      <c r="AM534" s="106" t="s">
        <v>75</v>
      </c>
      <c r="AN534" s="103" t="s">
        <v>75</v>
      </c>
      <c r="AO534" s="92" t="s">
        <v>77</v>
      </c>
      <c r="AP534" s="106" t="s">
        <v>77</v>
      </c>
      <c r="AQ534" s="103"/>
      <c r="AR534" s="92"/>
      <c r="AS534" s="92"/>
      <c r="AT534" s="92"/>
      <c r="AU534" s="106"/>
      <c r="AV534" s="107">
        <f t="shared" si="154"/>
        <v>0</v>
      </c>
      <c r="AW534" s="98"/>
      <c r="AX534" s="98"/>
      <c r="AY534" s="98"/>
      <c r="AZ534" s="98"/>
      <c r="BA534" s="98"/>
      <c r="BB534" s="98"/>
      <c r="BC534" s="98"/>
      <c r="BD534" s="98"/>
      <c r="BE534" s="99"/>
    </row>
    <row r="535" spans="1:57" ht="34.049999999999997" customHeight="1" x14ac:dyDescent="0.3">
      <c r="A535" s="702"/>
      <c r="B535" s="674" t="s">
        <v>276</v>
      </c>
      <c r="C535" s="726">
        <v>32884704</v>
      </c>
      <c r="D535" s="51" t="s">
        <v>74</v>
      </c>
      <c r="E535" s="724">
        <v>67</v>
      </c>
      <c r="F535" s="745">
        <f>E535-SUM(M535:M539)</f>
        <v>14</v>
      </c>
      <c r="G535" s="53">
        <f t="shared" si="149"/>
        <v>0</v>
      </c>
      <c r="H535" s="54">
        <f t="shared" si="174"/>
        <v>0</v>
      </c>
      <c r="I535" s="55"/>
      <c r="J535" s="55"/>
      <c r="K535" s="55"/>
      <c r="L535" s="56"/>
      <c r="M535" s="57">
        <f t="shared" si="182"/>
        <v>0</v>
      </c>
      <c r="N535" s="58"/>
      <c r="O535" s="58"/>
      <c r="P535" s="58"/>
      <c r="Q535" s="58"/>
      <c r="R535" s="59"/>
      <c r="S535" s="60"/>
      <c r="T535" s="58"/>
      <c r="U535" s="58"/>
      <c r="V535" s="55"/>
      <c r="W535" s="58"/>
      <c r="X535" s="61"/>
      <c r="Y535" s="62"/>
      <c r="Z535" s="63"/>
      <c r="AA535" s="64"/>
      <c r="AB535" s="65"/>
      <c r="AC535" s="65"/>
      <c r="AD535" s="65"/>
      <c r="AE535" s="65"/>
      <c r="AF535" s="66"/>
      <c r="AG535" s="64"/>
      <c r="AH535" s="66"/>
      <c r="AI535" s="67"/>
      <c r="AJ535" s="68">
        <f t="shared" ref="AJ535:AJ536" si="213">SUM(AN535:AP535)</f>
        <v>0</v>
      </c>
      <c r="AK535" s="69" t="s">
        <v>75</v>
      </c>
      <c r="AL535" s="55" t="s">
        <v>75</v>
      </c>
      <c r="AM535" s="70" t="s">
        <v>75</v>
      </c>
      <c r="AN535" s="67"/>
      <c r="AO535" s="55"/>
      <c r="AP535" s="70"/>
      <c r="AQ535" s="67" t="s">
        <v>75</v>
      </c>
      <c r="AR535" s="55" t="s">
        <v>75</v>
      </c>
      <c r="AS535" s="55" t="s">
        <v>75</v>
      </c>
      <c r="AT535" s="55" t="s">
        <v>75</v>
      </c>
      <c r="AU535" s="56" t="s">
        <v>75</v>
      </c>
      <c r="AV535" s="71">
        <f t="shared" si="154"/>
        <v>0</v>
      </c>
      <c r="AW535" s="58"/>
      <c r="AX535" s="58"/>
      <c r="AY535" s="58"/>
      <c r="AZ535" s="58"/>
      <c r="BA535" s="58"/>
      <c r="BB535" s="58"/>
      <c r="BC535" s="58"/>
      <c r="BD535" s="58"/>
      <c r="BE535" s="61"/>
    </row>
    <row r="536" spans="1:57" ht="34.049999999999997" customHeight="1" x14ac:dyDescent="0.3">
      <c r="A536" s="702"/>
      <c r="B536" s="675"/>
      <c r="C536" s="727"/>
      <c r="D536" s="72" t="s">
        <v>76</v>
      </c>
      <c r="E536" s="678"/>
      <c r="F536" s="746"/>
      <c r="G536" s="73">
        <f t="shared" si="149"/>
        <v>0</v>
      </c>
      <c r="H536" s="74">
        <f t="shared" si="174"/>
        <v>0</v>
      </c>
      <c r="I536" s="75"/>
      <c r="J536" s="75"/>
      <c r="K536" s="75"/>
      <c r="L536" s="76"/>
      <c r="M536" s="77">
        <f t="shared" si="182"/>
        <v>0</v>
      </c>
      <c r="N536" s="78"/>
      <c r="O536" s="78"/>
      <c r="P536" s="78"/>
      <c r="Q536" s="78"/>
      <c r="R536" s="79"/>
      <c r="S536" s="80"/>
      <c r="T536" s="75"/>
      <c r="U536" s="75"/>
      <c r="V536" s="78"/>
      <c r="W536" s="78"/>
      <c r="X536" s="81"/>
      <c r="Y536" s="62"/>
      <c r="Z536" s="63"/>
      <c r="AA536" s="64"/>
      <c r="AB536" s="65"/>
      <c r="AC536" s="65"/>
      <c r="AD536" s="65"/>
      <c r="AE536" s="65"/>
      <c r="AF536" s="66"/>
      <c r="AG536" s="82"/>
      <c r="AH536" s="76"/>
      <c r="AI536" s="82"/>
      <c r="AJ536" s="83">
        <f t="shared" si="213"/>
        <v>0</v>
      </c>
      <c r="AK536" s="84" t="s">
        <v>77</v>
      </c>
      <c r="AL536" s="75" t="s">
        <v>77</v>
      </c>
      <c r="AM536" s="85" t="s">
        <v>77</v>
      </c>
      <c r="AN536" s="82"/>
      <c r="AO536" s="75"/>
      <c r="AP536" s="85"/>
      <c r="AQ536" s="82" t="s">
        <v>75</v>
      </c>
      <c r="AR536" s="75" t="s">
        <v>75</v>
      </c>
      <c r="AS536" s="75" t="s">
        <v>75</v>
      </c>
      <c r="AT536" s="75" t="s">
        <v>75</v>
      </c>
      <c r="AU536" s="76" t="s">
        <v>75</v>
      </c>
      <c r="AV536" s="86">
        <f t="shared" si="154"/>
        <v>0</v>
      </c>
      <c r="AW536" s="78"/>
      <c r="AX536" s="78"/>
      <c r="AY536" s="78"/>
      <c r="AZ536" s="78"/>
      <c r="BA536" s="78"/>
      <c r="BB536" s="78"/>
      <c r="BC536" s="78"/>
      <c r="BD536" s="78"/>
      <c r="BE536" s="81"/>
    </row>
    <row r="537" spans="1:57" ht="34.049999999999997" customHeight="1" x14ac:dyDescent="0.3">
      <c r="A537" s="702"/>
      <c r="B537" s="675"/>
      <c r="C537" s="727"/>
      <c r="D537" s="72" t="s">
        <v>78</v>
      </c>
      <c r="E537" s="678"/>
      <c r="F537" s="746"/>
      <c r="G537" s="73">
        <f t="shared" si="149"/>
        <v>0</v>
      </c>
      <c r="H537" s="74">
        <f t="shared" si="174"/>
        <v>0</v>
      </c>
      <c r="I537" s="75"/>
      <c r="J537" s="75"/>
      <c r="K537" s="75"/>
      <c r="L537" s="76"/>
      <c r="M537" s="77">
        <f t="shared" si="182"/>
        <v>0</v>
      </c>
      <c r="N537" s="78"/>
      <c r="O537" s="78"/>
      <c r="P537" s="78"/>
      <c r="Q537" s="87"/>
      <c r="R537" s="79"/>
      <c r="S537" s="80"/>
      <c r="T537" s="78"/>
      <c r="U537" s="78"/>
      <c r="V537" s="78"/>
      <c r="W537" s="78"/>
      <c r="X537" s="81"/>
      <c r="Y537" s="62"/>
      <c r="Z537" s="63"/>
      <c r="AA537" s="64"/>
      <c r="AB537" s="65"/>
      <c r="AC537" s="65"/>
      <c r="AD537" s="65"/>
      <c r="AE537" s="65"/>
      <c r="AF537" s="66"/>
      <c r="AG537" s="82"/>
      <c r="AH537" s="76"/>
      <c r="AI537" s="82"/>
      <c r="AJ537" s="83">
        <f>SUM(AK537:AM537)</f>
        <v>0</v>
      </c>
      <c r="AK537" s="84"/>
      <c r="AL537" s="75"/>
      <c r="AM537" s="85"/>
      <c r="AN537" s="82" t="s">
        <v>75</v>
      </c>
      <c r="AO537" s="75" t="s">
        <v>75</v>
      </c>
      <c r="AP537" s="85" t="s">
        <v>75</v>
      </c>
      <c r="AQ537" s="82" t="s">
        <v>75</v>
      </c>
      <c r="AR537" s="75" t="s">
        <v>75</v>
      </c>
      <c r="AS537" s="75" t="s">
        <v>75</v>
      </c>
      <c r="AT537" s="75" t="s">
        <v>75</v>
      </c>
      <c r="AU537" s="76" t="s">
        <v>75</v>
      </c>
      <c r="AV537" s="86">
        <f t="shared" si="154"/>
        <v>0</v>
      </c>
      <c r="AW537" s="78"/>
      <c r="AX537" s="78"/>
      <c r="AY537" s="78"/>
      <c r="AZ537" s="78"/>
      <c r="BA537" s="78"/>
      <c r="BB537" s="78"/>
      <c r="BC537" s="78"/>
      <c r="BD537" s="78"/>
      <c r="BE537" s="81"/>
    </row>
    <row r="538" spans="1:57" ht="34.049999999999997" customHeight="1" x14ac:dyDescent="0.3">
      <c r="A538" s="702"/>
      <c r="B538" s="675"/>
      <c r="C538" s="727"/>
      <c r="D538" s="72" t="s">
        <v>79</v>
      </c>
      <c r="E538" s="678"/>
      <c r="F538" s="746"/>
      <c r="G538" s="73">
        <f t="shared" si="149"/>
        <v>55</v>
      </c>
      <c r="H538" s="74">
        <f t="shared" si="174"/>
        <v>1</v>
      </c>
      <c r="I538" s="75"/>
      <c r="J538" s="75"/>
      <c r="K538" s="75">
        <v>1</v>
      </c>
      <c r="L538" s="76"/>
      <c r="M538" s="77">
        <f t="shared" si="182"/>
        <v>53</v>
      </c>
      <c r="N538" s="78">
        <v>53</v>
      </c>
      <c r="O538" s="78"/>
      <c r="P538" s="78"/>
      <c r="Q538" s="78"/>
      <c r="R538" s="79"/>
      <c r="S538" s="80"/>
      <c r="T538" s="78"/>
      <c r="U538" s="78"/>
      <c r="V538" s="78">
        <v>53</v>
      </c>
      <c r="W538" s="78"/>
      <c r="X538" s="81"/>
      <c r="Y538" s="62">
        <v>41</v>
      </c>
      <c r="Z538" s="63">
        <v>12</v>
      </c>
      <c r="AA538" s="64"/>
      <c r="AB538" s="65">
        <v>42</v>
      </c>
      <c r="AC538" s="65">
        <v>42</v>
      </c>
      <c r="AD538" s="65">
        <v>29</v>
      </c>
      <c r="AE538" s="65">
        <v>41</v>
      </c>
      <c r="AF538" s="66">
        <v>18</v>
      </c>
      <c r="AG538" s="82">
        <v>48</v>
      </c>
      <c r="AH538" s="76">
        <v>25</v>
      </c>
      <c r="AI538" s="82">
        <v>125</v>
      </c>
      <c r="AJ538" s="83">
        <f t="shared" ref="AJ538:AJ539" si="214">SUM(AQ538:AU538)</f>
        <v>53</v>
      </c>
      <c r="AK538" s="84" t="s">
        <v>77</v>
      </c>
      <c r="AL538" s="75" t="s">
        <v>77</v>
      </c>
      <c r="AM538" s="85" t="s">
        <v>77</v>
      </c>
      <c r="AN538" s="82" t="s">
        <v>75</v>
      </c>
      <c r="AO538" s="75" t="s">
        <v>75</v>
      </c>
      <c r="AP538" s="85" t="s">
        <v>75</v>
      </c>
      <c r="AQ538" s="88">
        <v>3</v>
      </c>
      <c r="AR538" s="76">
        <v>10</v>
      </c>
      <c r="AS538" s="76">
        <v>11</v>
      </c>
      <c r="AT538" s="76">
        <v>20</v>
      </c>
      <c r="AU538" s="85">
        <v>9</v>
      </c>
      <c r="AV538" s="86">
        <f t="shared" si="154"/>
        <v>2</v>
      </c>
      <c r="AW538" s="78"/>
      <c r="AX538" s="78"/>
      <c r="AY538" s="78"/>
      <c r="AZ538" s="78"/>
      <c r="BA538" s="78">
        <v>1</v>
      </c>
      <c r="BB538" s="78"/>
      <c r="BC538" s="78"/>
      <c r="BD538" s="78">
        <v>1</v>
      </c>
      <c r="BE538" s="81"/>
    </row>
    <row r="539" spans="1:57" ht="34.049999999999997" customHeight="1" x14ac:dyDescent="0.3">
      <c r="A539" s="702"/>
      <c r="B539" s="676"/>
      <c r="C539" s="728"/>
      <c r="D539" s="89" t="s">
        <v>80</v>
      </c>
      <c r="E539" s="679"/>
      <c r="F539" s="747"/>
      <c r="G539" s="90">
        <f t="shared" si="149"/>
        <v>0</v>
      </c>
      <c r="H539" s="91">
        <f t="shared" si="174"/>
        <v>0</v>
      </c>
      <c r="I539" s="92"/>
      <c r="J539" s="92"/>
      <c r="K539" s="92"/>
      <c r="L539" s="93"/>
      <c r="M539" s="94">
        <f t="shared" si="182"/>
        <v>0</v>
      </c>
      <c r="N539" s="95"/>
      <c r="O539" s="95"/>
      <c r="P539" s="95"/>
      <c r="Q539" s="95"/>
      <c r="R539" s="96"/>
      <c r="S539" s="97"/>
      <c r="T539" s="98"/>
      <c r="U539" s="98"/>
      <c r="V539" s="98"/>
      <c r="W539" s="98"/>
      <c r="X539" s="99"/>
      <c r="Y539" s="100"/>
      <c r="Z539" s="81"/>
      <c r="AA539" s="82"/>
      <c r="AB539" s="75"/>
      <c r="AC539" s="75"/>
      <c r="AD539" s="75"/>
      <c r="AE539" s="75"/>
      <c r="AF539" s="76"/>
      <c r="AG539" s="101"/>
      <c r="AH539" s="102"/>
      <c r="AI539" s="103"/>
      <c r="AJ539" s="104">
        <f t="shared" si="214"/>
        <v>0</v>
      </c>
      <c r="AK539" s="105" t="s">
        <v>75</v>
      </c>
      <c r="AL539" s="92" t="s">
        <v>75</v>
      </c>
      <c r="AM539" s="106" t="s">
        <v>75</v>
      </c>
      <c r="AN539" s="103" t="s">
        <v>75</v>
      </c>
      <c r="AO539" s="92" t="s">
        <v>77</v>
      </c>
      <c r="AP539" s="106" t="s">
        <v>77</v>
      </c>
      <c r="AQ539" s="103"/>
      <c r="AR539" s="92"/>
      <c r="AS539" s="92"/>
      <c r="AT539" s="92"/>
      <c r="AU539" s="93"/>
      <c r="AV539" s="107">
        <f t="shared" si="154"/>
        <v>0</v>
      </c>
      <c r="AW539" s="98"/>
      <c r="AX539" s="98"/>
      <c r="AY539" s="98"/>
      <c r="AZ539" s="98"/>
      <c r="BA539" s="98"/>
      <c r="BB539" s="98"/>
      <c r="BC539" s="98"/>
      <c r="BD539" s="98"/>
      <c r="BE539" s="99"/>
    </row>
    <row r="540" spans="1:57" ht="34.049999999999997" customHeight="1" x14ac:dyDescent="0.3">
      <c r="A540" s="702"/>
      <c r="B540" s="674" t="s">
        <v>277</v>
      </c>
      <c r="C540" s="726">
        <v>1998390</v>
      </c>
      <c r="D540" s="51" t="s">
        <v>74</v>
      </c>
      <c r="E540" s="724">
        <v>7</v>
      </c>
      <c r="F540" s="745">
        <f>E540-SUM(M540:M544)</f>
        <v>7</v>
      </c>
      <c r="G540" s="53">
        <f t="shared" si="149"/>
        <v>0</v>
      </c>
      <c r="H540" s="54">
        <f t="shared" si="174"/>
        <v>0</v>
      </c>
      <c r="I540" s="55"/>
      <c r="J540" s="55"/>
      <c r="K540" s="55"/>
      <c r="L540" s="56"/>
      <c r="M540" s="57">
        <f t="shared" si="182"/>
        <v>0</v>
      </c>
      <c r="N540" s="58"/>
      <c r="O540" s="58"/>
      <c r="P540" s="58"/>
      <c r="Q540" s="58"/>
      <c r="R540" s="61"/>
      <c r="S540" s="62"/>
      <c r="T540" s="62"/>
      <c r="U540" s="62"/>
      <c r="V540" s="108"/>
      <c r="W540" s="108"/>
      <c r="X540" s="63"/>
      <c r="Y540" s="60"/>
      <c r="Z540" s="61"/>
      <c r="AA540" s="67"/>
      <c r="AB540" s="55"/>
      <c r="AC540" s="55"/>
      <c r="AD540" s="55"/>
      <c r="AE540" s="55"/>
      <c r="AF540" s="56"/>
      <c r="AG540" s="67"/>
      <c r="AH540" s="70"/>
      <c r="AI540" s="69"/>
      <c r="AJ540" s="68">
        <f t="shared" ref="AJ540:AJ541" si="215">SUM(AN540:AP540)</f>
        <v>0</v>
      </c>
      <c r="AK540" s="69" t="s">
        <v>75</v>
      </c>
      <c r="AL540" s="55" t="s">
        <v>75</v>
      </c>
      <c r="AM540" s="70" t="s">
        <v>75</v>
      </c>
      <c r="AN540" s="67"/>
      <c r="AO540" s="55"/>
      <c r="AP540" s="70"/>
      <c r="AQ540" s="67" t="s">
        <v>75</v>
      </c>
      <c r="AR540" s="55" t="s">
        <v>75</v>
      </c>
      <c r="AS540" s="55" t="s">
        <v>75</v>
      </c>
      <c r="AT540" s="55" t="s">
        <v>75</v>
      </c>
      <c r="AU540" s="70" t="s">
        <v>75</v>
      </c>
      <c r="AV540" s="71">
        <f t="shared" si="154"/>
        <v>0</v>
      </c>
      <c r="AW540" s="108"/>
      <c r="AX540" s="108"/>
      <c r="AY540" s="108"/>
      <c r="AZ540" s="108"/>
      <c r="BA540" s="108"/>
      <c r="BB540" s="108"/>
      <c r="BC540" s="108"/>
      <c r="BD540" s="108"/>
      <c r="BE540" s="63"/>
    </row>
    <row r="541" spans="1:57" ht="34.049999999999997" customHeight="1" x14ac:dyDescent="0.3">
      <c r="A541" s="702"/>
      <c r="B541" s="675"/>
      <c r="C541" s="727"/>
      <c r="D541" s="72" t="s">
        <v>76</v>
      </c>
      <c r="E541" s="678"/>
      <c r="F541" s="746"/>
      <c r="G541" s="73">
        <f t="shared" si="149"/>
        <v>0</v>
      </c>
      <c r="H541" s="74">
        <f t="shared" si="174"/>
        <v>0</v>
      </c>
      <c r="I541" s="75"/>
      <c r="J541" s="75"/>
      <c r="K541" s="75"/>
      <c r="L541" s="76"/>
      <c r="M541" s="77">
        <f t="shared" si="182"/>
        <v>0</v>
      </c>
      <c r="N541" s="78"/>
      <c r="O541" s="78"/>
      <c r="P541" s="78"/>
      <c r="Q541" s="78"/>
      <c r="R541" s="81"/>
      <c r="S541" s="62"/>
      <c r="T541" s="62"/>
      <c r="U541" s="62"/>
      <c r="V541" s="108"/>
      <c r="W541" s="108"/>
      <c r="X541" s="63"/>
      <c r="Y541" s="109"/>
      <c r="Z541" s="63"/>
      <c r="AA541" s="64"/>
      <c r="AB541" s="65"/>
      <c r="AC541" s="65"/>
      <c r="AD541" s="65"/>
      <c r="AE541" s="65"/>
      <c r="AF541" s="66"/>
      <c r="AG541" s="82"/>
      <c r="AH541" s="85"/>
      <c r="AI541" s="84"/>
      <c r="AJ541" s="83">
        <f t="shared" si="215"/>
        <v>0</v>
      </c>
      <c r="AK541" s="84" t="s">
        <v>77</v>
      </c>
      <c r="AL541" s="75" t="s">
        <v>77</v>
      </c>
      <c r="AM541" s="85" t="s">
        <v>77</v>
      </c>
      <c r="AN541" s="82"/>
      <c r="AO541" s="75"/>
      <c r="AP541" s="85"/>
      <c r="AQ541" s="82" t="s">
        <v>75</v>
      </c>
      <c r="AR541" s="75" t="s">
        <v>75</v>
      </c>
      <c r="AS541" s="75" t="s">
        <v>75</v>
      </c>
      <c r="AT541" s="75" t="s">
        <v>75</v>
      </c>
      <c r="AU541" s="85" t="s">
        <v>75</v>
      </c>
      <c r="AV541" s="86">
        <f t="shared" si="154"/>
        <v>0</v>
      </c>
      <c r="AW541" s="108"/>
      <c r="AX541" s="108"/>
      <c r="AY541" s="108"/>
      <c r="AZ541" s="108"/>
      <c r="BA541" s="108"/>
      <c r="BB541" s="108"/>
      <c r="BC541" s="108"/>
      <c r="BD541" s="108"/>
      <c r="BE541" s="63"/>
    </row>
    <row r="542" spans="1:57" ht="34.049999999999997" customHeight="1" x14ac:dyDescent="0.3">
      <c r="A542" s="702"/>
      <c r="B542" s="675"/>
      <c r="C542" s="727"/>
      <c r="D542" s="72" t="s">
        <v>78</v>
      </c>
      <c r="E542" s="678"/>
      <c r="F542" s="746"/>
      <c r="G542" s="73">
        <f t="shared" si="149"/>
        <v>0</v>
      </c>
      <c r="H542" s="74">
        <f t="shared" si="174"/>
        <v>0</v>
      </c>
      <c r="I542" s="75"/>
      <c r="J542" s="75"/>
      <c r="K542" s="75"/>
      <c r="L542" s="76"/>
      <c r="M542" s="77">
        <f t="shared" si="182"/>
        <v>0</v>
      </c>
      <c r="N542" s="78"/>
      <c r="O542" s="78"/>
      <c r="P542" s="78"/>
      <c r="Q542" s="78"/>
      <c r="R542" s="81"/>
      <c r="S542" s="62"/>
      <c r="T542" s="62"/>
      <c r="U542" s="62"/>
      <c r="V542" s="108"/>
      <c r="W542" s="108"/>
      <c r="X542" s="63"/>
      <c r="Y542" s="109"/>
      <c r="Z542" s="63"/>
      <c r="AA542" s="64"/>
      <c r="AB542" s="65"/>
      <c r="AC542" s="65"/>
      <c r="AD542" s="65"/>
      <c r="AE542" s="65"/>
      <c r="AF542" s="66"/>
      <c r="AG542" s="82"/>
      <c r="AH542" s="85"/>
      <c r="AI542" s="84"/>
      <c r="AJ542" s="83">
        <f>SUM(AK542:AM542)</f>
        <v>0</v>
      </c>
      <c r="AK542" s="84"/>
      <c r="AL542" s="75"/>
      <c r="AM542" s="85"/>
      <c r="AN542" s="82" t="s">
        <v>75</v>
      </c>
      <c r="AO542" s="75" t="s">
        <v>75</v>
      </c>
      <c r="AP542" s="85" t="s">
        <v>75</v>
      </c>
      <c r="AQ542" s="82" t="s">
        <v>75</v>
      </c>
      <c r="AR542" s="75" t="s">
        <v>75</v>
      </c>
      <c r="AS542" s="75" t="s">
        <v>75</v>
      </c>
      <c r="AT542" s="75" t="s">
        <v>75</v>
      </c>
      <c r="AU542" s="85" t="s">
        <v>75</v>
      </c>
      <c r="AV542" s="86">
        <f t="shared" si="154"/>
        <v>0</v>
      </c>
      <c r="AW542" s="108"/>
      <c r="AX542" s="108"/>
      <c r="AY542" s="108"/>
      <c r="AZ542" s="108"/>
      <c r="BA542" s="108"/>
      <c r="BB542" s="108"/>
      <c r="BC542" s="108"/>
      <c r="BD542" s="108"/>
      <c r="BE542" s="63"/>
    </row>
    <row r="543" spans="1:57" ht="34.049999999999997" customHeight="1" x14ac:dyDescent="0.3">
      <c r="A543" s="702"/>
      <c r="B543" s="675"/>
      <c r="C543" s="727"/>
      <c r="D543" s="72" t="s">
        <v>79</v>
      </c>
      <c r="E543" s="678"/>
      <c r="F543" s="746"/>
      <c r="G543" s="73">
        <f t="shared" si="149"/>
        <v>0</v>
      </c>
      <c r="H543" s="74">
        <f t="shared" si="174"/>
        <v>0</v>
      </c>
      <c r="I543" s="75"/>
      <c r="J543" s="75"/>
      <c r="K543" s="75"/>
      <c r="L543" s="76"/>
      <c r="M543" s="77">
        <f t="shared" si="182"/>
        <v>0</v>
      </c>
      <c r="N543" s="78"/>
      <c r="O543" s="78"/>
      <c r="P543" s="78"/>
      <c r="Q543" s="78"/>
      <c r="R543" s="81"/>
      <c r="S543" s="62"/>
      <c r="T543" s="62"/>
      <c r="U543" s="62"/>
      <c r="V543" s="108"/>
      <c r="W543" s="108"/>
      <c r="X543" s="63"/>
      <c r="Y543" s="109"/>
      <c r="Z543" s="63"/>
      <c r="AA543" s="64"/>
      <c r="AB543" s="65"/>
      <c r="AC543" s="65"/>
      <c r="AD543" s="65"/>
      <c r="AE543" s="65"/>
      <c r="AF543" s="66"/>
      <c r="AG543" s="82"/>
      <c r="AH543" s="85"/>
      <c r="AI543" s="84"/>
      <c r="AJ543" s="83">
        <f t="shared" ref="AJ543:AJ544" si="216">SUM(AQ543:AU543)</f>
        <v>0</v>
      </c>
      <c r="AK543" s="84" t="s">
        <v>77</v>
      </c>
      <c r="AL543" s="75" t="s">
        <v>77</v>
      </c>
      <c r="AM543" s="85" t="s">
        <v>77</v>
      </c>
      <c r="AN543" s="82" t="s">
        <v>75</v>
      </c>
      <c r="AO543" s="75" t="s">
        <v>75</v>
      </c>
      <c r="AP543" s="85" t="s">
        <v>75</v>
      </c>
      <c r="AQ543" s="82"/>
      <c r="AR543" s="75"/>
      <c r="AS543" s="75"/>
      <c r="AT543" s="75"/>
      <c r="AU543" s="85"/>
      <c r="AV543" s="86">
        <f t="shared" si="154"/>
        <v>0</v>
      </c>
      <c r="AW543" s="108"/>
      <c r="AX543" s="108"/>
      <c r="AY543" s="108"/>
      <c r="AZ543" s="108"/>
      <c r="BA543" s="108"/>
      <c r="BB543" s="108"/>
      <c r="BC543" s="108"/>
      <c r="BD543" s="108"/>
      <c r="BE543" s="63"/>
    </row>
    <row r="544" spans="1:57" ht="34.049999999999997" customHeight="1" x14ac:dyDescent="0.3">
      <c r="A544" s="702"/>
      <c r="B544" s="676"/>
      <c r="C544" s="728"/>
      <c r="D544" s="89" t="s">
        <v>80</v>
      </c>
      <c r="E544" s="679"/>
      <c r="F544" s="747"/>
      <c r="G544" s="90">
        <f t="shared" si="149"/>
        <v>0</v>
      </c>
      <c r="H544" s="91">
        <f t="shared" si="174"/>
        <v>0</v>
      </c>
      <c r="I544" s="92"/>
      <c r="J544" s="92"/>
      <c r="K544" s="92"/>
      <c r="L544" s="93"/>
      <c r="M544" s="110">
        <f t="shared" si="182"/>
        <v>0</v>
      </c>
      <c r="N544" s="98"/>
      <c r="O544" s="98"/>
      <c r="P544" s="98"/>
      <c r="Q544" s="98"/>
      <c r="R544" s="99"/>
      <c r="S544" s="100"/>
      <c r="T544" s="100"/>
      <c r="U544" s="100"/>
      <c r="V544" s="78"/>
      <c r="W544" s="78"/>
      <c r="X544" s="81"/>
      <c r="Y544" s="80"/>
      <c r="Z544" s="81"/>
      <c r="AA544" s="82"/>
      <c r="AB544" s="75"/>
      <c r="AC544" s="75"/>
      <c r="AD544" s="75"/>
      <c r="AE544" s="75"/>
      <c r="AF544" s="76"/>
      <c r="AG544" s="103"/>
      <c r="AH544" s="106"/>
      <c r="AI544" s="111"/>
      <c r="AJ544" s="112">
        <f t="shared" si="216"/>
        <v>0</v>
      </c>
      <c r="AK544" s="105" t="s">
        <v>75</v>
      </c>
      <c r="AL544" s="92" t="s">
        <v>75</v>
      </c>
      <c r="AM544" s="106" t="s">
        <v>75</v>
      </c>
      <c r="AN544" s="103" t="s">
        <v>75</v>
      </c>
      <c r="AO544" s="92" t="s">
        <v>77</v>
      </c>
      <c r="AP544" s="106" t="s">
        <v>77</v>
      </c>
      <c r="AQ544" s="103"/>
      <c r="AR544" s="92"/>
      <c r="AS544" s="92"/>
      <c r="AT544" s="92"/>
      <c r="AU544" s="106"/>
      <c r="AV544" s="107">
        <f t="shared" si="154"/>
        <v>0</v>
      </c>
      <c r="AW544" s="78"/>
      <c r="AX544" s="78"/>
      <c r="AY544" s="78"/>
      <c r="AZ544" s="78"/>
      <c r="BA544" s="78"/>
      <c r="BB544" s="78"/>
      <c r="BC544" s="78"/>
      <c r="BD544" s="78"/>
      <c r="BE544" s="81"/>
    </row>
    <row r="545" spans="1:57" ht="34.049999999999997" customHeight="1" x14ac:dyDescent="0.3">
      <c r="A545" s="702"/>
      <c r="B545" s="674" t="s">
        <v>278</v>
      </c>
      <c r="C545" s="726">
        <v>1998383</v>
      </c>
      <c r="D545" s="51" t="s">
        <v>74</v>
      </c>
      <c r="E545" s="724">
        <v>34</v>
      </c>
      <c r="F545" s="745">
        <f>E545-SUM(M545:M549)</f>
        <v>1</v>
      </c>
      <c r="G545" s="53">
        <f t="shared" si="149"/>
        <v>0</v>
      </c>
      <c r="H545" s="54">
        <f t="shared" si="174"/>
        <v>0</v>
      </c>
      <c r="I545" s="55"/>
      <c r="J545" s="55"/>
      <c r="K545" s="55"/>
      <c r="L545" s="56"/>
      <c r="M545" s="57">
        <f t="shared" si="182"/>
        <v>0</v>
      </c>
      <c r="N545" s="58"/>
      <c r="O545" s="58"/>
      <c r="P545" s="58"/>
      <c r="Q545" s="58"/>
      <c r="R545" s="61"/>
      <c r="S545" s="113"/>
      <c r="T545" s="113"/>
      <c r="U545" s="113"/>
      <c r="V545" s="58"/>
      <c r="W545" s="58"/>
      <c r="X545" s="61"/>
      <c r="Y545" s="60"/>
      <c r="Z545" s="61"/>
      <c r="AA545" s="67"/>
      <c r="AB545" s="55"/>
      <c r="AC545" s="55"/>
      <c r="AD545" s="55"/>
      <c r="AE545" s="55"/>
      <c r="AF545" s="56"/>
      <c r="AG545" s="67"/>
      <c r="AH545" s="70"/>
      <c r="AI545" s="69"/>
      <c r="AJ545" s="68">
        <f t="shared" ref="AJ545:AJ546" si="217">SUM(AN545:AP545)</f>
        <v>0</v>
      </c>
      <c r="AK545" s="69" t="s">
        <v>75</v>
      </c>
      <c r="AL545" s="55" t="s">
        <v>75</v>
      </c>
      <c r="AM545" s="70" t="s">
        <v>75</v>
      </c>
      <c r="AN545" s="67"/>
      <c r="AO545" s="55"/>
      <c r="AP545" s="70"/>
      <c r="AQ545" s="67" t="s">
        <v>75</v>
      </c>
      <c r="AR545" s="55" t="s">
        <v>75</v>
      </c>
      <c r="AS545" s="55" t="s">
        <v>75</v>
      </c>
      <c r="AT545" s="55" t="s">
        <v>75</v>
      </c>
      <c r="AU545" s="70" t="s">
        <v>75</v>
      </c>
      <c r="AV545" s="71">
        <f t="shared" si="154"/>
        <v>0</v>
      </c>
      <c r="AW545" s="58"/>
      <c r="AX545" s="58"/>
      <c r="AY545" s="58"/>
      <c r="AZ545" s="58"/>
      <c r="BA545" s="58"/>
      <c r="BB545" s="58"/>
      <c r="BC545" s="58"/>
      <c r="BD545" s="58"/>
      <c r="BE545" s="61"/>
    </row>
    <row r="546" spans="1:57" ht="34.049999999999997" customHeight="1" x14ac:dyDescent="0.3">
      <c r="A546" s="702"/>
      <c r="B546" s="675"/>
      <c r="C546" s="727"/>
      <c r="D546" s="72" t="s">
        <v>76</v>
      </c>
      <c r="E546" s="678"/>
      <c r="F546" s="746"/>
      <c r="G546" s="73">
        <f t="shared" si="149"/>
        <v>0</v>
      </c>
      <c r="H546" s="74">
        <f t="shared" si="174"/>
        <v>0</v>
      </c>
      <c r="I546" s="75"/>
      <c r="J546" s="75"/>
      <c r="K546" s="75"/>
      <c r="L546" s="76"/>
      <c r="M546" s="77">
        <f t="shared" si="182"/>
        <v>0</v>
      </c>
      <c r="N546" s="78"/>
      <c r="O546" s="78"/>
      <c r="P546" s="78"/>
      <c r="Q546" s="78"/>
      <c r="R546" s="81"/>
      <c r="S546" s="62"/>
      <c r="T546" s="62"/>
      <c r="U546" s="62"/>
      <c r="V546" s="108"/>
      <c r="W546" s="108"/>
      <c r="X546" s="63"/>
      <c r="Y546" s="109"/>
      <c r="Z546" s="63"/>
      <c r="AA546" s="64"/>
      <c r="AB546" s="65"/>
      <c r="AC546" s="65"/>
      <c r="AD546" s="65"/>
      <c r="AE546" s="65"/>
      <c r="AF546" s="66"/>
      <c r="AG546" s="82"/>
      <c r="AH546" s="85"/>
      <c r="AI546" s="84"/>
      <c r="AJ546" s="83">
        <f t="shared" si="217"/>
        <v>0</v>
      </c>
      <c r="AK546" s="84" t="s">
        <v>77</v>
      </c>
      <c r="AL546" s="75" t="s">
        <v>77</v>
      </c>
      <c r="AM546" s="85" t="s">
        <v>77</v>
      </c>
      <c r="AN546" s="82"/>
      <c r="AO546" s="75"/>
      <c r="AP546" s="85"/>
      <c r="AQ546" s="82" t="s">
        <v>75</v>
      </c>
      <c r="AR546" s="75" t="s">
        <v>75</v>
      </c>
      <c r="AS546" s="75" t="s">
        <v>75</v>
      </c>
      <c r="AT546" s="75" t="s">
        <v>75</v>
      </c>
      <c r="AU546" s="85" t="s">
        <v>75</v>
      </c>
      <c r="AV546" s="86">
        <f t="shared" si="154"/>
        <v>0</v>
      </c>
      <c r="AW546" s="108"/>
      <c r="AX546" s="108"/>
      <c r="AY546" s="108"/>
      <c r="AZ546" s="108"/>
      <c r="BA546" s="108"/>
      <c r="BB546" s="108"/>
      <c r="BC546" s="108"/>
      <c r="BD546" s="108"/>
      <c r="BE546" s="63"/>
    </row>
    <row r="547" spans="1:57" ht="34.049999999999997" customHeight="1" x14ac:dyDescent="0.3">
      <c r="A547" s="702"/>
      <c r="B547" s="675"/>
      <c r="C547" s="727"/>
      <c r="D547" s="72" t="s">
        <v>78</v>
      </c>
      <c r="E547" s="678"/>
      <c r="F547" s="746"/>
      <c r="G547" s="73">
        <f t="shared" si="149"/>
        <v>0</v>
      </c>
      <c r="H547" s="74">
        <f t="shared" si="174"/>
        <v>0</v>
      </c>
      <c r="I547" s="75"/>
      <c r="J547" s="75"/>
      <c r="K547" s="75"/>
      <c r="L547" s="76"/>
      <c r="M547" s="77">
        <f t="shared" si="182"/>
        <v>0</v>
      </c>
      <c r="N547" s="78"/>
      <c r="O547" s="78"/>
      <c r="P547" s="78"/>
      <c r="Q547" s="78"/>
      <c r="R547" s="81"/>
      <c r="S547" s="62"/>
      <c r="T547" s="62"/>
      <c r="U547" s="62"/>
      <c r="V547" s="108"/>
      <c r="W547" s="108"/>
      <c r="X547" s="63"/>
      <c r="Y547" s="109"/>
      <c r="Z547" s="63"/>
      <c r="AA547" s="64"/>
      <c r="AB547" s="65"/>
      <c r="AC547" s="65"/>
      <c r="AD547" s="65"/>
      <c r="AE547" s="65"/>
      <c r="AF547" s="66"/>
      <c r="AG547" s="82"/>
      <c r="AH547" s="85"/>
      <c r="AI547" s="84"/>
      <c r="AJ547" s="83">
        <f>SUM(AK547:AM547)</f>
        <v>0</v>
      </c>
      <c r="AK547" s="84"/>
      <c r="AL547" s="75"/>
      <c r="AM547" s="85"/>
      <c r="AN547" s="82" t="s">
        <v>75</v>
      </c>
      <c r="AO547" s="75" t="s">
        <v>75</v>
      </c>
      <c r="AP547" s="85" t="s">
        <v>75</v>
      </c>
      <c r="AQ547" s="82" t="s">
        <v>75</v>
      </c>
      <c r="AR547" s="75" t="s">
        <v>75</v>
      </c>
      <c r="AS547" s="75" t="s">
        <v>75</v>
      </c>
      <c r="AT547" s="75" t="s">
        <v>75</v>
      </c>
      <c r="AU547" s="85" t="s">
        <v>75</v>
      </c>
      <c r="AV547" s="86">
        <f t="shared" si="154"/>
        <v>0</v>
      </c>
      <c r="AW547" s="108"/>
      <c r="AX547" s="108"/>
      <c r="AY547" s="108"/>
      <c r="AZ547" s="108"/>
      <c r="BA547" s="108"/>
      <c r="BB547" s="108"/>
      <c r="BC547" s="108"/>
      <c r="BD547" s="108"/>
      <c r="BE547" s="63"/>
    </row>
    <row r="548" spans="1:57" ht="34.049999999999997" customHeight="1" x14ac:dyDescent="0.3">
      <c r="A548" s="702"/>
      <c r="B548" s="675"/>
      <c r="C548" s="727"/>
      <c r="D548" s="72" t="s">
        <v>79</v>
      </c>
      <c r="E548" s="678"/>
      <c r="F548" s="746"/>
      <c r="G548" s="73">
        <f t="shared" si="149"/>
        <v>33</v>
      </c>
      <c r="H548" s="74">
        <f t="shared" si="174"/>
        <v>1</v>
      </c>
      <c r="I548" s="75">
        <v>1</v>
      </c>
      <c r="J548" s="75"/>
      <c r="K548" s="75"/>
      <c r="L548" s="76"/>
      <c r="M548" s="77">
        <f t="shared" si="182"/>
        <v>33</v>
      </c>
      <c r="N548" s="78">
        <v>33</v>
      </c>
      <c r="O548" s="78"/>
      <c r="P548" s="78"/>
      <c r="Q548" s="78"/>
      <c r="R548" s="81"/>
      <c r="S548" s="62"/>
      <c r="T548" s="62"/>
      <c r="U548" s="62"/>
      <c r="V548" s="108">
        <v>33</v>
      </c>
      <c r="W548" s="108"/>
      <c r="X548" s="63"/>
      <c r="Y548" s="109">
        <v>25</v>
      </c>
      <c r="Z548" s="63">
        <v>8</v>
      </c>
      <c r="AA548" s="64"/>
      <c r="AB548" s="65">
        <v>10</v>
      </c>
      <c r="AC548" s="65">
        <v>10</v>
      </c>
      <c r="AD548" s="65">
        <v>3</v>
      </c>
      <c r="AE548" s="65">
        <v>16</v>
      </c>
      <c r="AF548" s="66">
        <v>5</v>
      </c>
      <c r="AG548" s="82">
        <v>42</v>
      </c>
      <c r="AH548" s="85">
        <v>13</v>
      </c>
      <c r="AI548" s="84">
        <v>110</v>
      </c>
      <c r="AJ548" s="83">
        <f t="shared" ref="AJ548:AJ549" si="218">SUM(AQ548:AU548)</f>
        <v>33</v>
      </c>
      <c r="AK548" s="84" t="s">
        <v>77</v>
      </c>
      <c r="AL548" s="75" t="s">
        <v>77</v>
      </c>
      <c r="AM548" s="85" t="s">
        <v>77</v>
      </c>
      <c r="AN548" s="82" t="s">
        <v>75</v>
      </c>
      <c r="AO548" s="75" t="s">
        <v>75</v>
      </c>
      <c r="AP548" s="85" t="s">
        <v>75</v>
      </c>
      <c r="AQ548" s="82">
        <v>5</v>
      </c>
      <c r="AR548" s="75">
        <v>6</v>
      </c>
      <c r="AS548" s="75">
        <v>8</v>
      </c>
      <c r="AT548" s="75">
        <v>3</v>
      </c>
      <c r="AU548" s="85">
        <v>11</v>
      </c>
      <c r="AV548" s="86">
        <f t="shared" si="154"/>
        <v>0</v>
      </c>
      <c r="AW548" s="108"/>
      <c r="AX548" s="108"/>
      <c r="AY548" s="108"/>
      <c r="AZ548" s="108"/>
      <c r="BA548" s="108"/>
      <c r="BB548" s="108"/>
      <c r="BC548" s="108"/>
      <c r="BD548" s="108"/>
      <c r="BE548" s="63"/>
    </row>
    <row r="549" spans="1:57" ht="34.049999999999997" customHeight="1" x14ac:dyDescent="0.3">
      <c r="A549" s="702"/>
      <c r="B549" s="676"/>
      <c r="C549" s="729"/>
      <c r="D549" s="89" t="s">
        <v>80</v>
      </c>
      <c r="E549" s="679"/>
      <c r="F549" s="747"/>
      <c r="G549" s="90">
        <f t="shared" si="149"/>
        <v>0</v>
      </c>
      <c r="H549" s="91">
        <f t="shared" si="174"/>
        <v>0</v>
      </c>
      <c r="I549" s="92"/>
      <c r="J549" s="92"/>
      <c r="K549" s="92"/>
      <c r="L549" s="93"/>
      <c r="M549" s="110">
        <f t="shared" si="182"/>
        <v>0</v>
      </c>
      <c r="N549" s="98"/>
      <c r="O549" s="98"/>
      <c r="P549" s="98"/>
      <c r="Q549" s="98"/>
      <c r="R549" s="99"/>
      <c r="S549" s="114"/>
      <c r="T549" s="114"/>
      <c r="U549" s="114"/>
      <c r="V549" s="98"/>
      <c r="W549" s="98"/>
      <c r="X549" s="99"/>
      <c r="Y549" s="97"/>
      <c r="Z549" s="99"/>
      <c r="AA549" s="103"/>
      <c r="AB549" s="92"/>
      <c r="AC549" s="92"/>
      <c r="AD549" s="92"/>
      <c r="AE549" s="92"/>
      <c r="AF549" s="93"/>
      <c r="AG549" s="103"/>
      <c r="AH549" s="106"/>
      <c r="AI549" s="105"/>
      <c r="AJ549" s="104">
        <f t="shared" si="218"/>
        <v>0</v>
      </c>
      <c r="AK549" s="105" t="s">
        <v>75</v>
      </c>
      <c r="AL549" s="92" t="s">
        <v>75</v>
      </c>
      <c r="AM549" s="106" t="s">
        <v>75</v>
      </c>
      <c r="AN549" s="103" t="s">
        <v>75</v>
      </c>
      <c r="AO549" s="92" t="s">
        <v>77</v>
      </c>
      <c r="AP549" s="106" t="s">
        <v>77</v>
      </c>
      <c r="AQ549" s="103"/>
      <c r="AR549" s="92"/>
      <c r="AS549" s="92"/>
      <c r="AT549" s="92"/>
      <c r="AU549" s="106"/>
      <c r="AV549" s="107">
        <f t="shared" si="154"/>
        <v>0</v>
      </c>
      <c r="AW549" s="98"/>
      <c r="AX549" s="98"/>
      <c r="AY549" s="98"/>
      <c r="AZ549" s="98"/>
      <c r="BA549" s="98"/>
      <c r="BB549" s="98"/>
      <c r="BC549" s="98"/>
      <c r="BD549" s="98"/>
      <c r="BE549" s="99"/>
    </row>
    <row r="550" spans="1:57" ht="34.049999999999997" customHeight="1" x14ac:dyDescent="0.3">
      <c r="A550" s="702"/>
      <c r="B550" s="674" t="s">
        <v>279</v>
      </c>
      <c r="C550" s="730">
        <v>1998489</v>
      </c>
      <c r="D550" s="51" t="s">
        <v>74</v>
      </c>
      <c r="E550" s="724">
        <v>160</v>
      </c>
      <c r="F550" s="745">
        <f>E550-SUM(M550:M554)</f>
        <v>4</v>
      </c>
      <c r="G550" s="53">
        <f t="shared" si="149"/>
        <v>0</v>
      </c>
      <c r="H550" s="54">
        <f t="shared" si="174"/>
        <v>0</v>
      </c>
      <c r="I550" s="55"/>
      <c r="J550" s="55"/>
      <c r="K550" s="55"/>
      <c r="L550" s="56"/>
      <c r="M550" s="57">
        <f t="shared" si="182"/>
        <v>0</v>
      </c>
      <c r="N550" s="58"/>
      <c r="O550" s="58"/>
      <c r="P550" s="58"/>
      <c r="Q550" s="58"/>
      <c r="R550" s="59"/>
      <c r="S550" s="60"/>
      <c r="T550" s="58"/>
      <c r="U550" s="58"/>
      <c r="V550" s="55"/>
      <c r="W550" s="58"/>
      <c r="X550" s="61"/>
      <c r="Y550" s="62"/>
      <c r="Z550" s="63"/>
      <c r="AA550" s="64"/>
      <c r="AB550" s="65"/>
      <c r="AC550" s="65"/>
      <c r="AD550" s="65"/>
      <c r="AE550" s="65"/>
      <c r="AF550" s="66"/>
      <c r="AG550" s="64"/>
      <c r="AH550" s="66"/>
      <c r="AI550" s="67"/>
      <c r="AJ550" s="68">
        <f t="shared" ref="AJ550:AJ551" si="219">SUM(AN550:AP550)</f>
        <v>0</v>
      </c>
      <c r="AK550" s="69" t="s">
        <v>75</v>
      </c>
      <c r="AL550" s="55" t="s">
        <v>75</v>
      </c>
      <c r="AM550" s="70" t="s">
        <v>75</v>
      </c>
      <c r="AN550" s="67"/>
      <c r="AO550" s="55"/>
      <c r="AP550" s="70"/>
      <c r="AQ550" s="67" t="s">
        <v>75</v>
      </c>
      <c r="AR550" s="55" t="s">
        <v>75</v>
      </c>
      <c r="AS550" s="55" t="s">
        <v>75</v>
      </c>
      <c r="AT550" s="55" t="s">
        <v>75</v>
      </c>
      <c r="AU550" s="56" t="s">
        <v>75</v>
      </c>
      <c r="AV550" s="71">
        <f t="shared" si="154"/>
        <v>0</v>
      </c>
      <c r="AW550" s="58"/>
      <c r="AX550" s="58"/>
      <c r="AY550" s="58"/>
      <c r="AZ550" s="58"/>
      <c r="BA550" s="58"/>
      <c r="BB550" s="58"/>
      <c r="BC550" s="58"/>
      <c r="BD550" s="58"/>
      <c r="BE550" s="61"/>
    </row>
    <row r="551" spans="1:57" ht="34.049999999999997" customHeight="1" x14ac:dyDescent="0.3">
      <c r="A551" s="702"/>
      <c r="B551" s="675"/>
      <c r="C551" s="712"/>
      <c r="D551" s="72" t="s">
        <v>76</v>
      </c>
      <c r="E551" s="678"/>
      <c r="F551" s="746"/>
      <c r="G551" s="73">
        <f t="shared" si="149"/>
        <v>0</v>
      </c>
      <c r="H551" s="74">
        <f t="shared" si="174"/>
        <v>0</v>
      </c>
      <c r="I551" s="75"/>
      <c r="J551" s="75"/>
      <c r="K551" s="75"/>
      <c r="L551" s="76"/>
      <c r="M551" s="77">
        <f t="shared" si="182"/>
        <v>0</v>
      </c>
      <c r="N551" s="78"/>
      <c r="O551" s="78"/>
      <c r="P551" s="78"/>
      <c r="Q551" s="78"/>
      <c r="R551" s="79"/>
      <c r="S551" s="80"/>
      <c r="T551" s="75"/>
      <c r="U551" s="75"/>
      <c r="V551" s="78"/>
      <c r="W551" s="78"/>
      <c r="X551" s="81"/>
      <c r="Y551" s="62"/>
      <c r="Z551" s="63"/>
      <c r="AA551" s="64"/>
      <c r="AB551" s="65"/>
      <c r="AC551" s="65"/>
      <c r="AD551" s="65"/>
      <c r="AE551" s="65"/>
      <c r="AF551" s="66"/>
      <c r="AG551" s="82"/>
      <c r="AH551" s="76"/>
      <c r="AI551" s="82"/>
      <c r="AJ551" s="83">
        <f t="shared" si="219"/>
        <v>0</v>
      </c>
      <c r="AK551" s="84" t="s">
        <v>77</v>
      </c>
      <c r="AL551" s="75" t="s">
        <v>77</v>
      </c>
      <c r="AM551" s="85" t="s">
        <v>77</v>
      </c>
      <c r="AN551" s="82"/>
      <c r="AO551" s="75"/>
      <c r="AP551" s="85"/>
      <c r="AQ551" s="82" t="s">
        <v>75</v>
      </c>
      <c r="AR551" s="75" t="s">
        <v>75</v>
      </c>
      <c r="AS551" s="75" t="s">
        <v>75</v>
      </c>
      <c r="AT551" s="75" t="s">
        <v>75</v>
      </c>
      <c r="AU551" s="76" t="s">
        <v>75</v>
      </c>
      <c r="AV551" s="86">
        <f t="shared" si="154"/>
        <v>0</v>
      </c>
      <c r="AW551" s="78"/>
      <c r="AX551" s="78"/>
      <c r="AY551" s="78"/>
      <c r="AZ551" s="78"/>
      <c r="BA551" s="78"/>
      <c r="BB551" s="78"/>
      <c r="BC551" s="78"/>
      <c r="BD551" s="78"/>
      <c r="BE551" s="81"/>
    </row>
    <row r="552" spans="1:57" ht="34.049999999999997" customHeight="1" x14ac:dyDescent="0.3">
      <c r="A552" s="702"/>
      <c r="B552" s="675"/>
      <c r="C552" s="712"/>
      <c r="D552" s="72" t="s">
        <v>78</v>
      </c>
      <c r="E552" s="678"/>
      <c r="F552" s="746"/>
      <c r="G552" s="73">
        <f t="shared" si="149"/>
        <v>0</v>
      </c>
      <c r="H552" s="74">
        <f t="shared" si="174"/>
        <v>0</v>
      </c>
      <c r="I552" s="75"/>
      <c r="J552" s="75"/>
      <c r="K552" s="75"/>
      <c r="L552" s="76"/>
      <c r="M552" s="77">
        <f t="shared" si="182"/>
        <v>0</v>
      </c>
      <c r="N552" s="78"/>
      <c r="O552" s="78"/>
      <c r="P552" s="78"/>
      <c r="Q552" s="87"/>
      <c r="R552" s="79"/>
      <c r="S552" s="80"/>
      <c r="T552" s="78"/>
      <c r="U552" s="78"/>
      <c r="V552" s="78"/>
      <c r="W552" s="78"/>
      <c r="X552" s="81"/>
      <c r="Y552" s="62"/>
      <c r="Z552" s="63"/>
      <c r="AA552" s="64"/>
      <c r="AB552" s="65"/>
      <c r="AC552" s="65"/>
      <c r="AD552" s="65"/>
      <c r="AE552" s="65"/>
      <c r="AF552" s="66"/>
      <c r="AG552" s="82"/>
      <c r="AH552" s="76"/>
      <c r="AI552" s="82"/>
      <c r="AJ552" s="83">
        <f>SUM(AK552:AM552)</f>
        <v>0</v>
      </c>
      <c r="AK552" s="84"/>
      <c r="AL552" s="75"/>
      <c r="AM552" s="85"/>
      <c r="AN552" s="82" t="s">
        <v>75</v>
      </c>
      <c r="AO552" s="75" t="s">
        <v>75</v>
      </c>
      <c r="AP552" s="85" t="s">
        <v>75</v>
      </c>
      <c r="AQ552" s="82" t="s">
        <v>75</v>
      </c>
      <c r="AR552" s="75" t="s">
        <v>75</v>
      </c>
      <c r="AS552" s="75" t="s">
        <v>75</v>
      </c>
      <c r="AT552" s="75" t="s">
        <v>75</v>
      </c>
      <c r="AU552" s="76" t="s">
        <v>75</v>
      </c>
      <c r="AV552" s="86">
        <f t="shared" si="154"/>
        <v>0</v>
      </c>
      <c r="AW552" s="78"/>
      <c r="AX552" s="78"/>
      <c r="AY552" s="78"/>
      <c r="AZ552" s="78"/>
      <c r="BA552" s="78"/>
      <c r="BB552" s="78"/>
      <c r="BC552" s="78"/>
      <c r="BD552" s="78"/>
      <c r="BE552" s="81"/>
    </row>
    <row r="553" spans="1:57" ht="34.049999999999997" customHeight="1" x14ac:dyDescent="0.3">
      <c r="A553" s="702"/>
      <c r="B553" s="675"/>
      <c r="C553" s="712"/>
      <c r="D553" s="72" t="s">
        <v>79</v>
      </c>
      <c r="E553" s="678"/>
      <c r="F553" s="746"/>
      <c r="G553" s="73">
        <f t="shared" si="149"/>
        <v>161</v>
      </c>
      <c r="H553" s="74">
        <f t="shared" si="174"/>
        <v>4</v>
      </c>
      <c r="I553" s="75">
        <v>4</v>
      </c>
      <c r="J553" s="75"/>
      <c r="K553" s="75"/>
      <c r="L553" s="76"/>
      <c r="M553" s="77">
        <f t="shared" si="182"/>
        <v>156</v>
      </c>
      <c r="N553" s="78">
        <v>80</v>
      </c>
      <c r="O553" s="78"/>
      <c r="P553" s="78">
        <v>76</v>
      </c>
      <c r="Q553" s="78"/>
      <c r="R553" s="79"/>
      <c r="S553" s="80"/>
      <c r="T553" s="78"/>
      <c r="U553" s="78"/>
      <c r="V553" s="78">
        <v>80</v>
      </c>
      <c r="W553" s="78"/>
      <c r="X553" s="81">
        <v>76</v>
      </c>
      <c r="Y553" s="62">
        <v>126</v>
      </c>
      <c r="Z553" s="63">
        <v>30</v>
      </c>
      <c r="AA553" s="64"/>
      <c r="AB553" s="65">
        <v>56</v>
      </c>
      <c r="AC553" s="65">
        <v>52</v>
      </c>
      <c r="AD553" s="65">
        <v>25</v>
      </c>
      <c r="AE553" s="65">
        <v>92</v>
      </c>
      <c r="AF553" s="66">
        <v>7</v>
      </c>
      <c r="AG553" s="82">
        <v>40</v>
      </c>
      <c r="AH553" s="76">
        <v>10</v>
      </c>
      <c r="AI553" s="82">
        <v>125</v>
      </c>
      <c r="AJ553" s="83">
        <f t="shared" ref="AJ553:AJ554" si="220">SUM(AQ553:AU553)</f>
        <v>156</v>
      </c>
      <c r="AK553" s="84" t="s">
        <v>77</v>
      </c>
      <c r="AL553" s="75" t="s">
        <v>77</v>
      </c>
      <c r="AM553" s="85" t="s">
        <v>77</v>
      </c>
      <c r="AN553" s="82" t="s">
        <v>75</v>
      </c>
      <c r="AO553" s="75" t="s">
        <v>75</v>
      </c>
      <c r="AP553" s="85" t="s">
        <v>75</v>
      </c>
      <c r="AQ553" s="88">
        <v>4</v>
      </c>
      <c r="AR553" s="76">
        <v>6</v>
      </c>
      <c r="AS553" s="76">
        <v>30</v>
      </c>
      <c r="AT553" s="76">
        <v>50</v>
      </c>
      <c r="AU553" s="85">
        <v>66</v>
      </c>
      <c r="AV553" s="86">
        <f t="shared" si="154"/>
        <v>5</v>
      </c>
      <c r="AW553" s="78"/>
      <c r="AX553" s="78"/>
      <c r="AY553" s="78"/>
      <c r="AZ553" s="78"/>
      <c r="BA553" s="78">
        <v>4</v>
      </c>
      <c r="BB553" s="78"/>
      <c r="BC553" s="78">
        <v>1</v>
      </c>
      <c r="BD553" s="78"/>
      <c r="BE553" s="81"/>
    </row>
    <row r="554" spans="1:57" ht="34.049999999999997" customHeight="1" x14ac:dyDescent="0.3">
      <c r="A554" s="702"/>
      <c r="B554" s="676"/>
      <c r="C554" s="692"/>
      <c r="D554" s="89" t="s">
        <v>80</v>
      </c>
      <c r="E554" s="679"/>
      <c r="F554" s="747"/>
      <c r="G554" s="90">
        <f t="shared" si="149"/>
        <v>0</v>
      </c>
      <c r="H554" s="91">
        <f t="shared" si="174"/>
        <v>0</v>
      </c>
      <c r="I554" s="92"/>
      <c r="J554" s="92"/>
      <c r="K554" s="92"/>
      <c r="L554" s="93"/>
      <c r="M554" s="94">
        <f t="shared" si="182"/>
        <v>0</v>
      </c>
      <c r="N554" s="95"/>
      <c r="O554" s="95"/>
      <c r="P554" s="95"/>
      <c r="Q554" s="95"/>
      <c r="R554" s="96"/>
      <c r="S554" s="97"/>
      <c r="T554" s="98"/>
      <c r="U554" s="98"/>
      <c r="V554" s="98"/>
      <c r="W554" s="98"/>
      <c r="X554" s="99"/>
      <c r="Y554" s="100"/>
      <c r="Z554" s="81"/>
      <c r="AA554" s="82"/>
      <c r="AB554" s="75"/>
      <c r="AC554" s="75"/>
      <c r="AD554" s="75"/>
      <c r="AE554" s="75"/>
      <c r="AF554" s="76"/>
      <c r="AG554" s="101"/>
      <c r="AH554" s="102"/>
      <c r="AI554" s="103"/>
      <c r="AJ554" s="104">
        <f t="shared" si="220"/>
        <v>0</v>
      </c>
      <c r="AK554" s="105" t="s">
        <v>75</v>
      </c>
      <c r="AL554" s="92" t="s">
        <v>75</v>
      </c>
      <c r="AM554" s="106" t="s">
        <v>75</v>
      </c>
      <c r="AN554" s="103" t="s">
        <v>75</v>
      </c>
      <c r="AO554" s="92" t="s">
        <v>77</v>
      </c>
      <c r="AP554" s="106" t="s">
        <v>77</v>
      </c>
      <c r="AQ554" s="103"/>
      <c r="AR554" s="92"/>
      <c r="AS554" s="92"/>
      <c r="AT554" s="92"/>
      <c r="AU554" s="93"/>
      <c r="AV554" s="107">
        <f t="shared" si="154"/>
        <v>0</v>
      </c>
      <c r="AW554" s="98"/>
      <c r="AX554" s="98"/>
      <c r="AY554" s="98"/>
      <c r="AZ554" s="98"/>
      <c r="BA554" s="98"/>
      <c r="BB554" s="98"/>
      <c r="BC554" s="98"/>
      <c r="BD554" s="98"/>
      <c r="BE554" s="99"/>
    </row>
    <row r="555" spans="1:57" ht="34.049999999999997" customHeight="1" x14ac:dyDescent="0.3">
      <c r="A555" s="702"/>
      <c r="B555" s="674" t="s">
        <v>280</v>
      </c>
      <c r="C555" s="726">
        <v>34712085</v>
      </c>
      <c r="D555" s="51" t="s">
        <v>74</v>
      </c>
      <c r="E555" s="724">
        <v>115</v>
      </c>
      <c r="F555" s="745">
        <f>E555-SUM(M555:M559)</f>
        <v>0</v>
      </c>
      <c r="G555" s="53">
        <f t="shared" si="149"/>
        <v>0</v>
      </c>
      <c r="H555" s="54">
        <f t="shared" si="174"/>
        <v>0</v>
      </c>
      <c r="I555" s="55"/>
      <c r="J555" s="55"/>
      <c r="K555" s="55"/>
      <c r="L555" s="56"/>
      <c r="M555" s="57">
        <f t="shared" si="182"/>
        <v>0</v>
      </c>
      <c r="N555" s="58"/>
      <c r="O555" s="58"/>
      <c r="P555" s="58"/>
      <c r="Q555" s="58"/>
      <c r="R555" s="61"/>
      <c r="S555" s="62"/>
      <c r="T555" s="62"/>
      <c r="U555" s="62"/>
      <c r="V555" s="108"/>
      <c r="W555" s="108"/>
      <c r="X555" s="63"/>
      <c r="Y555" s="60"/>
      <c r="Z555" s="61"/>
      <c r="AA555" s="67"/>
      <c r="AB555" s="55"/>
      <c r="AC555" s="55"/>
      <c r="AD555" s="55"/>
      <c r="AE555" s="55"/>
      <c r="AF555" s="56"/>
      <c r="AG555" s="67"/>
      <c r="AH555" s="70"/>
      <c r="AI555" s="69"/>
      <c r="AJ555" s="68">
        <f t="shared" ref="AJ555:AJ556" si="221">SUM(AN555:AP555)</f>
        <v>0</v>
      </c>
      <c r="AK555" s="69" t="s">
        <v>75</v>
      </c>
      <c r="AL555" s="55" t="s">
        <v>75</v>
      </c>
      <c r="AM555" s="70" t="s">
        <v>75</v>
      </c>
      <c r="AN555" s="67"/>
      <c r="AO555" s="55"/>
      <c r="AP555" s="70"/>
      <c r="AQ555" s="67" t="s">
        <v>75</v>
      </c>
      <c r="AR555" s="55" t="s">
        <v>75</v>
      </c>
      <c r="AS555" s="55" t="s">
        <v>75</v>
      </c>
      <c r="AT555" s="55" t="s">
        <v>75</v>
      </c>
      <c r="AU555" s="70" t="s">
        <v>75</v>
      </c>
      <c r="AV555" s="71">
        <f t="shared" si="154"/>
        <v>0</v>
      </c>
      <c r="AW555" s="108"/>
      <c r="AX555" s="108"/>
      <c r="AY555" s="108"/>
      <c r="AZ555" s="108"/>
      <c r="BA555" s="108"/>
      <c r="BB555" s="108"/>
      <c r="BC555" s="108"/>
      <c r="BD555" s="108"/>
      <c r="BE555" s="63"/>
    </row>
    <row r="556" spans="1:57" ht="34.049999999999997" customHeight="1" x14ac:dyDescent="0.3">
      <c r="A556" s="702"/>
      <c r="B556" s="675"/>
      <c r="C556" s="727"/>
      <c r="D556" s="72" t="s">
        <v>76</v>
      </c>
      <c r="E556" s="678"/>
      <c r="F556" s="746"/>
      <c r="G556" s="73">
        <f t="shared" si="149"/>
        <v>0</v>
      </c>
      <c r="H556" s="74">
        <f t="shared" si="174"/>
        <v>0</v>
      </c>
      <c r="I556" s="75"/>
      <c r="J556" s="75"/>
      <c r="K556" s="75"/>
      <c r="L556" s="76"/>
      <c r="M556" s="77">
        <f t="shared" si="182"/>
        <v>0</v>
      </c>
      <c r="N556" s="78"/>
      <c r="O556" s="78"/>
      <c r="P556" s="78"/>
      <c r="Q556" s="78"/>
      <c r="R556" s="81"/>
      <c r="S556" s="62"/>
      <c r="T556" s="62"/>
      <c r="U556" s="62"/>
      <c r="V556" s="108"/>
      <c r="W556" s="108"/>
      <c r="X556" s="63"/>
      <c r="Y556" s="109"/>
      <c r="Z556" s="63"/>
      <c r="AA556" s="64"/>
      <c r="AB556" s="65"/>
      <c r="AC556" s="65"/>
      <c r="AD556" s="65"/>
      <c r="AE556" s="65"/>
      <c r="AF556" s="66"/>
      <c r="AG556" s="82"/>
      <c r="AH556" s="85"/>
      <c r="AI556" s="84"/>
      <c r="AJ556" s="83">
        <f t="shared" si="221"/>
        <v>0</v>
      </c>
      <c r="AK556" s="84" t="s">
        <v>77</v>
      </c>
      <c r="AL556" s="75" t="s">
        <v>77</v>
      </c>
      <c r="AM556" s="85" t="s">
        <v>77</v>
      </c>
      <c r="AN556" s="82"/>
      <c r="AO556" s="75"/>
      <c r="AP556" s="85"/>
      <c r="AQ556" s="82" t="s">
        <v>75</v>
      </c>
      <c r="AR556" s="75" t="s">
        <v>75</v>
      </c>
      <c r="AS556" s="75" t="s">
        <v>75</v>
      </c>
      <c r="AT556" s="75" t="s">
        <v>75</v>
      </c>
      <c r="AU556" s="85" t="s">
        <v>75</v>
      </c>
      <c r="AV556" s="86">
        <f t="shared" si="154"/>
        <v>0</v>
      </c>
      <c r="AW556" s="108"/>
      <c r="AX556" s="108"/>
      <c r="AY556" s="108"/>
      <c r="AZ556" s="108"/>
      <c r="BA556" s="108"/>
      <c r="BB556" s="108"/>
      <c r="BC556" s="108"/>
      <c r="BD556" s="108"/>
      <c r="BE556" s="63"/>
    </row>
    <row r="557" spans="1:57" ht="34.049999999999997" customHeight="1" x14ac:dyDescent="0.3">
      <c r="A557" s="702"/>
      <c r="B557" s="675"/>
      <c r="C557" s="727"/>
      <c r="D557" s="72" t="s">
        <v>78</v>
      </c>
      <c r="E557" s="678"/>
      <c r="F557" s="746"/>
      <c r="G557" s="73">
        <f t="shared" si="149"/>
        <v>0</v>
      </c>
      <c r="H557" s="74">
        <f t="shared" si="174"/>
        <v>0</v>
      </c>
      <c r="I557" s="75"/>
      <c r="J557" s="75"/>
      <c r="K557" s="75"/>
      <c r="L557" s="76"/>
      <c r="M557" s="77">
        <f t="shared" si="182"/>
        <v>0</v>
      </c>
      <c r="N557" s="78"/>
      <c r="O557" s="78"/>
      <c r="P557" s="78"/>
      <c r="Q557" s="78"/>
      <c r="R557" s="81"/>
      <c r="S557" s="62"/>
      <c r="T557" s="62"/>
      <c r="U557" s="62"/>
      <c r="V557" s="108"/>
      <c r="W557" s="108"/>
      <c r="X557" s="63"/>
      <c r="Y557" s="109"/>
      <c r="Z557" s="63"/>
      <c r="AA557" s="64"/>
      <c r="AB557" s="65"/>
      <c r="AC557" s="65"/>
      <c r="AD557" s="65"/>
      <c r="AE557" s="65"/>
      <c r="AF557" s="66"/>
      <c r="AG557" s="82"/>
      <c r="AH557" s="85"/>
      <c r="AI557" s="84"/>
      <c r="AJ557" s="83">
        <f>SUM(AK557:AM557)</f>
        <v>0</v>
      </c>
      <c r="AK557" s="84"/>
      <c r="AL557" s="75"/>
      <c r="AM557" s="85"/>
      <c r="AN557" s="82" t="s">
        <v>75</v>
      </c>
      <c r="AO557" s="75" t="s">
        <v>75</v>
      </c>
      <c r="AP557" s="85" t="s">
        <v>75</v>
      </c>
      <c r="AQ557" s="82" t="s">
        <v>75</v>
      </c>
      <c r="AR557" s="75" t="s">
        <v>75</v>
      </c>
      <c r="AS557" s="75" t="s">
        <v>75</v>
      </c>
      <c r="AT557" s="75" t="s">
        <v>75</v>
      </c>
      <c r="AU557" s="85" t="s">
        <v>75</v>
      </c>
      <c r="AV557" s="86">
        <f t="shared" si="154"/>
        <v>0</v>
      </c>
      <c r="AW557" s="108"/>
      <c r="AX557" s="108"/>
      <c r="AY557" s="108"/>
      <c r="AZ557" s="108"/>
      <c r="BA557" s="108"/>
      <c r="BB557" s="108"/>
      <c r="BC557" s="108"/>
      <c r="BD557" s="108"/>
      <c r="BE557" s="63"/>
    </row>
    <row r="558" spans="1:57" ht="34.049999999999997" customHeight="1" x14ac:dyDescent="0.3">
      <c r="A558" s="702"/>
      <c r="B558" s="675"/>
      <c r="C558" s="727"/>
      <c r="D558" s="72" t="s">
        <v>79</v>
      </c>
      <c r="E558" s="678"/>
      <c r="F558" s="746"/>
      <c r="G558" s="73">
        <f t="shared" si="149"/>
        <v>119</v>
      </c>
      <c r="H558" s="74">
        <f t="shared" si="174"/>
        <v>3</v>
      </c>
      <c r="I558" s="75">
        <v>3</v>
      </c>
      <c r="J558" s="75"/>
      <c r="K558" s="75"/>
      <c r="L558" s="76"/>
      <c r="M558" s="77">
        <f t="shared" si="182"/>
        <v>115</v>
      </c>
      <c r="N558" s="78">
        <v>74</v>
      </c>
      <c r="O558" s="78"/>
      <c r="P558" s="78">
        <v>41</v>
      </c>
      <c r="Q558" s="78"/>
      <c r="R558" s="81"/>
      <c r="S558" s="62"/>
      <c r="T558" s="62"/>
      <c r="U558" s="62"/>
      <c r="V558" s="108">
        <v>74</v>
      </c>
      <c r="W558" s="108"/>
      <c r="X558" s="63">
        <v>41</v>
      </c>
      <c r="Y558" s="109">
        <v>97</v>
      </c>
      <c r="Z558" s="63">
        <v>18</v>
      </c>
      <c r="AA558" s="64"/>
      <c r="AB558" s="65">
        <v>56</v>
      </c>
      <c r="AC558" s="65">
        <v>52</v>
      </c>
      <c r="AD558" s="65">
        <v>9</v>
      </c>
      <c r="AE558" s="65">
        <v>64</v>
      </c>
      <c r="AF558" s="66">
        <v>3</v>
      </c>
      <c r="AG558" s="82">
        <v>42</v>
      </c>
      <c r="AH558" s="85">
        <v>20</v>
      </c>
      <c r="AI558" s="84">
        <v>75</v>
      </c>
      <c r="AJ558" s="83">
        <f t="shared" ref="AJ558:AJ559" si="222">SUM(AQ558:AU558)</f>
        <v>115</v>
      </c>
      <c r="AK558" s="84" t="s">
        <v>77</v>
      </c>
      <c r="AL558" s="75" t="s">
        <v>77</v>
      </c>
      <c r="AM558" s="85" t="s">
        <v>77</v>
      </c>
      <c r="AN558" s="82" t="s">
        <v>75</v>
      </c>
      <c r="AO558" s="75" t="s">
        <v>75</v>
      </c>
      <c r="AP558" s="85" t="s">
        <v>75</v>
      </c>
      <c r="AQ558" s="82">
        <v>15</v>
      </c>
      <c r="AR558" s="75">
        <v>77</v>
      </c>
      <c r="AS558" s="75">
        <v>18</v>
      </c>
      <c r="AT558" s="75">
        <v>5</v>
      </c>
      <c r="AU558" s="85"/>
      <c r="AV558" s="86">
        <f t="shared" si="154"/>
        <v>4</v>
      </c>
      <c r="AW558" s="108"/>
      <c r="AX558" s="108">
        <v>1</v>
      </c>
      <c r="AY558" s="108">
        <v>1</v>
      </c>
      <c r="AZ558" s="108"/>
      <c r="BA558" s="108"/>
      <c r="BB558" s="108"/>
      <c r="BC558" s="108">
        <v>1</v>
      </c>
      <c r="BD558" s="108"/>
      <c r="BE558" s="63">
        <v>1</v>
      </c>
    </row>
    <row r="559" spans="1:57" ht="34.049999999999997" customHeight="1" x14ac:dyDescent="0.3">
      <c r="A559" s="702"/>
      <c r="B559" s="676"/>
      <c r="C559" s="729"/>
      <c r="D559" s="89" t="s">
        <v>80</v>
      </c>
      <c r="E559" s="679"/>
      <c r="F559" s="747"/>
      <c r="G559" s="90">
        <f t="shared" si="149"/>
        <v>0</v>
      </c>
      <c r="H559" s="91">
        <f t="shared" si="174"/>
        <v>0</v>
      </c>
      <c r="I559" s="92"/>
      <c r="J559" s="92"/>
      <c r="K559" s="92"/>
      <c r="L559" s="93"/>
      <c r="M559" s="110">
        <f t="shared" si="182"/>
        <v>0</v>
      </c>
      <c r="N559" s="98"/>
      <c r="O559" s="98"/>
      <c r="P559" s="98"/>
      <c r="Q559" s="98"/>
      <c r="R559" s="99"/>
      <c r="S559" s="100"/>
      <c r="T559" s="100"/>
      <c r="U559" s="100"/>
      <c r="V559" s="78"/>
      <c r="W559" s="78"/>
      <c r="X559" s="81"/>
      <c r="Y559" s="80"/>
      <c r="Z559" s="81"/>
      <c r="AA559" s="82"/>
      <c r="AB559" s="75"/>
      <c r="AC559" s="75"/>
      <c r="AD559" s="75"/>
      <c r="AE559" s="75"/>
      <c r="AF559" s="76"/>
      <c r="AG559" s="103"/>
      <c r="AH559" s="106"/>
      <c r="AI559" s="111"/>
      <c r="AJ559" s="112">
        <f t="shared" si="222"/>
        <v>0</v>
      </c>
      <c r="AK559" s="105" t="s">
        <v>75</v>
      </c>
      <c r="AL559" s="92" t="s">
        <v>75</v>
      </c>
      <c r="AM559" s="106" t="s">
        <v>75</v>
      </c>
      <c r="AN559" s="103" t="s">
        <v>75</v>
      </c>
      <c r="AO559" s="92" t="s">
        <v>77</v>
      </c>
      <c r="AP559" s="106" t="s">
        <v>77</v>
      </c>
      <c r="AQ559" s="103"/>
      <c r="AR559" s="92"/>
      <c r="AS559" s="92"/>
      <c r="AT559" s="92"/>
      <c r="AU559" s="106"/>
      <c r="AV559" s="107">
        <f t="shared" si="154"/>
        <v>0</v>
      </c>
      <c r="AW559" s="78"/>
      <c r="AX559" s="78"/>
      <c r="AY559" s="78"/>
      <c r="AZ559" s="78"/>
      <c r="BA559" s="78"/>
      <c r="BB559" s="78"/>
      <c r="BC559" s="78"/>
      <c r="BD559" s="78"/>
      <c r="BE559" s="81"/>
    </row>
    <row r="560" spans="1:57" ht="34.049999999999997" customHeight="1" x14ac:dyDescent="0.3">
      <c r="A560" s="702"/>
      <c r="B560" s="674" t="s">
        <v>281</v>
      </c>
      <c r="C560" s="726">
        <v>1998443</v>
      </c>
      <c r="D560" s="51" t="s">
        <v>74</v>
      </c>
      <c r="E560" s="724">
        <v>60</v>
      </c>
      <c r="F560" s="745">
        <f>E560-SUM(M560:M564)</f>
        <v>-4</v>
      </c>
      <c r="G560" s="53">
        <f t="shared" si="149"/>
        <v>0</v>
      </c>
      <c r="H560" s="54">
        <f t="shared" si="174"/>
        <v>0</v>
      </c>
      <c r="I560" s="55"/>
      <c r="J560" s="55"/>
      <c r="K560" s="55"/>
      <c r="L560" s="56"/>
      <c r="M560" s="57">
        <f t="shared" si="182"/>
        <v>0</v>
      </c>
      <c r="N560" s="58"/>
      <c r="O560" s="58"/>
      <c r="P560" s="58"/>
      <c r="Q560" s="58"/>
      <c r="R560" s="61"/>
      <c r="S560" s="113"/>
      <c r="T560" s="113"/>
      <c r="U560" s="113"/>
      <c r="V560" s="58"/>
      <c r="W560" s="58"/>
      <c r="X560" s="61"/>
      <c r="Y560" s="60"/>
      <c r="Z560" s="61"/>
      <c r="AA560" s="67"/>
      <c r="AB560" s="55"/>
      <c r="AC560" s="55"/>
      <c r="AD560" s="55"/>
      <c r="AE560" s="55"/>
      <c r="AF560" s="56"/>
      <c r="AG560" s="67"/>
      <c r="AH560" s="70"/>
      <c r="AI560" s="69"/>
      <c r="AJ560" s="68">
        <f t="shared" ref="AJ560:AJ561" si="223">SUM(AN560:AP560)</f>
        <v>0</v>
      </c>
      <c r="AK560" s="69" t="s">
        <v>75</v>
      </c>
      <c r="AL560" s="55" t="s">
        <v>75</v>
      </c>
      <c r="AM560" s="70" t="s">
        <v>75</v>
      </c>
      <c r="AN560" s="67"/>
      <c r="AO560" s="55"/>
      <c r="AP560" s="70"/>
      <c r="AQ560" s="67" t="s">
        <v>75</v>
      </c>
      <c r="AR560" s="55" t="s">
        <v>75</v>
      </c>
      <c r="AS560" s="55" t="s">
        <v>75</v>
      </c>
      <c r="AT560" s="55" t="s">
        <v>75</v>
      </c>
      <c r="AU560" s="70" t="s">
        <v>75</v>
      </c>
      <c r="AV560" s="71">
        <f t="shared" si="154"/>
        <v>0</v>
      </c>
      <c r="AW560" s="58"/>
      <c r="AX560" s="58"/>
      <c r="AY560" s="58"/>
      <c r="AZ560" s="58"/>
      <c r="BA560" s="58"/>
      <c r="BB560" s="58"/>
      <c r="BC560" s="58"/>
      <c r="BD560" s="58"/>
      <c r="BE560" s="61"/>
    </row>
    <row r="561" spans="1:57" ht="34.049999999999997" customHeight="1" x14ac:dyDescent="0.3">
      <c r="A561" s="702"/>
      <c r="B561" s="675"/>
      <c r="C561" s="727"/>
      <c r="D561" s="72" t="s">
        <v>76</v>
      </c>
      <c r="E561" s="678"/>
      <c r="F561" s="746"/>
      <c r="G561" s="73">
        <f t="shared" si="149"/>
        <v>0</v>
      </c>
      <c r="H561" s="74">
        <f t="shared" si="174"/>
        <v>0</v>
      </c>
      <c r="I561" s="75"/>
      <c r="J561" s="75"/>
      <c r="K561" s="75"/>
      <c r="L561" s="76"/>
      <c r="M561" s="77">
        <f t="shared" si="182"/>
        <v>0</v>
      </c>
      <c r="N561" s="78"/>
      <c r="O561" s="78"/>
      <c r="P561" s="78"/>
      <c r="Q561" s="78"/>
      <c r="R561" s="81"/>
      <c r="S561" s="62"/>
      <c r="T561" s="62"/>
      <c r="U561" s="62"/>
      <c r="V561" s="108"/>
      <c r="W561" s="108"/>
      <c r="X561" s="63"/>
      <c r="Y561" s="109"/>
      <c r="Z561" s="63"/>
      <c r="AA561" s="64"/>
      <c r="AB561" s="65"/>
      <c r="AC561" s="65"/>
      <c r="AD561" s="65"/>
      <c r="AE561" s="65"/>
      <c r="AF561" s="66"/>
      <c r="AG561" s="82"/>
      <c r="AH561" s="85"/>
      <c r="AI561" s="84"/>
      <c r="AJ561" s="83">
        <f t="shared" si="223"/>
        <v>0</v>
      </c>
      <c r="AK561" s="84" t="s">
        <v>77</v>
      </c>
      <c r="AL561" s="75" t="s">
        <v>77</v>
      </c>
      <c r="AM561" s="85" t="s">
        <v>77</v>
      </c>
      <c r="AN561" s="82"/>
      <c r="AO561" s="75"/>
      <c r="AP561" s="85"/>
      <c r="AQ561" s="82" t="s">
        <v>75</v>
      </c>
      <c r="AR561" s="75" t="s">
        <v>75</v>
      </c>
      <c r="AS561" s="75" t="s">
        <v>75</v>
      </c>
      <c r="AT561" s="75" t="s">
        <v>75</v>
      </c>
      <c r="AU561" s="85" t="s">
        <v>75</v>
      </c>
      <c r="AV561" s="86">
        <f t="shared" si="154"/>
        <v>0</v>
      </c>
      <c r="AW561" s="108"/>
      <c r="AX561" s="108"/>
      <c r="AY561" s="108"/>
      <c r="AZ561" s="108"/>
      <c r="BA561" s="108"/>
      <c r="BB561" s="108"/>
      <c r="BC561" s="108"/>
      <c r="BD561" s="108"/>
      <c r="BE561" s="63"/>
    </row>
    <row r="562" spans="1:57" ht="34.049999999999997" customHeight="1" x14ac:dyDescent="0.3">
      <c r="A562" s="702"/>
      <c r="B562" s="675"/>
      <c r="C562" s="727"/>
      <c r="D562" s="72" t="s">
        <v>78</v>
      </c>
      <c r="E562" s="678"/>
      <c r="F562" s="746"/>
      <c r="G562" s="73">
        <f t="shared" si="149"/>
        <v>0</v>
      </c>
      <c r="H562" s="74">
        <f t="shared" si="174"/>
        <v>0</v>
      </c>
      <c r="I562" s="75"/>
      <c r="J562" s="75"/>
      <c r="K562" s="75"/>
      <c r="L562" s="76"/>
      <c r="M562" s="77">
        <f t="shared" si="182"/>
        <v>0</v>
      </c>
      <c r="N562" s="78"/>
      <c r="O562" s="78"/>
      <c r="P562" s="78"/>
      <c r="Q562" s="78"/>
      <c r="R562" s="81"/>
      <c r="S562" s="62"/>
      <c r="T562" s="62"/>
      <c r="U562" s="62"/>
      <c r="V562" s="108"/>
      <c r="W562" s="108"/>
      <c r="X562" s="63"/>
      <c r="Y562" s="109"/>
      <c r="Z562" s="63"/>
      <c r="AA562" s="64"/>
      <c r="AB562" s="65"/>
      <c r="AC562" s="65"/>
      <c r="AD562" s="65"/>
      <c r="AE562" s="65"/>
      <c r="AF562" s="66"/>
      <c r="AG562" s="82"/>
      <c r="AH562" s="85"/>
      <c r="AI562" s="84"/>
      <c r="AJ562" s="83">
        <f>SUM(AK562:AM562)</f>
        <v>0</v>
      </c>
      <c r="AK562" s="84"/>
      <c r="AL562" s="75"/>
      <c r="AM562" s="85"/>
      <c r="AN562" s="82" t="s">
        <v>75</v>
      </c>
      <c r="AO562" s="75" t="s">
        <v>75</v>
      </c>
      <c r="AP562" s="85" t="s">
        <v>75</v>
      </c>
      <c r="AQ562" s="82" t="s">
        <v>75</v>
      </c>
      <c r="AR562" s="75" t="s">
        <v>75</v>
      </c>
      <c r="AS562" s="75" t="s">
        <v>75</v>
      </c>
      <c r="AT562" s="75" t="s">
        <v>75</v>
      </c>
      <c r="AU562" s="85" t="s">
        <v>75</v>
      </c>
      <c r="AV562" s="86">
        <f t="shared" si="154"/>
        <v>0</v>
      </c>
      <c r="AW562" s="108"/>
      <c r="AX562" s="108"/>
      <c r="AY562" s="108"/>
      <c r="AZ562" s="108"/>
      <c r="BA562" s="108"/>
      <c r="BB562" s="108"/>
      <c r="BC562" s="108"/>
      <c r="BD562" s="108"/>
      <c r="BE562" s="63"/>
    </row>
    <row r="563" spans="1:57" ht="34.049999999999997" customHeight="1" x14ac:dyDescent="0.3">
      <c r="A563" s="702"/>
      <c r="B563" s="675"/>
      <c r="C563" s="727"/>
      <c r="D563" s="72" t="s">
        <v>79</v>
      </c>
      <c r="E563" s="678"/>
      <c r="F563" s="746"/>
      <c r="G563" s="73">
        <f t="shared" si="149"/>
        <v>64</v>
      </c>
      <c r="H563" s="74">
        <f t="shared" si="174"/>
        <v>0</v>
      </c>
      <c r="I563" s="75"/>
      <c r="J563" s="75"/>
      <c r="K563" s="75"/>
      <c r="L563" s="76"/>
      <c r="M563" s="77">
        <f t="shared" si="182"/>
        <v>64</v>
      </c>
      <c r="N563" s="78">
        <v>64</v>
      </c>
      <c r="O563" s="78"/>
      <c r="P563" s="78"/>
      <c r="Q563" s="78"/>
      <c r="R563" s="81"/>
      <c r="S563" s="62">
        <v>3</v>
      </c>
      <c r="T563" s="62"/>
      <c r="U563" s="62"/>
      <c r="V563" s="108">
        <v>61</v>
      </c>
      <c r="W563" s="108"/>
      <c r="X563" s="63"/>
      <c r="Y563" s="109">
        <v>60</v>
      </c>
      <c r="Z563" s="63">
        <v>4</v>
      </c>
      <c r="AA563" s="64"/>
      <c r="AB563" s="65">
        <v>31</v>
      </c>
      <c r="AC563" s="65">
        <v>29</v>
      </c>
      <c r="AD563" s="65">
        <v>3</v>
      </c>
      <c r="AE563" s="65">
        <v>62</v>
      </c>
      <c r="AF563" s="66">
        <v>8</v>
      </c>
      <c r="AG563" s="82">
        <v>45</v>
      </c>
      <c r="AH563" s="85">
        <v>23</v>
      </c>
      <c r="AI563" s="84">
        <v>75</v>
      </c>
      <c r="AJ563" s="83">
        <f t="shared" ref="AJ563:AJ564" si="224">SUM(AQ563:AU563)</f>
        <v>64</v>
      </c>
      <c r="AK563" s="84" t="s">
        <v>77</v>
      </c>
      <c r="AL563" s="75" t="s">
        <v>77</v>
      </c>
      <c r="AM563" s="85" t="s">
        <v>77</v>
      </c>
      <c r="AN563" s="82" t="s">
        <v>75</v>
      </c>
      <c r="AO563" s="75" t="s">
        <v>75</v>
      </c>
      <c r="AP563" s="85" t="s">
        <v>75</v>
      </c>
      <c r="AQ563" s="82">
        <v>18</v>
      </c>
      <c r="AR563" s="75">
        <v>17</v>
      </c>
      <c r="AS563" s="75">
        <v>27</v>
      </c>
      <c r="AT563" s="75">
        <v>2</v>
      </c>
      <c r="AU563" s="85"/>
      <c r="AV563" s="86">
        <f t="shared" si="154"/>
        <v>0</v>
      </c>
      <c r="AW563" s="108"/>
      <c r="AX563" s="108"/>
      <c r="AY563" s="108"/>
      <c r="AZ563" s="108"/>
      <c r="BA563" s="108"/>
      <c r="BB563" s="108"/>
      <c r="BC563" s="108"/>
      <c r="BD563" s="108"/>
      <c r="BE563" s="63"/>
    </row>
    <row r="564" spans="1:57" ht="34.049999999999997" customHeight="1" x14ac:dyDescent="0.3">
      <c r="A564" s="702"/>
      <c r="B564" s="676"/>
      <c r="C564" s="729"/>
      <c r="D564" s="89" t="s">
        <v>80</v>
      </c>
      <c r="E564" s="679"/>
      <c r="F564" s="747"/>
      <c r="G564" s="90">
        <f t="shared" si="149"/>
        <v>0</v>
      </c>
      <c r="H564" s="91">
        <f t="shared" si="174"/>
        <v>0</v>
      </c>
      <c r="I564" s="92"/>
      <c r="J564" s="92"/>
      <c r="K564" s="92"/>
      <c r="L564" s="93"/>
      <c r="M564" s="110">
        <f t="shared" si="182"/>
        <v>0</v>
      </c>
      <c r="N564" s="98"/>
      <c r="O564" s="98"/>
      <c r="P564" s="98"/>
      <c r="Q564" s="98"/>
      <c r="R564" s="99"/>
      <c r="S564" s="114"/>
      <c r="T564" s="114"/>
      <c r="U564" s="114"/>
      <c r="V564" s="98"/>
      <c r="W564" s="98"/>
      <c r="X564" s="99"/>
      <c r="Y564" s="97"/>
      <c r="Z564" s="99"/>
      <c r="AA564" s="103"/>
      <c r="AB564" s="92"/>
      <c r="AC564" s="92"/>
      <c r="AD564" s="92"/>
      <c r="AE564" s="92"/>
      <c r="AF564" s="93"/>
      <c r="AG564" s="103"/>
      <c r="AH564" s="106"/>
      <c r="AI564" s="105"/>
      <c r="AJ564" s="104">
        <f t="shared" si="224"/>
        <v>0</v>
      </c>
      <c r="AK564" s="105" t="s">
        <v>75</v>
      </c>
      <c r="AL564" s="92" t="s">
        <v>75</v>
      </c>
      <c r="AM564" s="106" t="s">
        <v>75</v>
      </c>
      <c r="AN564" s="103" t="s">
        <v>75</v>
      </c>
      <c r="AO564" s="92" t="s">
        <v>77</v>
      </c>
      <c r="AP564" s="106" t="s">
        <v>77</v>
      </c>
      <c r="AQ564" s="103"/>
      <c r="AR564" s="92"/>
      <c r="AS564" s="92"/>
      <c r="AT564" s="92"/>
      <c r="AU564" s="106"/>
      <c r="AV564" s="107">
        <f t="shared" si="154"/>
        <v>0</v>
      </c>
      <c r="AW564" s="98"/>
      <c r="AX564" s="98"/>
      <c r="AY564" s="98"/>
      <c r="AZ564" s="98"/>
      <c r="BA564" s="98"/>
      <c r="BB564" s="98"/>
      <c r="BC564" s="98"/>
      <c r="BD564" s="98"/>
      <c r="BE564" s="99"/>
    </row>
    <row r="565" spans="1:57" ht="34.049999999999997" customHeight="1" x14ac:dyDescent="0.3">
      <c r="A565" s="702"/>
      <c r="B565" s="674" t="s">
        <v>282</v>
      </c>
      <c r="C565" s="726" t="s">
        <v>283</v>
      </c>
      <c r="D565" s="51" t="s">
        <v>74</v>
      </c>
      <c r="E565" s="719">
        <v>48</v>
      </c>
      <c r="F565" s="745">
        <f>E565-SUM(M565:M569)</f>
        <v>1</v>
      </c>
      <c r="G565" s="53">
        <f t="shared" si="149"/>
        <v>0</v>
      </c>
      <c r="H565" s="54">
        <f t="shared" si="174"/>
        <v>0</v>
      </c>
      <c r="I565" s="55"/>
      <c r="J565" s="55"/>
      <c r="K565" s="55"/>
      <c r="L565" s="56"/>
      <c r="M565" s="57">
        <f t="shared" si="182"/>
        <v>0</v>
      </c>
      <c r="N565" s="58"/>
      <c r="O565" s="58"/>
      <c r="P565" s="58"/>
      <c r="Q565" s="58"/>
      <c r="R565" s="59"/>
      <c r="S565" s="60"/>
      <c r="T565" s="58"/>
      <c r="U565" s="58"/>
      <c r="V565" s="55"/>
      <c r="W565" s="58"/>
      <c r="X565" s="61"/>
      <c r="Y565" s="62"/>
      <c r="Z565" s="63"/>
      <c r="AA565" s="64"/>
      <c r="AB565" s="65"/>
      <c r="AC565" s="65"/>
      <c r="AD565" s="65"/>
      <c r="AE565" s="65"/>
      <c r="AF565" s="66"/>
      <c r="AG565" s="64"/>
      <c r="AH565" s="66"/>
      <c r="AI565" s="67"/>
      <c r="AJ565" s="68">
        <f t="shared" ref="AJ565:AJ566" si="225">SUM(AN565:AP565)</f>
        <v>0</v>
      </c>
      <c r="AK565" s="69" t="s">
        <v>75</v>
      </c>
      <c r="AL565" s="55" t="s">
        <v>75</v>
      </c>
      <c r="AM565" s="70" t="s">
        <v>75</v>
      </c>
      <c r="AN565" s="67"/>
      <c r="AO565" s="55"/>
      <c r="AP565" s="70"/>
      <c r="AQ565" s="67" t="s">
        <v>75</v>
      </c>
      <c r="AR565" s="55" t="s">
        <v>75</v>
      </c>
      <c r="AS565" s="55" t="s">
        <v>75</v>
      </c>
      <c r="AT565" s="55" t="s">
        <v>75</v>
      </c>
      <c r="AU565" s="56" t="s">
        <v>75</v>
      </c>
      <c r="AV565" s="71">
        <f t="shared" si="154"/>
        <v>0</v>
      </c>
      <c r="AW565" s="58"/>
      <c r="AX565" s="58"/>
      <c r="AY565" s="58"/>
      <c r="AZ565" s="58"/>
      <c r="BA565" s="58"/>
      <c r="BB565" s="58"/>
      <c r="BC565" s="58"/>
      <c r="BD565" s="58"/>
      <c r="BE565" s="61"/>
    </row>
    <row r="566" spans="1:57" ht="34.049999999999997" customHeight="1" x14ac:dyDescent="0.3">
      <c r="A566" s="702"/>
      <c r="B566" s="675"/>
      <c r="C566" s="727"/>
      <c r="D566" s="72" t="s">
        <v>76</v>
      </c>
      <c r="E566" s="678"/>
      <c r="F566" s="746"/>
      <c r="G566" s="73">
        <f t="shared" si="149"/>
        <v>0</v>
      </c>
      <c r="H566" s="74">
        <f t="shared" si="174"/>
        <v>0</v>
      </c>
      <c r="I566" s="75"/>
      <c r="J566" s="75"/>
      <c r="K566" s="75"/>
      <c r="L566" s="76"/>
      <c r="M566" s="77">
        <f t="shared" si="182"/>
        <v>0</v>
      </c>
      <c r="N566" s="78"/>
      <c r="O566" s="78"/>
      <c r="P566" s="78"/>
      <c r="Q566" s="78"/>
      <c r="R566" s="79"/>
      <c r="S566" s="80"/>
      <c r="T566" s="75"/>
      <c r="U566" s="75"/>
      <c r="V566" s="78"/>
      <c r="W566" s="78"/>
      <c r="X566" s="81"/>
      <c r="Y566" s="62"/>
      <c r="Z566" s="63"/>
      <c r="AA566" s="64"/>
      <c r="AB566" s="65"/>
      <c r="AC566" s="65"/>
      <c r="AD566" s="65"/>
      <c r="AE566" s="65"/>
      <c r="AF566" s="66"/>
      <c r="AG566" s="82"/>
      <c r="AH566" s="76"/>
      <c r="AI566" s="82"/>
      <c r="AJ566" s="83">
        <f t="shared" si="225"/>
        <v>0</v>
      </c>
      <c r="AK566" s="84" t="s">
        <v>77</v>
      </c>
      <c r="AL566" s="75" t="s">
        <v>77</v>
      </c>
      <c r="AM566" s="85" t="s">
        <v>77</v>
      </c>
      <c r="AN566" s="82"/>
      <c r="AO566" s="75"/>
      <c r="AP566" s="85"/>
      <c r="AQ566" s="82" t="s">
        <v>75</v>
      </c>
      <c r="AR566" s="75" t="s">
        <v>75</v>
      </c>
      <c r="AS566" s="75" t="s">
        <v>75</v>
      </c>
      <c r="AT566" s="75" t="s">
        <v>75</v>
      </c>
      <c r="AU566" s="76" t="s">
        <v>75</v>
      </c>
      <c r="AV566" s="86">
        <f t="shared" si="154"/>
        <v>0</v>
      </c>
      <c r="AW566" s="78"/>
      <c r="AX566" s="78"/>
      <c r="AY566" s="78"/>
      <c r="AZ566" s="78"/>
      <c r="BA566" s="78"/>
      <c r="BB566" s="78"/>
      <c r="BC566" s="78"/>
      <c r="BD566" s="78"/>
      <c r="BE566" s="81"/>
    </row>
    <row r="567" spans="1:57" ht="34.049999999999997" customHeight="1" x14ac:dyDescent="0.3">
      <c r="A567" s="702"/>
      <c r="B567" s="675"/>
      <c r="C567" s="727"/>
      <c r="D567" s="72" t="s">
        <v>78</v>
      </c>
      <c r="E567" s="678"/>
      <c r="F567" s="746"/>
      <c r="G567" s="73">
        <f t="shared" si="149"/>
        <v>0</v>
      </c>
      <c r="H567" s="74">
        <f t="shared" si="174"/>
        <v>0</v>
      </c>
      <c r="I567" s="75"/>
      <c r="J567" s="75"/>
      <c r="K567" s="75"/>
      <c r="L567" s="76"/>
      <c r="M567" s="77">
        <f t="shared" si="182"/>
        <v>0</v>
      </c>
      <c r="N567" s="78"/>
      <c r="O567" s="78"/>
      <c r="P567" s="78"/>
      <c r="Q567" s="87"/>
      <c r="R567" s="79"/>
      <c r="S567" s="80"/>
      <c r="T567" s="78"/>
      <c r="U567" s="78"/>
      <c r="V567" s="78"/>
      <c r="W567" s="78"/>
      <c r="X567" s="81"/>
      <c r="Y567" s="62"/>
      <c r="Z567" s="63"/>
      <c r="AA567" s="64"/>
      <c r="AB567" s="65"/>
      <c r="AC567" s="65"/>
      <c r="AD567" s="65"/>
      <c r="AE567" s="65"/>
      <c r="AF567" s="66"/>
      <c r="AG567" s="82"/>
      <c r="AH567" s="76"/>
      <c r="AI567" s="82"/>
      <c r="AJ567" s="83">
        <f>SUM(AK567:AM567)</f>
        <v>0</v>
      </c>
      <c r="AK567" s="84"/>
      <c r="AL567" s="75"/>
      <c r="AM567" s="85"/>
      <c r="AN567" s="82" t="s">
        <v>75</v>
      </c>
      <c r="AO567" s="75" t="s">
        <v>75</v>
      </c>
      <c r="AP567" s="85" t="s">
        <v>75</v>
      </c>
      <c r="AQ567" s="82" t="s">
        <v>75</v>
      </c>
      <c r="AR567" s="75" t="s">
        <v>75</v>
      </c>
      <c r="AS567" s="75" t="s">
        <v>75</v>
      </c>
      <c r="AT567" s="75" t="s">
        <v>75</v>
      </c>
      <c r="AU567" s="76" t="s">
        <v>75</v>
      </c>
      <c r="AV567" s="86">
        <f t="shared" si="154"/>
        <v>0</v>
      </c>
      <c r="AW567" s="78"/>
      <c r="AX567" s="78"/>
      <c r="AY567" s="78"/>
      <c r="AZ567" s="78"/>
      <c r="BA567" s="78"/>
      <c r="BB567" s="78"/>
      <c r="BC567" s="78"/>
      <c r="BD567" s="78"/>
      <c r="BE567" s="81"/>
    </row>
    <row r="568" spans="1:57" ht="34.049999999999997" customHeight="1" x14ac:dyDescent="0.3">
      <c r="A568" s="702"/>
      <c r="B568" s="675"/>
      <c r="C568" s="727"/>
      <c r="D568" s="72" t="s">
        <v>79</v>
      </c>
      <c r="E568" s="678"/>
      <c r="F568" s="746"/>
      <c r="G568" s="73">
        <f t="shared" si="149"/>
        <v>48</v>
      </c>
      <c r="H568" s="74">
        <f t="shared" si="174"/>
        <v>1</v>
      </c>
      <c r="I568" s="75">
        <v>1</v>
      </c>
      <c r="J568" s="75"/>
      <c r="K568" s="75"/>
      <c r="L568" s="76"/>
      <c r="M568" s="77">
        <f t="shared" si="182"/>
        <v>47</v>
      </c>
      <c r="N568" s="78">
        <v>47</v>
      </c>
      <c r="O568" s="78"/>
      <c r="P568" s="78"/>
      <c r="Q568" s="78"/>
      <c r="R568" s="79"/>
      <c r="S568" s="80">
        <v>36</v>
      </c>
      <c r="T568" s="78"/>
      <c r="U568" s="78"/>
      <c r="V568" s="78">
        <v>11</v>
      </c>
      <c r="W568" s="78"/>
      <c r="X568" s="81"/>
      <c r="Y568" s="62">
        <v>42</v>
      </c>
      <c r="Z568" s="63">
        <v>5</v>
      </c>
      <c r="AA568" s="64"/>
      <c r="AB568" s="65">
        <v>24</v>
      </c>
      <c r="AC568" s="65">
        <v>23</v>
      </c>
      <c r="AD568" s="65">
        <v>7</v>
      </c>
      <c r="AE568" s="65">
        <v>7</v>
      </c>
      <c r="AF568" s="66">
        <v>2</v>
      </c>
      <c r="AG568" s="82">
        <v>44</v>
      </c>
      <c r="AH568" s="76">
        <v>20</v>
      </c>
      <c r="AI568" s="82">
        <v>80</v>
      </c>
      <c r="AJ568" s="83">
        <f t="shared" ref="AJ568:AJ569" si="226">SUM(AQ568:AU568)</f>
        <v>47</v>
      </c>
      <c r="AK568" s="84" t="s">
        <v>77</v>
      </c>
      <c r="AL568" s="75" t="s">
        <v>77</v>
      </c>
      <c r="AM568" s="85" t="s">
        <v>77</v>
      </c>
      <c r="AN568" s="82" t="s">
        <v>75</v>
      </c>
      <c r="AO568" s="75" t="s">
        <v>75</v>
      </c>
      <c r="AP568" s="85" t="s">
        <v>75</v>
      </c>
      <c r="AQ568" s="88">
        <v>14</v>
      </c>
      <c r="AR568" s="76">
        <v>9</v>
      </c>
      <c r="AS568" s="76">
        <v>19</v>
      </c>
      <c r="AT568" s="76">
        <v>5</v>
      </c>
      <c r="AU568" s="85"/>
      <c r="AV568" s="86">
        <f t="shared" si="154"/>
        <v>1</v>
      </c>
      <c r="AW568" s="78"/>
      <c r="AX568" s="78"/>
      <c r="AY568" s="78"/>
      <c r="AZ568" s="78"/>
      <c r="BA568" s="78"/>
      <c r="BB568" s="78">
        <v>1</v>
      </c>
      <c r="BC568" s="78"/>
      <c r="BD568" s="78"/>
      <c r="BE568" s="81"/>
    </row>
    <row r="569" spans="1:57" ht="34.049999999999997" customHeight="1" x14ac:dyDescent="0.3">
      <c r="A569" s="702"/>
      <c r="B569" s="676"/>
      <c r="C569" s="729"/>
      <c r="D569" s="89" t="s">
        <v>80</v>
      </c>
      <c r="E569" s="679"/>
      <c r="F569" s="747"/>
      <c r="G569" s="90">
        <f t="shared" si="149"/>
        <v>0</v>
      </c>
      <c r="H569" s="91">
        <f t="shared" si="174"/>
        <v>0</v>
      </c>
      <c r="I569" s="92"/>
      <c r="J569" s="92"/>
      <c r="K569" s="92"/>
      <c r="L569" s="93"/>
      <c r="M569" s="94">
        <f t="shared" si="182"/>
        <v>0</v>
      </c>
      <c r="N569" s="95"/>
      <c r="O569" s="95"/>
      <c r="P569" s="95"/>
      <c r="Q569" s="95"/>
      <c r="R569" s="96"/>
      <c r="S569" s="97"/>
      <c r="T569" s="98"/>
      <c r="U569" s="98"/>
      <c r="V569" s="98"/>
      <c r="W569" s="98"/>
      <c r="X569" s="99"/>
      <c r="Y569" s="100"/>
      <c r="Z569" s="81"/>
      <c r="AA569" s="82"/>
      <c r="AB569" s="75"/>
      <c r="AC569" s="75"/>
      <c r="AD569" s="75"/>
      <c r="AE569" s="75"/>
      <c r="AF569" s="76"/>
      <c r="AG569" s="101"/>
      <c r="AH569" s="102"/>
      <c r="AI569" s="103"/>
      <c r="AJ569" s="104">
        <f t="shared" si="226"/>
        <v>0</v>
      </c>
      <c r="AK569" s="105" t="s">
        <v>75</v>
      </c>
      <c r="AL569" s="92" t="s">
        <v>75</v>
      </c>
      <c r="AM569" s="106" t="s">
        <v>75</v>
      </c>
      <c r="AN569" s="103" t="s">
        <v>75</v>
      </c>
      <c r="AO569" s="92" t="s">
        <v>77</v>
      </c>
      <c r="AP569" s="106" t="s">
        <v>77</v>
      </c>
      <c r="AQ569" s="103"/>
      <c r="AR569" s="92"/>
      <c r="AS569" s="92"/>
      <c r="AT569" s="92"/>
      <c r="AU569" s="93"/>
      <c r="AV569" s="107">
        <f t="shared" si="154"/>
        <v>0</v>
      </c>
      <c r="AW569" s="98"/>
      <c r="AX569" s="98"/>
      <c r="AY569" s="98"/>
      <c r="AZ569" s="98"/>
      <c r="BA569" s="98"/>
      <c r="BB569" s="98"/>
      <c r="BC569" s="98"/>
      <c r="BD569" s="98"/>
      <c r="BE569" s="99"/>
    </row>
    <row r="570" spans="1:57" ht="34.049999999999997" customHeight="1" x14ac:dyDescent="0.3">
      <c r="A570" s="702"/>
      <c r="B570" s="674" t="s">
        <v>284</v>
      </c>
      <c r="C570" s="726">
        <v>1998271</v>
      </c>
      <c r="D570" s="51" t="s">
        <v>74</v>
      </c>
      <c r="E570" s="719">
        <v>88</v>
      </c>
      <c r="F570" s="745">
        <f>E570-SUM(M570:M574)</f>
        <v>3</v>
      </c>
      <c r="G570" s="53">
        <f t="shared" si="149"/>
        <v>0</v>
      </c>
      <c r="H570" s="54">
        <f t="shared" si="174"/>
        <v>0</v>
      </c>
      <c r="I570" s="55"/>
      <c r="J570" s="55"/>
      <c r="K570" s="55"/>
      <c r="L570" s="56"/>
      <c r="M570" s="57">
        <f t="shared" si="182"/>
        <v>0</v>
      </c>
      <c r="N570" s="58"/>
      <c r="O570" s="58"/>
      <c r="P570" s="58"/>
      <c r="Q570" s="58"/>
      <c r="R570" s="61"/>
      <c r="S570" s="62"/>
      <c r="T570" s="62"/>
      <c r="U570" s="62"/>
      <c r="V570" s="108"/>
      <c r="W570" s="108"/>
      <c r="X570" s="63"/>
      <c r="Y570" s="60"/>
      <c r="Z570" s="61"/>
      <c r="AA570" s="67"/>
      <c r="AB570" s="55"/>
      <c r="AC570" s="55"/>
      <c r="AD570" s="55"/>
      <c r="AE570" s="55"/>
      <c r="AF570" s="56"/>
      <c r="AG570" s="67"/>
      <c r="AH570" s="70"/>
      <c r="AI570" s="69"/>
      <c r="AJ570" s="68">
        <f t="shared" ref="AJ570:AJ571" si="227">SUM(AN570:AP570)</f>
        <v>0</v>
      </c>
      <c r="AK570" s="69" t="s">
        <v>75</v>
      </c>
      <c r="AL570" s="55" t="s">
        <v>75</v>
      </c>
      <c r="AM570" s="70" t="s">
        <v>75</v>
      </c>
      <c r="AN570" s="67"/>
      <c r="AO570" s="55"/>
      <c r="AP570" s="70"/>
      <c r="AQ570" s="67" t="s">
        <v>75</v>
      </c>
      <c r="AR570" s="55" t="s">
        <v>75</v>
      </c>
      <c r="AS570" s="55" t="s">
        <v>75</v>
      </c>
      <c r="AT570" s="55" t="s">
        <v>75</v>
      </c>
      <c r="AU570" s="70" t="s">
        <v>75</v>
      </c>
      <c r="AV570" s="71">
        <f t="shared" si="154"/>
        <v>0</v>
      </c>
      <c r="AW570" s="108"/>
      <c r="AX570" s="108"/>
      <c r="AY570" s="108"/>
      <c r="AZ570" s="108"/>
      <c r="BA570" s="108"/>
      <c r="BB570" s="108"/>
      <c r="BC570" s="108"/>
      <c r="BD570" s="108"/>
      <c r="BE570" s="63"/>
    </row>
    <row r="571" spans="1:57" ht="34.049999999999997" customHeight="1" x14ac:dyDescent="0.3">
      <c r="A571" s="702"/>
      <c r="B571" s="675"/>
      <c r="C571" s="727"/>
      <c r="D571" s="72" t="s">
        <v>76</v>
      </c>
      <c r="E571" s="678"/>
      <c r="F571" s="746"/>
      <c r="G571" s="73">
        <f t="shared" si="149"/>
        <v>0</v>
      </c>
      <c r="H571" s="74">
        <f t="shared" si="174"/>
        <v>0</v>
      </c>
      <c r="I571" s="75"/>
      <c r="J571" s="75"/>
      <c r="K571" s="75"/>
      <c r="L571" s="76"/>
      <c r="M571" s="77">
        <f t="shared" si="182"/>
        <v>0</v>
      </c>
      <c r="N571" s="78"/>
      <c r="O571" s="78"/>
      <c r="P571" s="78"/>
      <c r="Q571" s="78"/>
      <c r="R571" s="81"/>
      <c r="S571" s="62"/>
      <c r="T571" s="62"/>
      <c r="U571" s="62"/>
      <c r="V571" s="108"/>
      <c r="W571" s="108"/>
      <c r="X571" s="63"/>
      <c r="Y571" s="109"/>
      <c r="Z571" s="63"/>
      <c r="AA571" s="64"/>
      <c r="AB571" s="65"/>
      <c r="AC571" s="65"/>
      <c r="AD571" s="65"/>
      <c r="AE571" s="65"/>
      <c r="AF571" s="66"/>
      <c r="AG571" s="82"/>
      <c r="AH571" s="85"/>
      <c r="AI571" s="84"/>
      <c r="AJ571" s="83">
        <f t="shared" si="227"/>
        <v>0</v>
      </c>
      <c r="AK571" s="84" t="s">
        <v>77</v>
      </c>
      <c r="AL571" s="75" t="s">
        <v>77</v>
      </c>
      <c r="AM571" s="85" t="s">
        <v>77</v>
      </c>
      <c r="AN571" s="82"/>
      <c r="AO571" s="75"/>
      <c r="AP571" s="85"/>
      <c r="AQ571" s="82" t="s">
        <v>75</v>
      </c>
      <c r="AR571" s="75" t="s">
        <v>75</v>
      </c>
      <c r="AS571" s="75" t="s">
        <v>75</v>
      </c>
      <c r="AT571" s="75" t="s">
        <v>75</v>
      </c>
      <c r="AU571" s="85" t="s">
        <v>75</v>
      </c>
      <c r="AV571" s="86">
        <f t="shared" si="154"/>
        <v>0</v>
      </c>
      <c r="AW571" s="108"/>
      <c r="AX571" s="108"/>
      <c r="AY571" s="108"/>
      <c r="AZ571" s="108"/>
      <c r="BA571" s="108"/>
      <c r="BB571" s="108"/>
      <c r="BC571" s="108"/>
      <c r="BD571" s="108"/>
      <c r="BE571" s="63"/>
    </row>
    <row r="572" spans="1:57" ht="34.049999999999997" customHeight="1" x14ac:dyDescent="0.3">
      <c r="A572" s="702"/>
      <c r="B572" s="675"/>
      <c r="C572" s="727"/>
      <c r="D572" s="72" t="s">
        <v>78</v>
      </c>
      <c r="E572" s="678"/>
      <c r="F572" s="746"/>
      <c r="G572" s="73">
        <f t="shared" si="149"/>
        <v>0</v>
      </c>
      <c r="H572" s="74">
        <f t="shared" si="174"/>
        <v>0</v>
      </c>
      <c r="I572" s="75"/>
      <c r="J572" s="75"/>
      <c r="K572" s="75"/>
      <c r="L572" s="76"/>
      <c r="M572" s="77">
        <f t="shared" si="182"/>
        <v>0</v>
      </c>
      <c r="N572" s="78"/>
      <c r="O572" s="78"/>
      <c r="P572" s="78"/>
      <c r="Q572" s="78"/>
      <c r="R572" s="81"/>
      <c r="S572" s="62"/>
      <c r="T572" s="62"/>
      <c r="U572" s="62"/>
      <c r="V572" s="108"/>
      <c r="W572" s="108"/>
      <c r="X572" s="63"/>
      <c r="Y572" s="109"/>
      <c r="Z572" s="63"/>
      <c r="AA572" s="64"/>
      <c r="AB572" s="65"/>
      <c r="AC572" s="65"/>
      <c r="AD572" s="65"/>
      <c r="AE572" s="65"/>
      <c r="AF572" s="66"/>
      <c r="AG572" s="82"/>
      <c r="AH572" s="85"/>
      <c r="AI572" s="84"/>
      <c r="AJ572" s="83">
        <f>SUM(AK572:AM572)</f>
        <v>0</v>
      </c>
      <c r="AK572" s="84"/>
      <c r="AL572" s="75"/>
      <c r="AM572" s="85"/>
      <c r="AN572" s="82" t="s">
        <v>75</v>
      </c>
      <c r="AO572" s="75" t="s">
        <v>75</v>
      </c>
      <c r="AP572" s="85" t="s">
        <v>75</v>
      </c>
      <c r="AQ572" s="82" t="s">
        <v>75</v>
      </c>
      <c r="AR572" s="75" t="s">
        <v>75</v>
      </c>
      <c r="AS572" s="75" t="s">
        <v>75</v>
      </c>
      <c r="AT572" s="75" t="s">
        <v>75</v>
      </c>
      <c r="AU572" s="85" t="s">
        <v>75</v>
      </c>
      <c r="AV572" s="86">
        <f t="shared" si="154"/>
        <v>0</v>
      </c>
      <c r="AW572" s="108"/>
      <c r="AX572" s="108"/>
      <c r="AY572" s="108"/>
      <c r="AZ572" s="108"/>
      <c r="BA572" s="108"/>
      <c r="BB572" s="108"/>
      <c r="BC572" s="108"/>
      <c r="BD572" s="108"/>
      <c r="BE572" s="63"/>
    </row>
    <row r="573" spans="1:57" ht="34.049999999999997" customHeight="1" x14ac:dyDescent="0.3">
      <c r="A573" s="702"/>
      <c r="B573" s="675"/>
      <c r="C573" s="727"/>
      <c r="D573" s="72" t="s">
        <v>79</v>
      </c>
      <c r="E573" s="678"/>
      <c r="F573" s="746"/>
      <c r="G573" s="73">
        <f t="shared" si="149"/>
        <v>85</v>
      </c>
      <c r="H573" s="74">
        <f t="shared" si="174"/>
        <v>3</v>
      </c>
      <c r="I573" s="75">
        <v>2</v>
      </c>
      <c r="J573" s="75">
        <v>1</v>
      </c>
      <c r="K573" s="75"/>
      <c r="L573" s="76"/>
      <c r="M573" s="77">
        <f t="shared" si="182"/>
        <v>85</v>
      </c>
      <c r="N573" s="78">
        <v>85</v>
      </c>
      <c r="O573" s="78"/>
      <c r="P573" s="78"/>
      <c r="Q573" s="78"/>
      <c r="R573" s="81"/>
      <c r="S573" s="62"/>
      <c r="T573" s="62"/>
      <c r="U573" s="62"/>
      <c r="V573" s="108">
        <v>85</v>
      </c>
      <c r="W573" s="108"/>
      <c r="X573" s="63"/>
      <c r="Y573" s="109">
        <v>71</v>
      </c>
      <c r="Z573" s="63">
        <v>14</v>
      </c>
      <c r="AA573" s="64"/>
      <c r="AB573" s="65">
        <v>26</v>
      </c>
      <c r="AC573" s="65">
        <v>24</v>
      </c>
      <c r="AD573" s="65">
        <v>4</v>
      </c>
      <c r="AE573" s="65">
        <v>21</v>
      </c>
      <c r="AF573" s="66">
        <v>11</v>
      </c>
      <c r="AG573" s="82">
        <v>43</v>
      </c>
      <c r="AH573" s="85">
        <v>23</v>
      </c>
      <c r="AI573" s="84">
        <v>125</v>
      </c>
      <c r="AJ573" s="83">
        <f t="shared" ref="AJ573:AJ574" si="228">SUM(AQ573:AU573)</f>
        <v>85</v>
      </c>
      <c r="AK573" s="84" t="s">
        <v>77</v>
      </c>
      <c r="AL573" s="75" t="s">
        <v>77</v>
      </c>
      <c r="AM573" s="85" t="s">
        <v>77</v>
      </c>
      <c r="AN573" s="82" t="s">
        <v>75</v>
      </c>
      <c r="AO573" s="75" t="s">
        <v>75</v>
      </c>
      <c r="AP573" s="85" t="s">
        <v>75</v>
      </c>
      <c r="AQ573" s="82">
        <v>5</v>
      </c>
      <c r="AR573" s="75">
        <v>10</v>
      </c>
      <c r="AS573" s="75">
        <v>35</v>
      </c>
      <c r="AT573" s="75">
        <v>18</v>
      </c>
      <c r="AU573" s="85">
        <v>17</v>
      </c>
      <c r="AV573" s="86">
        <f t="shared" si="154"/>
        <v>0</v>
      </c>
      <c r="AW573" s="108"/>
      <c r="AX573" s="108"/>
      <c r="AY573" s="108"/>
      <c r="AZ573" s="108"/>
      <c r="BA573" s="108"/>
      <c r="BB573" s="108"/>
      <c r="BC573" s="108"/>
      <c r="BD573" s="108"/>
      <c r="BE573" s="63"/>
    </row>
    <row r="574" spans="1:57" ht="34.049999999999997" customHeight="1" x14ac:dyDescent="0.3">
      <c r="A574" s="702"/>
      <c r="B574" s="676"/>
      <c r="C574" s="729"/>
      <c r="D574" s="89" t="s">
        <v>80</v>
      </c>
      <c r="E574" s="679"/>
      <c r="F574" s="747"/>
      <c r="G574" s="90">
        <f t="shared" si="149"/>
        <v>0</v>
      </c>
      <c r="H574" s="91">
        <f t="shared" si="174"/>
        <v>0</v>
      </c>
      <c r="I574" s="92"/>
      <c r="J574" s="92"/>
      <c r="K574" s="92"/>
      <c r="L574" s="93"/>
      <c r="M574" s="110">
        <f t="shared" si="182"/>
        <v>0</v>
      </c>
      <c r="N574" s="98"/>
      <c r="O574" s="98"/>
      <c r="P574" s="98"/>
      <c r="Q574" s="98"/>
      <c r="R574" s="99"/>
      <c r="S574" s="100"/>
      <c r="T574" s="100"/>
      <c r="U574" s="100"/>
      <c r="V574" s="78"/>
      <c r="W574" s="78"/>
      <c r="X574" s="81"/>
      <c r="Y574" s="80"/>
      <c r="Z574" s="81"/>
      <c r="AA574" s="82"/>
      <c r="AB574" s="75"/>
      <c r="AC574" s="75"/>
      <c r="AD574" s="75"/>
      <c r="AE574" s="75"/>
      <c r="AF574" s="76"/>
      <c r="AG574" s="103"/>
      <c r="AH574" s="106"/>
      <c r="AI574" s="111"/>
      <c r="AJ574" s="112">
        <f t="shared" si="228"/>
        <v>0</v>
      </c>
      <c r="AK574" s="105" t="s">
        <v>75</v>
      </c>
      <c r="AL574" s="92" t="s">
        <v>75</v>
      </c>
      <c r="AM574" s="106" t="s">
        <v>75</v>
      </c>
      <c r="AN574" s="103" t="s">
        <v>75</v>
      </c>
      <c r="AO574" s="92" t="s">
        <v>77</v>
      </c>
      <c r="AP574" s="106" t="s">
        <v>77</v>
      </c>
      <c r="AQ574" s="103"/>
      <c r="AR574" s="92"/>
      <c r="AS574" s="92"/>
      <c r="AT574" s="92"/>
      <c r="AU574" s="106"/>
      <c r="AV574" s="107">
        <f t="shared" si="154"/>
        <v>0</v>
      </c>
      <c r="AW574" s="78"/>
      <c r="AX574" s="78"/>
      <c r="AY574" s="78"/>
      <c r="AZ574" s="78"/>
      <c r="BA574" s="78"/>
      <c r="BB574" s="78"/>
      <c r="BC574" s="78"/>
      <c r="BD574" s="78"/>
      <c r="BE574" s="81"/>
    </row>
    <row r="575" spans="1:57" ht="34.049999999999997" customHeight="1" x14ac:dyDescent="0.3">
      <c r="A575" s="702"/>
      <c r="B575" s="674" t="s">
        <v>285</v>
      </c>
      <c r="C575" s="726">
        <v>1998294</v>
      </c>
      <c r="D575" s="51" t="s">
        <v>74</v>
      </c>
      <c r="E575" s="719">
        <v>37</v>
      </c>
      <c r="F575" s="745">
        <f>E575-SUM(M575:M579)</f>
        <v>-1</v>
      </c>
      <c r="G575" s="53">
        <f t="shared" si="149"/>
        <v>0</v>
      </c>
      <c r="H575" s="54">
        <f t="shared" si="174"/>
        <v>0</v>
      </c>
      <c r="I575" s="55"/>
      <c r="J575" s="55"/>
      <c r="K575" s="55"/>
      <c r="L575" s="56"/>
      <c r="M575" s="57">
        <f t="shared" si="182"/>
        <v>0</v>
      </c>
      <c r="N575" s="58"/>
      <c r="O575" s="58"/>
      <c r="P575" s="58"/>
      <c r="Q575" s="58"/>
      <c r="R575" s="61"/>
      <c r="S575" s="113"/>
      <c r="T575" s="113"/>
      <c r="U575" s="113"/>
      <c r="V575" s="58"/>
      <c r="W575" s="58"/>
      <c r="X575" s="61"/>
      <c r="Y575" s="60"/>
      <c r="Z575" s="61"/>
      <c r="AA575" s="67"/>
      <c r="AB575" s="55"/>
      <c r="AC575" s="55"/>
      <c r="AD575" s="55"/>
      <c r="AE575" s="55"/>
      <c r="AF575" s="56"/>
      <c r="AG575" s="67"/>
      <c r="AH575" s="70"/>
      <c r="AI575" s="69"/>
      <c r="AJ575" s="68">
        <f t="shared" ref="AJ575:AJ576" si="229">SUM(AN575:AP575)</f>
        <v>0</v>
      </c>
      <c r="AK575" s="69" t="s">
        <v>75</v>
      </c>
      <c r="AL575" s="55" t="s">
        <v>75</v>
      </c>
      <c r="AM575" s="70" t="s">
        <v>75</v>
      </c>
      <c r="AN575" s="67"/>
      <c r="AO575" s="55"/>
      <c r="AP575" s="70"/>
      <c r="AQ575" s="67" t="s">
        <v>75</v>
      </c>
      <c r="AR575" s="55" t="s">
        <v>75</v>
      </c>
      <c r="AS575" s="55" t="s">
        <v>75</v>
      </c>
      <c r="AT575" s="55" t="s">
        <v>75</v>
      </c>
      <c r="AU575" s="70" t="s">
        <v>75</v>
      </c>
      <c r="AV575" s="71">
        <f t="shared" si="154"/>
        <v>0</v>
      </c>
      <c r="AW575" s="58"/>
      <c r="AX575" s="58"/>
      <c r="AY575" s="58"/>
      <c r="AZ575" s="58"/>
      <c r="BA575" s="58"/>
      <c r="BB575" s="58"/>
      <c r="BC575" s="58"/>
      <c r="BD575" s="58"/>
      <c r="BE575" s="61"/>
    </row>
    <row r="576" spans="1:57" ht="34.049999999999997" customHeight="1" x14ac:dyDescent="0.3">
      <c r="A576" s="702"/>
      <c r="B576" s="675"/>
      <c r="C576" s="727"/>
      <c r="D576" s="72" t="s">
        <v>76</v>
      </c>
      <c r="E576" s="678"/>
      <c r="F576" s="746"/>
      <c r="G576" s="73">
        <f t="shared" si="149"/>
        <v>0</v>
      </c>
      <c r="H576" s="74">
        <f t="shared" si="174"/>
        <v>0</v>
      </c>
      <c r="I576" s="75"/>
      <c r="J576" s="75"/>
      <c r="K576" s="75"/>
      <c r="L576" s="76"/>
      <c r="M576" s="77">
        <f t="shared" si="182"/>
        <v>0</v>
      </c>
      <c r="N576" s="78"/>
      <c r="O576" s="78"/>
      <c r="P576" s="78"/>
      <c r="Q576" s="78"/>
      <c r="R576" s="81"/>
      <c r="S576" s="62"/>
      <c r="T576" s="62"/>
      <c r="U576" s="62"/>
      <c r="V576" s="108"/>
      <c r="W576" s="108"/>
      <c r="X576" s="63"/>
      <c r="Y576" s="109"/>
      <c r="Z576" s="63"/>
      <c r="AA576" s="64"/>
      <c r="AB576" s="65"/>
      <c r="AC576" s="65"/>
      <c r="AD576" s="65"/>
      <c r="AE576" s="65"/>
      <c r="AF576" s="66"/>
      <c r="AG576" s="82"/>
      <c r="AH576" s="85"/>
      <c r="AI576" s="84"/>
      <c r="AJ576" s="83">
        <f t="shared" si="229"/>
        <v>0</v>
      </c>
      <c r="AK576" s="84" t="s">
        <v>77</v>
      </c>
      <c r="AL576" s="75" t="s">
        <v>77</v>
      </c>
      <c r="AM576" s="85" t="s">
        <v>77</v>
      </c>
      <c r="AN576" s="82"/>
      <c r="AO576" s="75"/>
      <c r="AP576" s="85"/>
      <c r="AQ576" s="82" t="s">
        <v>75</v>
      </c>
      <c r="AR576" s="75" t="s">
        <v>75</v>
      </c>
      <c r="AS576" s="75" t="s">
        <v>75</v>
      </c>
      <c r="AT576" s="75" t="s">
        <v>75</v>
      </c>
      <c r="AU576" s="85" t="s">
        <v>75</v>
      </c>
      <c r="AV576" s="86">
        <f t="shared" si="154"/>
        <v>0</v>
      </c>
      <c r="AW576" s="108"/>
      <c r="AX576" s="108"/>
      <c r="AY576" s="108"/>
      <c r="AZ576" s="108"/>
      <c r="BA576" s="108"/>
      <c r="BB576" s="108"/>
      <c r="BC576" s="108"/>
      <c r="BD576" s="108"/>
      <c r="BE576" s="63"/>
    </row>
    <row r="577" spans="1:57" ht="34.049999999999997" customHeight="1" x14ac:dyDescent="0.3">
      <c r="A577" s="702"/>
      <c r="B577" s="675"/>
      <c r="C577" s="727"/>
      <c r="D577" s="72" t="s">
        <v>78</v>
      </c>
      <c r="E577" s="678"/>
      <c r="F577" s="746"/>
      <c r="G577" s="73">
        <f t="shared" si="149"/>
        <v>0</v>
      </c>
      <c r="H577" s="74">
        <f t="shared" si="174"/>
        <v>0</v>
      </c>
      <c r="I577" s="75"/>
      <c r="J577" s="75"/>
      <c r="K577" s="75"/>
      <c r="L577" s="76"/>
      <c r="M577" s="77">
        <f t="shared" si="182"/>
        <v>0</v>
      </c>
      <c r="N577" s="78"/>
      <c r="O577" s="78"/>
      <c r="P577" s="78"/>
      <c r="Q577" s="78"/>
      <c r="R577" s="81"/>
      <c r="S577" s="62"/>
      <c r="T577" s="62"/>
      <c r="U577" s="62"/>
      <c r="V577" s="108"/>
      <c r="W577" s="108"/>
      <c r="X577" s="63"/>
      <c r="Y577" s="109"/>
      <c r="Z577" s="63"/>
      <c r="AA577" s="64"/>
      <c r="AB577" s="65"/>
      <c r="AC577" s="65"/>
      <c r="AD577" s="65"/>
      <c r="AE577" s="65"/>
      <c r="AF577" s="66"/>
      <c r="AG577" s="82"/>
      <c r="AH577" s="85"/>
      <c r="AI577" s="84"/>
      <c r="AJ577" s="83">
        <f>SUM(AK577:AM577)</f>
        <v>0</v>
      </c>
      <c r="AK577" s="84"/>
      <c r="AL577" s="75"/>
      <c r="AM577" s="85"/>
      <c r="AN577" s="82" t="s">
        <v>75</v>
      </c>
      <c r="AO577" s="75" t="s">
        <v>75</v>
      </c>
      <c r="AP577" s="85" t="s">
        <v>75</v>
      </c>
      <c r="AQ577" s="82" t="s">
        <v>75</v>
      </c>
      <c r="AR577" s="75" t="s">
        <v>75</v>
      </c>
      <c r="AS577" s="75" t="s">
        <v>75</v>
      </c>
      <c r="AT577" s="75" t="s">
        <v>75</v>
      </c>
      <c r="AU577" s="85" t="s">
        <v>75</v>
      </c>
      <c r="AV577" s="86">
        <f t="shared" si="154"/>
        <v>0</v>
      </c>
      <c r="AW577" s="108"/>
      <c r="AX577" s="108"/>
      <c r="AY577" s="108"/>
      <c r="AZ577" s="108"/>
      <c r="BA577" s="108"/>
      <c r="BB577" s="108"/>
      <c r="BC577" s="108"/>
      <c r="BD577" s="108"/>
      <c r="BE577" s="63"/>
    </row>
    <row r="578" spans="1:57" ht="34.049999999999997" customHeight="1" x14ac:dyDescent="0.3">
      <c r="A578" s="702"/>
      <c r="B578" s="675"/>
      <c r="C578" s="727"/>
      <c r="D578" s="72" t="s">
        <v>79</v>
      </c>
      <c r="E578" s="678"/>
      <c r="F578" s="746"/>
      <c r="G578" s="73">
        <f t="shared" si="149"/>
        <v>38</v>
      </c>
      <c r="H578" s="74">
        <f t="shared" si="174"/>
        <v>0</v>
      </c>
      <c r="I578" s="75"/>
      <c r="J578" s="75"/>
      <c r="K578" s="75"/>
      <c r="L578" s="76"/>
      <c r="M578" s="77">
        <f t="shared" si="182"/>
        <v>38</v>
      </c>
      <c r="N578" s="78">
        <v>38</v>
      </c>
      <c r="O578" s="78"/>
      <c r="P578" s="78"/>
      <c r="Q578" s="78"/>
      <c r="R578" s="81"/>
      <c r="S578" s="62">
        <v>1</v>
      </c>
      <c r="T578" s="62"/>
      <c r="U578" s="62"/>
      <c r="V578" s="108">
        <v>37</v>
      </c>
      <c r="W578" s="108"/>
      <c r="X578" s="63"/>
      <c r="Y578" s="109">
        <v>33</v>
      </c>
      <c r="Z578" s="63">
        <v>5</v>
      </c>
      <c r="AA578" s="64"/>
      <c r="AB578" s="65">
        <v>10</v>
      </c>
      <c r="AC578" s="65">
        <v>10</v>
      </c>
      <c r="AD578" s="65">
        <v>2</v>
      </c>
      <c r="AE578" s="65">
        <v>38</v>
      </c>
      <c r="AF578" s="66">
        <v>6</v>
      </c>
      <c r="AG578" s="82">
        <v>45</v>
      </c>
      <c r="AH578" s="85">
        <v>17</v>
      </c>
      <c r="AI578" s="84">
        <v>115</v>
      </c>
      <c r="AJ578" s="83">
        <f t="shared" ref="AJ578:AJ579" si="230">SUM(AQ578:AU578)</f>
        <v>38</v>
      </c>
      <c r="AK578" s="84" t="s">
        <v>77</v>
      </c>
      <c r="AL578" s="75" t="s">
        <v>77</v>
      </c>
      <c r="AM578" s="85" t="s">
        <v>77</v>
      </c>
      <c r="AN578" s="82" t="s">
        <v>75</v>
      </c>
      <c r="AO578" s="75" t="s">
        <v>75</v>
      </c>
      <c r="AP578" s="85" t="s">
        <v>75</v>
      </c>
      <c r="AQ578" s="82"/>
      <c r="AR578" s="75">
        <v>1</v>
      </c>
      <c r="AS578" s="75">
        <v>28</v>
      </c>
      <c r="AT578" s="75">
        <v>4</v>
      </c>
      <c r="AU578" s="85">
        <v>5</v>
      </c>
      <c r="AV578" s="86">
        <f t="shared" si="154"/>
        <v>0</v>
      </c>
      <c r="AW578" s="108"/>
      <c r="AX578" s="108"/>
      <c r="AY578" s="108"/>
      <c r="AZ578" s="108"/>
      <c r="BA578" s="108"/>
      <c r="BB578" s="108"/>
      <c r="BC578" s="108"/>
      <c r="BD578" s="108"/>
      <c r="BE578" s="63"/>
    </row>
    <row r="579" spans="1:57" ht="34.049999999999997" customHeight="1" x14ac:dyDescent="0.3">
      <c r="A579" s="702"/>
      <c r="B579" s="676"/>
      <c r="C579" s="729"/>
      <c r="D579" s="89" t="s">
        <v>80</v>
      </c>
      <c r="E579" s="679"/>
      <c r="F579" s="747"/>
      <c r="G579" s="90">
        <f t="shared" si="149"/>
        <v>0</v>
      </c>
      <c r="H579" s="91">
        <f t="shared" si="174"/>
        <v>0</v>
      </c>
      <c r="I579" s="92"/>
      <c r="J579" s="92"/>
      <c r="K579" s="92"/>
      <c r="L579" s="93"/>
      <c r="M579" s="110">
        <f t="shared" si="182"/>
        <v>0</v>
      </c>
      <c r="N579" s="98"/>
      <c r="O579" s="98"/>
      <c r="P579" s="98"/>
      <c r="Q579" s="98"/>
      <c r="R579" s="99"/>
      <c r="S579" s="114"/>
      <c r="T579" s="114"/>
      <c r="U579" s="114"/>
      <c r="V579" s="98"/>
      <c r="W579" s="98"/>
      <c r="X579" s="99"/>
      <c r="Y579" s="97"/>
      <c r="Z579" s="99"/>
      <c r="AA579" s="103"/>
      <c r="AB579" s="92"/>
      <c r="AC579" s="92"/>
      <c r="AD579" s="92"/>
      <c r="AE579" s="92"/>
      <c r="AF579" s="93"/>
      <c r="AG579" s="103"/>
      <c r="AH579" s="106"/>
      <c r="AI579" s="105"/>
      <c r="AJ579" s="104">
        <f t="shared" si="230"/>
        <v>0</v>
      </c>
      <c r="AK579" s="105" t="s">
        <v>75</v>
      </c>
      <c r="AL579" s="92" t="s">
        <v>75</v>
      </c>
      <c r="AM579" s="106" t="s">
        <v>75</v>
      </c>
      <c r="AN579" s="103" t="s">
        <v>75</v>
      </c>
      <c r="AO579" s="92" t="s">
        <v>77</v>
      </c>
      <c r="AP579" s="106" t="s">
        <v>77</v>
      </c>
      <c r="AQ579" s="103"/>
      <c r="AR579" s="92"/>
      <c r="AS579" s="92"/>
      <c r="AT579" s="92"/>
      <c r="AU579" s="106"/>
      <c r="AV579" s="107">
        <f t="shared" si="154"/>
        <v>0</v>
      </c>
      <c r="AW579" s="98"/>
      <c r="AX579" s="98"/>
      <c r="AY579" s="98"/>
      <c r="AZ579" s="98"/>
      <c r="BA579" s="98"/>
      <c r="BB579" s="98"/>
      <c r="BC579" s="98"/>
      <c r="BD579" s="98"/>
      <c r="BE579" s="99"/>
    </row>
    <row r="580" spans="1:57" ht="34.049999999999997" customHeight="1" x14ac:dyDescent="0.3">
      <c r="A580" s="702"/>
      <c r="B580" s="674" t="s">
        <v>286</v>
      </c>
      <c r="C580" s="726">
        <v>1998288</v>
      </c>
      <c r="D580" s="51" t="s">
        <v>74</v>
      </c>
      <c r="E580" s="719">
        <v>21</v>
      </c>
      <c r="F580" s="745">
        <f>E580-SUM(M580:M584)</f>
        <v>-1</v>
      </c>
      <c r="G580" s="53">
        <f t="shared" si="149"/>
        <v>0</v>
      </c>
      <c r="H580" s="54">
        <f t="shared" si="174"/>
        <v>0</v>
      </c>
      <c r="I580" s="55"/>
      <c r="J580" s="55"/>
      <c r="K580" s="55"/>
      <c r="L580" s="56"/>
      <c r="M580" s="57">
        <f t="shared" si="182"/>
        <v>0</v>
      </c>
      <c r="N580" s="58"/>
      <c r="O580" s="58"/>
      <c r="P580" s="58"/>
      <c r="Q580" s="58"/>
      <c r="R580" s="59"/>
      <c r="S580" s="60"/>
      <c r="T580" s="58"/>
      <c r="U580" s="58"/>
      <c r="V580" s="55"/>
      <c r="W580" s="58"/>
      <c r="X580" s="61"/>
      <c r="Y580" s="62"/>
      <c r="Z580" s="63"/>
      <c r="AA580" s="64"/>
      <c r="AB580" s="65"/>
      <c r="AC580" s="65"/>
      <c r="AD580" s="65"/>
      <c r="AE580" s="65"/>
      <c r="AF580" s="66"/>
      <c r="AG580" s="64"/>
      <c r="AH580" s="66"/>
      <c r="AI580" s="67"/>
      <c r="AJ580" s="68">
        <f t="shared" ref="AJ580:AJ581" si="231">SUM(AN580:AP580)</f>
        <v>0</v>
      </c>
      <c r="AK580" s="69" t="s">
        <v>75</v>
      </c>
      <c r="AL580" s="55" t="s">
        <v>75</v>
      </c>
      <c r="AM580" s="70" t="s">
        <v>75</v>
      </c>
      <c r="AN580" s="67"/>
      <c r="AO580" s="55"/>
      <c r="AP580" s="70"/>
      <c r="AQ580" s="67" t="s">
        <v>75</v>
      </c>
      <c r="AR580" s="55" t="s">
        <v>75</v>
      </c>
      <c r="AS580" s="55" t="s">
        <v>75</v>
      </c>
      <c r="AT580" s="55" t="s">
        <v>75</v>
      </c>
      <c r="AU580" s="56" t="s">
        <v>75</v>
      </c>
      <c r="AV580" s="71">
        <f t="shared" si="154"/>
        <v>0</v>
      </c>
      <c r="AW580" s="58"/>
      <c r="AX580" s="58"/>
      <c r="AY580" s="58"/>
      <c r="AZ580" s="58"/>
      <c r="BA580" s="58"/>
      <c r="BB580" s="58"/>
      <c r="BC580" s="58"/>
      <c r="BD580" s="58"/>
      <c r="BE580" s="61"/>
    </row>
    <row r="581" spans="1:57" ht="34.049999999999997" customHeight="1" x14ac:dyDescent="0.3">
      <c r="A581" s="702"/>
      <c r="B581" s="675"/>
      <c r="C581" s="727"/>
      <c r="D581" s="72" t="s">
        <v>76</v>
      </c>
      <c r="E581" s="678"/>
      <c r="F581" s="746"/>
      <c r="G581" s="73">
        <f t="shared" si="149"/>
        <v>0</v>
      </c>
      <c r="H581" s="74">
        <f t="shared" si="174"/>
        <v>0</v>
      </c>
      <c r="I581" s="75"/>
      <c r="J581" s="75"/>
      <c r="K581" s="75"/>
      <c r="L581" s="76"/>
      <c r="M581" s="77">
        <f t="shared" si="182"/>
        <v>0</v>
      </c>
      <c r="N581" s="78"/>
      <c r="O581" s="78"/>
      <c r="P581" s="78"/>
      <c r="Q581" s="78"/>
      <c r="R581" s="79"/>
      <c r="S581" s="80"/>
      <c r="T581" s="75"/>
      <c r="U581" s="75"/>
      <c r="V581" s="78"/>
      <c r="W581" s="78"/>
      <c r="X581" s="81"/>
      <c r="Y581" s="62"/>
      <c r="Z581" s="63"/>
      <c r="AA581" s="64"/>
      <c r="AB581" s="65"/>
      <c r="AC581" s="65"/>
      <c r="AD581" s="65"/>
      <c r="AE581" s="65"/>
      <c r="AF581" s="66"/>
      <c r="AG581" s="82"/>
      <c r="AH581" s="76"/>
      <c r="AI581" s="82"/>
      <c r="AJ581" s="83">
        <f t="shared" si="231"/>
        <v>0</v>
      </c>
      <c r="AK581" s="84" t="s">
        <v>77</v>
      </c>
      <c r="AL581" s="75" t="s">
        <v>77</v>
      </c>
      <c r="AM581" s="85" t="s">
        <v>77</v>
      </c>
      <c r="AN581" s="82"/>
      <c r="AO581" s="75"/>
      <c r="AP581" s="85"/>
      <c r="AQ581" s="82" t="s">
        <v>75</v>
      </c>
      <c r="AR581" s="75" t="s">
        <v>75</v>
      </c>
      <c r="AS581" s="75" t="s">
        <v>75</v>
      </c>
      <c r="AT581" s="75" t="s">
        <v>75</v>
      </c>
      <c r="AU581" s="76" t="s">
        <v>75</v>
      </c>
      <c r="AV581" s="86">
        <f t="shared" si="154"/>
        <v>0</v>
      </c>
      <c r="AW581" s="78"/>
      <c r="AX581" s="78"/>
      <c r="AY581" s="78"/>
      <c r="AZ581" s="78"/>
      <c r="BA581" s="78"/>
      <c r="BB581" s="78"/>
      <c r="BC581" s="78"/>
      <c r="BD581" s="78"/>
      <c r="BE581" s="81"/>
    </row>
    <row r="582" spans="1:57" ht="34.049999999999997" customHeight="1" x14ac:dyDescent="0.3">
      <c r="A582" s="702"/>
      <c r="B582" s="675"/>
      <c r="C582" s="727"/>
      <c r="D582" s="72" t="s">
        <v>78</v>
      </c>
      <c r="E582" s="678"/>
      <c r="F582" s="746"/>
      <c r="G582" s="73">
        <f t="shared" si="149"/>
        <v>0</v>
      </c>
      <c r="H582" s="74">
        <f t="shared" si="174"/>
        <v>0</v>
      </c>
      <c r="I582" s="75"/>
      <c r="J582" s="75"/>
      <c r="K582" s="75"/>
      <c r="L582" s="76"/>
      <c r="M582" s="77">
        <f t="shared" si="182"/>
        <v>0</v>
      </c>
      <c r="N582" s="78"/>
      <c r="O582" s="78"/>
      <c r="P582" s="78"/>
      <c r="Q582" s="87"/>
      <c r="R582" s="79"/>
      <c r="S582" s="80"/>
      <c r="T582" s="78"/>
      <c r="U582" s="78"/>
      <c r="V582" s="78"/>
      <c r="W582" s="78"/>
      <c r="X582" s="81"/>
      <c r="Y582" s="62"/>
      <c r="Z582" s="63"/>
      <c r="AA582" s="64"/>
      <c r="AB582" s="65"/>
      <c r="AC582" s="65"/>
      <c r="AD582" s="65"/>
      <c r="AE582" s="65"/>
      <c r="AF582" s="66"/>
      <c r="AG582" s="82"/>
      <c r="AH582" s="76"/>
      <c r="AI582" s="82"/>
      <c r="AJ582" s="83">
        <f>SUM(AK582:AM582)</f>
        <v>0</v>
      </c>
      <c r="AK582" s="84"/>
      <c r="AL582" s="75"/>
      <c r="AM582" s="85"/>
      <c r="AN582" s="82" t="s">
        <v>75</v>
      </c>
      <c r="AO582" s="75" t="s">
        <v>75</v>
      </c>
      <c r="AP582" s="85" t="s">
        <v>75</v>
      </c>
      <c r="AQ582" s="82" t="s">
        <v>75</v>
      </c>
      <c r="AR582" s="75" t="s">
        <v>75</v>
      </c>
      <c r="AS582" s="75" t="s">
        <v>75</v>
      </c>
      <c r="AT582" s="75" t="s">
        <v>75</v>
      </c>
      <c r="AU582" s="76" t="s">
        <v>75</v>
      </c>
      <c r="AV582" s="86">
        <f t="shared" si="154"/>
        <v>0</v>
      </c>
      <c r="AW582" s="78"/>
      <c r="AX582" s="78"/>
      <c r="AY582" s="78"/>
      <c r="AZ582" s="78"/>
      <c r="BA582" s="78"/>
      <c r="BB582" s="78"/>
      <c r="BC582" s="78"/>
      <c r="BD582" s="78"/>
      <c r="BE582" s="81"/>
    </row>
    <row r="583" spans="1:57" ht="34.049999999999997" customHeight="1" x14ac:dyDescent="0.3">
      <c r="A583" s="702"/>
      <c r="B583" s="675"/>
      <c r="C583" s="727"/>
      <c r="D583" s="72" t="s">
        <v>79</v>
      </c>
      <c r="E583" s="678"/>
      <c r="F583" s="746"/>
      <c r="G583" s="73">
        <f t="shared" si="149"/>
        <v>22</v>
      </c>
      <c r="H583" s="74">
        <f t="shared" si="174"/>
        <v>0</v>
      </c>
      <c r="I583" s="75"/>
      <c r="J583" s="75"/>
      <c r="K583" s="75"/>
      <c r="L583" s="76"/>
      <c r="M583" s="77">
        <f t="shared" si="182"/>
        <v>22</v>
      </c>
      <c r="N583" s="78">
        <v>22</v>
      </c>
      <c r="O583" s="78"/>
      <c r="P583" s="78"/>
      <c r="Q583" s="78"/>
      <c r="R583" s="79"/>
      <c r="S583" s="80">
        <v>1</v>
      </c>
      <c r="T583" s="78"/>
      <c r="U583" s="78"/>
      <c r="V583" s="78">
        <v>21</v>
      </c>
      <c r="W583" s="78"/>
      <c r="X583" s="81"/>
      <c r="Y583" s="62">
        <v>18</v>
      </c>
      <c r="Z583" s="63">
        <v>4</v>
      </c>
      <c r="AA583" s="64"/>
      <c r="AB583" s="65">
        <v>11</v>
      </c>
      <c r="AC583" s="65">
        <v>10</v>
      </c>
      <c r="AD583" s="65">
        <v>7</v>
      </c>
      <c r="AE583" s="65">
        <v>9</v>
      </c>
      <c r="AF583" s="66">
        <v>1</v>
      </c>
      <c r="AG583" s="82">
        <v>44</v>
      </c>
      <c r="AH583" s="76">
        <v>19</v>
      </c>
      <c r="AI583" s="82">
        <v>95</v>
      </c>
      <c r="AJ583" s="83">
        <f t="shared" ref="AJ583:AJ584" si="232">SUM(AQ583:AU583)</f>
        <v>22</v>
      </c>
      <c r="AK583" s="84" t="s">
        <v>77</v>
      </c>
      <c r="AL583" s="75" t="s">
        <v>77</v>
      </c>
      <c r="AM583" s="85" t="s">
        <v>77</v>
      </c>
      <c r="AN583" s="82" t="s">
        <v>75</v>
      </c>
      <c r="AO583" s="75" t="s">
        <v>75</v>
      </c>
      <c r="AP583" s="85" t="s">
        <v>75</v>
      </c>
      <c r="AQ583" s="88">
        <v>1</v>
      </c>
      <c r="AR583" s="76">
        <v>3</v>
      </c>
      <c r="AS583" s="76">
        <v>15</v>
      </c>
      <c r="AT583" s="76">
        <v>3</v>
      </c>
      <c r="AU583" s="85"/>
      <c r="AV583" s="86">
        <f t="shared" si="154"/>
        <v>0</v>
      </c>
      <c r="AW583" s="78"/>
      <c r="AX583" s="78"/>
      <c r="AY583" s="78"/>
      <c r="AZ583" s="78"/>
      <c r="BA583" s="78"/>
      <c r="BB583" s="78"/>
      <c r="BC583" s="78"/>
      <c r="BD583" s="78"/>
      <c r="BE583" s="81"/>
    </row>
    <row r="584" spans="1:57" ht="34.049999999999997" customHeight="1" x14ac:dyDescent="0.3">
      <c r="A584" s="702"/>
      <c r="B584" s="676"/>
      <c r="C584" s="729"/>
      <c r="D584" s="89" t="s">
        <v>80</v>
      </c>
      <c r="E584" s="679"/>
      <c r="F584" s="747"/>
      <c r="G584" s="90">
        <f t="shared" si="149"/>
        <v>0</v>
      </c>
      <c r="H584" s="91">
        <f t="shared" si="174"/>
        <v>0</v>
      </c>
      <c r="I584" s="92"/>
      <c r="J584" s="92"/>
      <c r="K584" s="92"/>
      <c r="L584" s="93"/>
      <c r="M584" s="94">
        <f t="shared" si="182"/>
        <v>0</v>
      </c>
      <c r="N584" s="95"/>
      <c r="O584" s="95"/>
      <c r="P584" s="95"/>
      <c r="Q584" s="95"/>
      <c r="R584" s="96"/>
      <c r="S584" s="97"/>
      <c r="T584" s="98"/>
      <c r="U584" s="98"/>
      <c r="V584" s="98"/>
      <c r="W584" s="98"/>
      <c r="X584" s="99"/>
      <c r="Y584" s="100"/>
      <c r="Z584" s="81"/>
      <c r="AA584" s="82"/>
      <c r="AB584" s="75"/>
      <c r="AC584" s="75"/>
      <c r="AD584" s="75"/>
      <c r="AE584" s="75"/>
      <c r="AF584" s="76"/>
      <c r="AG584" s="101"/>
      <c r="AH584" s="102"/>
      <c r="AI584" s="103"/>
      <c r="AJ584" s="104">
        <f t="shared" si="232"/>
        <v>0</v>
      </c>
      <c r="AK584" s="105" t="s">
        <v>75</v>
      </c>
      <c r="AL584" s="92" t="s">
        <v>75</v>
      </c>
      <c r="AM584" s="106" t="s">
        <v>75</v>
      </c>
      <c r="AN584" s="103" t="s">
        <v>75</v>
      </c>
      <c r="AO584" s="92" t="s">
        <v>77</v>
      </c>
      <c r="AP584" s="106" t="s">
        <v>77</v>
      </c>
      <c r="AQ584" s="103"/>
      <c r="AR584" s="92"/>
      <c r="AS584" s="92"/>
      <c r="AT584" s="92"/>
      <c r="AU584" s="93"/>
      <c r="AV584" s="107">
        <f t="shared" si="154"/>
        <v>0</v>
      </c>
      <c r="AW584" s="98"/>
      <c r="AX584" s="98"/>
      <c r="AY584" s="98"/>
      <c r="AZ584" s="98"/>
      <c r="BA584" s="98"/>
      <c r="BB584" s="98"/>
      <c r="BC584" s="98"/>
      <c r="BD584" s="98"/>
      <c r="BE584" s="99"/>
    </row>
    <row r="585" spans="1:57" ht="34.049999999999997" customHeight="1" x14ac:dyDescent="0.3">
      <c r="A585" s="702"/>
      <c r="B585" s="674" t="s">
        <v>287</v>
      </c>
      <c r="C585" s="726">
        <v>1998265</v>
      </c>
      <c r="D585" s="51" t="s">
        <v>74</v>
      </c>
      <c r="E585" s="719">
        <v>24</v>
      </c>
      <c r="F585" s="745">
        <f>E585-SUM(M585:M589)</f>
        <v>0</v>
      </c>
      <c r="G585" s="53">
        <f t="shared" si="149"/>
        <v>0</v>
      </c>
      <c r="H585" s="54">
        <f t="shared" si="174"/>
        <v>0</v>
      </c>
      <c r="I585" s="55"/>
      <c r="J585" s="55"/>
      <c r="K585" s="55"/>
      <c r="L585" s="56"/>
      <c r="M585" s="57">
        <f t="shared" si="182"/>
        <v>0</v>
      </c>
      <c r="N585" s="58"/>
      <c r="O585" s="58"/>
      <c r="P585" s="58"/>
      <c r="Q585" s="58"/>
      <c r="R585" s="61"/>
      <c r="S585" s="62"/>
      <c r="T585" s="62"/>
      <c r="U585" s="62"/>
      <c r="V585" s="108"/>
      <c r="W585" s="108"/>
      <c r="X585" s="63"/>
      <c r="Y585" s="60"/>
      <c r="Z585" s="61"/>
      <c r="AA585" s="67"/>
      <c r="AB585" s="55"/>
      <c r="AC585" s="55"/>
      <c r="AD585" s="55"/>
      <c r="AE585" s="55"/>
      <c r="AF585" s="56"/>
      <c r="AG585" s="67"/>
      <c r="AH585" s="70"/>
      <c r="AI585" s="69"/>
      <c r="AJ585" s="68">
        <f t="shared" ref="AJ585:AJ586" si="233">SUM(AN585:AP585)</f>
        <v>0</v>
      </c>
      <c r="AK585" s="69" t="s">
        <v>75</v>
      </c>
      <c r="AL585" s="55" t="s">
        <v>75</v>
      </c>
      <c r="AM585" s="70" t="s">
        <v>75</v>
      </c>
      <c r="AN585" s="67"/>
      <c r="AO585" s="55"/>
      <c r="AP585" s="70"/>
      <c r="AQ585" s="67" t="s">
        <v>75</v>
      </c>
      <c r="AR585" s="55" t="s">
        <v>75</v>
      </c>
      <c r="AS585" s="55" t="s">
        <v>75</v>
      </c>
      <c r="AT585" s="55" t="s">
        <v>75</v>
      </c>
      <c r="AU585" s="70" t="s">
        <v>75</v>
      </c>
      <c r="AV585" s="71">
        <f t="shared" si="154"/>
        <v>0</v>
      </c>
      <c r="AW585" s="108"/>
      <c r="AX585" s="108"/>
      <c r="AY585" s="108"/>
      <c r="AZ585" s="108"/>
      <c r="BA585" s="108"/>
      <c r="BB585" s="108"/>
      <c r="BC585" s="108"/>
      <c r="BD585" s="108"/>
      <c r="BE585" s="63"/>
    </row>
    <row r="586" spans="1:57" ht="34.049999999999997" customHeight="1" x14ac:dyDescent="0.3">
      <c r="A586" s="702"/>
      <c r="B586" s="675"/>
      <c r="C586" s="727"/>
      <c r="D586" s="72" t="s">
        <v>76</v>
      </c>
      <c r="E586" s="678"/>
      <c r="F586" s="746"/>
      <c r="G586" s="73">
        <f t="shared" si="149"/>
        <v>0</v>
      </c>
      <c r="H586" s="74">
        <f t="shared" si="174"/>
        <v>0</v>
      </c>
      <c r="I586" s="75"/>
      <c r="J586" s="75"/>
      <c r="K586" s="75"/>
      <c r="L586" s="76"/>
      <c r="M586" s="77">
        <f t="shared" si="182"/>
        <v>0</v>
      </c>
      <c r="N586" s="78"/>
      <c r="O586" s="78"/>
      <c r="P586" s="78"/>
      <c r="Q586" s="78"/>
      <c r="R586" s="81"/>
      <c r="S586" s="62"/>
      <c r="T586" s="62"/>
      <c r="U586" s="62"/>
      <c r="V586" s="108"/>
      <c r="W586" s="108"/>
      <c r="X586" s="63"/>
      <c r="Y586" s="109"/>
      <c r="Z586" s="63"/>
      <c r="AA586" s="64"/>
      <c r="AB586" s="65"/>
      <c r="AC586" s="65"/>
      <c r="AD586" s="65"/>
      <c r="AE586" s="65"/>
      <c r="AF586" s="66"/>
      <c r="AG586" s="82"/>
      <c r="AH586" s="85"/>
      <c r="AI586" s="84"/>
      <c r="AJ586" s="83">
        <f t="shared" si="233"/>
        <v>0</v>
      </c>
      <c r="AK586" s="84" t="s">
        <v>77</v>
      </c>
      <c r="AL586" s="75" t="s">
        <v>77</v>
      </c>
      <c r="AM586" s="85" t="s">
        <v>77</v>
      </c>
      <c r="AN586" s="82"/>
      <c r="AO586" s="75"/>
      <c r="AP586" s="85"/>
      <c r="AQ586" s="82" t="s">
        <v>75</v>
      </c>
      <c r="AR586" s="75" t="s">
        <v>75</v>
      </c>
      <c r="AS586" s="75" t="s">
        <v>75</v>
      </c>
      <c r="AT586" s="75" t="s">
        <v>75</v>
      </c>
      <c r="AU586" s="85" t="s">
        <v>75</v>
      </c>
      <c r="AV586" s="86">
        <f t="shared" si="154"/>
        <v>0</v>
      </c>
      <c r="AW586" s="108"/>
      <c r="AX586" s="108"/>
      <c r="AY586" s="108"/>
      <c r="AZ586" s="108"/>
      <c r="BA586" s="108"/>
      <c r="BB586" s="108"/>
      <c r="BC586" s="108"/>
      <c r="BD586" s="108"/>
      <c r="BE586" s="63"/>
    </row>
    <row r="587" spans="1:57" ht="34.049999999999997" customHeight="1" x14ac:dyDescent="0.3">
      <c r="A587" s="702"/>
      <c r="B587" s="675"/>
      <c r="C587" s="727"/>
      <c r="D587" s="72" t="s">
        <v>78</v>
      </c>
      <c r="E587" s="678"/>
      <c r="F587" s="746"/>
      <c r="G587" s="73">
        <f t="shared" si="149"/>
        <v>0</v>
      </c>
      <c r="H587" s="74">
        <f t="shared" si="174"/>
        <v>0</v>
      </c>
      <c r="I587" s="75"/>
      <c r="J587" s="75"/>
      <c r="K587" s="75"/>
      <c r="L587" s="76"/>
      <c r="M587" s="77">
        <f t="shared" si="182"/>
        <v>0</v>
      </c>
      <c r="N587" s="78"/>
      <c r="O587" s="78"/>
      <c r="P587" s="78"/>
      <c r="Q587" s="78"/>
      <c r="R587" s="81"/>
      <c r="S587" s="62"/>
      <c r="T587" s="62"/>
      <c r="U587" s="62"/>
      <c r="V587" s="108"/>
      <c r="W587" s="108"/>
      <c r="X587" s="63"/>
      <c r="Y587" s="109"/>
      <c r="Z587" s="63"/>
      <c r="AA587" s="64"/>
      <c r="AB587" s="65"/>
      <c r="AC587" s="65"/>
      <c r="AD587" s="65"/>
      <c r="AE587" s="65"/>
      <c r="AF587" s="66"/>
      <c r="AG587" s="82"/>
      <c r="AH587" s="85"/>
      <c r="AI587" s="84"/>
      <c r="AJ587" s="83">
        <f>SUM(AK587:AM587)</f>
        <v>0</v>
      </c>
      <c r="AK587" s="84"/>
      <c r="AL587" s="75"/>
      <c r="AM587" s="85"/>
      <c r="AN587" s="82" t="s">
        <v>75</v>
      </c>
      <c r="AO587" s="75" t="s">
        <v>75</v>
      </c>
      <c r="AP587" s="85" t="s">
        <v>75</v>
      </c>
      <c r="AQ587" s="82" t="s">
        <v>75</v>
      </c>
      <c r="AR587" s="75" t="s">
        <v>75</v>
      </c>
      <c r="AS587" s="75" t="s">
        <v>75</v>
      </c>
      <c r="AT587" s="75" t="s">
        <v>75</v>
      </c>
      <c r="AU587" s="85" t="s">
        <v>75</v>
      </c>
      <c r="AV587" s="86">
        <f t="shared" si="154"/>
        <v>0</v>
      </c>
      <c r="AW587" s="108"/>
      <c r="AX587" s="108"/>
      <c r="AY587" s="108"/>
      <c r="AZ587" s="108"/>
      <c r="BA587" s="108"/>
      <c r="BB587" s="108"/>
      <c r="BC587" s="108"/>
      <c r="BD587" s="108"/>
      <c r="BE587" s="63"/>
    </row>
    <row r="588" spans="1:57" ht="34.049999999999997" customHeight="1" x14ac:dyDescent="0.3">
      <c r="A588" s="702"/>
      <c r="B588" s="675"/>
      <c r="C588" s="727"/>
      <c r="D588" s="72" t="s">
        <v>79</v>
      </c>
      <c r="E588" s="678"/>
      <c r="F588" s="746"/>
      <c r="G588" s="73">
        <f t="shared" si="149"/>
        <v>24</v>
      </c>
      <c r="H588" s="74">
        <f t="shared" si="174"/>
        <v>1</v>
      </c>
      <c r="I588" s="75">
        <v>1</v>
      </c>
      <c r="J588" s="75"/>
      <c r="K588" s="75"/>
      <c r="L588" s="76"/>
      <c r="M588" s="77">
        <f t="shared" si="182"/>
        <v>24</v>
      </c>
      <c r="N588" s="78">
        <v>24</v>
      </c>
      <c r="O588" s="78"/>
      <c r="P588" s="78"/>
      <c r="Q588" s="78"/>
      <c r="R588" s="81"/>
      <c r="S588" s="62"/>
      <c r="T588" s="62"/>
      <c r="U588" s="62"/>
      <c r="V588" s="108">
        <v>24</v>
      </c>
      <c r="W588" s="108"/>
      <c r="X588" s="63"/>
      <c r="Y588" s="109">
        <v>22</v>
      </c>
      <c r="Z588" s="63">
        <v>2</v>
      </c>
      <c r="AA588" s="64"/>
      <c r="AB588" s="65">
        <v>6</v>
      </c>
      <c r="AC588" s="65">
        <v>6</v>
      </c>
      <c r="AD588" s="65">
        <v>3</v>
      </c>
      <c r="AE588" s="65">
        <v>11</v>
      </c>
      <c r="AF588" s="66">
        <v>2</v>
      </c>
      <c r="AG588" s="82">
        <v>43</v>
      </c>
      <c r="AH588" s="85">
        <v>20</v>
      </c>
      <c r="AI588" s="84">
        <v>120</v>
      </c>
      <c r="AJ588" s="83">
        <f t="shared" ref="AJ588:AJ589" si="234">SUM(AQ588:AU588)</f>
        <v>24</v>
      </c>
      <c r="AK588" s="84" t="s">
        <v>77</v>
      </c>
      <c r="AL588" s="75" t="s">
        <v>77</v>
      </c>
      <c r="AM588" s="85" t="s">
        <v>77</v>
      </c>
      <c r="AN588" s="82" t="s">
        <v>75</v>
      </c>
      <c r="AO588" s="75" t="s">
        <v>75</v>
      </c>
      <c r="AP588" s="85" t="s">
        <v>75</v>
      </c>
      <c r="AQ588" s="82">
        <v>2</v>
      </c>
      <c r="AR588" s="75">
        <v>0</v>
      </c>
      <c r="AS588" s="75">
        <v>6</v>
      </c>
      <c r="AT588" s="75">
        <v>9</v>
      </c>
      <c r="AU588" s="85">
        <v>7</v>
      </c>
      <c r="AV588" s="86">
        <f t="shared" si="154"/>
        <v>0</v>
      </c>
      <c r="AW588" s="108"/>
      <c r="AX588" s="108"/>
      <c r="AY588" s="108"/>
      <c r="AZ588" s="108"/>
      <c r="BA588" s="108"/>
      <c r="BB588" s="108"/>
      <c r="BC588" s="108"/>
      <c r="BD588" s="108"/>
      <c r="BE588" s="63"/>
    </row>
    <row r="589" spans="1:57" ht="34.049999999999997" customHeight="1" x14ac:dyDescent="0.3">
      <c r="A589" s="702"/>
      <c r="B589" s="676"/>
      <c r="C589" s="729"/>
      <c r="D589" s="89" t="s">
        <v>80</v>
      </c>
      <c r="E589" s="679"/>
      <c r="F589" s="747"/>
      <c r="G589" s="90">
        <f t="shared" si="149"/>
        <v>0</v>
      </c>
      <c r="H589" s="91">
        <f t="shared" si="174"/>
        <v>0</v>
      </c>
      <c r="I589" s="92"/>
      <c r="J589" s="92"/>
      <c r="K589" s="92"/>
      <c r="L589" s="93"/>
      <c r="M589" s="110">
        <f t="shared" si="182"/>
        <v>0</v>
      </c>
      <c r="N589" s="98"/>
      <c r="O589" s="98"/>
      <c r="P589" s="98"/>
      <c r="Q589" s="98"/>
      <c r="R589" s="99"/>
      <c r="S589" s="100"/>
      <c r="T589" s="100"/>
      <c r="U589" s="100"/>
      <c r="V589" s="78"/>
      <c r="W589" s="78"/>
      <c r="X589" s="81"/>
      <c r="Y589" s="80"/>
      <c r="Z589" s="81"/>
      <c r="AA589" s="82"/>
      <c r="AB589" s="75"/>
      <c r="AC589" s="75"/>
      <c r="AD589" s="75"/>
      <c r="AE589" s="75"/>
      <c r="AF589" s="76"/>
      <c r="AG589" s="103"/>
      <c r="AH589" s="106"/>
      <c r="AI589" s="111"/>
      <c r="AJ589" s="112">
        <f t="shared" si="234"/>
        <v>0</v>
      </c>
      <c r="AK589" s="105" t="s">
        <v>75</v>
      </c>
      <c r="AL589" s="92" t="s">
        <v>75</v>
      </c>
      <c r="AM589" s="106" t="s">
        <v>75</v>
      </c>
      <c r="AN589" s="103" t="s">
        <v>75</v>
      </c>
      <c r="AO589" s="92" t="s">
        <v>77</v>
      </c>
      <c r="AP589" s="106" t="s">
        <v>77</v>
      </c>
      <c r="AQ589" s="103"/>
      <c r="AR589" s="92"/>
      <c r="AS589" s="92"/>
      <c r="AT589" s="92"/>
      <c r="AU589" s="106"/>
      <c r="AV589" s="107">
        <f t="shared" si="154"/>
        <v>0</v>
      </c>
      <c r="AW589" s="78"/>
      <c r="AX589" s="78"/>
      <c r="AY589" s="78"/>
      <c r="AZ589" s="78"/>
      <c r="BA589" s="78"/>
      <c r="BB589" s="78"/>
      <c r="BC589" s="78"/>
      <c r="BD589" s="78"/>
      <c r="BE589" s="81"/>
    </row>
    <row r="590" spans="1:57" ht="34.049999999999997" customHeight="1" x14ac:dyDescent="0.3">
      <c r="A590" s="702"/>
      <c r="B590" s="674" t="s">
        <v>288</v>
      </c>
      <c r="C590" s="726">
        <v>1998455</v>
      </c>
      <c r="D590" s="51" t="s">
        <v>74</v>
      </c>
      <c r="E590" s="719">
        <v>13</v>
      </c>
      <c r="F590" s="745">
        <f>E590-SUM(M590:M594)</f>
        <v>-4</v>
      </c>
      <c r="G590" s="90">
        <f t="shared" si="149"/>
        <v>0</v>
      </c>
      <c r="H590" s="54">
        <f t="shared" si="174"/>
        <v>0</v>
      </c>
      <c r="I590" s="55"/>
      <c r="J590" s="55"/>
      <c r="K590" s="55"/>
      <c r="L590" s="56"/>
      <c r="M590" s="57">
        <f t="shared" si="182"/>
        <v>0</v>
      </c>
      <c r="N590" s="58"/>
      <c r="O590" s="58"/>
      <c r="P590" s="58"/>
      <c r="Q590" s="58"/>
      <c r="R590" s="61"/>
      <c r="S590" s="113"/>
      <c r="T590" s="113"/>
      <c r="U590" s="113"/>
      <c r="V590" s="58"/>
      <c r="W590" s="58"/>
      <c r="X590" s="61"/>
      <c r="Y590" s="60"/>
      <c r="Z590" s="61"/>
      <c r="AA590" s="67"/>
      <c r="AB590" s="55"/>
      <c r="AC590" s="55"/>
      <c r="AD590" s="55"/>
      <c r="AE590" s="55"/>
      <c r="AF590" s="56"/>
      <c r="AG590" s="67"/>
      <c r="AH590" s="70"/>
      <c r="AI590" s="69"/>
      <c r="AJ590" s="68">
        <f t="shared" ref="AJ590:AJ591" si="235">SUM(AN590:AP590)</f>
        <v>0</v>
      </c>
      <c r="AK590" s="69" t="s">
        <v>75</v>
      </c>
      <c r="AL590" s="55" t="s">
        <v>75</v>
      </c>
      <c r="AM590" s="70" t="s">
        <v>75</v>
      </c>
      <c r="AN590" s="67"/>
      <c r="AO590" s="55"/>
      <c r="AP590" s="70"/>
      <c r="AQ590" s="67" t="s">
        <v>75</v>
      </c>
      <c r="AR590" s="55" t="s">
        <v>75</v>
      </c>
      <c r="AS590" s="55" t="s">
        <v>75</v>
      </c>
      <c r="AT590" s="55" t="s">
        <v>75</v>
      </c>
      <c r="AU590" s="70" t="s">
        <v>75</v>
      </c>
      <c r="AV590" s="71">
        <f t="shared" si="154"/>
        <v>0</v>
      </c>
      <c r="AW590" s="58"/>
      <c r="AX590" s="58"/>
      <c r="AY590" s="58"/>
      <c r="AZ590" s="58"/>
      <c r="BA590" s="58"/>
      <c r="BB590" s="58"/>
      <c r="BC590" s="58"/>
      <c r="BD590" s="58"/>
      <c r="BE590" s="61"/>
    </row>
    <row r="591" spans="1:57" ht="34.049999999999997" customHeight="1" x14ac:dyDescent="0.3">
      <c r="A591" s="702"/>
      <c r="B591" s="675"/>
      <c r="C591" s="727"/>
      <c r="D591" s="72" t="s">
        <v>76</v>
      </c>
      <c r="E591" s="678"/>
      <c r="F591" s="746"/>
      <c r="G591" s="90">
        <f t="shared" si="149"/>
        <v>0</v>
      </c>
      <c r="H591" s="74">
        <f t="shared" si="174"/>
        <v>0</v>
      </c>
      <c r="I591" s="75"/>
      <c r="J591" s="75"/>
      <c r="K591" s="75"/>
      <c r="L591" s="76"/>
      <c r="M591" s="77">
        <f t="shared" si="182"/>
        <v>0</v>
      </c>
      <c r="N591" s="78"/>
      <c r="O591" s="78"/>
      <c r="P591" s="78"/>
      <c r="Q591" s="78"/>
      <c r="R591" s="81"/>
      <c r="S591" s="62"/>
      <c r="T591" s="62"/>
      <c r="U591" s="62"/>
      <c r="V591" s="108"/>
      <c r="W591" s="108"/>
      <c r="X591" s="63"/>
      <c r="Y591" s="109"/>
      <c r="Z591" s="63"/>
      <c r="AA591" s="64"/>
      <c r="AB591" s="65"/>
      <c r="AC591" s="65"/>
      <c r="AD591" s="65"/>
      <c r="AE591" s="65"/>
      <c r="AF591" s="66"/>
      <c r="AG591" s="82"/>
      <c r="AH591" s="85"/>
      <c r="AI591" s="84"/>
      <c r="AJ591" s="83">
        <f t="shared" si="235"/>
        <v>0</v>
      </c>
      <c r="AK591" s="84" t="s">
        <v>77</v>
      </c>
      <c r="AL591" s="75" t="s">
        <v>77</v>
      </c>
      <c r="AM591" s="85" t="s">
        <v>77</v>
      </c>
      <c r="AN591" s="82"/>
      <c r="AO591" s="75"/>
      <c r="AP591" s="85"/>
      <c r="AQ591" s="82" t="s">
        <v>75</v>
      </c>
      <c r="AR591" s="75" t="s">
        <v>75</v>
      </c>
      <c r="AS591" s="75" t="s">
        <v>75</v>
      </c>
      <c r="AT591" s="75" t="s">
        <v>75</v>
      </c>
      <c r="AU591" s="85" t="s">
        <v>75</v>
      </c>
      <c r="AV591" s="86">
        <f t="shared" si="154"/>
        <v>0</v>
      </c>
      <c r="AW591" s="108"/>
      <c r="AX591" s="108"/>
      <c r="AY591" s="108"/>
      <c r="AZ591" s="108"/>
      <c r="BA591" s="108"/>
      <c r="BB591" s="108"/>
      <c r="BC591" s="108"/>
      <c r="BD591" s="108"/>
      <c r="BE591" s="63"/>
    </row>
    <row r="592" spans="1:57" ht="34.049999999999997" customHeight="1" x14ac:dyDescent="0.3">
      <c r="A592" s="702"/>
      <c r="B592" s="675"/>
      <c r="C592" s="727"/>
      <c r="D592" s="72" t="s">
        <v>78</v>
      </c>
      <c r="E592" s="678"/>
      <c r="F592" s="746"/>
      <c r="G592" s="90">
        <f t="shared" si="149"/>
        <v>0</v>
      </c>
      <c r="H592" s="74">
        <f t="shared" si="174"/>
        <v>0</v>
      </c>
      <c r="I592" s="75"/>
      <c r="J592" s="75"/>
      <c r="K592" s="75"/>
      <c r="L592" s="76"/>
      <c r="M592" s="77">
        <f t="shared" si="182"/>
        <v>0</v>
      </c>
      <c r="N592" s="78"/>
      <c r="O592" s="78"/>
      <c r="P592" s="78"/>
      <c r="Q592" s="78"/>
      <c r="R592" s="81"/>
      <c r="S592" s="62"/>
      <c r="T592" s="62"/>
      <c r="U592" s="62"/>
      <c r="V592" s="108"/>
      <c r="W592" s="108"/>
      <c r="X592" s="63"/>
      <c r="Y592" s="109"/>
      <c r="Z592" s="63"/>
      <c r="AA592" s="64"/>
      <c r="AB592" s="65"/>
      <c r="AC592" s="65"/>
      <c r="AD592" s="65"/>
      <c r="AE592" s="65"/>
      <c r="AF592" s="66"/>
      <c r="AG592" s="82"/>
      <c r="AH592" s="85"/>
      <c r="AI592" s="84"/>
      <c r="AJ592" s="83">
        <f>SUM(AK592:AM592)</f>
        <v>0</v>
      </c>
      <c r="AK592" s="84"/>
      <c r="AL592" s="75"/>
      <c r="AM592" s="85"/>
      <c r="AN592" s="82" t="s">
        <v>75</v>
      </c>
      <c r="AO592" s="75" t="s">
        <v>75</v>
      </c>
      <c r="AP592" s="85" t="s">
        <v>75</v>
      </c>
      <c r="AQ592" s="82" t="s">
        <v>75</v>
      </c>
      <c r="AR592" s="75" t="s">
        <v>75</v>
      </c>
      <c r="AS592" s="75" t="s">
        <v>75</v>
      </c>
      <c r="AT592" s="75" t="s">
        <v>75</v>
      </c>
      <c r="AU592" s="85" t="s">
        <v>75</v>
      </c>
      <c r="AV592" s="86">
        <f t="shared" si="154"/>
        <v>0</v>
      </c>
      <c r="AW592" s="108"/>
      <c r="AX592" s="108"/>
      <c r="AY592" s="108"/>
      <c r="AZ592" s="108"/>
      <c r="BA592" s="108"/>
      <c r="BB592" s="108"/>
      <c r="BC592" s="108"/>
      <c r="BD592" s="108"/>
      <c r="BE592" s="63"/>
    </row>
    <row r="593" spans="1:57" ht="34.049999999999997" customHeight="1" x14ac:dyDescent="0.3">
      <c r="A593" s="702"/>
      <c r="B593" s="675"/>
      <c r="C593" s="727"/>
      <c r="D593" s="72" t="s">
        <v>79</v>
      </c>
      <c r="E593" s="678"/>
      <c r="F593" s="746"/>
      <c r="G593" s="90">
        <f t="shared" si="149"/>
        <v>17</v>
      </c>
      <c r="H593" s="74">
        <f t="shared" si="174"/>
        <v>1</v>
      </c>
      <c r="I593" s="75">
        <v>1</v>
      </c>
      <c r="J593" s="75"/>
      <c r="K593" s="75"/>
      <c r="L593" s="76"/>
      <c r="M593" s="77">
        <f t="shared" si="182"/>
        <v>17</v>
      </c>
      <c r="N593" s="78">
        <v>17</v>
      </c>
      <c r="O593" s="78"/>
      <c r="P593" s="78"/>
      <c r="Q593" s="78"/>
      <c r="R593" s="81"/>
      <c r="S593" s="62"/>
      <c r="T593" s="62"/>
      <c r="U593" s="62"/>
      <c r="V593" s="108">
        <v>17</v>
      </c>
      <c r="W593" s="108"/>
      <c r="X593" s="63"/>
      <c r="Y593" s="109">
        <v>16</v>
      </c>
      <c r="Z593" s="63">
        <v>1</v>
      </c>
      <c r="AA593" s="64"/>
      <c r="AB593" s="65">
        <v>6</v>
      </c>
      <c r="AC593" s="65">
        <v>6</v>
      </c>
      <c r="AD593" s="65"/>
      <c r="AE593" s="65">
        <v>3</v>
      </c>
      <c r="AF593" s="66"/>
      <c r="AG593" s="82">
        <v>42</v>
      </c>
      <c r="AH593" s="85">
        <v>22</v>
      </c>
      <c r="AI593" s="84">
        <v>110</v>
      </c>
      <c r="AJ593" s="83">
        <f t="shared" ref="AJ593:AJ594" si="236">SUM(AQ593:AU593)</f>
        <v>17</v>
      </c>
      <c r="AK593" s="84" t="s">
        <v>77</v>
      </c>
      <c r="AL593" s="75" t="s">
        <v>77</v>
      </c>
      <c r="AM593" s="85" t="s">
        <v>77</v>
      </c>
      <c r="AN593" s="82" t="s">
        <v>75</v>
      </c>
      <c r="AO593" s="75" t="s">
        <v>75</v>
      </c>
      <c r="AP593" s="85" t="s">
        <v>75</v>
      </c>
      <c r="AQ593" s="82"/>
      <c r="AR593" s="75"/>
      <c r="AS593" s="75">
        <v>11</v>
      </c>
      <c r="AT593" s="75">
        <v>6</v>
      </c>
      <c r="AU593" s="85"/>
      <c r="AV593" s="86">
        <f t="shared" si="154"/>
        <v>0</v>
      </c>
      <c r="AW593" s="108"/>
      <c r="AX593" s="108"/>
      <c r="AY593" s="108"/>
      <c r="AZ593" s="108"/>
      <c r="BA593" s="108"/>
      <c r="BB593" s="108"/>
      <c r="BC593" s="108"/>
      <c r="BD593" s="108"/>
      <c r="BE593" s="63"/>
    </row>
    <row r="594" spans="1:57" ht="34.049999999999997" customHeight="1" x14ac:dyDescent="0.3">
      <c r="A594" s="702"/>
      <c r="B594" s="676"/>
      <c r="C594" s="729"/>
      <c r="D594" s="89" t="s">
        <v>80</v>
      </c>
      <c r="E594" s="679"/>
      <c r="F594" s="747"/>
      <c r="G594" s="90">
        <f t="shared" si="149"/>
        <v>0</v>
      </c>
      <c r="H594" s="91">
        <f t="shared" si="174"/>
        <v>0</v>
      </c>
      <c r="I594" s="92"/>
      <c r="J594" s="92"/>
      <c r="K594" s="92"/>
      <c r="L594" s="93"/>
      <c r="M594" s="110">
        <f t="shared" si="182"/>
        <v>0</v>
      </c>
      <c r="N594" s="98"/>
      <c r="O594" s="98"/>
      <c r="P594" s="98"/>
      <c r="Q594" s="98"/>
      <c r="R594" s="99"/>
      <c r="S594" s="114"/>
      <c r="T594" s="114"/>
      <c r="U594" s="114"/>
      <c r="V594" s="98"/>
      <c r="W594" s="98"/>
      <c r="X594" s="99"/>
      <c r="Y594" s="97"/>
      <c r="Z594" s="99"/>
      <c r="AA594" s="103"/>
      <c r="AB594" s="92"/>
      <c r="AC594" s="92"/>
      <c r="AD594" s="92"/>
      <c r="AE594" s="92"/>
      <c r="AF594" s="93"/>
      <c r="AG594" s="103"/>
      <c r="AH594" s="106"/>
      <c r="AI594" s="105"/>
      <c r="AJ594" s="104">
        <f t="shared" si="236"/>
        <v>0</v>
      </c>
      <c r="AK594" s="105" t="s">
        <v>75</v>
      </c>
      <c r="AL594" s="92" t="s">
        <v>75</v>
      </c>
      <c r="AM594" s="106" t="s">
        <v>75</v>
      </c>
      <c r="AN594" s="103" t="s">
        <v>75</v>
      </c>
      <c r="AO594" s="92" t="s">
        <v>77</v>
      </c>
      <c r="AP594" s="106" t="s">
        <v>77</v>
      </c>
      <c r="AQ594" s="103"/>
      <c r="AR594" s="92"/>
      <c r="AS594" s="92"/>
      <c r="AT594" s="92"/>
      <c r="AU594" s="106"/>
      <c r="AV594" s="107">
        <f t="shared" si="154"/>
        <v>0</v>
      </c>
      <c r="AW594" s="98"/>
      <c r="AX594" s="98"/>
      <c r="AY594" s="98"/>
      <c r="AZ594" s="98"/>
      <c r="BA594" s="98"/>
      <c r="BB594" s="98"/>
      <c r="BC594" s="98"/>
      <c r="BD594" s="98"/>
      <c r="BE594" s="99"/>
    </row>
    <row r="595" spans="1:57" ht="34.049999999999997" customHeight="1" x14ac:dyDescent="0.3">
      <c r="A595" s="702"/>
      <c r="B595" s="674" t="s">
        <v>289</v>
      </c>
      <c r="C595" s="726">
        <v>1998302</v>
      </c>
      <c r="D595" s="51" t="s">
        <v>74</v>
      </c>
      <c r="E595" s="719">
        <v>11</v>
      </c>
      <c r="F595" s="745">
        <f>E595-SUM(M595:M599)</f>
        <v>8</v>
      </c>
      <c r="G595" s="90">
        <f t="shared" si="149"/>
        <v>0</v>
      </c>
      <c r="H595" s="54">
        <f t="shared" si="174"/>
        <v>0</v>
      </c>
      <c r="I595" s="55"/>
      <c r="J595" s="55"/>
      <c r="K595" s="55"/>
      <c r="L595" s="56"/>
      <c r="M595" s="57">
        <f t="shared" si="182"/>
        <v>0</v>
      </c>
      <c r="N595" s="58"/>
      <c r="O595" s="58"/>
      <c r="P595" s="58"/>
      <c r="Q595" s="58"/>
      <c r="R595" s="59"/>
      <c r="S595" s="60"/>
      <c r="T595" s="58"/>
      <c r="U595" s="58"/>
      <c r="V595" s="55"/>
      <c r="W595" s="58"/>
      <c r="X595" s="61"/>
      <c r="Y595" s="62"/>
      <c r="Z595" s="63"/>
      <c r="AA595" s="64"/>
      <c r="AB595" s="65"/>
      <c r="AC595" s="65"/>
      <c r="AD595" s="65"/>
      <c r="AE595" s="65"/>
      <c r="AF595" s="66"/>
      <c r="AG595" s="64"/>
      <c r="AH595" s="66"/>
      <c r="AI595" s="67"/>
      <c r="AJ595" s="68">
        <f t="shared" ref="AJ595:AJ596" si="237">SUM(AN595:AP595)</f>
        <v>0</v>
      </c>
      <c r="AK595" s="69" t="s">
        <v>75</v>
      </c>
      <c r="AL595" s="55" t="s">
        <v>75</v>
      </c>
      <c r="AM595" s="70" t="s">
        <v>75</v>
      </c>
      <c r="AN595" s="67"/>
      <c r="AO595" s="55"/>
      <c r="AP595" s="70"/>
      <c r="AQ595" s="67" t="s">
        <v>75</v>
      </c>
      <c r="AR595" s="55" t="s">
        <v>75</v>
      </c>
      <c r="AS595" s="55" t="s">
        <v>75</v>
      </c>
      <c r="AT595" s="55" t="s">
        <v>75</v>
      </c>
      <c r="AU595" s="56" t="s">
        <v>75</v>
      </c>
      <c r="AV595" s="71">
        <f t="shared" si="154"/>
        <v>0</v>
      </c>
      <c r="AW595" s="58"/>
      <c r="AX595" s="58"/>
      <c r="AY595" s="58"/>
      <c r="AZ595" s="58"/>
      <c r="BA595" s="58"/>
      <c r="BB595" s="58"/>
      <c r="BC595" s="58"/>
      <c r="BD595" s="58"/>
      <c r="BE595" s="61"/>
    </row>
    <row r="596" spans="1:57" ht="34.049999999999997" customHeight="1" x14ac:dyDescent="0.3">
      <c r="A596" s="702"/>
      <c r="B596" s="675"/>
      <c r="C596" s="727"/>
      <c r="D596" s="72" t="s">
        <v>76</v>
      </c>
      <c r="E596" s="678"/>
      <c r="F596" s="746"/>
      <c r="G596" s="90">
        <f t="shared" si="149"/>
        <v>0</v>
      </c>
      <c r="H596" s="74">
        <f t="shared" si="174"/>
        <v>0</v>
      </c>
      <c r="I596" s="75"/>
      <c r="J596" s="75"/>
      <c r="K596" s="75"/>
      <c r="L596" s="76"/>
      <c r="M596" s="77">
        <f t="shared" si="182"/>
        <v>0</v>
      </c>
      <c r="N596" s="78"/>
      <c r="O596" s="78"/>
      <c r="P596" s="78"/>
      <c r="Q596" s="78"/>
      <c r="R596" s="79"/>
      <c r="S596" s="80"/>
      <c r="T596" s="75"/>
      <c r="U596" s="75"/>
      <c r="V596" s="78"/>
      <c r="W596" s="78"/>
      <c r="X596" s="81"/>
      <c r="Y596" s="62"/>
      <c r="Z596" s="63"/>
      <c r="AA596" s="64"/>
      <c r="AB596" s="65"/>
      <c r="AC596" s="65"/>
      <c r="AD596" s="65"/>
      <c r="AE596" s="65"/>
      <c r="AF596" s="66"/>
      <c r="AG596" s="82"/>
      <c r="AH596" s="76"/>
      <c r="AI596" s="82"/>
      <c r="AJ596" s="83">
        <f t="shared" si="237"/>
        <v>0</v>
      </c>
      <c r="AK596" s="84" t="s">
        <v>77</v>
      </c>
      <c r="AL596" s="75" t="s">
        <v>77</v>
      </c>
      <c r="AM596" s="85" t="s">
        <v>77</v>
      </c>
      <c r="AN596" s="82"/>
      <c r="AO596" s="75"/>
      <c r="AP596" s="85"/>
      <c r="AQ596" s="82" t="s">
        <v>75</v>
      </c>
      <c r="AR596" s="75" t="s">
        <v>75</v>
      </c>
      <c r="AS596" s="75" t="s">
        <v>75</v>
      </c>
      <c r="AT596" s="75" t="s">
        <v>75</v>
      </c>
      <c r="AU596" s="76" t="s">
        <v>75</v>
      </c>
      <c r="AV596" s="86">
        <f t="shared" si="154"/>
        <v>0</v>
      </c>
      <c r="AW596" s="78"/>
      <c r="AX596" s="78"/>
      <c r="AY596" s="78"/>
      <c r="AZ596" s="78"/>
      <c r="BA596" s="78"/>
      <c r="BB596" s="78"/>
      <c r="BC596" s="78"/>
      <c r="BD596" s="78"/>
      <c r="BE596" s="81"/>
    </row>
    <row r="597" spans="1:57" ht="34.049999999999997" customHeight="1" x14ac:dyDescent="0.3">
      <c r="A597" s="702"/>
      <c r="B597" s="675"/>
      <c r="C597" s="727"/>
      <c r="D597" s="72" t="s">
        <v>78</v>
      </c>
      <c r="E597" s="678"/>
      <c r="F597" s="746"/>
      <c r="G597" s="90">
        <f t="shared" si="149"/>
        <v>0</v>
      </c>
      <c r="H597" s="74">
        <f t="shared" si="174"/>
        <v>0</v>
      </c>
      <c r="I597" s="75"/>
      <c r="J597" s="75"/>
      <c r="K597" s="75"/>
      <c r="L597" s="76"/>
      <c r="M597" s="77">
        <f t="shared" si="182"/>
        <v>0</v>
      </c>
      <c r="N597" s="78"/>
      <c r="O597" s="78"/>
      <c r="P597" s="78"/>
      <c r="Q597" s="87"/>
      <c r="R597" s="79"/>
      <c r="S597" s="80"/>
      <c r="T597" s="78"/>
      <c r="U597" s="78"/>
      <c r="V597" s="78"/>
      <c r="W597" s="78"/>
      <c r="X597" s="81"/>
      <c r="Y597" s="62"/>
      <c r="Z597" s="63"/>
      <c r="AA597" s="64"/>
      <c r="AB597" s="65"/>
      <c r="AC597" s="65"/>
      <c r="AD597" s="65"/>
      <c r="AE597" s="65"/>
      <c r="AF597" s="66"/>
      <c r="AG597" s="82"/>
      <c r="AH597" s="76"/>
      <c r="AI597" s="82"/>
      <c r="AJ597" s="83">
        <f>SUM(AK597:AM597)</f>
        <v>0</v>
      </c>
      <c r="AK597" s="84"/>
      <c r="AL597" s="75"/>
      <c r="AM597" s="85"/>
      <c r="AN597" s="82" t="s">
        <v>75</v>
      </c>
      <c r="AO597" s="75" t="s">
        <v>75</v>
      </c>
      <c r="AP597" s="85" t="s">
        <v>75</v>
      </c>
      <c r="AQ597" s="82" t="s">
        <v>75</v>
      </c>
      <c r="AR597" s="75" t="s">
        <v>75</v>
      </c>
      <c r="AS597" s="75" t="s">
        <v>75</v>
      </c>
      <c r="AT597" s="75" t="s">
        <v>75</v>
      </c>
      <c r="AU597" s="76" t="s">
        <v>75</v>
      </c>
      <c r="AV597" s="86">
        <f t="shared" si="154"/>
        <v>0</v>
      </c>
      <c r="AW597" s="78"/>
      <c r="AX597" s="78"/>
      <c r="AY597" s="78"/>
      <c r="AZ597" s="78"/>
      <c r="BA597" s="78"/>
      <c r="BB597" s="78"/>
      <c r="BC597" s="78"/>
      <c r="BD597" s="78"/>
      <c r="BE597" s="81"/>
    </row>
    <row r="598" spans="1:57" ht="34.049999999999997" customHeight="1" x14ac:dyDescent="0.3">
      <c r="A598" s="702"/>
      <c r="B598" s="675"/>
      <c r="C598" s="727"/>
      <c r="D598" s="72" t="s">
        <v>79</v>
      </c>
      <c r="E598" s="678"/>
      <c r="F598" s="746"/>
      <c r="G598" s="90">
        <f t="shared" si="149"/>
        <v>3</v>
      </c>
      <c r="H598" s="74">
        <f t="shared" si="174"/>
        <v>0</v>
      </c>
      <c r="I598" s="75"/>
      <c r="J598" s="75"/>
      <c r="K598" s="75"/>
      <c r="L598" s="76"/>
      <c r="M598" s="77">
        <f t="shared" si="182"/>
        <v>3</v>
      </c>
      <c r="N598" s="78">
        <v>3</v>
      </c>
      <c r="O598" s="78"/>
      <c r="P598" s="78"/>
      <c r="Q598" s="78"/>
      <c r="R598" s="79" t="s">
        <v>235</v>
      </c>
      <c r="S598" s="80"/>
      <c r="T598" s="78"/>
      <c r="U598" s="78"/>
      <c r="V598" s="78">
        <v>3</v>
      </c>
      <c r="W598" s="78"/>
      <c r="X598" s="81"/>
      <c r="Y598" s="62">
        <v>3</v>
      </c>
      <c r="Z598" s="63"/>
      <c r="AA598" s="64"/>
      <c r="AB598" s="65"/>
      <c r="AC598" s="65"/>
      <c r="AD598" s="65">
        <v>2</v>
      </c>
      <c r="AE598" s="65">
        <v>1</v>
      </c>
      <c r="AF598" s="66"/>
      <c r="AG598" s="82">
        <v>44</v>
      </c>
      <c r="AH598" s="76">
        <v>20</v>
      </c>
      <c r="AI598" s="82">
        <v>85</v>
      </c>
      <c r="AJ598" s="83">
        <f t="shared" ref="AJ598:AJ599" si="238">SUM(AQ598:AU598)</f>
        <v>3</v>
      </c>
      <c r="AK598" s="84" t="s">
        <v>77</v>
      </c>
      <c r="AL598" s="75" t="s">
        <v>77</v>
      </c>
      <c r="AM598" s="85" t="s">
        <v>77</v>
      </c>
      <c r="AN598" s="82" t="s">
        <v>75</v>
      </c>
      <c r="AO598" s="75" t="s">
        <v>75</v>
      </c>
      <c r="AP598" s="85" t="s">
        <v>75</v>
      </c>
      <c r="AQ598" s="88">
        <v>1</v>
      </c>
      <c r="AR598" s="76">
        <v>1</v>
      </c>
      <c r="AS598" s="76"/>
      <c r="AT598" s="76">
        <v>1</v>
      </c>
      <c r="AU598" s="85"/>
      <c r="AV598" s="86">
        <f t="shared" si="154"/>
        <v>0</v>
      </c>
      <c r="AW598" s="78"/>
      <c r="AX598" s="78"/>
      <c r="AY598" s="78"/>
      <c r="AZ598" s="78"/>
      <c r="BA598" s="78"/>
      <c r="BB598" s="78"/>
      <c r="BC598" s="78"/>
      <c r="BD598" s="78"/>
      <c r="BE598" s="81"/>
    </row>
    <row r="599" spans="1:57" ht="34.049999999999997" customHeight="1" x14ac:dyDescent="0.3">
      <c r="A599" s="703"/>
      <c r="B599" s="676"/>
      <c r="C599" s="729"/>
      <c r="D599" s="89" t="s">
        <v>80</v>
      </c>
      <c r="E599" s="679"/>
      <c r="F599" s="747"/>
      <c r="G599" s="90">
        <f t="shared" si="149"/>
        <v>0</v>
      </c>
      <c r="H599" s="91">
        <f t="shared" si="174"/>
        <v>0</v>
      </c>
      <c r="I599" s="92"/>
      <c r="J599" s="92"/>
      <c r="K599" s="92"/>
      <c r="L599" s="93"/>
      <c r="M599" s="94">
        <f t="shared" si="182"/>
        <v>0</v>
      </c>
      <c r="N599" s="95"/>
      <c r="O599" s="95"/>
      <c r="P599" s="95"/>
      <c r="Q599" s="95"/>
      <c r="R599" s="96"/>
      <c r="S599" s="97"/>
      <c r="T599" s="98"/>
      <c r="U599" s="98"/>
      <c r="V599" s="98"/>
      <c r="W599" s="98"/>
      <c r="X599" s="99"/>
      <c r="Y599" s="100"/>
      <c r="Z599" s="81"/>
      <c r="AA599" s="82"/>
      <c r="AB599" s="75"/>
      <c r="AC599" s="75"/>
      <c r="AD599" s="75"/>
      <c r="AE599" s="75"/>
      <c r="AF599" s="76"/>
      <c r="AG599" s="101"/>
      <c r="AH599" s="102"/>
      <c r="AI599" s="103"/>
      <c r="AJ599" s="104">
        <f t="shared" si="238"/>
        <v>0</v>
      </c>
      <c r="AK599" s="105" t="s">
        <v>75</v>
      </c>
      <c r="AL599" s="92" t="s">
        <v>75</v>
      </c>
      <c r="AM599" s="106" t="s">
        <v>75</v>
      </c>
      <c r="AN599" s="103" t="s">
        <v>75</v>
      </c>
      <c r="AO599" s="92" t="s">
        <v>77</v>
      </c>
      <c r="AP599" s="106" t="s">
        <v>77</v>
      </c>
      <c r="AQ599" s="103"/>
      <c r="AR599" s="92"/>
      <c r="AS599" s="92"/>
      <c r="AT599" s="92"/>
      <c r="AU599" s="93"/>
      <c r="AV599" s="107">
        <f t="shared" si="154"/>
        <v>0</v>
      </c>
      <c r="AW599" s="98"/>
      <c r="AX599" s="98"/>
      <c r="AY599" s="98"/>
      <c r="AZ599" s="98"/>
      <c r="BA599" s="98"/>
      <c r="BB599" s="98"/>
      <c r="BC599" s="98"/>
      <c r="BD599" s="98"/>
      <c r="BE599" s="99"/>
    </row>
    <row r="600" spans="1:57" ht="34.049999999999997" customHeight="1" x14ac:dyDescent="0.3">
      <c r="A600" s="713" t="s">
        <v>290</v>
      </c>
      <c r="B600" s="674" t="s">
        <v>291</v>
      </c>
      <c r="C600" s="671">
        <v>25430078</v>
      </c>
      <c r="D600" s="51" t="s">
        <v>74</v>
      </c>
      <c r="E600" s="719">
        <v>503</v>
      </c>
      <c r="F600" s="745">
        <f>E600-SUM(M600:M604)</f>
        <v>-6</v>
      </c>
      <c r="G600" s="53">
        <f t="shared" si="149"/>
        <v>128</v>
      </c>
      <c r="H600" s="54">
        <f t="shared" si="174"/>
        <v>3</v>
      </c>
      <c r="I600" s="55"/>
      <c r="J600" s="55">
        <v>3</v>
      </c>
      <c r="K600" s="55"/>
      <c r="L600" s="56"/>
      <c r="M600" s="57">
        <f t="shared" si="182"/>
        <v>125</v>
      </c>
      <c r="N600" s="58">
        <v>125</v>
      </c>
      <c r="O600" s="58"/>
      <c r="P600" s="58"/>
      <c r="Q600" s="58"/>
      <c r="R600" s="61"/>
      <c r="S600" s="62">
        <v>6</v>
      </c>
      <c r="T600" s="62"/>
      <c r="U600" s="62"/>
      <c r="V600" s="108">
        <v>100</v>
      </c>
      <c r="W600" s="108">
        <v>19</v>
      </c>
      <c r="X600" s="63"/>
      <c r="Y600" s="60">
        <v>96</v>
      </c>
      <c r="Z600" s="61">
        <v>29</v>
      </c>
      <c r="AA600" s="67"/>
      <c r="AB600" s="55">
        <v>59</v>
      </c>
      <c r="AC600" s="55">
        <v>59</v>
      </c>
      <c r="AD600" s="55">
        <v>8</v>
      </c>
      <c r="AE600" s="55">
        <v>78</v>
      </c>
      <c r="AF600" s="56">
        <v>5</v>
      </c>
      <c r="AG600" s="67">
        <v>48.6</v>
      </c>
      <c r="AH600" s="70">
        <v>29.22</v>
      </c>
      <c r="AI600" s="69">
        <v>13.16</v>
      </c>
      <c r="AJ600" s="68">
        <f t="shared" ref="AJ600:AJ601" si="239">SUM(AN600:AP600)</f>
        <v>125</v>
      </c>
      <c r="AK600" s="69" t="s">
        <v>75</v>
      </c>
      <c r="AL600" s="55" t="s">
        <v>75</v>
      </c>
      <c r="AM600" s="70" t="s">
        <v>75</v>
      </c>
      <c r="AN600" s="67">
        <v>9</v>
      </c>
      <c r="AO600" s="55">
        <v>99</v>
      </c>
      <c r="AP600" s="70">
        <v>17</v>
      </c>
      <c r="AQ600" s="67" t="s">
        <v>75</v>
      </c>
      <c r="AR600" s="55" t="s">
        <v>75</v>
      </c>
      <c r="AS600" s="55" t="s">
        <v>75</v>
      </c>
      <c r="AT600" s="55" t="s">
        <v>75</v>
      </c>
      <c r="AU600" s="70" t="s">
        <v>75</v>
      </c>
      <c r="AV600" s="71">
        <f t="shared" si="154"/>
        <v>3</v>
      </c>
      <c r="AW600" s="108"/>
      <c r="AX600" s="108">
        <v>1</v>
      </c>
      <c r="AY600" s="108"/>
      <c r="AZ600" s="108"/>
      <c r="BA600" s="108">
        <v>2</v>
      </c>
      <c r="BB600" s="108"/>
      <c r="BC600" s="108"/>
      <c r="BD600" s="108"/>
      <c r="BE600" s="63"/>
    </row>
    <row r="601" spans="1:57" ht="34.049999999999997" customHeight="1" x14ac:dyDescent="0.3">
      <c r="A601" s="702"/>
      <c r="B601" s="675"/>
      <c r="C601" s="672"/>
      <c r="D601" s="72" t="s">
        <v>76</v>
      </c>
      <c r="E601" s="678"/>
      <c r="F601" s="746"/>
      <c r="G601" s="73">
        <f t="shared" si="149"/>
        <v>0</v>
      </c>
      <c r="H601" s="74">
        <f t="shared" si="174"/>
        <v>0</v>
      </c>
      <c r="I601" s="75"/>
      <c r="J601" s="75"/>
      <c r="K601" s="75"/>
      <c r="L601" s="76"/>
      <c r="M601" s="77">
        <f t="shared" si="182"/>
        <v>0</v>
      </c>
      <c r="N601" s="78"/>
      <c r="O601" s="78"/>
      <c r="P601" s="78"/>
      <c r="Q601" s="78"/>
      <c r="R601" s="81"/>
      <c r="S601" s="62"/>
      <c r="T601" s="62"/>
      <c r="U601" s="62"/>
      <c r="V601" s="108"/>
      <c r="W601" s="108"/>
      <c r="X601" s="63"/>
      <c r="Y601" s="109"/>
      <c r="Z601" s="63"/>
      <c r="AA601" s="64"/>
      <c r="AB601" s="65"/>
      <c r="AC601" s="65"/>
      <c r="AD601" s="65"/>
      <c r="AE601" s="65"/>
      <c r="AF601" s="66"/>
      <c r="AG601" s="82"/>
      <c r="AH601" s="85"/>
      <c r="AI601" s="84"/>
      <c r="AJ601" s="83">
        <f t="shared" si="239"/>
        <v>0</v>
      </c>
      <c r="AK601" s="84" t="s">
        <v>77</v>
      </c>
      <c r="AL601" s="75" t="s">
        <v>77</v>
      </c>
      <c r="AM601" s="85" t="s">
        <v>77</v>
      </c>
      <c r="AN601" s="82"/>
      <c r="AO601" s="75"/>
      <c r="AP601" s="85"/>
      <c r="AQ601" s="82" t="s">
        <v>75</v>
      </c>
      <c r="AR601" s="75" t="s">
        <v>75</v>
      </c>
      <c r="AS601" s="75" t="s">
        <v>75</v>
      </c>
      <c r="AT601" s="75" t="s">
        <v>75</v>
      </c>
      <c r="AU601" s="85" t="s">
        <v>75</v>
      </c>
      <c r="AV601" s="86">
        <f t="shared" si="154"/>
        <v>0</v>
      </c>
      <c r="AW601" s="108"/>
      <c r="AX601" s="108"/>
      <c r="AY601" s="108"/>
      <c r="AZ601" s="108"/>
      <c r="BA601" s="108"/>
      <c r="BB601" s="108"/>
      <c r="BC601" s="108"/>
      <c r="BD601" s="108"/>
      <c r="BE601" s="63"/>
    </row>
    <row r="602" spans="1:57" ht="34.049999999999997" customHeight="1" x14ac:dyDescent="0.3">
      <c r="A602" s="702"/>
      <c r="B602" s="675"/>
      <c r="C602" s="672"/>
      <c r="D602" s="72" t="s">
        <v>78</v>
      </c>
      <c r="E602" s="678"/>
      <c r="F602" s="746"/>
      <c r="G602" s="73">
        <f t="shared" si="149"/>
        <v>0</v>
      </c>
      <c r="H602" s="74">
        <f t="shared" si="174"/>
        <v>0</v>
      </c>
      <c r="I602" s="75"/>
      <c r="J602" s="75"/>
      <c r="K602" s="75"/>
      <c r="L602" s="76"/>
      <c r="M602" s="77">
        <f t="shared" si="182"/>
        <v>0</v>
      </c>
      <c r="N602" s="78"/>
      <c r="O602" s="78"/>
      <c r="P602" s="78"/>
      <c r="Q602" s="78"/>
      <c r="R602" s="81"/>
      <c r="S602" s="62"/>
      <c r="T602" s="62"/>
      <c r="U602" s="62"/>
      <c r="V602" s="108"/>
      <c r="W602" s="108"/>
      <c r="X602" s="63"/>
      <c r="Y602" s="109"/>
      <c r="Z602" s="63"/>
      <c r="AA602" s="64"/>
      <c r="AB602" s="65"/>
      <c r="AC602" s="65"/>
      <c r="AD602" s="65"/>
      <c r="AE602" s="65"/>
      <c r="AF602" s="66"/>
      <c r="AG602" s="82"/>
      <c r="AH602" s="85"/>
      <c r="AI602" s="84"/>
      <c r="AJ602" s="83">
        <f>SUM(AK602:AM602)</f>
        <v>0</v>
      </c>
      <c r="AK602" s="84"/>
      <c r="AL602" s="75"/>
      <c r="AM602" s="85"/>
      <c r="AN602" s="82" t="s">
        <v>75</v>
      </c>
      <c r="AO602" s="75" t="s">
        <v>75</v>
      </c>
      <c r="AP602" s="85" t="s">
        <v>75</v>
      </c>
      <c r="AQ602" s="82" t="s">
        <v>75</v>
      </c>
      <c r="AR602" s="75" t="s">
        <v>75</v>
      </c>
      <c r="AS602" s="75" t="s">
        <v>75</v>
      </c>
      <c r="AT602" s="75" t="s">
        <v>75</v>
      </c>
      <c r="AU602" s="85" t="s">
        <v>75</v>
      </c>
      <c r="AV602" s="86">
        <f t="shared" si="154"/>
        <v>0</v>
      </c>
      <c r="AW602" s="108"/>
      <c r="AX602" s="108"/>
      <c r="AY602" s="108"/>
      <c r="AZ602" s="108"/>
      <c r="BA602" s="108"/>
      <c r="BB602" s="108"/>
      <c r="BC602" s="108"/>
      <c r="BD602" s="108"/>
      <c r="BE602" s="63"/>
    </row>
    <row r="603" spans="1:57" ht="34.049999999999997" customHeight="1" x14ac:dyDescent="0.3">
      <c r="A603" s="702"/>
      <c r="B603" s="675"/>
      <c r="C603" s="672"/>
      <c r="D603" s="72" t="s">
        <v>79</v>
      </c>
      <c r="E603" s="678"/>
      <c r="F603" s="746"/>
      <c r="G603" s="73">
        <f t="shared" si="149"/>
        <v>389</v>
      </c>
      <c r="H603" s="74">
        <f t="shared" si="174"/>
        <v>8</v>
      </c>
      <c r="I603" s="75"/>
      <c r="J603" s="75">
        <v>6</v>
      </c>
      <c r="K603" s="75">
        <v>2</v>
      </c>
      <c r="L603" s="76"/>
      <c r="M603" s="77">
        <f t="shared" si="182"/>
        <v>384</v>
      </c>
      <c r="N603" s="78">
        <v>384</v>
      </c>
      <c r="O603" s="78"/>
      <c r="P603" s="78"/>
      <c r="Q603" s="78"/>
      <c r="R603" s="81"/>
      <c r="S603" s="62">
        <v>20</v>
      </c>
      <c r="T603" s="62"/>
      <c r="U603" s="62"/>
      <c r="V603" s="108">
        <v>338</v>
      </c>
      <c r="W603" s="108">
        <v>26</v>
      </c>
      <c r="X603" s="63"/>
      <c r="Y603" s="109">
        <v>317</v>
      </c>
      <c r="Z603" s="63">
        <v>67</v>
      </c>
      <c r="AA603" s="64"/>
      <c r="AB603" s="65">
        <v>165</v>
      </c>
      <c r="AC603" s="65">
        <v>165</v>
      </c>
      <c r="AD603" s="65">
        <v>21</v>
      </c>
      <c r="AE603" s="65">
        <v>232</v>
      </c>
      <c r="AF603" s="66">
        <v>4</v>
      </c>
      <c r="AG603" s="82">
        <v>44.49</v>
      </c>
      <c r="AH603" s="85">
        <v>23.69</v>
      </c>
      <c r="AI603" s="84">
        <v>98.6</v>
      </c>
      <c r="AJ603" s="83">
        <f t="shared" ref="AJ603:AJ604" si="240">SUM(AQ603:AU603)</f>
        <v>384</v>
      </c>
      <c r="AK603" s="84" t="s">
        <v>77</v>
      </c>
      <c r="AL603" s="75" t="s">
        <v>77</v>
      </c>
      <c r="AM603" s="85" t="s">
        <v>77</v>
      </c>
      <c r="AN603" s="82" t="s">
        <v>75</v>
      </c>
      <c r="AO603" s="75" t="s">
        <v>75</v>
      </c>
      <c r="AP603" s="85" t="s">
        <v>75</v>
      </c>
      <c r="AQ603" s="82">
        <v>18</v>
      </c>
      <c r="AR603" s="75">
        <v>41</v>
      </c>
      <c r="AS603" s="75">
        <v>270</v>
      </c>
      <c r="AT603" s="75">
        <v>52</v>
      </c>
      <c r="AU603" s="85">
        <v>3</v>
      </c>
      <c r="AV603" s="86">
        <f t="shared" si="154"/>
        <v>5</v>
      </c>
      <c r="AW603" s="108"/>
      <c r="AX603" s="108">
        <v>1</v>
      </c>
      <c r="AY603" s="108"/>
      <c r="AZ603" s="108"/>
      <c r="BA603" s="108">
        <v>4</v>
      </c>
      <c r="BB603" s="108"/>
      <c r="BC603" s="108"/>
      <c r="BD603" s="108"/>
      <c r="BE603" s="63"/>
    </row>
    <row r="604" spans="1:57" ht="34.049999999999997" customHeight="1" x14ac:dyDescent="0.3">
      <c r="A604" s="702"/>
      <c r="B604" s="676"/>
      <c r="C604" s="721"/>
      <c r="D604" s="89" t="s">
        <v>80</v>
      </c>
      <c r="E604" s="679"/>
      <c r="F604" s="747"/>
      <c r="G604" s="90">
        <f t="shared" si="149"/>
        <v>0</v>
      </c>
      <c r="H604" s="91">
        <f t="shared" si="174"/>
        <v>0</v>
      </c>
      <c r="I604" s="92"/>
      <c r="J604" s="92"/>
      <c r="K604" s="92"/>
      <c r="L604" s="93"/>
      <c r="M604" s="110">
        <f t="shared" si="182"/>
        <v>0</v>
      </c>
      <c r="N604" s="98"/>
      <c r="O604" s="98"/>
      <c r="P604" s="98"/>
      <c r="Q604" s="98"/>
      <c r="R604" s="99"/>
      <c r="S604" s="100"/>
      <c r="T604" s="100"/>
      <c r="U604" s="100"/>
      <c r="V604" s="78"/>
      <c r="W604" s="78"/>
      <c r="X604" s="81"/>
      <c r="Y604" s="80"/>
      <c r="Z604" s="81"/>
      <c r="AA604" s="82"/>
      <c r="AB604" s="75"/>
      <c r="AC604" s="75"/>
      <c r="AD604" s="75"/>
      <c r="AE604" s="75"/>
      <c r="AF604" s="76"/>
      <c r="AG604" s="103"/>
      <c r="AH604" s="106"/>
      <c r="AI604" s="111"/>
      <c r="AJ604" s="112">
        <f t="shared" si="240"/>
        <v>0</v>
      </c>
      <c r="AK604" s="105" t="s">
        <v>75</v>
      </c>
      <c r="AL604" s="92" t="s">
        <v>75</v>
      </c>
      <c r="AM604" s="106" t="s">
        <v>75</v>
      </c>
      <c r="AN604" s="103" t="s">
        <v>75</v>
      </c>
      <c r="AO604" s="92" t="s">
        <v>77</v>
      </c>
      <c r="AP604" s="106" t="s">
        <v>77</v>
      </c>
      <c r="AQ604" s="103"/>
      <c r="AR604" s="92"/>
      <c r="AS604" s="92"/>
      <c r="AT604" s="92"/>
      <c r="AU604" s="106"/>
      <c r="AV604" s="107">
        <f t="shared" si="154"/>
        <v>0</v>
      </c>
      <c r="AW604" s="78"/>
      <c r="AX604" s="78"/>
      <c r="AY604" s="78"/>
      <c r="AZ604" s="78"/>
      <c r="BA604" s="78"/>
      <c r="BB604" s="78"/>
      <c r="BC604" s="78"/>
      <c r="BD604" s="78"/>
      <c r="BE604" s="81"/>
    </row>
    <row r="605" spans="1:57" ht="34.049999999999997" customHeight="1" x14ac:dyDescent="0.3">
      <c r="A605" s="702"/>
      <c r="B605" s="674" t="s">
        <v>292</v>
      </c>
      <c r="C605" s="671" t="s">
        <v>293</v>
      </c>
      <c r="D605" s="51" t="s">
        <v>74</v>
      </c>
      <c r="E605" s="719">
        <v>182</v>
      </c>
      <c r="F605" s="745">
        <f>E605-SUM(M605:M609)</f>
        <v>-29</v>
      </c>
      <c r="G605" s="53">
        <f t="shared" si="149"/>
        <v>0</v>
      </c>
      <c r="H605" s="54">
        <f t="shared" si="174"/>
        <v>0</v>
      </c>
      <c r="I605" s="55"/>
      <c r="J605" s="55"/>
      <c r="K605" s="55"/>
      <c r="L605" s="56"/>
      <c r="M605" s="57">
        <f t="shared" si="182"/>
        <v>0</v>
      </c>
      <c r="N605" s="58"/>
      <c r="O605" s="58"/>
      <c r="P605" s="58"/>
      <c r="Q605" s="58"/>
      <c r="R605" s="61"/>
      <c r="S605" s="113"/>
      <c r="T605" s="113"/>
      <c r="U605" s="113"/>
      <c r="V605" s="58"/>
      <c r="W605" s="58"/>
      <c r="X605" s="61"/>
      <c r="Y605" s="60"/>
      <c r="Z605" s="61"/>
      <c r="AA605" s="67"/>
      <c r="AB605" s="55"/>
      <c r="AC605" s="55"/>
      <c r="AD605" s="55"/>
      <c r="AE605" s="55"/>
      <c r="AF605" s="56"/>
      <c r="AG605" s="67"/>
      <c r="AH605" s="70"/>
      <c r="AI605" s="69"/>
      <c r="AJ605" s="68">
        <f t="shared" ref="AJ605:AJ606" si="241">SUM(AN605:AP605)</f>
        <v>0</v>
      </c>
      <c r="AK605" s="69" t="s">
        <v>75</v>
      </c>
      <c r="AL605" s="55" t="s">
        <v>75</v>
      </c>
      <c r="AM605" s="70" t="s">
        <v>75</v>
      </c>
      <c r="AN605" s="67"/>
      <c r="AO605" s="55"/>
      <c r="AP605" s="70"/>
      <c r="AQ605" s="67" t="s">
        <v>75</v>
      </c>
      <c r="AR605" s="55" t="s">
        <v>75</v>
      </c>
      <c r="AS605" s="55" t="s">
        <v>75</v>
      </c>
      <c r="AT605" s="55" t="s">
        <v>75</v>
      </c>
      <c r="AU605" s="70" t="s">
        <v>75</v>
      </c>
      <c r="AV605" s="71">
        <f t="shared" si="154"/>
        <v>0</v>
      </c>
      <c r="AW605" s="58"/>
      <c r="AX605" s="58"/>
      <c r="AY605" s="58"/>
      <c r="AZ605" s="58"/>
      <c r="BA605" s="58"/>
      <c r="BB605" s="58"/>
      <c r="BC605" s="58"/>
      <c r="BD605" s="58"/>
      <c r="BE605" s="61"/>
    </row>
    <row r="606" spans="1:57" ht="34.049999999999997" customHeight="1" x14ac:dyDescent="0.3">
      <c r="A606" s="702"/>
      <c r="B606" s="675"/>
      <c r="C606" s="672"/>
      <c r="D606" s="72" t="s">
        <v>76</v>
      </c>
      <c r="E606" s="678"/>
      <c r="F606" s="746"/>
      <c r="G606" s="73">
        <f t="shared" si="149"/>
        <v>0</v>
      </c>
      <c r="H606" s="74">
        <f t="shared" si="174"/>
        <v>0</v>
      </c>
      <c r="I606" s="75"/>
      <c r="J606" s="75"/>
      <c r="K606" s="75"/>
      <c r="L606" s="76"/>
      <c r="M606" s="77">
        <f t="shared" si="182"/>
        <v>0</v>
      </c>
      <c r="N606" s="78"/>
      <c r="O606" s="78"/>
      <c r="P606" s="78"/>
      <c r="Q606" s="78"/>
      <c r="R606" s="81"/>
      <c r="S606" s="62"/>
      <c r="T606" s="62"/>
      <c r="U606" s="62"/>
      <c r="V606" s="108"/>
      <c r="W606" s="108"/>
      <c r="X606" s="63"/>
      <c r="Y606" s="109"/>
      <c r="Z606" s="63"/>
      <c r="AA606" s="64"/>
      <c r="AB606" s="65"/>
      <c r="AC606" s="65"/>
      <c r="AD606" s="65"/>
      <c r="AE606" s="65"/>
      <c r="AF606" s="66"/>
      <c r="AG606" s="82"/>
      <c r="AH606" s="85"/>
      <c r="AI606" s="84"/>
      <c r="AJ606" s="83">
        <f t="shared" si="241"/>
        <v>0</v>
      </c>
      <c r="AK606" s="84" t="s">
        <v>77</v>
      </c>
      <c r="AL606" s="75" t="s">
        <v>77</v>
      </c>
      <c r="AM606" s="85" t="s">
        <v>77</v>
      </c>
      <c r="AN606" s="82"/>
      <c r="AO606" s="75"/>
      <c r="AP606" s="85"/>
      <c r="AQ606" s="82" t="s">
        <v>75</v>
      </c>
      <c r="AR606" s="75" t="s">
        <v>75</v>
      </c>
      <c r="AS606" s="75" t="s">
        <v>75</v>
      </c>
      <c r="AT606" s="75" t="s">
        <v>75</v>
      </c>
      <c r="AU606" s="85" t="s">
        <v>75</v>
      </c>
      <c r="AV606" s="86">
        <f t="shared" si="154"/>
        <v>0</v>
      </c>
      <c r="AW606" s="108"/>
      <c r="AX606" s="108"/>
      <c r="AY606" s="108"/>
      <c r="AZ606" s="108"/>
      <c r="BA606" s="108"/>
      <c r="BB606" s="108"/>
      <c r="BC606" s="108"/>
      <c r="BD606" s="108"/>
      <c r="BE606" s="63"/>
    </row>
    <row r="607" spans="1:57" ht="34.049999999999997" customHeight="1" x14ac:dyDescent="0.3">
      <c r="A607" s="702"/>
      <c r="B607" s="675"/>
      <c r="C607" s="672"/>
      <c r="D607" s="72" t="s">
        <v>78</v>
      </c>
      <c r="E607" s="678"/>
      <c r="F607" s="746"/>
      <c r="G607" s="73">
        <f t="shared" si="149"/>
        <v>0</v>
      </c>
      <c r="H607" s="74">
        <f t="shared" si="174"/>
        <v>0</v>
      </c>
      <c r="I607" s="75"/>
      <c r="J607" s="75"/>
      <c r="K607" s="75"/>
      <c r="L607" s="76"/>
      <c r="M607" s="77">
        <f t="shared" si="182"/>
        <v>0</v>
      </c>
      <c r="N607" s="78"/>
      <c r="O607" s="78"/>
      <c r="P607" s="78"/>
      <c r="Q607" s="78"/>
      <c r="R607" s="81"/>
      <c r="S607" s="62"/>
      <c r="T607" s="62"/>
      <c r="U607" s="62"/>
      <c r="V607" s="108"/>
      <c r="W607" s="108"/>
      <c r="X607" s="63"/>
      <c r="Y607" s="109"/>
      <c r="Z607" s="63"/>
      <c r="AA607" s="64"/>
      <c r="AB607" s="65"/>
      <c r="AC607" s="65"/>
      <c r="AD607" s="65"/>
      <c r="AE607" s="65"/>
      <c r="AF607" s="66"/>
      <c r="AG607" s="82"/>
      <c r="AH607" s="85"/>
      <c r="AI607" s="84"/>
      <c r="AJ607" s="83">
        <f>SUM(AK607:AM607)</f>
        <v>0</v>
      </c>
      <c r="AK607" s="84"/>
      <c r="AL607" s="75"/>
      <c r="AM607" s="85"/>
      <c r="AN607" s="82" t="s">
        <v>75</v>
      </c>
      <c r="AO607" s="75" t="s">
        <v>75</v>
      </c>
      <c r="AP607" s="85" t="s">
        <v>75</v>
      </c>
      <c r="AQ607" s="82" t="s">
        <v>75</v>
      </c>
      <c r="AR607" s="75" t="s">
        <v>75</v>
      </c>
      <c r="AS607" s="75" t="s">
        <v>75</v>
      </c>
      <c r="AT607" s="75" t="s">
        <v>75</v>
      </c>
      <c r="AU607" s="85" t="s">
        <v>75</v>
      </c>
      <c r="AV607" s="86">
        <f t="shared" si="154"/>
        <v>0</v>
      </c>
      <c r="AW607" s="108"/>
      <c r="AX607" s="108"/>
      <c r="AY607" s="108"/>
      <c r="AZ607" s="108"/>
      <c r="BA607" s="108"/>
      <c r="BB607" s="108"/>
      <c r="BC607" s="108"/>
      <c r="BD607" s="108"/>
      <c r="BE607" s="63"/>
    </row>
    <row r="608" spans="1:57" ht="34.049999999999997" customHeight="1" x14ac:dyDescent="0.3">
      <c r="A608" s="702"/>
      <c r="B608" s="675"/>
      <c r="C608" s="672"/>
      <c r="D608" s="72" t="s">
        <v>79</v>
      </c>
      <c r="E608" s="678"/>
      <c r="F608" s="746"/>
      <c r="G608" s="73">
        <f t="shared" si="149"/>
        <v>215</v>
      </c>
      <c r="H608" s="74">
        <f t="shared" si="174"/>
        <v>7</v>
      </c>
      <c r="I608" s="75">
        <v>5</v>
      </c>
      <c r="J608" s="75"/>
      <c r="K608" s="75">
        <v>2</v>
      </c>
      <c r="L608" s="76"/>
      <c r="M608" s="77">
        <f t="shared" si="182"/>
        <v>211</v>
      </c>
      <c r="N608" s="78">
        <v>211</v>
      </c>
      <c r="O608" s="78"/>
      <c r="P608" s="78"/>
      <c r="Q608" s="78"/>
      <c r="R608" s="81"/>
      <c r="S608" s="62">
        <v>6</v>
      </c>
      <c r="T608" s="62"/>
      <c r="U608" s="62"/>
      <c r="V608" s="108">
        <v>205</v>
      </c>
      <c r="W608" s="108"/>
      <c r="X608" s="63"/>
      <c r="Y608" s="109">
        <v>181</v>
      </c>
      <c r="Z608" s="63">
        <v>30</v>
      </c>
      <c r="AA608" s="64"/>
      <c r="AB608" s="65">
        <v>59</v>
      </c>
      <c r="AC608" s="65">
        <v>57</v>
      </c>
      <c r="AD608" s="65">
        <v>8</v>
      </c>
      <c r="AE608" s="65">
        <v>109</v>
      </c>
      <c r="AF608" s="66">
        <v>27</v>
      </c>
      <c r="AG608" s="82">
        <v>36</v>
      </c>
      <c r="AH608" s="85">
        <v>25</v>
      </c>
      <c r="AI608" s="84">
        <v>107</v>
      </c>
      <c r="AJ608" s="83">
        <f t="shared" ref="AJ608:AJ609" si="242">SUM(AQ608:AU608)</f>
        <v>211</v>
      </c>
      <c r="AK608" s="84" t="s">
        <v>77</v>
      </c>
      <c r="AL608" s="75" t="s">
        <v>77</v>
      </c>
      <c r="AM608" s="85" t="s">
        <v>77</v>
      </c>
      <c r="AN608" s="82" t="s">
        <v>75</v>
      </c>
      <c r="AO608" s="75" t="s">
        <v>75</v>
      </c>
      <c r="AP608" s="85" t="s">
        <v>75</v>
      </c>
      <c r="AQ608" s="82">
        <v>5</v>
      </c>
      <c r="AR608" s="75">
        <v>18</v>
      </c>
      <c r="AS608" s="75">
        <v>134</v>
      </c>
      <c r="AT608" s="75">
        <v>45</v>
      </c>
      <c r="AU608" s="85">
        <v>9</v>
      </c>
      <c r="AV608" s="86">
        <f t="shared" si="154"/>
        <v>4</v>
      </c>
      <c r="AW608" s="108"/>
      <c r="AX608" s="108"/>
      <c r="AY608" s="108"/>
      <c r="AZ608" s="108"/>
      <c r="BA608" s="108">
        <v>2</v>
      </c>
      <c r="BB608" s="108"/>
      <c r="BC608" s="108"/>
      <c r="BD608" s="108">
        <v>2</v>
      </c>
      <c r="BE608" s="63"/>
    </row>
    <row r="609" spans="1:57" ht="34.049999999999997" customHeight="1" x14ac:dyDescent="0.3">
      <c r="A609" s="702"/>
      <c r="B609" s="676"/>
      <c r="C609" s="721"/>
      <c r="D609" s="89" t="s">
        <v>80</v>
      </c>
      <c r="E609" s="679"/>
      <c r="F609" s="747"/>
      <c r="G609" s="90">
        <f t="shared" si="149"/>
        <v>0</v>
      </c>
      <c r="H609" s="91">
        <f t="shared" si="174"/>
        <v>0</v>
      </c>
      <c r="I609" s="92"/>
      <c r="J609" s="92"/>
      <c r="K609" s="92"/>
      <c r="L609" s="93"/>
      <c r="M609" s="110">
        <f t="shared" si="182"/>
        <v>0</v>
      </c>
      <c r="N609" s="98"/>
      <c r="O609" s="98"/>
      <c r="P609" s="98"/>
      <c r="Q609" s="98"/>
      <c r="R609" s="99"/>
      <c r="S609" s="114"/>
      <c r="T609" s="114"/>
      <c r="U609" s="114"/>
      <c r="V609" s="98"/>
      <c r="W609" s="98"/>
      <c r="X609" s="99"/>
      <c r="Y609" s="97"/>
      <c r="Z609" s="99"/>
      <c r="AA609" s="103"/>
      <c r="AB609" s="92"/>
      <c r="AC609" s="92"/>
      <c r="AD609" s="92"/>
      <c r="AE609" s="92"/>
      <c r="AF609" s="93"/>
      <c r="AG609" s="103"/>
      <c r="AH609" s="106"/>
      <c r="AI609" s="105"/>
      <c r="AJ609" s="104">
        <f t="shared" si="242"/>
        <v>0</v>
      </c>
      <c r="AK609" s="105" t="s">
        <v>75</v>
      </c>
      <c r="AL609" s="92" t="s">
        <v>75</v>
      </c>
      <c r="AM609" s="106" t="s">
        <v>75</v>
      </c>
      <c r="AN609" s="103" t="s">
        <v>75</v>
      </c>
      <c r="AO609" s="92" t="s">
        <v>77</v>
      </c>
      <c r="AP609" s="106" t="s">
        <v>77</v>
      </c>
      <c r="AQ609" s="103"/>
      <c r="AR609" s="92"/>
      <c r="AS609" s="92"/>
      <c r="AT609" s="92"/>
      <c r="AU609" s="106"/>
      <c r="AV609" s="107">
        <f t="shared" si="154"/>
        <v>0</v>
      </c>
      <c r="AW609" s="98"/>
      <c r="AX609" s="98"/>
      <c r="AY609" s="98"/>
      <c r="AZ609" s="98"/>
      <c r="BA609" s="98"/>
      <c r="BB609" s="98"/>
      <c r="BC609" s="98"/>
      <c r="BD609" s="98"/>
      <c r="BE609" s="99"/>
    </row>
    <row r="610" spans="1:57" ht="34.049999999999997" customHeight="1" x14ac:dyDescent="0.3">
      <c r="A610" s="702"/>
      <c r="B610" s="674" t="s">
        <v>294</v>
      </c>
      <c r="C610" s="671">
        <v>41973328</v>
      </c>
      <c r="D610" s="51" t="s">
        <v>74</v>
      </c>
      <c r="E610" s="719">
        <v>200</v>
      </c>
      <c r="F610" s="745">
        <f>E610-SUM(M610:M614)</f>
        <v>45</v>
      </c>
      <c r="G610" s="53">
        <f t="shared" si="149"/>
        <v>0</v>
      </c>
      <c r="H610" s="54">
        <f t="shared" si="174"/>
        <v>0</v>
      </c>
      <c r="I610" s="55"/>
      <c r="J610" s="55"/>
      <c r="K610" s="55"/>
      <c r="L610" s="56"/>
      <c r="M610" s="57">
        <f t="shared" si="182"/>
        <v>0</v>
      </c>
      <c r="N610" s="58"/>
      <c r="O610" s="58"/>
      <c r="P610" s="58"/>
      <c r="Q610" s="58"/>
      <c r="R610" s="59"/>
      <c r="S610" s="60"/>
      <c r="T610" s="58"/>
      <c r="U610" s="58"/>
      <c r="V610" s="55"/>
      <c r="W610" s="58"/>
      <c r="X610" s="61"/>
      <c r="Y610" s="62"/>
      <c r="Z610" s="63"/>
      <c r="AA610" s="64"/>
      <c r="AB610" s="65"/>
      <c r="AC610" s="65"/>
      <c r="AD610" s="65"/>
      <c r="AE610" s="65"/>
      <c r="AF610" s="66"/>
      <c r="AG610" s="64"/>
      <c r="AH610" s="66"/>
      <c r="AI610" s="67"/>
      <c r="AJ610" s="68">
        <f t="shared" ref="AJ610:AJ611" si="243">SUM(AN610:AP610)</f>
        <v>0</v>
      </c>
      <c r="AK610" s="69" t="s">
        <v>75</v>
      </c>
      <c r="AL610" s="55" t="s">
        <v>75</v>
      </c>
      <c r="AM610" s="70" t="s">
        <v>75</v>
      </c>
      <c r="AN610" s="67"/>
      <c r="AO610" s="55"/>
      <c r="AP610" s="70"/>
      <c r="AQ610" s="67" t="s">
        <v>75</v>
      </c>
      <c r="AR610" s="55" t="s">
        <v>75</v>
      </c>
      <c r="AS610" s="55" t="s">
        <v>75</v>
      </c>
      <c r="AT610" s="55" t="s">
        <v>75</v>
      </c>
      <c r="AU610" s="56" t="s">
        <v>75</v>
      </c>
      <c r="AV610" s="71">
        <f t="shared" si="154"/>
        <v>0</v>
      </c>
      <c r="AW610" s="58"/>
      <c r="AX610" s="58"/>
      <c r="AY610" s="58"/>
      <c r="AZ610" s="58"/>
      <c r="BA610" s="58"/>
      <c r="BB610" s="58"/>
      <c r="BC610" s="58"/>
      <c r="BD610" s="58"/>
      <c r="BE610" s="61"/>
    </row>
    <row r="611" spans="1:57" ht="34.049999999999997" customHeight="1" x14ac:dyDescent="0.3">
      <c r="A611" s="702"/>
      <c r="B611" s="675"/>
      <c r="C611" s="672"/>
      <c r="D611" s="72" t="s">
        <v>76</v>
      </c>
      <c r="E611" s="678"/>
      <c r="F611" s="746"/>
      <c r="G611" s="73">
        <f t="shared" si="149"/>
        <v>0</v>
      </c>
      <c r="H611" s="74">
        <f t="shared" si="174"/>
        <v>0</v>
      </c>
      <c r="I611" s="75"/>
      <c r="J611" s="75"/>
      <c r="K611" s="75"/>
      <c r="L611" s="76"/>
      <c r="M611" s="77">
        <f t="shared" si="182"/>
        <v>0</v>
      </c>
      <c r="N611" s="78"/>
      <c r="O611" s="78"/>
      <c r="P611" s="78"/>
      <c r="Q611" s="78"/>
      <c r="R611" s="79"/>
      <c r="S611" s="80"/>
      <c r="T611" s="75"/>
      <c r="U611" s="75"/>
      <c r="V611" s="78"/>
      <c r="W611" s="78"/>
      <c r="X611" s="81"/>
      <c r="Y611" s="62"/>
      <c r="Z611" s="63"/>
      <c r="AA611" s="64"/>
      <c r="AB611" s="65"/>
      <c r="AC611" s="65"/>
      <c r="AD611" s="65"/>
      <c r="AE611" s="65"/>
      <c r="AF611" s="66"/>
      <c r="AG611" s="82"/>
      <c r="AH611" s="76"/>
      <c r="AI611" s="82"/>
      <c r="AJ611" s="83">
        <f t="shared" si="243"/>
        <v>0</v>
      </c>
      <c r="AK611" s="84" t="s">
        <v>77</v>
      </c>
      <c r="AL611" s="75" t="s">
        <v>77</v>
      </c>
      <c r="AM611" s="85" t="s">
        <v>77</v>
      </c>
      <c r="AN611" s="82"/>
      <c r="AO611" s="75"/>
      <c r="AP611" s="85"/>
      <c r="AQ611" s="82" t="s">
        <v>75</v>
      </c>
      <c r="AR611" s="75" t="s">
        <v>75</v>
      </c>
      <c r="AS611" s="75" t="s">
        <v>75</v>
      </c>
      <c r="AT611" s="75" t="s">
        <v>75</v>
      </c>
      <c r="AU611" s="76" t="s">
        <v>75</v>
      </c>
      <c r="AV611" s="86">
        <f t="shared" si="154"/>
        <v>0</v>
      </c>
      <c r="AW611" s="78"/>
      <c r="AX611" s="78"/>
      <c r="AY611" s="78"/>
      <c r="AZ611" s="78"/>
      <c r="BA611" s="78"/>
      <c r="BB611" s="78"/>
      <c r="BC611" s="78"/>
      <c r="BD611" s="78"/>
      <c r="BE611" s="81"/>
    </row>
    <row r="612" spans="1:57" ht="34.049999999999997" customHeight="1" x14ac:dyDescent="0.3">
      <c r="A612" s="702"/>
      <c r="B612" s="675"/>
      <c r="C612" s="672"/>
      <c r="D612" s="72" t="s">
        <v>78</v>
      </c>
      <c r="E612" s="678"/>
      <c r="F612" s="746"/>
      <c r="G612" s="73">
        <f t="shared" si="149"/>
        <v>0</v>
      </c>
      <c r="H612" s="74">
        <f t="shared" si="174"/>
        <v>0</v>
      </c>
      <c r="I612" s="75"/>
      <c r="J612" s="75"/>
      <c r="K612" s="75"/>
      <c r="L612" s="76"/>
      <c r="M612" s="77">
        <f t="shared" si="182"/>
        <v>0</v>
      </c>
      <c r="N612" s="78"/>
      <c r="O612" s="78"/>
      <c r="P612" s="78"/>
      <c r="Q612" s="87"/>
      <c r="R612" s="79"/>
      <c r="S612" s="80"/>
      <c r="T612" s="78"/>
      <c r="U612" s="78"/>
      <c r="V612" s="78"/>
      <c r="W612" s="78"/>
      <c r="X612" s="81"/>
      <c r="Y612" s="62"/>
      <c r="Z612" s="63"/>
      <c r="AA612" s="64"/>
      <c r="AB612" s="65"/>
      <c r="AC612" s="65"/>
      <c r="AD612" s="65"/>
      <c r="AE612" s="65"/>
      <c r="AF612" s="66"/>
      <c r="AG612" s="82"/>
      <c r="AH612" s="76"/>
      <c r="AI612" s="82"/>
      <c r="AJ612" s="83">
        <f>SUM(AK612:AM612)</f>
        <v>0</v>
      </c>
      <c r="AK612" s="84"/>
      <c r="AL612" s="75"/>
      <c r="AM612" s="85"/>
      <c r="AN612" s="82" t="s">
        <v>75</v>
      </c>
      <c r="AO612" s="75" t="s">
        <v>75</v>
      </c>
      <c r="AP612" s="85" t="s">
        <v>75</v>
      </c>
      <c r="AQ612" s="82" t="s">
        <v>75</v>
      </c>
      <c r="AR612" s="75" t="s">
        <v>75</v>
      </c>
      <c r="AS612" s="75" t="s">
        <v>75</v>
      </c>
      <c r="AT612" s="75" t="s">
        <v>75</v>
      </c>
      <c r="AU612" s="76" t="s">
        <v>75</v>
      </c>
      <c r="AV612" s="86">
        <f t="shared" si="154"/>
        <v>0</v>
      </c>
      <c r="AW612" s="78"/>
      <c r="AX612" s="78"/>
      <c r="AY612" s="78"/>
      <c r="AZ612" s="78"/>
      <c r="BA612" s="78"/>
      <c r="BB612" s="78"/>
      <c r="BC612" s="78"/>
      <c r="BD612" s="78"/>
      <c r="BE612" s="81"/>
    </row>
    <row r="613" spans="1:57" ht="34.049999999999997" customHeight="1" x14ac:dyDescent="0.3">
      <c r="A613" s="702"/>
      <c r="B613" s="675"/>
      <c r="C613" s="672"/>
      <c r="D613" s="72" t="s">
        <v>79</v>
      </c>
      <c r="E613" s="678"/>
      <c r="F613" s="746"/>
      <c r="G613" s="73">
        <f t="shared" si="149"/>
        <v>168</v>
      </c>
      <c r="H613" s="74">
        <f t="shared" si="174"/>
        <v>22</v>
      </c>
      <c r="I613" s="75">
        <v>4</v>
      </c>
      <c r="J613" s="75">
        <v>14</v>
      </c>
      <c r="K613" s="75">
        <v>4</v>
      </c>
      <c r="L613" s="76"/>
      <c r="M613" s="77">
        <f t="shared" si="182"/>
        <v>155</v>
      </c>
      <c r="N613" s="78">
        <v>155</v>
      </c>
      <c r="O613" s="78"/>
      <c r="P613" s="78"/>
      <c r="Q613" s="78"/>
      <c r="R613" s="79"/>
      <c r="S613" s="80">
        <v>52</v>
      </c>
      <c r="T613" s="78"/>
      <c r="U613" s="78"/>
      <c r="V613" s="78">
        <v>86</v>
      </c>
      <c r="W613" s="78">
        <v>17</v>
      </c>
      <c r="X613" s="81"/>
      <c r="Y613" s="62">
        <v>136</v>
      </c>
      <c r="Z613" s="63">
        <v>19</v>
      </c>
      <c r="AA613" s="64"/>
      <c r="AB613" s="65">
        <v>62</v>
      </c>
      <c r="AC613" s="65">
        <v>62</v>
      </c>
      <c r="AD613" s="65"/>
      <c r="AE613" s="65"/>
      <c r="AF613" s="66">
        <v>6</v>
      </c>
      <c r="AG613" s="82">
        <v>40.86</v>
      </c>
      <c r="AH613" s="76">
        <v>22.45</v>
      </c>
      <c r="AI613" s="82">
        <v>98.9</v>
      </c>
      <c r="AJ613" s="83">
        <f t="shared" ref="AJ613:AJ614" si="244">SUM(AQ613:AU613)</f>
        <v>155</v>
      </c>
      <c r="AK613" s="84" t="s">
        <v>77</v>
      </c>
      <c r="AL613" s="75" t="s">
        <v>77</v>
      </c>
      <c r="AM613" s="85" t="s">
        <v>77</v>
      </c>
      <c r="AN613" s="82" t="s">
        <v>75</v>
      </c>
      <c r="AO613" s="75" t="s">
        <v>75</v>
      </c>
      <c r="AP613" s="85" t="s">
        <v>75</v>
      </c>
      <c r="AQ613" s="88">
        <v>11</v>
      </c>
      <c r="AR613" s="76">
        <v>30</v>
      </c>
      <c r="AS613" s="76">
        <v>76</v>
      </c>
      <c r="AT613" s="76">
        <v>30</v>
      </c>
      <c r="AU613" s="85">
        <v>8</v>
      </c>
      <c r="AV613" s="86">
        <f t="shared" si="154"/>
        <v>13</v>
      </c>
      <c r="AW613" s="78">
        <v>2</v>
      </c>
      <c r="AX613" s="78"/>
      <c r="AY613" s="78"/>
      <c r="AZ613" s="78">
        <v>1</v>
      </c>
      <c r="BA613" s="78">
        <v>8</v>
      </c>
      <c r="BB613" s="78"/>
      <c r="BC613" s="78"/>
      <c r="BD613" s="78">
        <v>2</v>
      </c>
      <c r="BE613" s="81"/>
    </row>
    <row r="614" spans="1:57" ht="34.049999999999997" customHeight="1" x14ac:dyDescent="0.3">
      <c r="A614" s="702"/>
      <c r="B614" s="676"/>
      <c r="C614" s="721"/>
      <c r="D614" s="89" t="s">
        <v>80</v>
      </c>
      <c r="E614" s="679"/>
      <c r="F614" s="747"/>
      <c r="G614" s="90">
        <f t="shared" si="149"/>
        <v>0</v>
      </c>
      <c r="H614" s="91">
        <f t="shared" si="174"/>
        <v>0</v>
      </c>
      <c r="I614" s="92"/>
      <c r="J614" s="92"/>
      <c r="K614" s="92"/>
      <c r="L614" s="93"/>
      <c r="M614" s="94">
        <f t="shared" si="182"/>
        <v>0</v>
      </c>
      <c r="N614" s="95"/>
      <c r="O614" s="95"/>
      <c r="P614" s="95"/>
      <c r="Q614" s="95"/>
      <c r="R614" s="96"/>
      <c r="S614" s="97"/>
      <c r="T614" s="98"/>
      <c r="U614" s="98"/>
      <c r="V614" s="98"/>
      <c r="W614" s="98"/>
      <c r="X614" s="99"/>
      <c r="Y614" s="100"/>
      <c r="Z614" s="81"/>
      <c r="AA614" s="82"/>
      <c r="AB614" s="75"/>
      <c r="AC614" s="75"/>
      <c r="AD614" s="75"/>
      <c r="AE614" s="75"/>
      <c r="AF614" s="76"/>
      <c r="AG614" s="101"/>
      <c r="AH614" s="102"/>
      <c r="AI614" s="103"/>
      <c r="AJ614" s="104">
        <f t="shared" si="244"/>
        <v>0</v>
      </c>
      <c r="AK614" s="105" t="s">
        <v>75</v>
      </c>
      <c r="AL614" s="92" t="s">
        <v>75</v>
      </c>
      <c r="AM614" s="106" t="s">
        <v>75</v>
      </c>
      <c r="AN614" s="103" t="s">
        <v>75</v>
      </c>
      <c r="AO614" s="92" t="s">
        <v>77</v>
      </c>
      <c r="AP614" s="106" t="s">
        <v>77</v>
      </c>
      <c r="AQ614" s="103"/>
      <c r="AR614" s="92"/>
      <c r="AS614" s="92"/>
      <c r="AT614" s="92"/>
      <c r="AU614" s="93"/>
      <c r="AV614" s="107">
        <f t="shared" si="154"/>
        <v>0</v>
      </c>
      <c r="AW614" s="98"/>
      <c r="AX614" s="98"/>
      <c r="AY614" s="98"/>
      <c r="AZ614" s="98"/>
      <c r="BA614" s="98"/>
      <c r="BB614" s="98"/>
      <c r="BC614" s="98"/>
      <c r="BD614" s="98"/>
      <c r="BE614" s="99"/>
    </row>
    <row r="615" spans="1:57" ht="34.049999999999997" customHeight="1" x14ac:dyDescent="0.3">
      <c r="A615" s="702"/>
      <c r="B615" s="674" t="s">
        <v>295</v>
      </c>
      <c r="C615" s="671" t="s">
        <v>296</v>
      </c>
      <c r="D615" s="51" t="s">
        <v>74</v>
      </c>
      <c r="E615" s="719">
        <v>80</v>
      </c>
      <c r="F615" s="745">
        <f>E615-SUM(M615:M619)</f>
        <v>0</v>
      </c>
      <c r="G615" s="53">
        <f t="shared" si="149"/>
        <v>0</v>
      </c>
      <c r="H615" s="54">
        <f t="shared" si="174"/>
        <v>0</v>
      </c>
      <c r="I615" s="55"/>
      <c r="J615" s="55"/>
      <c r="K615" s="55"/>
      <c r="L615" s="56"/>
      <c r="M615" s="57">
        <f t="shared" si="182"/>
        <v>0</v>
      </c>
      <c r="N615" s="58"/>
      <c r="O615" s="58"/>
      <c r="P615" s="58"/>
      <c r="Q615" s="58"/>
      <c r="R615" s="61"/>
      <c r="S615" s="62"/>
      <c r="T615" s="62"/>
      <c r="U615" s="62"/>
      <c r="V615" s="108"/>
      <c r="W615" s="108"/>
      <c r="X615" s="63"/>
      <c r="Y615" s="60"/>
      <c r="Z615" s="61"/>
      <c r="AA615" s="67"/>
      <c r="AB615" s="55"/>
      <c r="AC615" s="55"/>
      <c r="AD615" s="55"/>
      <c r="AE615" s="55"/>
      <c r="AF615" s="56"/>
      <c r="AG615" s="67"/>
      <c r="AH615" s="70"/>
      <c r="AI615" s="69"/>
      <c r="AJ615" s="68">
        <f t="shared" ref="AJ615:AJ616" si="245">SUM(AN615:AP615)</f>
        <v>0</v>
      </c>
      <c r="AK615" s="69" t="s">
        <v>75</v>
      </c>
      <c r="AL615" s="55" t="s">
        <v>75</v>
      </c>
      <c r="AM615" s="70" t="s">
        <v>75</v>
      </c>
      <c r="AN615" s="67"/>
      <c r="AO615" s="55"/>
      <c r="AP615" s="70"/>
      <c r="AQ615" s="67" t="s">
        <v>75</v>
      </c>
      <c r="AR615" s="55" t="s">
        <v>75</v>
      </c>
      <c r="AS615" s="55" t="s">
        <v>75</v>
      </c>
      <c r="AT615" s="55" t="s">
        <v>75</v>
      </c>
      <c r="AU615" s="70" t="s">
        <v>75</v>
      </c>
      <c r="AV615" s="71">
        <f t="shared" si="154"/>
        <v>0</v>
      </c>
      <c r="AW615" s="108"/>
      <c r="AX615" s="108"/>
      <c r="AY615" s="108"/>
      <c r="AZ615" s="108"/>
      <c r="BA615" s="108"/>
      <c r="BB615" s="108"/>
      <c r="BC615" s="108"/>
      <c r="BD615" s="108"/>
      <c r="BE615" s="63"/>
    </row>
    <row r="616" spans="1:57" ht="34.049999999999997" customHeight="1" x14ac:dyDescent="0.3">
      <c r="A616" s="702"/>
      <c r="B616" s="675"/>
      <c r="C616" s="672"/>
      <c r="D616" s="72" t="s">
        <v>76</v>
      </c>
      <c r="E616" s="678"/>
      <c r="F616" s="746"/>
      <c r="G616" s="73">
        <f t="shared" si="149"/>
        <v>0</v>
      </c>
      <c r="H616" s="74">
        <f t="shared" si="174"/>
        <v>0</v>
      </c>
      <c r="I616" s="75"/>
      <c r="J616" s="75"/>
      <c r="K616" s="75"/>
      <c r="L616" s="76"/>
      <c r="M616" s="77">
        <f t="shared" si="182"/>
        <v>0</v>
      </c>
      <c r="N616" s="78"/>
      <c r="O616" s="78"/>
      <c r="P616" s="78"/>
      <c r="Q616" s="78"/>
      <c r="R616" s="81"/>
      <c r="S616" s="62"/>
      <c r="T616" s="62"/>
      <c r="U616" s="62"/>
      <c r="V616" s="108"/>
      <c r="W616" s="108"/>
      <c r="X616" s="63"/>
      <c r="Y616" s="109"/>
      <c r="Z616" s="63"/>
      <c r="AA616" s="64"/>
      <c r="AB616" s="65"/>
      <c r="AC616" s="65"/>
      <c r="AD616" s="65"/>
      <c r="AE616" s="65"/>
      <c r="AF616" s="66"/>
      <c r="AG616" s="82"/>
      <c r="AH616" s="85"/>
      <c r="AI616" s="84"/>
      <c r="AJ616" s="83">
        <f t="shared" si="245"/>
        <v>0</v>
      </c>
      <c r="AK616" s="84" t="s">
        <v>77</v>
      </c>
      <c r="AL616" s="75" t="s">
        <v>77</v>
      </c>
      <c r="AM616" s="85" t="s">
        <v>77</v>
      </c>
      <c r="AN616" s="82"/>
      <c r="AO616" s="75"/>
      <c r="AP616" s="85"/>
      <c r="AQ616" s="82" t="s">
        <v>75</v>
      </c>
      <c r="AR616" s="75" t="s">
        <v>75</v>
      </c>
      <c r="AS616" s="75" t="s">
        <v>75</v>
      </c>
      <c r="AT616" s="75" t="s">
        <v>75</v>
      </c>
      <c r="AU616" s="85" t="s">
        <v>75</v>
      </c>
      <c r="AV616" s="86">
        <f t="shared" si="154"/>
        <v>0</v>
      </c>
      <c r="AW616" s="108"/>
      <c r="AX616" s="108"/>
      <c r="AY616" s="108"/>
      <c r="AZ616" s="108"/>
      <c r="BA616" s="108"/>
      <c r="BB616" s="108"/>
      <c r="BC616" s="108"/>
      <c r="BD616" s="108"/>
      <c r="BE616" s="63"/>
    </row>
    <row r="617" spans="1:57" ht="34.049999999999997" customHeight="1" x14ac:dyDescent="0.3">
      <c r="A617" s="702"/>
      <c r="B617" s="675"/>
      <c r="C617" s="672"/>
      <c r="D617" s="72" t="s">
        <v>78</v>
      </c>
      <c r="E617" s="678"/>
      <c r="F617" s="746"/>
      <c r="G617" s="73">
        <f t="shared" si="149"/>
        <v>0</v>
      </c>
      <c r="H617" s="74">
        <f t="shared" si="174"/>
        <v>0</v>
      </c>
      <c r="I617" s="75"/>
      <c r="J617" s="75"/>
      <c r="K617" s="75"/>
      <c r="L617" s="76"/>
      <c r="M617" s="77">
        <f t="shared" si="182"/>
        <v>0</v>
      </c>
      <c r="N617" s="78"/>
      <c r="O617" s="78"/>
      <c r="P617" s="78"/>
      <c r="Q617" s="78"/>
      <c r="R617" s="81"/>
      <c r="S617" s="62"/>
      <c r="T617" s="62"/>
      <c r="U617" s="62"/>
      <c r="V617" s="108"/>
      <c r="W617" s="108"/>
      <c r="X617" s="63"/>
      <c r="Y617" s="109"/>
      <c r="Z617" s="63"/>
      <c r="AA617" s="64"/>
      <c r="AB617" s="65"/>
      <c r="AC617" s="65"/>
      <c r="AD617" s="65"/>
      <c r="AE617" s="65"/>
      <c r="AF617" s="66"/>
      <c r="AG617" s="82"/>
      <c r="AH617" s="85"/>
      <c r="AI617" s="84"/>
      <c r="AJ617" s="83">
        <f>SUM(AK617:AM617)</f>
        <v>0</v>
      </c>
      <c r="AK617" s="84"/>
      <c r="AL617" s="75"/>
      <c r="AM617" s="85"/>
      <c r="AN617" s="82" t="s">
        <v>75</v>
      </c>
      <c r="AO617" s="75" t="s">
        <v>75</v>
      </c>
      <c r="AP617" s="85" t="s">
        <v>75</v>
      </c>
      <c r="AQ617" s="82" t="s">
        <v>75</v>
      </c>
      <c r="AR617" s="75" t="s">
        <v>75</v>
      </c>
      <c r="AS617" s="75" t="s">
        <v>75</v>
      </c>
      <c r="AT617" s="75" t="s">
        <v>75</v>
      </c>
      <c r="AU617" s="85" t="s">
        <v>75</v>
      </c>
      <c r="AV617" s="86">
        <f t="shared" si="154"/>
        <v>0</v>
      </c>
      <c r="AW617" s="108"/>
      <c r="AX617" s="108"/>
      <c r="AY617" s="108"/>
      <c r="AZ617" s="108"/>
      <c r="BA617" s="108"/>
      <c r="BB617" s="108"/>
      <c r="BC617" s="108"/>
      <c r="BD617" s="108"/>
      <c r="BE617" s="63"/>
    </row>
    <row r="618" spans="1:57" ht="34.049999999999997" customHeight="1" x14ac:dyDescent="0.3">
      <c r="A618" s="702"/>
      <c r="B618" s="675"/>
      <c r="C618" s="672"/>
      <c r="D618" s="72" t="s">
        <v>79</v>
      </c>
      <c r="E618" s="678"/>
      <c r="F618" s="746"/>
      <c r="G618" s="73">
        <f t="shared" si="149"/>
        <v>80</v>
      </c>
      <c r="H618" s="74">
        <f t="shared" si="174"/>
        <v>4</v>
      </c>
      <c r="I618" s="75">
        <v>4</v>
      </c>
      <c r="J618" s="75"/>
      <c r="K618" s="75"/>
      <c r="L618" s="76"/>
      <c r="M618" s="77">
        <f t="shared" si="182"/>
        <v>80</v>
      </c>
      <c r="N618" s="78">
        <v>80</v>
      </c>
      <c r="O618" s="78"/>
      <c r="P618" s="78"/>
      <c r="Q618" s="78"/>
      <c r="R618" s="81"/>
      <c r="S618" s="62">
        <v>13</v>
      </c>
      <c r="T618" s="62"/>
      <c r="U618" s="62"/>
      <c r="V618" s="108">
        <v>65</v>
      </c>
      <c r="W618" s="108">
        <v>2</v>
      </c>
      <c r="X618" s="63"/>
      <c r="Y618" s="109">
        <v>71</v>
      </c>
      <c r="Z618" s="63">
        <v>9</v>
      </c>
      <c r="AA618" s="64"/>
      <c r="AB618" s="65">
        <v>23</v>
      </c>
      <c r="AC618" s="65">
        <v>23</v>
      </c>
      <c r="AD618" s="65">
        <v>1</v>
      </c>
      <c r="AE618" s="65">
        <v>60</v>
      </c>
      <c r="AF618" s="66">
        <v>1</v>
      </c>
      <c r="AG618" s="82">
        <v>35</v>
      </c>
      <c r="AH618" s="85">
        <v>23</v>
      </c>
      <c r="AI618" s="84">
        <v>93.7</v>
      </c>
      <c r="AJ618" s="83">
        <f t="shared" ref="AJ618:AJ619" si="246">SUM(AQ618:AU618)</f>
        <v>80</v>
      </c>
      <c r="AK618" s="84" t="s">
        <v>77</v>
      </c>
      <c r="AL618" s="75" t="s">
        <v>77</v>
      </c>
      <c r="AM618" s="85" t="s">
        <v>77</v>
      </c>
      <c r="AN618" s="82" t="s">
        <v>75</v>
      </c>
      <c r="AO618" s="75" t="s">
        <v>75</v>
      </c>
      <c r="AP618" s="85" t="s">
        <v>75</v>
      </c>
      <c r="AQ618" s="82">
        <v>5</v>
      </c>
      <c r="AR618" s="75">
        <v>20</v>
      </c>
      <c r="AS618" s="75">
        <v>43</v>
      </c>
      <c r="AT618" s="75">
        <v>8</v>
      </c>
      <c r="AU618" s="85">
        <v>4</v>
      </c>
      <c r="AV618" s="86">
        <f t="shared" si="154"/>
        <v>0</v>
      </c>
      <c r="AW618" s="108"/>
      <c r="AX618" s="108"/>
      <c r="AY618" s="108"/>
      <c r="AZ618" s="108"/>
      <c r="BA618" s="108"/>
      <c r="BB618" s="108"/>
      <c r="BC618" s="108"/>
      <c r="BD618" s="108"/>
      <c r="BE618" s="63"/>
    </row>
    <row r="619" spans="1:57" ht="34.049999999999997" customHeight="1" x14ac:dyDescent="0.3">
      <c r="A619" s="702"/>
      <c r="B619" s="676"/>
      <c r="C619" s="673"/>
      <c r="D619" s="89" t="s">
        <v>80</v>
      </c>
      <c r="E619" s="679"/>
      <c r="F619" s="747"/>
      <c r="G619" s="90">
        <f t="shared" si="149"/>
        <v>0</v>
      </c>
      <c r="H619" s="91">
        <f t="shared" si="174"/>
        <v>0</v>
      </c>
      <c r="I619" s="92"/>
      <c r="J619" s="92"/>
      <c r="K619" s="92"/>
      <c r="L619" s="93"/>
      <c r="M619" s="110">
        <f t="shared" si="182"/>
        <v>0</v>
      </c>
      <c r="N619" s="98"/>
      <c r="O619" s="98"/>
      <c r="P619" s="98"/>
      <c r="Q619" s="98"/>
      <c r="R619" s="99"/>
      <c r="S619" s="100"/>
      <c r="T619" s="100"/>
      <c r="U619" s="100"/>
      <c r="V619" s="78"/>
      <c r="W619" s="78"/>
      <c r="X619" s="81"/>
      <c r="Y619" s="80"/>
      <c r="Z619" s="81"/>
      <c r="AA619" s="82"/>
      <c r="AB619" s="75"/>
      <c r="AC619" s="75"/>
      <c r="AD619" s="75"/>
      <c r="AE619" s="75"/>
      <c r="AF619" s="76"/>
      <c r="AG619" s="103"/>
      <c r="AH619" s="106"/>
      <c r="AI619" s="111"/>
      <c r="AJ619" s="112">
        <f t="shared" si="246"/>
        <v>0</v>
      </c>
      <c r="AK619" s="105" t="s">
        <v>75</v>
      </c>
      <c r="AL619" s="92" t="s">
        <v>75</v>
      </c>
      <c r="AM619" s="106" t="s">
        <v>75</v>
      </c>
      <c r="AN619" s="103" t="s">
        <v>75</v>
      </c>
      <c r="AO619" s="92" t="s">
        <v>77</v>
      </c>
      <c r="AP619" s="106" t="s">
        <v>77</v>
      </c>
      <c r="AQ619" s="103"/>
      <c r="AR619" s="92"/>
      <c r="AS619" s="92"/>
      <c r="AT619" s="92"/>
      <c r="AU619" s="106"/>
      <c r="AV619" s="107">
        <f t="shared" si="154"/>
        <v>0</v>
      </c>
      <c r="AW619" s="78"/>
      <c r="AX619" s="78"/>
      <c r="AY619" s="78"/>
      <c r="AZ619" s="78"/>
      <c r="BA619" s="78"/>
      <c r="BB619" s="78"/>
      <c r="BC619" s="78"/>
      <c r="BD619" s="78"/>
      <c r="BE619" s="81"/>
    </row>
    <row r="620" spans="1:57" ht="34.049999999999997" customHeight="1" x14ac:dyDescent="0.3">
      <c r="A620" s="702"/>
      <c r="B620" s="674" t="s">
        <v>297</v>
      </c>
      <c r="C620" s="671" t="s">
        <v>298</v>
      </c>
      <c r="D620" s="51" t="s">
        <v>74</v>
      </c>
      <c r="E620" s="719">
        <v>13</v>
      </c>
      <c r="F620" s="745">
        <f>E620-SUM(M620:M624)</f>
        <v>-1</v>
      </c>
      <c r="G620" s="53">
        <f t="shared" si="149"/>
        <v>0</v>
      </c>
      <c r="H620" s="54">
        <f t="shared" si="174"/>
        <v>0</v>
      </c>
      <c r="I620" s="55"/>
      <c r="J620" s="55"/>
      <c r="K620" s="55"/>
      <c r="L620" s="56"/>
      <c r="M620" s="57">
        <f t="shared" si="182"/>
        <v>0</v>
      </c>
      <c r="N620" s="58"/>
      <c r="O620" s="58"/>
      <c r="P620" s="58"/>
      <c r="Q620" s="58"/>
      <c r="R620" s="61"/>
      <c r="S620" s="113"/>
      <c r="T620" s="113"/>
      <c r="U620" s="113"/>
      <c r="V620" s="58"/>
      <c r="W620" s="58"/>
      <c r="X620" s="61"/>
      <c r="Y620" s="60"/>
      <c r="Z620" s="61"/>
      <c r="AA620" s="67"/>
      <c r="AB620" s="55"/>
      <c r="AC620" s="55"/>
      <c r="AD620" s="55"/>
      <c r="AE620" s="55"/>
      <c r="AF620" s="56"/>
      <c r="AG620" s="67"/>
      <c r="AH620" s="70"/>
      <c r="AI620" s="69"/>
      <c r="AJ620" s="68">
        <f t="shared" ref="AJ620:AJ621" si="247">SUM(AN620:AP620)</f>
        <v>0</v>
      </c>
      <c r="AK620" s="69" t="s">
        <v>75</v>
      </c>
      <c r="AL620" s="55" t="s">
        <v>75</v>
      </c>
      <c r="AM620" s="70" t="s">
        <v>75</v>
      </c>
      <c r="AN620" s="67"/>
      <c r="AO620" s="55"/>
      <c r="AP620" s="70"/>
      <c r="AQ620" s="67" t="s">
        <v>75</v>
      </c>
      <c r="AR620" s="55" t="s">
        <v>75</v>
      </c>
      <c r="AS620" s="55" t="s">
        <v>75</v>
      </c>
      <c r="AT620" s="55" t="s">
        <v>75</v>
      </c>
      <c r="AU620" s="70" t="s">
        <v>75</v>
      </c>
      <c r="AV620" s="71">
        <f t="shared" si="154"/>
        <v>0</v>
      </c>
      <c r="AW620" s="58"/>
      <c r="AX620" s="58"/>
      <c r="AY620" s="58"/>
      <c r="AZ620" s="58"/>
      <c r="BA620" s="58"/>
      <c r="BB620" s="58"/>
      <c r="BC620" s="58"/>
      <c r="BD620" s="58"/>
      <c r="BE620" s="61"/>
    </row>
    <row r="621" spans="1:57" ht="34.049999999999997" customHeight="1" x14ac:dyDescent="0.3">
      <c r="A621" s="702"/>
      <c r="B621" s="675"/>
      <c r="C621" s="672"/>
      <c r="D621" s="72" t="s">
        <v>76</v>
      </c>
      <c r="E621" s="678"/>
      <c r="F621" s="746"/>
      <c r="G621" s="73">
        <f t="shared" si="149"/>
        <v>0</v>
      </c>
      <c r="H621" s="74">
        <f t="shared" si="174"/>
        <v>0</v>
      </c>
      <c r="I621" s="75"/>
      <c r="J621" s="75"/>
      <c r="K621" s="75"/>
      <c r="L621" s="76"/>
      <c r="M621" s="77">
        <f t="shared" si="182"/>
        <v>0</v>
      </c>
      <c r="N621" s="78"/>
      <c r="O621" s="78"/>
      <c r="P621" s="78"/>
      <c r="Q621" s="78"/>
      <c r="R621" s="81"/>
      <c r="S621" s="62"/>
      <c r="T621" s="62"/>
      <c r="U621" s="62"/>
      <c r="V621" s="108"/>
      <c r="W621" s="108"/>
      <c r="X621" s="63"/>
      <c r="Y621" s="109"/>
      <c r="Z621" s="63"/>
      <c r="AA621" s="64"/>
      <c r="AB621" s="65"/>
      <c r="AC621" s="65"/>
      <c r="AD621" s="65"/>
      <c r="AE621" s="65"/>
      <c r="AF621" s="66"/>
      <c r="AG621" s="82"/>
      <c r="AH621" s="85"/>
      <c r="AI621" s="84"/>
      <c r="AJ621" s="83">
        <f t="shared" si="247"/>
        <v>0</v>
      </c>
      <c r="AK621" s="84" t="s">
        <v>77</v>
      </c>
      <c r="AL621" s="75" t="s">
        <v>77</v>
      </c>
      <c r="AM621" s="85" t="s">
        <v>77</v>
      </c>
      <c r="AN621" s="82"/>
      <c r="AO621" s="75"/>
      <c r="AP621" s="85"/>
      <c r="AQ621" s="82" t="s">
        <v>75</v>
      </c>
      <c r="AR621" s="75" t="s">
        <v>75</v>
      </c>
      <c r="AS621" s="75" t="s">
        <v>75</v>
      </c>
      <c r="AT621" s="75" t="s">
        <v>75</v>
      </c>
      <c r="AU621" s="85" t="s">
        <v>75</v>
      </c>
      <c r="AV621" s="86">
        <f t="shared" si="154"/>
        <v>0</v>
      </c>
      <c r="AW621" s="108"/>
      <c r="AX621" s="108"/>
      <c r="AY621" s="108"/>
      <c r="AZ621" s="108"/>
      <c r="BA621" s="108"/>
      <c r="BB621" s="108"/>
      <c r="BC621" s="108"/>
      <c r="BD621" s="108"/>
      <c r="BE621" s="63"/>
    </row>
    <row r="622" spans="1:57" ht="34.049999999999997" customHeight="1" x14ac:dyDescent="0.3">
      <c r="A622" s="702"/>
      <c r="B622" s="675"/>
      <c r="C622" s="672"/>
      <c r="D622" s="72" t="s">
        <v>78</v>
      </c>
      <c r="E622" s="678"/>
      <c r="F622" s="746"/>
      <c r="G622" s="73">
        <f t="shared" si="149"/>
        <v>0</v>
      </c>
      <c r="H622" s="74">
        <f t="shared" si="174"/>
        <v>0</v>
      </c>
      <c r="I622" s="75"/>
      <c r="J622" s="75"/>
      <c r="K622" s="75"/>
      <c r="L622" s="76"/>
      <c r="M622" s="77">
        <f t="shared" si="182"/>
        <v>0</v>
      </c>
      <c r="N622" s="78"/>
      <c r="O622" s="78"/>
      <c r="P622" s="78"/>
      <c r="Q622" s="78"/>
      <c r="R622" s="81"/>
      <c r="S622" s="62"/>
      <c r="T622" s="62"/>
      <c r="U622" s="62"/>
      <c r="V622" s="108"/>
      <c r="W622" s="108"/>
      <c r="X622" s="63"/>
      <c r="Y622" s="109"/>
      <c r="Z622" s="63"/>
      <c r="AA622" s="64"/>
      <c r="AB622" s="65"/>
      <c r="AC622" s="65"/>
      <c r="AD622" s="65"/>
      <c r="AE622" s="65"/>
      <c r="AF622" s="66"/>
      <c r="AG622" s="82"/>
      <c r="AH622" s="85"/>
      <c r="AI622" s="84"/>
      <c r="AJ622" s="83">
        <f>SUM(AK622:AM622)</f>
        <v>0</v>
      </c>
      <c r="AK622" s="84"/>
      <c r="AL622" s="75"/>
      <c r="AM622" s="85"/>
      <c r="AN622" s="82" t="s">
        <v>75</v>
      </c>
      <c r="AO622" s="75" t="s">
        <v>75</v>
      </c>
      <c r="AP622" s="85" t="s">
        <v>75</v>
      </c>
      <c r="AQ622" s="82" t="s">
        <v>75</v>
      </c>
      <c r="AR622" s="75" t="s">
        <v>75</v>
      </c>
      <c r="AS622" s="75" t="s">
        <v>75</v>
      </c>
      <c r="AT622" s="75" t="s">
        <v>75</v>
      </c>
      <c r="AU622" s="85" t="s">
        <v>75</v>
      </c>
      <c r="AV622" s="86">
        <f t="shared" si="154"/>
        <v>0</v>
      </c>
      <c r="AW622" s="108"/>
      <c r="AX622" s="108"/>
      <c r="AY622" s="108"/>
      <c r="AZ622" s="108"/>
      <c r="BA622" s="108"/>
      <c r="BB622" s="108"/>
      <c r="BC622" s="108"/>
      <c r="BD622" s="108"/>
      <c r="BE622" s="63"/>
    </row>
    <row r="623" spans="1:57" ht="34.049999999999997" customHeight="1" x14ac:dyDescent="0.3">
      <c r="A623" s="702"/>
      <c r="B623" s="675"/>
      <c r="C623" s="672"/>
      <c r="D623" s="72" t="s">
        <v>79</v>
      </c>
      <c r="E623" s="678"/>
      <c r="F623" s="746"/>
      <c r="G623" s="73">
        <f t="shared" si="149"/>
        <v>14</v>
      </c>
      <c r="H623" s="74">
        <f t="shared" si="174"/>
        <v>0</v>
      </c>
      <c r="I623" s="75"/>
      <c r="J623" s="75"/>
      <c r="K623" s="75"/>
      <c r="L623" s="76"/>
      <c r="M623" s="77">
        <f t="shared" si="182"/>
        <v>14</v>
      </c>
      <c r="N623" s="78">
        <v>14</v>
      </c>
      <c r="O623" s="78"/>
      <c r="P623" s="78"/>
      <c r="Q623" s="78"/>
      <c r="R623" s="81"/>
      <c r="S623" s="62">
        <v>3</v>
      </c>
      <c r="T623" s="62"/>
      <c r="U623" s="62"/>
      <c r="V623" s="108">
        <v>11</v>
      </c>
      <c r="W623" s="108"/>
      <c r="X623" s="63"/>
      <c r="Y623" s="109">
        <v>14</v>
      </c>
      <c r="Z623" s="63"/>
      <c r="AA623" s="64"/>
      <c r="AB623" s="65">
        <v>8</v>
      </c>
      <c r="AC623" s="65">
        <v>7</v>
      </c>
      <c r="AD623" s="65"/>
      <c r="AE623" s="65">
        <v>9</v>
      </c>
      <c r="AF623" s="66">
        <v>1</v>
      </c>
      <c r="AG623" s="82">
        <v>45</v>
      </c>
      <c r="AH623" s="85">
        <v>23.7</v>
      </c>
      <c r="AI623" s="84">
        <v>83.8</v>
      </c>
      <c r="AJ623" s="83">
        <f t="shared" ref="AJ623:AJ624" si="248">SUM(AQ623:AU623)</f>
        <v>14</v>
      </c>
      <c r="AK623" s="84" t="s">
        <v>77</v>
      </c>
      <c r="AL623" s="75" t="s">
        <v>77</v>
      </c>
      <c r="AM623" s="85" t="s">
        <v>77</v>
      </c>
      <c r="AN623" s="82" t="s">
        <v>75</v>
      </c>
      <c r="AO623" s="75" t="s">
        <v>75</v>
      </c>
      <c r="AP623" s="85" t="s">
        <v>75</v>
      </c>
      <c r="AQ623" s="82">
        <v>3</v>
      </c>
      <c r="AR623" s="75">
        <v>3</v>
      </c>
      <c r="AS623" s="75">
        <v>3</v>
      </c>
      <c r="AT623" s="75">
        <v>4</v>
      </c>
      <c r="AU623" s="85">
        <v>1</v>
      </c>
      <c r="AV623" s="86">
        <f t="shared" si="154"/>
        <v>0</v>
      </c>
      <c r="AW623" s="108"/>
      <c r="AX623" s="108"/>
      <c r="AY623" s="108"/>
      <c r="AZ623" s="108"/>
      <c r="BA623" s="108"/>
      <c r="BB623" s="108"/>
      <c r="BC623" s="108"/>
      <c r="BD623" s="108"/>
      <c r="BE623" s="63"/>
    </row>
    <row r="624" spans="1:57" ht="34.049999999999997" customHeight="1" x14ac:dyDescent="0.3">
      <c r="A624" s="702"/>
      <c r="B624" s="676"/>
      <c r="C624" s="721"/>
      <c r="D624" s="89" t="s">
        <v>80</v>
      </c>
      <c r="E624" s="679"/>
      <c r="F624" s="747"/>
      <c r="G624" s="90">
        <f t="shared" si="149"/>
        <v>0</v>
      </c>
      <c r="H624" s="91">
        <f t="shared" si="174"/>
        <v>0</v>
      </c>
      <c r="I624" s="92"/>
      <c r="J624" s="92"/>
      <c r="K624" s="92"/>
      <c r="L624" s="93"/>
      <c r="M624" s="110">
        <f t="shared" si="182"/>
        <v>0</v>
      </c>
      <c r="N624" s="98"/>
      <c r="O624" s="98"/>
      <c r="P624" s="98"/>
      <c r="Q624" s="98"/>
      <c r="R624" s="99"/>
      <c r="S624" s="114"/>
      <c r="T624" s="114"/>
      <c r="U624" s="114"/>
      <c r="V624" s="98"/>
      <c r="W624" s="98"/>
      <c r="X624" s="99"/>
      <c r="Y624" s="97"/>
      <c r="Z624" s="99"/>
      <c r="AA624" s="103"/>
      <c r="AB624" s="92"/>
      <c r="AC624" s="92"/>
      <c r="AD624" s="92"/>
      <c r="AE624" s="92"/>
      <c r="AF624" s="93"/>
      <c r="AG624" s="103"/>
      <c r="AH624" s="106"/>
      <c r="AI624" s="105"/>
      <c r="AJ624" s="104">
        <f t="shared" si="248"/>
        <v>0</v>
      </c>
      <c r="AK624" s="105" t="s">
        <v>75</v>
      </c>
      <c r="AL624" s="92" t="s">
        <v>75</v>
      </c>
      <c r="AM624" s="106" t="s">
        <v>75</v>
      </c>
      <c r="AN624" s="103" t="s">
        <v>75</v>
      </c>
      <c r="AO624" s="92" t="s">
        <v>77</v>
      </c>
      <c r="AP624" s="106" t="s">
        <v>77</v>
      </c>
      <c r="AQ624" s="103"/>
      <c r="AR624" s="92"/>
      <c r="AS624" s="92"/>
      <c r="AT624" s="92"/>
      <c r="AU624" s="106"/>
      <c r="AV624" s="107">
        <f t="shared" si="154"/>
        <v>0</v>
      </c>
      <c r="AW624" s="98"/>
      <c r="AX624" s="98"/>
      <c r="AY624" s="98"/>
      <c r="AZ624" s="98"/>
      <c r="BA624" s="98"/>
      <c r="BB624" s="98"/>
      <c r="BC624" s="98"/>
      <c r="BD624" s="98"/>
      <c r="BE624" s="99"/>
    </row>
    <row r="625" spans="1:57" ht="34.049999999999997" customHeight="1" x14ac:dyDescent="0.3">
      <c r="A625" s="702"/>
      <c r="B625" s="674" t="s">
        <v>299</v>
      </c>
      <c r="C625" s="671" t="s">
        <v>300</v>
      </c>
      <c r="D625" s="51" t="s">
        <v>74</v>
      </c>
      <c r="E625" s="719">
        <v>50</v>
      </c>
      <c r="F625" s="745">
        <f>E625-SUM(M625:M629)</f>
        <v>-19</v>
      </c>
      <c r="G625" s="53">
        <f t="shared" si="149"/>
        <v>0</v>
      </c>
      <c r="H625" s="54">
        <f t="shared" si="174"/>
        <v>0</v>
      </c>
      <c r="I625" s="55"/>
      <c r="J625" s="55"/>
      <c r="K625" s="55"/>
      <c r="L625" s="56"/>
      <c r="M625" s="57">
        <f t="shared" si="182"/>
        <v>0</v>
      </c>
      <c r="N625" s="58"/>
      <c r="O625" s="58"/>
      <c r="P625" s="58"/>
      <c r="Q625" s="58"/>
      <c r="R625" s="59"/>
      <c r="S625" s="60"/>
      <c r="T625" s="58"/>
      <c r="U625" s="58"/>
      <c r="V625" s="55"/>
      <c r="W625" s="58"/>
      <c r="X625" s="61"/>
      <c r="Y625" s="62"/>
      <c r="Z625" s="63"/>
      <c r="AA625" s="64"/>
      <c r="AB625" s="65"/>
      <c r="AC625" s="65"/>
      <c r="AD625" s="65"/>
      <c r="AE625" s="65"/>
      <c r="AF625" s="66"/>
      <c r="AG625" s="64"/>
      <c r="AH625" s="66"/>
      <c r="AI625" s="67"/>
      <c r="AJ625" s="68">
        <f t="shared" ref="AJ625:AJ626" si="249">SUM(AN625:AP625)</f>
        <v>0</v>
      </c>
      <c r="AK625" s="69" t="s">
        <v>75</v>
      </c>
      <c r="AL625" s="55" t="s">
        <v>75</v>
      </c>
      <c r="AM625" s="70" t="s">
        <v>75</v>
      </c>
      <c r="AN625" s="67"/>
      <c r="AO625" s="55"/>
      <c r="AP625" s="70"/>
      <c r="AQ625" s="67" t="s">
        <v>75</v>
      </c>
      <c r="AR625" s="55" t="s">
        <v>75</v>
      </c>
      <c r="AS625" s="55" t="s">
        <v>75</v>
      </c>
      <c r="AT625" s="55" t="s">
        <v>75</v>
      </c>
      <c r="AU625" s="56" t="s">
        <v>75</v>
      </c>
      <c r="AV625" s="71">
        <f t="shared" si="154"/>
        <v>0</v>
      </c>
      <c r="AW625" s="58"/>
      <c r="AX625" s="58"/>
      <c r="AY625" s="58"/>
      <c r="AZ625" s="58"/>
      <c r="BA625" s="58"/>
      <c r="BB625" s="58"/>
      <c r="BC625" s="58"/>
      <c r="BD625" s="58"/>
      <c r="BE625" s="61"/>
    </row>
    <row r="626" spans="1:57" ht="34.049999999999997" customHeight="1" x14ac:dyDescent="0.3">
      <c r="A626" s="702"/>
      <c r="B626" s="675"/>
      <c r="C626" s="672"/>
      <c r="D626" s="72" t="s">
        <v>76</v>
      </c>
      <c r="E626" s="678"/>
      <c r="F626" s="746"/>
      <c r="G626" s="73">
        <f t="shared" si="149"/>
        <v>0</v>
      </c>
      <c r="H626" s="74">
        <f t="shared" si="174"/>
        <v>0</v>
      </c>
      <c r="I626" s="75"/>
      <c r="J626" s="75"/>
      <c r="K626" s="75"/>
      <c r="L626" s="76"/>
      <c r="M626" s="77">
        <f t="shared" si="182"/>
        <v>0</v>
      </c>
      <c r="N626" s="78"/>
      <c r="O626" s="78"/>
      <c r="P626" s="78"/>
      <c r="Q626" s="78"/>
      <c r="R626" s="79"/>
      <c r="S626" s="80"/>
      <c r="T626" s="75"/>
      <c r="U626" s="75"/>
      <c r="V626" s="78"/>
      <c r="W626" s="78"/>
      <c r="X626" s="81"/>
      <c r="Y626" s="62"/>
      <c r="Z626" s="63"/>
      <c r="AA626" s="64"/>
      <c r="AB626" s="65"/>
      <c r="AC626" s="65"/>
      <c r="AD626" s="65"/>
      <c r="AE626" s="65"/>
      <c r="AF626" s="66"/>
      <c r="AG626" s="82"/>
      <c r="AH626" s="76"/>
      <c r="AI626" s="82"/>
      <c r="AJ626" s="83">
        <f t="shared" si="249"/>
        <v>0</v>
      </c>
      <c r="AK626" s="84" t="s">
        <v>77</v>
      </c>
      <c r="AL626" s="75" t="s">
        <v>77</v>
      </c>
      <c r="AM626" s="85" t="s">
        <v>77</v>
      </c>
      <c r="AN626" s="82"/>
      <c r="AO626" s="75"/>
      <c r="AP626" s="85"/>
      <c r="AQ626" s="82" t="s">
        <v>75</v>
      </c>
      <c r="AR626" s="75" t="s">
        <v>75</v>
      </c>
      <c r="AS626" s="75" t="s">
        <v>75</v>
      </c>
      <c r="AT626" s="75" t="s">
        <v>75</v>
      </c>
      <c r="AU626" s="76" t="s">
        <v>75</v>
      </c>
      <c r="AV626" s="86">
        <f t="shared" si="154"/>
        <v>0</v>
      </c>
      <c r="AW626" s="78"/>
      <c r="AX626" s="78"/>
      <c r="AY626" s="78"/>
      <c r="AZ626" s="78"/>
      <c r="BA626" s="78"/>
      <c r="BB626" s="78"/>
      <c r="BC626" s="78"/>
      <c r="BD626" s="78"/>
      <c r="BE626" s="81"/>
    </row>
    <row r="627" spans="1:57" ht="34.049999999999997" customHeight="1" x14ac:dyDescent="0.3">
      <c r="A627" s="702"/>
      <c r="B627" s="675"/>
      <c r="C627" s="672"/>
      <c r="D627" s="72" t="s">
        <v>78</v>
      </c>
      <c r="E627" s="678"/>
      <c r="F627" s="746"/>
      <c r="G627" s="73">
        <f t="shared" si="149"/>
        <v>0</v>
      </c>
      <c r="H627" s="74">
        <f t="shared" si="174"/>
        <v>0</v>
      </c>
      <c r="I627" s="75"/>
      <c r="J627" s="75"/>
      <c r="K627" s="75"/>
      <c r="L627" s="76"/>
      <c r="M627" s="77">
        <f t="shared" si="182"/>
        <v>0</v>
      </c>
      <c r="N627" s="78"/>
      <c r="O627" s="78"/>
      <c r="P627" s="78"/>
      <c r="Q627" s="87"/>
      <c r="R627" s="79"/>
      <c r="S627" s="80"/>
      <c r="T627" s="78"/>
      <c r="U627" s="78"/>
      <c r="V627" s="78"/>
      <c r="W627" s="78"/>
      <c r="X627" s="81"/>
      <c r="Y627" s="62"/>
      <c r="Z627" s="63"/>
      <c r="AA627" s="64"/>
      <c r="AB627" s="65"/>
      <c r="AC627" s="65"/>
      <c r="AD627" s="65"/>
      <c r="AE627" s="65"/>
      <c r="AF627" s="66"/>
      <c r="AG627" s="82"/>
      <c r="AH627" s="76"/>
      <c r="AI627" s="82"/>
      <c r="AJ627" s="83">
        <f>SUM(AK627:AM627)</f>
        <v>0</v>
      </c>
      <c r="AK627" s="84"/>
      <c r="AL627" s="75"/>
      <c r="AM627" s="85"/>
      <c r="AN627" s="82" t="s">
        <v>75</v>
      </c>
      <c r="AO627" s="75" t="s">
        <v>75</v>
      </c>
      <c r="AP627" s="85" t="s">
        <v>75</v>
      </c>
      <c r="AQ627" s="82" t="s">
        <v>75</v>
      </c>
      <c r="AR627" s="75" t="s">
        <v>75</v>
      </c>
      <c r="AS627" s="75" t="s">
        <v>75</v>
      </c>
      <c r="AT627" s="75" t="s">
        <v>75</v>
      </c>
      <c r="AU627" s="76" t="s">
        <v>75</v>
      </c>
      <c r="AV627" s="86">
        <f t="shared" si="154"/>
        <v>0</v>
      </c>
      <c r="AW627" s="78"/>
      <c r="AX627" s="78"/>
      <c r="AY627" s="78"/>
      <c r="AZ627" s="78"/>
      <c r="BA627" s="78"/>
      <c r="BB627" s="78"/>
      <c r="BC627" s="78"/>
      <c r="BD627" s="78"/>
      <c r="BE627" s="81"/>
    </row>
    <row r="628" spans="1:57" ht="34.049999999999997" customHeight="1" x14ac:dyDescent="0.3">
      <c r="A628" s="702"/>
      <c r="B628" s="675"/>
      <c r="C628" s="672"/>
      <c r="D628" s="72" t="s">
        <v>79</v>
      </c>
      <c r="E628" s="678"/>
      <c r="F628" s="746"/>
      <c r="G628" s="73">
        <f t="shared" si="149"/>
        <v>71</v>
      </c>
      <c r="H628" s="74">
        <f t="shared" si="174"/>
        <v>3</v>
      </c>
      <c r="I628" s="75">
        <v>2</v>
      </c>
      <c r="J628" s="75"/>
      <c r="K628" s="75"/>
      <c r="L628" s="76">
        <v>1</v>
      </c>
      <c r="M628" s="77">
        <f t="shared" si="182"/>
        <v>69</v>
      </c>
      <c r="N628" s="78">
        <v>69</v>
      </c>
      <c r="O628" s="78"/>
      <c r="P628" s="78"/>
      <c r="Q628" s="78"/>
      <c r="R628" s="79"/>
      <c r="S628" s="80">
        <v>11</v>
      </c>
      <c r="T628" s="78"/>
      <c r="U628" s="78"/>
      <c r="V628" s="78">
        <v>57</v>
      </c>
      <c r="W628" s="78">
        <v>1</v>
      </c>
      <c r="X628" s="81"/>
      <c r="Y628" s="62">
        <v>66</v>
      </c>
      <c r="Z628" s="63">
        <v>3</v>
      </c>
      <c r="AA628" s="64"/>
      <c r="AB628" s="65">
        <v>23</v>
      </c>
      <c r="AC628" s="65">
        <v>22</v>
      </c>
      <c r="AD628" s="65">
        <v>4</v>
      </c>
      <c r="AE628" s="65">
        <v>35</v>
      </c>
      <c r="AF628" s="66">
        <v>4</v>
      </c>
      <c r="AG628" s="82">
        <v>43.02</v>
      </c>
      <c r="AH628" s="76" t="s">
        <v>301</v>
      </c>
      <c r="AI628" s="82">
        <v>104.4</v>
      </c>
      <c r="AJ628" s="83">
        <f t="shared" ref="AJ628:AJ629" si="250">SUM(AQ628:AU628)</f>
        <v>69</v>
      </c>
      <c r="AK628" s="84" t="s">
        <v>77</v>
      </c>
      <c r="AL628" s="75" t="s">
        <v>77</v>
      </c>
      <c r="AM628" s="85" t="s">
        <v>77</v>
      </c>
      <c r="AN628" s="82" t="s">
        <v>75</v>
      </c>
      <c r="AO628" s="75" t="s">
        <v>75</v>
      </c>
      <c r="AP628" s="85" t="s">
        <v>75</v>
      </c>
      <c r="AQ628" s="88">
        <v>6</v>
      </c>
      <c r="AR628" s="76">
        <v>15</v>
      </c>
      <c r="AS628" s="76">
        <v>27</v>
      </c>
      <c r="AT628" s="76">
        <v>16</v>
      </c>
      <c r="AU628" s="85">
        <v>5</v>
      </c>
      <c r="AV628" s="86">
        <f t="shared" si="154"/>
        <v>2</v>
      </c>
      <c r="AW628" s="78"/>
      <c r="AX628" s="78"/>
      <c r="AY628" s="78"/>
      <c r="AZ628" s="78"/>
      <c r="BA628" s="78">
        <v>2</v>
      </c>
      <c r="BB628" s="78"/>
      <c r="BC628" s="78"/>
      <c r="BD628" s="78"/>
      <c r="BE628" s="81"/>
    </row>
    <row r="629" spans="1:57" ht="34.049999999999997" customHeight="1" x14ac:dyDescent="0.3">
      <c r="A629" s="702"/>
      <c r="B629" s="676"/>
      <c r="C629" s="673"/>
      <c r="D629" s="89" t="s">
        <v>80</v>
      </c>
      <c r="E629" s="679"/>
      <c r="F629" s="747"/>
      <c r="G629" s="90">
        <f t="shared" si="149"/>
        <v>0</v>
      </c>
      <c r="H629" s="91">
        <f t="shared" si="174"/>
        <v>0</v>
      </c>
      <c r="I629" s="92"/>
      <c r="J629" s="92"/>
      <c r="K629" s="92"/>
      <c r="L629" s="93"/>
      <c r="M629" s="94">
        <f t="shared" si="182"/>
        <v>0</v>
      </c>
      <c r="N629" s="95"/>
      <c r="O629" s="95"/>
      <c r="P629" s="95"/>
      <c r="Q629" s="95"/>
      <c r="R629" s="96"/>
      <c r="S629" s="97"/>
      <c r="T629" s="98"/>
      <c r="U629" s="98"/>
      <c r="V629" s="98"/>
      <c r="W629" s="98"/>
      <c r="X629" s="99"/>
      <c r="Y629" s="100"/>
      <c r="Z629" s="81"/>
      <c r="AA629" s="82"/>
      <c r="AB629" s="75"/>
      <c r="AC629" s="75"/>
      <c r="AD629" s="75"/>
      <c r="AE629" s="75"/>
      <c r="AF629" s="76"/>
      <c r="AG629" s="101"/>
      <c r="AH629" s="102"/>
      <c r="AI629" s="103"/>
      <c r="AJ629" s="104">
        <f t="shared" si="250"/>
        <v>0</v>
      </c>
      <c r="AK629" s="105" t="s">
        <v>75</v>
      </c>
      <c r="AL629" s="92" t="s">
        <v>75</v>
      </c>
      <c r="AM629" s="106" t="s">
        <v>75</v>
      </c>
      <c r="AN629" s="103" t="s">
        <v>75</v>
      </c>
      <c r="AO629" s="92" t="s">
        <v>77</v>
      </c>
      <c r="AP629" s="106" t="s">
        <v>77</v>
      </c>
      <c r="AQ629" s="103"/>
      <c r="AR629" s="92"/>
      <c r="AS629" s="92"/>
      <c r="AT629" s="92"/>
      <c r="AU629" s="93"/>
      <c r="AV629" s="107">
        <f t="shared" si="154"/>
        <v>0</v>
      </c>
      <c r="AW629" s="98"/>
      <c r="AX629" s="98"/>
      <c r="AY629" s="98"/>
      <c r="AZ629" s="98"/>
      <c r="BA629" s="98"/>
      <c r="BB629" s="98"/>
      <c r="BC629" s="98"/>
      <c r="BD629" s="98"/>
      <c r="BE629" s="99"/>
    </row>
    <row r="630" spans="1:57" ht="34.049999999999997" customHeight="1" x14ac:dyDescent="0.3">
      <c r="A630" s="702"/>
      <c r="B630" s="674" t="s">
        <v>302</v>
      </c>
      <c r="C630" s="671" t="s">
        <v>303</v>
      </c>
      <c r="D630" s="51" t="s">
        <v>74</v>
      </c>
      <c r="E630" s="719">
        <v>60</v>
      </c>
      <c r="F630" s="745">
        <f>E630-SUM(M630:M634)</f>
        <v>2</v>
      </c>
      <c r="G630" s="53">
        <f t="shared" si="149"/>
        <v>0</v>
      </c>
      <c r="H630" s="54">
        <f t="shared" si="174"/>
        <v>0</v>
      </c>
      <c r="I630" s="55"/>
      <c r="J630" s="55"/>
      <c r="K630" s="55"/>
      <c r="L630" s="56"/>
      <c r="M630" s="57">
        <f t="shared" si="182"/>
        <v>0</v>
      </c>
      <c r="N630" s="58"/>
      <c r="O630" s="58"/>
      <c r="P630" s="58"/>
      <c r="Q630" s="58"/>
      <c r="R630" s="61"/>
      <c r="S630" s="62"/>
      <c r="T630" s="62"/>
      <c r="U630" s="62"/>
      <c r="V630" s="108"/>
      <c r="W630" s="108"/>
      <c r="X630" s="63"/>
      <c r="Y630" s="60"/>
      <c r="Z630" s="61"/>
      <c r="AA630" s="67"/>
      <c r="AB630" s="55"/>
      <c r="AC630" s="55"/>
      <c r="AD630" s="55"/>
      <c r="AE630" s="55"/>
      <c r="AF630" s="56"/>
      <c r="AG630" s="67"/>
      <c r="AH630" s="70"/>
      <c r="AI630" s="69"/>
      <c r="AJ630" s="68">
        <f t="shared" ref="AJ630:AJ631" si="251">SUM(AN630:AP630)</f>
        <v>0</v>
      </c>
      <c r="AK630" s="69" t="s">
        <v>75</v>
      </c>
      <c r="AL630" s="55" t="s">
        <v>75</v>
      </c>
      <c r="AM630" s="70" t="s">
        <v>75</v>
      </c>
      <c r="AN630" s="67"/>
      <c r="AO630" s="55"/>
      <c r="AP630" s="70"/>
      <c r="AQ630" s="67" t="s">
        <v>75</v>
      </c>
      <c r="AR630" s="55" t="s">
        <v>75</v>
      </c>
      <c r="AS630" s="55" t="s">
        <v>75</v>
      </c>
      <c r="AT630" s="55" t="s">
        <v>75</v>
      </c>
      <c r="AU630" s="70" t="s">
        <v>75</v>
      </c>
      <c r="AV630" s="71">
        <f t="shared" si="154"/>
        <v>0</v>
      </c>
      <c r="AW630" s="108"/>
      <c r="AX630" s="108"/>
      <c r="AY630" s="108"/>
      <c r="AZ630" s="108"/>
      <c r="BA630" s="108"/>
      <c r="BB630" s="108"/>
      <c r="BC630" s="108"/>
      <c r="BD630" s="108"/>
      <c r="BE630" s="63"/>
    </row>
    <row r="631" spans="1:57" ht="34.049999999999997" customHeight="1" x14ac:dyDescent="0.3">
      <c r="A631" s="702"/>
      <c r="B631" s="675"/>
      <c r="C631" s="672"/>
      <c r="D631" s="72" t="s">
        <v>76</v>
      </c>
      <c r="E631" s="678"/>
      <c r="F631" s="746"/>
      <c r="G631" s="73">
        <f t="shared" si="149"/>
        <v>0</v>
      </c>
      <c r="H631" s="74">
        <f t="shared" si="174"/>
        <v>0</v>
      </c>
      <c r="I631" s="75"/>
      <c r="J631" s="75"/>
      <c r="K631" s="75"/>
      <c r="L631" s="76"/>
      <c r="M631" s="77">
        <f t="shared" si="182"/>
        <v>0</v>
      </c>
      <c r="N631" s="78"/>
      <c r="O631" s="78"/>
      <c r="P631" s="78"/>
      <c r="Q631" s="78"/>
      <c r="R631" s="81"/>
      <c r="S631" s="62"/>
      <c r="T631" s="62"/>
      <c r="U631" s="62"/>
      <c r="V631" s="108"/>
      <c r="W631" s="108"/>
      <c r="X631" s="63"/>
      <c r="Y631" s="109"/>
      <c r="Z631" s="63"/>
      <c r="AA631" s="64"/>
      <c r="AB631" s="65"/>
      <c r="AC631" s="65"/>
      <c r="AD631" s="65"/>
      <c r="AE631" s="65"/>
      <c r="AF631" s="66"/>
      <c r="AG631" s="82"/>
      <c r="AH631" s="85"/>
      <c r="AI631" s="84"/>
      <c r="AJ631" s="83">
        <f t="shared" si="251"/>
        <v>0</v>
      </c>
      <c r="AK631" s="84" t="s">
        <v>77</v>
      </c>
      <c r="AL631" s="75" t="s">
        <v>77</v>
      </c>
      <c r="AM631" s="85" t="s">
        <v>77</v>
      </c>
      <c r="AN631" s="82"/>
      <c r="AO631" s="75"/>
      <c r="AP631" s="85"/>
      <c r="AQ631" s="82" t="s">
        <v>75</v>
      </c>
      <c r="AR631" s="75" t="s">
        <v>75</v>
      </c>
      <c r="AS631" s="75" t="s">
        <v>75</v>
      </c>
      <c r="AT631" s="75" t="s">
        <v>75</v>
      </c>
      <c r="AU631" s="85" t="s">
        <v>75</v>
      </c>
      <c r="AV631" s="86">
        <f t="shared" si="154"/>
        <v>0</v>
      </c>
      <c r="AW631" s="108"/>
      <c r="AX631" s="108"/>
      <c r="AY631" s="108"/>
      <c r="AZ631" s="108"/>
      <c r="BA631" s="108"/>
      <c r="BB631" s="108"/>
      <c r="BC631" s="108"/>
      <c r="BD631" s="108"/>
      <c r="BE631" s="63"/>
    </row>
    <row r="632" spans="1:57" ht="34.049999999999997" customHeight="1" x14ac:dyDescent="0.3">
      <c r="A632" s="702"/>
      <c r="B632" s="675"/>
      <c r="C632" s="672"/>
      <c r="D632" s="72" t="s">
        <v>78</v>
      </c>
      <c r="E632" s="678"/>
      <c r="F632" s="746"/>
      <c r="G632" s="73">
        <f t="shared" si="149"/>
        <v>0</v>
      </c>
      <c r="H632" s="74">
        <f t="shared" si="174"/>
        <v>0</v>
      </c>
      <c r="I632" s="75"/>
      <c r="J632" s="75"/>
      <c r="K632" s="75"/>
      <c r="L632" s="76"/>
      <c r="M632" s="77">
        <f t="shared" si="182"/>
        <v>0</v>
      </c>
      <c r="N632" s="78"/>
      <c r="O632" s="78"/>
      <c r="P632" s="78"/>
      <c r="Q632" s="78"/>
      <c r="R632" s="81"/>
      <c r="S632" s="62"/>
      <c r="T632" s="62"/>
      <c r="U632" s="62"/>
      <c r="V632" s="108"/>
      <c r="W632" s="108"/>
      <c r="X632" s="63"/>
      <c r="Y632" s="109"/>
      <c r="Z632" s="63"/>
      <c r="AA632" s="64"/>
      <c r="AB632" s="65"/>
      <c r="AC632" s="65"/>
      <c r="AD632" s="65"/>
      <c r="AE632" s="65"/>
      <c r="AF632" s="66"/>
      <c r="AG632" s="82"/>
      <c r="AH632" s="85"/>
      <c r="AI632" s="84"/>
      <c r="AJ632" s="83">
        <f>SUM(AK632:AM632)</f>
        <v>0</v>
      </c>
      <c r="AK632" s="84"/>
      <c r="AL632" s="75"/>
      <c r="AM632" s="85"/>
      <c r="AN632" s="82" t="s">
        <v>75</v>
      </c>
      <c r="AO632" s="75" t="s">
        <v>75</v>
      </c>
      <c r="AP632" s="85" t="s">
        <v>75</v>
      </c>
      <c r="AQ632" s="82" t="s">
        <v>75</v>
      </c>
      <c r="AR632" s="75" t="s">
        <v>75</v>
      </c>
      <c r="AS632" s="75" t="s">
        <v>75</v>
      </c>
      <c r="AT632" s="75" t="s">
        <v>75</v>
      </c>
      <c r="AU632" s="85" t="s">
        <v>75</v>
      </c>
      <c r="AV632" s="86">
        <f t="shared" si="154"/>
        <v>0</v>
      </c>
      <c r="AW632" s="108"/>
      <c r="AX632" s="108"/>
      <c r="AY632" s="108"/>
      <c r="AZ632" s="108"/>
      <c r="BA632" s="108"/>
      <c r="BB632" s="108"/>
      <c r="BC632" s="108"/>
      <c r="BD632" s="108"/>
      <c r="BE632" s="63"/>
    </row>
    <row r="633" spans="1:57" ht="34.049999999999997" customHeight="1" x14ac:dyDescent="0.3">
      <c r="A633" s="702"/>
      <c r="B633" s="675"/>
      <c r="C633" s="672"/>
      <c r="D633" s="72" t="s">
        <v>79</v>
      </c>
      <c r="E633" s="678"/>
      <c r="F633" s="746"/>
      <c r="G633" s="73">
        <f t="shared" si="149"/>
        <v>58</v>
      </c>
      <c r="H633" s="74">
        <f t="shared" si="174"/>
        <v>0</v>
      </c>
      <c r="I633" s="75"/>
      <c r="J633" s="75"/>
      <c r="K633" s="75"/>
      <c r="L633" s="76"/>
      <c r="M633" s="77">
        <f t="shared" si="182"/>
        <v>58</v>
      </c>
      <c r="N633" s="78">
        <v>58</v>
      </c>
      <c r="O633" s="78"/>
      <c r="P633" s="78"/>
      <c r="Q633" s="78"/>
      <c r="R633" s="81"/>
      <c r="S633" s="62">
        <v>2</v>
      </c>
      <c r="T633" s="62"/>
      <c r="U633" s="62"/>
      <c r="V633" s="108">
        <v>54</v>
      </c>
      <c r="W633" s="108">
        <v>2</v>
      </c>
      <c r="X633" s="63"/>
      <c r="Y633" s="109">
        <v>47</v>
      </c>
      <c r="Z633" s="63">
        <v>11</v>
      </c>
      <c r="AA633" s="64"/>
      <c r="AB633" s="65">
        <v>24</v>
      </c>
      <c r="AC633" s="65">
        <v>24</v>
      </c>
      <c r="AD633" s="65">
        <v>5</v>
      </c>
      <c r="AE633" s="65">
        <v>26</v>
      </c>
      <c r="AF633" s="66">
        <v>1</v>
      </c>
      <c r="AG633" s="82">
        <v>45</v>
      </c>
      <c r="AH633" s="85">
        <v>21</v>
      </c>
      <c r="AI633" s="84">
        <v>96</v>
      </c>
      <c r="AJ633" s="83">
        <f t="shared" ref="AJ633:AJ634" si="252">SUM(AQ633:AU633)</f>
        <v>58</v>
      </c>
      <c r="AK633" s="84" t="s">
        <v>77</v>
      </c>
      <c r="AL633" s="75" t="s">
        <v>77</v>
      </c>
      <c r="AM633" s="85" t="s">
        <v>77</v>
      </c>
      <c r="AN633" s="82" t="s">
        <v>75</v>
      </c>
      <c r="AO633" s="75" t="s">
        <v>75</v>
      </c>
      <c r="AP633" s="85" t="s">
        <v>75</v>
      </c>
      <c r="AQ633" s="82">
        <v>4</v>
      </c>
      <c r="AR633" s="75">
        <v>5</v>
      </c>
      <c r="AS633" s="75">
        <v>40</v>
      </c>
      <c r="AT633" s="75">
        <v>9</v>
      </c>
      <c r="AU633" s="85">
        <v>0</v>
      </c>
      <c r="AV633" s="86">
        <f t="shared" si="154"/>
        <v>0</v>
      </c>
      <c r="AW633" s="108">
        <v>0</v>
      </c>
      <c r="AX633" s="108">
        <v>0</v>
      </c>
      <c r="AY633" s="108">
        <v>0</v>
      </c>
      <c r="AZ633" s="108">
        <v>0</v>
      </c>
      <c r="BA633" s="108">
        <v>0</v>
      </c>
      <c r="BB633" s="108">
        <v>0</v>
      </c>
      <c r="BC633" s="108">
        <v>0</v>
      </c>
      <c r="BD633" s="108">
        <v>0</v>
      </c>
      <c r="BE633" s="63">
        <v>0</v>
      </c>
    </row>
    <row r="634" spans="1:57" ht="34.049999999999997" customHeight="1" x14ac:dyDescent="0.3">
      <c r="A634" s="702"/>
      <c r="B634" s="676"/>
      <c r="C634" s="721"/>
      <c r="D634" s="89" t="s">
        <v>80</v>
      </c>
      <c r="E634" s="679"/>
      <c r="F634" s="747"/>
      <c r="G634" s="90">
        <f t="shared" si="149"/>
        <v>0</v>
      </c>
      <c r="H634" s="91">
        <f t="shared" si="174"/>
        <v>0</v>
      </c>
      <c r="I634" s="92"/>
      <c r="J634" s="92"/>
      <c r="K634" s="92"/>
      <c r="L634" s="93"/>
      <c r="M634" s="110">
        <f t="shared" si="182"/>
        <v>0</v>
      </c>
      <c r="N634" s="98"/>
      <c r="O634" s="98"/>
      <c r="P634" s="98"/>
      <c r="Q634" s="98"/>
      <c r="R634" s="99"/>
      <c r="S634" s="100"/>
      <c r="T634" s="100"/>
      <c r="U634" s="100"/>
      <c r="V634" s="78"/>
      <c r="W634" s="78"/>
      <c r="X634" s="81"/>
      <c r="Y634" s="80"/>
      <c r="Z634" s="81"/>
      <c r="AA634" s="82"/>
      <c r="AB634" s="75"/>
      <c r="AC634" s="75"/>
      <c r="AD634" s="75"/>
      <c r="AE634" s="75"/>
      <c r="AF634" s="76"/>
      <c r="AG634" s="103"/>
      <c r="AH634" s="106"/>
      <c r="AI634" s="111"/>
      <c r="AJ634" s="112">
        <f t="shared" si="252"/>
        <v>0</v>
      </c>
      <c r="AK634" s="105" t="s">
        <v>75</v>
      </c>
      <c r="AL634" s="92" t="s">
        <v>75</v>
      </c>
      <c r="AM634" s="106" t="s">
        <v>75</v>
      </c>
      <c r="AN634" s="103" t="s">
        <v>75</v>
      </c>
      <c r="AO634" s="92" t="s">
        <v>77</v>
      </c>
      <c r="AP634" s="106" t="s">
        <v>77</v>
      </c>
      <c r="AQ634" s="103"/>
      <c r="AR634" s="92"/>
      <c r="AS634" s="92"/>
      <c r="AT634" s="92"/>
      <c r="AU634" s="106"/>
      <c r="AV634" s="107">
        <f t="shared" si="154"/>
        <v>0</v>
      </c>
      <c r="AW634" s="78"/>
      <c r="AX634" s="78"/>
      <c r="AY634" s="78"/>
      <c r="AZ634" s="78"/>
      <c r="BA634" s="78"/>
      <c r="BB634" s="78"/>
      <c r="BC634" s="78"/>
      <c r="BD634" s="78"/>
      <c r="BE634" s="81"/>
    </row>
    <row r="635" spans="1:57" ht="34.049999999999997" customHeight="1" x14ac:dyDescent="0.3">
      <c r="A635" s="702"/>
      <c r="B635" s="674" t="s">
        <v>304</v>
      </c>
      <c r="C635" s="671" t="s">
        <v>305</v>
      </c>
      <c r="D635" s="51" t="s">
        <v>74</v>
      </c>
      <c r="E635" s="719">
        <v>40</v>
      </c>
      <c r="F635" s="745">
        <f>E635-SUM(M635:M639)</f>
        <v>29</v>
      </c>
      <c r="G635" s="53">
        <f t="shared" si="149"/>
        <v>0</v>
      </c>
      <c r="H635" s="54">
        <f t="shared" si="174"/>
        <v>0</v>
      </c>
      <c r="I635" s="55"/>
      <c r="J635" s="55"/>
      <c r="K635" s="55"/>
      <c r="L635" s="56"/>
      <c r="M635" s="57">
        <f t="shared" si="182"/>
        <v>0</v>
      </c>
      <c r="N635" s="58"/>
      <c r="O635" s="58"/>
      <c r="P635" s="58"/>
      <c r="Q635" s="58"/>
      <c r="R635" s="61"/>
      <c r="S635" s="113"/>
      <c r="T635" s="113"/>
      <c r="U635" s="113"/>
      <c r="V635" s="58"/>
      <c r="W635" s="58"/>
      <c r="X635" s="61"/>
      <c r="Y635" s="60"/>
      <c r="Z635" s="61"/>
      <c r="AA635" s="67"/>
      <c r="AB635" s="55"/>
      <c r="AC635" s="55"/>
      <c r="AD635" s="55"/>
      <c r="AE635" s="55"/>
      <c r="AF635" s="56"/>
      <c r="AG635" s="67"/>
      <c r="AH635" s="70"/>
      <c r="AI635" s="69"/>
      <c r="AJ635" s="68">
        <f t="shared" ref="AJ635:AJ636" si="253">SUM(AN635:AP635)</f>
        <v>0</v>
      </c>
      <c r="AK635" s="69" t="s">
        <v>75</v>
      </c>
      <c r="AL635" s="55" t="s">
        <v>75</v>
      </c>
      <c r="AM635" s="70" t="s">
        <v>75</v>
      </c>
      <c r="AN635" s="67"/>
      <c r="AO635" s="55"/>
      <c r="AP635" s="70"/>
      <c r="AQ635" s="67" t="s">
        <v>75</v>
      </c>
      <c r="AR635" s="55" t="s">
        <v>75</v>
      </c>
      <c r="AS635" s="55" t="s">
        <v>75</v>
      </c>
      <c r="AT635" s="55" t="s">
        <v>75</v>
      </c>
      <c r="AU635" s="70" t="s">
        <v>75</v>
      </c>
      <c r="AV635" s="71">
        <f t="shared" si="154"/>
        <v>0</v>
      </c>
      <c r="AW635" s="58"/>
      <c r="AX635" s="58"/>
      <c r="AY635" s="58"/>
      <c r="AZ635" s="58"/>
      <c r="BA635" s="58"/>
      <c r="BB635" s="58"/>
      <c r="BC635" s="58"/>
      <c r="BD635" s="58"/>
      <c r="BE635" s="61"/>
    </row>
    <row r="636" spans="1:57" ht="34.049999999999997" customHeight="1" x14ac:dyDescent="0.3">
      <c r="A636" s="702"/>
      <c r="B636" s="675"/>
      <c r="C636" s="672"/>
      <c r="D636" s="72" t="s">
        <v>76</v>
      </c>
      <c r="E636" s="678"/>
      <c r="F636" s="746"/>
      <c r="G636" s="73">
        <f t="shared" si="149"/>
        <v>0</v>
      </c>
      <c r="H636" s="74">
        <f t="shared" si="174"/>
        <v>0</v>
      </c>
      <c r="I636" s="75"/>
      <c r="J636" s="75"/>
      <c r="K636" s="75"/>
      <c r="L636" s="76"/>
      <c r="M636" s="77">
        <f t="shared" si="182"/>
        <v>0</v>
      </c>
      <c r="N636" s="78"/>
      <c r="O636" s="78"/>
      <c r="P636" s="78"/>
      <c r="Q636" s="78"/>
      <c r="R636" s="81"/>
      <c r="S636" s="62"/>
      <c r="T636" s="62"/>
      <c r="U636" s="62"/>
      <c r="V636" s="108"/>
      <c r="W636" s="108"/>
      <c r="X636" s="63"/>
      <c r="Y636" s="109"/>
      <c r="Z636" s="63"/>
      <c r="AA636" s="64"/>
      <c r="AB636" s="65"/>
      <c r="AC636" s="65"/>
      <c r="AD636" s="65"/>
      <c r="AE636" s="65"/>
      <c r="AF636" s="66"/>
      <c r="AG636" s="82"/>
      <c r="AH636" s="85"/>
      <c r="AI636" s="84"/>
      <c r="AJ636" s="83">
        <f t="shared" si="253"/>
        <v>0</v>
      </c>
      <c r="AK636" s="84" t="s">
        <v>77</v>
      </c>
      <c r="AL636" s="75" t="s">
        <v>77</v>
      </c>
      <c r="AM636" s="85" t="s">
        <v>77</v>
      </c>
      <c r="AN636" s="82"/>
      <c r="AO636" s="75"/>
      <c r="AP636" s="85"/>
      <c r="AQ636" s="82" t="s">
        <v>75</v>
      </c>
      <c r="AR636" s="75" t="s">
        <v>75</v>
      </c>
      <c r="AS636" s="75" t="s">
        <v>75</v>
      </c>
      <c r="AT636" s="75" t="s">
        <v>75</v>
      </c>
      <c r="AU636" s="85" t="s">
        <v>75</v>
      </c>
      <c r="AV636" s="86">
        <f t="shared" si="154"/>
        <v>0</v>
      </c>
      <c r="AW636" s="108"/>
      <c r="AX636" s="108"/>
      <c r="AY636" s="108"/>
      <c r="AZ636" s="108"/>
      <c r="BA636" s="108"/>
      <c r="BB636" s="108"/>
      <c r="BC636" s="108"/>
      <c r="BD636" s="108"/>
      <c r="BE636" s="63"/>
    </row>
    <row r="637" spans="1:57" ht="34.049999999999997" customHeight="1" x14ac:dyDescent="0.3">
      <c r="A637" s="702"/>
      <c r="B637" s="675"/>
      <c r="C637" s="672"/>
      <c r="D637" s="72" t="s">
        <v>78</v>
      </c>
      <c r="E637" s="678"/>
      <c r="F637" s="746"/>
      <c r="G637" s="73">
        <f t="shared" si="149"/>
        <v>0</v>
      </c>
      <c r="H637" s="74">
        <f t="shared" si="174"/>
        <v>0</v>
      </c>
      <c r="I637" s="75"/>
      <c r="J637" s="75"/>
      <c r="K637" s="75"/>
      <c r="L637" s="76"/>
      <c r="M637" s="77">
        <f t="shared" si="182"/>
        <v>0</v>
      </c>
      <c r="N637" s="78"/>
      <c r="O637" s="78"/>
      <c r="P637" s="78"/>
      <c r="Q637" s="78"/>
      <c r="R637" s="81"/>
      <c r="S637" s="62"/>
      <c r="T637" s="62"/>
      <c r="U637" s="62"/>
      <c r="V637" s="108"/>
      <c r="W637" s="108"/>
      <c r="X637" s="63"/>
      <c r="Y637" s="109"/>
      <c r="Z637" s="63"/>
      <c r="AA637" s="64"/>
      <c r="AB637" s="65"/>
      <c r="AC637" s="65"/>
      <c r="AD637" s="65"/>
      <c r="AE637" s="65"/>
      <c r="AF637" s="66"/>
      <c r="AG637" s="82"/>
      <c r="AH637" s="85"/>
      <c r="AI637" s="84"/>
      <c r="AJ637" s="83">
        <f>SUM(AK637:AM637)</f>
        <v>0</v>
      </c>
      <c r="AK637" s="84"/>
      <c r="AL637" s="75"/>
      <c r="AM637" s="85"/>
      <c r="AN637" s="82" t="s">
        <v>75</v>
      </c>
      <c r="AO637" s="75" t="s">
        <v>75</v>
      </c>
      <c r="AP637" s="85" t="s">
        <v>75</v>
      </c>
      <c r="AQ637" s="82" t="s">
        <v>75</v>
      </c>
      <c r="AR637" s="75" t="s">
        <v>75</v>
      </c>
      <c r="AS637" s="75" t="s">
        <v>75</v>
      </c>
      <c r="AT637" s="75" t="s">
        <v>75</v>
      </c>
      <c r="AU637" s="85" t="s">
        <v>75</v>
      </c>
      <c r="AV637" s="86">
        <f t="shared" si="154"/>
        <v>0</v>
      </c>
      <c r="AW637" s="108"/>
      <c r="AX637" s="108"/>
      <c r="AY637" s="108"/>
      <c r="AZ637" s="108"/>
      <c r="BA637" s="108"/>
      <c r="BB637" s="108"/>
      <c r="BC637" s="108"/>
      <c r="BD637" s="108"/>
      <c r="BE637" s="63"/>
    </row>
    <row r="638" spans="1:57" ht="34.049999999999997" customHeight="1" x14ac:dyDescent="0.3">
      <c r="A638" s="702"/>
      <c r="B638" s="675"/>
      <c r="C638" s="672"/>
      <c r="D638" s="72" t="s">
        <v>79</v>
      </c>
      <c r="E638" s="678"/>
      <c r="F638" s="746"/>
      <c r="G638" s="73">
        <f t="shared" si="149"/>
        <v>11</v>
      </c>
      <c r="H638" s="74">
        <f t="shared" si="174"/>
        <v>0</v>
      </c>
      <c r="I638" s="75"/>
      <c r="J638" s="75"/>
      <c r="K638" s="75"/>
      <c r="L638" s="76"/>
      <c r="M638" s="77">
        <f t="shared" si="182"/>
        <v>11</v>
      </c>
      <c r="N638" s="78">
        <v>11</v>
      </c>
      <c r="O638" s="78"/>
      <c r="P638" s="78"/>
      <c r="Q638" s="78"/>
      <c r="R638" s="81"/>
      <c r="S638" s="62"/>
      <c r="T638" s="62"/>
      <c r="U638" s="62"/>
      <c r="V638" s="108">
        <v>11</v>
      </c>
      <c r="W638" s="108"/>
      <c r="X638" s="63"/>
      <c r="Y638" s="109">
        <v>9</v>
      </c>
      <c r="Z638" s="63">
        <v>2</v>
      </c>
      <c r="AA638" s="64"/>
      <c r="AB638" s="65">
        <v>7</v>
      </c>
      <c r="AC638" s="65">
        <v>7</v>
      </c>
      <c r="AD638" s="65">
        <v>1</v>
      </c>
      <c r="AE638" s="65">
        <v>7</v>
      </c>
      <c r="AF638" s="66">
        <v>1</v>
      </c>
      <c r="AG638" s="82">
        <v>40</v>
      </c>
      <c r="AH638" s="85">
        <v>11</v>
      </c>
      <c r="AI638" s="84">
        <v>110</v>
      </c>
      <c r="AJ638" s="83">
        <f t="shared" ref="AJ638:AJ639" si="254">SUM(AQ638:AU638)</f>
        <v>11</v>
      </c>
      <c r="AK638" s="84" t="s">
        <v>77</v>
      </c>
      <c r="AL638" s="75" t="s">
        <v>77</v>
      </c>
      <c r="AM638" s="85" t="s">
        <v>77</v>
      </c>
      <c r="AN638" s="82" t="s">
        <v>75</v>
      </c>
      <c r="AO638" s="75" t="s">
        <v>75</v>
      </c>
      <c r="AP638" s="85" t="s">
        <v>75</v>
      </c>
      <c r="AQ638" s="82"/>
      <c r="AR638" s="75">
        <v>2</v>
      </c>
      <c r="AS638" s="75">
        <v>5</v>
      </c>
      <c r="AT638" s="75">
        <v>4</v>
      </c>
      <c r="AU638" s="85">
        <v>0</v>
      </c>
      <c r="AV638" s="86">
        <f t="shared" si="154"/>
        <v>0</v>
      </c>
      <c r="AW638" s="108">
        <v>0</v>
      </c>
      <c r="AX638" s="108">
        <v>0</v>
      </c>
      <c r="AY638" s="108">
        <v>0</v>
      </c>
      <c r="AZ638" s="108">
        <v>0</v>
      </c>
      <c r="BA638" s="108">
        <v>0</v>
      </c>
      <c r="BB638" s="108">
        <v>0</v>
      </c>
      <c r="BC638" s="108">
        <v>0</v>
      </c>
      <c r="BD638" s="108">
        <v>0</v>
      </c>
      <c r="BE638" s="63">
        <v>0</v>
      </c>
    </row>
    <row r="639" spans="1:57" ht="34.049999999999997" customHeight="1" x14ac:dyDescent="0.3">
      <c r="A639" s="703"/>
      <c r="B639" s="676"/>
      <c r="C639" s="673"/>
      <c r="D639" s="89" t="s">
        <v>80</v>
      </c>
      <c r="E639" s="679"/>
      <c r="F639" s="747"/>
      <c r="G639" s="90">
        <f t="shared" si="149"/>
        <v>0</v>
      </c>
      <c r="H639" s="91">
        <f t="shared" si="174"/>
        <v>0</v>
      </c>
      <c r="I639" s="92"/>
      <c r="J639" s="92"/>
      <c r="K639" s="92"/>
      <c r="L639" s="93"/>
      <c r="M639" s="110">
        <f t="shared" si="182"/>
        <v>0</v>
      </c>
      <c r="N639" s="98"/>
      <c r="O639" s="98"/>
      <c r="P639" s="98"/>
      <c r="Q639" s="98"/>
      <c r="R639" s="99"/>
      <c r="S639" s="114"/>
      <c r="T639" s="114"/>
      <c r="U639" s="114"/>
      <c r="V639" s="98"/>
      <c r="W639" s="98"/>
      <c r="X639" s="99"/>
      <c r="Y639" s="97"/>
      <c r="Z639" s="99"/>
      <c r="AA639" s="103"/>
      <c r="AB639" s="92"/>
      <c r="AC639" s="92"/>
      <c r="AD639" s="92"/>
      <c r="AE639" s="92"/>
      <c r="AF639" s="93"/>
      <c r="AG639" s="103"/>
      <c r="AH639" s="106"/>
      <c r="AI639" s="105"/>
      <c r="AJ639" s="104">
        <f t="shared" si="254"/>
        <v>0</v>
      </c>
      <c r="AK639" s="105" t="s">
        <v>75</v>
      </c>
      <c r="AL639" s="92" t="s">
        <v>75</v>
      </c>
      <c r="AM639" s="106" t="s">
        <v>75</v>
      </c>
      <c r="AN639" s="103" t="s">
        <v>75</v>
      </c>
      <c r="AO639" s="92" t="s">
        <v>77</v>
      </c>
      <c r="AP639" s="106" t="s">
        <v>77</v>
      </c>
      <c r="AQ639" s="103"/>
      <c r="AR639" s="92"/>
      <c r="AS639" s="92"/>
      <c r="AT639" s="92"/>
      <c r="AU639" s="106"/>
      <c r="AV639" s="107">
        <f t="shared" si="154"/>
        <v>0</v>
      </c>
      <c r="AW639" s="98"/>
      <c r="AX639" s="98"/>
      <c r="AY639" s="98"/>
      <c r="AZ639" s="98"/>
      <c r="BA639" s="98"/>
      <c r="BB639" s="98"/>
      <c r="BC639" s="98"/>
      <c r="BD639" s="98"/>
      <c r="BE639" s="99"/>
    </row>
    <row r="640" spans="1:57" ht="34.049999999999997" customHeight="1" x14ac:dyDescent="0.3">
      <c r="A640" s="713" t="s">
        <v>306</v>
      </c>
      <c r="B640" s="674" t="s">
        <v>307</v>
      </c>
      <c r="C640" s="731" t="s">
        <v>308</v>
      </c>
      <c r="D640" s="51" t="s">
        <v>74</v>
      </c>
      <c r="E640" s="719">
        <v>500</v>
      </c>
      <c r="F640" s="745">
        <f>E640-SUM(M640:M644)</f>
        <v>-81</v>
      </c>
      <c r="G640" s="53">
        <f t="shared" si="149"/>
        <v>75</v>
      </c>
      <c r="H640" s="54">
        <f t="shared" si="174"/>
        <v>2</v>
      </c>
      <c r="I640" s="55"/>
      <c r="J640" s="55">
        <v>2</v>
      </c>
      <c r="K640" s="55"/>
      <c r="L640" s="56"/>
      <c r="M640" s="57">
        <f t="shared" si="182"/>
        <v>75</v>
      </c>
      <c r="N640" s="58"/>
      <c r="O640" s="58"/>
      <c r="P640" s="58"/>
      <c r="Q640" s="58"/>
      <c r="R640" s="59">
        <v>75</v>
      </c>
      <c r="S640" s="60">
        <v>14</v>
      </c>
      <c r="T640" s="58"/>
      <c r="U640" s="58"/>
      <c r="V640" s="55">
        <v>58</v>
      </c>
      <c r="W640" s="58">
        <v>3</v>
      </c>
      <c r="X640" s="61"/>
      <c r="Y640" s="62">
        <v>57</v>
      </c>
      <c r="Z640" s="63">
        <v>18</v>
      </c>
      <c r="AA640" s="64"/>
      <c r="AB640" s="65">
        <v>25</v>
      </c>
      <c r="AC640" s="65">
        <v>25</v>
      </c>
      <c r="AD640" s="65"/>
      <c r="AE640" s="65">
        <v>41</v>
      </c>
      <c r="AF640" s="66">
        <v>8</v>
      </c>
      <c r="AG640" s="64">
        <v>41</v>
      </c>
      <c r="AH640" s="66">
        <v>20</v>
      </c>
      <c r="AI640" s="67">
        <v>11</v>
      </c>
      <c r="AJ640" s="68">
        <f t="shared" ref="AJ640:AJ641" si="255">SUM(AN640:AP640)</f>
        <v>75</v>
      </c>
      <c r="AK640" s="69" t="s">
        <v>75</v>
      </c>
      <c r="AL640" s="55" t="s">
        <v>75</v>
      </c>
      <c r="AM640" s="70" t="s">
        <v>75</v>
      </c>
      <c r="AN640" s="67">
        <v>3</v>
      </c>
      <c r="AO640" s="55">
        <v>72</v>
      </c>
      <c r="AP640" s="70">
        <v>0</v>
      </c>
      <c r="AQ640" s="67" t="s">
        <v>75</v>
      </c>
      <c r="AR640" s="55" t="s">
        <v>75</v>
      </c>
      <c r="AS640" s="55" t="s">
        <v>75</v>
      </c>
      <c r="AT640" s="55" t="s">
        <v>75</v>
      </c>
      <c r="AU640" s="56" t="s">
        <v>75</v>
      </c>
      <c r="AV640" s="71">
        <f t="shared" si="154"/>
        <v>0</v>
      </c>
      <c r="AW640" s="58"/>
      <c r="AX640" s="58"/>
      <c r="AY640" s="58"/>
      <c r="AZ640" s="58"/>
      <c r="BA640" s="58"/>
      <c r="BB640" s="58"/>
      <c r="BC640" s="58"/>
      <c r="BD640" s="58"/>
      <c r="BE640" s="61"/>
    </row>
    <row r="641" spans="1:57" ht="34.049999999999997" customHeight="1" x14ac:dyDescent="0.3">
      <c r="A641" s="702"/>
      <c r="B641" s="675"/>
      <c r="C641" s="672"/>
      <c r="D641" s="72" t="s">
        <v>76</v>
      </c>
      <c r="E641" s="678"/>
      <c r="F641" s="746"/>
      <c r="G641" s="73">
        <f t="shared" si="149"/>
        <v>0</v>
      </c>
      <c r="H641" s="74">
        <f t="shared" si="174"/>
        <v>0</v>
      </c>
      <c r="I641" s="75"/>
      <c r="J641" s="75"/>
      <c r="K641" s="75"/>
      <c r="L641" s="76"/>
      <c r="M641" s="77">
        <f t="shared" si="182"/>
        <v>0</v>
      </c>
      <c r="N641" s="78"/>
      <c r="O641" s="78"/>
      <c r="P641" s="78"/>
      <c r="Q641" s="78"/>
      <c r="R641" s="79"/>
      <c r="S641" s="80"/>
      <c r="T641" s="75"/>
      <c r="U641" s="75"/>
      <c r="V641" s="78"/>
      <c r="W641" s="78"/>
      <c r="X641" s="81"/>
      <c r="Y641" s="62"/>
      <c r="Z641" s="63"/>
      <c r="AA641" s="64"/>
      <c r="AB641" s="65"/>
      <c r="AC641" s="65"/>
      <c r="AD641" s="65"/>
      <c r="AE641" s="65"/>
      <c r="AF641" s="66"/>
      <c r="AG641" s="82"/>
      <c r="AH641" s="76"/>
      <c r="AI641" s="82"/>
      <c r="AJ641" s="83">
        <f t="shared" si="255"/>
        <v>0</v>
      </c>
      <c r="AK641" s="84" t="s">
        <v>77</v>
      </c>
      <c r="AL641" s="75" t="s">
        <v>77</v>
      </c>
      <c r="AM641" s="85" t="s">
        <v>77</v>
      </c>
      <c r="AN641" s="82"/>
      <c r="AO641" s="75"/>
      <c r="AP641" s="85"/>
      <c r="AQ641" s="82" t="s">
        <v>75</v>
      </c>
      <c r="AR641" s="75" t="s">
        <v>75</v>
      </c>
      <c r="AS641" s="75" t="s">
        <v>75</v>
      </c>
      <c r="AT641" s="75" t="s">
        <v>75</v>
      </c>
      <c r="AU641" s="76" t="s">
        <v>75</v>
      </c>
      <c r="AV641" s="86">
        <f t="shared" si="154"/>
        <v>0</v>
      </c>
      <c r="AW641" s="78"/>
      <c r="AX641" s="78"/>
      <c r="AY641" s="78"/>
      <c r="AZ641" s="78"/>
      <c r="BA641" s="78"/>
      <c r="BB641" s="78"/>
      <c r="BC641" s="78"/>
      <c r="BD641" s="78"/>
      <c r="BE641" s="81"/>
    </row>
    <row r="642" spans="1:57" ht="34.049999999999997" customHeight="1" x14ac:dyDescent="0.3">
      <c r="A642" s="702"/>
      <c r="B642" s="675"/>
      <c r="C642" s="672"/>
      <c r="D642" s="72" t="s">
        <v>78</v>
      </c>
      <c r="E642" s="678"/>
      <c r="F642" s="746"/>
      <c r="G642" s="73">
        <f t="shared" si="149"/>
        <v>12</v>
      </c>
      <c r="H642" s="74">
        <f t="shared" si="174"/>
        <v>0</v>
      </c>
      <c r="I642" s="75"/>
      <c r="J642" s="75"/>
      <c r="K642" s="75"/>
      <c r="L642" s="76"/>
      <c r="M642" s="77">
        <f t="shared" si="182"/>
        <v>12</v>
      </c>
      <c r="N642" s="78"/>
      <c r="O642" s="78">
        <v>12</v>
      </c>
      <c r="P642" s="78"/>
      <c r="Q642" s="87"/>
      <c r="R642" s="79"/>
      <c r="S642" s="80"/>
      <c r="T642" s="78"/>
      <c r="U642" s="78">
        <v>12</v>
      </c>
      <c r="V642" s="78"/>
      <c r="W642" s="78"/>
      <c r="X642" s="81"/>
      <c r="Y642" s="62">
        <v>11</v>
      </c>
      <c r="Z642" s="63">
        <v>1</v>
      </c>
      <c r="AA642" s="64"/>
      <c r="AB642" s="65">
        <v>3</v>
      </c>
      <c r="AC642" s="65">
        <v>3</v>
      </c>
      <c r="AD642" s="65"/>
      <c r="AE642" s="65">
        <v>5</v>
      </c>
      <c r="AF642" s="66">
        <v>1</v>
      </c>
      <c r="AG642" s="82">
        <v>41</v>
      </c>
      <c r="AH642" s="76">
        <v>24</v>
      </c>
      <c r="AI642" s="82">
        <v>92</v>
      </c>
      <c r="AJ642" s="83">
        <f>SUM(AK642:AM642)</f>
        <v>12</v>
      </c>
      <c r="AK642" s="84">
        <v>4</v>
      </c>
      <c r="AL642" s="75">
        <v>5</v>
      </c>
      <c r="AM642" s="85">
        <v>3</v>
      </c>
      <c r="AN642" s="82" t="s">
        <v>75</v>
      </c>
      <c r="AO642" s="75" t="s">
        <v>75</v>
      </c>
      <c r="AP642" s="85" t="s">
        <v>75</v>
      </c>
      <c r="AQ642" s="82" t="s">
        <v>75</v>
      </c>
      <c r="AR642" s="75" t="s">
        <v>75</v>
      </c>
      <c r="AS642" s="75" t="s">
        <v>75</v>
      </c>
      <c r="AT642" s="75" t="s">
        <v>75</v>
      </c>
      <c r="AU642" s="76" t="s">
        <v>75</v>
      </c>
      <c r="AV642" s="86">
        <f t="shared" si="154"/>
        <v>0</v>
      </c>
      <c r="AW642" s="78"/>
      <c r="AX642" s="78"/>
      <c r="AY642" s="78"/>
      <c r="AZ642" s="78"/>
      <c r="BA642" s="78"/>
      <c r="BB642" s="78"/>
      <c r="BC642" s="78"/>
      <c r="BD642" s="78"/>
      <c r="BE642" s="81"/>
    </row>
    <row r="643" spans="1:57" ht="34.049999999999997" customHeight="1" x14ac:dyDescent="0.3">
      <c r="A643" s="702"/>
      <c r="B643" s="675"/>
      <c r="C643" s="672"/>
      <c r="D643" s="72" t="s">
        <v>79</v>
      </c>
      <c r="E643" s="678"/>
      <c r="F643" s="746"/>
      <c r="G643" s="73">
        <f t="shared" si="149"/>
        <v>501</v>
      </c>
      <c r="H643" s="74">
        <f t="shared" si="174"/>
        <v>11</v>
      </c>
      <c r="I643" s="75"/>
      <c r="J643" s="75">
        <v>11</v>
      </c>
      <c r="K643" s="75"/>
      <c r="L643" s="76"/>
      <c r="M643" s="77">
        <f t="shared" si="182"/>
        <v>494</v>
      </c>
      <c r="N643" s="78"/>
      <c r="O643" s="78"/>
      <c r="P643" s="78"/>
      <c r="Q643" s="78"/>
      <c r="R643" s="79">
        <v>494</v>
      </c>
      <c r="S643" s="80">
        <v>129</v>
      </c>
      <c r="T643" s="78"/>
      <c r="U643" s="78"/>
      <c r="V643" s="78">
        <v>340</v>
      </c>
      <c r="W643" s="78">
        <v>25</v>
      </c>
      <c r="X643" s="81"/>
      <c r="Y643" s="62">
        <v>396</v>
      </c>
      <c r="Z643" s="63">
        <v>98</v>
      </c>
      <c r="AA643" s="64"/>
      <c r="AB643" s="65">
        <v>155</v>
      </c>
      <c r="AC643" s="65">
        <v>152</v>
      </c>
      <c r="AD643" s="65">
        <v>1</v>
      </c>
      <c r="AE643" s="65">
        <v>307</v>
      </c>
      <c r="AF643" s="66">
        <v>71</v>
      </c>
      <c r="AG643" s="82">
        <v>42</v>
      </c>
      <c r="AH643" s="76">
        <v>24</v>
      </c>
      <c r="AI643" s="82">
        <v>85</v>
      </c>
      <c r="AJ643" s="83">
        <f t="shared" ref="AJ643:AJ644" si="256">SUM(AQ643:AU643)</f>
        <v>494</v>
      </c>
      <c r="AK643" s="84" t="s">
        <v>77</v>
      </c>
      <c r="AL643" s="75" t="s">
        <v>77</v>
      </c>
      <c r="AM643" s="85" t="s">
        <v>77</v>
      </c>
      <c r="AN643" s="82" t="s">
        <v>75</v>
      </c>
      <c r="AO643" s="75" t="s">
        <v>75</v>
      </c>
      <c r="AP643" s="85" t="s">
        <v>75</v>
      </c>
      <c r="AQ643" s="88">
        <v>55</v>
      </c>
      <c r="AR643" s="76">
        <v>164</v>
      </c>
      <c r="AS643" s="76">
        <v>248</v>
      </c>
      <c r="AT643" s="76">
        <v>27</v>
      </c>
      <c r="AU643" s="85"/>
      <c r="AV643" s="86">
        <f t="shared" si="154"/>
        <v>7</v>
      </c>
      <c r="AW643" s="78"/>
      <c r="AX643" s="78"/>
      <c r="AY643" s="78">
        <v>1</v>
      </c>
      <c r="AZ643" s="78"/>
      <c r="BA643" s="78">
        <v>4</v>
      </c>
      <c r="BB643" s="78"/>
      <c r="BC643" s="78"/>
      <c r="BD643" s="78">
        <v>2</v>
      </c>
      <c r="BE643" s="81"/>
    </row>
    <row r="644" spans="1:57" ht="34.049999999999997" customHeight="1" x14ac:dyDescent="0.3">
      <c r="A644" s="702"/>
      <c r="B644" s="676"/>
      <c r="C644" s="672"/>
      <c r="D644" s="89" t="s">
        <v>80</v>
      </c>
      <c r="E644" s="679"/>
      <c r="F644" s="747"/>
      <c r="G644" s="90">
        <f t="shared" ref="G644:G898" si="257">SUM(M644,AV644)</f>
        <v>0</v>
      </c>
      <c r="H644" s="91">
        <f t="shared" si="174"/>
        <v>0</v>
      </c>
      <c r="I644" s="92"/>
      <c r="J644" s="92"/>
      <c r="K644" s="92"/>
      <c r="L644" s="93"/>
      <c r="M644" s="94">
        <f t="shared" si="182"/>
        <v>0</v>
      </c>
      <c r="N644" s="95"/>
      <c r="O644" s="95"/>
      <c r="P644" s="95"/>
      <c r="Q644" s="95"/>
      <c r="R644" s="96"/>
      <c r="S644" s="97"/>
      <c r="T644" s="98"/>
      <c r="U644" s="98"/>
      <c r="V644" s="98"/>
      <c r="W644" s="98"/>
      <c r="X644" s="99"/>
      <c r="Y644" s="100"/>
      <c r="Z644" s="81"/>
      <c r="AA644" s="82"/>
      <c r="AB644" s="75"/>
      <c r="AC644" s="75"/>
      <c r="AD644" s="75"/>
      <c r="AE644" s="75"/>
      <c r="AF644" s="76"/>
      <c r="AG644" s="101"/>
      <c r="AH644" s="102"/>
      <c r="AI644" s="103"/>
      <c r="AJ644" s="104">
        <f t="shared" si="256"/>
        <v>0</v>
      </c>
      <c r="AK644" s="105" t="s">
        <v>75</v>
      </c>
      <c r="AL644" s="92" t="s">
        <v>75</v>
      </c>
      <c r="AM644" s="106" t="s">
        <v>75</v>
      </c>
      <c r="AN644" s="103" t="s">
        <v>75</v>
      </c>
      <c r="AO644" s="92" t="s">
        <v>77</v>
      </c>
      <c r="AP644" s="106" t="s">
        <v>77</v>
      </c>
      <c r="AQ644" s="103"/>
      <c r="AR644" s="92"/>
      <c r="AS644" s="92"/>
      <c r="AT644" s="92"/>
      <c r="AU644" s="93"/>
      <c r="AV644" s="107">
        <f t="shared" si="154"/>
        <v>0</v>
      </c>
      <c r="AW644" s="98"/>
      <c r="AX644" s="98"/>
      <c r="AY644" s="98"/>
      <c r="AZ644" s="98"/>
      <c r="BA644" s="98"/>
      <c r="BB644" s="98"/>
      <c r="BC644" s="98"/>
      <c r="BD644" s="98"/>
      <c r="BE644" s="99"/>
    </row>
    <row r="645" spans="1:57" ht="34.049999999999997" customHeight="1" x14ac:dyDescent="0.3">
      <c r="A645" s="702"/>
      <c r="B645" s="674" t="s">
        <v>309</v>
      </c>
      <c r="C645" s="672"/>
      <c r="D645" s="51" t="s">
        <v>74</v>
      </c>
      <c r="E645" s="719">
        <v>200</v>
      </c>
      <c r="F645" s="745">
        <f>E645-SUM(M645:M649)</f>
        <v>29</v>
      </c>
      <c r="G645" s="53">
        <f t="shared" si="257"/>
        <v>13</v>
      </c>
      <c r="H645" s="54">
        <f t="shared" si="174"/>
        <v>1</v>
      </c>
      <c r="I645" s="55">
        <v>1</v>
      </c>
      <c r="J645" s="55"/>
      <c r="K645" s="55"/>
      <c r="L645" s="56"/>
      <c r="M645" s="57">
        <f t="shared" si="182"/>
        <v>13</v>
      </c>
      <c r="N645" s="58"/>
      <c r="O645" s="58"/>
      <c r="P645" s="58"/>
      <c r="Q645" s="58"/>
      <c r="R645" s="61">
        <v>13</v>
      </c>
      <c r="S645" s="62">
        <v>2</v>
      </c>
      <c r="T645" s="62"/>
      <c r="U645" s="62"/>
      <c r="V645" s="108">
        <v>11</v>
      </c>
      <c r="W645" s="108"/>
      <c r="X645" s="63"/>
      <c r="Y645" s="60">
        <v>11</v>
      </c>
      <c r="Z645" s="61">
        <v>2</v>
      </c>
      <c r="AA645" s="67"/>
      <c r="AB645" s="55"/>
      <c r="AC645" s="55"/>
      <c r="AD645" s="55"/>
      <c r="AE645" s="55"/>
      <c r="AF645" s="56"/>
      <c r="AG645" s="67">
        <v>43</v>
      </c>
      <c r="AH645" s="70">
        <v>20</v>
      </c>
      <c r="AI645" s="69">
        <v>6</v>
      </c>
      <c r="AJ645" s="68">
        <f t="shared" ref="AJ645:AJ646" si="258">SUM(AN645:AP645)</f>
        <v>13</v>
      </c>
      <c r="AK645" s="69" t="s">
        <v>75</v>
      </c>
      <c r="AL645" s="55" t="s">
        <v>75</v>
      </c>
      <c r="AM645" s="70" t="s">
        <v>75</v>
      </c>
      <c r="AN645" s="67">
        <v>4</v>
      </c>
      <c r="AO645" s="55">
        <v>9</v>
      </c>
      <c r="AP645" s="70"/>
      <c r="AQ645" s="67" t="s">
        <v>75</v>
      </c>
      <c r="AR645" s="55" t="s">
        <v>75</v>
      </c>
      <c r="AS645" s="55" t="s">
        <v>75</v>
      </c>
      <c r="AT645" s="55" t="s">
        <v>75</v>
      </c>
      <c r="AU645" s="70" t="s">
        <v>75</v>
      </c>
      <c r="AV645" s="71">
        <f t="shared" si="154"/>
        <v>0</v>
      </c>
      <c r="AW645" s="108"/>
      <c r="AX645" s="108"/>
      <c r="AY645" s="108"/>
      <c r="AZ645" s="108"/>
      <c r="BA645" s="108"/>
      <c r="BB645" s="108"/>
      <c r="BC645" s="108"/>
      <c r="BD645" s="108"/>
      <c r="BE645" s="63"/>
    </row>
    <row r="646" spans="1:57" ht="34.049999999999997" customHeight="1" x14ac:dyDescent="0.3">
      <c r="A646" s="702"/>
      <c r="B646" s="675"/>
      <c r="C646" s="672"/>
      <c r="D646" s="72" t="s">
        <v>76</v>
      </c>
      <c r="E646" s="678"/>
      <c r="F646" s="746"/>
      <c r="G646" s="73">
        <f t="shared" si="257"/>
        <v>0</v>
      </c>
      <c r="H646" s="74">
        <f t="shared" si="174"/>
        <v>0</v>
      </c>
      <c r="I646" s="75"/>
      <c r="J646" s="75"/>
      <c r="K646" s="75"/>
      <c r="L646" s="76"/>
      <c r="M646" s="77">
        <f t="shared" si="182"/>
        <v>0</v>
      </c>
      <c r="N646" s="78"/>
      <c r="O646" s="78"/>
      <c r="P646" s="78"/>
      <c r="Q646" s="78"/>
      <c r="R646" s="81"/>
      <c r="S646" s="62"/>
      <c r="T646" s="62"/>
      <c r="U646" s="62"/>
      <c r="V646" s="108"/>
      <c r="W646" s="108"/>
      <c r="X646" s="63"/>
      <c r="Y646" s="109"/>
      <c r="Z646" s="63"/>
      <c r="AA646" s="64"/>
      <c r="AB646" s="65"/>
      <c r="AC646" s="65"/>
      <c r="AD646" s="65"/>
      <c r="AE646" s="65"/>
      <c r="AF646" s="66"/>
      <c r="AG646" s="82"/>
      <c r="AH646" s="85"/>
      <c r="AI646" s="84"/>
      <c r="AJ646" s="83">
        <f t="shared" si="258"/>
        <v>0</v>
      </c>
      <c r="AK646" s="84" t="s">
        <v>77</v>
      </c>
      <c r="AL646" s="75" t="s">
        <v>77</v>
      </c>
      <c r="AM646" s="85" t="s">
        <v>77</v>
      </c>
      <c r="AN646" s="82"/>
      <c r="AO646" s="75"/>
      <c r="AP646" s="85"/>
      <c r="AQ646" s="82" t="s">
        <v>75</v>
      </c>
      <c r="AR646" s="75" t="s">
        <v>75</v>
      </c>
      <c r="AS646" s="75" t="s">
        <v>75</v>
      </c>
      <c r="AT646" s="75" t="s">
        <v>75</v>
      </c>
      <c r="AU646" s="85" t="s">
        <v>75</v>
      </c>
      <c r="AV646" s="86">
        <f t="shared" si="154"/>
        <v>0</v>
      </c>
      <c r="AW646" s="108"/>
      <c r="AX646" s="108"/>
      <c r="AY646" s="108"/>
      <c r="AZ646" s="108"/>
      <c r="BA646" s="108"/>
      <c r="BB646" s="108"/>
      <c r="BC646" s="108"/>
      <c r="BD646" s="108"/>
      <c r="BE646" s="63"/>
    </row>
    <row r="647" spans="1:57" ht="34.049999999999997" customHeight="1" x14ac:dyDescent="0.3">
      <c r="A647" s="702"/>
      <c r="B647" s="675"/>
      <c r="C647" s="672"/>
      <c r="D647" s="72" t="s">
        <v>78</v>
      </c>
      <c r="E647" s="678"/>
      <c r="F647" s="746"/>
      <c r="G647" s="73">
        <f t="shared" si="257"/>
        <v>0</v>
      </c>
      <c r="H647" s="74">
        <f t="shared" si="174"/>
        <v>0</v>
      </c>
      <c r="I647" s="75"/>
      <c r="J647" s="75"/>
      <c r="K647" s="75"/>
      <c r="L647" s="76"/>
      <c r="M647" s="77">
        <f t="shared" si="182"/>
        <v>0</v>
      </c>
      <c r="N647" s="78"/>
      <c r="O647" s="78"/>
      <c r="P647" s="78"/>
      <c r="Q647" s="78"/>
      <c r="R647" s="81"/>
      <c r="S647" s="62"/>
      <c r="T647" s="62"/>
      <c r="U647" s="62"/>
      <c r="V647" s="108"/>
      <c r="W647" s="108"/>
      <c r="X647" s="63"/>
      <c r="Y647" s="109"/>
      <c r="Z647" s="63"/>
      <c r="AA647" s="64"/>
      <c r="AB647" s="65"/>
      <c r="AC647" s="65"/>
      <c r="AD647" s="65"/>
      <c r="AE647" s="65"/>
      <c r="AF647" s="66"/>
      <c r="AG647" s="82"/>
      <c r="AH647" s="85"/>
      <c r="AI647" s="84"/>
      <c r="AJ647" s="83">
        <f>SUM(AK647:AM647)</f>
        <v>0</v>
      </c>
      <c r="AK647" s="84"/>
      <c r="AL647" s="75"/>
      <c r="AM647" s="85"/>
      <c r="AN647" s="82" t="s">
        <v>75</v>
      </c>
      <c r="AO647" s="75" t="s">
        <v>75</v>
      </c>
      <c r="AP647" s="85" t="s">
        <v>75</v>
      </c>
      <c r="AQ647" s="82" t="s">
        <v>75</v>
      </c>
      <c r="AR647" s="75" t="s">
        <v>75</v>
      </c>
      <c r="AS647" s="75" t="s">
        <v>75</v>
      </c>
      <c r="AT647" s="75" t="s">
        <v>75</v>
      </c>
      <c r="AU647" s="85" t="s">
        <v>75</v>
      </c>
      <c r="AV647" s="86">
        <f t="shared" si="154"/>
        <v>0</v>
      </c>
      <c r="AW647" s="108"/>
      <c r="AX647" s="108"/>
      <c r="AY647" s="108"/>
      <c r="AZ647" s="108"/>
      <c r="BA647" s="108"/>
      <c r="BB647" s="108"/>
      <c r="BC647" s="108"/>
      <c r="BD647" s="108"/>
      <c r="BE647" s="63"/>
    </row>
    <row r="648" spans="1:57" ht="34.049999999999997" customHeight="1" x14ac:dyDescent="0.3">
      <c r="A648" s="702"/>
      <c r="B648" s="675"/>
      <c r="C648" s="672"/>
      <c r="D648" s="72" t="s">
        <v>79</v>
      </c>
      <c r="E648" s="678"/>
      <c r="F648" s="746"/>
      <c r="G648" s="73">
        <f t="shared" si="257"/>
        <v>158</v>
      </c>
      <c r="H648" s="74">
        <f t="shared" si="174"/>
        <v>0</v>
      </c>
      <c r="I648" s="75"/>
      <c r="J648" s="75"/>
      <c r="K648" s="75"/>
      <c r="L648" s="76"/>
      <c r="M648" s="77">
        <f t="shared" si="182"/>
        <v>158</v>
      </c>
      <c r="N648" s="78"/>
      <c r="O648" s="78"/>
      <c r="P648" s="78"/>
      <c r="Q648" s="78"/>
      <c r="R648" s="81">
        <v>158</v>
      </c>
      <c r="S648" s="62">
        <v>43</v>
      </c>
      <c r="T648" s="62"/>
      <c r="U648" s="62"/>
      <c r="V648" s="108">
        <v>114</v>
      </c>
      <c r="W648" s="108">
        <v>1</v>
      </c>
      <c r="X648" s="63"/>
      <c r="Y648" s="109">
        <v>134</v>
      </c>
      <c r="Z648" s="63">
        <v>24</v>
      </c>
      <c r="AA648" s="64"/>
      <c r="AB648" s="65">
        <v>31</v>
      </c>
      <c r="AC648" s="65">
        <v>31</v>
      </c>
      <c r="AD648" s="65">
        <v>2</v>
      </c>
      <c r="AE648" s="65">
        <v>103</v>
      </c>
      <c r="AF648" s="66"/>
      <c r="AG648" s="82">
        <v>49</v>
      </c>
      <c r="AH648" s="85">
        <v>25.5</v>
      </c>
      <c r="AI648" s="84">
        <v>67.5</v>
      </c>
      <c r="AJ648" s="83">
        <f t="shared" ref="AJ648:AJ649" si="259">SUM(AQ648:AU648)</f>
        <v>158</v>
      </c>
      <c r="AK648" s="84" t="s">
        <v>75</v>
      </c>
      <c r="AL648" s="75" t="s">
        <v>75</v>
      </c>
      <c r="AM648" s="85" t="s">
        <v>75</v>
      </c>
      <c r="AN648" s="82" t="s">
        <v>75</v>
      </c>
      <c r="AO648" s="75" t="s">
        <v>77</v>
      </c>
      <c r="AP648" s="85" t="s">
        <v>77</v>
      </c>
      <c r="AQ648" s="82">
        <v>49</v>
      </c>
      <c r="AR648" s="75">
        <v>58</v>
      </c>
      <c r="AS648" s="75">
        <v>46</v>
      </c>
      <c r="AT648" s="75">
        <v>5</v>
      </c>
      <c r="AU648" s="85"/>
      <c r="AV648" s="86">
        <f t="shared" si="154"/>
        <v>0</v>
      </c>
      <c r="AW648" s="108"/>
      <c r="AX648" s="108"/>
      <c r="AY648" s="108"/>
      <c r="AZ648" s="108"/>
      <c r="BA648" s="108"/>
      <c r="BB648" s="108"/>
      <c r="BC648" s="108"/>
      <c r="BD648" s="108"/>
      <c r="BE648" s="63"/>
    </row>
    <row r="649" spans="1:57" ht="34.049999999999997" customHeight="1" x14ac:dyDescent="0.3">
      <c r="A649" s="702"/>
      <c r="B649" s="676"/>
      <c r="C649" s="672"/>
      <c r="D649" s="89" t="s">
        <v>80</v>
      </c>
      <c r="E649" s="679"/>
      <c r="F649" s="747"/>
      <c r="G649" s="90">
        <f t="shared" si="257"/>
        <v>0</v>
      </c>
      <c r="H649" s="91">
        <f t="shared" si="174"/>
        <v>0</v>
      </c>
      <c r="I649" s="92"/>
      <c r="J649" s="92"/>
      <c r="K649" s="92"/>
      <c r="L649" s="93"/>
      <c r="M649" s="110">
        <f t="shared" si="182"/>
        <v>0</v>
      </c>
      <c r="N649" s="98"/>
      <c r="O649" s="98"/>
      <c r="P649" s="98"/>
      <c r="Q649" s="98"/>
      <c r="R649" s="99"/>
      <c r="S649" s="100"/>
      <c r="T649" s="100"/>
      <c r="U649" s="100"/>
      <c r="V649" s="78"/>
      <c r="W649" s="78"/>
      <c r="X649" s="81"/>
      <c r="Y649" s="80"/>
      <c r="Z649" s="81"/>
      <c r="AA649" s="82"/>
      <c r="AB649" s="75"/>
      <c r="AC649" s="75"/>
      <c r="AD649" s="75"/>
      <c r="AE649" s="75"/>
      <c r="AF649" s="76"/>
      <c r="AG649" s="103"/>
      <c r="AH649" s="106"/>
      <c r="AI649" s="111"/>
      <c r="AJ649" s="112">
        <f t="shared" si="259"/>
        <v>0</v>
      </c>
      <c r="AK649" s="105" t="s">
        <v>75</v>
      </c>
      <c r="AL649" s="92" t="s">
        <v>75</v>
      </c>
      <c r="AM649" s="106" t="s">
        <v>75</v>
      </c>
      <c r="AN649" s="103" t="s">
        <v>75</v>
      </c>
      <c r="AO649" s="92" t="s">
        <v>77</v>
      </c>
      <c r="AP649" s="106" t="s">
        <v>77</v>
      </c>
      <c r="AQ649" s="103"/>
      <c r="AR649" s="92"/>
      <c r="AS649" s="92"/>
      <c r="AT649" s="92"/>
      <c r="AU649" s="106"/>
      <c r="AV649" s="107">
        <f t="shared" si="154"/>
        <v>0</v>
      </c>
      <c r="AW649" s="78"/>
      <c r="AX649" s="78"/>
      <c r="AY649" s="78"/>
      <c r="AZ649" s="78"/>
      <c r="BA649" s="78"/>
      <c r="BB649" s="78"/>
      <c r="BC649" s="78"/>
      <c r="BD649" s="78"/>
      <c r="BE649" s="81"/>
    </row>
    <row r="650" spans="1:57" ht="34.049999999999997" customHeight="1" x14ac:dyDescent="0.3">
      <c r="A650" s="702"/>
      <c r="B650" s="674" t="s">
        <v>310</v>
      </c>
      <c r="C650" s="672"/>
      <c r="D650" s="51" t="s">
        <v>74</v>
      </c>
      <c r="E650" s="719">
        <v>120</v>
      </c>
      <c r="F650" s="745">
        <f>E650-SUM(M650:M654)</f>
        <v>9</v>
      </c>
      <c r="G650" s="53">
        <f t="shared" si="257"/>
        <v>0</v>
      </c>
      <c r="H650" s="54">
        <f t="shared" si="174"/>
        <v>0</v>
      </c>
      <c r="I650" s="55"/>
      <c r="J650" s="55"/>
      <c r="K650" s="55"/>
      <c r="L650" s="56"/>
      <c r="M650" s="57">
        <f t="shared" si="182"/>
        <v>0</v>
      </c>
      <c r="N650" s="58"/>
      <c r="O650" s="58"/>
      <c r="P650" s="58"/>
      <c r="Q650" s="58"/>
      <c r="R650" s="61"/>
      <c r="S650" s="113"/>
      <c r="T650" s="113"/>
      <c r="U650" s="113"/>
      <c r="V650" s="58"/>
      <c r="W650" s="58"/>
      <c r="X650" s="61"/>
      <c r="Y650" s="60"/>
      <c r="Z650" s="61"/>
      <c r="AA650" s="67"/>
      <c r="AB650" s="55"/>
      <c r="AC650" s="55"/>
      <c r="AD650" s="55"/>
      <c r="AE650" s="55"/>
      <c r="AF650" s="56"/>
      <c r="AG650" s="67"/>
      <c r="AH650" s="70"/>
      <c r="AI650" s="69"/>
      <c r="AJ650" s="68">
        <f t="shared" ref="AJ650:AJ651" si="260">SUM(AN650:AP650)</f>
        <v>0</v>
      </c>
      <c r="AK650" s="69" t="s">
        <v>75</v>
      </c>
      <c r="AL650" s="55" t="s">
        <v>75</v>
      </c>
      <c r="AM650" s="70" t="s">
        <v>75</v>
      </c>
      <c r="AN650" s="67"/>
      <c r="AO650" s="55"/>
      <c r="AP650" s="70"/>
      <c r="AQ650" s="67" t="s">
        <v>75</v>
      </c>
      <c r="AR650" s="55" t="s">
        <v>75</v>
      </c>
      <c r="AS650" s="55" t="s">
        <v>75</v>
      </c>
      <c r="AT650" s="55" t="s">
        <v>75</v>
      </c>
      <c r="AU650" s="70" t="s">
        <v>75</v>
      </c>
      <c r="AV650" s="71">
        <f t="shared" si="154"/>
        <v>0</v>
      </c>
      <c r="AW650" s="58"/>
      <c r="AX650" s="58"/>
      <c r="AY650" s="58"/>
      <c r="AZ650" s="58"/>
      <c r="BA650" s="58"/>
      <c r="BB650" s="58"/>
      <c r="BC650" s="58"/>
      <c r="BD650" s="58"/>
      <c r="BE650" s="61"/>
    </row>
    <row r="651" spans="1:57" ht="34.049999999999997" customHeight="1" x14ac:dyDescent="0.3">
      <c r="A651" s="702"/>
      <c r="B651" s="675"/>
      <c r="C651" s="672"/>
      <c r="D651" s="72" t="s">
        <v>76</v>
      </c>
      <c r="E651" s="678"/>
      <c r="F651" s="746"/>
      <c r="G651" s="73">
        <f t="shared" si="257"/>
        <v>0</v>
      </c>
      <c r="H651" s="74">
        <f t="shared" si="174"/>
        <v>0</v>
      </c>
      <c r="I651" s="75"/>
      <c r="J651" s="75"/>
      <c r="K651" s="75"/>
      <c r="L651" s="76"/>
      <c r="M651" s="77">
        <f t="shared" si="182"/>
        <v>0</v>
      </c>
      <c r="N651" s="78"/>
      <c r="O651" s="78"/>
      <c r="P651" s="78"/>
      <c r="Q651" s="78"/>
      <c r="R651" s="81"/>
      <c r="S651" s="62"/>
      <c r="T651" s="62"/>
      <c r="U651" s="62"/>
      <c r="V651" s="108"/>
      <c r="W651" s="108"/>
      <c r="X651" s="63"/>
      <c r="Y651" s="109"/>
      <c r="Z651" s="63"/>
      <c r="AA651" s="64"/>
      <c r="AB651" s="65"/>
      <c r="AC651" s="65"/>
      <c r="AD651" s="65"/>
      <c r="AE651" s="65"/>
      <c r="AF651" s="66"/>
      <c r="AG651" s="82"/>
      <c r="AH651" s="85"/>
      <c r="AI651" s="84"/>
      <c r="AJ651" s="83">
        <f t="shared" si="260"/>
        <v>0</v>
      </c>
      <c r="AK651" s="84" t="s">
        <v>77</v>
      </c>
      <c r="AL651" s="75" t="s">
        <v>77</v>
      </c>
      <c r="AM651" s="85" t="s">
        <v>77</v>
      </c>
      <c r="AN651" s="82"/>
      <c r="AO651" s="75"/>
      <c r="AP651" s="85"/>
      <c r="AQ651" s="82" t="s">
        <v>75</v>
      </c>
      <c r="AR651" s="75" t="s">
        <v>75</v>
      </c>
      <c r="AS651" s="75" t="s">
        <v>75</v>
      </c>
      <c r="AT651" s="75" t="s">
        <v>75</v>
      </c>
      <c r="AU651" s="85" t="s">
        <v>75</v>
      </c>
      <c r="AV651" s="86">
        <f t="shared" si="154"/>
        <v>0</v>
      </c>
      <c r="AW651" s="108"/>
      <c r="AX651" s="108"/>
      <c r="AY651" s="108"/>
      <c r="AZ651" s="108"/>
      <c r="BA651" s="108"/>
      <c r="BB651" s="108"/>
      <c r="BC651" s="108"/>
      <c r="BD651" s="108"/>
      <c r="BE651" s="63"/>
    </row>
    <row r="652" spans="1:57" ht="34.049999999999997" customHeight="1" x14ac:dyDescent="0.3">
      <c r="A652" s="702"/>
      <c r="B652" s="675"/>
      <c r="C652" s="672"/>
      <c r="D652" s="72" t="s">
        <v>78</v>
      </c>
      <c r="E652" s="678"/>
      <c r="F652" s="746"/>
      <c r="G652" s="73">
        <f t="shared" si="257"/>
        <v>0</v>
      </c>
      <c r="H652" s="74">
        <f t="shared" si="174"/>
        <v>0</v>
      </c>
      <c r="I652" s="75"/>
      <c r="J652" s="75"/>
      <c r="K652" s="75"/>
      <c r="L652" s="76"/>
      <c r="M652" s="77">
        <f t="shared" si="182"/>
        <v>0</v>
      </c>
      <c r="N652" s="78"/>
      <c r="O652" s="78"/>
      <c r="P652" s="78"/>
      <c r="Q652" s="78"/>
      <c r="R652" s="81"/>
      <c r="S652" s="62"/>
      <c r="T652" s="62"/>
      <c r="U652" s="62"/>
      <c r="V652" s="108"/>
      <c r="W652" s="108"/>
      <c r="X652" s="63"/>
      <c r="Y652" s="109"/>
      <c r="Z652" s="63"/>
      <c r="AA652" s="64"/>
      <c r="AB652" s="65"/>
      <c r="AC652" s="65"/>
      <c r="AD652" s="65"/>
      <c r="AE652" s="65"/>
      <c r="AF652" s="66"/>
      <c r="AG652" s="82"/>
      <c r="AH652" s="85"/>
      <c r="AI652" s="84"/>
      <c r="AJ652" s="83">
        <f>SUM(AK652:AM652)</f>
        <v>0</v>
      </c>
      <c r="AK652" s="84"/>
      <c r="AL652" s="75"/>
      <c r="AM652" s="85"/>
      <c r="AN652" s="82" t="s">
        <v>75</v>
      </c>
      <c r="AO652" s="75" t="s">
        <v>75</v>
      </c>
      <c r="AP652" s="85" t="s">
        <v>75</v>
      </c>
      <c r="AQ652" s="82" t="s">
        <v>75</v>
      </c>
      <c r="AR652" s="75" t="s">
        <v>75</v>
      </c>
      <c r="AS652" s="75" t="s">
        <v>75</v>
      </c>
      <c r="AT652" s="75" t="s">
        <v>75</v>
      </c>
      <c r="AU652" s="85" t="s">
        <v>75</v>
      </c>
      <c r="AV652" s="86">
        <f t="shared" si="154"/>
        <v>0</v>
      </c>
      <c r="AW652" s="108"/>
      <c r="AX652" s="108"/>
      <c r="AY652" s="108"/>
      <c r="AZ652" s="108"/>
      <c r="BA652" s="108"/>
      <c r="BB652" s="108"/>
      <c r="BC652" s="108"/>
      <c r="BD652" s="108"/>
      <c r="BE652" s="63"/>
    </row>
    <row r="653" spans="1:57" ht="34.049999999999997" customHeight="1" x14ac:dyDescent="0.3">
      <c r="A653" s="702"/>
      <c r="B653" s="675"/>
      <c r="C653" s="672"/>
      <c r="D653" s="72" t="s">
        <v>79</v>
      </c>
      <c r="E653" s="678"/>
      <c r="F653" s="746"/>
      <c r="G653" s="73">
        <f t="shared" si="257"/>
        <v>111</v>
      </c>
      <c r="H653" s="74">
        <f t="shared" si="174"/>
        <v>2</v>
      </c>
      <c r="I653" s="75"/>
      <c r="J653" s="75">
        <v>2</v>
      </c>
      <c r="K653" s="75"/>
      <c r="L653" s="76"/>
      <c r="M653" s="77">
        <f t="shared" si="182"/>
        <v>111</v>
      </c>
      <c r="N653" s="78"/>
      <c r="O653" s="78"/>
      <c r="P653" s="78"/>
      <c r="Q653" s="78"/>
      <c r="R653" s="81">
        <v>111</v>
      </c>
      <c r="S653" s="62">
        <v>31</v>
      </c>
      <c r="T653" s="62"/>
      <c r="U653" s="62"/>
      <c r="V653" s="108">
        <v>75</v>
      </c>
      <c r="W653" s="108">
        <v>5</v>
      </c>
      <c r="X653" s="63"/>
      <c r="Y653" s="109">
        <v>96</v>
      </c>
      <c r="Z653" s="63">
        <v>15</v>
      </c>
      <c r="AA653" s="64"/>
      <c r="AB653" s="65">
        <v>25</v>
      </c>
      <c r="AC653" s="65">
        <v>25</v>
      </c>
      <c r="AD653" s="65"/>
      <c r="AE653" s="65">
        <v>95</v>
      </c>
      <c r="AF653" s="66">
        <v>8</v>
      </c>
      <c r="AG653" s="82">
        <v>40.700000000000003</v>
      </c>
      <c r="AH653" s="85">
        <v>13</v>
      </c>
      <c r="AI653" s="84">
        <v>102</v>
      </c>
      <c r="AJ653" s="83">
        <f t="shared" ref="AJ653:AJ654" si="261">SUM(AQ653:AU653)</f>
        <v>111</v>
      </c>
      <c r="AK653" s="84" t="s">
        <v>75</v>
      </c>
      <c r="AL653" s="75" t="s">
        <v>75</v>
      </c>
      <c r="AM653" s="85" t="s">
        <v>75</v>
      </c>
      <c r="AN653" s="82" t="s">
        <v>75</v>
      </c>
      <c r="AO653" s="75" t="s">
        <v>77</v>
      </c>
      <c r="AP653" s="85" t="s">
        <v>77</v>
      </c>
      <c r="AQ653" s="82">
        <v>6</v>
      </c>
      <c r="AR653" s="75">
        <v>24</v>
      </c>
      <c r="AS653" s="75">
        <v>49</v>
      </c>
      <c r="AT653" s="75">
        <v>26</v>
      </c>
      <c r="AU653" s="85">
        <v>6</v>
      </c>
      <c r="AV653" s="86">
        <f t="shared" si="154"/>
        <v>0</v>
      </c>
      <c r="AW653" s="108"/>
      <c r="AX653" s="108"/>
      <c r="AY653" s="108"/>
      <c r="AZ653" s="108"/>
      <c r="BA653" s="108"/>
      <c r="BB653" s="108"/>
      <c r="BC653" s="108"/>
      <c r="BD653" s="108"/>
      <c r="BE653" s="63"/>
    </row>
    <row r="654" spans="1:57" ht="34.049999999999997" customHeight="1" x14ac:dyDescent="0.3">
      <c r="A654" s="702"/>
      <c r="B654" s="676"/>
      <c r="C654" s="721"/>
      <c r="D654" s="89" t="s">
        <v>80</v>
      </c>
      <c r="E654" s="679"/>
      <c r="F654" s="747"/>
      <c r="G654" s="90">
        <f t="shared" si="257"/>
        <v>0</v>
      </c>
      <c r="H654" s="91">
        <f t="shared" si="174"/>
        <v>0</v>
      </c>
      <c r="I654" s="92"/>
      <c r="J654" s="92"/>
      <c r="K654" s="92"/>
      <c r="L654" s="93"/>
      <c r="M654" s="110">
        <f t="shared" si="182"/>
        <v>0</v>
      </c>
      <c r="N654" s="98"/>
      <c r="O654" s="98"/>
      <c r="P654" s="98"/>
      <c r="Q654" s="98"/>
      <c r="R654" s="99"/>
      <c r="S654" s="114"/>
      <c r="T654" s="114"/>
      <c r="U654" s="114"/>
      <c r="V654" s="98"/>
      <c r="W654" s="98"/>
      <c r="X654" s="99"/>
      <c r="Y654" s="97"/>
      <c r="Z654" s="99"/>
      <c r="AA654" s="103"/>
      <c r="AB654" s="92"/>
      <c r="AC654" s="92"/>
      <c r="AD654" s="92"/>
      <c r="AE654" s="92"/>
      <c r="AF654" s="93"/>
      <c r="AG654" s="103"/>
      <c r="AH654" s="106"/>
      <c r="AI654" s="105"/>
      <c r="AJ654" s="104">
        <f t="shared" si="261"/>
        <v>0</v>
      </c>
      <c r="AK654" s="105" t="s">
        <v>75</v>
      </c>
      <c r="AL654" s="92" t="s">
        <v>75</v>
      </c>
      <c r="AM654" s="106" t="s">
        <v>75</v>
      </c>
      <c r="AN654" s="103" t="s">
        <v>75</v>
      </c>
      <c r="AO654" s="92" t="s">
        <v>77</v>
      </c>
      <c r="AP654" s="106" t="s">
        <v>77</v>
      </c>
      <c r="AQ654" s="103"/>
      <c r="AR654" s="92"/>
      <c r="AS654" s="92"/>
      <c r="AT654" s="92"/>
      <c r="AU654" s="106"/>
      <c r="AV654" s="107">
        <f t="shared" ref="AV654:AV908" si="262">SUM(AW654:BE654)</f>
        <v>0</v>
      </c>
      <c r="AW654" s="98"/>
      <c r="AX654" s="98"/>
      <c r="AY654" s="98"/>
      <c r="AZ654" s="98"/>
      <c r="BA654" s="98"/>
      <c r="BB654" s="98"/>
      <c r="BC654" s="98"/>
      <c r="BD654" s="98"/>
      <c r="BE654" s="99"/>
    </row>
    <row r="655" spans="1:57" ht="34.049999999999997" customHeight="1" x14ac:dyDescent="0.3">
      <c r="A655" s="702"/>
      <c r="B655" s="674" t="s">
        <v>311</v>
      </c>
      <c r="C655" s="722" t="s">
        <v>312</v>
      </c>
      <c r="D655" s="51" t="s">
        <v>74</v>
      </c>
      <c r="E655" s="719">
        <v>38</v>
      </c>
      <c r="F655" s="745">
        <f>E655-SUM(M655:M659)</f>
        <v>1</v>
      </c>
      <c r="G655" s="53">
        <f t="shared" si="257"/>
        <v>0</v>
      </c>
      <c r="H655" s="54">
        <f t="shared" si="174"/>
        <v>0</v>
      </c>
      <c r="I655" s="55"/>
      <c r="J655" s="55"/>
      <c r="K655" s="55"/>
      <c r="L655" s="56"/>
      <c r="M655" s="57">
        <f t="shared" si="182"/>
        <v>0</v>
      </c>
      <c r="N655" s="58"/>
      <c r="O655" s="58"/>
      <c r="P655" s="58"/>
      <c r="Q655" s="58"/>
      <c r="R655" s="59"/>
      <c r="S655" s="60"/>
      <c r="T655" s="58"/>
      <c r="U655" s="58"/>
      <c r="V655" s="55"/>
      <c r="W655" s="58"/>
      <c r="X655" s="61"/>
      <c r="Y655" s="62"/>
      <c r="Z655" s="63"/>
      <c r="AA655" s="64"/>
      <c r="AB655" s="65"/>
      <c r="AC655" s="65"/>
      <c r="AD655" s="65"/>
      <c r="AE655" s="65"/>
      <c r="AF655" s="66"/>
      <c r="AG655" s="64"/>
      <c r="AH655" s="66"/>
      <c r="AI655" s="67"/>
      <c r="AJ655" s="68">
        <f t="shared" ref="AJ655:AJ656" si="263">SUM(AN655:AP655)</f>
        <v>0</v>
      </c>
      <c r="AK655" s="69" t="s">
        <v>75</v>
      </c>
      <c r="AL655" s="55" t="s">
        <v>75</v>
      </c>
      <c r="AM655" s="70" t="s">
        <v>75</v>
      </c>
      <c r="AN655" s="67"/>
      <c r="AO655" s="55"/>
      <c r="AP655" s="70"/>
      <c r="AQ655" s="67" t="s">
        <v>75</v>
      </c>
      <c r="AR655" s="55" t="s">
        <v>75</v>
      </c>
      <c r="AS655" s="55" t="s">
        <v>75</v>
      </c>
      <c r="AT655" s="55" t="s">
        <v>75</v>
      </c>
      <c r="AU655" s="56" t="s">
        <v>75</v>
      </c>
      <c r="AV655" s="71">
        <f t="shared" si="262"/>
        <v>0</v>
      </c>
      <c r="AW655" s="58"/>
      <c r="AX655" s="58"/>
      <c r="AY655" s="58"/>
      <c r="AZ655" s="58"/>
      <c r="BA655" s="58"/>
      <c r="BB655" s="58"/>
      <c r="BC655" s="58"/>
      <c r="BD655" s="58"/>
      <c r="BE655" s="61"/>
    </row>
    <row r="656" spans="1:57" ht="34.049999999999997" customHeight="1" x14ac:dyDescent="0.3">
      <c r="A656" s="702"/>
      <c r="B656" s="675"/>
      <c r="C656" s="672"/>
      <c r="D656" s="72" t="s">
        <v>76</v>
      </c>
      <c r="E656" s="678"/>
      <c r="F656" s="746"/>
      <c r="G656" s="73">
        <f t="shared" si="257"/>
        <v>0</v>
      </c>
      <c r="H656" s="74">
        <f t="shared" si="174"/>
        <v>0</v>
      </c>
      <c r="I656" s="75"/>
      <c r="J656" s="75"/>
      <c r="K656" s="75"/>
      <c r="L656" s="76"/>
      <c r="M656" s="77">
        <f t="shared" si="182"/>
        <v>0</v>
      </c>
      <c r="N656" s="78"/>
      <c r="O656" s="78"/>
      <c r="P656" s="78"/>
      <c r="Q656" s="78"/>
      <c r="R656" s="79"/>
      <c r="S656" s="80"/>
      <c r="T656" s="75"/>
      <c r="U656" s="75"/>
      <c r="V656" s="78"/>
      <c r="W656" s="78"/>
      <c r="X656" s="81"/>
      <c r="Y656" s="62"/>
      <c r="Z656" s="63"/>
      <c r="AA656" s="64"/>
      <c r="AB656" s="65"/>
      <c r="AC656" s="65"/>
      <c r="AD656" s="65"/>
      <c r="AE656" s="65"/>
      <c r="AF656" s="66"/>
      <c r="AG656" s="82"/>
      <c r="AH656" s="76"/>
      <c r="AI656" s="82"/>
      <c r="AJ656" s="83">
        <f t="shared" si="263"/>
        <v>0</v>
      </c>
      <c r="AK656" s="84" t="s">
        <v>77</v>
      </c>
      <c r="AL656" s="75" t="s">
        <v>77</v>
      </c>
      <c r="AM656" s="85" t="s">
        <v>77</v>
      </c>
      <c r="AN656" s="82"/>
      <c r="AO656" s="75"/>
      <c r="AP656" s="85"/>
      <c r="AQ656" s="82" t="s">
        <v>75</v>
      </c>
      <c r="AR656" s="75" t="s">
        <v>75</v>
      </c>
      <c r="AS656" s="75" t="s">
        <v>75</v>
      </c>
      <c r="AT656" s="75" t="s">
        <v>75</v>
      </c>
      <c r="AU656" s="76" t="s">
        <v>75</v>
      </c>
      <c r="AV656" s="86">
        <f t="shared" si="262"/>
        <v>0</v>
      </c>
      <c r="AW656" s="78"/>
      <c r="AX656" s="78"/>
      <c r="AY656" s="78"/>
      <c r="AZ656" s="78"/>
      <c r="BA656" s="78"/>
      <c r="BB656" s="78"/>
      <c r="BC656" s="78"/>
      <c r="BD656" s="78"/>
      <c r="BE656" s="81"/>
    </row>
    <row r="657" spans="1:57" ht="34.049999999999997" customHeight="1" x14ac:dyDescent="0.3">
      <c r="A657" s="702"/>
      <c r="B657" s="675"/>
      <c r="C657" s="672"/>
      <c r="D657" s="72" t="s">
        <v>78</v>
      </c>
      <c r="E657" s="678"/>
      <c r="F657" s="746"/>
      <c r="G657" s="73">
        <f t="shared" si="257"/>
        <v>0</v>
      </c>
      <c r="H657" s="74">
        <f t="shared" si="174"/>
        <v>0</v>
      </c>
      <c r="I657" s="75"/>
      <c r="J657" s="75"/>
      <c r="K657" s="75"/>
      <c r="L657" s="76"/>
      <c r="M657" s="77">
        <f t="shared" si="182"/>
        <v>0</v>
      </c>
      <c r="N657" s="78"/>
      <c r="O657" s="78"/>
      <c r="P657" s="78"/>
      <c r="Q657" s="87"/>
      <c r="R657" s="79"/>
      <c r="S657" s="80"/>
      <c r="T657" s="78"/>
      <c r="U657" s="78"/>
      <c r="V657" s="78"/>
      <c r="W657" s="78"/>
      <c r="X657" s="81"/>
      <c r="Y657" s="62"/>
      <c r="Z657" s="63"/>
      <c r="AA657" s="64"/>
      <c r="AB657" s="65"/>
      <c r="AC657" s="65"/>
      <c r="AD657" s="65"/>
      <c r="AE657" s="65"/>
      <c r="AF657" s="66"/>
      <c r="AG657" s="82"/>
      <c r="AH657" s="76"/>
      <c r="AI657" s="82"/>
      <c r="AJ657" s="83">
        <f>SUM(AK657:AM657)</f>
        <v>0</v>
      </c>
      <c r="AK657" s="84"/>
      <c r="AL657" s="75"/>
      <c r="AM657" s="85"/>
      <c r="AN657" s="82" t="s">
        <v>75</v>
      </c>
      <c r="AO657" s="75" t="s">
        <v>75</v>
      </c>
      <c r="AP657" s="85" t="s">
        <v>75</v>
      </c>
      <c r="AQ657" s="82" t="s">
        <v>75</v>
      </c>
      <c r="AR657" s="75" t="s">
        <v>75</v>
      </c>
      <c r="AS657" s="75" t="s">
        <v>75</v>
      </c>
      <c r="AT657" s="75" t="s">
        <v>75</v>
      </c>
      <c r="AU657" s="76" t="s">
        <v>75</v>
      </c>
      <c r="AV657" s="86">
        <f t="shared" si="262"/>
        <v>0</v>
      </c>
      <c r="AW657" s="78"/>
      <c r="AX657" s="78"/>
      <c r="AY657" s="78"/>
      <c r="AZ657" s="78"/>
      <c r="BA657" s="78"/>
      <c r="BB657" s="78"/>
      <c r="BC657" s="78"/>
      <c r="BD657" s="78"/>
      <c r="BE657" s="81"/>
    </row>
    <row r="658" spans="1:57" ht="34.049999999999997" customHeight="1" x14ac:dyDescent="0.3">
      <c r="A658" s="702"/>
      <c r="B658" s="675"/>
      <c r="C658" s="672"/>
      <c r="D658" s="72" t="s">
        <v>79</v>
      </c>
      <c r="E658" s="678"/>
      <c r="F658" s="746"/>
      <c r="G658" s="73">
        <f t="shared" si="257"/>
        <v>37</v>
      </c>
      <c r="H658" s="74">
        <f t="shared" si="174"/>
        <v>0</v>
      </c>
      <c r="I658" s="75"/>
      <c r="J658" s="75"/>
      <c r="K658" s="75"/>
      <c r="L658" s="76"/>
      <c r="M658" s="77">
        <f t="shared" si="182"/>
        <v>37</v>
      </c>
      <c r="N658" s="78"/>
      <c r="O658" s="78"/>
      <c r="P658" s="78"/>
      <c r="Q658" s="78"/>
      <c r="R658" s="79">
        <v>37</v>
      </c>
      <c r="S658" s="80">
        <v>20</v>
      </c>
      <c r="T658" s="78"/>
      <c r="U658" s="78"/>
      <c r="V658" s="78">
        <v>17</v>
      </c>
      <c r="W658" s="78"/>
      <c r="X658" s="81"/>
      <c r="Y658" s="62">
        <v>29</v>
      </c>
      <c r="Z658" s="63">
        <v>8</v>
      </c>
      <c r="AA658" s="64"/>
      <c r="AB658" s="65">
        <v>11</v>
      </c>
      <c r="AC658" s="65">
        <v>11</v>
      </c>
      <c r="AD658" s="65"/>
      <c r="AE658" s="65">
        <v>36</v>
      </c>
      <c r="AF658" s="66">
        <v>2</v>
      </c>
      <c r="AG658" s="82">
        <v>35</v>
      </c>
      <c r="AH658" s="76">
        <v>15</v>
      </c>
      <c r="AI658" s="82">
        <v>93</v>
      </c>
      <c r="AJ658" s="83">
        <f t="shared" ref="AJ658:AJ659" si="264">SUM(AQ658:AU658)</f>
        <v>37</v>
      </c>
      <c r="AK658" s="84" t="s">
        <v>75</v>
      </c>
      <c r="AL658" s="75" t="s">
        <v>75</v>
      </c>
      <c r="AM658" s="85" t="s">
        <v>75</v>
      </c>
      <c r="AN658" s="82" t="s">
        <v>75</v>
      </c>
      <c r="AO658" s="75" t="s">
        <v>77</v>
      </c>
      <c r="AP658" s="85" t="s">
        <v>77</v>
      </c>
      <c r="AQ658" s="88"/>
      <c r="AR658" s="76">
        <v>10</v>
      </c>
      <c r="AS658" s="76">
        <v>24</v>
      </c>
      <c r="AT658" s="76">
        <v>3</v>
      </c>
      <c r="AU658" s="85"/>
      <c r="AV658" s="86">
        <f t="shared" si="262"/>
        <v>0</v>
      </c>
      <c r="AW658" s="78"/>
      <c r="AX658" s="78"/>
      <c r="AY658" s="78"/>
      <c r="AZ658" s="78"/>
      <c r="BA658" s="78"/>
      <c r="BB658" s="78"/>
      <c r="BC658" s="78"/>
      <c r="BD658" s="78"/>
      <c r="BE658" s="81"/>
    </row>
    <row r="659" spans="1:57" ht="34.049999999999997" customHeight="1" x14ac:dyDescent="0.3">
      <c r="A659" s="702"/>
      <c r="B659" s="676"/>
      <c r="C659" s="721"/>
      <c r="D659" s="89" t="s">
        <v>80</v>
      </c>
      <c r="E659" s="679"/>
      <c r="F659" s="747"/>
      <c r="G659" s="90">
        <f t="shared" si="257"/>
        <v>0</v>
      </c>
      <c r="H659" s="91">
        <f t="shared" si="174"/>
        <v>0</v>
      </c>
      <c r="I659" s="92"/>
      <c r="J659" s="92"/>
      <c r="K659" s="92"/>
      <c r="L659" s="93"/>
      <c r="M659" s="94">
        <f t="shared" si="182"/>
        <v>0</v>
      </c>
      <c r="N659" s="95"/>
      <c r="O659" s="95"/>
      <c r="P659" s="95"/>
      <c r="Q659" s="95"/>
      <c r="R659" s="96"/>
      <c r="S659" s="97"/>
      <c r="T659" s="98"/>
      <c r="U659" s="98"/>
      <c r="V659" s="98"/>
      <c r="W659" s="98"/>
      <c r="X659" s="99"/>
      <c r="Y659" s="100"/>
      <c r="Z659" s="81"/>
      <c r="AA659" s="82"/>
      <c r="AB659" s="75"/>
      <c r="AC659" s="75"/>
      <c r="AD659" s="75"/>
      <c r="AE659" s="75"/>
      <c r="AF659" s="76"/>
      <c r="AG659" s="101"/>
      <c r="AH659" s="102"/>
      <c r="AI659" s="103"/>
      <c r="AJ659" s="104">
        <f t="shared" si="264"/>
        <v>0</v>
      </c>
      <c r="AK659" s="105" t="s">
        <v>75</v>
      </c>
      <c r="AL659" s="92" t="s">
        <v>75</v>
      </c>
      <c r="AM659" s="106" t="s">
        <v>75</v>
      </c>
      <c r="AN659" s="103" t="s">
        <v>75</v>
      </c>
      <c r="AO659" s="92" t="s">
        <v>77</v>
      </c>
      <c r="AP659" s="106" t="s">
        <v>77</v>
      </c>
      <c r="AQ659" s="103"/>
      <c r="AR659" s="92"/>
      <c r="AS659" s="92"/>
      <c r="AT659" s="92"/>
      <c r="AU659" s="93"/>
      <c r="AV659" s="107">
        <f t="shared" si="262"/>
        <v>0</v>
      </c>
      <c r="AW659" s="98"/>
      <c r="AX659" s="98"/>
      <c r="AY659" s="98"/>
      <c r="AZ659" s="98"/>
      <c r="BA659" s="98"/>
      <c r="BB659" s="98"/>
      <c r="BC659" s="98"/>
      <c r="BD659" s="98"/>
      <c r="BE659" s="99"/>
    </row>
    <row r="660" spans="1:57" ht="34.049999999999997" customHeight="1" x14ac:dyDescent="0.3">
      <c r="A660" s="702"/>
      <c r="B660" s="674" t="s">
        <v>313</v>
      </c>
      <c r="C660" s="722" t="s">
        <v>314</v>
      </c>
      <c r="D660" s="51" t="s">
        <v>74</v>
      </c>
      <c r="E660" s="719">
        <v>17</v>
      </c>
      <c r="F660" s="745">
        <f>E660-SUM(M660:M664)</f>
        <v>-4</v>
      </c>
      <c r="G660" s="53">
        <f t="shared" si="257"/>
        <v>0</v>
      </c>
      <c r="H660" s="54">
        <f t="shared" si="174"/>
        <v>0</v>
      </c>
      <c r="I660" s="55"/>
      <c r="J660" s="55"/>
      <c r="K660" s="55"/>
      <c r="L660" s="56"/>
      <c r="M660" s="57">
        <f t="shared" si="182"/>
        <v>0</v>
      </c>
      <c r="N660" s="58"/>
      <c r="O660" s="58"/>
      <c r="P660" s="58"/>
      <c r="Q660" s="58"/>
      <c r="R660" s="61"/>
      <c r="S660" s="62"/>
      <c r="T660" s="62"/>
      <c r="U660" s="62"/>
      <c r="V660" s="108"/>
      <c r="W660" s="108"/>
      <c r="X660" s="63"/>
      <c r="Y660" s="60"/>
      <c r="Z660" s="61"/>
      <c r="AA660" s="67"/>
      <c r="AB660" s="55"/>
      <c r="AC660" s="55"/>
      <c r="AD660" s="55"/>
      <c r="AE660" s="55"/>
      <c r="AF660" s="56"/>
      <c r="AG660" s="67"/>
      <c r="AH660" s="70"/>
      <c r="AI660" s="69"/>
      <c r="AJ660" s="68">
        <f t="shared" ref="AJ660:AJ661" si="265">SUM(AN660:AP660)</f>
        <v>0</v>
      </c>
      <c r="AK660" s="69" t="s">
        <v>75</v>
      </c>
      <c r="AL660" s="55" t="s">
        <v>75</v>
      </c>
      <c r="AM660" s="70" t="s">
        <v>75</v>
      </c>
      <c r="AN660" s="67"/>
      <c r="AO660" s="55"/>
      <c r="AP660" s="70"/>
      <c r="AQ660" s="67" t="s">
        <v>75</v>
      </c>
      <c r="AR660" s="55" t="s">
        <v>75</v>
      </c>
      <c r="AS660" s="55" t="s">
        <v>75</v>
      </c>
      <c r="AT660" s="55" t="s">
        <v>75</v>
      </c>
      <c r="AU660" s="70" t="s">
        <v>75</v>
      </c>
      <c r="AV660" s="71">
        <f t="shared" si="262"/>
        <v>0</v>
      </c>
      <c r="AW660" s="108"/>
      <c r="AX660" s="108"/>
      <c r="AY660" s="108"/>
      <c r="AZ660" s="108"/>
      <c r="BA660" s="108"/>
      <c r="BB660" s="108"/>
      <c r="BC660" s="108"/>
      <c r="BD660" s="108"/>
      <c r="BE660" s="63"/>
    </row>
    <row r="661" spans="1:57" ht="34.049999999999997" customHeight="1" x14ac:dyDescent="0.3">
      <c r="A661" s="702"/>
      <c r="B661" s="675"/>
      <c r="C661" s="672"/>
      <c r="D661" s="72" t="s">
        <v>76</v>
      </c>
      <c r="E661" s="678"/>
      <c r="F661" s="746"/>
      <c r="G661" s="73">
        <f t="shared" si="257"/>
        <v>0</v>
      </c>
      <c r="H661" s="74">
        <f t="shared" si="174"/>
        <v>0</v>
      </c>
      <c r="I661" s="75"/>
      <c r="J661" s="75"/>
      <c r="K661" s="75"/>
      <c r="L661" s="76"/>
      <c r="M661" s="77">
        <f t="shared" si="182"/>
        <v>0</v>
      </c>
      <c r="N661" s="78"/>
      <c r="O661" s="78"/>
      <c r="P661" s="78"/>
      <c r="Q661" s="78"/>
      <c r="R661" s="81"/>
      <c r="S661" s="62"/>
      <c r="T661" s="62"/>
      <c r="U661" s="62"/>
      <c r="V661" s="108"/>
      <c r="W661" s="108"/>
      <c r="X661" s="63"/>
      <c r="Y661" s="109"/>
      <c r="Z661" s="63"/>
      <c r="AA661" s="64"/>
      <c r="AB661" s="65"/>
      <c r="AC661" s="65"/>
      <c r="AD661" s="65"/>
      <c r="AE661" s="65"/>
      <c r="AF661" s="66"/>
      <c r="AG661" s="82"/>
      <c r="AH661" s="85"/>
      <c r="AI661" s="84"/>
      <c r="AJ661" s="83">
        <f t="shared" si="265"/>
        <v>0</v>
      </c>
      <c r="AK661" s="84" t="s">
        <v>77</v>
      </c>
      <c r="AL661" s="75" t="s">
        <v>77</v>
      </c>
      <c r="AM661" s="85" t="s">
        <v>77</v>
      </c>
      <c r="AN661" s="82"/>
      <c r="AO661" s="75"/>
      <c r="AP661" s="85"/>
      <c r="AQ661" s="82" t="s">
        <v>75</v>
      </c>
      <c r="AR661" s="75" t="s">
        <v>75</v>
      </c>
      <c r="AS661" s="75" t="s">
        <v>75</v>
      </c>
      <c r="AT661" s="75" t="s">
        <v>75</v>
      </c>
      <c r="AU661" s="85" t="s">
        <v>75</v>
      </c>
      <c r="AV661" s="86">
        <f t="shared" si="262"/>
        <v>0</v>
      </c>
      <c r="AW661" s="108"/>
      <c r="AX661" s="108"/>
      <c r="AY661" s="108"/>
      <c r="AZ661" s="108"/>
      <c r="BA661" s="108"/>
      <c r="BB661" s="108"/>
      <c r="BC661" s="108"/>
      <c r="BD661" s="108"/>
      <c r="BE661" s="63"/>
    </row>
    <row r="662" spans="1:57" ht="34.049999999999997" customHeight="1" x14ac:dyDescent="0.3">
      <c r="A662" s="702"/>
      <c r="B662" s="675"/>
      <c r="C662" s="672"/>
      <c r="D662" s="72" t="s">
        <v>78</v>
      </c>
      <c r="E662" s="678"/>
      <c r="F662" s="746"/>
      <c r="G662" s="73">
        <f t="shared" si="257"/>
        <v>0</v>
      </c>
      <c r="H662" s="74">
        <f t="shared" si="174"/>
        <v>0</v>
      </c>
      <c r="I662" s="75"/>
      <c r="J662" s="75"/>
      <c r="K662" s="75"/>
      <c r="L662" s="76"/>
      <c r="M662" s="77">
        <f t="shared" si="182"/>
        <v>0</v>
      </c>
      <c r="N662" s="78"/>
      <c r="O662" s="78"/>
      <c r="P662" s="78"/>
      <c r="Q662" s="78"/>
      <c r="R662" s="81"/>
      <c r="S662" s="62"/>
      <c r="T662" s="62"/>
      <c r="U662" s="62"/>
      <c r="V662" s="108"/>
      <c r="W662" s="108"/>
      <c r="X662" s="63"/>
      <c r="Y662" s="109"/>
      <c r="Z662" s="63"/>
      <c r="AA662" s="64"/>
      <c r="AB662" s="65"/>
      <c r="AC662" s="65"/>
      <c r="AD662" s="65"/>
      <c r="AE662" s="65"/>
      <c r="AF662" s="66"/>
      <c r="AG662" s="82"/>
      <c r="AH662" s="85"/>
      <c r="AI662" s="84"/>
      <c r="AJ662" s="83">
        <f>SUM(AK662:AM662)</f>
        <v>0</v>
      </c>
      <c r="AK662" s="84"/>
      <c r="AL662" s="75"/>
      <c r="AM662" s="85"/>
      <c r="AN662" s="82" t="s">
        <v>75</v>
      </c>
      <c r="AO662" s="75" t="s">
        <v>75</v>
      </c>
      <c r="AP662" s="85" t="s">
        <v>75</v>
      </c>
      <c r="AQ662" s="82" t="s">
        <v>75</v>
      </c>
      <c r="AR662" s="75" t="s">
        <v>75</v>
      </c>
      <c r="AS662" s="75" t="s">
        <v>75</v>
      </c>
      <c r="AT662" s="75" t="s">
        <v>75</v>
      </c>
      <c r="AU662" s="85" t="s">
        <v>75</v>
      </c>
      <c r="AV662" s="86">
        <f t="shared" si="262"/>
        <v>0</v>
      </c>
      <c r="AW662" s="108"/>
      <c r="AX662" s="108"/>
      <c r="AY662" s="108"/>
      <c r="AZ662" s="108"/>
      <c r="BA662" s="108"/>
      <c r="BB662" s="108"/>
      <c r="BC662" s="108"/>
      <c r="BD662" s="108"/>
      <c r="BE662" s="63"/>
    </row>
    <row r="663" spans="1:57" ht="34.049999999999997" customHeight="1" x14ac:dyDescent="0.3">
      <c r="A663" s="702"/>
      <c r="B663" s="675"/>
      <c r="C663" s="672"/>
      <c r="D663" s="72" t="s">
        <v>79</v>
      </c>
      <c r="E663" s="678"/>
      <c r="F663" s="746"/>
      <c r="G663" s="73">
        <f t="shared" si="257"/>
        <v>21</v>
      </c>
      <c r="H663" s="74">
        <f t="shared" si="174"/>
        <v>0</v>
      </c>
      <c r="I663" s="75"/>
      <c r="J663" s="75"/>
      <c r="K663" s="75"/>
      <c r="L663" s="76"/>
      <c r="M663" s="77">
        <f t="shared" si="182"/>
        <v>21</v>
      </c>
      <c r="N663" s="78"/>
      <c r="O663" s="78"/>
      <c r="P663" s="78"/>
      <c r="Q663" s="78"/>
      <c r="R663" s="81">
        <v>21</v>
      </c>
      <c r="S663" s="62">
        <v>7</v>
      </c>
      <c r="T663" s="62"/>
      <c r="U663" s="62"/>
      <c r="V663" s="108">
        <v>14</v>
      </c>
      <c r="W663" s="108"/>
      <c r="X663" s="63"/>
      <c r="Y663" s="109">
        <v>18</v>
      </c>
      <c r="Z663" s="63">
        <v>3</v>
      </c>
      <c r="AA663" s="64"/>
      <c r="AB663" s="65">
        <v>6</v>
      </c>
      <c r="AC663" s="65">
        <v>6</v>
      </c>
      <c r="AD663" s="65"/>
      <c r="AE663" s="65">
        <v>15</v>
      </c>
      <c r="AF663" s="66"/>
      <c r="AG663" s="82">
        <v>41.14</v>
      </c>
      <c r="AH663" s="85">
        <v>17.899999999999999</v>
      </c>
      <c r="AI663" s="84">
        <v>80.95</v>
      </c>
      <c r="AJ663" s="83">
        <f t="shared" ref="AJ663:AJ664" si="266">SUM(AQ663:AU663)</f>
        <v>21</v>
      </c>
      <c r="AK663" s="84" t="s">
        <v>77</v>
      </c>
      <c r="AL663" s="75" t="s">
        <v>77</v>
      </c>
      <c r="AM663" s="85" t="s">
        <v>77</v>
      </c>
      <c r="AN663" s="82" t="s">
        <v>75</v>
      </c>
      <c r="AO663" s="75" t="s">
        <v>75</v>
      </c>
      <c r="AP663" s="85" t="s">
        <v>75</v>
      </c>
      <c r="AQ663" s="82"/>
      <c r="AR663" s="75">
        <v>11</v>
      </c>
      <c r="AS663" s="75">
        <v>10</v>
      </c>
      <c r="AT663" s="75">
        <v>0</v>
      </c>
      <c r="AU663" s="85">
        <v>0</v>
      </c>
      <c r="AV663" s="86">
        <f t="shared" si="262"/>
        <v>0</v>
      </c>
      <c r="AW663" s="108"/>
      <c r="AX663" s="108"/>
      <c r="AY663" s="108"/>
      <c r="AZ663" s="108"/>
      <c r="BA663" s="108"/>
      <c r="BB663" s="108"/>
      <c r="BC663" s="108"/>
      <c r="BD663" s="108"/>
      <c r="BE663" s="63"/>
    </row>
    <row r="664" spans="1:57" ht="34.049999999999997" customHeight="1" x14ac:dyDescent="0.3">
      <c r="A664" s="702"/>
      <c r="B664" s="676"/>
      <c r="C664" s="721"/>
      <c r="D664" s="89" t="s">
        <v>80</v>
      </c>
      <c r="E664" s="679"/>
      <c r="F664" s="747"/>
      <c r="G664" s="90">
        <f t="shared" si="257"/>
        <v>0</v>
      </c>
      <c r="H664" s="91">
        <f t="shared" si="174"/>
        <v>0</v>
      </c>
      <c r="I664" s="92"/>
      <c r="J664" s="92"/>
      <c r="K664" s="92"/>
      <c r="L664" s="93"/>
      <c r="M664" s="110">
        <f t="shared" si="182"/>
        <v>0</v>
      </c>
      <c r="N664" s="98"/>
      <c r="O664" s="98"/>
      <c r="P664" s="98"/>
      <c r="Q664" s="98"/>
      <c r="R664" s="99"/>
      <c r="S664" s="100"/>
      <c r="T664" s="100"/>
      <c r="U664" s="100"/>
      <c r="V664" s="78"/>
      <c r="W664" s="78"/>
      <c r="X664" s="81"/>
      <c r="Y664" s="80"/>
      <c r="Z664" s="81"/>
      <c r="AA664" s="82"/>
      <c r="AB664" s="75"/>
      <c r="AC664" s="75"/>
      <c r="AD664" s="75"/>
      <c r="AE664" s="75"/>
      <c r="AF664" s="76"/>
      <c r="AG664" s="103"/>
      <c r="AH664" s="106"/>
      <c r="AI664" s="111"/>
      <c r="AJ664" s="112">
        <f t="shared" si="266"/>
        <v>0</v>
      </c>
      <c r="AK664" s="105" t="s">
        <v>75</v>
      </c>
      <c r="AL664" s="92" t="s">
        <v>75</v>
      </c>
      <c r="AM664" s="106" t="s">
        <v>75</v>
      </c>
      <c r="AN664" s="103" t="s">
        <v>75</v>
      </c>
      <c r="AO664" s="92" t="s">
        <v>77</v>
      </c>
      <c r="AP664" s="106" t="s">
        <v>77</v>
      </c>
      <c r="AQ664" s="103"/>
      <c r="AR664" s="92"/>
      <c r="AS664" s="92"/>
      <c r="AT664" s="92"/>
      <c r="AU664" s="106"/>
      <c r="AV664" s="107">
        <f t="shared" si="262"/>
        <v>0</v>
      </c>
      <c r="AW664" s="78"/>
      <c r="AX664" s="78"/>
      <c r="AY664" s="78"/>
      <c r="AZ664" s="78"/>
      <c r="BA664" s="78"/>
      <c r="BB664" s="78"/>
      <c r="BC664" s="78"/>
      <c r="BD664" s="78"/>
      <c r="BE664" s="81"/>
    </row>
    <row r="665" spans="1:57" ht="34.049999999999997" customHeight="1" x14ac:dyDescent="0.3">
      <c r="A665" s="702"/>
      <c r="B665" s="674" t="s">
        <v>315</v>
      </c>
      <c r="C665" s="720" t="s">
        <v>316</v>
      </c>
      <c r="D665" s="51" t="s">
        <v>74</v>
      </c>
      <c r="E665" s="719">
        <v>15</v>
      </c>
      <c r="F665" s="745">
        <f>E665-SUM(M665:M669)</f>
        <v>-1</v>
      </c>
      <c r="G665" s="53">
        <f t="shared" si="257"/>
        <v>0</v>
      </c>
      <c r="H665" s="54">
        <f t="shared" si="174"/>
        <v>0</v>
      </c>
      <c r="I665" s="55"/>
      <c r="J665" s="55"/>
      <c r="K665" s="55"/>
      <c r="L665" s="56"/>
      <c r="M665" s="57">
        <f t="shared" si="182"/>
        <v>0</v>
      </c>
      <c r="N665" s="58"/>
      <c r="O665" s="58"/>
      <c r="P665" s="58"/>
      <c r="Q665" s="58"/>
      <c r="R665" s="61"/>
      <c r="S665" s="113"/>
      <c r="T665" s="113"/>
      <c r="U665" s="113"/>
      <c r="V665" s="58"/>
      <c r="W665" s="58"/>
      <c r="X665" s="61"/>
      <c r="Y665" s="60"/>
      <c r="Z665" s="61"/>
      <c r="AA665" s="67"/>
      <c r="AB665" s="55"/>
      <c r="AC665" s="55"/>
      <c r="AD665" s="55"/>
      <c r="AE665" s="55"/>
      <c r="AF665" s="56"/>
      <c r="AG665" s="67"/>
      <c r="AH665" s="70"/>
      <c r="AI665" s="69"/>
      <c r="AJ665" s="68">
        <f t="shared" ref="AJ665:AJ666" si="267">SUM(AN665:AP665)</f>
        <v>0</v>
      </c>
      <c r="AK665" s="69" t="s">
        <v>75</v>
      </c>
      <c r="AL665" s="55" t="s">
        <v>75</v>
      </c>
      <c r="AM665" s="70" t="s">
        <v>75</v>
      </c>
      <c r="AN665" s="67"/>
      <c r="AO665" s="55"/>
      <c r="AP665" s="70"/>
      <c r="AQ665" s="67" t="s">
        <v>75</v>
      </c>
      <c r="AR665" s="55" t="s">
        <v>75</v>
      </c>
      <c r="AS665" s="55" t="s">
        <v>75</v>
      </c>
      <c r="AT665" s="55" t="s">
        <v>75</v>
      </c>
      <c r="AU665" s="70" t="s">
        <v>75</v>
      </c>
      <c r="AV665" s="71">
        <f t="shared" si="262"/>
        <v>0</v>
      </c>
      <c r="AW665" s="58"/>
      <c r="AX665" s="58"/>
      <c r="AY665" s="58"/>
      <c r="AZ665" s="58"/>
      <c r="BA665" s="58"/>
      <c r="BB665" s="58"/>
      <c r="BC665" s="58"/>
      <c r="BD665" s="58"/>
      <c r="BE665" s="61"/>
    </row>
    <row r="666" spans="1:57" ht="34.049999999999997" customHeight="1" x14ac:dyDescent="0.3">
      <c r="A666" s="702"/>
      <c r="B666" s="675"/>
      <c r="C666" s="672"/>
      <c r="D666" s="72" t="s">
        <v>76</v>
      </c>
      <c r="E666" s="678"/>
      <c r="F666" s="746"/>
      <c r="G666" s="73">
        <f t="shared" si="257"/>
        <v>0</v>
      </c>
      <c r="H666" s="74">
        <f t="shared" si="174"/>
        <v>0</v>
      </c>
      <c r="I666" s="75"/>
      <c r="J666" s="75"/>
      <c r="K666" s="75"/>
      <c r="L666" s="76"/>
      <c r="M666" s="77">
        <f t="shared" si="182"/>
        <v>0</v>
      </c>
      <c r="N666" s="78"/>
      <c r="O666" s="78"/>
      <c r="P666" s="78"/>
      <c r="Q666" s="78"/>
      <c r="R666" s="81"/>
      <c r="S666" s="62"/>
      <c r="T666" s="62"/>
      <c r="U666" s="62"/>
      <c r="V666" s="108"/>
      <c r="W666" s="108"/>
      <c r="X666" s="63"/>
      <c r="Y666" s="109"/>
      <c r="Z666" s="63"/>
      <c r="AA666" s="64"/>
      <c r="AB666" s="65"/>
      <c r="AC666" s="65"/>
      <c r="AD666" s="65"/>
      <c r="AE666" s="65"/>
      <c r="AF666" s="66"/>
      <c r="AG666" s="82"/>
      <c r="AH666" s="85"/>
      <c r="AI666" s="84"/>
      <c r="AJ666" s="83">
        <f t="shared" si="267"/>
        <v>0</v>
      </c>
      <c r="AK666" s="84" t="s">
        <v>77</v>
      </c>
      <c r="AL666" s="75" t="s">
        <v>77</v>
      </c>
      <c r="AM666" s="85" t="s">
        <v>77</v>
      </c>
      <c r="AN666" s="82"/>
      <c r="AO666" s="75"/>
      <c r="AP666" s="85"/>
      <c r="AQ666" s="82" t="s">
        <v>75</v>
      </c>
      <c r="AR666" s="75" t="s">
        <v>75</v>
      </c>
      <c r="AS666" s="75" t="s">
        <v>75</v>
      </c>
      <c r="AT666" s="75" t="s">
        <v>75</v>
      </c>
      <c r="AU666" s="85" t="s">
        <v>75</v>
      </c>
      <c r="AV666" s="86">
        <f t="shared" si="262"/>
        <v>0</v>
      </c>
      <c r="AW666" s="108"/>
      <c r="AX666" s="108"/>
      <c r="AY666" s="108"/>
      <c r="AZ666" s="108"/>
      <c r="BA666" s="108"/>
      <c r="BB666" s="108"/>
      <c r="BC666" s="108"/>
      <c r="BD666" s="108"/>
      <c r="BE666" s="63"/>
    </row>
    <row r="667" spans="1:57" ht="34.049999999999997" customHeight="1" x14ac:dyDescent="0.3">
      <c r="A667" s="702"/>
      <c r="B667" s="675"/>
      <c r="C667" s="672"/>
      <c r="D667" s="72" t="s">
        <v>78</v>
      </c>
      <c r="E667" s="678"/>
      <c r="F667" s="746"/>
      <c r="G667" s="73">
        <f t="shared" si="257"/>
        <v>0</v>
      </c>
      <c r="H667" s="74">
        <f t="shared" si="174"/>
        <v>0</v>
      </c>
      <c r="I667" s="75"/>
      <c r="J667" s="75"/>
      <c r="K667" s="75"/>
      <c r="L667" s="76"/>
      <c r="M667" s="77">
        <f t="shared" si="182"/>
        <v>0</v>
      </c>
      <c r="N667" s="78"/>
      <c r="O667" s="78"/>
      <c r="P667" s="78"/>
      <c r="Q667" s="78"/>
      <c r="R667" s="81"/>
      <c r="S667" s="62"/>
      <c r="T667" s="62"/>
      <c r="U667" s="62"/>
      <c r="V667" s="108"/>
      <c r="W667" s="108"/>
      <c r="X667" s="63"/>
      <c r="Y667" s="109"/>
      <c r="Z667" s="63"/>
      <c r="AA667" s="64"/>
      <c r="AB667" s="65"/>
      <c r="AC667" s="65"/>
      <c r="AD667" s="65"/>
      <c r="AE667" s="65"/>
      <c r="AF667" s="66"/>
      <c r="AG667" s="82"/>
      <c r="AH667" s="85"/>
      <c r="AI667" s="84"/>
      <c r="AJ667" s="83">
        <f>SUM(AK667:AM667)</f>
        <v>0</v>
      </c>
      <c r="AK667" s="84"/>
      <c r="AL667" s="75"/>
      <c r="AM667" s="85"/>
      <c r="AN667" s="82" t="s">
        <v>75</v>
      </c>
      <c r="AO667" s="75" t="s">
        <v>75</v>
      </c>
      <c r="AP667" s="85" t="s">
        <v>75</v>
      </c>
      <c r="AQ667" s="82" t="s">
        <v>75</v>
      </c>
      <c r="AR667" s="75" t="s">
        <v>75</v>
      </c>
      <c r="AS667" s="75" t="s">
        <v>75</v>
      </c>
      <c r="AT667" s="75" t="s">
        <v>75</v>
      </c>
      <c r="AU667" s="85" t="s">
        <v>75</v>
      </c>
      <c r="AV667" s="86">
        <f t="shared" si="262"/>
        <v>0</v>
      </c>
      <c r="AW667" s="108"/>
      <c r="AX667" s="108"/>
      <c r="AY667" s="108"/>
      <c r="AZ667" s="108"/>
      <c r="BA667" s="108"/>
      <c r="BB667" s="108"/>
      <c r="BC667" s="108"/>
      <c r="BD667" s="108"/>
      <c r="BE667" s="63"/>
    </row>
    <row r="668" spans="1:57" ht="34.049999999999997" customHeight="1" x14ac:dyDescent="0.3">
      <c r="A668" s="702"/>
      <c r="B668" s="675"/>
      <c r="C668" s="672"/>
      <c r="D668" s="72" t="s">
        <v>79</v>
      </c>
      <c r="E668" s="678"/>
      <c r="F668" s="746"/>
      <c r="G668" s="73">
        <f t="shared" si="257"/>
        <v>18</v>
      </c>
      <c r="H668" s="74">
        <f t="shared" si="174"/>
        <v>0</v>
      </c>
      <c r="I668" s="75"/>
      <c r="J668" s="75"/>
      <c r="K668" s="75"/>
      <c r="L668" s="76"/>
      <c r="M668" s="77">
        <f t="shared" si="182"/>
        <v>16</v>
      </c>
      <c r="N668" s="78"/>
      <c r="O668" s="78"/>
      <c r="P668" s="78"/>
      <c r="Q668" s="78"/>
      <c r="R668" s="81">
        <v>16</v>
      </c>
      <c r="S668" s="62">
        <v>2</v>
      </c>
      <c r="T668" s="62"/>
      <c r="U668" s="62"/>
      <c r="V668" s="108">
        <v>14</v>
      </c>
      <c r="W668" s="108"/>
      <c r="X668" s="63"/>
      <c r="Y668" s="109">
        <v>13</v>
      </c>
      <c r="Z668" s="63">
        <v>3</v>
      </c>
      <c r="AA668" s="64"/>
      <c r="AB668" s="65">
        <v>9</v>
      </c>
      <c r="AC668" s="65">
        <v>9</v>
      </c>
      <c r="AD668" s="65">
        <v>1</v>
      </c>
      <c r="AE668" s="65">
        <v>9</v>
      </c>
      <c r="AF668" s="66">
        <v>16</v>
      </c>
      <c r="AG668" s="82">
        <v>48</v>
      </c>
      <c r="AH668" s="85">
        <v>28</v>
      </c>
      <c r="AI668" s="84">
        <v>75</v>
      </c>
      <c r="AJ668" s="83">
        <f t="shared" ref="AJ668:AJ669" si="268">SUM(AQ668:AU668)</f>
        <v>14</v>
      </c>
      <c r="AK668" s="84" t="s">
        <v>77</v>
      </c>
      <c r="AL668" s="75" t="s">
        <v>77</v>
      </c>
      <c r="AM668" s="85" t="s">
        <v>77</v>
      </c>
      <c r="AN668" s="82" t="s">
        <v>75</v>
      </c>
      <c r="AO668" s="75" t="s">
        <v>75</v>
      </c>
      <c r="AP668" s="85" t="s">
        <v>75</v>
      </c>
      <c r="AQ668" s="82">
        <v>2</v>
      </c>
      <c r="AR668" s="75">
        <v>7</v>
      </c>
      <c r="AS668" s="75">
        <v>5</v>
      </c>
      <c r="AT668" s="75"/>
      <c r="AU668" s="85"/>
      <c r="AV668" s="86">
        <f t="shared" si="262"/>
        <v>2</v>
      </c>
      <c r="AW668" s="108"/>
      <c r="AX668" s="108"/>
      <c r="AY668" s="108"/>
      <c r="AZ668" s="108"/>
      <c r="BA668" s="108"/>
      <c r="BB668" s="108"/>
      <c r="BC668" s="108">
        <v>2</v>
      </c>
      <c r="BD668" s="108"/>
      <c r="BE668" s="63"/>
    </row>
    <row r="669" spans="1:57" ht="34.049999999999997" customHeight="1" x14ac:dyDescent="0.3">
      <c r="A669" s="702"/>
      <c r="B669" s="676"/>
      <c r="C669" s="721"/>
      <c r="D669" s="89" t="s">
        <v>80</v>
      </c>
      <c r="E669" s="679"/>
      <c r="F669" s="747"/>
      <c r="G669" s="90">
        <f t="shared" si="257"/>
        <v>0</v>
      </c>
      <c r="H669" s="91">
        <f t="shared" si="174"/>
        <v>0</v>
      </c>
      <c r="I669" s="92"/>
      <c r="J669" s="92"/>
      <c r="K669" s="92"/>
      <c r="L669" s="93"/>
      <c r="M669" s="110">
        <f t="shared" si="182"/>
        <v>0</v>
      </c>
      <c r="N669" s="98"/>
      <c r="O669" s="98"/>
      <c r="P669" s="98"/>
      <c r="Q669" s="98"/>
      <c r="R669" s="99"/>
      <c r="S669" s="114"/>
      <c r="T669" s="114"/>
      <c r="U669" s="114"/>
      <c r="V669" s="98"/>
      <c r="W669" s="98"/>
      <c r="X669" s="99"/>
      <c r="Y669" s="97"/>
      <c r="Z669" s="99"/>
      <c r="AA669" s="103"/>
      <c r="AB669" s="92"/>
      <c r="AC669" s="92"/>
      <c r="AD669" s="92"/>
      <c r="AE669" s="92"/>
      <c r="AF669" s="93"/>
      <c r="AG669" s="103"/>
      <c r="AH669" s="106"/>
      <c r="AI669" s="105"/>
      <c r="AJ669" s="104">
        <f t="shared" si="268"/>
        <v>0</v>
      </c>
      <c r="AK669" s="105" t="s">
        <v>75</v>
      </c>
      <c r="AL669" s="92" t="s">
        <v>75</v>
      </c>
      <c r="AM669" s="106" t="s">
        <v>75</v>
      </c>
      <c r="AN669" s="103" t="s">
        <v>75</v>
      </c>
      <c r="AO669" s="92" t="s">
        <v>77</v>
      </c>
      <c r="AP669" s="106" t="s">
        <v>77</v>
      </c>
      <c r="AQ669" s="103"/>
      <c r="AR669" s="92"/>
      <c r="AS669" s="92"/>
      <c r="AT669" s="92"/>
      <c r="AU669" s="106"/>
      <c r="AV669" s="107">
        <f t="shared" si="262"/>
        <v>0</v>
      </c>
      <c r="AW669" s="98"/>
      <c r="AX669" s="98"/>
      <c r="AY669" s="98"/>
      <c r="AZ669" s="98"/>
      <c r="BA669" s="98"/>
      <c r="BB669" s="98"/>
      <c r="BC669" s="98"/>
      <c r="BD669" s="98"/>
      <c r="BE669" s="99"/>
    </row>
    <row r="670" spans="1:57" ht="34.049999999999997" customHeight="1" x14ac:dyDescent="0.3">
      <c r="A670" s="702"/>
      <c r="B670" s="674" t="s">
        <v>317</v>
      </c>
      <c r="C670" s="722" t="s">
        <v>318</v>
      </c>
      <c r="D670" s="51" t="s">
        <v>74</v>
      </c>
      <c r="E670" s="719">
        <v>42</v>
      </c>
      <c r="F670" s="745">
        <f>E670-SUM(M670:M674)</f>
        <v>-7</v>
      </c>
      <c r="G670" s="53">
        <f t="shared" si="257"/>
        <v>0</v>
      </c>
      <c r="H670" s="54">
        <f t="shared" si="174"/>
        <v>0</v>
      </c>
      <c r="I670" s="55"/>
      <c r="J670" s="55"/>
      <c r="K670" s="55"/>
      <c r="L670" s="56"/>
      <c r="M670" s="57">
        <f t="shared" si="182"/>
        <v>0</v>
      </c>
      <c r="N670" s="58"/>
      <c r="O670" s="58"/>
      <c r="P670" s="58"/>
      <c r="Q670" s="58"/>
      <c r="R670" s="59"/>
      <c r="S670" s="60"/>
      <c r="T670" s="58"/>
      <c r="U670" s="58"/>
      <c r="V670" s="55"/>
      <c r="W670" s="58"/>
      <c r="X670" s="61"/>
      <c r="Y670" s="62"/>
      <c r="Z670" s="63"/>
      <c r="AA670" s="64"/>
      <c r="AB670" s="65"/>
      <c r="AC670" s="65"/>
      <c r="AD670" s="65"/>
      <c r="AE670" s="65"/>
      <c r="AF670" s="66"/>
      <c r="AG670" s="64"/>
      <c r="AH670" s="66"/>
      <c r="AI670" s="67"/>
      <c r="AJ670" s="68">
        <f t="shared" ref="AJ670:AJ671" si="269">SUM(AN670:AP670)</f>
        <v>0</v>
      </c>
      <c r="AK670" s="69" t="s">
        <v>75</v>
      </c>
      <c r="AL670" s="55" t="s">
        <v>75</v>
      </c>
      <c r="AM670" s="70" t="s">
        <v>75</v>
      </c>
      <c r="AN670" s="67"/>
      <c r="AO670" s="55"/>
      <c r="AP670" s="70"/>
      <c r="AQ670" s="67" t="s">
        <v>75</v>
      </c>
      <c r="AR670" s="55" t="s">
        <v>75</v>
      </c>
      <c r="AS670" s="55" t="s">
        <v>75</v>
      </c>
      <c r="AT670" s="55" t="s">
        <v>75</v>
      </c>
      <c r="AU670" s="56" t="s">
        <v>75</v>
      </c>
      <c r="AV670" s="71">
        <f t="shared" si="262"/>
        <v>0</v>
      </c>
      <c r="AW670" s="58"/>
      <c r="AX670" s="58"/>
      <c r="AY670" s="58"/>
      <c r="AZ670" s="58"/>
      <c r="BA670" s="58"/>
      <c r="BB670" s="58"/>
      <c r="BC670" s="58"/>
      <c r="BD670" s="58"/>
      <c r="BE670" s="61"/>
    </row>
    <row r="671" spans="1:57" ht="34.049999999999997" customHeight="1" x14ac:dyDescent="0.3">
      <c r="A671" s="702"/>
      <c r="B671" s="675"/>
      <c r="C671" s="672"/>
      <c r="D671" s="72" t="s">
        <v>76</v>
      </c>
      <c r="E671" s="678"/>
      <c r="F671" s="746"/>
      <c r="G671" s="73">
        <f t="shared" si="257"/>
        <v>0</v>
      </c>
      <c r="H671" s="74">
        <f t="shared" si="174"/>
        <v>0</v>
      </c>
      <c r="I671" s="75"/>
      <c r="J671" s="75"/>
      <c r="K671" s="75"/>
      <c r="L671" s="76"/>
      <c r="M671" s="77">
        <f t="shared" si="182"/>
        <v>0</v>
      </c>
      <c r="N671" s="78"/>
      <c r="O671" s="78"/>
      <c r="P671" s="78"/>
      <c r="Q671" s="78"/>
      <c r="R671" s="79"/>
      <c r="S671" s="80"/>
      <c r="T671" s="75"/>
      <c r="U671" s="75"/>
      <c r="V671" s="78"/>
      <c r="W671" s="78"/>
      <c r="X671" s="81"/>
      <c r="Y671" s="62"/>
      <c r="Z671" s="63"/>
      <c r="AA671" s="64"/>
      <c r="AB671" s="65"/>
      <c r="AC671" s="65"/>
      <c r="AD671" s="65"/>
      <c r="AE671" s="65"/>
      <c r="AF671" s="66"/>
      <c r="AG671" s="82"/>
      <c r="AH671" s="76"/>
      <c r="AI671" s="82"/>
      <c r="AJ671" s="83">
        <f t="shared" si="269"/>
        <v>0</v>
      </c>
      <c r="AK671" s="84" t="s">
        <v>77</v>
      </c>
      <c r="AL671" s="75" t="s">
        <v>77</v>
      </c>
      <c r="AM671" s="85" t="s">
        <v>77</v>
      </c>
      <c r="AN671" s="82"/>
      <c r="AO671" s="75"/>
      <c r="AP671" s="85"/>
      <c r="AQ671" s="82" t="s">
        <v>75</v>
      </c>
      <c r="AR671" s="75" t="s">
        <v>75</v>
      </c>
      <c r="AS671" s="75" t="s">
        <v>75</v>
      </c>
      <c r="AT671" s="75" t="s">
        <v>75</v>
      </c>
      <c r="AU671" s="76" t="s">
        <v>75</v>
      </c>
      <c r="AV671" s="86">
        <f t="shared" si="262"/>
        <v>0</v>
      </c>
      <c r="AW671" s="78"/>
      <c r="AX671" s="78"/>
      <c r="AY671" s="78"/>
      <c r="AZ671" s="78"/>
      <c r="BA671" s="78"/>
      <c r="BB671" s="78"/>
      <c r="BC671" s="78"/>
      <c r="BD671" s="78"/>
      <c r="BE671" s="81"/>
    </row>
    <row r="672" spans="1:57" ht="34.049999999999997" customHeight="1" x14ac:dyDescent="0.3">
      <c r="A672" s="702"/>
      <c r="B672" s="675"/>
      <c r="C672" s="672"/>
      <c r="D672" s="72" t="s">
        <v>78</v>
      </c>
      <c r="E672" s="678"/>
      <c r="F672" s="746"/>
      <c r="G672" s="73">
        <f t="shared" si="257"/>
        <v>0</v>
      </c>
      <c r="H672" s="74">
        <f t="shared" si="174"/>
        <v>0</v>
      </c>
      <c r="I672" s="75"/>
      <c r="J672" s="75"/>
      <c r="K672" s="75"/>
      <c r="L672" s="76"/>
      <c r="M672" s="77">
        <f t="shared" si="182"/>
        <v>0</v>
      </c>
      <c r="N672" s="78"/>
      <c r="O672" s="78"/>
      <c r="P672" s="78"/>
      <c r="Q672" s="87"/>
      <c r="R672" s="79"/>
      <c r="S672" s="80"/>
      <c r="T672" s="78"/>
      <c r="U672" s="78"/>
      <c r="V672" s="78"/>
      <c r="W672" s="78"/>
      <c r="X672" s="81"/>
      <c r="Y672" s="62"/>
      <c r="Z672" s="63"/>
      <c r="AA672" s="64"/>
      <c r="AB672" s="65"/>
      <c r="AC672" s="65"/>
      <c r="AD672" s="65"/>
      <c r="AE672" s="65"/>
      <c r="AF672" s="66"/>
      <c r="AG672" s="82"/>
      <c r="AH672" s="76"/>
      <c r="AI672" s="82"/>
      <c r="AJ672" s="83">
        <f>SUM(AK672:AM672)</f>
        <v>0</v>
      </c>
      <c r="AK672" s="84"/>
      <c r="AL672" s="75"/>
      <c r="AM672" s="85"/>
      <c r="AN672" s="82" t="s">
        <v>75</v>
      </c>
      <c r="AO672" s="75" t="s">
        <v>75</v>
      </c>
      <c r="AP672" s="85" t="s">
        <v>75</v>
      </c>
      <c r="AQ672" s="82" t="s">
        <v>75</v>
      </c>
      <c r="AR672" s="75" t="s">
        <v>75</v>
      </c>
      <c r="AS672" s="75" t="s">
        <v>75</v>
      </c>
      <c r="AT672" s="75" t="s">
        <v>75</v>
      </c>
      <c r="AU672" s="76" t="s">
        <v>75</v>
      </c>
      <c r="AV672" s="86">
        <f t="shared" si="262"/>
        <v>0</v>
      </c>
      <c r="AW672" s="78"/>
      <c r="AX672" s="78"/>
      <c r="AY672" s="78"/>
      <c r="AZ672" s="78"/>
      <c r="BA672" s="78"/>
      <c r="BB672" s="78"/>
      <c r="BC672" s="78"/>
      <c r="BD672" s="78"/>
      <c r="BE672" s="81"/>
    </row>
    <row r="673" spans="1:57" ht="34.049999999999997" customHeight="1" x14ac:dyDescent="0.3">
      <c r="A673" s="702"/>
      <c r="B673" s="675"/>
      <c r="C673" s="672"/>
      <c r="D673" s="72" t="s">
        <v>79</v>
      </c>
      <c r="E673" s="678"/>
      <c r="F673" s="746"/>
      <c r="G673" s="73">
        <f t="shared" si="257"/>
        <v>49</v>
      </c>
      <c r="H673" s="74">
        <f t="shared" si="174"/>
        <v>1</v>
      </c>
      <c r="I673" s="75">
        <v>1</v>
      </c>
      <c r="J673" s="75"/>
      <c r="K673" s="75"/>
      <c r="L673" s="76"/>
      <c r="M673" s="77">
        <f t="shared" si="182"/>
        <v>49</v>
      </c>
      <c r="N673" s="78"/>
      <c r="O673" s="78"/>
      <c r="P673" s="78"/>
      <c r="Q673" s="78"/>
      <c r="R673" s="79">
        <v>49</v>
      </c>
      <c r="S673" s="80">
        <v>13</v>
      </c>
      <c r="T673" s="78"/>
      <c r="U673" s="78"/>
      <c r="V673" s="78">
        <v>14</v>
      </c>
      <c r="W673" s="78">
        <v>22</v>
      </c>
      <c r="X673" s="81"/>
      <c r="Y673" s="62">
        <v>41</v>
      </c>
      <c r="Z673" s="63">
        <v>8</v>
      </c>
      <c r="AA673" s="64"/>
      <c r="AB673" s="65">
        <v>6</v>
      </c>
      <c r="AC673" s="65">
        <v>6</v>
      </c>
      <c r="AD673" s="65">
        <v>1</v>
      </c>
      <c r="AE673" s="65">
        <v>32</v>
      </c>
      <c r="AF673" s="66">
        <v>7</v>
      </c>
      <c r="AG673" s="82">
        <v>44</v>
      </c>
      <c r="AH673" s="76">
        <v>23</v>
      </c>
      <c r="AI673" s="82">
        <v>83.5</v>
      </c>
      <c r="AJ673" s="83">
        <f t="shared" ref="AJ673:AJ674" si="270">SUM(AQ673:AU673)</f>
        <v>48</v>
      </c>
      <c r="AK673" s="84" t="s">
        <v>75</v>
      </c>
      <c r="AL673" s="75" t="s">
        <v>75</v>
      </c>
      <c r="AM673" s="85" t="s">
        <v>75</v>
      </c>
      <c r="AN673" s="82" t="s">
        <v>75</v>
      </c>
      <c r="AO673" s="75" t="s">
        <v>77</v>
      </c>
      <c r="AP673" s="85" t="s">
        <v>77</v>
      </c>
      <c r="AQ673" s="88">
        <v>7</v>
      </c>
      <c r="AR673" s="76">
        <v>14</v>
      </c>
      <c r="AS673" s="76">
        <v>22</v>
      </c>
      <c r="AT673" s="76">
        <v>4</v>
      </c>
      <c r="AU673" s="85">
        <v>1</v>
      </c>
      <c r="AV673" s="86">
        <f t="shared" si="262"/>
        <v>0</v>
      </c>
      <c r="AW673" s="78"/>
      <c r="AX673" s="78"/>
      <c r="AY673" s="78"/>
      <c r="AZ673" s="78"/>
      <c r="BA673" s="78"/>
      <c r="BB673" s="78"/>
      <c r="BC673" s="78"/>
      <c r="BD673" s="78"/>
      <c r="BE673" s="81"/>
    </row>
    <row r="674" spans="1:57" ht="34.049999999999997" customHeight="1" x14ac:dyDescent="0.3">
      <c r="A674" s="702"/>
      <c r="B674" s="676"/>
      <c r="C674" s="721"/>
      <c r="D674" s="89" t="s">
        <v>80</v>
      </c>
      <c r="E674" s="679"/>
      <c r="F674" s="747"/>
      <c r="G674" s="90">
        <f t="shared" si="257"/>
        <v>0</v>
      </c>
      <c r="H674" s="91">
        <f t="shared" si="174"/>
        <v>0</v>
      </c>
      <c r="I674" s="92"/>
      <c r="J674" s="92"/>
      <c r="K674" s="92"/>
      <c r="L674" s="93"/>
      <c r="M674" s="94">
        <f t="shared" si="182"/>
        <v>0</v>
      </c>
      <c r="N674" s="95"/>
      <c r="O674" s="95"/>
      <c r="P674" s="95"/>
      <c r="Q674" s="95"/>
      <c r="R674" s="96"/>
      <c r="S674" s="97"/>
      <c r="T674" s="98"/>
      <c r="U674" s="98"/>
      <c r="V674" s="98"/>
      <c r="W674" s="98"/>
      <c r="X674" s="99"/>
      <c r="Y674" s="100"/>
      <c r="Z674" s="81"/>
      <c r="AA674" s="82"/>
      <c r="AB674" s="75"/>
      <c r="AC674" s="75"/>
      <c r="AD674" s="75"/>
      <c r="AE674" s="75"/>
      <c r="AF674" s="76"/>
      <c r="AG674" s="101"/>
      <c r="AH674" s="102"/>
      <c r="AI674" s="103"/>
      <c r="AJ674" s="104">
        <f t="shared" si="270"/>
        <v>0</v>
      </c>
      <c r="AK674" s="105" t="s">
        <v>75</v>
      </c>
      <c r="AL674" s="92" t="s">
        <v>75</v>
      </c>
      <c r="AM674" s="106" t="s">
        <v>75</v>
      </c>
      <c r="AN674" s="103" t="s">
        <v>75</v>
      </c>
      <c r="AO674" s="92" t="s">
        <v>77</v>
      </c>
      <c r="AP674" s="106" t="s">
        <v>77</v>
      </c>
      <c r="AQ674" s="103"/>
      <c r="AR674" s="92"/>
      <c r="AS674" s="92"/>
      <c r="AT674" s="92"/>
      <c r="AU674" s="93"/>
      <c r="AV674" s="107">
        <f t="shared" si="262"/>
        <v>0</v>
      </c>
      <c r="AW674" s="98"/>
      <c r="AX674" s="98"/>
      <c r="AY674" s="98"/>
      <c r="AZ674" s="98"/>
      <c r="BA674" s="98"/>
      <c r="BB674" s="98"/>
      <c r="BC674" s="98"/>
      <c r="BD674" s="98"/>
      <c r="BE674" s="99"/>
    </row>
    <row r="675" spans="1:57" ht="34.049999999999997" customHeight="1" x14ac:dyDescent="0.3">
      <c r="A675" s="702"/>
      <c r="B675" s="674" t="s">
        <v>319</v>
      </c>
      <c r="C675" s="720" t="s">
        <v>320</v>
      </c>
      <c r="D675" s="51" t="s">
        <v>74</v>
      </c>
      <c r="E675" s="719">
        <v>30</v>
      </c>
      <c r="F675" s="745">
        <f>E675-SUM(M675:M679)</f>
        <v>-3</v>
      </c>
      <c r="G675" s="53">
        <f t="shared" si="257"/>
        <v>0</v>
      </c>
      <c r="H675" s="54">
        <f t="shared" si="174"/>
        <v>0</v>
      </c>
      <c r="I675" s="55"/>
      <c r="J675" s="55"/>
      <c r="K675" s="55"/>
      <c r="L675" s="56"/>
      <c r="M675" s="57">
        <f t="shared" si="182"/>
        <v>0</v>
      </c>
      <c r="N675" s="58"/>
      <c r="O675" s="58"/>
      <c r="P675" s="58"/>
      <c r="Q675" s="58"/>
      <c r="R675" s="61"/>
      <c r="S675" s="62"/>
      <c r="T675" s="62"/>
      <c r="U675" s="62"/>
      <c r="V675" s="108"/>
      <c r="W675" s="108"/>
      <c r="X675" s="63"/>
      <c r="Y675" s="60"/>
      <c r="Z675" s="61"/>
      <c r="AA675" s="67"/>
      <c r="AB675" s="55"/>
      <c r="AC675" s="55"/>
      <c r="AD675" s="55"/>
      <c r="AE675" s="55"/>
      <c r="AF675" s="56"/>
      <c r="AG675" s="67"/>
      <c r="AH675" s="70"/>
      <c r="AI675" s="69"/>
      <c r="AJ675" s="68">
        <f t="shared" ref="AJ675:AJ676" si="271">SUM(AN675:AP675)</f>
        <v>0</v>
      </c>
      <c r="AK675" s="69" t="s">
        <v>75</v>
      </c>
      <c r="AL675" s="55" t="s">
        <v>75</v>
      </c>
      <c r="AM675" s="70" t="s">
        <v>75</v>
      </c>
      <c r="AN675" s="67"/>
      <c r="AO675" s="55"/>
      <c r="AP675" s="70"/>
      <c r="AQ675" s="67" t="s">
        <v>75</v>
      </c>
      <c r="AR675" s="55" t="s">
        <v>75</v>
      </c>
      <c r="AS675" s="55" t="s">
        <v>75</v>
      </c>
      <c r="AT675" s="55" t="s">
        <v>75</v>
      </c>
      <c r="AU675" s="70" t="s">
        <v>75</v>
      </c>
      <c r="AV675" s="71">
        <f t="shared" si="262"/>
        <v>0</v>
      </c>
      <c r="AW675" s="108"/>
      <c r="AX675" s="108"/>
      <c r="AY675" s="108"/>
      <c r="AZ675" s="108"/>
      <c r="BA675" s="108"/>
      <c r="BB675" s="108"/>
      <c r="BC675" s="108"/>
      <c r="BD675" s="108"/>
      <c r="BE675" s="63"/>
    </row>
    <row r="676" spans="1:57" ht="34.049999999999997" customHeight="1" x14ac:dyDescent="0.3">
      <c r="A676" s="702"/>
      <c r="B676" s="675"/>
      <c r="C676" s="672"/>
      <c r="D676" s="72" t="s">
        <v>76</v>
      </c>
      <c r="E676" s="678"/>
      <c r="F676" s="746"/>
      <c r="G676" s="73">
        <f t="shared" si="257"/>
        <v>0</v>
      </c>
      <c r="H676" s="74">
        <f t="shared" si="174"/>
        <v>0</v>
      </c>
      <c r="I676" s="75"/>
      <c r="J676" s="75"/>
      <c r="K676" s="75"/>
      <c r="L676" s="76"/>
      <c r="M676" s="77">
        <f t="shared" si="182"/>
        <v>0</v>
      </c>
      <c r="N676" s="78"/>
      <c r="O676" s="78"/>
      <c r="P676" s="78"/>
      <c r="Q676" s="78"/>
      <c r="R676" s="81"/>
      <c r="S676" s="62"/>
      <c r="T676" s="62"/>
      <c r="U676" s="62"/>
      <c r="V676" s="108"/>
      <c r="W676" s="108"/>
      <c r="X676" s="63"/>
      <c r="Y676" s="109"/>
      <c r="Z676" s="63"/>
      <c r="AA676" s="64"/>
      <c r="AB676" s="65"/>
      <c r="AC676" s="65"/>
      <c r="AD676" s="65"/>
      <c r="AE676" s="65"/>
      <c r="AF676" s="66"/>
      <c r="AG676" s="82"/>
      <c r="AH676" s="85"/>
      <c r="AI676" s="84"/>
      <c r="AJ676" s="83">
        <f t="shared" si="271"/>
        <v>0</v>
      </c>
      <c r="AK676" s="84" t="s">
        <v>77</v>
      </c>
      <c r="AL676" s="75" t="s">
        <v>77</v>
      </c>
      <c r="AM676" s="85" t="s">
        <v>77</v>
      </c>
      <c r="AN676" s="82"/>
      <c r="AO676" s="75"/>
      <c r="AP676" s="85"/>
      <c r="AQ676" s="82" t="s">
        <v>75</v>
      </c>
      <c r="AR676" s="75" t="s">
        <v>75</v>
      </c>
      <c r="AS676" s="75" t="s">
        <v>75</v>
      </c>
      <c r="AT676" s="75" t="s">
        <v>75</v>
      </c>
      <c r="AU676" s="85" t="s">
        <v>75</v>
      </c>
      <c r="AV676" s="86">
        <f t="shared" si="262"/>
        <v>0</v>
      </c>
      <c r="AW676" s="108"/>
      <c r="AX676" s="108"/>
      <c r="AY676" s="108"/>
      <c r="AZ676" s="108"/>
      <c r="BA676" s="108"/>
      <c r="BB676" s="108"/>
      <c r="BC676" s="108"/>
      <c r="BD676" s="108"/>
      <c r="BE676" s="63"/>
    </row>
    <row r="677" spans="1:57" ht="34.049999999999997" customHeight="1" x14ac:dyDescent="0.3">
      <c r="A677" s="702"/>
      <c r="B677" s="675"/>
      <c r="C677" s="672"/>
      <c r="D677" s="72" t="s">
        <v>78</v>
      </c>
      <c r="E677" s="678"/>
      <c r="F677" s="746"/>
      <c r="G677" s="73">
        <f t="shared" si="257"/>
        <v>0</v>
      </c>
      <c r="H677" s="74">
        <f t="shared" si="174"/>
        <v>0</v>
      </c>
      <c r="I677" s="75"/>
      <c r="J677" s="75"/>
      <c r="K677" s="75"/>
      <c r="L677" s="76"/>
      <c r="M677" s="77">
        <f t="shared" si="182"/>
        <v>0</v>
      </c>
      <c r="N677" s="78"/>
      <c r="O677" s="78"/>
      <c r="P677" s="78"/>
      <c r="Q677" s="78"/>
      <c r="R677" s="81"/>
      <c r="S677" s="62"/>
      <c r="T677" s="62"/>
      <c r="U677" s="62"/>
      <c r="V677" s="108"/>
      <c r="W677" s="108"/>
      <c r="X677" s="63"/>
      <c r="Y677" s="109"/>
      <c r="Z677" s="63"/>
      <c r="AA677" s="64"/>
      <c r="AB677" s="65"/>
      <c r="AC677" s="65"/>
      <c r="AD677" s="65"/>
      <c r="AE677" s="65"/>
      <c r="AF677" s="66"/>
      <c r="AG677" s="82"/>
      <c r="AH677" s="85"/>
      <c r="AI677" s="84"/>
      <c r="AJ677" s="83">
        <f>SUM(AK677:AM677)</f>
        <v>0</v>
      </c>
      <c r="AK677" s="84"/>
      <c r="AL677" s="75"/>
      <c r="AM677" s="85"/>
      <c r="AN677" s="82" t="s">
        <v>75</v>
      </c>
      <c r="AO677" s="75" t="s">
        <v>75</v>
      </c>
      <c r="AP677" s="85" t="s">
        <v>75</v>
      </c>
      <c r="AQ677" s="82" t="s">
        <v>75</v>
      </c>
      <c r="AR677" s="75" t="s">
        <v>75</v>
      </c>
      <c r="AS677" s="75" t="s">
        <v>75</v>
      </c>
      <c r="AT677" s="75" t="s">
        <v>75</v>
      </c>
      <c r="AU677" s="85" t="s">
        <v>75</v>
      </c>
      <c r="AV677" s="86">
        <f t="shared" si="262"/>
        <v>0</v>
      </c>
      <c r="AW677" s="108"/>
      <c r="AX677" s="108"/>
      <c r="AY677" s="108"/>
      <c r="AZ677" s="108"/>
      <c r="BA677" s="108"/>
      <c r="BB677" s="108"/>
      <c r="BC677" s="108"/>
      <c r="BD677" s="108"/>
      <c r="BE677" s="63"/>
    </row>
    <row r="678" spans="1:57" ht="34.049999999999997" customHeight="1" x14ac:dyDescent="0.3">
      <c r="A678" s="702"/>
      <c r="B678" s="675"/>
      <c r="C678" s="672"/>
      <c r="D678" s="72" t="s">
        <v>79</v>
      </c>
      <c r="E678" s="678"/>
      <c r="F678" s="746"/>
      <c r="G678" s="73">
        <f t="shared" si="257"/>
        <v>33</v>
      </c>
      <c r="H678" s="74">
        <f t="shared" si="174"/>
        <v>1</v>
      </c>
      <c r="I678" s="75">
        <v>1</v>
      </c>
      <c r="J678" s="75"/>
      <c r="K678" s="75"/>
      <c r="L678" s="76"/>
      <c r="M678" s="77">
        <f t="shared" si="182"/>
        <v>33</v>
      </c>
      <c r="N678" s="78"/>
      <c r="O678" s="78"/>
      <c r="P678" s="78"/>
      <c r="Q678" s="78"/>
      <c r="R678" s="81">
        <v>33</v>
      </c>
      <c r="S678" s="62">
        <v>5</v>
      </c>
      <c r="T678" s="62"/>
      <c r="U678" s="62"/>
      <c r="V678" s="108">
        <v>28</v>
      </c>
      <c r="W678" s="108"/>
      <c r="X678" s="63"/>
      <c r="Y678" s="109">
        <v>29</v>
      </c>
      <c r="Z678" s="63">
        <v>4</v>
      </c>
      <c r="AA678" s="64"/>
      <c r="AB678" s="65">
        <v>8</v>
      </c>
      <c r="AC678" s="65">
        <v>8</v>
      </c>
      <c r="AD678" s="65"/>
      <c r="AE678" s="65">
        <v>14</v>
      </c>
      <c r="AF678" s="66">
        <v>2</v>
      </c>
      <c r="AG678" s="82">
        <v>42</v>
      </c>
      <c r="AH678" s="85">
        <v>20</v>
      </c>
      <c r="AI678" s="84">
        <v>92</v>
      </c>
      <c r="AJ678" s="83">
        <f t="shared" ref="AJ678:AJ679" si="272">SUM(AQ678:AU678)</f>
        <v>33</v>
      </c>
      <c r="AK678" s="84" t="s">
        <v>77</v>
      </c>
      <c r="AL678" s="75" t="s">
        <v>77</v>
      </c>
      <c r="AM678" s="85" t="s">
        <v>77</v>
      </c>
      <c r="AN678" s="82" t="s">
        <v>75</v>
      </c>
      <c r="AO678" s="75" t="s">
        <v>75</v>
      </c>
      <c r="AP678" s="85" t="s">
        <v>75</v>
      </c>
      <c r="AQ678" s="82"/>
      <c r="AR678" s="75">
        <v>3</v>
      </c>
      <c r="AS678" s="75">
        <v>30</v>
      </c>
      <c r="AT678" s="75"/>
      <c r="AU678" s="85"/>
      <c r="AV678" s="86">
        <f t="shared" si="262"/>
        <v>0</v>
      </c>
      <c r="AW678" s="108"/>
      <c r="AX678" s="108"/>
      <c r="AY678" s="108"/>
      <c r="AZ678" s="108"/>
      <c r="BA678" s="108"/>
      <c r="BB678" s="108"/>
      <c r="BC678" s="108"/>
      <c r="BD678" s="108"/>
      <c r="BE678" s="63"/>
    </row>
    <row r="679" spans="1:57" ht="34.049999999999997" customHeight="1" x14ac:dyDescent="0.3">
      <c r="A679" s="702"/>
      <c r="B679" s="676"/>
      <c r="C679" s="721"/>
      <c r="D679" s="89" t="s">
        <v>80</v>
      </c>
      <c r="E679" s="679"/>
      <c r="F679" s="747"/>
      <c r="G679" s="90">
        <f t="shared" si="257"/>
        <v>0</v>
      </c>
      <c r="H679" s="91">
        <f t="shared" si="174"/>
        <v>0</v>
      </c>
      <c r="I679" s="92"/>
      <c r="J679" s="92"/>
      <c r="K679" s="92"/>
      <c r="L679" s="93"/>
      <c r="M679" s="110">
        <f t="shared" si="182"/>
        <v>0</v>
      </c>
      <c r="N679" s="98"/>
      <c r="O679" s="98"/>
      <c r="P679" s="98"/>
      <c r="Q679" s="98"/>
      <c r="R679" s="99"/>
      <c r="S679" s="100"/>
      <c r="T679" s="100"/>
      <c r="U679" s="100"/>
      <c r="V679" s="78"/>
      <c r="W679" s="78"/>
      <c r="X679" s="81"/>
      <c r="Y679" s="80"/>
      <c r="Z679" s="81"/>
      <c r="AA679" s="82"/>
      <c r="AB679" s="75"/>
      <c r="AC679" s="75"/>
      <c r="AD679" s="75"/>
      <c r="AE679" s="75"/>
      <c r="AF679" s="76"/>
      <c r="AG679" s="103"/>
      <c r="AH679" s="106"/>
      <c r="AI679" s="111"/>
      <c r="AJ679" s="112">
        <f t="shared" si="272"/>
        <v>0</v>
      </c>
      <c r="AK679" s="105" t="s">
        <v>75</v>
      </c>
      <c r="AL679" s="92" t="s">
        <v>75</v>
      </c>
      <c r="AM679" s="106" t="s">
        <v>75</v>
      </c>
      <c r="AN679" s="103" t="s">
        <v>75</v>
      </c>
      <c r="AO679" s="92" t="s">
        <v>77</v>
      </c>
      <c r="AP679" s="106" t="s">
        <v>77</v>
      </c>
      <c r="AQ679" s="103"/>
      <c r="AR679" s="92"/>
      <c r="AS679" s="92"/>
      <c r="AT679" s="92"/>
      <c r="AU679" s="106"/>
      <c r="AV679" s="107">
        <f t="shared" si="262"/>
        <v>0</v>
      </c>
      <c r="AW679" s="78"/>
      <c r="AX679" s="78"/>
      <c r="AY679" s="78"/>
      <c r="AZ679" s="78"/>
      <c r="BA679" s="78"/>
      <c r="BB679" s="78"/>
      <c r="BC679" s="78"/>
      <c r="BD679" s="78"/>
      <c r="BE679" s="81"/>
    </row>
    <row r="680" spans="1:57" ht="34.049999999999997" customHeight="1" x14ac:dyDescent="0.3">
      <c r="A680" s="702"/>
      <c r="B680" s="674" t="s">
        <v>321</v>
      </c>
      <c r="C680" s="722" t="s">
        <v>322</v>
      </c>
      <c r="D680" s="51" t="s">
        <v>74</v>
      </c>
      <c r="E680" s="719">
        <v>22</v>
      </c>
      <c r="F680" s="745">
        <f>E680-SUM(M680:M684)</f>
        <v>-3</v>
      </c>
      <c r="G680" s="53">
        <f t="shared" si="257"/>
        <v>0</v>
      </c>
      <c r="H680" s="54">
        <f t="shared" si="174"/>
        <v>0</v>
      </c>
      <c r="I680" s="55"/>
      <c r="J680" s="55"/>
      <c r="K680" s="55"/>
      <c r="L680" s="56"/>
      <c r="M680" s="57">
        <f t="shared" si="182"/>
        <v>0</v>
      </c>
      <c r="N680" s="58"/>
      <c r="O680" s="58"/>
      <c r="P680" s="58"/>
      <c r="Q680" s="58"/>
      <c r="R680" s="61"/>
      <c r="S680" s="113"/>
      <c r="T680" s="113"/>
      <c r="U680" s="113"/>
      <c r="V680" s="58"/>
      <c r="W680" s="58"/>
      <c r="X680" s="61"/>
      <c r="Y680" s="60"/>
      <c r="Z680" s="61"/>
      <c r="AA680" s="67"/>
      <c r="AB680" s="55"/>
      <c r="AC680" s="55"/>
      <c r="AD680" s="55"/>
      <c r="AE680" s="55"/>
      <c r="AF680" s="56"/>
      <c r="AG680" s="67"/>
      <c r="AH680" s="70"/>
      <c r="AI680" s="69"/>
      <c r="AJ680" s="68">
        <f t="shared" ref="AJ680:AJ681" si="273">SUM(AN680:AP680)</f>
        <v>0</v>
      </c>
      <c r="AK680" s="69" t="s">
        <v>75</v>
      </c>
      <c r="AL680" s="55" t="s">
        <v>75</v>
      </c>
      <c r="AM680" s="70" t="s">
        <v>75</v>
      </c>
      <c r="AN680" s="67"/>
      <c r="AO680" s="55"/>
      <c r="AP680" s="70"/>
      <c r="AQ680" s="67" t="s">
        <v>75</v>
      </c>
      <c r="AR680" s="55" t="s">
        <v>75</v>
      </c>
      <c r="AS680" s="55" t="s">
        <v>75</v>
      </c>
      <c r="AT680" s="55" t="s">
        <v>75</v>
      </c>
      <c r="AU680" s="70" t="s">
        <v>75</v>
      </c>
      <c r="AV680" s="71">
        <f t="shared" si="262"/>
        <v>0</v>
      </c>
      <c r="AW680" s="58"/>
      <c r="AX680" s="58"/>
      <c r="AY680" s="58"/>
      <c r="AZ680" s="58"/>
      <c r="BA680" s="58"/>
      <c r="BB680" s="58"/>
      <c r="BC680" s="58"/>
      <c r="BD680" s="58"/>
      <c r="BE680" s="61"/>
    </row>
    <row r="681" spans="1:57" ht="34.049999999999997" customHeight="1" x14ac:dyDescent="0.3">
      <c r="A681" s="702"/>
      <c r="B681" s="675"/>
      <c r="C681" s="672"/>
      <c r="D681" s="72" t="s">
        <v>76</v>
      </c>
      <c r="E681" s="678"/>
      <c r="F681" s="746"/>
      <c r="G681" s="73">
        <f t="shared" si="257"/>
        <v>0</v>
      </c>
      <c r="H681" s="74">
        <f t="shared" si="174"/>
        <v>0</v>
      </c>
      <c r="I681" s="75"/>
      <c r="J681" s="75"/>
      <c r="K681" s="75"/>
      <c r="L681" s="76"/>
      <c r="M681" s="77">
        <f t="shared" si="182"/>
        <v>0</v>
      </c>
      <c r="N681" s="78"/>
      <c r="O681" s="78"/>
      <c r="P681" s="78"/>
      <c r="Q681" s="78"/>
      <c r="R681" s="81"/>
      <c r="S681" s="62"/>
      <c r="T681" s="62"/>
      <c r="U681" s="62"/>
      <c r="V681" s="108"/>
      <c r="W681" s="108"/>
      <c r="X681" s="63"/>
      <c r="Y681" s="109"/>
      <c r="Z681" s="63"/>
      <c r="AA681" s="64"/>
      <c r="AB681" s="65"/>
      <c r="AC681" s="65"/>
      <c r="AD681" s="65"/>
      <c r="AE681" s="65"/>
      <c r="AF681" s="66"/>
      <c r="AG681" s="82"/>
      <c r="AH681" s="85"/>
      <c r="AI681" s="84"/>
      <c r="AJ681" s="83">
        <f t="shared" si="273"/>
        <v>0</v>
      </c>
      <c r="AK681" s="84" t="s">
        <v>77</v>
      </c>
      <c r="AL681" s="75" t="s">
        <v>77</v>
      </c>
      <c r="AM681" s="85" t="s">
        <v>77</v>
      </c>
      <c r="AN681" s="82"/>
      <c r="AO681" s="75"/>
      <c r="AP681" s="85"/>
      <c r="AQ681" s="82" t="s">
        <v>75</v>
      </c>
      <c r="AR681" s="75" t="s">
        <v>75</v>
      </c>
      <c r="AS681" s="75" t="s">
        <v>75</v>
      </c>
      <c r="AT681" s="75" t="s">
        <v>75</v>
      </c>
      <c r="AU681" s="85" t="s">
        <v>75</v>
      </c>
      <c r="AV681" s="86">
        <f t="shared" si="262"/>
        <v>0</v>
      </c>
      <c r="AW681" s="108"/>
      <c r="AX681" s="108"/>
      <c r="AY681" s="108"/>
      <c r="AZ681" s="108"/>
      <c r="BA681" s="108"/>
      <c r="BB681" s="108"/>
      <c r="BC681" s="108"/>
      <c r="BD681" s="108"/>
      <c r="BE681" s="63"/>
    </row>
    <row r="682" spans="1:57" ht="34.049999999999997" customHeight="1" x14ac:dyDescent="0.3">
      <c r="A682" s="702"/>
      <c r="B682" s="675"/>
      <c r="C682" s="672"/>
      <c r="D682" s="72" t="s">
        <v>78</v>
      </c>
      <c r="E682" s="678"/>
      <c r="F682" s="746"/>
      <c r="G682" s="73">
        <f t="shared" si="257"/>
        <v>0</v>
      </c>
      <c r="H682" s="74">
        <f t="shared" si="174"/>
        <v>0</v>
      </c>
      <c r="I682" s="75"/>
      <c r="J682" s="75"/>
      <c r="K682" s="75"/>
      <c r="L682" s="76"/>
      <c r="M682" s="77">
        <f t="shared" si="182"/>
        <v>0</v>
      </c>
      <c r="N682" s="78"/>
      <c r="O682" s="78"/>
      <c r="P682" s="78"/>
      <c r="Q682" s="78"/>
      <c r="R682" s="81"/>
      <c r="S682" s="62"/>
      <c r="T682" s="62"/>
      <c r="U682" s="62"/>
      <c r="V682" s="108"/>
      <c r="W682" s="108"/>
      <c r="X682" s="63"/>
      <c r="Y682" s="109"/>
      <c r="Z682" s="63"/>
      <c r="AA682" s="64"/>
      <c r="AB682" s="65"/>
      <c r="AC682" s="65"/>
      <c r="AD682" s="65"/>
      <c r="AE682" s="65"/>
      <c r="AF682" s="66"/>
      <c r="AG682" s="82"/>
      <c r="AH682" s="85"/>
      <c r="AI682" s="84"/>
      <c r="AJ682" s="83">
        <f>SUM(AK682:AM682)</f>
        <v>0</v>
      </c>
      <c r="AK682" s="84"/>
      <c r="AL682" s="75"/>
      <c r="AM682" s="85"/>
      <c r="AN682" s="82" t="s">
        <v>75</v>
      </c>
      <c r="AO682" s="75" t="s">
        <v>75</v>
      </c>
      <c r="AP682" s="85" t="s">
        <v>75</v>
      </c>
      <c r="AQ682" s="82" t="s">
        <v>75</v>
      </c>
      <c r="AR682" s="75" t="s">
        <v>75</v>
      </c>
      <c r="AS682" s="75" t="s">
        <v>75</v>
      </c>
      <c r="AT682" s="75" t="s">
        <v>75</v>
      </c>
      <c r="AU682" s="85" t="s">
        <v>75</v>
      </c>
      <c r="AV682" s="86">
        <f t="shared" si="262"/>
        <v>0</v>
      </c>
      <c r="AW682" s="108"/>
      <c r="AX682" s="108"/>
      <c r="AY682" s="108"/>
      <c r="AZ682" s="108"/>
      <c r="BA682" s="108"/>
      <c r="BB682" s="108"/>
      <c r="BC682" s="108"/>
      <c r="BD682" s="108"/>
      <c r="BE682" s="63"/>
    </row>
    <row r="683" spans="1:57" ht="34.049999999999997" customHeight="1" x14ac:dyDescent="0.3">
      <c r="A683" s="702"/>
      <c r="B683" s="675"/>
      <c r="C683" s="672"/>
      <c r="D683" s="72" t="s">
        <v>79</v>
      </c>
      <c r="E683" s="678"/>
      <c r="F683" s="746"/>
      <c r="G683" s="73">
        <f t="shared" si="257"/>
        <v>25</v>
      </c>
      <c r="H683" s="74">
        <f t="shared" si="174"/>
        <v>1</v>
      </c>
      <c r="I683" s="75">
        <v>1</v>
      </c>
      <c r="J683" s="75"/>
      <c r="K683" s="75"/>
      <c r="L683" s="76"/>
      <c r="M683" s="77">
        <f t="shared" si="182"/>
        <v>25</v>
      </c>
      <c r="N683" s="78"/>
      <c r="O683" s="78"/>
      <c r="P683" s="78"/>
      <c r="Q683" s="78"/>
      <c r="R683" s="81">
        <v>25</v>
      </c>
      <c r="S683" s="62"/>
      <c r="T683" s="62"/>
      <c r="U683" s="62"/>
      <c r="V683" s="108">
        <v>25</v>
      </c>
      <c r="W683" s="108"/>
      <c r="X683" s="63"/>
      <c r="Y683" s="109">
        <v>23</v>
      </c>
      <c r="Z683" s="63">
        <v>2</v>
      </c>
      <c r="AA683" s="64"/>
      <c r="AB683" s="65">
        <v>6</v>
      </c>
      <c r="AC683" s="65">
        <v>6</v>
      </c>
      <c r="AD683" s="65"/>
      <c r="AE683" s="65">
        <v>14</v>
      </c>
      <c r="AF683" s="66">
        <v>4</v>
      </c>
      <c r="AG683" s="82">
        <v>37</v>
      </c>
      <c r="AH683" s="85">
        <v>15</v>
      </c>
      <c r="AI683" s="84">
        <v>95</v>
      </c>
      <c r="AJ683" s="83">
        <f t="shared" ref="AJ683:AJ684" si="274">SUM(AQ683:AU683)</f>
        <v>25</v>
      </c>
      <c r="AK683" s="84" t="s">
        <v>77</v>
      </c>
      <c r="AL683" s="75" t="s">
        <v>77</v>
      </c>
      <c r="AM683" s="85" t="s">
        <v>77</v>
      </c>
      <c r="AN683" s="82" t="s">
        <v>75</v>
      </c>
      <c r="AO683" s="75" t="s">
        <v>75</v>
      </c>
      <c r="AP683" s="85" t="s">
        <v>75</v>
      </c>
      <c r="AQ683" s="82">
        <v>2</v>
      </c>
      <c r="AR683" s="75">
        <v>6</v>
      </c>
      <c r="AS683" s="75">
        <v>12</v>
      </c>
      <c r="AT683" s="75">
        <v>3</v>
      </c>
      <c r="AU683" s="85">
        <v>2</v>
      </c>
      <c r="AV683" s="86">
        <f t="shared" si="262"/>
        <v>0</v>
      </c>
      <c r="AW683" s="108"/>
      <c r="AX683" s="108"/>
      <c r="AY683" s="108"/>
      <c r="AZ683" s="108"/>
      <c r="BA683" s="108"/>
      <c r="BB683" s="108"/>
      <c r="BC683" s="108"/>
      <c r="BD683" s="108"/>
      <c r="BE683" s="63"/>
    </row>
    <row r="684" spans="1:57" ht="34.049999999999997" customHeight="1" x14ac:dyDescent="0.3">
      <c r="A684" s="702"/>
      <c r="B684" s="676"/>
      <c r="C684" s="721"/>
      <c r="D684" s="89" t="s">
        <v>80</v>
      </c>
      <c r="E684" s="679"/>
      <c r="F684" s="747"/>
      <c r="G684" s="90">
        <f t="shared" si="257"/>
        <v>0</v>
      </c>
      <c r="H684" s="91">
        <f t="shared" si="174"/>
        <v>0</v>
      </c>
      <c r="I684" s="92"/>
      <c r="J684" s="92"/>
      <c r="K684" s="92"/>
      <c r="L684" s="93"/>
      <c r="M684" s="110">
        <f t="shared" si="182"/>
        <v>0</v>
      </c>
      <c r="N684" s="98"/>
      <c r="O684" s="98"/>
      <c r="P684" s="98"/>
      <c r="Q684" s="98"/>
      <c r="R684" s="99"/>
      <c r="S684" s="114"/>
      <c r="T684" s="114"/>
      <c r="U684" s="114"/>
      <c r="V684" s="98"/>
      <c r="W684" s="98"/>
      <c r="X684" s="99"/>
      <c r="Y684" s="97"/>
      <c r="Z684" s="99"/>
      <c r="AA684" s="103"/>
      <c r="AB684" s="92"/>
      <c r="AC684" s="92"/>
      <c r="AD684" s="92"/>
      <c r="AE684" s="92"/>
      <c r="AF684" s="93"/>
      <c r="AG684" s="103"/>
      <c r="AH684" s="106"/>
      <c r="AI684" s="105"/>
      <c r="AJ684" s="104">
        <f t="shared" si="274"/>
        <v>0</v>
      </c>
      <c r="AK684" s="105" t="s">
        <v>75</v>
      </c>
      <c r="AL684" s="92" t="s">
        <v>75</v>
      </c>
      <c r="AM684" s="106" t="s">
        <v>75</v>
      </c>
      <c r="AN684" s="103" t="s">
        <v>75</v>
      </c>
      <c r="AO684" s="92" t="s">
        <v>77</v>
      </c>
      <c r="AP684" s="106" t="s">
        <v>77</v>
      </c>
      <c r="AQ684" s="103"/>
      <c r="AR684" s="92"/>
      <c r="AS684" s="92"/>
      <c r="AT684" s="92"/>
      <c r="AU684" s="106"/>
      <c r="AV684" s="107">
        <f t="shared" si="262"/>
        <v>0</v>
      </c>
      <c r="AW684" s="98"/>
      <c r="AX684" s="98"/>
      <c r="AY684" s="98"/>
      <c r="AZ684" s="98"/>
      <c r="BA684" s="98"/>
      <c r="BB684" s="98"/>
      <c r="BC684" s="98"/>
      <c r="BD684" s="98"/>
      <c r="BE684" s="99"/>
    </row>
    <row r="685" spans="1:57" ht="34.049999999999997" customHeight="1" x14ac:dyDescent="0.3">
      <c r="A685" s="702"/>
      <c r="B685" s="674" t="s">
        <v>323</v>
      </c>
      <c r="C685" s="737" t="str">
        <f>IF(C684=0,"",C684)</f>
        <v/>
      </c>
      <c r="D685" s="51" t="s">
        <v>74</v>
      </c>
      <c r="E685" s="719">
        <v>12</v>
      </c>
      <c r="F685" s="745">
        <f>E685-SUM(M685:M689)</f>
        <v>-1</v>
      </c>
      <c r="G685" s="53">
        <f t="shared" si="257"/>
        <v>0</v>
      </c>
      <c r="H685" s="54">
        <f t="shared" si="174"/>
        <v>0</v>
      </c>
      <c r="I685" s="55"/>
      <c r="J685" s="55"/>
      <c r="K685" s="55"/>
      <c r="L685" s="56"/>
      <c r="M685" s="57">
        <f t="shared" si="182"/>
        <v>0</v>
      </c>
      <c r="N685" s="58"/>
      <c r="O685" s="58"/>
      <c r="P685" s="58"/>
      <c r="Q685" s="58"/>
      <c r="R685" s="59"/>
      <c r="S685" s="60"/>
      <c r="T685" s="58"/>
      <c r="U685" s="58"/>
      <c r="V685" s="55"/>
      <c r="W685" s="58"/>
      <c r="X685" s="61"/>
      <c r="Y685" s="62"/>
      <c r="Z685" s="63"/>
      <c r="AA685" s="64"/>
      <c r="AB685" s="65"/>
      <c r="AC685" s="65"/>
      <c r="AD685" s="65"/>
      <c r="AE685" s="65"/>
      <c r="AF685" s="66"/>
      <c r="AG685" s="64"/>
      <c r="AH685" s="66"/>
      <c r="AI685" s="67"/>
      <c r="AJ685" s="68">
        <f t="shared" ref="AJ685:AJ686" si="275">SUM(AN685:AP685)</f>
        <v>0</v>
      </c>
      <c r="AK685" s="69" t="s">
        <v>75</v>
      </c>
      <c r="AL685" s="55" t="s">
        <v>75</v>
      </c>
      <c r="AM685" s="70" t="s">
        <v>75</v>
      </c>
      <c r="AN685" s="67"/>
      <c r="AO685" s="55"/>
      <c r="AP685" s="70"/>
      <c r="AQ685" s="67" t="s">
        <v>75</v>
      </c>
      <c r="AR685" s="55" t="s">
        <v>75</v>
      </c>
      <c r="AS685" s="55" t="s">
        <v>75</v>
      </c>
      <c r="AT685" s="55" t="s">
        <v>75</v>
      </c>
      <c r="AU685" s="56" t="s">
        <v>75</v>
      </c>
      <c r="AV685" s="71">
        <f t="shared" si="262"/>
        <v>0</v>
      </c>
      <c r="AW685" s="58"/>
      <c r="AX685" s="58"/>
      <c r="AY685" s="58"/>
      <c r="AZ685" s="58"/>
      <c r="BA685" s="58"/>
      <c r="BB685" s="58"/>
      <c r="BC685" s="58"/>
      <c r="BD685" s="58"/>
      <c r="BE685" s="61"/>
    </row>
    <row r="686" spans="1:57" ht="34.049999999999997" customHeight="1" x14ac:dyDescent="0.3">
      <c r="A686" s="702"/>
      <c r="B686" s="675"/>
      <c r="C686" s="672"/>
      <c r="D686" s="72" t="s">
        <v>76</v>
      </c>
      <c r="E686" s="678"/>
      <c r="F686" s="746"/>
      <c r="G686" s="73">
        <f t="shared" si="257"/>
        <v>0</v>
      </c>
      <c r="H686" s="74">
        <f t="shared" si="174"/>
        <v>0</v>
      </c>
      <c r="I686" s="75"/>
      <c r="J686" s="75"/>
      <c r="K686" s="75"/>
      <c r="L686" s="76"/>
      <c r="M686" s="77">
        <f t="shared" si="182"/>
        <v>0</v>
      </c>
      <c r="N686" s="78"/>
      <c r="O686" s="78"/>
      <c r="P686" s="78"/>
      <c r="Q686" s="78"/>
      <c r="R686" s="79"/>
      <c r="S686" s="80"/>
      <c r="T686" s="75"/>
      <c r="U686" s="75"/>
      <c r="V686" s="78"/>
      <c r="W686" s="78"/>
      <c r="X686" s="81"/>
      <c r="Y686" s="62"/>
      <c r="Z686" s="63"/>
      <c r="AA686" s="64"/>
      <c r="AB686" s="65"/>
      <c r="AC686" s="65"/>
      <c r="AD686" s="65"/>
      <c r="AE686" s="65"/>
      <c r="AF686" s="66"/>
      <c r="AG686" s="82"/>
      <c r="AH686" s="76"/>
      <c r="AI686" s="82"/>
      <c r="AJ686" s="83">
        <f t="shared" si="275"/>
        <v>0</v>
      </c>
      <c r="AK686" s="84" t="s">
        <v>77</v>
      </c>
      <c r="AL686" s="75" t="s">
        <v>77</v>
      </c>
      <c r="AM686" s="85" t="s">
        <v>77</v>
      </c>
      <c r="AN686" s="82"/>
      <c r="AO686" s="75"/>
      <c r="AP686" s="85"/>
      <c r="AQ686" s="82" t="s">
        <v>75</v>
      </c>
      <c r="AR686" s="75" t="s">
        <v>75</v>
      </c>
      <c r="AS686" s="75" t="s">
        <v>75</v>
      </c>
      <c r="AT686" s="75" t="s">
        <v>75</v>
      </c>
      <c r="AU686" s="76" t="s">
        <v>75</v>
      </c>
      <c r="AV686" s="86">
        <f t="shared" si="262"/>
        <v>0</v>
      </c>
      <c r="AW686" s="78"/>
      <c r="AX686" s="78"/>
      <c r="AY686" s="78"/>
      <c r="AZ686" s="78"/>
      <c r="BA686" s="78"/>
      <c r="BB686" s="78"/>
      <c r="BC686" s="78"/>
      <c r="BD686" s="78"/>
      <c r="BE686" s="81"/>
    </row>
    <row r="687" spans="1:57" ht="34.049999999999997" customHeight="1" x14ac:dyDescent="0.3">
      <c r="A687" s="702"/>
      <c r="B687" s="675"/>
      <c r="C687" s="672"/>
      <c r="D687" s="72" t="s">
        <v>78</v>
      </c>
      <c r="E687" s="678"/>
      <c r="F687" s="746"/>
      <c r="G687" s="73">
        <f t="shared" si="257"/>
        <v>0</v>
      </c>
      <c r="H687" s="74">
        <f t="shared" si="174"/>
        <v>0</v>
      </c>
      <c r="I687" s="75"/>
      <c r="J687" s="75"/>
      <c r="K687" s="75"/>
      <c r="L687" s="76"/>
      <c r="M687" s="77">
        <f t="shared" si="182"/>
        <v>0</v>
      </c>
      <c r="N687" s="78"/>
      <c r="O687" s="78"/>
      <c r="P687" s="78"/>
      <c r="Q687" s="87"/>
      <c r="R687" s="79"/>
      <c r="S687" s="80"/>
      <c r="T687" s="78"/>
      <c r="U687" s="78"/>
      <c r="V687" s="78"/>
      <c r="W687" s="78"/>
      <c r="X687" s="81"/>
      <c r="Y687" s="62"/>
      <c r="Z687" s="63"/>
      <c r="AA687" s="64"/>
      <c r="AB687" s="65"/>
      <c r="AC687" s="65"/>
      <c r="AD687" s="65"/>
      <c r="AE687" s="65"/>
      <c r="AF687" s="66"/>
      <c r="AG687" s="82"/>
      <c r="AH687" s="76"/>
      <c r="AI687" s="82"/>
      <c r="AJ687" s="83">
        <f>SUM(AK687:AM687)</f>
        <v>0</v>
      </c>
      <c r="AK687" s="84"/>
      <c r="AL687" s="75"/>
      <c r="AM687" s="85"/>
      <c r="AN687" s="82" t="s">
        <v>75</v>
      </c>
      <c r="AO687" s="75" t="s">
        <v>75</v>
      </c>
      <c r="AP687" s="85" t="s">
        <v>75</v>
      </c>
      <c r="AQ687" s="82" t="s">
        <v>75</v>
      </c>
      <c r="AR687" s="75" t="s">
        <v>75</v>
      </c>
      <c r="AS687" s="75" t="s">
        <v>75</v>
      </c>
      <c r="AT687" s="75" t="s">
        <v>75</v>
      </c>
      <c r="AU687" s="76" t="s">
        <v>75</v>
      </c>
      <c r="AV687" s="86">
        <f t="shared" si="262"/>
        <v>0</v>
      </c>
      <c r="AW687" s="78"/>
      <c r="AX687" s="78"/>
      <c r="AY687" s="78"/>
      <c r="AZ687" s="78"/>
      <c r="BA687" s="78"/>
      <c r="BB687" s="78"/>
      <c r="BC687" s="78"/>
      <c r="BD687" s="78"/>
      <c r="BE687" s="81"/>
    </row>
    <row r="688" spans="1:57" ht="34.049999999999997" customHeight="1" x14ac:dyDescent="0.3">
      <c r="A688" s="702"/>
      <c r="B688" s="675"/>
      <c r="C688" s="672"/>
      <c r="D688" s="72" t="s">
        <v>79</v>
      </c>
      <c r="E688" s="678"/>
      <c r="F688" s="746"/>
      <c r="G688" s="73">
        <f t="shared" si="257"/>
        <v>13</v>
      </c>
      <c r="H688" s="74">
        <f t="shared" si="174"/>
        <v>0</v>
      </c>
      <c r="I688" s="75"/>
      <c r="J688" s="75"/>
      <c r="K688" s="75"/>
      <c r="L688" s="76"/>
      <c r="M688" s="77">
        <f t="shared" si="182"/>
        <v>13</v>
      </c>
      <c r="N688" s="78"/>
      <c r="O688" s="78"/>
      <c r="P688" s="78"/>
      <c r="Q688" s="78"/>
      <c r="R688" s="79">
        <v>13</v>
      </c>
      <c r="S688" s="80">
        <v>1</v>
      </c>
      <c r="T688" s="78"/>
      <c r="U688" s="78"/>
      <c r="V688" s="78">
        <v>12</v>
      </c>
      <c r="W688" s="78"/>
      <c r="X688" s="81"/>
      <c r="Y688" s="62">
        <v>11</v>
      </c>
      <c r="Z688" s="63">
        <v>2</v>
      </c>
      <c r="AA688" s="64"/>
      <c r="AB688" s="65">
        <v>2</v>
      </c>
      <c r="AC688" s="65">
        <v>2</v>
      </c>
      <c r="AD688" s="65"/>
      <c r="AE688" s="65">
        <v>9</v>
      </c>
      <c r="AF688" s="66">
        <v>3</v>
      </c>
      <c r="AG688" s="82">
        <v>40</v>
      </c>
      <c r="AH688" s="76">
        <v>20</v>
      </c>
      <c r="AI688" s="82">
        <v>100</v>
      </c>
      <c r="AJ688" s="83">
        <f t="shared" ref="AJ688:AJ689" si="276">SUM(AQ688:AU688)</f>
        <v>13</v>
      </c>
      <c r="AK688" s="84" t="s">
        <v>77</v>
      </c>
      <c r="AL688" s="75" t="s">
        <v>77</v>
      </c>
      <c r="AM688" s="85" t="s">
        <v>77</v>
      </c>
      <c r="AN688" s="82" t="s">
        <v>75</v>
      </c>
      <c r="AO688" s="75" t="s">
        <v>75</v>
      </c>
      <c r="AP688" s="85" t="s">
        <v>75</v>
      </c>
      <c r="AQ688" s="88"/>
      <c r="AR688" s="76">
        <v>4</v>
      </c>
      <c r="AS688" s="76">
        <v>6</v>
      </c>
      <c r="AT688" s="76">
        <v>3</v>
      </c>
      <c r="AU688" s="85"/>
      <c r="AV688" s="86">
        <f t="shared" si="262"/>
        <v>0</v>
      </c>
      <c r="AW688" s="78"/>
      <c r="AX688" s="78"/>
      <c r="AY688" s="78"/>
      <c r="AZ688" s="78"/>
      <c r="BA688" s="78"/>
      <c r="BB688" s="78"/>
      <c r="BC688" s="78"/>
      <c r="BD688" s="78"/>
      <c r="BE688" s="81"/>
    </row>
    <row r="689" spans="1:57" ht="34.049999999999997" customHeight="1" x14ac:dyDescent="0.3">
      <c r="A689" s="702"/>
      <c r="B689" s="676"/>
      <c r="C689" s="721"/>
      <c r="D689" s="89" t="s">
        <v>80</v>
      </c>
      <c r="E689" s="679"/>
      <c r="F689" s="747"/>
      <c r="G689" s="90">
        <f t="shared" si="257"/>
        <v>0</v>
      </c>
      <c r="H689" s="91">
        <f t="shared" si="174"/>
        <v>0</v>
      </c>
      <c r="I689" s="92"/>
      <c r="J689" s="92"/>
      <c r="K689" s="92"/>
      <c r="L689" s="93"/>
      <c r="M689" s="94">
        <f t="shared" si="182"/>
        <v>0</v>
      </c>
      <c r="N689" s="95"/>
      <c r="O689" s="95"/>
      <c r="P689" s="95"/>
      <c r="Q689" s="95"/>
      <c r="R689" s="96"/>
      <c r="S689" s="97"/>
      <c r="T689" s="98"/>
      <c r="U689" s="98"/>
      <c r="V689" s="98"/>
      <c r="W689" s="98"/>
      <c r="X689" s="99"/>
      <c r="Y689" s="100"/>
      <c r="Z689" s="81"/>
      <c r="AA689" s="82"/>
      <c r="AB689" s="75"/>
      <c r="AC689" s="75"/>
      <c r="AD689" s="75"/>
      <c r="AE689" s="75"/>
      <c r="AF689" s="76"/>
      <c r="AG689" s="101"/>
      <c r="AH689" s="102"/>
      <c r="AI689" s="103"/>
      <c r="AJ689" s="104">
        <f t="shared" si="276"/>
        <v>0</v>
      </c>
      <c r="AK689" s="105" t="s">
        <v>75</v>
      </c>
      <c r="AL689" s="92" t="s">
        <v>75</v>
      </c>
      <c r="AM689" s="106" t="s">
        <v>75</v>
      </c>
      <c r="AN689" s="103" t="s">
        <v>75</v>
      </c>
      <c r="AO689" s="92" t="s">
        <v>77</v>
      </c>
      <c r="AP689" s="106" t="s">
        <v>77</v>
      </c>
      <c r="AQ689" s="103"/>
      <c r="AR689" s="92"/>
      <c r="AS689" s="92"/>
      <c r="AT689" s="92"/>
      <c r="AU689" s="93"/>
      <c r="AV689" s="107">
        <f t="shared" si="262"/>
        <v>0</v>
      </c>
      <c r="AW689" s="98"/>
      <c r="AX689" s="98"/>
      <c r="AY689" s="98"/>
      <c r="AZ689" s="98"/>
      <c r="BA689" s="98"/>
      <c r="BB689" s="98"/>
      <c r="BC689" s="98"/>
      <c r="BD689" s="98"/>
      <c r="BE689" s="99"/>
    </row>
    <row r="690" spans="1:57" ht="34.049999999999997" customHeight="1" x14ac:dyDescent="0.3">
      <c r="A690" s="702"/>
      <c r="B690" s="674" t="s">
        <v>324</v>
      </c>
      <c r="C690" s="722" t="s">
        <v>325</v>
      </c>
      <c r="D690" s="51" t="s">
        <v>74</v>
      </c>
      <c r="E690" s="719">
        <v>15</v>
      </c>
      <c r="F690" s="745">
        <f>E690-SUM(M690:M694)</f>
        <v>-2</v>
      </c>
      <c r="G690" s="53">
        <f t="shared" si="257"/>
        <v>0</v>
      </c>
      <c r="H690" s="54">
        <f t="shared" si="174"/>
        <v>0</v>
      </c>
      <c r="I690" s="55"/>
      <c r="J690" s="55"/>
      <c r="K690" s="55"/>
      <c r="L690" s="56"/>
      <c r="M690" s="57">
        <f t="shared" si="182"/>
        <v>0</v>
      </c>
      <c r="N690" s="58"/>
      <c r="O690" s="58"/>
      <c r="P690" s="58"/>
      <c r="Q690" s="58"/>
      <c r="R690" s="61"/>
      <c r="S690" s="62"/>
      <c r="T690" s="62"/>
      <c r="U690" s="62"/>
      <c r="V690" s="108"/>
      <c r="W690" s="108"/>
      <c r="X690" s="63"/>
      <c r="Y690" s="60"/>
      <c r="Z690" s="61"/>
      <c r="AA690" s="67"/>
      <c r="AB690" s="55"/>
      <c r="AC690" s="55"/>
      <c r="AD690" s="55"/>
      <c r="AE690" s="55"/>
      <c r="AF690" s="56"/>
      <c r="AG690" s="67"/>
      <c r="AH690" s="70"/>
      <c r="AI690" s="69"/>
      <c r="AJ690" s="68">
        <f>SUM(AN689:AU689)</f>
        <v>0</v>
      </c>
      <c r="AK690" s="69" t="s">
        <v>75</v>
      </c>
      <c r="AL690" s="55" t="s">
        <v>75</v>
      </c>
      <c r="AM690" s="70" t="s">
        <v>75</v>
      </c>
      <c r="AN690" s="67"/>
      <c r="AO690" s="55"/>
      <c r="AP690" s="70"/>
      <c r="AQ690" s="67" t="s">
        <v>75</v>
      </c>
      <c r="AR690" s="55" t="s">
        <v>75</v>
      </c>
      <c r="AS690" s="55" t="s">
        <v>75</v>
      </c>
      <c r="AT690" s="55" t="s">
        <v>75</v>
      </c>
      <c r="AU690" s="70" t="s">
        <v>75</v>
      </c>
      <c r="AV690" s="71">
        <f t="shared" si="262"/>
        <v>0</v>
      </c>
      <c r="AW690" s="108"/>
      <c r="AX690" s="108"/>
      <c r="AY690" s="108"/>
      <c r="AZ690" s="108"/>
      <c r="BA690" s="108"/>
      <c r="BB690" s="108"/>
      <c r="BC690" s="108"/>
      <c r="BD690" s="108"/>
      <c r="BE690" s="63"/>
    </row>
    <row r="691" spans="1:57" ht="34.049999999999997" customHeight="1" x14ac:dyDescent="0.3">
      <c r="A691" s="702"/>
      <c r="B691" s="675"/>
      <c r="C691" s="672"/>
      <c r="D691" s="72" t="s">
        <v>76</v>
      </c>
      <c r="E691" s="678"/>
      <c r="F691" s="746"/>
      <c r="G691" s="73">
        <f t="shared" si="257"/>
        <v>0</v>
      </c>
      <c r="H691" s="74">
        <f t="shared" si="174"/>
        <v>0</v>
      </c>
      <c r="I691" s="75"/>
      <c r="J691" s="75"/>
      <c r="K691" s="75"/>
      <c r="L691" s="76"/>
      <c r="M691" s="77">
        <f t="shared" si="182"/>
        <v>0</v>
      </c>
      <c r="N691" s="78"/>
      <c r="O691" s="78"/>
      <c r="P691" s="78"/>
      <c r="Q691" s="78"/>
      <c r="R691" s="81"/>
      <c r="S691" s="62"/>
      <c r="T691" s="62"/>
      <c r="U691" s="62"/>
      <c r="V691" s="108"/>
      <c r="W691" s="108"/>
      <c r="X691" s="63"/>
      <c r="Y691" s="109"/>
      <c r="Z691" s="63"/>
      <c r="AA691" s="64"/>
      <c r="AB691" s="65"/>
      <c r="AC691" s="65"/>
      <c r="AD691" s="65"/>
      <c r="AE691" s="65"/>
      <c r="AF691" s="66"/>
      <c r="AG691" s="82"/>
      <c r="AH691" s="85"/>
      <c r="AI691" s="84"/>
      <c r="AJ691" s="83">
        <v>0</v>
      </c>
      <c r="AK691" s="84" t="s">
        <v>77</v>
      </c>
      <c r="AL691" s="75" t="s">
        <v>77</v>
      </c>
      <c r="AM691" s="85" t="s">
        <v>77</v>
      </c>
      <c r="AN691" s="82"/>
      <c r="AO691" s="75"/>
      <c r="AP691" s="85"/>
      <c r="AQ691" s="82" t="s">
        <v>75</v>
      </c>
      <c r="AR691" s="75" t="s">
        <v>75</v>
      </c>
      <c r="AS691" s="75" t="s">
        <v>75</v>
      </c>
      <c r="AT691" s="75" t="s">
        <v>75</v>
      </c>
      <c r="AU691" s="85" t="s">
        <v>75</v>
      </c>
      <c r="AV691" s="86">
        <f t="shared" si="262"/>
        <v>0</v>
      </c>
      <c r="AW691" s="108"/>
      <c r="AX691" s="108"/>
      <c r="AY691" s="108"/>
      <c r="AZ691" s="108"/>
      <c r="BA691" s="108"/>
      <c r="BB691" s="108"/>
      <c r="BC691" s="108"/>
      <c r="BD691" s="108"/>
      <c r="BE691" s="63"/>
    </row>
    <row r="692" spans="1:57" ht="34.049999999999997" customHeight="1" x14ac:dyDescent="0.3">
      <c r="A692" s="702"/>
      <c r="B692" s="675"/>
      <c r="C692" s="672"/>
      <c r="D692" s="72" t="s">
        <v>78</v>
      </c>
      <c r="E692" s="678"/>
      <c r="F692" s="746"/>
      <c r="G692" s="73">
        <f t="shared" si="257"/>
        <v>0</v>
      </c>
      <c r="H692" s="74">
        <f t="shared" si="174"/>
        <v>0</v>
      </c>
      <c r="I692" s="75"/>
      <c r="J692" s="75"/>
      <c r="K692" s="75"/>
      <c r="L692" s="76"/>
      <c r="M692" s="77">
        <f t="shared" si="182"/>
        <v>0</v>
      </c>
      <c r="N692" s="78"/>
      <c r="O692" s="78"/>
      <c r="P692" s="78"/>
      <c r="Q692" s="78"/>
      <c r="R692" s="81"/>
      <c r="S692" s="62"/>
      <c r="T692" s="62"/>
      <c r="U692" s="62"/>
      <c r="V692" s="108"/>
      <c r="W692" s="108"/>
      <c r="X692" s="63"/>
      <c r="Y692" s="109"/>
      <c r="Z692" s="63"/>
      <c r="AA692" s="64"/>
      <c r="AB692" s="65"/>
      <c r="AC692" s="65"/>
      <c r="AD692" s="65"/>
      <c r="AE692" s="65"/>
      <c r="AF692" s="66"/>
      <c r="AG692" s="82"/>
      <c r="AH692" s="85"/>
      <c r="AI692" s="84"/>
      <c r="AJ692" s="83">
        <v>0</v>
      </c>
      <c r="AK692" s="84"/>
      <c r="AL692" s="75"/>
      <c r="AM692" s="85"/>
      <c r="AN692" s="82" t="s">
        <v>75</v>
      </c>
      <c r="AO692" s="75" t="s">
        <v>75</v>
      </c>
      <c r="AP692" s="85" t="s">
        <v>75</v>
      </c>
      <c r="AQ692" s="82" t="s">
        <v>75</v>
      </c>
      <c r="AR692" s="75" t="s">
        <v>75</v>
      </c>
      <c r="AS692" s="75" t="s">
        <v>75</v>
      </c>
      <c r="AT692" s="75" t="s">
        <v>75</v>
      </c>
      <c r="AU692" s="85" t="s">
        <v>75</v>
      </c>
      <c r="AV692" s="86">
        <f t="shared" si="262"/>
        <v>0</v>
      </c>
      <c r="AW692" s="108"/>
      <c r="AX692" s="108"/>
      <c r="AY692" s="108"/>
      <c r="AZ692" s="108"/>
      <c r="BA692" s="108"/>
      <c r="BB692" s="108"/>
      <c r="BC692" s="108"/>
      <c r="BD692" s="108"/>
      <c r="BE692" s="63"/>
    </row>
    <row r="693" spans="1:57" ht="34.049999999999997" customHeight="1" x14ac:dyDescent="0.3">
      <c r="A693" s="702"/>
      <c r="B693" s="675"/>
      <c r="C693" s="672"/>
      <c r="D693" s="72" t="s">
        <v>79</v>
      </c>
      <c r="E693" s="678"/>
      <c r="F693" s="746"/>
      <c r="G693" s="73">
        <f t="shared" si="257"/>
        <v>17</v>
      </c>
      <c r="H693" s="74">
        <f t="shared" si="174"/>
        <v>0</v>
      </c>
      <c r="I693" s="75"/>
      <c r="J693" s="75"/>
      <c r="K693" s="75"/>
      <c r="L693" s="76"/>
      <c r="M693" s="77">
        <f t="shared" si="182"/>
        <v>17</v>
      </c>
      <c r="N693" s="78"/>
      <c r="O693" s="78"/>
      <c r="P693" s="78"/>
      <c r="Q693" s="78"/>
      <c r="R693" s="81">
        <v>17</v>
      </c>
      <c r="S693" s="62"/>
      <c r="T693" s="62"/>
      <c r="U693" s="62"/>
      <c r="V693" s="108">
        <v>17</v>
      </c>
      <c r="W693" s="108"/>
      <c r="X693" s="63"/>
      <c r="Y693" s="109">
        <v>14</v>
      </c>
      <c r="Z693" s="63">
        <v>3</v>
      </c>
      <c r="AA693" s="64"/>
      <c r="AB693" s="65"/>
      <c r="AC693" s="65"/>
      <c r="AD693" s="65">
        <v>2</v>
      </c>
      <c r="AE693" s="65">
        <v>2</v>
      </c>
      <c r="AF693" s="66"/>
      <c r="AG693" s="82">
        <v>36.700000000000003</v>
      </c>
      <c r="AH693" s="85">
        <v>13.5</v>
      </c>
      <c r="AI693" s="84">
        <v>93.8</v>
      </c>
      <c r="AJ693" s="83">
        <f t="shared" ref="AJ693:AJ694" si="277">SUM(AQ693:AU693)</f>
        <v>17</v>
      </c>
      <c r="AK693" s="84" t="s">
        <v>77</v>
      </c>
      <c r="AL693" s="75" t="s">
        <v>77</v>
      </c>
      <c r="AM693" s="85" t="s">
        <v>77</v>
      </c>
      <c r="AN693" s="82" t="s">
        <v>75</v>
      </c>
      <c r="AO693" s="75" t="s">
        <v>75</v>
      </c>
      <c r="AP693" s="85" t="s">
        <v>75</v>
      </c>
      <c r="AQ693" s="82"/>
      <c r="AR693" s="75">
        <v>3</v>
      </c>
      <c r="AS693" s="75">
        <v>14</v>
      </c>
      <c r="AT693" s="75"/>
      <c r="AU693" s="85"/>
      <c r="AV693" s="86">
        <f t="shared" si="262"/>
        <v>0</v>
      </c>
      <c r="AW693" s="108"/>
      <c r="AX693" s="108"/>
      <c r="AY693" s="108"/>
      <c r="AZ693" s="108"/>
      <c r="BA693" s="108"/>
      <c r="BB693" s="108"/>
      <c r="BC693" s="108"/>
      <c r="BD693" s="108"/>
      <c r="BE693" s="63"/>
    </row>
    <row r="694" spans="1:57" ht="34.049999999999997" customHeight="1" x14ac:dyDescent="0.3">
      <c r="A694" s="702"/>
      <c r="B694" s="676"/>
      <c r="C694" s="721"/>
      <c r="D694" s="89" t="s">
        <v>80</v>
      </c>
      <c r="E694" s="679"/>
      <c r="F694" s="747"/>
      <c r="G694" s="90">
        <f t="shared" si="257"/>
        <v>0</v>
      </c>
      <c r="H694" s="91">
        <f t="shared" si="174"/>
        <v>0</v>
      </c>
      <c r="I694" s="92"/>
      <c r="J694" s="92"/>
      <c r="K694" s="92"/>
      <c r="L694" s="93"/>
      <c r="M694" s="110">
        <f t="shared" si="182"/>
        <v>0</v>
      </c>
      <c r="N694" s="98"/>
      <c r="O694" s="98"/>
      <c r="P694" s="98"/>
      <c r="Q694" s="98"/>
      <c r="R694" s="99"/>
      <c r="S694" s="100"/>
      <c r="T694" s="100"/>
      <c r="U694" s="100"/>
      <c r="V694" s="78"/>
      <c r="W694" s="78"/>
      <c r="X694" s="81"/>
      <c r="Y694" s="80"/>
      <c r="Z694" s="81"/>
      <c r="AA694" s="82"/>
      <c r="AB694" s="75"/>
      <c r="AC694" s="75"/>
      <c r="AD694" s="75"/>
      <c r="AE694" s="75"/>
      <c r="AF694" s="76"/>
      <c r="AG694" s="103"/>
      <c r="AH694" s="106"/>
      <c r="AI694" s="111"/>
      <c r="AJ694" s="83">
        <f t="shared" si="277"/>
        <v>0</v>
      </c>
      <c r="AK694" s="105" t="s">
        <v>75</v>
      </c>
      <c r="AL694" s="92" t="s">
        <v>75</v>
      </c>
      <c r="AM694" s="106" t="s">
        <v>75</v>
      </c>
      <c r="AN694" s="103" t="s">
        <v>75</v>
      </c>
      <c r="AO694" s="92" t="s">
        <v>77</v>
      </c>
      <c r="AP694" s="106" t="s">
        <v>77</v>
      </c>
      <c r="AQ694" s="103"/>
      <c r="AR694" s="92"/>
      <c r="AS694" s="92"/>
      <c r="AT694" s="92"/>
      <c r="AU694" s="106"/>
      <c r="AV694" s="107">
        <f t="shared" si="262"/>
        <v>0</v>
      </c>
      <c r="AW694" s="78"/>
      <c r="AX694" s="78"/>
      <c r="AY694" s="78"/>
      <c r="AZ694" s="78"/>
      <c r="BA694" s="78"/>
      <c r="BB694" s="78"/>
      <c r="BC694" s="78"/>
      <c r="BD694" s="78"/>
      <c r="BE694" s="81"/>
    </row>
    <row r="695" spans="1:57" ht="34.049999999999997" customHeight="1" x14ac:dyDescent="0.3">
      <c r="A695" s="702"/>
      <c r="B695" s="674" t="s">
        <v>326</v>
      </c>
      <c r="C695" s="722" t="s">
        <v>327</v>
      </c>
      <c r="D695" s="51" t="s">
        <v>74</v>
      </c>
      <c r="E695" s="719">
        <v>15</v>
      </c>
      <c r="F695" s="745">
        <f>E695-SUM(M695:M699)</f>
        <v>-9</v>
      </c>
      <c r="G695" s="53">
        <f t="shared" si="257"/>
        <v>0</v>
      </c>
      <c r="H695" s="54">
        <f t="shared" si="174"/>
        <v>0</v>
      </c>
      <c r="I695" s="55"/>
      <c r="J695" s="55"/>
      <c r="K695" s="55"/>
      <c r="L695" s="56"/>
      <c r="M695" s="57">
        <f t="shared" si="182"/>
        <v>0</v>
      </c>
      <c r="N695" s="58"/>
      <c r="O695" s="58"/>
      <c r="P695" s="58"/>
      <c r="Q695" s="58"/>
      <c r="R695" s="61"/>
      <c r="S695" s="113"/>
      <c r="T695" s="113"/>
      <c r="U695" s="113"/>
      <c r="V695" s="58"/>
      <c r="W695" s="58"/>
      <c r="X695" s="61"/>
      <c r="Y695" s="60"/>
      <c r="Z695" s="61"/>
      <c r="AA695" s="67"/>
      <c r="AB695" s="55"/>
      <c r="AC695" s="55"/>
      <c r="AD695" s="55"/>
      <c r="AE695" s="55"/>
      <c r="AF695" s="56"/>
      <c r="AG695" s="67"/>
      <c r="AH695" s="70"/>
      <c r="AI695" s="69"/>
      <c r="AJ695" s="68">
        <f t="shared" ref="AJ695:AJ696" si="278">SUM(AN695:AP695)</f>
        <v>0</v>
      </c>
      <c r="AK695" s="69" t="s">
        <v>75</v>
      </c>
      <c r="AL695" s="55" t="s">
        <v>75</v>
      </c>
      <c r="AM695" s="70" t="s">
        <v>75</v>
      </c>
      <c r="AN695" s="67"/>
      <c r="AO695" s="55"/>
      <c r="AP695" s="70"/>
      <c r="AQ695" s="67" t="s">
        <v>75</v>
      </c>
      <c r="AR695" s="55" t="s">
        <v>75</v>
      </c>
      <c r="AS695" s="55" t="s">
        <v>75</v>
      </c>
      <c r="AT695" s="55" t="s">
        <v>75</v>
      </c>
      <c r="AU695" s="70" t="s">
        <v>75</v>
      </c>
      <c r="AV695" s="71">
        <f t="shared" si="262"/>
        <v>0</v>
      </c>
      <c r="AW695" s="58"/>
      <c r="AX695" s="58"/>
      <c r="AY695" s="58"/>
      <c r="AZ695" s="58"/>
      <c r="BA695" s="58"/>
      <c r="BB695" s="58"/>
      <c r="BC695" s="58"/>
      <c r="BD695" s="58"/>
      <c r="BE695" s="61"/>
    </row>
    <row r="696" spans="1:57" ht="34.049999999999997" customHeight="1" x14ac:dyDescent="0.3">
      <c r="A696" s="702"/>
      <c r="B696" s="675"/>
      <c r="C696" s="672"/>
      <c r="D696" s="72" t="s">
        <v>76</v>
      </c>
      <c r="E696" s="678"/>
      <c r="F696" s="746"/>
      <c r="G696" s="73">
        <f t="shared" si="257"/>
        <v>0</v>
      </c>
      <c r="H696" s="74">
        <f t="shared" ref="H696:H950" si="279">SUM(I696:L696)</f>
        <v>0</v>
      </c>
      <c r="I696" s="75"/>
      <c r="J696" s="75"/>
      <c r="K696" s="75"/>
      <c r="L696" s="76"/>
      <c r="M696" s="77">
        <f t="shared" si="182"/>
        <v>0</v>
      </c>
      <c r="N696" s="78"/>
      <c r="O696" s="78"/>
      <c r="P696" s="78"/>
      <c r="Q696" s="78"/>
      <c r="R696" s="81"/>
      <c r="S696" s="62"/>
      <c r="T696" s="62"/>
      <c r="U696" s="62"/>
      <c r="V696" s="108"/>
      <c r="W696" s="108"/>
      <c r="X696" s="63"/>
      <c r="Y696" s="109"/>
      <c r="Z696" s="63"/>
      <c r="AA696" s="64"/>
      <c r="AB696" s="65"/>
      <c r="AC696" s="65"/>
      <c r="AD696" s="65"/>
      <c r="AE696" s="65"/>
      <c r="AF696" s="66"/>
      <c r="AG696" s="82"/>
      <c r="AH696" s="85"/>
      <c r="AI696" s="84"/>
      <c r="AJ696" s="83">
        <f t="shared" si="278"/>
        <v>0</v>
      </c>
      <c r="AK696" s="84" t="s">
        <v>77</v>
      </c>
      <c r="AL696" s="75" t="s">
        <v>77</v>
      </c>
      <c r="AM696" s="85" t="s">
        <v>77</v>
      </c>
      <c r="AN696" s="82"/>
      <c r="AO696" s="75"/>
      <c r="AP696" s="85"/>
      <c r="AQ696" s="82" t="s">
        <v>75</v>
      </c>
      <c r="AR696" s="75" t="s">
        <v>75</v>
      </c>
      <c r="AS696" s="75" t="s">
        <v>75</v>
      </c>
      <c r="AT696" s="75" t="s">
        <v>75</v>
      </c>
      <c r="AU696" s="85" t="s">
        <v>75</v>
      </c>
      <c r="AV696" s="86">
        <f t="shared" si="262"/>
        <v>0</v>
      </c>
      <c r="AW696" s="108"/>
      <c r="AX696" s="108"/>
      <c r="AY696" s="108"/>
      <c r="AZ696" s="108"/>
      <c r="BA696" s="108"/>
      <c r="BB696" s="108"/>
      <c r="BC696" s="108"/>
      <c r="BD696" s="108"/>
      <c r="BE696" s="63"/>
    </row>
    <row r="697" spans="1:57" ht="34.049999999999997" customHeight="1" x14ac:dyDescent="0.3">
      <c r="A697" s="702"/>
      <c r="B697" s="675"/>
      <c r="C697" s="672"/>
      <c r="D697" s="72" t="s">
        <v>78</v>
      </c>
      <c r="E697" s="678"/>
      <c r="F697" s="746"/>
      <c r="G697" s="73">
        <f t="shared" si="257"/>
        <v>0</v>
      </c>
      <c r="H697" s="74">
        <f t="shared" si="279"/>
        <v>0</v>
      </c>
      <c r="I697" s="75"/>
      <c r="J697" s="75"/>
      <c r="K697" s="75"/>
      <c r="L697" s="76"/>
      <c r="M697" s="77">
        <f t="shared" si="182"/>
        <v>0</v>
      </c>
      <c r="N697" s="78"/>
      <c r="O697" s="78"/>
      <c r="P697" s="78"/>
      <c r="Q697" s="78"/>
      <c r="R697" s="81"/>
      <c r="S697" s="62"/>
      <c r="T697" s="62"/>
      <c r="U697" s="62"/>
      <c r="V697" s="108"/>
      <c r="W697" s="108"/>
      <c r="X697" s="63"/>
      <c r="Y697" s="109"/>
      <c r="Z697" s="63"/>
      <c r="AA697" s="64"/>
      <c r="AB697" s="65"/>
      <c r="AC697" s="65"/>
      <c r="AD697" s="65"/>
      <c r="AE697" s="65"/>
      <c r="AF697" s="66"/>
      <c r="AG697" s="82"/>
      <c r="AH697" s="85"/>
      <c r="AI697" s="84"/>
      <c r="AJ697" s="83">
        <f>SUM(AK697:AM697)</f>
        <v>0</v>
      </c>
      <c r="AK697" s="84"/>
      <c r="AL697" s="75"/>
      <c r="AM697" s="85"/>
      <c r="AN697" s="82" t="s">
        <v>75</v>
      </c>
      <c r="AO697" s="75" t="s">
        <v>75</v>
      </c>
      <c r="AP697" s="85" t="s">
        <v>75</v>
      </c>
      <c r="AQ697" s="82" t="s">
        <v>75</v>
      </c>
      <c r="AR697" s="75" t="s">
        <v>75</v>
      </c>
      <c r="AS697" s="75" t="s">
        <v>75</v>
      </c>
      <c r="AT697" s="75" t="s">
        <v>75</v>
      </c>
      <c r="AU697" s="85" t="s">
        <v>75</v>
      </c>
      <c r="AV697" s="86">
        <f t="shared" si="262"/>
        <v>0</v>
      </c>
      <c r="AW697" s="108"/>
      <c r="AX697" s="108"/>
      <c r="AY697" s="108"/>
      <c r="AZ697" s="108"/>
      <c r="BA697" s="108"/>
      <c r="BB697" s="108"/>
      <c r="BC697" s="108"/>
      <c r="BD697" s="108"/>
      <c r="BE697" s="63"/>
    </row>
    <row r="698" spans="1:57" ht="34.049999999999997" customHeight="1" x14ac:dyDescent="0.3">
      <c r="A698" s="702"/>
      <c r="B698" s="675"/>
      <c r="C698" s="672"/>
      <c r="D698" s="72" t="s">
        <v>79</v>
      </c>
      <c r="E698" s="678"/>
      <c r="F698" s="746"/>
      <c r="G698" s="73">
        <f t="shared" si="257"/>
        <v>25</v>
      </c>
      <c r="H698" s="74">
        <f t="shared" si="279"/>
        <v>0</v>
      </c>
      <c r="I698" s="75"/>
      <c r="J698" s="75"/>
      <c r="K698" s="75"/>
      <c r="L698" s="76"/>
      <c r="M698" s="77">
        <f t="shared" si="182"/>
        <v>24</v>
      </c>
      <c r="N698" s="78"/>
      <c r="O698" s="78"/>
      <c r="P698" s="78"/>
      <c r="Q698" s="78"/>
      <c r="R698" s="81">
        <v>24</v>
      </c>
      <c r="S698" s="62">
        <v>2</v>
      </c>
      <c r="T698" s="62"/>
      <c r="U698" s="62"/>
      <c r="V698" s="108"/>
      <c r="W698" s="108">
        <v>22</v>
      </c>
      <c r="X698" s="63"/>
      <c r="Y698" s="109">
        <v>19</v>
      </c>
      <c r="Z698" s="63">
        <v>5</v>
      </c>
      <c r="AA698" s="64"/>
      <c r="AB698" s="65">
        <v>8</v>
      </c>
      <c r="AC698" s="65">
        <v>8</v>
      </c>
      <c r="AD698" s="65"/>
      <c r="AE698" s="65">
        <v>17</v>
      </c>
      <c r="AF698" s="66">
        <v>1</v>
      </c>
      <c r="AG698" s="82">
        <v>42.1</v>
      </c>
      <c r="AH698" s="85">
        <v>24.6</v>
      </c>
      <c r="AI698" s="84">
        <v>101</v>
      </c>
      <c r="AJ698" s="83">
        <f t="shared" ref="AJ698:AJ699" si="280">SUM(AQ698:AU698)</f>
        <v>24</v>
      </c>
      <c r="AK698" s="84" t="s">
        <v>77</v>
      </c>
      <c r="AL698" s="75" t="s">
        <v>77</v>
      </c>
      <c r="AM698" s="85" t="s">
        <v>77</v>
      </c>
      <c r="AN698" s="82" t="s">
        <v>75</v>
      </c>
      <c r="AO698" s="75" t="s">
        <v>75</v>
      </c>
      <c r="AP698" s="85" t="s">
        <v>75</v>
      </c>
      <c r="AQ698" s="82"/>
      <c r="AR698" s="75">
        <v>3</v>
      </c>
      <c r="AS698" s="75">
        <v>17</v>
      </c>
      <c r="AT698" s="75">
        <v>4</v>
      </c>
      <c r="AU698" s="85"/>
      <c r="AV698" s="86">
        <f t="shared" si="262"/>
        <v>1</v>
      </c>
      <c r="AW698" s="108"/>
      <c r="AX698" s="108"/>
      <c r="AY698" s="108">
        <v>1</v>
      </c>
      <c r="AZ698" s="108"/>
      <c r="BA698" s="108"/>
      <c r="BB698" s="108"/>
      <c r="BC698" s="108"/>
      <c r="BD698" s="108"/>
      <c r="BE698" s="63"/>
    </row>
    <row r="699" spans="1:57" ht="34.049999999999997" customHeight="1" x14ac:dyDescent="0.3">
      <c r="A699" s="702"/>
      <c r="B699" s="676"/>
      <c r="C699" s="721"/>
      <c r="D699" s="89" t="s">
        <v>80</v>
      </c>
      <c r="E699" s="679"/>
      <c r="F699" s="747"/>
      <c r="G699" s="90">
        <f t="shared" si="257"/>
        <v>0</v>
      </c>
      <c r="H699" s="91">
        <f t="shared" si="279"/>
        <v>0</v>
      </c>
      <c r="I699" s="92"/>
      <c r="J699" s="92"/>
      <c r="K699" s="92"/>
      <c r="L699" s="93"/>
      <c r="M699" s="110">
        <f t="shared" si="182"/>
        <v>0</v>
      </c>
      <c r="N699" s="98"/>
      <c r="O699" s="98"/>
      <c r="P699" s="98"/>
      <c r="Q699" s="98"/>
      <c r="R699" s="99"/>
      <c r="S699" s="114"/>
      <c r="T699" s="114"/>
      <c r="U699" s="114"/>
      <c r="V699" s="98"/>
      <c r="W699" s="98"/>
      <c r="X699" s="99"/>
      <c r="Y699" s="97"/>
      <c r="Z699" s="99"/>
      <c r="AA699" s="103"/>
      <c r="AB699" s="92"/>
      <c r="AC699" s="92"/>
      <c r="AD699" s="92"/>
      <c r="AE699" s="92"/>
      <c r="AF699" s="93"/>
      <c r="AG699" s="103"/>
      <c r="AH699" s="106"/>
      <c r="AI699" s="105"/>
      <c r="AJ699" s="104">
        <f t="shared" si="280"/>
        <v>0</v>
      </c>
      <c r="AK699" s="105" t="s">
        <v>75</v>
      </c>
      <c r="AL699" s="92" t="s">
        <v>75</v>
      </c>
      <c r="AM699" s="106" t="s">
        <v>75</v>
      </c>
      <c r="AN699" s="103" t="s">
        <v>75</v>
      </c>
      <c r="AO699" s="92" t="s">
        <v>77</v>
      </c>
      <c r="AP699" s="106" t="s">
        <v>77</v>
      </c>
      <c r="AQ699" s="103"/>
      <c r="AR699" s="92"/>
      <c r="AS699" s="92"/>
      <c r="AT699" s="92"/>
      <c r="AU699" s="106"/>
      <c r="AV699" s="107">
        <f t="shared" si="262"/>
        <v>0</v>
      </c>
      <c r="AW699" s="98"/>
      <c r="AX699" s="98"/>
      <c r="AY699" s="98"/>
      <c r="AZ699" s="98"/>
      <c r="BA699" s="98"/>
      <c r="BB699" s="98"/>
      <c r="BC699" s="98"/>
      <c r="BD699" s="98"/>
      <c r="BE699" s="99"/>
    </row>
    <row r="700" spans="1:57" ht="34.049999999999997" customHeight="1" x14ac:dyDescent="0.3">
      <c r="A700" s="702"/>
      <c r="B700" s="674" t="s">
        <v>328</v>
      </c>
      <c r="C700" s="722" t="s">
        <v>329</v>
      </c>
      <c r="D700" s="51" t="s">
        <v>74</v>
      </c>
      <c r="E700" s="723">
        <v>80</v>
      </c>
      <c r="F700" s="748">
        <f>E700-SUM(M700:M704)</f>
        <v>-5</v>
      </c>
      <c r="G700" s="53">
        <f t="shared" si="257"/>
        <v>0</v>
      </c>
      <c r="H700" s="54">
        <f t="shared" si="279"/>
        <v>0</v>
      </c>
      <c r="I700" s="55"/>
      <c r="J700" s="55"/>
      <c r="K700" s="55"/>
      <c r="L700" s="56"/>
      <c r="M700" s="57">
        <f t="shared" si="182"/>
        <v>0</v>
      </c>
      <c r="N700" s="58"/>
      <c r="O700" s="58"/>
      <c r="P700" s="58"/>
      <c r="Q700" s="58"/>
      <c r="R700" s="59"/>
      <c r="S700" s="60"/>
      <c r="T700" s="58"/>
      <c r="U700" s="58"/>
      <c r="V700" s="55"/>
      <c r="W700" s="58"/>
      <c r="X700" s="61"/>
      <c r="Y700" s="62"/>
      <c r="Z700" s="63"/>
      <c r="AA700" s="64"/>
      <c r="AB700" s="65"/>
      <c r="AC700" s="65"/>
      <c r="AD700" s="65"/>
      <c r="AE700" s="65"/>
      <c r="AF700" s="66"/>
      <c r="AG700" s="64"/>
      <c r="AH700" s="66"/>
      <c r="AI700" s="67"/>
      <c r="AJ700" s="68">
        <f t="shared" ref="AJ700:AJ701" si="281">SUM(AN700:AP700)</f>
        <v>0</v>
      </c>
      <c r="AK700" s="69" t="s">
        <v>75</v>
      </c>
      <c r="AL700" s="55" t="s">
        <v>75</v>
      </c>
      <c r="AM700" s="70" t="s">
        <v>75</v>
      </c>
      <c r="AN700" s="67"/>
      <c r="AO700" s="55"/>
      <c r="AP700" s="70"/>
      <c r="AQ700" s="67" t="s">
        <v>75</v>
      </c>
      <c r="AR700" s="55" t="s">
        <v>75</v>
      </c>
      <c r="AS700" s="55" t="s">
        <v>75</v>
      </c>
      <c r="AT700" s="55" t="s">
        <v>75</v>
      </c>
      <c r="AU700" s="56" t="s">
        <v>75</v>
      </c>
      <c r="AV700" s="71">
        <f t="shared" si="262"/>
        <v>0</v>
      </c>
      <c r="AW700" s="58"/>
      <c r="AX700" s="58"/>
      <c r="AY700" s="58"/>
      <c r="AZ700" s="58"/>
      <c r="BA700" s="58"/>
      <c r="BB700" s="58"/>
      <c r="BC700" s="58"/>
      <c r="BD700" s="58"/>
      <c r="BE700" s="61"/>
    </row>
    <row r="701" spans="1:57" ht="34.049999999999997" customHeight="1" x14ac:dyDescent="0.3">
      <c r="A701" s="702"/>
      <c r="B701" s="675"/>
      <c r="C701" s="672"/>
      <c r="D701" s="72" t="s">
        <v>76</v>
      </c>
      <c r="E701" s="672"/>
      <c r="F701" s="672"/>
      <c r="G701" s="73">
        <f t="shared" si="257"/>
        <v>0</v>
      </c>
      <c r="H701" s="74">
        <f t="shared" si="279"/>
        <v>0</v>
      </c>
      <c r="I701" s="75"/>
      <c r="J701" s="75"/>
      <c r="K701" s="75"/>
      <c r="L701" s="76"/>
      <c r="M701" s="77">
        <f t="shared" si="182"/>
        <v>0</v>
      </c>
      <c r="N701" s="78"/>
      <c r="O701" s="78"/>
      <c r="P701" s="78"/>
      <c r="Q701" s="78"/>
      <c r="R701" s="79"/>
      <c r="S701" s="80"/>
      <c r="T701" s="75"/>
      <c r="U701" s="75"/>
      <c r="V701" s="78"/>
      <c r="W701" s="78"/>
      <c r="X701" s="81"/>
      <c r="Y701" s="62"/>
      <c r="Z701" s="63"/>
      <c r="AA701" s="64"/>
      <c r="AB701" s="65"/>
      <c r="AC701" s="65"/>
      <c r="AD701" s="65"/>
      <c r="AE701" s="65"/>
      <c r="AF701" s="66"/>
      <c r="AG701" s="82"/>
      <c r="AH701" s="76"/>
      <c r="AI701" s="82"/>
      <c r="AJ701" s="83">
        <f t="shared" si="281"/>
        <v>0</v>
      </c>
      <c r="AK701" s="84" t="s">
        <v>77</v>
      </c>
      <c r="AL701" s="75" t="s">
        <v>77</v>
      </c>
      <c r="AM701" s="85" t="s">
        <v>77</v>
      </c>
      <c r="AN701" s="82"/>
      <c r="AO701" s="75"/>
      <c r="AP701" s="85"/>
      <c r="AQ701" s="82" t="s">
        <v>75</v>
      </c>
      <c r="AR701" s="75" t="s">
        <v>75</v>
      </c>
      <c r="AS701" s="75" t="s">
        <v>75</v>
      </c>
      <c r="AT701" s="75" t="s">
        <v>75</v>
      </c>
      <c r="AU701" s="76" t="s">
        <v>75</v>
      </c>
      <c r="AV701" s="86">
        <f t="shared" si="262"/>
        <v>0</v>
      </c>
      <c r="AW701" s="78"/>
      <c r="AX701" s="78"/>
      <c r="AY701" s="78"/>
      <c r="AZ701" s="78"/>
      <c r="BA701" s="78"/>
      <c r="BB701" s="78"/>
      <c r="BC701" s="78"/>
      <c r="BD701" s="78"/>
      <c r="BE701" s="81"/>
    </row>
    <row r="702" spans="1:57" ht="34.049999999999997" customHeight="1" x14ac:dyDescent="0.3">
      <c r="A702" s="702"/>
      <c r="B702" s="675"/>
      <c r="C702" s="672"/>
      <c r="D702" s="72" t="s">
        <v>78</v>
      </c>
      <c r="E702" s="672"/>
      <c r="F702" s="672"/>
      <c r="G702" s="73">
        <f t="shared" si="257"/>
        <v>0</v>
      </c>
      <c r="H702" s="74">
        <f t="shared" si="279"/>
        <v>0</v>
      </c>
      <c r="I702" s="75"/>
      <c r="J702" s="75"/>
      <c r="K702" s="75"/>
      <c r="L702" s="76"/>
      <c r="M702" s="77">
        <f t="shared" si="182"/>
        <v>0</v>
      </c>
      <c r="N702" s="78"/>
      <c r="O702" s="78"/>
      <c r="P702" s="78"/>
      <c r="Q702" s="87"/>
      <c r="R702" s="79"/>
      <c r="S702" s="80"/>
      <c r="T702" s="78"/>
      <c r="U702" s="78"/>
      <c r="V702" s="78"/>
      <c r="W702" s="78"/>
      <c r="X702" s="81"/>
      <c r="Y702" s="62"/>
      <c r="Z702" s="63"/>
      <c r="AA702" s="64"/>
      <c r="AB702" s="65"/>
      <c r="AC702" s="65"/>
      <c r="AD702" s="65"/>
      <c r="AE702" s="65"/>
      <c r="AF702" s="66"/>
      <c r="AG702" s="82"/>
      <c r="AH702" s="76"/>
      <c r="AI702" s="82"/>
      <c r="AJ702" s="83">
        <f>SUM(AK702:AM702)</f>
        <v>0</v>
      </c>
      <c r="AK702" s="84"/>
      <c r="AL702" s="75"/>
      <c r="AM702" s="85"/>
      <c r="AN702" s="82" t="s">
        <v>75</v>
      </c>
      <c r="AO702" s="75" t="s">
        <v>75</v>
      </c>
      <c r="AP702" s="85" t="s">
        <v>75</v>
      </c>
      <c r="AQ702" s="82" t="s">
        <v>75</v>
      </c>
      <c r="AR702" s="75" t="s">
        <v>75</v>
      </c>
      <c r="AS702" s="75" t="s">
        <v>75</v>
      </c>
      <c r="AT702" s="75" t="s">
        <v>75</v>
      </c>
      <c r="AU702" s="76" t="s">
        <v>75</v>
      </c>
      <c r="AV702" s="86">
        <f t="shared" si="262"/>
        <v>0</v>
      </c>
      <c r="AW702" s="78"/>
      <c r="AX702" s="78"/>
      <c r="AY702" s="78"/>
      <c r="AZ702" s="78"/>
      <c r="BA702" s="78"/>
      <c r="BB702" s="78"/>
      <c r="BC702" s="78"/>
      <c r="BD702" s="78"/>
      <c r="BE702" s="81"/>
    </row>
    <row r="703" spans="1:57" ht="34.049999999999997" customHeight="1" x14ac:dyDescent="0.3">
      <c r="A703" s="702"/>
      <c r="B703" s="675"/>
      <c r="C703" s="672"/>
      <c r="D703" s="72" t="s">
        <v>79</v>
      </c>
      <c r="E703" s="672"/>
      <c r="F703" s="672"/>
      <c r="G703" s="73">
        <f t="shared" si="257"/>
        <v>86</v>
      </c>
      <c r="H703" s="74">
        <f t="shared" si="279"/>
        <v>0</v>
      </c>
      <c r="I703" s="75"/>
      <c r="J703" s="75"/>
      <c r="K703" s="75"/>
      <c r="L703" s="76"/>
      <c r="M703" s="77">
        <f t="shared" si="182"/>
        <v>85</v>
      </c>
      <c r="N703" s="78"/>
      <c r="O703" s="78"/>
      <c r="P703" s="78"/>
      <c r="Q703" s="78"/>
      <c r="R703" s="79">
        <v>85</v>
      </c>
      <c r="S703" s="80">
        <v>4</v>
      </c>
      <c r="T703" s="78"/>
      <c r="U703" s="78"/>
      <c r="V703" s="78">
        <v>76</v>
      </c>
      <c r="W703" s="78">
        <v>5</v>
      </c>
      <c r="X703" s="81"/>
      <c r="Y703" s="62">
        <v>68</v>
      </c>
      <c r="Z703" s="63">
        <v>17</v>
      </c>
      <c r="AA703" s="64"/>
      <c r="AB703" s="65">
        <v>13</v>
      </c>
      <c r="AC703" s="65">
        <v>11</v>
      </c>
      <c r="AD703" s="65">
        <v>7</v>
      </c>
      <c r="AE703" s="65">
        <v>80</v>
      </c>
      <c r="AF703" s="66">
        <v>9</v>
      </c>
      <c r="AG703" s="82">
        <v>36</v>
      </c>
      <c r="AH703" s="76">
        <v>16</v>
      </c>
      <c r="AI703" s="82">
        <v>95</v>
      </c>
      <c r="AJ703" s="83">
        <f t="shared" ref="AJ703:AJ704" si="282">SUM(AQ703:AU703)</f>
        <v>85</v>
      </c>
      <c r="AK703" s="84" t="s">
        <v>77</v>
      </c>
      <c r="AL703" s="75" t="s">
        <v>77</v>
      </c>
      <c r="AM703" s="85" t="s">
        <v>77</v>
      </c>
      <c r="AN703" s="82" t="s">
        <v>75</v>
      </c>
      <c r="AO703" s="75" t="s">
        <v>75</v>
      </c>
      <c r="AP703" s="85" t="s">
        <v>75</v>
      </c>
      <c r="AQ703" s="88">
        <v>12</v>
      </c>
      <c r="AR703" s="76">
        <v>18</v>
      </c>
      <c r="AS703" s="76">
        <v>37</v>
      </c>
      <c r="AT703" s="76">
        <v>10</v>
      </c>
      <c r="AU703" s="85">
        <v>8</v>
      </c>
      <c r="AV703" s="86">
        <f t="shared" si="262"/>
        <v>1</v>
      </c>
      <c r="AW703" s="78"/>
      <c r="AX703" s="78">
        <v>1</v>
      </c>
      <c r="AY703" s="78"/>
      <c r="AZ703" s="78"/>
      <c r="BA703" s="78"/>
      <c r="BB703" s="78"/>
      <c r="BC703" s="78"/>
      <c r="BD703" s="78"/>
      <c r="BE703" s="81"/>
    </row>
    <row r="704" spans="1:57" ht="34.049999999999997" customHeight="1" x14ac:dyDescent="0.3">
      <c r="A704" s="703"/>
      <c r="B704" s="676"/>
      <c r="C704" s="721"/>
      <c r="D704" s="89" t="s">
        <v>80</v>
      </c>
      <c r="E704" s="721"/>
      <c r="F704" s="721"/>
      <c r="G704" s="90">
        <f t="shared" si="257"/>
        <v>0</v>
      </c>
      <c r="H704" s="91">
        <f t="shared" si="279"/>
        <v>0</v>
      </c>
      <c r="I704" s="92"/>
      <c r="J704" s="92"/>
      <c r="K704" s="92"/>
      <c r="L704" s="93"/>
      <c r="M704" s="94">
        <f t="shared" si="182"/>
        <v>0</v>
      </c>
      <c r="N704" s="95"/>
      <c r="O704" s="95"/>
      <c r="P704" s="95"/>
      <c r="Q704" s="95"/>
      <c r="R704" s="96"/>
      <c r="S704" s="97"/>
      <c r="T704" s="98"/>
      <c r="U704" s="98"/>
      <c r="V704" s="98"/>
      <c r="W704" s="98"/>
      <c r="X704" s="99"/>
      <c r="Y704" s="100"/>
      <c r="Z704" s="81"/>
      <c r="AA704" s="82"/>
      <c r="AB704" s="75"/>
      <c r="AC704" s="75"/>
      <c r="AD704" s="75"/>
      <c r="AE704" s="75"/>
      <c r="AF704" s="76"/>
      <c r="AG704" s="101"/>
      <c r="AH704" s="102"/>
      <c r="AI704" s="103"/>
      <c r="AJ704" s="104">
        <f t="shared" si="282"/>
        <v>0</v>
      </c>
      <c r="AK704" s="105" t="s">
        <v>75</v>
      </c>
      <c r="AL704" s="92" t="s">
        <v>75</v>
      </c>
      <c r="AM704" s="106" t="s">
        <v>75</v>
      </c>
      <c r="AN704" s="103" t="s">
        <v>75</v>
      </c>
      <c r="AO704" s="92" t="s">
        <v>77</v>
      </c>
      <c r="AP704" s="106" t="s">
        <v>77</v>
      </c>
      <c r="AQ704" s="103"/>
      <c r="AR704" s="92"/>
      <c r="AS704" s="92"/>
      <c r="AT704" s="92"/>
      <c r="AU704" s="93"/>
      <c r="AV704" s="107">
        <f t="shared" si="262"/>
        <v>0</v>
      </c>
      <c r="AW704" s="98"/>
      <c r="AX704" s="98"/>
      <c r="AY704" s="98"/>
      <c r="AZ704" s="98"/>
      <c r="BA704" s="98"/>
      <c r="BB704" s="98"/>
      <c r="BC704" s="98"/>
      <c r="BD704" s="98"/>
      <c r="BE704" s="99"/>
    </row>
    <row r="705" spans="1:57" ht="34.049999999999997" customHeight="1" x14ac:dyDescent="0.3">
      <c r="A705" s="713" t="s">
        <v>330</v>
      </c>
      <c r="B705" s="674" t="s">
        <v>331</v>
      </c>
      <c r="C705" s="735" t="s">
        <v>332</v>
      </c>
      <c r="D705" s="51" t="s">
        <v>74</v>
      </c>
      <c r="E705" s="724">
        <v>191</v>
      </c>
      <c r="F705" s="681">
        <f>E705-SUM(M705:M709)</f>
        <v>4</v>
      </c>
      <c r="G705" s="53">
        <f t="shared" si="257"/>
        <v>36</v>
      </c>
      <c r="H705" s="54">
        <f t="shared" si="279"/>
        <v>2</v>
      </c>
      <c r="I705" s="55"/>
      <c r="J705" s="55">
        <v>2</v>
      </c>
      <c r="K705" s="55"/>
      <c r="L705" s="56"/>
      <c r="M705" s="57">
        <f t="shared" si="182"/>
        <v>35</v>
      </c>
      <c r="N705" s="58">
        <v>35</v>
      </c>
      <c r="O705" s="58"/>
      <c r="P705" s="58"/>
      <c r="Q705" s="58"/>
      <c r="R705" s="61"/>
      <c r="S705" s="62">
        <v>1</v>
      </c>
      <c r="T705" s="62"/>
      <c r="U705" s="62"/>
      <c r="V705" s="108">
        <v>34</v>
      </c>
      <c r="W705" s="108"/>
      <c r="X705" s="63"/>
      <c r="Y705" s="60">
        <v>33</v>
      </c>
      <c r="Z705" s="61">
        <v>2</v>
      </c>
      <c r="AA705" s="67"/>
      <c r="AB705" s="55">
        <v>12</v>
      </c>
      <c r="AC705" s="55">
        <v>12</v>
      </c>
      <c r="AD705" s="55">
        <v>2</v>
      </c>
      <c r="AE705" s="55">
        <v>27</v>
      </c>
      <c r="AF705" s="56">
        <v>2</v>
      </c>
      <c r="AG705" s="67">
        <v>40</v>
      </c>
      <c r="AH705" s="70">
        <v>20</v>
      </c>
      <c r="AI705" s="69">
        <v>9</v>
      </c>
      <c r="AJ705" s="68">
        <f t="shared" ref="AJ705:AJ706" si="283">SUM(AN705:AP705)</f>
        <v>35</v>
      </c>
      <c r="AK705" s="69" t="s">
        <v>75</v>
      </c>
      <c r="AL705" s="55" t="s">
        <v>75</v>
      </c>
      <c r="AM705" s="70" t="s">
        <v>75</v>
      </c>
      <c r="AN705" s="67"/>
      <c r="AO705" s="55">
        <v>35</v>
      </c>
      <c r="AP705" s="70"/>
      <c r="AQ705" s="67" t="s">
        <v>75</v>
      </c>
      <c r="AR705" s="55" t="s">
        <v>75</v>
      </c>
      <c r="AS705" s="55" t="s">
        <v>75</v>
      </c>
      <c r="AT705" s="55" t="s">
        <v>75</v>
      </c>
      <c r="AU705" s="70" t="s">
        <v>75</v>
      </c>
      <c r="AV705" s="71">
        <f t="shared" si="262"/>
        <v>1</v>
      </c>
      <c r="AW705" s="108"/>
      <c r="AX705" s="108"/>
      <c r="AY705" s="108"/>
      <c r="AZ705" s="108"/>
      <c r="BA705" s="108">
        <v>1</v>
      </c>
      <c r="BB705" s="108"/>
      <c r="BC705" s="108"/>
      <c r="BD705" s="108"/>
      <c r="BE705" s="63"/>
    </row>
    <row r="706" spans="1:57" ht="34.049999999999997" customHeight="1" x14ac:dyDescent="0.3">
      <c r="A706" s="702"/>
      <c r="B706" s="675"/>
      <c r="C706" s="672"/>
      <c r="D706" s="72" t="s">
        <v>76</v>
      </c>
      <c r="E706" s="678"/>
      <c r="F706" s="672"/>
      <c r="G706" s="53">
        <f t="shared" si="257"/>
        <v>0</v>
      </c>
      <c r="H706" s="54">
        <f t="shared" si="279"/>
        <v>0</v>
      </c>
      <c r="I706" s="75"/>
      <c r="J706" s="75"/>
      <c r="K706" s="75"/>
      <c r="L706" s="76"/>
      <c r="M706" s="77">
        <f t="shared" si="182"/>
        <v>0</v>
      </c>
      <c r="N706" s="78"/>
      <c r="O706" s="78"/>
      <c r="P706" s="78"/>
      <c r="Q706" s="78"/>
      <c r="R706" s="81"/>
      <c r="S706" s="62"/>
      <c r="T706" s="62"/>
      <c r="U706" s="62"/>
      <c r="V706" s="108" t="s">
        <v>333</v>
      </c>
      <c r="W706" s="108"/>
      <c r="X706" s="63"/>
      <c r="Y706" s="109"/>
      <c r="Z706" s="63"/>
      <c r="AA706" s="64"/>
      <c r="AB706" s="65"/>
      <c r="AC706" s="65"/>
      <c r="AD706" s="65"/>
      <c r="AE706" s="65"/>
      <c r="AF706" s="66"/>
      <c r="AG706" s="82"/>
      <c r="AH706" s="85"/>
      <c r="AI706" s="84"/>
      <c r="AJ706" s="83">
        <f t="shared" si="283"/>
        <v>0</v>
      </c>
      <c r="AK706" s="84" t="s">
        <v>77</v>
      </c>
      <c r="AL706" s="75" t="s">
        <v>77</v>
      </c>
      <c r="AM706" s="85" t="s">
        <v>77</v>
      </c>
      <c r="AN706" s="82"/>
      <c r="AO706" s="75"/>
      <c r="AP706" s="85"/>
      <c r="AQ706" s="82" t="s">
        <v>75</v>
      </c>
      <c r="AR706" s="75" t="s">
        <v>75</v>
      </c>
      <c r="AS706" s="75" t="s">
        <v>75</v>
      </c>
      <c r="AT706" s="75" t="s">
        <v>75</v>
      </c>
      <c r="AU706" s="85" t="s">
        <v>75</v>
      </c>
      <c r="AV706" s="86">
        <f t="shared" si="262"/>
        <v>0</v>
      </c>
      <c r="AW706" s="108"/>
      <c r="AX706" s="108"/>
      <c r="AY706" s="108"/>
      <c r="AZ706" s="108"/>
      <c r="BA706" s="108"/>
      <c r="BB706" s="108"/>
      <c r="BC706" s="108"/>
      <c r="BD706" s="108"/>
      <c r="BE706" s="63"/>
    </row>
    <row r="707" spans="1:57" ht="34.049999999999997" customHeight="1" x14ac:dyDescent="0.3">
      <c r="A707" s="702"/>
      <c r="B707" s="675"/>
      <c r="C707" s="672"/>
      <c r="D707" s="72" t="s">
        <v>78</v>
      </c>
      <c r="E707" s="678"/>
      <c r="F707" s="672"/>
      <c r="G707" s="73">
        <f t="shared" si="257"/>
        <v>7</v>
      </c>
      <c r="H707" s="74">
        <f t="shared" si="279"/>
        <v>0</v>
      </c>
      <c r="I707" s="75"/>
      <c r="J707" s="75"/>
      <c r="K707" s="75"/>
      <c r="L707" s="76"/>
      <c r="M707" s="77">
        <f t="shared" si="182"/>
        <v>7</v>
      </c>
      <c r="N707" s="78"/>
      <c r="O707" s="78">
        <v>7</v>
      </c>
      <c r="P707" s="78"/>
      <c r="Q707" s="78"/>
      <c r="R707" s="81"/>
      <c r="S707" s="62"/>
      <c r="T707" s="62"/>
      <c r="U707" s="62">
        <v>7</v>
      </c>
      <c r="V707" s="108"/>
      <c r="W707" s="108"/>
      <c r="X707" s="63"/>
      <c r="Y707" s="109">
        <v>7</v>
      </c>
      <c r="Z707" s="63">
        <v>0</v>
      </c>
      <c r="AA707" s="64"/>
      <c r="AB707" s="65">
        <v>3</v>
      </c>
      <c r="AC707" s="65">
        <v>3</v>
      </c>
      <c r="AD707" s="65"/>
      <c r="AE707" s="65">
        <v>1</v>
      </c>
      <c r="AF707" s="66"/>
      <c r="AG707" s="82">
        <v>48</v>
      </c>
      <c r="AH707" s="85">
        <v>20</v>
      </c>
      <c r="AI707" s="84">
        <v>73</v>
      </c>
      <c r="AJ707" s="83">
        <f>SUM(AK707:AM707)</f>
        <v>7</v>
      </c>
      <c r="AK707" s="84">
        <v>5</v>
      </c>
      <c r="AL707" s="75">
        <v>2</v>
      </c>
      <c r="AM707" s="85"/>
      <c r="AN707" s="82" t="s">
        <v>75</v>
      </c>
      <c r="AO707" s="75" t="s">
        <v>75</v>
      </c>
      <c r="AP707" s="85" t="s">
        <v>75</v>
      </c>
      <c r="AQ707" s="82" t="s">
        <v>75</v>
      </c>
      <c r="AR707" s="75" t="s">
        <v>75</v>
      </c>
      <c r="AS707" s="75" t="s">
        <v>75</v>
      </c>
      <c r="AT707" s="75" t="s">
        <v>75</v>
      </c>
      <c r="AU707" s="85" t="s">
        <v>75</v>
      </c>
      <c r="AV707" s="86">
        <f t="shared" si="262"/>
        <v>0</v>
      </c>
      <c r="AW707" s="108"/>
      <c r="AX707" s="108"/>
      <c r="AY707" s="108"/>
      <c r="AZ707" s="108"/>
      <c r="BA707" s="108"/>
      <c r="BB707" s="108"/>
      <c r="BC707" s="108"/>
      <c r="BD707" s="108"/>
      <c r="BE707" s="63"/>
    </row>
    <row r="708" spans="1:57" ht="34.049999999999997" customHeight="1" x14ac:dyDescent="0.3">
      <c r="A708" s="702"/>
      <c r="B708" s="675"/>
      <c r="C708" s="672"/>
      <c r="D708" s="72" t="s">
        <v>79</v>
      </c>
      <c r="E708" s="678"/>
      <c r="F708" s="672"/>
      <c r="G708" s="73">
        <f t="shared" si="257"/>
        <v>146</v>
      </c>
      <c r="H708" s="74">
        <f t="shared" si="279"/>
        <v>4</v>
      </c>
      <c r="I708" s="75"/>
      <c r="J708" s="75">
        <v>4</v>
      </c>
      <c r="K708" s="75"/>
      <c r="L708" s="76"/>
      <c r="M708" s="77">
        <f t="shared" si="182"/>
        <v>145</v>
      </c>
      <c r="N708" s="78">
        <v>145</v>
      </c>
      <c r="O708" s="78"/>
      <c r="P708" s="78"/>
      <c r="Q708" s="78"/>
      <c r="R708" s="81"/>
      <c r="S708" s="62">
        <v>8</v>
      </c>
      <c r="T708" s="62"/>
      <c r="U708" s="62"/>
      <c r="V708" s="108">
        <v>136</v>
      </c>
      <c r="W708" s="108">
        <v>1</v>
      </c>
      <c r="X708" s="63"/>
      <c r="Y708" s="109">
        <v>124</v>
      </c>
      <c r="Z708" s="63">
        <v>21</v>
      </c>
      <c r="AA708" s="64"/>
      <c r="AB708" s="65">
        <v>43</v>
      </c>
      <c r="AC708" s="65">
        <v>43</v>
      </c>
      <c r="AD708" s="65">
        <v>7</v>
      </c>
      <c r="AE708" s="65">
        <v>65</v>
      </c>
      <c r="AF708" s="66">
        <v>7</v>
      </c>
      <c r="AG708" s="82">
        <v>38</v>
      </c>
      <c r="AH708" s="85">
        <v>19</v>
      </c>
      <c r="AI708" s="84">
        <v>99</v>
      </c>
      <c r="AJ708" s="83">
        <f t="shared" ref="AJ708:AJ709" si="284">SUM(AQ708:AU708)</f>
        <v>145</v>
      </c>
      <c r="AK708" s="84" t="s">
        <v>77</v>
      </c>
      <c r="AL708" s="75" t="s">
        <v>77</v>
      </c>
      <c r="AM708" s="85" t="s">
        <v>77</v>
      </c>
      <c r="AN708" s="82" t="s">
        <v>75</v>
      </c>
      <c r="AO708" s="75" t="s">
        <v>75</v>
      </c>
      <c r="AP708" s="85" t="s">
        <v>75</v>
      </c>
      <c r="AQ708" s="82">
        <v>4</v>
      </c>
      <c r="AR708" s="75">
        <v>12</v>
      </c>
      <c r="AS708" s="75">
        <v>121</v>
      </c>
      <c r="AT708" s="75">
        <v>8</v>
      </c>
      <c r="AU708" s="85"/>
      <c r="AV708" s="86">
        <f t="shared" si="262"/>
        <v>1</v>
      </c>
      <c r="AW708" s="108"/>
      <c r="AX708" s="108"/>
      <c r="AY708" s="108"/>
      <c r="AZ708" s="108"/>
      <c r="BA708" s="108">
        <v>1</v>
      </c>
      <c r="BB708" s="108"/>
      <c r="BC708" s="108"/>
      <c r="BD708" s="108"/>
      <c r="BE708" s="63"/>
    </row>
    <row r="709" spans="1:57" ht="34.049999999999997" customHeight="1" x14ac:dyDescent="0.3">
      <c r="A709" s="702"/>
      <c r="B709" s="676"/>
      <c r="C709" s="734"/>
      <c r="D709" s="89" t="s">
        <v>80</v>
      </c>
      <c r="E709" s="679"/>
      <c r="F709" s="673"/>
      <c r="G709" s="90">
        <f t="shared" si="257"/>
        <v>0</v>
      </c>
      <c r="H709" s="91">
        <f t="shared" si="279"/>
        <v>0</v>
      </c>
      <c r="I709" s="92"/>
      <c r="J709" s="92"/>
      <c r="K709" s="92"/>
      <c r="L709" s="93"/>
      <c r="M709" s="110">
        <f t="shared" si="182"/>
        <v>0</v>
      </c>
      <c r="N709" s="98"/>
      <c r="O709" s="98"/>
      <c r="P709" s="98"/>
      <c r="Q709" s="98"/>
      <c r="R709" s="99"/>
      <c r="S709" s="100"/>
      <c r="T709" s="100"/>
      <c r="U709" s="100"/>
      <c r="V709" s="78"/>
      <c r="W709" s="78"/>
      <c r="X709" s="81"/>
      <c r="Y709" s="80"/>
      <c r="Z709" s="81"/>
      <c r="AA709" s="82"/>
      <c r="AB709" s="75"/>
      <c r="AC709" s="75"/>
      <c r="AD709" s="75"/>
      <c r="AE709" s="75"/>
      <c r="AF709" s="76"/>
      <c r="AG709" s="103"/>
      <c r="AH709" s="106"/>
      <c r="AI709" s="111"/>
      <c r="AJ709" s="112">
        <f t="shared" si="284"/>
        <v>0</v>
      </c>
      <c r="AK709" s="105" t="s">
        <v>75</v>
      </c>
      <c r="AL709" s="92" t="s">
        <v>75</v>
      </c>
      <c r="AM709" s="106" t="s">
        <v>75</v>
      </c>
      <c r="AN709" s="103" t="s">
        <v>75</v>
      </c>
      <c r="AO709" s="92" t="s">
        <v>77</v>
      </c>
      <c r="AP709" s="106" t="s">
        <v>77</v>
      </c>
      <c r="AQ709" s="103"/>
      <c r="AR709" s="92"/>
      <c r="AS709" s="92"/>
      <c r="AT709" s="92"/>
      <c r="AU709" s="106"/>
      <c r="AV709" s="107">
        <f t="shared" si="262"/>
        <v>0</v>
      </c>
      <c r="AW709" s="78"/>
      <c r="AX709" s="78"/>
      <c r="AY709" s="78"/>
      <c r="AZ709" s="78"/>
      <c r="BA709" s="78"/>
      <c r="BB709" s="78"/>
      <c r="BC709" s="78"/>
      <c r="BD709" s="78"/>
      <c r="BE709" s="81"/>
    </row>
    <row r="710" spans="1:57" ht="34.049999999999997" customHeight="1" x14ac:dyDescent="0.3">
      <c r="A710" s="702"/>
      <c r="B710" s="674" t="s">
        <v>334</v>
      </c>
      <c r="C710" s="735" t="s">
        <v>335</v>
      </c>
      <c r="D710" s="51" t="s">
        <v>74</v>
      </c>
      <c r="E710" s="724">
        <v>25</v>
      </c>
      <c r="F710" s="681">
        <f>E710-SUM(M710:M714)</f>
        <v>4</v>
      </c>
      <c r="G710" s="53">
        <f t="shared" si="257"/>
        <v>0</v>
      </c>
      <c r="H710" s="54">
        <f t="shared" si="279"/>
        <v>0</v>
      </c>
      <c r="I710" s="55"/>
      <c r="J710" s="55"/>
      <c r="K710" s="55"/>
      <c r="L710" s="56"/>
      <c r="M710" s="57">
        <f t="shared" si="182"/>
        <v>0</v>
      </c>
      <c r="N710" s="58"/>
      <c r="O710" s="58"/>
      <c r="P710" s="58"/>
      <c r="Q710" s="58"/>
      <c r="R710" s="61"/>
      <c r="S710" s="113"/>
      <c r="T710" s="113"/>
      <c r="U710" s="113"/>
      <c r="V710" s="58"/>
      <c r="W710" s="58"/>
      <c r="X710" s="61"/>
      <c r="Y710" s="60"/>
      <c r="Z710" s="61"/>
      <c r="AA710" s="67"/>
      <c r="AB710" s="55"/>
      <c r="AC710" s="55"/>
      <c r="AD710" s="55"/>
      <c r="AE710" s="55"/>
      <c r="AF710" s="56"/>
      <c r="AG710" s="67"/>
      <c r="AH710" s="70"/>
      <c r="AI710" s="69"/>
      <c r="AJ710" s="68">
        <f t="shared" ref="AJ710:AJ711" si="285">SUM(AN710:AP710)</f>
        <v>0</v>
      </c>
      <c r="AK710" s="69" t="s">
        <v>75</v>
      </c>
      <c r="AL710" s="55" t="s">
        <v>75</v>
      </c>
      <c r="AM710" s="70" t="s">
        <v>75</v>
      </c>
      <c r="AN710" s="67"/>
      <c r="AO710" s="55"/>
      <c r="AP710" s="70"/>
      <c r="AQ710" s="67" t="s">
        <v>75</v>
      </c>
      <c r="AR710" s="55" t="s">
        <v>75</v>
      </c>
      <c r="AS710" s="55" t="s">
        <v>75</v>
      </c>
      <c r="AT710" s="55" t="s">
        <v>75</v>
      </c>
      <c r="AU710" s="70" t="s">
        <v>75</v>
      </c>
      <c r="AV710" s="71">
        <f t="shared" si="262"/>
        <v>0</v>
      </c>
      <c r="AW710" s="58"/>
      <c r="AX710" s="58"/>
      <c r="AY710" s="58"/>
      <c r="AZ710" s="58"/>
      <c r="BA710" s="58"/>
      <c r="BB710" s="58"/>
      <c r="BC710" s="58"/>
      <c r="BD710" s="58"/>
      <c r="BE710" s="61"/>
    </row>
    <row r="711" spans="1:57" ht="34.049999999999997" customHeight="1" x14ac:dyDescent="0.3">
      <c r="A711" s="702"/>
      <c r="B711" s="675"/>
      <c r="C711" s="672"/>
      <c r="D711" s="72" t="s">
        <v>76</v>
      </c>
      <c r="E711" s="678"/>
      <c r="F711" s="672"/>
      <c r="G711" s="73">
        <f t="shared" si="257"/>
        <v>0</v>
      </c>
      <c r="H711" s="74">
        <f t="shared" si="279"/>
        <v>0</v>
      </c>
      <c r="I711" s="75"/>
      <c r="J711" s="75"/>
      <c r="K711" s="75"/>
      <c r="L711" s="76"/>
      <c r="M711" s="77">
        <f t="shared" si="182"/>
        <v>0</v>
      </c>
      <c r="N711" s="78"/>
      <c r="O711" s="78"/>
      <c r="P711" s="78"/>
      <c r="Q711" s="78"/>
      <c r="R711" s="81"/>
      <c r="S711" s="62"/>
      <c r="T711" s="62"/>
      <c r="U711" s="62"/>
      <c r="V711" s="108"/>
      <c r="W711" s="108"/>
      <c r="X711" s="63"/>
      <c r="Y711" s="109"/>
      <c r="Z711" s="63"/>
      <c r="AA711" s="64"/>
      <c r="AB711" s="65"/>
      <c r="AC711" s="65"/>
      <c r="AD711" s="65"/>
      <c r="AE711" s="65"/>
      <c r="AF711" s="66"/>
      <c r="AG711" s="82"/>
      <c r="AH711" s="85"/>
      <c r="AI711" s="84"/>
      <c r="AJ711" s="83">
        <f t="shared" si="285"/>
        <v>0</v>
      </c>
      <c r="AK711" s="84" t="s">
        <v>77</v>
      </c>
      <c r="AL711" s="75" t="s">
        <v>77</v>
      </c>
      <c r="AM711" s="85" t="s">
        <v>77</v>
      </c>
      <c r="AN711" s="82"/>
      <c r="AO711" s="75"/>
      <c r="AP711" s="85"/>
      <c r="AQ711" s="82" t="s">
        <v>75</v>
      </c>
      <c r="AR711" s="75" t="s">
        <v>75</v>
      </c>
      <c r="AS711" s="75" t="s">
        <v>75</v>
      </c>
      <c r="AT711" s="75" t="s">
        <v>75</v>
      </c>
      <c r="AU711" s="85" t="s">
        <v>75</v>
      </c>
      <c r="AV711" s="86">
        <f t="shared" si="262"/>
        <v>0</v>
      </c>
      <c r="AW711" s="108"/>
      <c r="AX711" s="108"/>
      <c r="AY711" s="108"/>
      <c r="AZ711" s="108"/>
      <c r="BA711" s="108"/>
      <c r="BB711" s="108"/>
      <c r="BC711" s="108"/>
      <c r="BD711" s="108"/>
      <c r="BE711" s="63"/>
    </row>
    <row r="712" spans="1:57" ht="34.049999999999997" customHeight="1" x14ac:dyDescent="0.3">
      <c r="A712" s="702"/>
      <c r="B712" s="675"/>
      <c r="C712" s="672"/>
      <c r="D712" s="72" t="s">
        <v>78</v>
      </c>
      <c r="E712" s="678"/>
      <c r="F712" s="672"/>
      <c r="G712" s="73">
        <f t="shared" si="257"/>
        <v>0</v>
      </c>
      <c r="H712" s="74">
        <f t="shared" si="279"/>
        <v>0</v>
      </c>
      <c r="I712" s="75"/>
      <c r="J712" s="75"/>
      <c r="K712" s="75"/>
      <c r="L712" s="76"/>
      <c r="M712" s="77">
        <f t="shared" si="182"/>
        <v>0</v>
      </c>
      <c r="N712" s="78"/>
      <c r="O712" s="78"/>
      <c r="P712" s="78"/>
      <c r="Q712" s="78"/>
      <c r="R712" s="81"/>
      <c r="S712" s="62"/>
      <c r="T712" s="62"/>
      <c r="U712" s="62"/>
      <c r="V712" s="108"/>
      <c r="W712" s="108"/>
      <c r="X712" s="63"/>
      <c r="Y712" s="109"/>
      <c r="Z712" s="63"/>
      <c r="AA712" s="64"/>
      <c r="AB712" s="65"/>
      <c r="AC712" s="65"/>
      <c r="AD712" s="65"/>
      <c r="AE712" s="65"/>
      <c r="AF712" s="66"/>
      <c r="AG712" s="82"/>
      <c r="AH712" s="85"/>
      <c r="AI712" s="84"/>
      <c r="AJ712" s="83">
        <f>SUM(AK712:AM712)</f>
        <v>0</v>
      </c>
      <c r="AK712" s="84"/>
      <c r="AL712" s="75"/>
      <c r="AM712" s="85"/>
      <c r="AN712" s="82" t="s">
        <v>75</v>
      </c>
      <c r="AO712" s="75" t="s">
        <v>75</v>
      </c>
      <c r="AP712" s="85" t="s">
        <v>75</v>
      </c>
      <c r="AQ712" s="82" t="s">
        <v>75</v>
      </c>
      <c r="AR712" s="75" t="s">
        <v>75</v>
      </c>
      <c r="AS712" s="75" t="s">
        <v>75</v>
      </c>
      <c r="AT712" s="75" t="s">
        <v>75</v>
      </c>
      <c r="AU712" s="85" t="s">
        <v>75</v>
      </c>
      <c r="AV712" s="86">
        <f t="shared" si="262"/>
        <v>0</v>
      </c>
      <c r="AW712" s="108"/>
      <c r="AX712" s="108"/>
      <c r="AY712" s="108"/>
      <c r="AZ712" s="108"/>
      <c r="BA712" s="108"/>
      <c r="BB712" s="108"/>
      <c r="BC712" s="108"/>
      <c r="BD712" s="108"/>
      <c r="BE712" s="63"/>
    </row>
    <row r="713" spans="1:57" ht="34.049999999999997" customHeight="1" x14ac:dyDescent="0.3">
      <c r="A713" s="702"/>
      <c r="B713" s="675"/>
      <c r="C713" s="672"/>
      <c r="D713" s="72" t="s">
        <v>79</v>
      </c>
      <c r="E713" s="678"/>
      <c r="F713" s="672"/>
      <c r="G713" s="73">
        <f t="shared" si="257"/>
        <v>21</v>
      </c>
      <c r="H713" s="74">
        <f t="shared" si="279"/>
        <v>3</v>
      </c>
      <c r="I713" s="75"/>
      <c r="J713" s="75">
        <v>3</v>
      </c>
      <c r="K713" s="75"/>
      <c r="L713" s="76"/>
      <c r="M713" s="77">
        <v>21</v>
      </c>
      <c r="N713" s="78">
        <v>21</v>
      </c>
      <c r="O713" s="78"/>
      <c r="P713" s="78"/>
      <c r="Q713" s="78"/>
      <c r="R713" s="81"/>
      <c r="S713" s="62">
        <v>2</v>
      </c>
      <c r="T713" s="62"/>
      <c r="U713" s="62"/>
      <c r="V713" s="108">
        <v>18</v>
      </c>
      <c r="W713" s="108">
        <v>1</v>
      </c>
      <c r="X713" s="63"/>
      <c r="Y713" s="109">
        <v>18</v>
      </c>
      <c r="Z713" s="63">
        <v>3</v>
      </c>
      <c r="AA713" s="64"/>
      <c r="AB713" s="65">
        <v>7</v>
      </c>
      <c r="AC713" s="65">
        <v>7</v>
      </c>
      <c r="AD713" s="65"/>
      <c r="AE713" s="65">
        <v>14</v>
      </c>
      <c r="AF713" s="66">
        <v>3</v>
      </c>
      <c r="AG713" s="82">
        <v>42</v>
      </c>
      <c r="AH713" s="85">
        <v>22</v>
      </c>
      <c r="AI713" s="84">
        <v>76</v>
      </c>
      <c r="AJ713" s="83">
        <f t="shared" ref="AJ713:AJ714" si="286">SUM(AQ713:AU713)</f>
        <v>21</v>
      </c>
      <c r="AK713" s="143" t="s">
        <v>77</v>
      </c>
      <c r="AL713" s="123" t="s">
        <v>77</v>
      </c>
      <c r="AM713" s="138" t="s">
        <v>77</v>
      </c>
      <c r="AN713" s="122" t="s">
        <v>75</v>
      </c>
      <c r="AO713" s="123" t="s">
        <v>75</v>
      </c>
      <c r="AP713" s="138" t="s">
        <v>75</v>
      </c>
      <c r="AQ713" s="122">
        <v>4</v>
      </c>
      <c r="AR713" s="123">
        <v>12</v>
      </c>
      <c r="AS713" s="123">
        <v>5</v>
      </c>
      <c r="AT713" s="123"/>
      <c r="AU713" s="85"/>
      <c r="AV713" s="86">
        <f t="shared" si="262"/>
        <v>0</v>
      </c>
      <c r="AW713" s="108"/>
      <c r="AX713" s="108"/>
      <c r="AY713" s="108"/>
      <c r="AZ713" s="108"/>
      <c r="BA713" s="108"/>
      <c r="BB713" s="108"/>
      <c r="BC713" s="108"/>
      <c r="BD713" s="108"/>
      <c r="BE713" s="63"/>
    </row>
    <row r="714" spans="1:57" ht="34.049999999999997" customHeight="1" x14ac:dyDescent="0.3">
      <c r="A714" s="702"/>
      <c r="B714" s="676"/>
      <c r="C714" s="734"/>
      <c r="D714" s="89" t="s">
        <v>80</v>
      </c>
      <c r="E714" s="679"/>
      <c r="F714" s="673"/>
      <c r="G714" s="90">
        <f t="shared" si="257"/>
        <v>0</v>
      </c>
      <c r="H714" s="91">
        <f t="shared" si="279"/>
        <v>0</v>
      </c>
      <c r="I714" s="92"/>
      <c r="J714" s="92"/>
      <c r="K714" s="92"/>
      <c r="L714" s="93"/>
      <c r="M714" s="110">
        <f t="shared" ref="M714:M817" si="287">IF(AND(SUM(N714:R714)=SUM(Y714:Z714),SUM(S714:X714)=SUM(Y714:Z714)),SUM(N714:R714),"ПЕРЕВІРТЕ ПРАВИЛЬНІСТЬ ДАНИХ")</f>
        <v>0</v>
      </c>
      <c r="N714" s="98"/>
      <c r="O714" s="98"/>
      <c r="P714" s="98"/>
      <c r="Q714" s="98"/>
      <c r="R714" s="99"/>
      <c r="S714" s="114"/>
      <c r="T714" s="114"/>
      <c r="U714" s="114"/>
      <c r="V714" s="98"/>
      <c r="W714" s="98"/>
      <c r="X714" s="99"/>
      <c r="Y714" s="97"/>
      <c r="Z714" s="99"/>
      <c r="AA714" s="103"/>
      <c r="AB714" s="92"/>
      <c r="AC714" s="92"/>
      <c r="AD714" s="92"/>
      <c r="AE714" s="92"/>
      <c r="AF714" s="93"/>
      <c r="AG714" s="103"/>
      <c r="AH714" s="106"/>
      <c r="AI714" s="105"/>
      <c r="AJ714" s="104">
        <f t="shared" si="286"/>
        <v>0</v>
      </c>
      <c r="AK714" s="105" t="s">
        <v>75</v>
      </c>
      <c r="AL714" s="92" t="s">
        <v>75</v>
      </c>
      <c r="AM714" s="106" t="s">
        <v>75</v>
      </c>
      <c r="AN714" s="103" t="s">
        <v>75</v>
      </c>
      <c r="AO714" s="92" t="s">
        <v>77</v>
      </c>
      <c r="AP714" s="106" t="s">
        <v>77</v>
      </c>
      <c r="AQ714" s="103"/>
      <c r="AR714" s="92"/>
      <c r="AS714" s="92"/>
      <c r="AT714" s="92"/>
      <c r="AU714" s="106"/>
      <c r="AV714" s="107">
        <f t="shared" si="262"/>
        <v>0</v>
      </c>
      <c r="AW714" s="98"/>
      <c r="AX714" s="98"/>
      <c r="AY714" s="98"/>
      <c r="AZ714" s="98"/>
      <c r="BA714" s="98"/>
      <c r="BB714" s="98"/>
      <c r="BC714" s="98"/>
      <c r="BD714" s="98"/>
      <c r="BE714" s="99"/>
    </row>
    <row r="715" spans="1:57" ht="34.049999999999997" customHeight="1" x14ac:dyDescent="0.3">
      <c r="A715" s="702"/>
      <c r="B715" s="674" t="s">
        <v>336</v>
      </c>
      <c r="C715" s="735" t="s">
        <v>337</v>
      </c>
      <c r="D715" s="51" t="s">
        <v>74</v>
      </c>
      <c r="E715" s="724">
        <v>34</v>
      </c>
      <c r="F715" s="681">
        <f>E715-SUM(M715:M719)</f>
        <v>-11</v>
      </c>
      <c r="G715" s="53">
        <f t="shared" si="257"/>
        <v>0</v>
      </c>
      <c r="H715" s="54">
        <f t="shared" si="279"/>
        <v>0</v>
      </c>
      <c r="I715" s="55"/>
      <c r="J715" s="55"/>
      <c r="K715" s="55"/>
      <c r="L715" s="56"/>
      <c r="M715" s="57">
        <f t="shared" si="287"/>
        <v>0</v>
      </c>
      <c r="N715" s="58"/>
      <c r="O715" s="58"/>
      <c r="P715" s="58"/>
      <c r="Q715" s="58"/>
      <c r="R715" s="59"/>
      <c r="S715" s="60"/>
      <c r="T715" s="58"/>
      <c r="U715" s="58"/>
      <c r="V715" s="55"/>
      <c r="W715" s="58"/>
      <c r="X715" s="61"/>
      <c r="Y715" s="62"/>
      <c r="Z715" s="63"/>
      <c r="AA715" s="64"/>
      <c r="AB715" s="65"/>
      <c r="AC715" s="65"/>
      <c r="AD715" s="65"/>
      <c r="AE715" s="65"/>
      <c r="AF715" s="66"/>
      <c r="AG715" s="64"/>
      <c r="AH715" s="66"/>
      <c r="AI715" s="67"/>
      <c r="AJ715" s="68">
        <f t="shared" ref="AJ715:AJ716" si="288">SUM(AN715:AP715)</f>
        <v>0</v>
      </c>
      <c r="AK715" s="69" t="s">
        <v>75</v>
      </c>
      <c r="AL715" s="55" t="s">
        <v>75</v>
      </c>
      <c r="AM715" s="70" t="s">
        <v>75</v>
      </c>
      <c r="AN715" s="67"/>
      <c r="AO715" s="55"/>
      <c r="AP715" s="70"/>
      <c r="AQ715" s="67" t="s">
        <v>75</v>
      </c>
      <c r="AR715" s="55" t="s">
        <v>75</v>
      </c>
      <c r="AS715" s="55" t="s">
        <v>75</v>
      </c>
      <c r="AT715" s="55" t="s">
        <v>75</v>
      </c>
      <c r="AU715" s="56" t="s">
        <v>75</v>
      </c>
      <c r="AV715" s="71">
        <f t="shared" si="262"/>
        <v>0</v>
      </c>
      <c r="AW715" s="58"/>
      <c r="AX715" s="58"/>
      <c r="AY715" s="58"/>
      <c r="AZ715" s="58"/>
      <c r="BA715" s="58"/>
      <c r="BB715" s="58"/>
      <c r="BC715" s="58"/>
      <c r="BD715" s="58"/>
      <c r="BE715" s="61"/>
    </row>
    <row r="716" spans="1:57" ht="34.049999999999997" customHeight="1" x14ac:dyDescent="0.3">
      <c r="A716" s="702"/>
      <c r="B716" s="675"/>
      <c r="C716" s="672"/>
      <c r="D716" s="72" t="s">
        <v>76</v>
      </c>
      <c r="E716" s="678"/>
      <c r="F716" s="672"/>
      <c r="G716" s="73">
        <f t="shared" si="257"/>
        <v>0</v>
      </c>
      <c r="H716" s="74">
        <f t="shared" si="279"/>
        <v>0</v>
      </c>
      <c r="I716" s="75"/>
      <c r="J716" s="75"/>
      <c r="K716" s="75" t="s">
        <v>333</v>
      </c>
      <c r="L716" s="76"/>
      <c r="M716" s="77">
        <f t="shared" si="287"/>
        <v>0</v>
      </c>
      <c r="N716" s="78"/>
      <c r="O716" s="78"/>
      <c r="P716" s="78"/>
      <c r="Q716" s="78"/>
      <c r="R716" s="79"/>
      <c r="S716" s="80"/>
      <c r="T716" s="75"/>
      <c r="U716" s="75"/>
      <c r="V716" s="78"/>
      <c r="W716" s="78"/>
      <c r="X716" s="81"/>
      <c r="Y716" s="62"/>
      <c r="Z716" s="63"/>
      <c r="AA716" s="64"/>
      <c r="AB716" s="65"/>
      <c r="AC716" s="65"/>
      <c r="AD716" s="65"/>
      <c r="AE716" s="65"/>
      <c r="AF716" s="66"/>
      <c r="AG716" s="82"/>
      <c r="AH716" s="76"/>
      <c r="AI716" s="82"/>
      <c r="AJ716" s="83">
        <f t="shared" si="288"/>
        <v>0</v>
      </c>
      <c r="AK716" s="84" t="s">
        <v>77</v>
      </c>
      <c r="AL716" s="75" t="s">
        <v>77</v>
      </c>
      <c r="AM716" s="85" t="s">
        <v>77</v>
      </c>
      <c r="AN716" s="82"/>
      <c r="AO716" s="75"/>
      <c r="AP716" s="85"/>
      <c r="AQ716" s="82" t="s">
        <v>75</v>
      </c>
      <c r="AR716" s="75" t="s">
        <v>75</v>
      </c>
      <c r="AS716" s="75" t="s">
        <v>75</v>
      </c>
      <c r="AT716" s="75" t="s">
        <v>75</v>
      </c>
      <c r="AU716" s="76" t="s">
        <v>75</v>
      </c>
      <c r="AV716" s="86">
        <f t="shared" si="262"/>
        <v>0</v>
      </c>
      <c r="AW716" s="78"/>
      <c r="AX716" s="78"/>
      <c r="AY716" s="78"/>
      <c r="AZ716" s="78"/>
      <c r="BA716" s="78"/>
      <c r="BB716" s="78"/>
      <c r="BC716" s="78"/>
      <c r="BD716" s="78"/>
      <c r="BE716" s="81"/>
    </row>
    <row r="717" spans="1:57" ht="34.049999999999997" customHeight="1" x14ac:dyDescent="0.3">
      <c r="A717" s="702"/>
      <c r="B717" s="675"/>
      <c r="C717" s="672"/>
      <c r="D717" s="72" t="s">
        <v>78</v>
      </c>
      <c r="E717" s="678"/>
      <c r="F717" s="672"/>
      <c r="G717" s="73">
        <f t="shared" si="257"/>
        <v>0</v>
      </c>
      <c r="H717" s="74">
        <f t="shared" si="279"/>
        <v>0</v>
      </c>
      <c r="I717" s="75"/>
      <c r="J717" s="75"/>
      <c r="K717" s="75"/>
      <c r="L717" s="76"/>
      <c r="M717" s="77">
        <f t="shared" si="287"/>
        <v>0</v>
      </c>
      <c r="N717" s="78"/>
      <c r="O717" s="78"/>
      <c r="P717" s="78"/>
      <c r="Q717" s="87"/>
      <c r="R717" s="79"/>
      <c r="S717" s="80"/>
      <c r="T717" s="78"/>
      <c r="U717" s="78"/>
      <c r="V717" s="78"/>
      <c r="W717" s="78"/>
      <c r="X717" s="81"/>
      <c r="Y717" s="62"/>
      <c r="Z717" s="63"/>
      <c r="AA717" s="64"/>
      <c r="AB717" s="65"/>
      <c r="AC717" s="65"/>
      <c r="AD717" s="65"/>
      <c r="AE717" s="65"/>
      <c r="AF717" s="66"/>
      <c r="AG717" s="82"/>
      <c r="AH717" s="76"/>
      <c r="AI717" s="82"/>
      <c r="AJ717" s="83">
        <f>SUM(AK717:AM717)</f>
        <v>0</v>
      </c>
      <c r="AK717" s="84"/>
      <c r="AL717" s="75"/>
      <c r="AM717" s="85"/>
      <c r="AN717" s="82" t="s">
        <v>75</v>
      </c>
      <c r="AO717" s="75" t="s">
        <v>75</v>
      </c>
      <c r="AP717" s="85" t="s">
        <v>75</v>
      </c>
      <c r="AQ717" s="82" t="s">
        <v>75</v>
      </c>
      <c r="AR717" s="75" t="s">
        <v>75</v>
      </c>
      <c r="AS717" s="75" t="s">
        <v>75</v>
      </c>
      <c r="AT717" s="75" t="s">
        <v>75</v>
      </c>
      <c r="AU717" s="76" t="s">
        <v>75</v>
      </c>
      <c r="AV717" s="86">
        <f t="shared" si="262"/>
        <v>0</v>
      </c>
      <c r="AW717" s="78"/>
      <c r="AX717" s="78"/>
      <c r="AY717" s="78"/>
      <c r="AZ717" s="78"/>
      <c r="BA717" s="78"/>
      <c r="BB717" s="78"/>
      <c r="BC717" s="78"/>
      <c r="BD717" s="78"/>
      <c r="BE717" s="81"/>
    </row>
    <row r="718" spans="1:57" ht="34.049999999999997" customHeight="1" x14ac:dyDescent="0.3">
      <c r="A718" s="702"/>
      <c r="B718" s="675"/>
      <c r="C718" s="672"/>
      <c r="D718" s="72" t="s">
        <v>79</v>
      </c>
      <c r="E718" s="678"/>
      <c r="F718" s="672"/>
      <c r="G718" s="73">
        <f t="shared" si="257"/>
        <v>45</v>
      </c>
      <c r="H718" s="74">
        <f t="shared" si="279"/>
        <v>0</v>
      </c>
      <c r="I718" s="75"/>
      <c r="J718" s="75"/>
      <c r="K718" s="75"/>
      <c r="L718" s="76"/>
      <c r="M718" s="77">
        <f t="shared" si="287"/>
        <v>45</v>
      </c>
      <c r="N718" s="78">
        <v>45</v>
      </c>
      <c r="O718" s="78"/>
      <c r="P718" s="78"/>
      <c r="Q718" s="78"/>
      <c r="R718" s="79"/>
      <c r="S718" s="80">
        <v>11</v>
      </c>
      <c r="T718" s="78"/>
      <c r="U718" s="78"/>
      <c r="V718" s="78">
        <v>34</v>
      </c>
      <c r="W718" s="78"/>
      <c r="X718" s="81"/>
      <c r="Y718" s="62">
        <v>44</v>
      </c>
      <c r="Z718" s="63">
        <v>1</v>
      </c>
      <c r="AA718" s="64"/>
      <c r="AB718" s="65">
        <v>17</v>
      </c>
      <c r="AC718" s="65">
        <v>17</v>
      </c>
      <c r="AD718" s="65">
        <v>6</v>
      </c>
      <c r="AE718" s="65">
        <v>41</v>
      </c>
      <c r="AF718" s="66">
        <v>3</v>
      </c>
      <c r="AG718" s="82">
        <v>38</v>
      </c>
      <c r="AH718" s="76">
        <v>17</v>
      </c>
      <c r="AI718" s="82">
        <v>102</v>
      </c>
      <c r="AJ718" s="83">
        <f t="shared" ref="AJ718:AJ719" si="289">SUM(AQ718:AU718)</f>
        <v>45</v>
      </c>
      <c r="AK718" s="84" t="s">
        <v>77</v>
      </c>
      <c r="AL718" s="75" t="s">
        <v>77</v>
      </c>
      <c r="AM718" s="85" t="s">
        <v>77</v>
      </c>
      <c r="AN718" s="82" t="s">
        <v>75</v>
      </c>
      <c r="AO718" s="75" t="s">
        <v>75</v>
      </c>
      <c r="AP718" s="85" t="s">
        <v>75</v>
      </c>
      <c r="AQ718" s="88"/>
      <c r="AR718" s="76">
        <v>10</v>
      </c>
      <c r="AS718" s="76">
        <v>30</v>
      </c>
      <c r="AT718" s="76">
        <v>5</v>
      </c>
      <c r="AU718" s="85"/>
      <c r="AV718" s="86">
        <f t="shared" si="262"/>
        <v>0</v>
      </c>
      <c r="AW718" s="78"/>
      <c r="AX718" s="78"/>
      <c r="AY718" s="78"/>
      <c r="AZ718" s="78"/>
      <c r="BA718" s="78"/>
      <c r="BB718" s="78"/>
      <c r="BC718" s="78"/>
      <c r="BD718" s="78"/>
      <c r="BE718" s="81"/>
    </row>
    <row r="719" spans="1:57" ht="34.049999999999997" customHeight="1" x14ac:dyDescent="0.3">
      <c r="A719" s="702"/>
      <c r="B719" s="676"/>
      <c r="C719" s="673"/>
      <c r="D719" s="89" t="s">
        <v>80</v>
      </c>
      <c r="E719" s="679"/>
      <c r="F719" s="673"/>
      <c r="G719" s="90">
        <f t="shared" si="257"/>
        <v>0</v>
      </c>
      <c r="H719" s="91">
        <f t="shared" si="279"/>
        <v>0</v>
      </c>
      <c r="I719" s="92"/>
      <c r="J719" s="92"/>
      <c r="K719" s="92"/>
      <c r="L719" s="93"/>
      <c r="M719" s="94">
        <f t="shared" si="287"/>
        <v>0</v>
      </c>
      <c r="N719" s="95"/>
      <c r="O719" s="95"/>
      <c r="P719" s="95"/>
      <c r="Q719" s="95"/>
      <c r="R719" s="96"/>
      <c r="S719" s="97"/>
      <c r="T719" s="98"/>
      <c r="U719" s="98"/>
      <c r="V719" s="98"/>
      <c r="W719" s="98"/>
      <c r="X719" s="99"/>
      <c r="Y719" s="100"/>
      <c r="Z719" s="81"/>
      <c r="AA719" s="82"/>
      <c r="AB719" s="75"/>
      <c r="AC719" s="75"/>
      <c r="AD719" s="75"/>
      <c r="AE719" s="75"/>
      <c r="AF719" s="76"/>
      <c r="AG719" s="101"/>
      <c r="AH719" s="102"/>
      <c r="AI719" s="103"/>
      <c r="AJ719" s="104">
        <f t="shared" si="289"/>
        <v>0</v>
      </c>
      <c r="AK719" s="105" t="s">
        <v>75</v>
      </c>
      <c r="AL719" s="92" t="s">
        <v>75</v>
      </c>
      <c r="AM719" s="106" t="s">
        <v>75</v>
      </c>
      <c r="AN719" s="103" t="s">
        <v>75</v>
      </c>
      <c r="AO719" s="92" t="s">
        <v>77</v>
      </c>
      <c r="AP719" s="106" t="s">
        <v>77</v>
      </c>
      <c r="AQ719" s="103"/>
      <c r="AR719" s="92"/>
      <c r="AS719" s="92"/>
      <c r="AT719" s="92"/>
      <c r="AU719" s="93"/>
      <c r="AV719" s="107">
        <f t="shared" si="262"/>
        <v>0</v>
      </c>
      <c r="AW719" s="98"/>
      <c r="AX719" s="98"/>
      <c r="AY719" s="98"/>
      <c r="AZ719" s="98"/>
      <c r="BA719" s="98"/>
      <c r="BB719" s="98"/>
      <c r="BC719" s="98"/>
      <c r="BD719" s="98"/>
      <c r="BE719" s="99"/>
    </row>
    <row r="720" spans="1:57" ht="34.049999999999997" customHeight="1" x14ac:dyDescent="0.3">
      <c r="A720" s="702"/>
      <c r="B720" s="674" t="s">
        <v>338</v>
      </c>
      <c r="C720" s="735" t="s">
        <v>339</v>
      </c>
      <c r="D720" s="51" t="s">
        <v>74</v>
      </c>
      <c r="E720" s="724">
        <v>50</v>
      </c>
      <c r="F720" s="681">
        <f>E720-SUM(M720:M724)</f>
        <v>0</v>
      </c>
      <c r="G720" s="53">
        <f t="shared" si="257"/>
        <v>0</v>
      </c>
      <c r="H720" s="54">
        <f t="shared" si="279"/>
        <v>0</v>
      </c>
      <c r="I720" s="55"/>
      <c r="J720" s="55"/>
      <c r="K720" s="55"/>
      <c r="L720" s="56"/>
      <c r="M720" s="57">
        <f t="shared" si="287"/>
        <v>0</v>
      </c>
      <c r="N720" s="58"/>
      <c r="O720" s="58"/>
      <c r="P720" s="58"/>
      <c r="Q720" s="58"/>
      <c r="R720" s="61"/>
      <c r="S720" s="62"/>
      <c r="T720" s="62"/>
      <c r="U720" s="62"/>
      <c r="V720" s="108"/>
      <c r="W720" s="108"/>
      <c r="X720" s="63"/>
      <c r="Y720" s="60"/>
      <c r="Z720" s="61"/>
      <c r="AA720" s="67"/>
      <c r="AB720" s="55"/>
      <c r="AC720" s="55"/>
      <c r="AD720" s="55"/>
      <c r="AE720" s="55"/>
      <c r="AF720" s="56"/>
      <c r="AG720" s="67"/>
      <c r="AH720" s="70"/>
      <c r="AI720" s="69"/>
      <c r="AJ720" s="68">
        <f t="shared" ref="AJ720:AJ721" si="290">SUM(AN720:AP720)</f>
        <v>0</v>
      </c>
      <c r="AK720" s="69" t="s">
        <v>75</v>
      </c>
      <c r="AL720" s="55" t="s">
        <v>75</v>
      </c>
      <c r="AM720" s="70" t="s">
        <v>75</v>
      </c>
      <c r="AN720" s="67"/>
      <c r="AO720" s="55"/>
      <c r="AP720" s="70"/>
      <c r="AQ720" s="67" t="s">
        <v>75</v>
      </c>
      <c r="AR720" s="55" t="s">
        <v>75</v>
      </c>
      <c r="AS720" s="55" t="s">
        <v>75</v>
      </c>
      <c r="AT720" s="55" t="s">
        <v>75</v>
      </c>
      <c r="AU720" s="70" t="s">
        <v>75</v>
      </c>
      <c r="AV720" s="71">
        <f t="shared" si="262"/>
        <v>0</v>
      </c>
      <c r="AW720" s="108"/>
      <c r="AX720" s="108"/>
      <c r="AY720" s="108"/>
      <c r="AZ720" s="108"/>
      <c r="BA720" s="108"/>
      <c r="BB720" s="108"/>
      <c r="BC720" s="108"/>
      <c r="BD720" s="108"/>
      <c r="BE720" s="63"/>
    </row>
    <row r="721" spans="1:57" ht="34.049999999999997" customHeight="1" x14ac:dyDescent="0.3">
      <c r="A721" s="702"/>
      <c r="B721" s="675"/>
      <c r="C721" s="672"/>
      <c r="D721" s="72" t="s">
        <v>76</v>
      </c>
      <c r="E721" s="678"/>
      <c r="F721" s="672"/>
      <c r="G721" s="73">
        <f t="shared" si="257"/>
        <v>0</v>
      </c>
      <c r="H721" s="74">
        <f t="shared" si="279"/>
        <v>0</v>
      </c>
      <c r="I721" s="75"/>
      <c r="J721" s="75"/>
      <c r="K721" s="75"/>
      <c r="L721" s="76"/>
      <c r="M721" s="77">
        <f t="shared" si="287"/>
        <v>0</v>
      </c>
      <c r="N721" s="78"/>
      <c r="O721" s="78"/>
      <c r="P721" s="78"/>
      <c r="Q721" s="78"/>
      <c r="R721" s="81"/>
      <c r="S721" s="62"/>
      <c r="T721" s="62"/>
      <c r="U721" s="62"/>
      <c r="V721" s="108"/>
      <c r="W721" s="108"/>
      <c r="X721" s="63"/>
      <c r="Y721" s="109"/>
      <c r="Z721" s="63"/>
      <c r="AA721" s="64"/>
      <c r="AB721" s="65"/>
      <c r="AC721" s="65"/>
      <c r="AD721" s="65"/>
      <c r="AE721" s="65"/>
      <c r="AF721" s="66"/>
      <c r="AG721" s="82"/>
      <c r="AH721" s="85"/>
      <c r="AI721" s="84"/>
      <c r="AJ721" s="83">
        <f t="shared" si="290"/>
        <v>0</v>
      </c>
      <c r="AK721" s="84" t="s">
        <v>77</v>
      </c>
      <c r="AL721" s="75" t="s">
        <v>77</v>
      </c>
      <c r="AM721" s="85" t="s">
        <v>77</v>
      </c>
      <c r="AN721" s="82"/>
      <c r="AO721" s="75"/>
      <c r="AP721" s="85"/>
      <c r="AQ721" s="82" t="s">
        <v>75</v>
      </c>
      <c r="AR721" s="75" t="s">
        <v>75</v>
      </c>
      <c r="AS721" s="75" t="s">
        <v>75</v>
      </c>
      <c r="AT721" s="75" t="s">
        <v>75</v>
      </c>
      <c r="AU721" s="85" t="s">
        <v>75</v>
      </c>
      <c r="AV721" s="86">
        <f t="shared" si="262"/>
        <v>0</v>
      </c>
      <c r="AW721" s="108"/>
      <c r="AX721" s="108"/>
      <c r="AY721" s="108"/>
      <c r="AZ721" s="108"/>
      <c r="BA721" s="108"/>
      <c r="BB721" s="108"/>
      <c r="BC721" s="108"/>
      <c r="BD721" s="108"/>
      <c r="BE721" s="63"/>
    </row>
    <row r="722" spans="1:57" ht="34.049999999999997" customHeight="1" x14ac:dyDescent="0.3">
      <c r="A722" s="702"/>
      <c r="B722" s="675"/>
      <c r="C722" s="672"/>
      <c r="D722" s="72" t="s">
        <v>78</v>
      </c>
      <c r="E722" s="678"/>
      <c r="F722" s="672"/>
      <c r="G722" s="73">
        <f t="shared" si="257"/>
        <v>0</v>
      </c>
      <c r="H722" s="74">
        <f t="shared" si="279"/>
        <v>0</v>
      </c>
      <c r="I722" s="75"/>
      <c r="J722" s="75"/>
      <c r="K722" s="75"/>
      <c r="L722" s="76"/>
      <c r="M722" s="77">
        <f t="shared" si="287"/>
        <v>0</v>
      </c>
      <c r="N722" s="78"/>
      <c r="O722" s="78"/>
      <c r="P722" s="78"/>
      <c r="Q722" s="78"/>
      <c r="R722" s="81"/>
      <c r="S722" s="62"/>
      <c r="T722" s="62"/>
      <c r="U722" s="62"/>
      <c r="V722" s="108"/>
      <c r="W722" s="108"/>
      <c r="X722" s="63"/>
      <c r="Y722" s="109"/>
      <c r="Z722" s="63"/>
      <c r="AA722" s="64"/>
      <c r="AB722" s="65"/>
      <c r="AC722" s="65"/>
      <c r="AD722" s="65"/>
      <c r="AE722" s="65"/>
      <c r="AF722" s="66"/>
      <c r="AG722" s="82"/>
      <c r="AH722" s="85"/>
      <c r="AI722" s="84"/>
      <c r="AJ722" s="83">
        <f>SUM(AK722:AM722)</f>
        <v>0</v>
      </c>
      <c r="AK722" s="84"/>
      <c r="AL722" s="75"/>
      <c r="AM722" s="85"/>
      <c r="AN722" s="82" t="s">
        <v>75</v>
      </c>
      <c r="AO722" s="75" t="s">
        <v>75</v>
      </c>
      <c r="AP722" s="85" t="s">
        <v>75</v>
      </c>
      <c r="AQ722" s="82" t="s">
        <v>75</v>
      </c>
      <c r="AR722" s="75" t="s">
        <v>75</v>
      </c>
      <c r="AS722" s="75" t="s">
        <v>75</v>
      </c>
      <c r="AT722" s="75" t="s">
        <v>75</v>
      </c>
      <c r="AU722" s="85" t="s">
        <v>75</v>
      </c>
      <c r="AV722" s="86">
        <f t="shared" si="262"/>
        <v>0</v>
      </c>
      <c r="AW722" s="108"/>
      <c r="AX722" s="108"/>
      <c r="AY722" s="108"/>
      <c r="AZ722" s="108"/>
      <c r="BA722" s="108"/>
      <c r="BB722" s="108"/>
      <c r="BC722" s="108"/>
      <c r="BD722" s="108"/>
      <c r="BE722" s="63"/>
    </row>
    <row r="723" spans="1:57" ht="34.049999999999997" customHeight="1" x14ac:dyDescent="0.3">
      <c r="A723" s="702"/>
      <c r="B723" s="675"/>
      <c r="C723" s="672"/>
      <c r="D723" s="72" t="s">
        <v>79</v>
      </c>
      <c r="E723" s="678"/>
      <c r="F723" s="672"/>
      <c r="G723" s="73">
        <f t="shared" si="257"/>
        <v>50</v>
      </c>
      <c r="H723" s="74">
        <f t="shared" si="279"/>
        <v>0</v>
      </c>
      <c r="I723" s="75"/>
      <c r="J723" s="75"/>
      <c r="K723" s="75"/>
      <c r="L723" s="76"/>
      <c r="M723" s="77">
        <f t="shared" si="287"/>
        <v>50</v>
      </c>
      <c r="N723" s="78">
        <v>50</v>
      </c>
      <c r="O723" s="78"/>
      <c r="P723" s="78"/>
      <c r="Q723" s="78"/>
      <c r="R723" s="81"/>
      <c r="S723" s="62"/>
      <c r="T723" s="62"/>
      <c r="U723" s="62"/>
      <c r="V723" s="108">
        <v>50</v>
      </c>
      <c r="W723" s="108"/>
      <c r="X723" s="63"/>
      <c r="Y723" s="109">
        <v>43</v>
      </c>
      <c r="Z723" s="63">
        <v>7</v>
      </c>
      <c r="AA723" s="64"/>
      <c r="AB723" s="65">
        <v>34</v>
      </c>
      <c r="AC723" s="65">
        <v>34</v>
      </c>
      <c r="AD723" s="65"/>
      <c r="AE723" s="65">
        <v>4</v>
      </c>
      <c r="AF723" s="66"/>
      <c r="AG723" s="82">
        <v>40</v>
      </c>
      <c r="AH723" s="85">
        <v>24</v>
      </c>
      <c r="AI723" s="84">
        <v>113</v>
      </c>
      <c r="AJ723" s="83">
        <f t="shared" ref="AJ723:AJ724" si="291">SUM(AQ723:AU723)</f>
        <v>50</v>
      </c>
      <c r="AK723" s="84" t="s">
        <v>77</v>
      </c>
      <c r="AL723" s="75" t="s">
        <v>77</v>
      </c>
      <c r="AM723" s="85" t="s">
        <v>77</v>
      </c>
      <c r="AN723" s="82" t="s">
        <v>75</v>
      </c>
      <c r="AO723" s="75" t="s">
        <v>75</v>
      </c>
      <c r="AP723" s="85" t="s">
        <v>75</v>
      </c>
      <c r="AQ723" s="82"/>
      <c r="AR723" s="75">
        <v>8</v>
      </c>
      <c r="AS723" s="75">
        <v>25</v>
      </c>
      <c r="AT723" s="75">
        <v>17</v>
      </c>
      <c r="AU723" s="85"/>
      <c r="AV723" s="86">
        <f t="shared" si="262"/>
        <v>0</v>
      </c>
      <c r="AW723" s="108"/>
      <c r="AX723" s="108"/>
      <c r="AY723" s="108"/>
      <c r="AZ723" s="108"/>
      <c r="BA723" s="108"/>
      <c r="BB723" s="108"/>
      <c r="BC723" s="108"/>
      <c r="BD723" s="108"/>
      <c r="BE723" s="63"/>
    </row>
    <row r="724" spans="1:57" ht="34.049999999999997" customHeight="1" x14ac:dyDescent="0.3">
      <c r="A724" s="702"/>
      <c r="B724" s="676"/>
      <c r="C724" s="673"/>
      <c r="D724" s="89" t="s">
        <v>80</v>
      </c>
      <c r="E724" s="679"/>
      <c r="F724" s="673"/>
      <c r="G724" s="90">
        <f t="shared" si="257"/>
        <v>0</v>
      </c>
      <c r="H724" s="91">
        <f t="shared" si="279"/>
        <v>0</v>
      </c>
      <c r="I724" s="92"/>
      <c r="J724" s="92"/>
      <c r="K724" s="92"/>
      <c r="L724" s="93"/>
      <c r="M724" s="110">
        <f t="shared" si="287"/>
        <v>0</v>
      </c>
      <c r="N724" s="98"/>
      <c r="O724" s="98"/>
      <c r="P724" s="98"/>
      <c r="Q724" s="98"/>
      <c r="R724" s="99"/>
      <c r="S724" s="100"/>
      <c r="T724" s="100"/>
      <c r="U724" s="100"/>
      <c r="V724" s="78"/>
      <c r="W724" s="78"/>
      <c r="X724" s="81"/>
      <c r="Y724" s="80"/>
      <c r="Z724" s="81"/>
      <c r="AA724" s="82"/>
      <c r="AB724" s="75"/>
      <c r="AC724" s="75"/>
      <c r="AD724" s="75"/>
      <c r="AE724" s="75"/>
      <c r="AF724" s="76"/>
      <c r="AG724" s="103"/>
      <c r="AH724" s="106"/>
      <c r="AI724" s="111"/>
      <c r="AJ724" s="112">
        <f t="shared" si="291"/>
        <v>0</v>
      </c>
      <c r="AK724" s="105" t="s">
        <v>75</v>
      </c>
      <c r="AL724" s="92" t="s">
        <v>75</v>
      </c>
      <c r="AM724" s="106" t="s">
        <v>75</v>
      </c>
      <c r="AN724" s="103" t="s">
        <v>75</v>
      </c>
      <c r="AO724" s="92" t="s">
        <v>77</v>
      </c>
      <c r="AP724" s="106" t="s">
        <v>77</v>
      </c>
      <c r="AQ724" s="103"/>
      <c r="AR724" s="92"/>
      <c r="AS724" s="92"/>
      <c r="AT724" s="92"/>
      <c r="AU724" s="106"/>
      <c r="AV724" s="107">
        <f t="shared" si="262"/>
        <v>0</v>
      </c>
      <c r="AW724" s="78"/>
      <c r="AX724" s="78"/>
      <c r="AY724" s="78"/>
      <c r="AZ724" s="78"/>
      <c r="BA724" s="78"/>
      <c r="BB724" s="78"/>
      <c r="BC724" s="78"/>
      <c r="BD724" s="78"/>
      <c r="BE724" s="81"/>
    </row>
    <row r="725" spans="1:57" ht="34.049999999999997" customHeight="1" x14ac:dyDescent="0.3">
      <c r="A725" s="702"/>
      <c r="B725" s="674" t="s">
        <v>340</v>
      </c>
      <c r="C725" s="735" t="s">
        <v>341</v>
      </c>
      <c r="D725" s="51" t="s">
        <v>74</v>
      </c>
      <c r="E725" s="724">
        <v>60</v>
      </c>
      <c r="F725" s="681">
        <f>E725-SUM(M725:M729)</f>
        <v>11</v>
      </c>
      <c r="G725" s="53">
        <f t="shared" si="257"/>
        <v>0</v>
      </c>
      <c r="H725" s="54">
        <f t="shared" si="279"/>
        <v>0</v>
      </c>
      <c r="I725" s="55"/>
      <c r="J725" s="55"/>
      <c r="K725" s="55"/>
      <c r="L725" s="56"/>
      <c r="M725" s="57">
        <f t="shared" si="287"/>
        <v>0</v>
      </c>
      <c r="N725" s="58"/>
      <c r="O725" s="58"/>
      <c r="P725" s="58"/>
      <c r="Q725" s="58"/>
      <c r="R725" s="61"/>
      <c r="S725" s="113"/>
      <c r="T725" s="113"/>
      <c r="U725" s="113"/>
      <c r="V725" s="58"/>
      <c r="W725" s="58"/>
      <c r="X725" s="61"/>
      <c r="Y725" s="60"/>
      <c r="Z725" s="61"/>
      <c r="AA725" s="67"/>
      <c r="AB725" s="55"/>
      <c r="AC725" s="55"/>
      <c r="AD725" s="55"/>
      <c r="AE725" s="55"/>
      <c r="AF725" s="56"/>
      <c r="AG725" s="67"/>
      <c r="AH725" s="70"/>
      <c r="AI725" s="69"/>
      <c r="AJ725" s="68">
        <f t="shared" ref="AJ725:AJ726" si="292">SUM(AN725:AP725)</f>
        <v>0</v>
      </c>
      <c r="AK725" s="69" t="s">
        <v>75</v>
      </c>
      <c r="AL725" s="55" t="s">
        <v>75</v>
      </c>
      <c r="AM725" s="70" t="s">
        <v>75</v>
      </c>
      <c r="AN725" s="67"/>
      <c r="AO725" s="55"/>
      <c r="AP725" s="70"/>
      <c r="AQ725" s="67" t="s">
        <v>75</v>
      </c>
      <c r="AR725" s="55" t="s">
        <v>75</v>
      </c>
      <c r="AS725" s="55" t="s">
        <v>75</v>
      </c>
      <c r="AT725" s="55" t="s">
        <v>75</v>
      </c>
      <c r="AU725" s="70" t="s">
        <v>75</v>
      </c>
      <c r="AV725" s="71">
        <f t="shared" si="262"/>
        <v>0</v>
      </c>
      <c r="AW725" s="58"/>
      <c r="AX725" s="58"/>
      <c r="AY725" s="58"/>
      <c r="AZ725" s="58"/>
      <c r="BA725" s="58"/>
      <c r="BB725" s="58"/>
      <c r="BC725" s="58"/>
      <c r="BD725" s="58"/>
      <c r="BE725" s="61"/>
    </row>
    <row r="726" spans="1:57" ht="34.049999999999997" customHeight="1" x14ac:dyDescent="0.3">
      <c r="A726" s="702"/>
      <c r="B726" s="675"/>
      <c r="C726" s="672"/>
      <c r="D726" s="72" t="s">
        <v>76</v>
      </c>
      <c r="E726" s="678"/>
      <c r="F726" s="672"/>
      <c r="G726" s="73">
        <f t="shared" si="257"/>
        <v>0</v>
      </c>
      <c r="H726" s="74">
        <f t="shared" si="279"/>
        <v>0</v>
      </c>
      <c r="I726" s="75"/>
      <c r="J726" s="75"/>
      <c r="K726" s="75"/>
      <c r="L726" s="76"/>
      <c r="M726" s="77">
        <f t="shared" si="287"/>
        <v>0</v>
      </c>
      <c r="N726" s="78"/>
      <c r="O726" s="78"/>
      <c r="P726" s="78"/>
      <c r="Q726" s="78"/>
      <c r="R726" s="81"/>
      <c r="S726" s="62"/>
      <c r="T726" s="62"/>
      <c r="U726" s="62"/>
      <c r="V726" s="108"/>
      <c r="W726" s="108"/>
      <c r="X726" s="63"/>
      <c r="Y726" s="109"/>
      <c r="Z726" s="63"/>
      <c r="AA726" s="64"/>
      <c r="AB726" s="65"/>
      <c r="AC726" s="65"/>
      <c r="AD726" s="65"/>
      <c r="AE726" s="65"/>
      <c r="AF726" s="66"/>
      <c r="AG726" s="82"/>
      <c r="AH726" s="85"/>
      <c r="AI726" s="84"/>
      <c r="AJ726" s="83">
        <f t="shared" si="292"/>
        <v>0</v>
      </c>
      <c r="AK726" s="84" t="s">
        <v>77</v>
      </c>
      <c r="AL726" s="75" t="s">
        <v>77</v>
      </c>
      <c r="AM726" s="85" t="s">
        <v>77</v>
      </c>
      <c r="AN726" s="82"/>
      <c r="AO726" s="75"/>
      <c r="AP726" s="85"/>
      <c r="AQ726" s="82" t="s">
        <v>75</v>
      </c>
      <c r="AR726" s="75" t="s">
        <v>75</v>
      </c>
      <c r="AS726" s="75" t="s">
        <v>75</v>
      </c>
      <c r="AT726" s="75" t="s">
        <v>75</v>
      </c>
      <c r="AU726" s="85" t="s">
        <v>75</v>
      </c>
      <c r="AV726" s="86">
        <f t="shared" si="262"/>
        <v>0</v>
      </c>
      <c r="AW726" s="108"/>
      <c r="AX726" s="108"/>
      <c r="AY726" s="108"/>
      <c r="AZ726" s="108"/>
      <c r="BA726" s="108"/>
      <c r="BB726" s="108"/>
      <c r="BC726" s="108"/>
      <c r="BD726" s="108"/>
      <c r="BE726" s="63"/>
    </row>
    <row r="727" spans="1:57" ht="34.049999999999997" customHeight="1" x14ac:dyDescent="0.3">
      <c r="A727" s="702"/>
      <c r="B727" s="675"/>
      <c r="C727" s="672"/>
      <c r="D727" s="72" t="s">
        <v>78</v>
      </c>
      <c r="E727" s="678"/>
      <c r="F727" s="672"/>
      <c r="G727" s="73">
        <f t="shared" si="257"/>
        <v>0</v>
      </c>
      <c r="H727" s="74">
        <f t="shared" si="279"/>
        <v>0</v>
      </c>
      <c r="I727" s="75"/>
      <c r="J727" s="75"/>
      <c r="K727" s="75"/>
      <c r="L727" s="76"/>
      <c r="M727" s="77">
        <f t="shared" si="287"/>
        <v>0</v>
      </c>
      <c r="N727" s="78"/>
      <c r="O727" s="78"/>
      <c r="P727" s="78"/>
      <c r="Q727" s="78"/>
      <c r="R727" s="81"/>
      <c r="S727" s="62"/>
      <c r="T727" s="62"/>
      <c r="U727" s="62"/>
      <c r="V727" s="108"/>
      <c r="W727" s="108"/>
      <c r="X727" s="63"/>
      <c r="Y727" s="109"/>
      <c r="Z727" s="63"/>
      <c r="AA727" s="64"/>
      <c r="AB727" s="65"/>
      <c r="AC727" s="65"/>
      <c r="AD727" s="65"/>
      <c r="AE727" s="65"/>
      <c r="AF727" s="66"/>
      <c r="AG727" s="82"/>
      <c r="AH727" s="85"/>
      <c r="AI727" s="84"/>
      <c r="AJ727" s="83">
        <f>SUM(AK727:AM727)</f>
        <v>0</v>
      </c>
      <c r="AK727" s="84"/>
      <c r="AL727" s="75"/>
      <c r="AM727" s="85"/>
      <c r="AN727" s="82" t="s">
        <v>75</v>
      </c>
      <c r="AO727" s="75" t="s">
        <v>75</v>
      </c>
      <c r="AP727" s="85" t="s">
        <v>75</v>
      </c>
      <c r="AQ727" s="82" t="s">
        <v>75</v>
      </c>
      <c r="AR727" s="75" t="s">
        <v>75</v>
      </c>
      <c r="AS727" s="75" t="s">
        <v>75</v>
      </c>
      <c r="AT727" s="75" t="s">
        <v>75</v>
      </c>
      <c r="AU727" s="85" t="s">
        <v>75</v>
      </c>
      <c r="AV727" s="86">
        <f t="shared" si="262"/>
        <v>0</v>
      </c>
      <c r="AW727" s="108"/>
      <c r="AX727" s="108"/>
      <c r="AY727" s="108"/>
      <c r="AZ727" s="108"/>
      <c r="BA727" s="108"/>
      <c r="BB727" s="108"/>
      <c r="BC727" s="108"/>
      <c r="BD727" s="108"/>
      <c r="BE727" s="63"/>
    </row>
    <row r="728" spans="1:57" ht="34.049999999999997" customHeight="1" x14ac:dyDescent="0.3">
      <c r="A728" s="702"/>
      <c r="B728" s="675"/>
      <c r="C728" s="672"/>
      <c r="D728" s="72" t="s">
        <v>79</v>
      </c>
      <c r="E728" s="678"/>
      <c r="F728" s="672"/>
      <c r="G728" s="73">
        <f t="shared" si="257"/>
        <v>50</v>
      </c>
      <c r="H728" s="74">
        <f t="shared" si="279"/>
        <v>0</v>
      </c>
      <c r="I728" s="75"/>
      <c r="J728" s="75"/>
      <c r="K728" s="75"/>
      <c r="L728" s="76"/>
      <c r="M728" s="77">
        <f t="shared" si="287"/>
        <v>49</v>
      </c>
      <c r="N728" s="78">
        <v>49</v>
      </c>
      <c r="O728" s="78"/>
      <c r="P728" s="78"/>
      <c r="Q728" s="78"/>
      <c r="R728" s="81"/>
      <c r="S728" s="62"/>
      <c r="T728" s="62"/>
      <c r="U728" s="62"/>
      <c r="V728" s="108">
        <v>48</v>
      </c>
      <c r="W728" s="108">
        <v>1</v>
      </c>
      <c r="X728" s="63"/>
      <c r="Y728" s="109">
        <v>45</v>
      </c>
      <c r="Z728" s="63">
        <v>4</v>
      </c>
      <c r="AA728" s="64"/>
      <c r="AB728" s="65">
        <v>17</v>
      </c>
      <c r="AC728" s="65">
        <v>17</v>
      </c>
      <c r="AD728" s="65">
        <v>6</v>
      </c>
      <c r="AE728" s="65">
        <v>39</v>
      </c>
      <c r="AF728" s="66">
        <v>1</v>
      </c>
      <c r="AG728" s="82">
        <v>40</v>
      </c>
      <c r="AH728" s="85">
        <v>21</v>
      </c>
      <c r="AI728" s="84">
        <v>104</v>
      </c>
      <c r="AJ728" s="83">
        <f t="shared" ref="AJ728:AJ729" si="293">SUM(AQ728:AU728)</f>
        <v>49</v>
      </c>
      <c r="AK728" s="84" t="s">
        <v>77</v>
      </c>
      <c r="AL728" s="75" t="s">
        <v>77</v>
      </c>
      <c r="AM728" s="85" t="s">
        <v>77</v>
      </c>
      <c r="AN728" s="82" t="s">
        <v>75</v>
      </c>
      <c r="AO728" s="75" t="s">
        <v>75</v>
      </c>
      <c r="AP728" s="85" t="s">
        <v>75</v>
      </c>
      <c r="AQ728" s="82">
        <v>2</v>
      </c>
      <c r="AR728" s="75"/>
      <c r="AS728" s="75">
        <v>39</v>
      </c>
      <c r="AT728" s="75">
        <v>8</v>
      </c>
      <c r="AU728" s="85"/>
      <c r="AV728" s="86">
        <f t="shared" si="262"/>
        <v>1</v>
      </c>
      <c r="AW728" s="108"/>
      <c r="AX728" s="108"/>
      <c r="AY728" s="108"/>
      <c r="AZ728" s="108"/>
      <c r="BA728" s="108">
        <v>1</v>
      </c>
      <c r="BB728" s="108"/>
      <c r="BC728" s="108"/>
      <c r="BD728" s="108"/>
      <c r="BE728" s="63"/>
    </row>
    <row r="729" spans="1:57" ht="34.049999999999997" customHeight="1" x14ac:dyDescent="0.3">
      <c r="A729" s="703"/>
      <c r="B729" s="676"/>
      <c r="C729" s="673"/>
      <c r="D729" s="89" t="s">
        <v>80</v>
      </c>
      <c r="E729" s="679"/>
      <c r="F729" s="673"/>
      <c r="G729" s="90">
        <f t="shared" si="257"/>
        <v>0</v>
      </c>
      <c r="H729" s="91">
        <f t="shared" si="279"/>
        <v>0</v>
      </c>
      <c r="I729" s="92"/>
      <c r="J729" s="92"/>
      <c r="K729" s="92"/>
      <c r="L729" s="93"/>
      <c r="M729" s="110">
        <f t="shared" si="287"/>
        <v>0</v>
      </c>
      <c r="N729" s="98"/>
      <c r="O729" s="98"/>
      <c r="P729" s="98"/>
      <c r="Q729" s="98"/>
      <c r="R729" s="99"/>
      <c r="S729" s="114"/>
      <c r="T729" s="114"/>
      <c r="U729" s="114"/>
      <c r="V729" s="98"/>
      <c r="W729" s="98"/>
      <c r="X729" s="99"/>
      <c r="Y729" s="97"/>
      <c r="Z729" s="99"/>
      <c r="AA729" s="103"/>
      <c r="AB729" s="92"/>
      <c r="AC729" s="92"/>
      <c r="AD729" s="92"/>
      <c r="AE729" s="92"/>
      <c r="AF729" s="93"/>
      <c r="AG729" s="103"/>
      <c r="AH729" s="106"/>
      <c r="AI729" s="105"/>
      <c r="AJ729" s="104">
        <f t="shared" si="293"/>
        <v>0</v>
      </c>
      <c r="AK729" s="105" t="s">
        <v>75</v>
      </c>
      <c r="AL729" s="92" t="s">
        <v>75</v>
      </c>
      <c r="AM729" s="106" t="s">
        <v>75</v>
      </c>
      <c r="AN729" s="103" t="s">
        <v>75</v>
      </c>
      <c r="AO729" s="92" t="s">
        <v>77</v>
      </c>
      <c r="AP729" s="106" t="s">
        <v>77</v>
      </c>
      <c r="AQ729" s="103"/>
      <c r="AR729" s="92"/>
      <c r="AS729" s="92"/>
      <c r="AT729" s="92"/>
      <c r="AU729" s="106"/>
      <c r="AV729" s="107">
        <f t="shared" si="262"/>
        <v>0</v>
      </c>
      <c r="AW729" s="98"/>
      <c r="AX729" s="98"/>
      <c r="AY729" s="98"/>
      <c r="AZ729" s="98"/>
      <c r="BA729" s="98"/>
      <c r="BB729" s="98"/>
      <c r="BC729" s="98"/>
      <c r="BD729" s="98"/>
      <c r="BE729" s="99"/>
    </row>
    <row r="730" spans="1:57" ht="34.049999999999997" customHeight="1" x14ac:dyDescent="0.3">
      <c r="A730" s="713" t="s">
        <v>342</v>
      </c>
      <c r="B730" s="674" t="s">
        <v>343</v>
      </c>
      <c r="C730" s="735" t="s">
        <v>344</v>
      </c>
      <c r="D730" s="51" t="s">
        <v>74</v>
      </c>
      <c r="E730" s="724">
        <v>371</v>
      </c>
      <c r="F730" s="681">
        <f>E730-SUM(M730:M734)</f>
        <v>8</v>
      </c>
      <c r="G730" s="53">
        <f t="shared" si="257"/>
        <v>55</v>
      </c>
      <c r="H730" s="54">
        <f t="shared" si="279"/>
        <v>1</v>
      </c>
      <c r="I730" s="55"/>
      <c r="J730" s="55"/>
      <c r="K730" s="55">
        <v>1</v>
      </c>
      <c r="L730" s="56"/>
      <c r="M730" s="57">
        <f t="shared" si="287"/>
        <v>54</v>
      </c>
      <c r="N730" s="58">
        <v>54</v>
      </c>
      <c r="O730" s="58"/>
      <c r="P730" s="58"/>
      <c r="Q730" s="58"/>
      <c r="R730" s="59"/>
      <c r="S730" s="60">
        <v>3</v>
      </c>
      <c r="T730" s="58">
        <v>3</v>
      </c>
      <c r="U730" s="58"/>
      <c r="V730" s="55">
        <v>48</v>
      </c>
      <c r="W730" s="58"/>
      <c r="X730" s="61"/>
      <c r="Y730" s="62">
        <v>46</v>
      </c>
      <c r="Z730" s="63">
        <v>8</v>
      </c>
      <c r="AA730" s="64"/>
      <c r="AB730" s="65">
        <v>21</v>
      </c>
      <c r="AC730" s="65">
        <v>20</v>
      </c>
      <c r="AD730" s="65">
        <v>2</v>
      </c>
      <c r="AE730" s="65">
        <v>41</v>
      </c>
      <c r="AF730" s="66">
        <v>6</v>
      </c>
      <c r="AG730" s="64">
        <v>41.4</v>
      </c>
      <c r="AH730" s="66">
        <v>22.8</v>
      </c>
      <c r="AI730" s="67">
        <v>10.5</v>
      </c>
      <c r="AJ730" s="68">
        <f t="shared" ref="AJ730:AJ731" si="294">SUM(AN730:AP730)</f>
        <v>54</v>
      </c>
      <c r="AK730" s="69" t="s">
        <v>75</v>
      </c>
      <c r="AL730" s="55" t="s">
        <v>75</v>
      </c>
      <c r="AM730" s="70" t="s">
        <v>75</v>
      </c>
      <c r="AN730" s="67">
        <v>3</v>
      </c>
      <c r="AO730" s="55">
        <v>51</v>
      </c>
      <c r="AP730" s="70"/>
      <c r="AQ730" s="67" t="s">
        <v>75</v>
      </c>
      <c r="AR730" s="55" t="s">
        <v>75</v>
      </c>
      <c r="AS730" s="55" t="s">
        <v>75</v>
      </c>
      <c r="AT730" s="55" t="s">
        <v>75</v>
      </c>
      <c r="AU730" s="56" t="s">
        <v>75</v>
      </c>
      <c r="AV730" s="71">
        <f t="shared" si="262"/>
        <v>1</v>
      </c>
      <c r="AW730" s="58"/>
      <c r="AX730" s="58"/>
      <c r="AY730" s="58"/>
      <c r="AZ730" s="58"/>
      <c r="BA730" s="58">
        <v>1</v>
      </c>
      <c r="BB730" s="58"/>
      <c r="BC730" s="58"/>
      <c r="BD730" s="58"/>
      <c r="BE730" s="61"/>
    </row>
    <row r="731" spans="1:57" ht="34.049999999999997" customHeight="1" x14ac:dyDescent="0.3">
      <c r="A731" s="702"/>
      <c r="B731" s="675"/>
      <c r="C731" s="672"/>
      <c r="D731" s="72" t="s">
        <v>76</v>
      </c>
      <c r="E731" s="678"/>
      <c r="F731" s="672"/>
      <c r="G731" s="73">
        <f t="shared" si="257"/>
        <v>0</v>
      </c>
      <c r="H731" s="74">
        <f t="shared" si="279"/>
        <v>0</v>
      </c>
      <c r="I731" s="75"/>
      <c r="J731" s="75"/>
      <c r="K731" s="75"/>
      <c r="L731" s="76"/>
      <c r="M731" s="77">
        <f t="shared" si="287"/>
        <v>0</v>
      </c>
      <c r="N731" s="78"/>
      <c r="O731" s="78"/>
      <c r="P731" s="78"/>
      <c r="Q731" s="78"/>
      <c r="R731" s="79"/>
      <c r="S731" s="80"/>
      <c r="T731" s="75"/>
      <c r="U731" s="75"/>
      <c r="V731" s="78"/>
      <c r="W731" s="78"/>
      <c r="X731" s="81"/>
      <c r="Y731" s="62"/>
      <c r="Z731" s="63"/>
      <c r="AA731" s="64"/>
      <c r="AB731" s="65"/>
      <c r="AC731" s="65"/>
      <c r="AD731" s="65"/>
      <c r="AE731" s="65"/>
      <c r="AF731" s="66"/>
      <c r="AG731" s="82"/>
      <c r="AH731" s="76"/>
      <c r="AI731" s="82"/>
      <c r="AJ731" s="83">
        <f t="shared" si="294"/>
        <v>0</v>
      </c>
      <c r="AK731" s="84" t="s">
        <v>77</v>
      </c>
      <c r="AL731" s="75" t="s">
        <v>77</v>
      </c>
      <c r="AM731" s="85" t="s">
        <v>77</v>
      </c>
      <c r="AN731" s="82"/>
      <c r="AO731" s="75"/>
      <c r="AP731" s="85"/>
      <c r="AQ731" s="82" t="s">
        <v>75</v>
      </c>
      <c r="AR731" s="75" t="s">
        <v>75</v>
      </c>
      <c r="AS731" s="75" t="s">
        <v>75</v>
      </c>
      <c r="AT731" s="75" t="s">
        <v>75</v>
      </c>
      <c r="AU731" s="76" t="s">
        <v>75</v>
      </c>
      <c r="AV731" s="86">
        <f t="shared" si="262"/>
        <v>0</v>
      </c>
      <c r="AW731" s="78"/>
      <c r="AX731" s="78"/>
      <c r="AY731" s="78"/>
      <c r="AZ731" s="78"/>
      <c r="BA731" s="78"/>
      <c r="BB731" s="78"/>
      <c r="BC731" s="78"/>
      <c r="BD731" s="78"/>
      <c r="BE731" s="81"/>
    </row>
    <row r="732" spans="1:57" ht="34.049999999999997" customHeight="1" x14ac:dyDescent="0.3">
      <c r="A732" s="702"/>
      <c r="B732" s="675"/>
      <c r="C732" s="672"/>
      <c r="D732" s="72" t="s">
        <v>78</v>
      </c>
      <c r="E732" s="678"/>
      <c r="F732" s="672"/>
      <c r="G732" s="73">
        <f t="shared" si="257"/>
        <v>8</v>
      </c>
      <c r="H732" s="74">
        <f t="shared" si="279"/>
        <v>0</v>
      </c>
      <c r="I732" s="75"/>
      <c r="J732" s="75"/>
      <c r="K732" s="75"/>
      <c r="L732" s="76"/>
      <c r="M732" s="77">
        <f t="shared" si="287"/>
        <v>8</v>
      </c>
      <c r="N732" s="78"/>
      <c r="O732" s="78">
        <v>8</v>
      </c>
      <c r="P732" s="78"/>
      <c r="Q732" s="87"/>
      <c r="R732" s="79"/>
      <c r="S732" s="80"/>
      <c r="T732" s="78"/>
      <c r="U732" s="78">
        <v>8</v>
      </c>
      <c r="V732" s="78"/>
      <c r="W732" s="78"/>
      <c r="X732" s="81"/>
      <c r="Y732" s="62">
        <v>8</v>
      </c>
      <c r="Z732" s="63"/>
      <c r="AA732" s="64"/>
      <c r="AB732" s="65">
        <v>3</v>
      </c>
      <c r="AC732" s="65">
        <v>3</v>
      </c>
      <c r="AD732" s="65">
        <v>1</v>
      </c>
      <c r="AE732" s="65">
        <v>7</v>
      </c>
      <c r="AF732" s="66"/>
      <c r="AG732" s="82">
        <v>45.3</v>
      </c>
      <c r="AH732" s="76">
        <v>20.5</v>
      </c>
      <c r="AI732" s="82">
        <v>96</v>
      </c>
      <c r="AJ732" s="83">
        <f>SUM(AK732:AM732)</f>
        <v>8</v>
      </c>
      <c r="AK732" s="84"/>
      <c r="AL732" s="75">
        <v>8</v>
      </c>
      <c r="AM732" s="85"/>
      <c r="AN732" s="82" t="s">
        <v>75</v>
      </c>
      <c r="AO732" s="75" t="s">
        <v>75</v>
      </c>
      <c r="AP732" s="85" t="s">
        <v>75</v>
      </c>
      <c r="AQ732" s="82" t="s">
        <v>75</v>
      </c>
      <c r="AR732" s="75" t="s">
        <v>75</v>
      </c>
      <c r="AS732" s="75" t="s">
        <v>75</v>
      </c>
      <c r="AT732" s="75" t="s">
        <v>75</v>
      </c>
      <c r="AU732" s="76" t="s">
        <v>75</v>
      </c>
      <c r="AV732" s="86">
        <f t="shared" si="262"/>
        <v>0</v>
      </c>
      <c r="AW732" s="78"/>
      <c r="AX732" s="78"/>
      <c r="AY732" s="78"/>
      <c r="AZ732" s="78"/>
      <c r="BA732" s="78"/>
      <c r="BB732" s="78"/>
      <c r="BC732" s="78"/>
      <c r="BD732" s="78"/>
      <c r="BE732" s="81"/>
    </row>
    <row r="733" spans="1:57" ht="34.049999999999997" customHeight="1" x14ac:dyDescent="0.3">
      <c r="A733" s="702"/>
      <c r="B733" s="675"/>
      <c r="C733" s="672"/>
      <c r="D733" s="72" t="s">
        <v>79</v>
      </c>
      <c r="E733" s="678"/>
      <c r="F733" s="672"/>
      <c r="G733" s="73">
        <f t="shared" si="257"/>
        <v>307</v>
      </c>
      <c r="H733" s="74">
        <f t="shared" si="279"/>
        <v>6</v>
      </c>
      <c r="I733" s="75"/>
      <c r="J733" s="75">
        <v>5</v>
      </c>
      <c r="K733" s="75">
        <v>1</v>
      </c>
      <c r="L733" s="76"/>
      <c r="M733" s="77">
        <f t="shared" si="287"/>
        <v>301</v>
      </c>
      <c r="N733" s="78">
        <v>301</v>
      </c>
      <c r="O733" s="78"/>
      <c r="P733" s="78"/>
      <c r="Q733" s="78"/>
      <c r="R733" s="79"/>
      <c r="S733" s="80">
        <v>22</v>
      </c>
      <c r="T733" s="78">
        <v>13</v>
      </c>
      <c r="U733" s="78"/>
      <c r="V733" s="78">
        <v>266</v>
      </c>
      <c r="W733" s="78"/>
      <c r="X733" s="81"/>
      <c r="Y733" s="62">
        <v>280</v>
      </c>
      <c r="Z733" s="63">
        <v>21</v>
      </c>
      <c r="AA733" s="64"/>
      <c r="AB733" s="65">
        <v>48</v>
      </c>
      <c r="AC733" s="65">
        <v>47</v>
      </c>
      <c r="AD733" s="65">
        <v>33</v>
      </c>
      <c r="AE733" s="65">
        <v>206</v>
      </c>
      <c r="AF733" s="66">
        <v>27</v>
      </c>
      <c r="AG733" s="82">
        <v>41.5</v>
      </c>
      <c r="AH733" s="76">
        <v>14.1</v>
      </c>
      <c r="AI733" s="82">
        <v>106.5</v>
      </c>
      <c r="AJ733" s="83">
        <f t="shared" ref="AJ733:AJ734" si="295">SUM(AQ733:AU733)</f>
        <v>301</v>
      </c>
      <c r="AK733" s="84" t="s">
        <v>77</v>
      </c>
      <c r="AL733" s="75" t="s">
        <v>77</v>
      </c>
      <c r="AM733" s="85" t="s">
        <v>77</v>
      </c>
      <c r="AN733" s="82" t="s">
        <v>75</v>
      </c>
      <c r="AO733" s="75" t="s">
        <v>75</v>
      </c>
      <c r="AP733" s="85" t="s">
        <v>75</v>
      </c>
      <c r="AQ733" s="88">
        <v>19</v>
      </c>
      <c r="AR733" s="76">
        <v>39</v>
      </c>
      <c r="AS733" s="76">
        <v>112</v>
      </c>
      <c r="AT733" s="76">
        <v>129</v>
      </c>
      <c r="AU733" s="85">
        <v>2</v>
      </c>
      <c r="AV733" s="86">
        <f t="shared" si="262"/>
        <v>6</v>
      </c>
      <c r="AW733" s="78"/>
      <c r="AX733" s="78"/>
      <c r="AY733" s="78">
        <v>2</v>
      </c>
      <c r="AZ733" s="78"/>
      <c r="BA733" s="78">
        <v>2</v>
      </c>
      <c r="BB733" s="78"/>
      <c r="BC733" s="78"/>
      <c r="BD733" s="78">
        <v>2</v>
      </c>
      <c r="BE733" s="81"/>
    </row>
    <row r="734" spans="1:57" ht="34.049999999999997" customHeight="1" x14ac:dyDescent="0.3">
      <c r="A734" s="702"/>
      <c r="B734" s="676"/>
      <c r="C734" s="734"/>
      <c r="D734" s="89" t="s">
        <v>80</v>
      </c>
      <c r="E734" s="679"/>
      <c r="F734" s="673"/>
      <c r="G734" s="90">
        <f t="shared" si="257"/>
        <v>0</v>
      </c>
      <c r="H734" s="91">
        <f t="shared" si="279"/>
        <v>0</v>
      </c>
      <c r="I734" s="92"/>
      <c r="J734" s="92"/>
      <c r="K734" s="92"/>
      <c r="L734" s="93"/>
      <c r="M734" s="94">
        <f t="shared" si="287"/>
        <v>0</v>
      </c>
      <c r="N734" s="95"/>
      <c r="O734" s="95"/>
      <c r="P734" s="95"/>
      <c r="Q734" s="95"/>
      <c r="R734" s="96"/>
      <c r="S734" s="97"/>
      <c r="T734" s="98"/>
      <c r="U734" s="98"/>
      <c r="V734" s="98"/>
      <c r="W734" s="98"/>
      <c r="X734" s="99"/>
      <c r="Y734" s="100"/>
      <c r="Z734" s="81"/>
      <c r="AA734" s="82"/>
      <c r="AB734" s="75"/>
      <c r="AC734" s="75"/>
      <c r="AD734" s="75"/>
      <c r="AE734" s="75"/>
      <c r="AF734" s="76"/>
      <c r="AG734" s="101"/>
      <c r="AH734" s="102"/>
      <c r="AI734" s="103"/>
      <c r="AJ734" s="104">
        <f t="shared" si="295"/>
        <v>0</v>
      </c>
      <c r="AK734" s="105" t="s">
        <v>75</v>
      </c>
      <c r="AL734" s="92" t="s">
        <v>75</v>
      </c>
      <c r="AM734" s="106" t="s">
        <v>75</v>
      </c>
      <c r="AN734" s="103" t="s">
        <v>75</v>
      </c>
      <c r="AO734" s="92" t="s">
        <v>77</v>
      </c>
      <c r="AP734" s="106" t="s">
        <v>77</v>
      </c>
      <c r="AQ734" s="103"/>
      <c r="AR734" s="92"/>
      <c r="AS734" s="92"/>
      <c r="AT734" s="92"/>
      <c r="AU734" s="93"/>
      <c r="AV734" s="107">
        <f t="shared" si="262"/>
        <v>0</v>
      </c>
      <c r="AW734" s="98"/>
      <c r="AX734" s="98"/>
      <c r="AY734" s="98"/>
      <c r="AZ734" s="98"/>
      <c r="BA734" s="98"/>
      <c r="BB734" s="98"/>
      <c r="BC734" s="98"/>
      <c r="BD734" s="98"/>
      <c r="BE734" s="99"/>
    </row>
    <row r="735" spans="1:57" ht="34.049999999999997" customHeight="1" x14ac:dyDescent="0.3">
      <c r="A735" s="702"/>
      <c r="B735" s="674" t="s">
        <v>345</v>
      </c>
      <c r="C735" s="735" t="s">
        <v>346</v>
      </c>
      <c r="D735" s="51" t="s">
        <v>74</v>
      </c>
      <c r="E735" s="724">
        <v>55</v>
      </c>
      <c r="F735" s="681">
        <f>E735-SUM(M735:M739)</f>
        <v>-5</v>
      </c>
      <c r="G735" s="53">
        <f t="shared" si="257"/>
        <v>0</v>
      </c>
      <c r="H735" s="54">
        <f t="shared" si="279"/>
        <v>0</v>
      </c>
      <c r="I735" s="55"/>
      <c r="J735" s="55"/>
      <c r="K735" s="55"/>
      <c r="L735" s="56"/>
      <c r="M735" s="57">
        <f t="shared" si="287"/>
        <v>0</v>
      </c>
      <c r="N735" s="58"/>
      <c r="O735" s="58"/>
      <c r="P735" s="58"/>
      <c r="Q735" s="58"/>
      <c r="R735" s="61"/>
      <c r="S735" s="62"/>
      <c r="T735" s="62"/>
      <c r="U735" s="62"/>
      <c r="V735" s="108"/>
      <c r="W735" s="108"/>
      <c r="X735" s="63"/>
      <c r="Y735" s="60"/>
      <c r="Z735" s="61"/>
      <c r="AA735" s="67"/>
      <c r="AB735" s="55"/>
      <c r="AC735" s="55"/>
      <c r="AD735" s="55"/>
      <c r="AE735" s="55"/>
      <c r="AF735" s="56"/>
      <c r="AG735" s="67"/>
      <c r="AH735" s="70"/>
      <c r="AI735" s="69"/>
      <c r="AJ735" s="68">
        <f t="shared" ref="AJ735:AJ736" si="296">SUM(AN735:AP735)</f>
        <v>0</v>
      </c>
      <c r="AK735" s="69" t="s">
        <v>75</v>
      </c>
      <c r="AL735" s="55" t="s">
        <v>75</v>
      </c>
      <c r="AM735" s="70" t="s">
        <v>75</v>
      </c>
      <c r="AN735" s="67"/>
      <c r="AO735" s="55"/>
      <c r="AP735" s="70"/>
      <c r="AQ735" s="67" t="s">
        <v>75</v>
      </c>
      <c r="AR735" s="55" t="s">
        <v>75</v>
      </c>
      <c r="AS735" s="55" t="s">
        <v>75</v>
      </c>
      <c r="AT735" s="55" t="s">
        <v>75</v>
      </c>
      <c r="AU735" s="70" t="s">
        <v>75</v>
      </c>
      <c r="AV735" s="71">
        <f t="shared" si="262"/>
        <v>0</v>
      </c>
      <c r="AW735" s="108"/>
      <c r="AX735" s="108"/>
      <c r="AY735" s="108"/>
      <c r="AZ735" s="108"/>
      <c r="BA735" s="108"/>
      <c r="BB735" s="108"/>
      <c r="BC735" s="108"/>
      <c r="BD735" s="108"/>
      <c r="BE735" s="63"/>
    </row>
    <row r="736" spans="1:57" ht="34.049999999999997" customHeight="1" x14ac:dyDescent="0.3">
      <c r="A736" s="702"/>
      <c r="B736" s="675"/>
      <c r="C736" s="672"/>
      <c r="D736" s="72" t="s">
        <v>76</v>
      </c>
      <c r="E736" s="678"/>
      <c r="F736" s="672"/>
      <c r="G736" s="73">
        <f t="shared" si="257"/>
        <v>0</v>
      </c>
      <c r="H736" s="74">
        <f t="shared" si="279"/>
        <v>0</v>
      </c>
      <c r="I736" s="75"/>
      <c r="J736" s="75"/>
      <c r="K736" s="75"/>
      <c r="L736" s="76"/>
      <c r="M736" s="77">
        <f t="shared" si="287"/>
        <v>0</v>
      </c>
      <c r="N736" s="78"/>
      <c r="O736" s="78"/>
      <c r="P736" s="78"/>
      <c r="Q736" s="78"/>
      <c r="R736" s="81"/>
      <c r="S736" s="62"/>
      <c r="T736" s="62"/>
      <c r="U736" s="62"/>
      <c r="V736" s="108"/>
      <c r="W736" s="108"/>
      <c r="X736" s="63"/>
      <c r="Y736" s="109"/>
      <c r="Z736" s="63"/>
      <c r="AA736" s="64"/>
      <c r="AB736" s="65"/>
      <c r="AC736" s="65"/>
      <c r="AD736" s="65"/>
      <c r="AE736" s="65"/>
      <c r="AF736" s="66"/>
      <c r="AG736" s="82"/>
      <c r="AH736" s="85"/>
      <c r="AI736" s="84"/>
      <c r="AJ736" s="83">
        <f t="shared" si="296"/>
        <v>0</v>
      </c>
      <c r="AK736" s="84" t="s">
        <v>77</v>
      </c>
      <c r="AL736" s="75" t="s">
        <v>77</v>
      </c>
      <c r="AM736" s="85" t="s">
        <v>77</v>
      </c>
      <c r="AN736" s="82"/>
      <c r="AO736" s="75"/>
      <c r="AP736" s="85"/>
      <c r="AQ736" s="82" t="s">
        <v>75</v>
      </c>
      <c r="AR736" s="75" t="s">
        <v>75</v>
      </c>
      <c r="AS736" s="75" t="s">
        <v>75</v>
      </c>
      <c r="AT736" s="75" t="s">
        <v>75</v>
      </c>
      <c r="AU736" s="85" t="s">
        <v>75</v>
      </c>
      <c r="AV736" s="86">
        <f t="shared" si="262"/>
        <v>0</v>
      </c>
      <c r="AW736" s="108"/>
      <c r="AX736" s="108"/>
      <c r="AY736" s="108"/>
      <c r="AZ736" s="108"/>
      <c r="BA736" s="108"/>
      <c r="BB736" s="108"/>
      <c r="BC736" s="108"/>
      <c r="BD736" s="108"/>
      <c r="BE736" s="63"/>
    </row>
    <row r="737" spans="1:57" ht="34.049999999999997" customHeight="1" x14ac:dyDescent="0.3">
      <c r="A737" s="702"/>
      <c r="B737" s="675"/>
      <c r="C737" s="672"/>
      <c r="D737" s="72" t="s">
        <v>78</v>
      </c>
      <c r="E737" s="678"/>
      <c r="F737" s="672"/>
      <c r="G737" s="73">
        <f t="shared" si="257"/>
        <v>0</v>
      </c>
      <c r="H737" s="74">
        <f t="shared" si="279"/>
        <v>0</v>
      </c>
      <c r="I737" s="75"/>
      <c r="J737" s="75"/>
      <c r="K737" s="75"/>
      <c r="L737" s="76"/>
      <c r="M737" s="77">
        <f t="shared" si="287"/>
        <v>0</v>
      </c>
      <c r="N737" s="78"/>
      <c r="O737" s="78"/>
      <c r="P737" s="78"/>
      <c r="Q737" s="78"/>
      <c r="R737" s="81"/>
      <c r="S737" s="62"/>
      <c r="T737" s="62"/>
      <c r="U737" s="62"/>
      <c r="V737" s="108"/>
      <c r="W737" s="108"/>
      <c r="X737" s="63"/>
      <c r="Y737" s="109"/>
      <c r="Z737" s="63"/>
      <c r="AA737" s="64"/>
      <c r="AB737" s="65"/>
      <c r="AC737" s="65"/>
      <c r="AD737" s="65"/>
      <c r="AE737" s="65"/>
      <c r="AF737" s="66"/>
      <c r="AG737" s="82"/>
      <c r="AH737" s="85"/>
      <c r="AI737" s="84"/>
      <c r="AJ737" s="83">
        <f>SUM(AK737:AM737)</f>
        <v>0</v>
      </c>
      <c r="AK737" s="84"/>
      <c r="AL737" s="75"/>
      <c r="AM737" s="85"/>
      <c r="AN737" s="82" t="s">
        <v>75</v>
      </c>
      <c r="AO737" s="75" t="s">
        <v>75</v>
      </c>
      <c r="AP737" s="85" t="s">
        <v>75</v>
      </c>
      <c r="AQ737" s="82" t="s">
        <v>75</v>
      </c>
      <c r="AR737" s="75" t="s">
        <v>75</v>
      </c>
      <c r="AS737" s="75" t="s">
        <v>75</v>
      </c>
      <c r="AT737" s="75" t="s">
        <v>75</v>
      </c>
      <c r="AU737" s="85" t="s">
        <v>75</v>
      </c>
      <c r="AV737" s="86">
        <f t="shared" si="262"/>
        <v>0</v>
      </c>
      <c r="AW737" s="108"/>
      <c r="AX737" s="108"/>
      <c r="AY737" s="108"/>
      <c r="AZ737" s="108"/>
      <c r="BA737" s="108"/>
      <c r="BB737" s="108"/>
      <c r="BC737" s="108"/>
      <c r="BD737" s="108"/>
      <c r="BE737" s="63"/>
    </row>
    <row r="738" spans="1:57" ht="34.049999999999997" customHeight="1" x14ac:dyDescent="0.3">
      <c r="A738" s="702"/>
      <c r="B738" s="675"/>
      <c r="C738" s="672"/>
      <c r="D738" s="72" t="s">
        <v>79</v>
      </c>
      <c r="E738" s="678"/>
      <c r="F738" s="672"/>
      <c r="G738" s="73">
        <f t="shared" si="257"/>
        <v>62</v>
      </c>
      <c r="H738" s="74">
        <f t="shared" si="279"/>
        <v>4</v>
      </c>
      <c r="I738" s="75"/>
      <c r="J738" s="75">
        <v>3</v>
      </c>
      <c r="K738" s="75">
        <v>1</v>
      </c>
      <c r="L738" s="76"/>
      <c r="M738" s="77">
        <f t="shared" si="287"/>
        <v>60</v>
      </c>
      <c r="N738" s="78">
        <v>60</v>
      </c>
      <c r="O738" s="78"/>
      <c r="P738" s="78"/>
      <c r="Q738" s="78"/>
      <c r="R738" s="81"/>
      <c r="S738" s="62">
        <v>13</v>
      </c>
      <c r="T738" s="62"/>
      <c r="U738" s="62"/>
      <c r="V738" s="108">
        <v>42</v>
      </c>
      <c r="W738" s="108">
        <v>5</v>
      </c>
      <c r="X738" s="63"/>
      <c r="Y738" s="109">
        <v>52</v>
      </c>
      <c r="Z738" s="63">
        <v>8</v>
      </c>
      <c r="AA738" s="64"/>
      <c r="AB738" s="65">
        <v>12</v>
      </c>
      <c r="AC738" s="65">
        <v>11</v>
      </c>
      <c r="AD738" s="65">
        <v>9</v>
      </c>
      <c r="AE738" s="65">
        <v>51</v>
      </c>
      <c r="AF738" s="66">
        <v>12</v>
      </c>
      <c r="AG738" s="82">
        <v>41.8</v>
      </c>
      <c r="AH738" s="85">
        <v>21.2</v>
      </c>
      <c r="AI738" s="84">
        <v>95.7</v>
      </c>
      <c r="AJ738" s="83">
        <f t="shared" ref="AJ738:AJ739" si="297">SUM(AQ738:AU738)</f>
        <v>60</v>
      </c>
      <c r="AK738" s="84" t="s">
        <v>77</v>
      </c>
      <c r="AL738" s="75" t="s">
        <v>77</v>
      </c>
      <c r="AM738" s="85" t="s">
        <v>77</v>
      </c>
      <c r="AN738" s="82" t="s">
        <v>75</v>
      </c>
      <c r="AO738" s="75" t="s">
        <v>75</v>
      </c>
      <c r="AP738" s="85" t="s">
        <v>75</v>
      </c>
      <c r="AQ738" s="82">
        <v>3</v>
      </c>
      <c r="AR738" s="75">
        <v>17</v>
      </c>
      <c r="AS738" s="75">
        <v>31</v>
      </c>
      <c r="AT738" s="75">
        <v>8</v>
      </c>
      <c r="AU738" s="85">
        <v>1</v>
      </c>
      <c r="AV738" s="86">
        <f t="shared" si="262"/>
        <v>2</v>
      </c>
      <c r="AW738" s="108"/>
      <c r="AX738" s="108"/>
      <c r="AY738" s="108"/>
      <c r="AZ738" s="108"/>
      <c r="BA738" s="108">
        <v>1</v>
      </c>
      <c r="BB738" s="108"/>
      <c r="BC738" s="108"/>
      <c r="BD738" s="108">
        <v>1</v>
      </c>
      <c r="BE738" s="63"/>
    </row>
    <row r="739" spans="1:57" ht="34.049999999999997" customHeight="1" x14ac:dyDescent="0.3">
      <c r="A739" s="702"/>
      <c r="B739" s="676"/>
      <c r="C739" s="734"/>
      <c r="D739" s="89" t="s">
        <v>80</v>
      </c>
      <c r="E739" s="679"/>
      <c r="F739" s="673"/>
      <c r="G739" s="90">
        <f t="shared" si="257"/>
        <v>0</v>
      </c>
      <c r="H739" s="91">
        <f t="shared" si="279"/>
        <v>0</v>
      </c>
      <c r="I739" s="92"/>
      <c r="J739" s="92"/>
      <c r="K739" s="92"/>
      <c r="L739" s="93"/>
      <c r="M739" s="110">
        <f t="shared" si="287"/>
        <v>0</v>
      </c>
      <c r="N739" s="98"/>
      <c r="O739" s="98"/>
      <c r="P739" s="98"/>
      <c r="Q739" s="98"/>
      <c r="R739" s="99"/>
      <c r="S739" s="100"/>
      <c r="T739" s="100"/>
      <c r="U739" s="100"/>
      <c r="V739" s="78"/>
      <c r="W739" s="78"/>
      <c r="X739" s="81"/>
      <c r="Y739" s="80"/>
      <c r="Z739" s="81"/>
      <c r="AA739" s="82"/>
      <c r="AB739" s="75"/>
      <c r="AC739" s="75"/>
      <c r="AD739" s="75"/>
      <c r="AE739" s="75"/>
      <c r="AF739" s="76"/>
      <c r="AG739" s="103"/>
      <c r="AH739" s="106"/>
      <c r="AI739" s="111"/>
      <c r="AJ739" s="112">
        <f t="shared" si="297"/>
        <v>0</v>
      </c>
      <c r="AK739" s="105" t="s">
        <v>75</v>
      </c>
      <c r="AL739" s="92" t="s">
        <v>75</v>
      </c>
      <c r="AM739" s="106" t="s">
        <v>75</v>
      </c>
      <c r="AN739" s="103" t="s">
        <v>75</v>
      </c>
      <c r="AO739" s="92" t="s">
        <v>77</v>
      </c>
      <c r="AP739" s="106" t="s">
        <v>77</v>
      </c>
      <c r="AQ739" s="103"/>
      <c r="AR739" s="92"/>
      <c r="AS739" s="92"/>
      <c r="AT739" s="92"/>
      <c r="AU739" s="106"/>
      <c r="AV739" s="107">
        <f t="shared" si="262"/>
        <v>0</v>
      </c>
      <c r="AW739" s="78"/>
      <c r="AX739" s="78"/>
      <c r="AY739" s="78"/>
      <c r="AZ739" s="78"/>
      <c r="BA739" s="78"/>
      <c r="BB739" s="78"/>
      <c r="BC739" s="78"/>
      <c r="BD739" s="78"/>
      <c r="BE739" s="81"/>
    </row>
    <row r="740" spans="1:57" ht="34.049999999999997" customHeight="1" x14ac:dyDescent="0.3">
      <c r="A740" s="702"/>
      <c r="B740" s="674" t="s">
        <v>347</v>
      </c>
      <c r="C740" s="735" t="s">
        <v>348</v>
      </c>
      <c r="D740" s="51" t="s">
        <v>74</v>
      </c>
      <c r="E740" s="724">
        <v>125</v>
      </c>
      <c r="F740" s="681">
        <f>E740-SUM(M740:M744)</f>
        <v>-3</v>
      </c>
      <c r="G740" s="53">
        <f t="shared" si="257"/>
        <v>0</v>
      </c>
      <c r="H740" s="54">
        <f t="shared" si="279"/>
        <v>0</v>
      </c>
      <c r="I740" s="55"/>
      <c r="J740" s="55"/>
      <c r="K740" s="55"/>
      <c r="L740" s="56"/>
      <c r="M740" s="57">
        <f t="shared" si="287"/>
        <v>0</v>
      </c>
      <c r="N740" s="58"/>
      <c r="O740" s="58"/>
      <c r="P740" s="58"/>
      <c r="Q740" s="58"/>
      <c r="R740" s="61"/>
      <c r="S740" s="113"/>
      <c r="T740" s="113"/>
      <c r="U740" s="113"/>
      <c r="V740" s="58"/>
      <c r="W740" s="58"/>
      <c r="X740" s="61"/>
      <c r="Y740" s="60"/>
      <c r="Z740" s="61"/>
      <c r="AA740" s="67"/>
      <c r="AB740" s="55"/>
      <c r="AC740" s="55"/>
      <c r="AD740" s="55"/>
      <c r="AE740" s="55"/>
      <c r="AF740" s="56"/>
      <c r="AG740" s="67"/>
      <c r="AH740" s="70"/>
      <c r="AI740" s="69"/>
      <c r="AJ740" s="68">
        <f t="shared" ref="AJ740:AJ741" si="298">SUM(AN740:AP740)</f>
        <v>0</v>
      </c>
      <c r="AK740" s="69" t="s">
        <v>75</v>
      </c>
      <c r="AL740" s="55" t="s">
        <v>75</v>
      </c>
      <c r="AM740" s="70" t="s">
        <v>75</v>
      </c>
      <c r="AN740" s="67"/>
      <c r="AO740" s="55"/>
      <c r="AP740" s="70"/>
      <c r="AQ740" s="67" t="s">
        <v>75</v>
      </c>
      <c r="AR740" s="55" t="s">
        <v>75</v>
      </c>
      <c r="AS740" s="55" t="s">
        <v>75</v>
      </c>
      <c r="AT740" s="55" t="s">
        <v>75</v>
      </c>
      <c r="AU740" s="70" t="s">
        <v>75</v>
      </c>
      <c r="AV740" s="71">
        <f t="shared" si="262"/>
        <v>0</v>
      </c>
      <c r="AW740" s="58"/>
      <c r="AX740" s="58"/>
      <c r="AY740" s="58"/>
      <c r="AZ740" s="58"/>
      <c r="BA740" s="58"/>
      <c r="BB740" s="58"/>
      <c r="BC740" s="58"/>
      <c r="BD740" s="58"/>
      <c r="BE740" s="61"/>
    </row>
    <row r="741" spans="1:57" ht="34.049999999999997" customHeight="1" x14ac:dyDescent="0.3">
      <c r="A741" s="702"/>
      <c r="B741" s="675"/>
      <c r="C741" s="672"/>
      <c r="D741" s="72" t="s">
        <v>76</v>
      </c>
      <c r="E741" s="678"/>
      <c r="F741" s="672"/>
      <c r="G741" s="73">
        <f t="shared" si="257"/>
        <v>0</v>
      </c>
      <c r="H741" s="74">
        <f t="shared" si="279"/>
        <v>0</v>
      </c>
      <c r="I741" s="75"/>
      <c r="J741" s="75"/>
      <c r="K741" s="75"/>
      <c r="L741" s="76"/>
      <c r="M741" s="77">
        <f t="shared" si="287"/>
        <v>0</v>
      </c>
      <c r="N741" s="78"/>
      <c r="O741" s="78"/>
      <c r="P741" s="78"/>
      <c r="Q741" s="78"/>
      <c r="R741" s="81"/>
      <c r="S741" s="62"/>
      <c r="T741" s="62"/>
      <c r="U741" s="62"/>
      <c r="V741" s="108"/>
      <c r="W741" s="108"/>
      <c r="X741" s="63"/>
      <c r="Y741" s="109"/>
      <c r="Z741" s="63"/>
      <c r="AA741" s="64"/>
      <c r="AB741" s="65"/>
      <c r="AC741" s="65"/>
      <c r="AD741" s="65"/>
      <c r="AE741" s="65"/>
      <c r="AF741" s="66"/>
      <c r="AG741" s="82"/>
      <c r="AH741" s="85"/>
      <c r="AI741" s="84"/>
      <c r="AJ741" s="83">
        <f t="shared" si="298"/>
        <v>0</v>
      </c>
      <c r="AK741" s="84" t="s">
        <v>77</v>
      </c>
      <c r="AL741" s="75" t="s">
        <v>77</v>
      </c>
      <c r="AM741" s="85" t="s">
        <v>77</v>
      </c>
      <c r="AN741" s="82"/>
      <c r="AO741" s="75"/>
      <c r="AP741" s="85"/>
      <c r="AQ741" s="82" t="s">
        <v>75</v>
      </c>
      <c r="AR741" s="75" t="s">
        <v>75</v>
      </c>
      <c r="AS741" s="75" t="s">
        <v>75</v>
      </c>
      <c r="AT741" s="75" t="s">
        <v>75</v>
      </c>
      <c r="AU741" s="85" t="s">
        <v>75</v>
      </c>
      <c r="AV741" s="86">
        <f t="shared" si="262"/>
        <v>0</v>
      </c>
      <c r="AW741" s="108"/>
      <c r="AX741" s="108"/>
      <c r="AY741" s="108"/>
      <c r="AZ741" s="108"/>
      <c r="BA741" s="108"/>
      <c r="BB741" s="108"/>
      <c r="BC741" s="108"/>
      <c r="BD741" s="108"/>
      <c r="BE741" s="63"/>
    </row>
    <row r="742" spans="1:57" ht="34.049999999999997" customHeight="1" x14ac:dyDescent="0.3">
      <c r="A742" s="702"/>
      <c r="B742" s="675"/>
      <c r="C742" s="672"/>
      <c r="D742" s="72" t="s">
        <v>78</v>
      </c>
      <c r="E742" s="678"/>
      <c r="F742" s="672"/>
      <c r="G742" s="73">
        <f t="shared" si="257"/>
        <v>0</v>
      </c>
      <c r="H742" s="74">
        <f t="shared" si="279"/>
        <v>0</v>
      </c>
      <c r="I742" s="75"/>
      <c r="J742" s="75"/>
      <c r="K742" s="75"/>
      <c r="L742" s="76"/>
      <c r="M742" s="77">
        <f t="shared" si="287"/>
        <v>0</v>
      </c>
      <c r="N742" s="78"/>
      <c r="O742" s="78"/>
      <c r="P742" s="78"/>
      <c r="Q742" s="78"/>
      <c r="R742" s="81"/>
      <c r="S742" s="62"/>
      <c r="T742" s="62"/>
      <c r="U742" s="62"/>
      <c r="V742" s="108"/>
      <c r="W742" s="108"/>
      <c r="X742" s="63"/>
      <c r="Y742" s="109"/>
      <c r="Z742" s="63"/>
      <c r="AA742" s="64"/>
      <c r="AB742" s="65"/>
      <c r="AC742" s="65"/>
      <c r="AD742" s="65"/>
      <c r="AE742" s="65"/>
      <c r="AF742" s="66"/>
      <c r="AG742" s="82"/>
      <c r="AH742" s="85"/>
      <c r="AI742" s="84"/>
      <c r="AJ742" s="83">
        <f>SUM(AK742:AM742)</f>
        <v>0</v>
      </c>
      <c r="AK742" s="84"/>
      <c r="AL742" s="75"/>
      <c r="AM742" s="85"/>
      <c r="AN742" s="82" t="s">
        <v>75</v>
      </c>
      <c r="AO742" s="75" t="s">
        <v>75</v>
      </c>
      <c r="AP742" s="85" t="s">
        <v>75</v>
      </c>
      <c r="AQ742" s="82" t="s">
        <v>75</v>
      </c>
      <c r="AR742" s="75" t="s">
        <v>75</v>
      </c>
      <c r="AS742" s="75" t="s">
        <v>75</v>
      </c>
      <c r="AT742" s="75" t="s">
        <v>75</v>
      </c>
      <c r="AU742" s="85" t="s">
        <v>75</v>
      </c>
      <c r="AV742" s="86">
        <f t="shared" si="262"/>
        <v>0</v>
      </c>
      <c r="AW742" s="108"/>
      <c r="AX742" s="108"/>
      <c r="AY742" s="108"/>
      <c r="AZ742" s="108"/>
      <c r="BA742" s="108"/>
      <c r="BB742" s="108"/>
      <c r="BC742" s="108"/>
      <c r="BD742" s="108"/>
      <c r="BE742" s="63"/>
    </row>
    <row r="743" spans="1:57" ht="34.049999999999997" customHeight="1" x14ac:dyDescent="0.3">
      <c r="A743" s="702"/>
      <c r="B743" s="675"/>
      <c r="C743" s="672"/>
      <c r="D743" s="72" t="s">
        <v>79</v>
      </c>
      <c r="E743" s="678"/>
      <c r="F743" s="672"/>
      <c r="G743" s="73">
        <f t="shared" si="257"/>
        <v>129</v>
      </c>
      <c r="H743" s="74">
        <f t="shared" si="279"/>
        <v>2</v>
      </c>
      <c r="I743" s="75"/>
      <c r="J743" s="75">
        <v>1</v>
      </c>
      <c r="K743" s="75">
        <v>1</v>
      </c>
      <c r="L743" s="76"/>
      <c r="M743" s="77">
        <f t="shared" si="287"/>
        <v>128</v>
      </c>
      <c r="N743" s="78">
        <v>128</v>
      </c>
      <c r="O743" s="78"/>
      <c r="P743" s="78"/>
      <c r="Q743" s="78"/>
      <c r="R743" s="81"/>
      <c r="S743" s="62">
        <v>14</v>
      </c>
      <c r="T743" s="62"/>
      <c r="U743" s="62"/>
      <c r="V743" s="108">
        <v>113</v>
      </c>
      <c r="W743" s="108">
        <v>1</v>
      </c>
      <c r="X743" s="63"/>
      <c r="Y743" s="109">
        <v>111</v>
      </c>
      <c r="Z743" s="63">
        <v>17</v>
      </c>
      <c r="AA743" s="64"/>
      <c r="AB743" s="65">
        <v>25</v>
      </c>
      <c r="AC743" s="65">
        <v>25</v>
      </c>
      <c r="AD743" s="65">
        <v>5</v>
      </c>
      <c r="AE743" s="65">
        <v>74</v>
      </c>
      <c r="AF743" s="66">
        <v>2</v>
      </c>
      <c r="AG743" s="82">
        <v>41.3</v>
      </c>
      <c r="AH743" s="85">
        <v>18.100000000000001</v>
      </c>
      <c r="AI743" s="84">
        <v>106.4</v>
      </c>
      <c r="AJ743" s="83">
        <f t="shared" ref="AJ743:AJ744" si="299">SUM(AQ743:AU743)</f>
        <v>121</v>
      </c>
      <c r="AK743" s="84" t="s">
        <v>77</v>
      </c>
      <c r="AL743" s="75" t="s">
        <v>77</v>
      </c>
      <c r="AM743" s="85" t="s">
        <v>77</v>
      </c>
      <c r="AN743" s="82" t="s">
        <v>75</v>
      </c>
      <c r="AO743" s="75" t="s">
        <v>75</v>
      </c>
      <c r="AP743" s="85" t="s">
        <v>75</v>
      </c>
      <c r="AQ743" s="82"/>
      <c r="AR743" s="75">
        <v>3</v>
      </c>
      <c r="AS743" s="75">
        <v>92</v>
      </c>
      <c r="AT743" s="75">
        <v>25</v>
      </c>
      <c r="AU743" s="85">
        <v>1</v>
      </c>
      <c r="AV743" s="86">
        <f t="shared" si="262"/>
        <v>1</v>
      </c>
      <c r="AW743" s="108"/>
      <c r="AX743" s="108"/>
      <c r="AY743" s="108"/>
      <c r="AZ743" s="108"/>
      <c r="BA743" s="108"/>
      <c r="BB743" s="108"/>
      <c r="BC743" s="108"/>
      <c r="BD743" s="108"/>
      <c r="BE743" s="63">
        <v>1</v>
      </c>
    </row>
    <row r="744" spans="1:57" ht="34.049999999999997" customHeight="1" x14ac:dyDescent="0.3">
      <c r="A744" s="702"/>
      <c r="B744" s="676"/>
      <c r="C744" s="673"/>
      <c r="D744" s="89" t="s">
        <v>80</v>
      </c>
      <c r="E744" s="679"/>
      <c r="F744" s="673"/>
      <c r="G744" s="90">
        <f t="shared" si="257"/>
        <v>0</v>
      </c>
      <c r="H744" s="91">
        <f t="shared" si="279"/>
        <v>0</v>
      </c>
      <c r="I744" s="92"/>
      <c r="J744" s="92"/>
      <c r="K744" s="92"/>
      <c r="L744" s="93"/>
      <c r="M744" s="110">
        <f t="shared" si="287"/>
        <v>0</v>
      </c>
      <c r="N744" s="98"/>
      <c r="O744" s="98"/>
      <c r="P744" s="98"/>
      <c r="Q744" s="98"/>
      <c r="R744" s="99"/>
      <c r="S744" s="114"/>
      <c r="T744" s="114"/>
      <c r="U744" s="114"/>
      <c r="V744" s="98"/>
      <c r="W744" s="98"/>
      <c r="X744" s="99"/>
      <c r="Y744" s="97"/>
      <c r="Z744" s="99"/>
      <c r="AA744" s="103"/>
      <c r="AB744" s="92"/>
      <c r="AC744" s="92"/>
      <c r="AD744" s="92"/>
      <c r="AE744" s="92"/>
      <c r="AF744" s="93"/>
      <c r="AG744" s="103"/>
      <c r="AH744" s="106"/>
      <c r="AI744" s="105"/>
      <c r="AJ744" s="104">
        <f t="shared" si="299"/>
        <v>0</v>
      </c>
      <c r="AK744" s="105" t="s">
        <v>75</v>
      </c>
      <c r="AL744" s="92" t="s">
        <v>75</v>
      </c>
      <c r="AM744" s="106" t="s">
        <v>75</v>
      </c>
      <c r="AN744" s="103" t="s">
        <v>75</v>
      </c>
      <c r="AO744" s="92" t="s">
        <v>77</v>
      </c>
      <c r="AP744" s="106" t="s">
        <v>77</v>
      </c>
      <c r="AQ744" s="103"/>
      <c r="AR744" s="92"/>
      <c r="AS744" s="92"/>
      <c r="AT744" s="92"/>
      <c r="AU744" s="106"/>
      <c r="AV744" s="107">
        <f t="shared" si="262"/>
        <v>0</v>
      </c>
      <c r="AW744" s="98"/>
      <c r="AX744" s="98"/>
      <c r="AY744" s="98"/>
      <c r="AZ744" s="98"/>
      <c r="BA744" s="98"/>
      <c r="BB744" s="98"/>
      <c r="BC744" s="98"/>
      <c r="BD744" s="98"/>
      <c r="BE744" s="99"/>
    </row>
    <row r="745" spans="1:57" ht="34.049999999999997" customHeight="1" x14ac:dyDescent="0.3">
      <c r="A745" s="702"/>
      <c r="B745" s="674" t="s">
        <v>349</v>
      </c>
      <c r="C745" s="735" t="s">
        <v>350</v>
      </c>
      <c r="D745" s="51" t="s">
        <v>74</v>
      </c>
      <c r="E745" s="724">
        <v>7</v>
      </c>
      <c r="F745" s="681">
        <f>E745-SUM(M745:M749)</f>
        <v>1</v>
      </c>
      <c r="G745" s="53">
        <f t="shared" si="257"/>
        <v>0</v>
      </c>
      <c r="H745" s="54">
        <f t="shared" si="279"/>
        <v>0</v>
      </c>
      <c r="I745" s="55"/>
      <c r="J745" s="55"/>
      <c r="K745" s="55"/>
      <c r="L745" s="56"/>
      <c r="M745" s="57">
        <f t="shared" si="287"/>
        <v>0</v>
      </c>
      <c r="N745" s="58"/>
      <c r="O745" s="58"/>
      <c r="P745" s="58"/>
      <c r="Q745" s="58"/>
      <c r="R745" s="59"/>
      <c r="S745" s="60"/>
      <c r="T745" s="58"/>
      <c r="U745" s="58"/>
      <c r="V745" s="55"/>
      <c r="W745" s="58"/>
      <c r="X745" s="61"/>
      <c r="Y745" s="62"/>
      <c r="Z745" s="63"/>
      <c r="AA745" s="64"/>
      <c r="AB745" s="65"/>
      <c r="AC745" s="65"/>
      <c r="AD745" s="65"/>
      <c r="AE745" s="65"/>
      <c r="AF745" s="66"/>
      <c r="AG745" s="64"/>
      <c r="AH745" s="66"/>
      <c r="AI745" s="67"/>
      <c r="AJ745" s="68">
        <f t="shared" ref="AJ745:AJ746" si="300">SUM(AN745:AP745)</f>
        <v>0</v>
      </c>
      <c r="AK745" s="69" t="s">
        <v>75</v>
      </c>
      <c r="AL745" s="55" t="s">
        <v>75</v>
      </c>
      <c r="AM745" s="70" t="s">
        <v>75</v>
      </c>
      <c r="AN745" s="67"/>
      <c r="AO745" s="55"/>
      <c r="AP745" s="70"/>
      <c r="AQ745" s="67" t="s">
        <v>75</v>
      </c>
      <c r="AR745" s="55" t="s">
        <v>75</v>
      </c>
      <c r="AS745" s="55" t="s">
        <v>75</v>
      </c>
      <c r="AT745" s="55" t="s">
        <v>75</v>
      </c>
      <c r="AU745" s="56" t="s">
        <v>75</v>
      </c>
      <c r="AV745" s="71">
        <f t="shared" si="262"/>
        <v>0</v>
      </c>
      <c r="AW745" s="58"/>
      <c r="AX745" s="58"/>
      <c r="AY745" s="58"/>
      <c r="AZ745" s="58"/>
      <c r="BA745" s="58"/>
      <c r="BB745" s="58"/>
      <c r="BC745" s="58"/>
      <c r="BD745" s="58"/>
      <c r="BE745" s="61"/>
    </row>
    <row r="746" spans="1:57" ht="34.049999999999997" customHeight="1" x14ac:dyDescent="0.3">
      <c r="A746" s="702"/>
      <c r="B746" s="675"/>
      <c r="C746" s="672"/>
      <c r="D746" s="72" t="s">
        <v>76</v>
      </c>
      <c r="E746" s="678"/>
      <c r="F746" s="672"/>
      <c r="G746" s="73">
        <f t="shared" si="257"/>
        <v>0</v>
      </c>
      <c r="H746" s="74">
        <f t="shared" si="279"/>
        <v>0</v>
      </c>
      <c r="I746" s="75"/>
      <c r="J746" s="75"/>
      <c r="K746" s="75"/>
      <c r="L746" s="76"/>
      <c r="M746" s="77">
        <f t="shared" si="287"/>
        <v>0</v>
      </c>
      <c r="N746" s="78"/>
      <c r="O746" s="78"/>
      <c r="P746" s="78"/>
      <c r="Q746" s="78"/>
      <c r="R746" s="79"/>
      <c r="S746" s="80"/>
      <c r="T746" s="75"/>
      <c r="U746" s="75"/>
      <c r="V746" s="78"/>
      <c r="W746" s="78"/>
      <c r="X746" s="81"/>
      <c r="Y746" s="62"/>
      <c r="Z746" s="63"/>
      <c r="AA746" s="64"/>
      <c r="AB746" s="65"/>
      <c r="AC746" s="65"/>
      <c r="AD746" s="65"/>
      <c r="AE746" s="65"/>
      <c r="AF746" s="66"/>
      <c r="AG746" s="82"/>
      <c r="AH746" s="76"/>
      <c r="AI746" s="82"/>
      <c r="AJ746" s="83">
        <f t="shared" si="300"/>
        <v>0</v>
      </c>
      <c r="AK746" s="84" t="s">
        <v>77</v>
      </c>
      <c r="AL746" s="75" t="s">
        <v>77</v>
      </c>
      <c r="AM746" s="85" t="s">
        <v>77</v>
      </c>
      <c r="AN746" s="82"/>
      <c r="AO746" s="75"/>
      <c r="AP746" s="85"/>
      <c r="AQ746" s="82" t="s">
        <v>75</v>
      </c>
      <c r="AR746" s="75" t="s">
        <v>75</v>
      </c>
      <c r="AS746" s="75" t="s">
        <v>75</v>
      </c>
      <c r="AT746" s="75" t="s">
        <v>75</v>
      </c>
      <c r="AU746" s="76" t="s">
        <v>75</v>
      </c>
      <c r="AV746" s="86">
        <f t="shared" si="262"/>
        <v>0</v>
      </c>
      <c r="AW746" s="78"/>
      <c r="AX746" s="78"/>
      <c r="AY746" s="78"/>
      <c r="AZ746" s="78"/>
      <c r="BA746" s="78"/>
      <c r="BB746" s="78"/>
      <c r="BC746" s="78"/>
      <c r="BD746" s="78"/>
      <c r="BE746" s="81"/>
    </row>
    <row r="747" spans="1:57" ht="34.049999999999997" customHeight="1" x14ac:dyDescent="0.3">
      <c r="A747" s="702"/>
      <c r="B747" s="675"/>
      <c r="C747" s="672"/>
      <c r="D747" s="72" t="s">
        <v>78</v>
      </c>
      <c r="E747" s="678"/>
      <c r="F747" s="672"/>
      <c r="G747" s="73">
        <f t="shared" si="257"/>
        <v>0</v>
      </c>
      <c r="H747" s="74">
        <f t="shared" si="279"/>
        <v>0</v>
      </c>
      <c r="I747" s="75"/>
      <c r="J747" s="75"/>
      <c r="K747" s="75"/>
      <c r="L747" s="76"/>
      <c r="M747" s="77">
        <f t="shared" si="287"/>
        <v>0</v>
      </c>
      <c r="N747" s="78"/>
      <c r="O747" s="78"/>
      <c r="P747" s="78"/>
      <c r="Q747" s="87"/>
      <c r="R747" s="79"/>
      <c r="S747" s="80"/>
      <c r="T747" s="78"/>
      <c r="U747" s="78"/>
      <c r="V747" s="78"/>
      <c r="W747" s="78"/>
      <c r="X747" s="81"/>
      <c r="Y747" s="62"/>
      <c r="Z747" s="63"/>
      <c r="AA747" s="64"/>
      <c r="AB747" s="65"/>
      <c r="AC747" s="65"/>
      <c r="AD747" s="65"/>
      <c r="AE747" s="65"/>
      <c r="AF747" s="66"/>
      <c r="AG747" s="82"/>
      <c r="AH747" s="76"/>
      <c r="AI747" s="82"/>
      <c r="AJ747" s="83">
        <f>SUM(AK747:AM747)</f>
        <v>0</v>
      </c>
      <c r="AK747" s="84"/>
      <c r="AL747" s="75"/>
      <c r="AM747" s="85"/>
      <c r="AN747" s="82" t="s">
        <v>75</v>
      </c>
      <c r="AO747" s="75" t="s">
        <v>75</v>
      </c>
      <c r="AP747" s="85" t="s">
        <v>75</v>
      </c>
      <c r="AQ747" s="82" t="s">
        <v>75</v>
      </c>
      <c r="AR747" s="75" t="s">
        <v>75</v>
      </c>
      <c r="AS747" s="75" t="s">
        <v>75</v>
      </c>
      <c r="AT747" s="75" t="s">
        <v>75</v>
      </c>
      <c r="AU747" s="76" t="s">
        <v>75</v>
      </c>
      <c r="AV747" s="86">
        <f t="shared" si="262"/>
        <v>0</v>
      </c>
      <c r="AW747" s="78"/>
      <c r="AX747" s="78"/>
      <c r="AY747" s="78"/>
      <c r="AZ747" s="78"/>
      <c r="BA747" s="78"/>
      <c r="BB747" s="78"/>
      <c r="BC747" s="78"/>
      <c r="BD747" s="78"/>
      <c r="BE747" s="81"/>
    </row>
    <row r="748" spans="1:57" ht="34.049999999999997" customHeight="1" x14ac:dyDescent="0.3">
      <c r="A748" s="702"/>
      <c r="B748" s="675"/>
      <c r="C748" s="672"/>
      <c r="D748" s="72" t="s">
        <v>79</v>
      </c>
      <c r="E748" s="678"/>
      <c r="F748" s="672"/>
      <c r="G748" s="73">
        <f t="shared" si="257"/>
        <v>6</v>
      </c>
      <c r="H748" s="74">
        <f t="shared" si="279"/>
        <v>0</v>
      </c>
      <c r="I748" s="75"/>
      <c r="J748" s="75"/>
      <c r="K748" s="75"/>
      <c r="L748" s="76"/>
      <c r="M748" s="77">
        <f t="shared" si="287"/>
        <v>6</v>
      </c>
      <c r="N748" s="78">
        <v>6</v>
      </c>
      <c r="O748" s="78"/>
      <c r="P748" s="78"/>
      <c r="Q748" s="78"/>
      <c r="R748" s="79"/>
      <c r="S748" s="80"/>
      <c r="T748" s="78"/>
      <c r="U748" s="78"/>
      <c r="V748" s="78">
        <v>6</v>
      </c>
      <c r="W748" s="78"/>
      <c r="X748" s="81"/>
      <c r="Y748" s="62">
        <v>5</v>
      </c>
      <c r="Z748" s="63">
        <v>1</v>
      </c>
      <c r="AA748" s="64"/>
      <c r="AB748" s="65"/>
      <c r="AC748" s="65"/>
      <c r="AD748" s="65"/>
      <c r="AE748" s="65">
        <v>6</v>
      </c>
      <c r="AF748" s="66"/>
      <c r="AG748" s="82">
        <v>43.1</v>
      </c>
      <c r="AH748" s="76">
        <v>17.100000000000001</v>
      </c>
      <c r="AI748" s="82">
        <v>116.6</v>
      </c>
      <c r="AJ748" s="83">
        <f t="shared" ref="AJ748:AJ749" si="301">SUM(AQ748:AU748)</f>
        <v>6</v>
      </c>
      <c r="AK748" s="84" t="s">
        <v>77</v>
      </c>
      <c r="AL748" s="75" t="s">
        <v>77</v>
      </c>
      <c r="AM748" s="85" t="s">
        <v>77</v>
      </c>
      <c r="AN748" s="82" t="s">
        <v>75</v>
      </c>
      <c r="AO748" s="75" t="s">
        <v>75</v>
      </c>
      <c r="AP748" s="85" t="s">
        <v>75</v>
      </c>
      <c r="AQ748" s="88"/>
      <c r="AR748" s="76"/>
      <c r="AS748" s="76">
        <v>2</v>
      </c>
      <c r="AT748" s="76">
        <v>4</v>
      </c>
      <c r="AU748" s="85"/>
      <c r="AV748" s="86">
        <f t="shared" si="262"/>
        <v>0</v>
      </c>
      <c r="AW748" s="78"/>
      <c r="AX748" s="78"/>
      <c r="AY748" s="78"/>
      <c r="AZ748" s="78"/>
      <c r="BA748" s="78"/>
      <c r="BB748" s="78"/>
      <c r="BC748" s="78"/>
      <c r="BD748" s="78"/>
      <c r="BE748" s="81"/>
    </row>
    <row r="749" spans="1:57" ht="34.049999999999997" customHeight="1" x14ac:dyDescent="0.3">
      <c r="A749" s="702"/>
      <c r="B749" s="676"/>
      <c r="C749" s="673"/>
      <c r="D749" s="89" t="s">
        <v>80</v>
      </c>
      <c r="E749" s="679"/>
      <c r="F749" s="673"/>
      <c r="G749" s="90">
        <f t="shared" si="257"/>
        <v>0</v>
      </c>
      <c r="H749" s="91">
        <f t="shared" si="279"/>
        <v>0</v>
      </c>
      <c r="I749" s="92"/>
      <c r="J749" s="92"/>
      <c r="K749" s="92"/>
      <c r="L749" s="93"/>
      <c r="M749" s="94">
        <f t="shared" si="287"/>
        <v>0</v>
      </c>
      <c r="N749" s="95"/>
      <c r="O749" s="95"/>
      <c r="P749" s="95"/>
      <c r="Q749" s="95"/>
      <c r="R749" s="96"/>
      <c r="S749" s="97"/>
      <c r="T749" s="98"/>
      <c r="U749" s="98"/>
      <c r="V749" s="98"/>
      <c r="W749" s="98"/>
      <c r="X749" s="99"/>
      <c r="Y749" s="100"/>
      <c r="Z749" s="81"/>
      <c r="AA749" s="82"/>
      <c r="AB749" s="75"/>
      <c r="AC749" s="75"/>
      <c r="AD749" s="75"/>
      <c r="AE749" s="75"/>
      <c r="AF749" s="76"/>
      <c r="AG749" s="101"/>
      <c r="AH749" s="102"/>
      <c r="AI749" s="103"/>
      <c r="AJ749" s="104">
        <f t="shared" si="301"/>
        <v>0</v>
      </c>
      <c r="AK749" s="105" t="s">
        <v>75</v>
      </c>
      <c r="AL749" s="92" t="s">
        <v>75</v>
      </c>
      <c r="AM749" s="106" t="s">
        <v>75</v>
      </c>
      <c r="AN749" s="103" t="s">
        <v>75</v>
      </c>
      <c r="AO749" s="92" t="s">
        <v>77</v>
      </c>
      <c r="AP749" s="106" t="s">
        <v>77</v>
      </c>
      <c r="AQ749" s="103"/>
      <c r="AR749" s="92"/>
      <c r="AS749" s="92"/>
      <c r="AT749" s="92"/>
      <c r="AU749" s="93"/>
      <c r="AV749" s="107">
        <f t="shared" si="262"/>
        <v>0</v>
      </c>
      <c r="AW749" s="98"/>
      <c r="AX749" s="98"/>
      <c r="AY749" s="98"/>
      <c r="AZ749" s="98"/>
      <c r="BA749" s="98"/>
      <c r="BB749" s="98"/>
      <c r="BC749" s="98"/>
      <c r="BD749" s="98"/>
      <c r="BE749" s="99"/>
    </row>
    <row r="750" spans="1:57" ht="34.049999999999997" customHeight="1" x14ac:dyDescent="0.3">
      <c r="A750" s="702"/>
      <c r="B750" s="674" t="s">
        <v>351</v>
      </c>
      <c r="C750" s="735" t="s">
        <v>352</v>
      </c>
      <c r="D750" s="51" t="s">
        <v>74</v>
      </c>
      <c r="E750" s="724">
        <v>47</v>
      </c>
      <c r="F750" s="681">
        <f>E750-SUM(M750:M754)</f>
        <v>2</v>
      </c>
      <c r="G750" s="53">
        <f t="shared" si="257"/>
        <v>0</v>
      </c>
      <c r="H750" s="54">
        <f t="shared" si="279"/>
        <v>0</v>
      </c>
      <c r="I750" s="55"/>
      <c r="J750" s="55"/>
      <c r="K750" s="55"/>
      <c r="L750" s="56"/>
      <c r="M750" s="57">
        <f t="shared" si="287"/>
        <v>0</v>
      </c>
      <c r="N750" s="58"/>
      <c r="O750" s="58"/>
      <c r="P750" s="58"/>
      <c r="Q750" s="58"/>
      <c r="R750" s="61"/>
      <c r="S750" s="62"/>
      <c r="T750" s="62"/>
      <c r="U750" s="62"/>
      <c r="V750" s="108"/>
      <c r="W750" s="108"/>
      <c r="X750" s="63"/>
      <c r="Y750" s="60"/>
      <c r="Z750" s="61"/>
      <c r="AA750" s="67"/>
      <c r="AB750" s="55"/>
      <c r="AC750" s="55"/>
      <c r="AD750" s="55"/>
      <c r="AE750" s="55"/>
      <c r="AF750" s="56"/>
      <c r="AG750" s="67"/>
      <c r="AH750" s="70"/>
      <c r="AI750" s="69"/>
      <c r="AJ750" s="68">
        <f t="shared" ref="AJ750:AJ751" si="302">SUM(AN750:AP750)</f>
        <v>0</v>
      </c>
      <c r="AK750" s="69" t="s">
        <v>75</v>
      </c>
      <c r="AL750" s="55" t="s">
        <v>75</v>
      </c>
      <c r="AM750" s="70" t="s">
        <v>75</v>
      </c>
      <c r="AN750" s="67"/>
      <c r="AO750" s="55"/>
      <c r="AP750" s="70"/>
      <c r="AQ750" s="67" t="s">
        <v>75</v>
      </c>
      <c r="AR750" s="55" t="s">
        <v>75</v>
      </c>
      <c r="AS750" s="55" t="s">
        <v>75</v>
      </c>
      <c r="AT750" s="55" t="s">
        <v>75</v>
      </c>
      <c r="AU750" s="70" t="s">
        <v>75</v>
      </c>
      <c r="AV750" s="71">
        <f t="shared" si="262"/>
        <v>0</v>
      </c>
      <c r="AW750" s="108"/>
      <c r="AX750" s="108"/>
      <c r="AY750" s="108"/>
      <c r="AZ750" s="108"/>
      <c r="BA750" s="108"/>
      <c r="BB750" s="108"/>
      <c r="BC750" s="108"/>
      <c r="BD750" s="108"/>
      <c r="BE750" s="63"/>
    </row>
    <row r="751" spans="1:57" ht="34.049999999999997" customHeight="1" x14ac:dyDescent="0.3">
      <c r="A751" s="702"/>
      <c r="B751" s="675"/>
      <c r="C751" s="672"/>
      <c r="D751" s="72" t="s">
        <v>76</v>
      </c>
      <c r="E751" s="678"/>
      <c r="F751" s="672"/>
      <c r="G751" s="73">
        <f t="shared" si="257"/>
        <v>0</v>
      </c>
      <c r="H751" s="74">
        <f t="shared" si="279"/>
        <v>0</v>
      </c>
      <c r="I751" s="75"/>
      <c r="J751" s="75"/>
      <c r="K751" s="75"/>
      <c r="L751" s="76"/>
      <c r="M751" s="77">
        <f t="shared" si="287"/>
        <v>0</v>
      </c>
      <c r="N751" s="78"/>
      <c r="O751" s="78"/>
      <c r="P751" s="78"/>
      <c r="Q751" s="78"/>
      <c r="R751" s="81"/>
      <c r="S751" s="62"/>
      <c r="T751" s="62"/>
      <c r="U751" s="62"/>
      <c r="V751" s="108"/>
      <c r="W751" s="108"/>
      <c r="X751" s="63"/>
      <c r="Y751" s="109"/>
      <c r="Z751" s="63"/>
      <c r="AA751" s="64"/>
      <c r="AB751" s="65"/>
      <c r="AC751" s="65"/>
      <c r="AD751" s="65"/>
      <c r="AE751" s="65"/>
      <c r="AF751" s="66"/>
      <c r="AG751" s="82"/>
      <c r="AH751" s="85"/>
      <c r="AI751" s="84"/>
      <c r="AJ751" s="83">
        <f t="shared" si="302"/>
        <v>0</v>
      </c>
      <c r="AK751" s="84" t="s">
        <v>77</v>
      </c>
      <c r="AL751" s="75" t="s">
        <v>77</v>
      </c>
      <c r="AM751" s="85" t="s">
        <v>77</v>
      </c>
      <c r="AN751" s="82"/>
      <c r="AO751" s="75"/>
      <c r="AP751" s="85"/>
      <c r="AQ751" s="82" t="s">
        <v>75</v>
      </c>
      <c r="AR751" s="75" t="s">
        <v>75</v>
      </c>
      <c r="AS751" s="75" t="s">
        <v>75</v>
      </c>
      <c r="AT751" s="75" t="s">
        <v>75</v>
      </c>
      <c r="AU751" s="85" t="s">
        <v>75</v>
      </c>
      <c r="AV751" s="86">
        <f t="shared" si="262"/>
        <v>0</v>
      </c>
      <c r="AW751" s="108"/>
      <c r="AX751" s="108"/>
      <c r="AY751" s="108"/>
      <c r="AZ751" s="108"/>
      <c r="BA751" s="108"/>
      <c r="BB751" s="108"/>
      <c r="BC751" s="108"/>
      <c r="BD751" s="108"/>
      <c r="BE751" s="63"/>
    </row>
    <row r="752" spans="1:57" ht="34.049999999999997" customHeight="1" x14ac:dyDescent="0.3">
      <c r="A752" s="702"/>
      <c r="B752" s="675"/>
      <c r="C752" s="672"/>
      <c r="D752" s="72" t="s">
        <v>78</v>
      </c>
      <c r="E752" s="678"/>
      <c r="F752" s="672"/>
      <c r="G752" s="73">
        <f t="shared" si="257"/>
        <v>0</v>
      </c>
      <c r="H752" s="74">
        <f t="shared" si="279"/>
        <v>0</v>
      </c>
      <c r="I752" s="75"/>
      <c r="J752" s="75"/>
      <c r="K752" s="75"/>
      <c r="L752" s="76"/>
      <c r="M752" s="77">
        <f t="shared" si="287"/>
        <v>0</v>
      </c>
      <c r="N752" s="78"/>
      <c r="O752" s="78"/>
      <c r="P752" s="78"/>
      <c r="Q752" s="78"/>
      <c r="R752" s="81"/>
      <c r="S752" s="62"/>
      <c r="T752" s="62"/>
      <c r="U752" s="62"/>
      <c r="V752" s="108"/>
      <c r="W752" s="108"/>
      <c r="X752" s="63"/>
      <c r="Y752" s="109"/>
      <c r="Z752" s="63"/>
      <c r="AA752" s="64"/>
      <c r="AB752" s="65"/>
      <c r="AC752" s="65"/>
      <c r="AD752" s="65"/>
      <c r="AE752" s="65"/>
      <c r="AF752" s="66"/>
      <c r="AG752" s="82"/>
      <c r="AH752" s="85"/>
      <c r="AI752" s="84"/>
      <c r="AJ752" s="83">
        <f>SUM(AK752:AM752)</f>
        <v>0</v>
      </c>
      <c r="AK752" s="84"/>
      <c r="AL752" s="75"/>
      <c r="AM752" s="85"/>
      <c r="AN752" s="82" t="s">
        <v>75</v>
      </c>
      <c r="AO752" s="75" t="s">
        <v>75</v>
      </c>
      <c r="AP752" s="85" t="s">
        <v>75</v>
      </c>
      <c r="AQ752" s="82" t="s">
        <v>75</v>
      </c>
      <c r="AR752" s="75" t="s">
        <v>75</v>
      </c>
      <c r="AS752" s="75" t="s">
        <v>75</v>
      </c>
      <c r="AT752" s="75" t="s">
        <v>75</v>
      </c>
      <c r="AU752" s="85" t="s">
        <v>75</v>
      </c>
      <c r="AV752" s="86">
        <f t="shared" si="262"/>
        <v>0</v>
      </c>
      <c r="AW752" s="108"/>
      <c r="AX752" s="108"/>
      <c r="AY752" s="108"/>
      <c r="AZ752" s="108"/>
      <c r="BA752" s="108"/>
      <c r="BB752" s="108"/>
      <c r="BC752" s="108"/>
      <c r="BD752" s="108"/>
      <c r="BE752" s="63"/>
    </row>
    <row r="753" spans="1:57" ht="34.049999999999997" customHeight="1" x14ac:dyDescent="0.3">
      <c r="A753" s="702"/>
      <c r="B753" s="675"/>
      <c r="C753" s="672"/>
      <c r="D753" s="72" t="s">
        <v>79</v>
      </c>
      <c r="E753" s="678"/>
      <c r="F753" s="672"/>
      <c r="G753" s="73">
        <f t="shared" si="257"/>
        <v>45</v>
      </c>
      <c r="H753" s="74">
        <f t="shared" si="279"/>
        <v>3</v>
      </c>
      <c r="I753" s="75">
        <v>3</v>
      </c>
      <c r="J753" s="75"/>
      <c r="K753" s="75"/>
      <c r="L753" s="76"/>
      <c r="M753" s="77">
        <f t="shared" si="287"/>
        <v>45</v>
      </c>
      <c r="N753" s="78">
        <v>45</v>
      </c>
      <c r="O753" s="78"/>
      <c r="P753" s="78"/>
      <c r="Q753" s="78"/>
      <c r="R753" s="81"/>
      <c r="S753" s="62">
        <v>6</v>
      </c>
      <c r="T753" s="62"/>
      <c r="U753" s="62"/>
      <c r="V753" s="108">
        <v>39</v>
      </c>
      <c r="W753" s="108"/>
      <c r="X753" s="63"/>
      <c r="Y753" s="109">
        <v>43</v>
      </c>
      <c r="Z753" s="63">
        <v>2</v>
      </c>
      <c r="AA753" s="64"/>
      <c r="AB753" s="65">
        <v>3</v>
      </c>
      <c r="AC753" s="65">
        <v>3</v>
      </c>
      <c r="AD753" s="65">
        <v>4</v>
      </c>
      <c r="AE753" s="65">
        <v>42</v>
      </c>
      <c r="AF753" s="66">
        <v>2</v>
      </c>
      <c r="AG753" s="82">
        <v>40.17</v>
      </c>
      <c r="AH753" s="85">
        <v>20.64</v>
      </c>
      <c r="AI753" s="84">
        <v>80.44</v>
      </c>
      <c r="AJ753" s="83">
        <f t="shared" ref="AJ753:AJ754" si="303">SUM(AQ753:AU753)</f>
        <v>45</v>
      </c>
      <c r="AK753" s="84" t="s">
        <v>77</v>
      </c>
      <c r="AL753" s="75" t="s">
        <v>77</v>
      </c>
      <c r="AM753" s="85" t="s">
        <v>77</v>
      </c>
      <c r="AN753" s="82" t="s">
        <v>75</v>
      </c>
      <c r="AO753" s="75" t="s">
        <v>75</v>
      </c>
      <c r="AP753" s="85" t="s">
        <v>75</v>
      </c>
      <c r="AQ753" s="82">
        <v>10</v>
      </c>
      <c r="AR753" s="75">
        <v>13</v>
      </c>
      <c r="AS753" s="75">
        <v>22</v>
      </c>
      <c r="AT753" s="75"/>
      <c r="AU753" s="85"/>
      <c r="AV753" s="86">
        <f t="shared" si="262"/>
        <v>0</v>
      </c>
      <c r="AW753" s="108"/>
      <c r="AX753" s="108"/>
      <c r="AY753" s="108"/>
      <c r="AZ753" s="108"/>
      <c r="BA753" s="108"/>
      <c r="BB753" s="108"/>
      <c r="BC753" s="108"/>
      <c r="BD753" s="108"/>
      <c r="BE753" s="63"/>
    </row>
    <row r="754" spans="1:57" ht="34.049999999999997" customHeight="1" x14ac:dyDescent="0.3">
      <c r="A754" s="702"/>
      <c r="B754" s="676"/>
      <c r="C754" s="673"/>
      <c r="D754" s="89" t="s">
        <v>80</v>
      </c>
      <c r="E754" s="679"/>
      <c r="F754" s="673"/>
      <c r="G754" s="90">
        <f t="shared" si="257"/>
        <v>0</v>
      </c>
      <c r="H754" s="91">
        <f t="shared" si="279"/>
        <v>0</v>
      </c>
      <c r="I754" s="92"/>
      <c r="J754" s="92"/>
      <c r="K754" s="92"/>
      <c r="L754" s="93"/>
      <c r="M754" s="110">
        <f t="shared" si="287"/>
        <v>0</v>
      </c>
      <c r="N754" s="98"/>
      <c r="O754" s="98"/>
      <c r="P754" s="98"/>
      <c r="Q754" s="98"/>
      <c r="R754" s="99"/>
      <c r="S754" s="100"/>
      <c r="T754" s="100"/>
      <c r="U754" s="100"/>
      <c r="V754" s="78"/>
      <c r="W754" s="78"/>
      <c r="X754" s="81"/>
      <c r="Y754" s="80"/>
      <c r="Z754" s="81"/>
      <c r="AA754" s="82"/>
      <c r="AB754" s="75"/>
      <c r="AC754" s="75"/>
      <c r="AD754" s="75"/>
      <c r="AE754" s="75"/>
      <c r="AF754" s="76"/>
      <c r="AG754" s="103"/>
      <c r="AH754" s="106"/>
      <c r="AI754" s="111"/>
      <c r="AJ754" s="112">
        <f t="shared" si="303"/>
        <v>0</v>
      </c>
      <c r="AK754" s="105" t="s">
        <v>75</v>
      </c>
      <c r="AL754" s="92" t="s">
        <v>75</v>
      </c>
      <c r="AM754" s="106" t="s">
        <v>75</v>
      </c>
      <c r="AN754" s="103" t="s">
        <v>75</v>
      </c>
      <c r="AO754" s="92" t="s">
        <v>77</v>
      </c>
      <c r="AP754" s="106" t="s">
        <v>77</v>
      </c>
      <c r="AQ754" s="103"/>
      <c r="AR754" s="92"/>
      <c r="AS754" s="92"/>
      <c r="AT754" s="92"/>
      <c r="AU754" s="106"/>
      <c r="AV754" s="107">
        <f t="shared" si="262"/>
        <v>0</v>
      </c>
      <c r="AW754" s="78"/>
      <c r="AX754" s="78"/>
      <c r="AY754" s="78"/>
      <c r="AZ754" s="78"/>
      <c r="BA754" s="78"/>
      <c r="BB754" s="78"/>
      <c r="BC754" s="78"/>
      <c r="BD754" s="78"/>
      <c r="BE754" s="81"/>
    </row>
    <row r="755" spans="1:57" ht="34.049999999999997" customHeight="1" x14ac:dyDescent="0.3">
      <c r="A755" s="702"/>
      <c r="B755" s="674" t="s">
        <v>353</v>
      </c>
      <c r="C755" s="735" t="s">
        <v>354</v>
      </c>
      <c r="D755" s="51" t="s">
        <v>74</v>
      </c>
      <c r="E755" s="724">
        <v>1</v>
      </c>
      <c r="F755" s="681">
        <f>E755-SUM(M755:M759)</f>
        <v>0</v>
      </c>
      <c r="G755" s="53">
        <f t="shared" si="257"/>
        <v>0</v>
      </c>
      <c r="H755" s="54">
        <f t="shared" si="279"/>
        <v>0</v>
      </c>
      <c r="I755" s="55"/>
      <c r="J755" s="55"/>
      <c r="K755" s="55"/>
      <c r="L755" s="56"/>
      <c r="M755" s="57">
        <f t="shared" si="287"/>
        <v>0</v>
      </c>
      <c r="N755" s="58"/>
      <c r="O755" s="58"/>
      <c r="P755" s="58"/>
      <c r="Q755" s="58"/>
      <c r="R755" s="61"/>
      <c r="S755" s="113"/>
      <c r="T755" s="113"/>
      <c r="U755" s="113"/>
      <c r="V755" s="58"/>
      <c r="W755" s="58"/>
      <c r="X755" s="61"/>
      <c r="Y755" s="60"/>
      <c r="Z755" s="61"/>
      <c r="AA755" s="67"/>
      <c r="AB755" s="55"/>
      <c r="AC755" s="55"/>
      <c r="AD755" s="55"/>
      <c r="AE755" s="55"/>
      <c r="AF755" s="56"/>
      <c r="AG755" s="67"/>
      <c r="AH755" s="70"/>
      <c r="AI755" s="69"/>
      <c r="AJ755" s="68">
        <f t="shared" ref="AJ755:AJ756" si="304">SUM(AN755:AP755)</f>
        <v>0</v>
      </c>
      <c r="AK755" s="69" t="s">
        <v>75</v>
      </c>
      <c r="AL755" s="55" t="s">
        <v>75</v>
      </c>
      <c r="AM755" s="70" t="s">
        <v>75</v>
      </c>
      <c r="AN755" s="67"/>
      <c r="AO755" s="55"/>
      <c r="AP755" s="70"/>
      <c r="AQ755" s="67" t="s">
        <v>75</v>
      </c>
      <c r="AR755" s="55" t="s">
        <v>75</v>
      </c>
      <c r="AS755" s="55" t="s">
        <v>75</v>
      </c>
      <c r="AT755" s="55" t="s">
        <v>75</v>
      </c>
      <c r="AU755" s="70" t="s">
        <v>75</v>
      </c>
      <c r="AV755" s="71">
        <f t="shared" si="262"/>
        <v>0</v>
      </c>
      <c r="AW755" s="58"/>
      <c r="AX755" s="58"/>
      <c r="AY755" s="58"/>
      <c r="AZ755" s="58"/>
      <c r="BA755" s="58"/>
      <c r="BB755" s="58"/>
      <c r="BC755" s="58"/>
      <c r="BD755" s="58"/>
      <c r="BE755" s="61"/>
    </row>
    <row r="756" spans="1:57" ht="34.049999999999997" customHeight="1" x14ac:dyDescent="0.3">
      <c r="A756" s="702"/>
      <c r="B756" s="675"/>
      <c r="C756" s="672"/>
      <c r="D756" s="72" t="s">
        <v>76</v>
      </c>
      <c r="E756" s="678"/>
      <c r="F756" s="672"/>
      <c r="G756" s="73">
        <f t="shared" si="257"/>
        <v>0</v>
      </c>
      <c r="H756" s="74">
        <f t="shared" si="279"/>
        <v>0</v>
      </c>
      <c r="I756" s="75"/>
      <c r="J756" s="75"/>
      <c r="K756" s="75"/>
      <c r="L756" s="76"/>
      <c r="M756" s="77">
        <f t="shared" si="287"/>
        <v>0</v>
      </c>
      <c r="N756" s="78"/>
      <c r="O756" s="78"/>
      <c r="P756" s="78"/>
      <c r="Q756" s="78"/>
      <c r="R756" s="81"/>
      <c r="S756" s="62"/>
      <c r="T756" s="62"/>
      <c r="U756" s="62"/>
      <c r="V756" s="108"/>
      <c r="W756" s="108"/>
      <c r="X756" s="63"/>
      <c r="Y756" s="109"/>
      <c r="Z756" s="63"/>
      <c r="AA756" s="64"/>
      <c r="AB756" s="65"/>
      <c r="AC756" s="65"/>
      <c r="AD756" s="65"/>
      <c r="AE756" s="65"/>
      <c r="AF756" s="66"/>
      <c r="AG756" s="82"/>
      <c r="AH756" s="85"/>
      <c r="AI756" s="84"/>
      <c r="AJ756" s="83">
        <f t="shared" si="304"/>
        <v>0</v>
      </c>
      <c r="AK756" s="84" t="s">
        <v>77</v>
      </c>
      <c r="AL756" s="75" t="s">
        <v>77</v>
      </c>
      <c r="AM756" s="85" t="s">
        <v>77</v>
      </c>
      <c r="AN756" s="82"/>
      <c r="AO756" s="75"/>
      <c r="AP756" s="85"/>
      <c r="AQ756" s="82" t="s">
        <v>75</v>
      </c>
      <c r="AR756" s="75" t="s">
        <v>75</v>
      </c>
      <c r="AS756" s="75" t="s">
        <v>75</v>
      </c>
      <c r="AT756" s="75" t="s">
        <v>75</v>
      </c>
      <c r="AU756" s="85" t="s">
        <v>75</v>
      </c>
      <c r="AV756" s="86">
        <f t="shared" si="262"/>
        <v>0</v>
      </c>
      <c r="AW756" s="108"/>
      <c r="AX756" s="108"/>
      <c r="AY756" s="108"/>
      <c r="AZ756" s="108"/>
      <c r="BA756" s="108"/>
      <c r="BB756" s="108"/>
      <c r="BC756" s="108"/>
      <c r="BD756" s="108"/>
      <c r="BE756" s="63"/>
    </row>
    <row r="757" spans="1:57" ht="34.049999999999997" customHeight="1" x14ac:dyDescent="0.3">
      <c r="A757" s="702"/>
      <c r="B757" s="675"/>
      <c r="C757" s="672"/>
      <c r="D757" s="72" t="s">
        <v>78</v>
      </c>
      <c r="E757" s="678"/>
      <c r="F757" s="672"/>
      <c r="G757" s="73">
        <f t="shared" si="257"/>
        <v>0</v>
      </c>
      <c r="H757" s="74">
        <f t="shared" si="279"/>
        <v>0</v>
      </c>
      <c r="I757" s="75"/>
      <c r="J757" s="75"/>
      <c r="K757" s="75"/>
      <c r="L757" s="76"/>
      <c r="M757" s="77">
        <f t="shared" si="287"/>
        <v>0</v>
      </c>
      <c r="N757" s="78"/>
      <c r="O757" s="78"/>
      <c r="P757" s="78"/>
      <c r="Q757" s="78"/>
      <c r="R757" s="81"/>
      <c r="S757" s="62"/>
      <c r="T757" s="62"/>
      <c r="U757" s="62"/>
      <c r="V757" s="108"/>
      <c r="W757" s="108"/>
      <c r="X757" s="63"/>
      <c r="Y757" s="109"/>
      <c r="Z757" s="63"/>
      <c r="AA757" s="64"/>
      <c r="AB757" s="65"/>
      <c r="AC757" s="65"/>
      <c r="AD757" s="65"/>
      <c r="AE757" s="65"/>
      <c r="AF757" s="66"/>
      <c r="AG757" s="82"/>
      <c r="AH757" s="85"/>
      <c r="AI757" s="84"/>
      <c r="AJ757" s="83">
        <f>SUM(AK757:AM757)</f>
        <v>0</v>
      </c>
      <c r="AK757" s="84"/>
      <c r="AL757" s="75"/>
      <c r="AM757" s="85"/>
      <c r="AN757" s="82" t="s">
        <v>75</v>
      </c>
      <c r="AO757" s="75" t="s">
        <v>75</v>
      </c>
      <c r="AP757" s="85" t="s">
        <v>75</v>
      </c>
      <c r="AQ757" s="82" t="s">
        <v>75</v>
      </c>
      <c r="AR757" s="75" t="s">
        <v>75</v>
      </c>
      <c r="AS757" s="75" t="s">
        <v>75</v>
      </c>
      <c r="AT757" s="75" t="s">
        <v>75</v>
      </c>
      <c r="AU757" s="85" t="s">
        <v>75</v>
      </c>
      <c r="AV757" s="86">
        <f t="shared" si="262"/>
        <v>0</v>
      </c>
      <c r="AW757" s="108"/>
      <c r="AX757" s="108"/>
      <c r="AY757" s="108"/>
      <c r="AZ757" s="108"/>
      <c r="BA757" s="108"/>
      <c r="BB757" s="108"/>
      <c r="BC757" s="108"/>
      <c r="BD757" s="108"/>
      <c r="BE757" s="63"/>
    </row>
    <row r="758" spans="1:57" ht="34.049999999999997" customHeight="1" x14ac:dyDescent="0.3">
      <c r="A758" s="702"/>
      <c r="B758" s="675"/>
      <c r="C758" s="672"/>
      <c r="D758" s="72" t="s">
        <v>79</v>
      </c>
      <c r="E758" s="678"/>
      <c r="F758" s="672"/>
      <c r="G758" s="73">
        <f t="shared" si="257"/>
        <v>1</v>
      </c>
      <c r="H758" s="74">
        <f t="shared" si="279"/>
        <v>0</v>
      </c>
      <c r="I758" s="75"/>
      <c r="J758" s="75"/>
      <c r="K758" s="75"/>
      <c r="L758" s="76"/>
      <c r="M758" s="77">
        <f t="shared" si="287"/>
        <v>1</v>
      </c>
      <c r="N758" s="78">
        <v>1</v>
      </c>
      <c r="O758" s="78"/>
      <c r="P758" s="78"/>
      <c r="Q758" s="78"/>
      <c r="R758" s="81"/>
      <c r="S758" s="62"/>
      <c r="T758" s="62"/>
      <c r="U758" s="62"/>
      <c r="V758" s="108">
        <v>1</v>
      </c>
      <c r="W758" s="108"/>
      <c r="X758" s="63"/>
      <c r="Y758" s="109">
        <v>1</v>
      </c>
      <c r="Z758" s="63"/>
      <c r="AA758" s="64"/>
      <c r="AB758" s="65"/>
      <c r="AC758" s="65"/>
      <c r="AD758" s="65"/>
      <c r="AE758" s="65">
        <v>1</v>
      </c>
      <c r="AF758" s="66"/>
      <c r="AG758" s="82">
        <v>43</v>
      </c>
      <c r="AH758" s="85">
        <v>19</v>
      </c>
      <c r="AI758" s="84">
        <v>90</v>
      </c>
      <c r="AJ758" s="83">
        <f t="shared" ref="AJ758:AJ759" si="305">SUM(AQ758:AU758)</f>
        <v>1</v>
      </c>
      <c r="AK758" s="84" t="s">
        <v>77</v>
      </c>
      <c r="AL758" s="75" t="s">
        <v>77</v>
      </c>
      <c r="AM758" s="85" t="s">
        <v>77</v>
      </c>
      <c r="AN758" s="82" t="s">
        <v>75</v>
      </c>
      <c r="AO758" s="75" t="s">
        <v>75</v>
      </c>
      <c r="AP758" s="85" t="s">
        <v>75</v>
      </c>
      <c r="AQ758" s="82"/>
      <c r="AR758" s="75"/>
      <c r="AS758" s="75">
        <v>1</v>
      </c>
      <c r="AT758" s="75"/>
      <c r="AU758" s="85"/>
      <c r="AV758" s="86">
        <f t="shared" si="262"/>
        <v>0</v>
      </c>
      <c r="AW758" s="108"/>
      <c r="AX758" s="108"/>
      <c r="AY758" s="108"/>
      <c r="AZ758" s="108"/>
      <c r="BA758" s="108"/>
      <c r="BB758" s="108"/>
      <c r="BC758" s="108"/>
      <c r="BD758" s="108"/>
      <c r="BE758" s="63"/>
    </row>
    <row r="759" spans="1:57" ht="34.049999999999997" customHeight="1" x14ac:dyDescent="0.3">
      <c r="A759" s="702"/>
      <c r="B759" s="676"/>
      <c r="C759" s="673"/>
      <c r="D759" s="89" t="s">
        <v>80</v>
      </c>
      <c r="E759" s="679"/>
      <c r="F759" s="673"/>
      <c r="G759" s="90">
        <f t="shared" si="257"/>
        <v>0</v>
      </c>
      <c r="H759" s="91">
        <f t="shared" si="279"/>
        <v>0</v>
      </c>
      <c r="I759" s="92"/>
      <c r="J759" s="92"/>
      <c r="K759" s="92"/>
      <c r="L759" s="93"/>
      <c r="M759" s="110">
        <f t="shared" si="287"/>
        <v>0</v>
      </c>
      <c r="N759" s="98"/>
      <c r="O759" s="98"/>
      <c r="P759" s="98"/>
      <c r="Q759" s="98"/>
      <c r="R759" s="99"/>
      <c r="S759" s="114"/>
      <c r="T759" s="114"/>
      <c r="U759" s="114"/>
      <c r="V759" s="98"/>
      <c r="W759" s="98"/>
      <c r="X759" s="99"/>
      <c r="Y759" s="97"/>
      <c r="Z759" s="99"/>
      <c r="AA759" s="103"/>
      <c r="AB759" s="92"/>
      <c r="AC759" s="92"/>
      <c r="AD759" s="92"/>
      <c r="AE759" s="92"/>
      <c r="AF759" s="93"/>
      <c r="AG759" s="103"/>
      <c r="AH759" s="106"/>
      <c r="AI759" s="105"/>
      <c r="AJ759" s="104">
        <f t="shared" si="305"/>
        <v>0</v>
      </c>
      <c r="AK759" s="105" t="s">
        <v>75</v>
      </c>
      <c r="AL759" s="92" t="s">
        <v>75</v>
      </c>
      <c r="AM759" s="106" t="s">
        <v>75</v>
      </c>
      <c r="AN759" s="103" t="s">
        <v>75</v>
      </c>
      <c r="AO759" s="92" t="s">
        <v>77</v>
      </c>
      <c r="AP759" s="106" t="s">
        <v>77</v>
      </c>
      <c r="AQ759" s="103"/>
      <c r="AR759" s="92"/>
      <c r="AS759" s="92"/>
      <c r="AT759" s="92"/>
      <c r="AU759" s="106"/>
      <c r="AV759" s="107">
        <f t="shared" si="262"/>
        <v>0</v>
      </c>
      <c r="AW759" s="98"/>
      <c r="AX759" s="98"/>
      <c r="AY759" s="98"/>
      <c r="AZ759" s="98"/>
      <c r="BA759" s="98"/>
      <c r="BB759" s="98"/>
      <c r="BC759" s="98"/>
      <c r="BD759" s="98"/>
      <c r="BE759" s="99"/>
    </row>
    <row r="760" spans="1:57" ht="34.049999999999997" customHeight="1" x14ac:dyDescent="0.3">
      <c r="A760" s="702"/>
      <c r="B760" s="674" t="s">
        <v>355</v>
      </c>
      <c r="C760" s="735" t="s">
        <v>356</v>
      </c>
      <c r="D760" s="51" t="s">
        <v>74</v>
      </c>
      <c r="E760" s="724">
        <v>160</v>
      </c>
      <c r="F760" s="681">
        <f>E760-SUM(M760:M764)</f>
        <v>26</v>
      </c>
      <c r="G760" s="53">
        <f t="shared" si="257"/>
        <v>0</v>
      </c>
      <c r="H760" s="54">
        <f t="shared" si="279"/>
        <v>0</v>
      </c>
      <c r="I760" s="55"/>
      <c r="J760" s="55"/>
      <c r="K760" s="55"/>
      <c r="L760" s="56"/>
      <c r="M760" s="57">
        <f t="shared" si="287"/>
        <v>0</v>
      </c>
      <c r="N760" s="58"/>
      <c r="O760" s="58"/>
      <c r="P760" s="58"/>
      <c r="Q760" s="58"/>
      <c r="R760" s="59"/>
      <c r="S760" s="60"/>
      <c r="T760" s="58"/>
      <c r="U760" s="58"/>
      <c r="V760" s="55"/>
      <c r="W760" s="58"/>
      <c r="X760" s="61"/>
      <c r="Y760" s="62"/>
      <c r="Z760" s="63"/>
      <c r="AA760" s="64"/>
      <c r="AB760" s="65"/>
      <c r="AC760" s="65"/>
      <c r="AD760" s="65"/>
      <c r="AE760" s="65"/>
      <c r="AF760" s="66"/>
      <c r="AG760" s="64"/>
      <c r="AH760" s="66"/>
      <c r="AI760" s="67"/>
      <c r="AJ760" s="68">
        <f t="shared" ref="AJ760:AJ761" si="306">SUM(AN760:AP760)</f>
        <v>0</v>
      </c>
      <c r="AK760" s="69" t="s">
        <v>75</v>
      </c>
      <c r="AL760" s="55" t="s">
        <v>75</v>
      </c>
      <c r="AM760" s="70" t="s">
        <v>75</v>
      </c>
      <c r="AN760" s="67"/>
      <c r="AO760" s="55"/>
      <c r="AP760" s="70"/>
      <c r="AQ760" s="67" t="s">
        <v>75</v>
      </c>
      <c r="AR760" s="55" t="s">
        <v>75</v>
      </c>
      <c r="AS760" s="55" t="s">
        <v>75</v>
      </c>
      <c r="AT760" s="55" t="s">
        <v>75</v>
      </c>
      <c r="AU760" s="56" t="s">
        <v>75</v>
      </c>
      <c r="AV760" s="71">
        <f t="shared" si="262"/>
        <v>0</v>
      </c>
      <c r="AW760" s="58"/>
      <c r="AX760" s="58"/>
      <c r="AY760" s="58"/>
      <c r="AZ760" s="58"/>
      <c r="BA760" s="58"/>
      <c r="BB760" s="58"/>
      <c r="BC760" s="58"/>
      <c r="BD760" s="58"/>
      <c r="BE760" s="61"/>
    </row>
    <row r="761" spans="1:57" ht="34.049999999999997" customHeight="1" x14ac:dyDescent="0.3">
      <c r="A761" s="702"/>
      <c r="B761" s="675"/>
      <c r="C761" s="672"/>
      <c r="D761" s="72" t="s">
        <v>76</v>
      </c>
      <c r="E761" s="678"/>
      <c r="F761" s="672"/>
      <c r="G761" s="73">
        <f t="shared" si="257"/>
        <v>0</v>
      </c>
      <c r="H761" s="74">
        <f t="shared" si="279"/>
        <v>0</v>
      </c>
      <c r="I761" s="75"/>
      <c r="J761" s="75"/>
      <c r="K761" s="75"/>
      <c r="L761" s="76"/>
      <c r="M761" s="77">
        <f t="shared" si="287"/>
        <v>0</v>
      </c>
      <c r="N761" s="78"/>
      <c r="O761" s="78"/>
      <c r="P761" s="78"/>
      <c r="Q761" s="78"/>
      <c r="R761" s="79"/>
      <c r="S761" s="80"/>
      <c r="T761" s="75"/>
      <c r="U761" s="75"/>
      <c r="V761" s="78"/>
      <c r="W761" s="78"/>
      <c r="X761" s="81"/>
      <c r="Y761" s="62"/>
      <c r="Z761" s="63"/>
      <c r="AA761" s="64"/>
      <c r="AB761" s="65"/>
      <c r="AC761" s="65"/>
      <c r="AD761" s="65"/>
      <c r="AE761" s="65"/>
      <c r="AF761" s="66"/>
      <c r="AG761" s="82"/>
      <c r="AH761" s="76"/>
      <c r="AI761" s="82"/>
      <c r="AJ761" s="83">
        <f t="shared" si="306"/>
        <v>0</v>
      </c>
      <c r="AK761" s="84" t="s">
        <v>77</v>
      </c>
      <c r="AL761" s="75" t="s">
        <v>77</v>
      </c>
      <c r="AM761" s="85" t="s">
        <v>77</v>
      </c>
      <c r="AN761" s="82"/>
      <c r="AO761" s="75"/>
      <c r="AP761" s="85"/>
      <c r="AQ761" s="82" t="s">
        <v>75</v>
      </c>
      <c r="AR761" s="75" t="s">
        <v>75</v>
      </c>
      <c r="AS761" s="75" t="s">
        <v>75</v>
      </c>
      <c r="AT761" s="75" t="s">
        <v>75</v>
      </c>
      <c r="AU761" s="76" t="s">
        <v>75</v>
      </c>
      <c r="AV761" s="86">
        <f t="shared" si="262"/>
        <v>0</v>
      </c>
      <c r="AW761" s="78"/>
      <c r="AX761" s="78"/>
      <c r="AY761" s="78"/>
      <c r="AZ761" s="78"/>
      <c r="BA761" s="78"/>
      <c r="BB761" s="78"/>
      <c r="BC761" s="78"/>
      <c r="BD761" s="78"/>
      <c r="BE761" s="81"/>
    </row>
    <row r="762" spans="1:57" ht="34.049999999999997" customHeight="1" x14ac:dyDescent="0.3">
      <c r="A762" s="702"/>
      <c r="B762" s="675"/>
      <c r="C762" s="672"/>
      <c r="D762" s="72" t="s">
        <v>78</v>
      </c>
      <c r="E762" s="678"/>
      <c r="F762" s="672"/>
      <c r="G762" s="73">
        <f t="shared" si="257"/>
        <v>0</v>
      </c>
      <c r="H762" s="74">
        <f t="shared" si="279"/>
        <v>0</v>
      </c>
      <c r="I762" s="75"/>
      <c r="J762" s="75"/>
      <c r="K762" s="75"/>
      <c r="L762" s="76"/>
      <c r="M762" s="77">
        <f t="shared" si="287"/>
        <v>0</v>
      </c>
      <c r="N762" s="78"/>
      <c r="O762" s="78"/>
      <c r="P762" s="78"/>
      <c r="Q762" s="87"/>
      <c r="R762" s="79"/>
      <c r="S762" s="80"/>
      <c r="T762" s="78"/>
      <c r="U762" s="78"/>
      <c r="V762" s="78"/>
      <c r="W762" s="78"/>
      <c r="X762" s="81"/>
      <c r="Y762" s="62"/>
      <c r="Z762" s="63"/>
      <c r="AA762" s="64"/>
      <c r="AB762" s="65"/>
      <c r="AC762" s="65"/>
      <c r="AD762" s="65"/>
      <c r="AE762" s="65"/>
      <c r="AF762" s="66"/>
      <c r="AG762" s="82"/>
      <c r="AH762" s="76"/>
      <c r="AI762" s="82"/>
      <c r="AJ762" s="83">
        <f>SUM(AK762:AM762)</f>
        <v>0</v>
      </c>
      <c r="AK762" s="84"/>
      <c r="AL762" s="75"/>
      <c r="AM762" s="85"/>
      <c r="AN762" s="82" t="s">
        <v>75</v>
      </c>
      <c r="AO762" s="75" t="s">
        <v>75</v>
      </c>
      <c r="AP762" s="85" t="s">
        <v>75</v>
      </c>
      <c r="AQ762" s="82" t="s">
        <v>75</v>
      </c>
      <c r="AR762" s="75" t="s">
        <v>75</v>
      </c>
      <c r="AS762" s="75" t="s">
        <v>75</v>
      </c>
      <c r="AT762" s="75" t="s">
        <v>75</v>
      </c>
      <c r="AU762" s="76" t="s">
        <v>75</v>
      </c>
      <c r="AV762" s="86">
        <f t="shared" si="262"/>
        <v>0</v>
      </c>
      <c r="AW762" s="78"/>
      <c r="AX762" s="78"/>
      <c r="AY762" s="78"/>
      <c r="AZ762" s="78"/>
      <c r="BA762" s="78"/>
      <c r="BB762" s="78"/>
      <c r="BC762" s="78"/>
      <c r="BD762" s="78"/>
      <c r="BE762" s="81"/>
    </row>
    <row r="763" spans="1:57" ht="34.049999999999997" customHeight="1" x14ac:dyDescent="0.3">
      <c r="A763" s="702"/>
      <c r="B763" s="675"/>
      <c r="C763" s="672"/>
      <c r="D763" s="72" t="s">
        <v>79</v>
      </c>
      <c r="E763" s="678"/>
      <c r="F763" s="672"/>
      <c r="G763" s="73">
        <f t="shared" si="257"/>
        <v>135</v>
      </c>
      <c r="H763" s="74">
        <f t="shared" si="279"/>
        <v>2</v>
      </c>
      <c r="I763" s="75">
        <v>2</v>
      </c>
      <c r="J763" s="75"/>
      <c r="K763" s="75"/>
      <c r="L763" s="76"/>
      <c r="M763" s="77">
        <f t="shared" si="287"/>
        <v>134</v>
      </c>
      <c r="N763" s="78">
        <v>134</v>
      </c>
      <c r="O763" s="78"/>
      <c r="P763" s="78"/>
      <c r="Q763" s="78"/>
      <c r="R763" s="79"/>
      <c r="S763" s="80">
        <v>30</v>
      </c>
      <c r="T763" s="78"/>
      <c r="U763" s="78"/>
      <c r="V763" s="78">
        <v>104</v>
      </c>
      <c r="W763" s="78"/>
      <c r="X763" s="81"/>
      <c r="Y763" s="62">
        <v>123</v>
      </c>
      <c r="Z763" s="63">
        <v>11</v>
      </c>
      <c r="AA763" s="64"/>
      <c r="AB763" s="65">
        <v>22</v>
      </c>
      <c r="AC763" s="65">
        <v>21</v>
      </c>
      <c r="AD763" s="65">
        <v>15</v>
      </c>
      <c r="AE763" s="65">
        <v>81</v>
      </c>
      <c r="AF763" s="66">
        <v>2</v>
      </c>
      <c r="AG763" s="82">
        <v>38.9</v>
      </c>
      <c r="AH763" s="76">
        <v>15.9</v>
      </c>
      <c r="AI763" s="82">
        <v>85.3</v>
      </c>
      <c r="AJ763" s="83">
        <f t="shared" ref="AJ763:AJ764" si="307">SUM(AQ763:AU763)</f>
        <v>134</v>
      </c>
      <c r="AK763" s="84" t="s">
        <v>77</v>
      </c>
      <c r="AL763" s="75" t="s">
        <v>77</v>
      </c>
      <c r="AM763" s="85" t="s">
        <v>77</v>
      </c>
      <c r="AN763" s="82" t="s">
        <v>75</v>
      </c>
      <c r="AO763" s="75" t="s">
        <v>75</v>
      </c>
      <c r="AP763" s="85" t="s">
        <v>75</v>
      </c>
      <c r="AQ763" s="88">
        <v>25</v>
      </c>
      <c r="AR763" s="76">
        <v>18</v>
      </c>
      <c r="AS763" s="76">
        <v>91</v>
      </c>
      <c r="AT763" s="76"/>
      <c r="AU763" s="85"/>
      <c r="AV763" s="86">
        <f t="shared" si="262"/>
        <v>1</v>
      </c>
      <c r="AW763" s="78"/>
      <c r="AX763" s="78"/>
      <c r="AY763" s="78"/>
      <c r="AZ763" s="78"/>
      <c r="BA763" s="78"/>
      <c r="BB763" s="78"/>
      <c r="BC763" s="78"/>
      <c r="BD763" s="78">
        <v>1</v>
      </c>
      <c r="BE763" s="81"/>
    </row>
    <row r="764" spans="1:57" ht="34.049999999999997" customHeight="1" x14ac:dyDescent="0.3">
      <c r="A764" s="702"/>
      <c r="B764" s="676"/>
      <c r="C764" s="673"/>
      <c r="D764" s="89" t="s">
        <v>80</v>
      </c>
      <c r="E764" s="679"/>
      <c r="F764" s="673"/>
      <c r="G764" s="90">
        <f t="shared" si="257"/>
        <v>0</v>
      </c>
      <c r="H764" s="91">
        <f t="shared" si="279"/>
        <v>0</v>
      </c>
      <c r="I764" s="92"/>
      <c r="J764" s="92"/>
      <c r="K764" s="92"/>
      <c r="L764" s="93"/>
      <c r="M764" s="94">
        <f t="shared" si="287"/>
        <v>0</v>
      </c>
      <c r="N764" s="95"/>
      <c r="O764" s="95"/>
      <c r="P764" s="95"/>
      <c r="Q764" s="95"/>
      <c r="R764" s="96"/>
      <c r="S764" s="97"/>
      <c r="T764" s="98"/>
      <c r="U764" s="98"/>
      <c r="V764" s="98"/>
      <c r="W764" s="98"/>
      <c r="X764" s="99"/>
      <c r="Y764" s="100"/>
      <c r="Z764" s="81"/>
      <c r="AA764" s="82"/>
      <c r="AB764" s="75"/>
      <c r="AC764" s="75"/>
      <c r="AD764" s="75"/>
      <c r="AE764" s="75"/>
      <c r="AF764" s="76"/>
      <c r="AG764" s="101"/>
      <c r="AH764" s="102"/>
      <c r="AI764" s="103"/>
      <c r="AJ764" s="104">
        <f t="shared" si="307"/>
        <v>0</v>
      </c>
      <c r="AK764" s="105" t="s">
        <v>75</v>
      </c>
      <c r="AL764" s="92" t="s">
        <v>75</v>
      </c>
      <c r="AM764" s="106" t="s">
        <v>75</v>
      </c>
      <c r="AN764" s="103" t="s">
        <v>75</v>
      </c>
      <c r="AO764" s="92" t="s">
        <v>77</v>
      </c>
      <c r="AP764" s="106" t="s">
        <v>77</v>
      </c>
      <c r="AQ764" s="103"/>
      <c r="AR764" s="92"/>
      <c r="AS764" s="92"/>
      <c r="AT764" s="92"/>
      <c r="AU764" s="93"/>
      <c r="AV764" s="107">
        <f t="shared" si="262"/>
        <v>0</v>
      </c>
      <c r="AW764" s="98"/>
      <c r="AX764" s="98"/>
      <c r="AY764" s="98"/>
      <c r="AZ764" s="98"/>
      <c r="BA764" s="98"/>
      <c r="BB764" s="98"/>
      <c r="BC764" s="98"/>
      <c r="BD764" s="98"/>
      <c r="BE764" s="99"/>
    </row>
    <row r="765" spans="1:57" ht="34.049999999999997" customHeight="1" x14ac:dyDescent="0.3">
      <c r="A765" s="702"/>
      <c r="B765" s="674" t="s">
        <v>357</v>
      </c>
      <c r="C765" s="735" t="s">
        <v>358</v>
      </c>
      <c r="D765" s="51" t="s">
        <v>74</v>
      </c>
      <c r="E765" s="724"/>
      <c r="F765" s="681">
        <f>E765-SUM(M765:M769)</f>
        <v>-6</v>
      </c>
      <c r="G765" s="53">
        <f t="shared" si="257"/>
        <v>0</v>
      </c>
      <c r="H765" s="54">
        <f t="shared" si="279"/>
        <v>0</v>
      </c>
      <c r="I765" s="55"/>
      <c r="J765" s="55"/>
      <c r="K765" s="55"/>
      <c r="L765" s="56"/>
      <c r="M765" s="57">
        <f t="shared" si="287"/>
        <v>0</v>
      </c>
      <c r="N765" s="58"/>
      <c r="O765" s="58"/>
      <c r="P765" s="58"/>
      <c r="Q765" s="58"/>
      <c r="R765" s="61"/>
      <c r="S765" s="62"/>
      <c r="T765" s="62"/>
      <c r="U765" s="62"/>
      <c r="V765" s="108"/>
      <c r="W765" s="108"/>
      <c r="X765" s="63"/>
      <c r="Y765" s="60"/>
      <c r="Z765" s="61"/>
      <c r="AA765" s="67"/>
      <c r="AB765" s="55"/>
      <c r="AC765" s="55"/>
      <c r="AD765" s="55"/>
      <c r="AE765" s="55"/>
      <c r="AF765" s="56"/>
      <c r="AG765" s="67"/>
      <c r="AH765" s="70"/>
      <c r="AI765" s="69"/>
      <c r="AJ765" s="68">
        <f t="shared" ref="AJ765:AJ766" si="308">SUM(AN765:AP765)</f>
        <v>0</v>
      </c>
      <c r="AK765" s="69" t="s">
        <v>75</v>
      </c>
      <c r="AL765" s="55" t="s">
        <v>75</v>
      </c>
      <c r="AM765" s="70" t="s">
        <v>75</v>
      </c>
      <c r="AN765" s="67"/>
      <c r="AO765" s="55"/>
      <c r="AP765" s="70"/>
      <c r="AQ765" s="67" t="s">
        <v>75</v>
      </c>
      <c r="AR765" s="55" t="s">
        <v>75</v>
      </c>
      <c r="AS765" s="55" t="s">
        <v>75</v>
      </c>
      <c r="AT765" s="55" t="s">
        <v>75</v>
      </c>
      <c r="AU765" s="70" t="s">
        <v>75</v>
      </c>
      <c r="AV765" s="71">
        <f t="shared" si="262"/>
        <v>0</v>
      </c>
      <c r="AW765" s="108"/>
      <c r="AX765" s="108"/>
      <c r="AY765" s="108"/>
      <c r="AZ765" s="108"/>
      <c r="BA765" s="108"/>
      <c r="BB765" s="108"/>
      <c r="BC765" s="108"/>
      <c r="BD765" s="108"/>
      <c r="BE765" s="63"/>
    </row>
    <row r="766" spans="1:57" ht="34.049999999999997" customHeight="1" x14ac:dyDescent="0.3">
      <c r="A766" s="702"/>
      <c r="B766" s="675"/>
      <c r="C766" s="672"/>
      <c r="D766" s="72" t="s">
        <v>76</v>
      </c>
      <c r="E766" s="678"/>
      <c r="F766" s="672"/>
      <c r="G766" s="73">
        <f t="shared" si="257"/>
        <v>0</v>
      </c>
      <c r="H766" s="74">
        <f t="shared" si="279"/>
        <v>0</v>
      </c>
      <c r="I766" s="75"/>
      <c r="J766" s="75"/>
      <c r="K766" s="75"/>
      <c r="L766" s="76"/>
      <c r="M766" s="77">
        <f t="shared" si="287"/>
        <v>0</v>
      </c>
      <c r="N766" s="78"/>
      <c r="O766" s="78"/>
      <c r="P766" s="78"/>
      <c r="Q766" s="78"/>
      <c r="R766" s="81"/>
      <c r="S766" s="62"/>
      <c r="T766" s="62"/>
      <c r="U766" s="62"/>
      <c r="V766" s="108"/>
      <c r="W766" s="108"/>
      <c r="X766" s="63"/>
      <c r="Y766" s="109"/>
      <c r="Z766" s="63"/>
      <c r="AA766" s="64"/>
      <c r="AB766" s="65"/>
      <c r="AC766" s="65"/>
      <c r="AD766" s="65"/>
      <c r="AE766" s="65"/>
      <c r="AF766" s="66"/>
      <c r="AG766" s="82"/>
      <c r="AH766" s="85"/>
      <c r="AI766" s="84"/>
      <c r="AJ766" s="83">
        <f t="shared" si="308"/>
        <v>0</v>
      </c>
      <c r="AK766" s="84" t="s">
        <v>77</v>
      </c>
      <c r="AL766" s="75" t="s">
        <v>77</v>
      </c>
      <c r="AM766" s="85" t="s">
        <v>77</v>
      </c>
      <c r="AN766" s="82"/>
      <c r="AO766" s="75"/>
      <c r="AP766" s="85"/>
      <c r="AQ766" s="82" t="s">
        <v>75</v>
      </c>
      <c r="AR766" s="75" t="s">
        <v>75</v>
      </c>
      <c r="AS766" s="75" t="s">
        <v>75</v>
      </c>
      <c r="AT766" s="75" t="s">
        <v>75</v>
      </c>
      <c r="AU766" s="85" t="s">
        <v>75</v>
      </c>
      <c r="AV766" s="86">
        <f t="shared" si="262"/>
        <v>0</v>
      </c>
      <c r="AW766" s="108"/>
      <c r="AX766" s="108"/>
      <c r="AY766" s="108"/>
      <c r="AZ766" s="108"/>
      <c r="BA766" s="108"/>
      <c r="BB766" s="108"/>
      <c r="BC766" s="108"/>
      <c r="BD766" s="108"/>
      <c r="BE766" s="63"/>
    </row>
    <row r="767" spans="1:57" ht="34.049999999999997" customHeight="1" x14ac:dyDescent="0.3">
      <c r="A767" s="702"/>
      <c r="B767" s="675"/>
      <c r="C767" s="672"/>
      <c r="D767" s="72" t="s">
        <v>78</v>
      </c>
      <c r="E767" s="678"/>
      <c r="F767" s="672"/>
      <c r="G767" s="73">
        <f t="shared" si="257"/>
        <v>0</v>
      </c>
      <c r="H767" s="74">
        <f t="shared" si="279"/>
        <v>0</v>
      </c>
      <c r="I767" s="75"/>
      <c r="J767" s="75"/>
      <c r="K767" s="75"/>
      <c r="L767" s="76"/>
      <c r="M767" s="77">
        <f t="shared" si="287"/>
        <v>0</v>
      </c>
      <c r="N767" s="78"/>
      <c r="O767" s="78"/>
      <c r="P767" s="78"/>
      <c r="Q767" s="78"/>
      <c r="R767" s="81"/>
      <c r="S767" s="62"/>
      <c r="T767" s="62"/>
      <c r="U767" s="62"/>
      <c r="V767" s="108"/>
      <c r="W767" s="108"/>
      <c r="X767" s="63"/>
      <c r="Y767" s="109"/>
      <c r="Z767" s="63"/>
      <c r="AA767" s="64"/>
      <c r="AB767" s="65"/>
      <c r="AC767" s="65"/>
      <c r="AD767" s="65"/>
      <c r="AE767" s="65"/>
      <c r="AF767" s="66"/>
      <c r="AG767" s="82"/>
      <c r="AH767" s="85"/>
      <c r="AI767" s="84"/>
      <c r="AJ767" s="83">
        <f>SUM(AK767:AM767)</f>
        <v>0</v>
      </c>
      <c r="AK767" s="84"/>
      <c r="AL767" s="75"/>
      <c r="AM767" s="85"/>
      <c r="AN767" s="82" t="s">
        <v>75</v>
      </c>
      <c r="AO767" s="75" t="s">
        <v>75</v>
      </c>
      <c r="AP767" s="85" t="s">
        <v>75</v>
      </c>
      <c r="AQ767" s="82" t="s">
        <v>75</v>
      </c>
      <c r="AR767" s="75" t="s">
        <v>75</v>
      </c>
      <c r="AS767" s="75" t="s">
        <v>75</v>
      </c>
      <c r="AT767" s="75" t="s">
        <v>75</v>
      </c>
      <c r="AU767" s="85" t="s">
        <v>75</v>
      </c>
      <c r="AV767" s="86">
        <f t="shared" si="262"/>
        <v>0</v>
      </c>
      <c r="AW767" s="108"/>
      <c r="AX767" s="108"/>
      <c r="AY767" s="108"/>
      <c r="AZ767" s="108"/>
      <c r="BA767" s="108"/>
      <c r="BB767" s="108"/>
      <c r="BC767" s="108"/>
      <c r="BD767" s="108"/>
      <c r="BE767" s="63"/>
    </row>
    <row r="768" spans="1:57" ht="34.049999999999997" customHeight="1" x14ac:dyDescent="0.3">
      <c r="A768" s="702"/>
      <c r="B768" s="675"/>
      <c r="C768" s="672"/>
      <c r="D768" s="72" t="s">
        <v>79</v>
      </c>
      <c r="E768" s="678"/>
      <c r="F768" s="672"/>
      <c r="G768" s="73">
        <f t="shared" si="257"/>
        <v>6</v>
      </c>
      <c r="H768" s="74">
        <f t="shared" si="279"/>
        <v>0</v>
      </c>
      <c r="I768" s="75"/>
      <c r="J768" s="75"/>
      <c r="K768" s="75"/>
      <c r="L768" s="76"/>
      <c r="M768" s="77">
        <f t="shared" si="287"/>
        <v>6</v>
      </c>
      <c r="N768" s="78">
        <v>6</v>
      </c>
      <c r="O768" s="78"/>
      <c r="P768" s="78"/>
      <c r="Q768" s="78"/>
      <c r="R768" s="81"/>
      <c r="S768" s="62"/>
      <c r="T768" s="62"/>
      <c r="U768" s="62"/>
      <c r="V768" s="108"/>
      <c r="W768" s="108">
        <v>6</v>
      </c>
      <c r="X768" s="63"/>
      <c r="Y768" s="109">
        <v>6</v>
      </c>
      <c r="Z768" s="63"/>
      <c r="AA768" s="64"/>
      <c r="AB768" s="65">
        <v>3</v>
      </c>
      <c r="AC768" s="65">
        <v>3</v>
      </c>
      <c r="AD768" s="65"/>
      <c r="AE768" s="65">
        <v>4</v>
      </c>
      <c r="AF768" s="66">
        <v>2</v>
      </c>
      <c r="AG768" s="82">
        <v>41</v>
      </c>
      <c r="AH768" s="85">
        <v>22</v>
      </c>
      <c r="AI768" s="84">
        <v>105.8</v>
      </c>
      <c r="AJ768" s="83">
        <f t="shared" ref="AJ768:AJ769" si="309">SUM(AQ768:AU768)</f>
        <v>6</v>
      </c>
      <c r="AK768" s="84" t="s">
        <v>77</v>
      </c>
      <c r="AL768" s="75" t="s">
        <v>77</v>
      </c>
      <c r="AM768" s="85" t="s">
        <v>77</v>
      </c>
      <c r="AN768" s="82" t="s">
        <v>75</v>
      </c>
      <c r="AO768" s="75" t="s">
        <v>75</v>
      </c>
      <c r="AP768" s="85" t="s">
        <v>75</v>
      </c>
      <c r="AQ768" s="82"/>
      <c r="AR768" s="75">
        <v>1</v>
      </c>
      <c r="AS768" s="75">
        <v>4</v>
      </c>
      <c r="AT768" s="75">
        <v>1</v>
      </c>
      <c r="AU768" s="85"/>
      <c r="AV768" s="86">
        <f t="shared" si="262"/>
        <v>0</v>
      </c>
      <c r="AW768" s="108"/>
      <c r="AX768" s="108"/>
      <c r="AY768" s="108"/>
      <c r="AZ768" s="108"/>
      <c r="BA768" s="108"/>
      <c r="BB768" s="108"/>
      <c r="BC768" s="108"/>
      <c r="BD768" s="108"/>
      <c r="BE768" s="63"/>
    </row>
    <row r="769" spans="1:57" ht="34.049999999999997" customHeight="1" x14ac:dyDescent="0.3">
      <c r="A769" s="702"/>
      <c r="B769" s="676"/>
      <c r="C769" s="673"/>
      <c r="D769" s="89" t="s">
        <v>80</v>
      </c>
      <c r="E769" s="679"/>
      <c r="F769" s="673"/>
      <c r="G769" s="90">
        <f t="shared" si="257"/>
        <v>0</v>
      </c>
      <c r="H769" s="91">
        <f t="shared" si="279"/>
        <v>0</v>
      </c>
      <c r="I769" s="92"/>
      <c r="J769" s="92"/>
      <c r="K769" s="92"/>
      <c r="L769" s="93"/>
      <c r="M769" s="110">
        <f t="shared" si="287"/>
        <v>0</v>
      </c>
      <c r="N769" s="98"/>
      <c r="O769" s="98"/>
      <c r="P769" s="98"/>
      <c r="Q769" s="98"/>
      <c r="R769" s="99"/>
      <c r="S769" s="100"/>
      <c r="T769" s="100"/>
      <c r="U769" s="100"/>
      <c r="V769" s="78"/>
      <c r="W769" s="78"/>
      <c r="X769" s="81"/>
      <c r="Y769" s="80"/>
      <c r="Z769" s="81"/>
      <c r="AA769" s="82"/>
      <c r="AB769" s="75"/>
      <c r="AC769" s="75"/>
      <c r="AD769" s="75"/>
      <c r="AE769" s="75"/>
      <c r="AF769" s="76"/>
      <c r="AG769" s="103"/>
      <c r="AH769" s="106"/>
      <c r="AI769" s="111"/>
      <c r="AJ769" s="112">
        <f t="shared" si="309"/>
        <v>0</v>
      </c>
      <c r="AK769" s="105" t="s">
        <v>75</v>
      </c>
      <c r="AL769" s="92" t="s">
        <v>75</v>
      </c>
      <c r="AM769" s="106" t="s">
        <v>75</v>
      </c>
      <c r="AN769" s="103" t="s">
        <v>75</v>
      </c>
      <c r="AO769" s="92" t="s">
        <v>77</v>
      </c>
      <c r="AP769" s="106" t="s">
        <v>77</v>
      </c>
      <c r="AQ769" s="103"/>
      <c r="AR769" s="92"/>
      <c r="AS769" s="92"/>
      <c r="AT769" s="92"/>
      <c r="AU769" s="106"/>
      <c r="AV769" s="107">
        <f t="shared" si="262"/>
        <v>0</v>
      </c>
      <c r="AW769" s="78"/>
      <c r="AX769" s="78"/>
      <c r="AY769" s="78"/>
      <c r="AZ769" s="78"/>
      <c r="BA769" s="78"/>
      <c r="BB769" s="78"/>
      <c r="BC769" s="78"/>
      <c r="BD769" s="78"/>
      <c r="BE769" s="81"/>
    </row>
    <row r="770" spans="1:57" ht="34.049999999999997" customHeight="1" x14ac:dyDescent="0.3">
      <c r="A770" s="702"/>
      <c r="B770" s="674" t="s">
        <v>359</v>
      </c>
      <c r="C770" s="735" t="s">
        <v>360</v>
      </c>
      <c r="D770" s="51" t="s">
        <v>74</v>
      </c>
      <c r="E770" s="724">
        <v>15</v>
      </c>
      <c r="F770" s="681">
        <f>E770-SUM(M770:M774)</f>
        <v>-1</v>
      </c>
      <c r="G770" s="53">
        <f t="shared" si="257"/>
        <v>0</v>
      </c>
      <c r="H770" s="54">
        <f t="shared" si="279"/>
        <v>0</v>
      </c>
      <c r="I770" s="55"/>
      <c r="J770" s="55"/>
      <c r="K770" s="55"/>
      <c r="L770" s="56"/>
      <c r="M770" s="57">
        <f t="shared" si="287"/>
        <v>0</v>
      </c>
      <c r="N770" s="58"/>
      <c r="O770" s="58"/>
      <c r="P770" s="58"/>
      <c r="Q770" s="58"/>
      <c r="R770" s="61"/>
      <c r="S770" s="113"/>
      <c r="T770" s="113"/>
      <c r="U770" s="113"/>
      <c r="V770" s="58"/>
      <c r="W770" s="58"/>
      <c r="X770" s="61"/>
      <c r="Y770" s="60"/>
      <c r="Z770" s="61"/>
      <c r="AA770" s="67"/>
      <c r="AB770" s="55"/>
      <c r="AC770" s="55"/>
      <c r="AD770" s="55"/>
      <c r="AE770" s="55"/>
      <c r="AF770" s="56"/>
      <c r="AG770" s="67"/>
      <c r="AH770" s="70"/>
      <c r="AI770" s="69"/>
      <c r="AJ770" s="68">
        <f t="shared" ref="AJ770:AJ771" si="310">SUM(AN770:AP770)</f>
        <v>0</v>
      </c>
      <c r="AK770" s="69" t="s">
        <v>75</v>
      </c>
      <c r="AL770" s="55" t="s">
        <v>75</v>
      </c>
      <c r="AM770" s="70" t="s">
        <v>75</v>
      </c>
      <c r="AN770" s="67"/>
      <c r="AO770" s="55"/>
      <c r="AP770" s="70"/>
      <c r="AQ770" s="67" t="s">
        <v>75</v>
      </c>
      <c r="AR770" s="55" t="s">
        <v>75</v>
      </c>
      <c r="AS770" s="55" t="s">
        <v>75</v>
      </c>
      <c r="AT770" s="55" t="s">
        <v>75</v>
      </c>
      <c r="AU770" s="70" t="s">
        <v>75</v>
      </c>
      <c r="AV770" s="71">
        <f t="shared" si="262"/>
        <v>0</v>
      </c>
      <c r="AW770" s="58"/>
      <c r="AX770" s="58"/>
      <c r="AY770" s="58"/>
      <c r="AZ770" s="58"/>
      <c r="BA770" s="58"/>
      <c r="BB770" s="58"/>
      <c r="BC770" s="58"/>
      <c r="BD770" s="58"/>
      <c r="BE770" s="61"/>
    </row>
    <row r="771" spans="1:57" ht="34.049999999999997" customHeight="1" x14ac:dyDescent="0.3">
      <c r="A771" s="702"/>
      <c r="B771" s="675"/>
      <c r="C771" s="672"/>
      <c r="D771" s="72" t="s">
        <v>76</v>
      </c>
      <c r="E771" s="678"/>
      <c r="F771" s="672"/>
      <c r="G771" s="73">
        <f t="shared" si="257"/>
        <v>0</v>
      </c>
      <c r="H771" s="74">
        <f t="shared" si="279"/>
        <v>0</v>
      </c>
      <c r="I771" s="75"/>
      <c r="J771" s="75"/>
      <c r="K771" s="75"/>
      <c r="L771" s="76"/>
      <c r="M771" s="77">
        <f t="shared" si="287"/>
        <v>0</v>
      </c>
      <c r="N771" s="78"/>
      <c r="O771" s="78"/>
      <c r="P771" s="78"/>
      <c r="Q771" s="78"/>
      <c r="R771" s="81"/>
      <c r="S771" s="62"/>
      <c r="T771" s="62"/>
      <c r="U771" s="62"/>
      <c r="V771" s="108"/>
      <c r="W771" s="108"/>
      <c r="X771" s="63"/>
      <c r="Y771" s="109"/>
      <c r="Z771" s="63"/>
      <c r="AA771" s="64"/>
      <c r="AB771" s="65"/>
      <c r="AC771" s="65"/>
      <c r="AD771" s="65"/>
      <c r="AE771" s="65"/>
      <c r="AF771" s="66"/>
      <c r="AG771" s="82"/>
      <c r="AH771" s="85"/>
      <c r="AI771" s="84"/>
      <c r="AJ771" s="83">
        <f t="shared" si="310"/>
        <v>0</v>
      </c>
      <c r="AK771" s="84" t="s">
        <v>77</v>
      </c>
      <c r="AL771" s="75" t="s">
        <v>77</v>
      </c>
      <c r="AM771" s="85" t="s">
        <v>77</v>
      </c>
      <c r="AN771" s="82"/>
      <c r="AO771" s="75"/>
      <c r="AP771" s="85"/>
      <c r="AQ771" s="82" t="s">
        <v>75</v>
      </c>
      <c r="AR771" s="75" t="s">
        <v>75</v>
      </c>
      <c r="AS771" s="75" t="s">
        <v>75</v>
      </c>
      <c r="AT771" s="75" t="s">
        <v>75</v>
      </c>
      <c r="AU771" s="85" t="s">
        <v>75</v>
      </c>
      <c r="AV771" s="86">
        <f t="shared" si="262"/>
        <v>0</v>
      </c>
      <c r="AW771" s="108"/>
      <c r="AX771" s="108"/>
      <c r="AY771" s="108"/>
      <c r="AZ771" s="108"/>
      <c r="BA771" s="108"/>
      <c r="BB771" s="108"/>
      <c r="BC771" s="108"/>
      <c r="BD771" s="108"/>
      <c r="BE771" s="63"/>
    </row>
    <row r="772" spans="1:57" ht="34.049999999999997" customHeight="1" x14ac:dyDescent="0.3">
      <c r="A772" s="702"/>
      <c r="B772" s="675"/>
      <c r="C772" s="672"/>
      <c r="D772" s="72" t="s">
        <v>78</v>
      </c>
      <c r="E772" s="678"/>
      <c r="F772" s="672"/>
      <c r="G772" s="73">
        <f t="shared" si="257"/>
        <v>0</v>
      </c>
      <c r="H772" s="74">
        <f t="shared" si="279"/>
        <v>0</v>
      </c>
      <c r="I772" s="75"/>
      <c r="J772" s="75"/>
      <c r="K772" s="75"/>
      <c r="L772" s="76"/>
      <c r="M772" s="77">
        <f t="shared" si="287"/>
        <v>0</v>
      </c>
      <c r="N772" s="78"/>
      <c r="O772" s="78"/>
      <c r="P772" s="78"/>
      <c r="Q772" s="78"/>
      <c r="R772" s="81"/>
      <c r="S772" s="62"/>
      <c r="T772" s="62"/>
      <c r="U772" s="62"/>
      <c r="V772" s="108"/>
      <c r="W772" s="108"/>
      <c r="X772" s="63"/>
      <c r="Y772" s="109"/>
      <c r="Z772" s="63"/>
      <c r="AA772" s="64"/>
      <c r="AB772" s="65"/>
      <c r="AC772" s="65"/>
      <c r="AD772" s="65"/>
      <c r="AE772" s="65"/>
      <c r="AF772" s="66"/>
      <c r="AG772" s="82"/>
      <c r="AH772" s="85"/>
      <c r="AI772" s="84"/>
      <c r="AJ772" s="83">
        <f>SUM(AK772:AM772)</f>
        <v>0</v>
      </c>
      <c r="AK772" s="84"/>
      <c r="AL772" s="75"/>
      <c r="AM772" s="85"/>
      <c r="AN772" s="82" t="s">
        <v>75</v>
      </c>
      <c r="AO772" s="75" t="s">
        <v>75</v>
      </c>
      <c r="AP772" s="85" t="s">
        <v>75</v>
      </c>
      <c r="AQ772" s="82" t="s">
        <v>75</v>
      </c>
      <c r="AR772" s="75" t="s">
        <v>75</v>
      </c>
      <c r="AS772" s="75" t="s">
        <v>75</v>
      </c>
      <c r="AT772" s="75" t="s">
        <v>75</v>
      </c>
      <c r="AU772" s="85" t="s">
        <v>75</v>
      </c>
      <c r="AV772" s="86">
        <f t="shared" si="262"/>
        <v>0</v>
      </c>
      <c r="AW772" s="108"/>
      <c r="AX772" s="108"/>
      <c r="AY772" s="108"/>
      <c r="AZ772" s="108"/>
      <c r="BA772" s="108"/>
      <c r="BB772" s="108"/>
      <c r="BC772" s="108"/>
      <c r="BD772" s="108"/>
      <c r="BE772" s="63"/>
    </row>
    <row r="773" spans="1:57" ht="34.049999999999997" customHeight="1" x14ac:dyDescent="0.3">
      <c r="A773" s="702"/>
      <c r="B773" s="675"/>
      <c r="C773" s="672"/>
      <c r="D773" s="72" t="s">
        <v>79</v>
      </c>
      <c r="E773" s="678"/>
      <c r="F773" s="672"/>
      <c r="G773" s="73">
        <f t="shared" si="257"/>
        <v>16</v>
      </c>
      <c r="H773" s="74">
        <f t="shared" si="279"/>
        <v>0</v>
      </c>
      <c r="I773" s="75"/>
      <c r="J773" s="75"/>
      <c r="K773" s="75"/>
      <c r="L773" s="76"/>
      <c r="M773" s="77">
        <f t="shared" si="287"/>
        <v>16</v>
      </c>
      <c r="N773" s="78">
        <v>16</v>
      </c>
      <c r="O773" s="78"/>
      <c r="P773" s="78"/>
      <c r="Q773" s="78"/>
      <c r="R773" s="81"/>
      <c r="S773" s="62"/>
      <c r="T773" s="62"/>
      <c r="U773" s="62"/>
      <c r="V773" s="108">
        <v>15</v>
      </c>
      <c r="W773" s="108">
        <v>1</v>
      </c>
      <c r="X773" s="63"/>
      <c r="Y773" s="109">
        <v>15</v>
      </c>
      <c r="Z773" s="63">
        <v>1</v>
      </c>
      <c r="AA773" s="64"/>
      <c r="AB773" s="65"/>
      <c r="AC773" s="65"/>
      <c r="AD773" s="65"/>
      <c r="AE773" s="65">
        <v>10</v>
      </c>
      <c r="AF773" s="66"/>
      <c r="AG773" s="82">
        <v>39.700000000000003</v>
      </c>
      <c r="AH773" s="85">
        <v>11.1</v>
      </c>
      <c r="AI773" s="84">
        <v>100</v>
      </c>
      <c r="AJ773" s="83">
        <f t="shared" ref="AJ773:AJ774" si="311">SUM(AQ773:AU773)</f>
        <v>16</v>
      </c>
      <c r="AK773" s="84" t="s">
        <v>77</v>
      </c>
      <c r="AL773" s="75" t="s">
        <v>77</v>
      </c>
      <c r="AM773" s="85" t="s">
        <v>77</v>
      </c>
      <c r="AN773" s="82" t="s">
        <v>75</v>
      </c>
      <c r="AO773" s="75" t="s">
        <v>75</v>
      </c>
      <c r="AP773" s="85" t="s">
        <v>75</v>
      </c>
      <c r="AQ773" s="82"/>
      <c r="AR773" s="75"/>
      <c r="AS773" s="75">
        <v>16</v>
      </c>
      <c r="AT773" s="75"/>
      <c r="AU773" s="85"/>
      <c r="AV773" s="86">
        <f t="shared" si="262"/>
        <v>0</v>
      </c>
      <c r="AW773" s="108"/>
      <c r="AX773" s="108"/>
      <c r="AY773" s="108"/>
      <c r="AZ773" s="108"/>
      <c r="BA773" s="108"/>
      <c r="BB773" s="108"/>
      <c r="BC773" s="108"/>
      <c r="BD773" s="108"/>
      <c r="BE773" s="63"/>
    </row>
    <row r="774" spans="1:57" ht="34.049999999999997" customHeight="1" x14ac:dyDescent="0.3">
      <c r="A774" s="702"/>
      <c r="B774" s="676"/>
      <c r="C774" s="673"/>
      <c r="D774" s="89" t="s">
        <v>80</v>
      </c>
      <c r="E774" s="679"/>
      <c r="F774" s="673"/>
      <c r="G774" s="90">
        <f t="shared" si="257"/>
        <v>0</v>
      </c>
      <c r="H774" s="91">
        <f t="shared" si="279"/>
        <v>0</v>
      </c>
      <c r="I774" s="92"/>
      <c r="J774" s="92"/>
      <c r="K774" s="92"/>
      <c r="L774" s="93"/>
      <c r="M774" s="110">
        <f t="shared" si="287"/>
        <v>0</v>
      </c>
      <c r="N774" s="98"/>
      <c r="O774" s="98"/>
      <c r="P774" s="98"/>
      <c r="Q774" s="98"/>
      <c r="R774" s="99"/>
      <c r="S774" s="114"/>
      <c r="T774" s="114"/>
      <c r="U774" s="114"/>
      <c r="V774" s="98"/>
      <c r="W774" s="98"/>
      <c r="X774" s="99"/>
      <c r="Y774" s="97"/>
      <c r="Z774" s="99"/>
      <c r="AA774" s="103"/>
      <c r="AB774" s="92"/>
      <c r="AC774" s="92"/>
      <c r="AD774" s="92"/>
      <c r="AE774" s="92"/>
      <c r="AF774" s="93"/>
      <c r="AG774" s="103"/>
      <c r="AH774" s="106"/>
      <c r="AI774" s="105"/>
      <c r="AJ774" s="104">
        <f t="shared" si="311"/>
        <v>0</v>
      </c>
      <c r="AK774" s="105" t="s">
        <v>75</v>
      </c>
      <c r="AL774" s="92" t="s">
        <v>75</v>
      </c>
      <c r="AM774" s="106" t="s">
        <v>75</v>
      </c>
      <c r="AN774" s="103" t="s">
        <v>75</v>
      </c>
      <c r="AO774" s="92" t="s">
        <v>77</v>
      </c>
      <c r="AP774" s="106" t="s">
        <v>77</v>
      </c>
      <c r="AQ774" s="103"/>
      <c r="AR774" s="92"/>
      <c r="AS774" s="92"/>
      <c r="AT774" s="92"/>
      <c r="AU774" s="106"/>
      <c r="AV774" s="107">
        <f t="shared" si="262"/>
        <v>0</v>
      </c>
      <c r="AW774" s="98"/>
      <c r="AX774" s="98"/>
      <c r="AY774" s="98"/>
      <c r="AZ774" s="98"/>
      <c r="BA774" s="98"/>
      <c r="BB774" s="98"/>
      <c r="BC774" s="98"/>
      <c r="BD774" s="98"/>
      <c r="BE774" s="99"/>
    </row>
    <row r="775" spans="1:57" ht="34.049999999999997" customHeight="1" x14ac:dyDescent="0.3">
      <c r="A775" s="702"/>
      <c r="B775" s="674" t="s">
        <v>361</v>
      </c>
      <c r="C775" s="735" t="s">
        <v>362</v>
      </c>
      <c r="D775" s="51" t="s">
        <v>74</v>
      </c>
      <c r="E775" s="724">
        <v>5</v>
      </c>
      <c r="F775" s="681">
        <f>E775-SUM(M775:M779)</f>
        <v>1</v>
      </c>
      <c r="G775" s="53">
        <f t="shared" si="257"/>
        <v>0</v>
      </c>
      <c r="H775" s="54">
        <f t="shared" si="279"/>
        <v>0</v>
      </c>
      <c r="I775" s="55"/>
      <c r="J775" s="55"/>
      <c r="K775" s="55"/>
      <c r="L775" s="56"/>
      <c r="M775" s="57">
        <f t="shared" si="287"/>
        <v>0</v>
      </c>
      <c r="N775" s="58"/>
      <c r="O775" s="58"/>
      <c r="P775" s="58"/>
      <c r="Q775" s="58"/>
      <c r="R775" s="59"/>
      <c r="S775" s="60"/>
      <c r="T775" s="58"/>
      <c r="U775" s="58"/>
      <c r="V775" s="55"/>
      <c r="W775" s="58"/>
      <c r="X775" s="61"/>
      <c r="Y775" s="62"/>
      <c r="Z775" s="63"/>
      <c r="AA775" s="64"/>
      <c r="AB775" s="65"/>
      <c r="AC775" s="65"/>
      <c r="AD775" s="65"/>
      <c r="AE775" s="65"/>
      <c r="AF775" s="66"/>
      <c r="AG775" s="64"/>
      <c r="AH775" s="66"/>
      <c r="AI775" s="67"/>
      <c r="AJ775" s="68">
        <f t="shared" ref="AJ775:AJ776" si="312">SUM(AN775:AP775)</f>
        <v>0</v>
      </c>
      <c r="AK775" s="69" t="s">
        <v>75</v>
      </c>
      <c r="AL775" s="55" t="s">
        <v>75</v>
      </c>
      <c r="AM775" s="70" t="s">
        <v>75</v>
      </c>
      <c r="AN775" s="67"/>
      <c r="AO775" s="55"/>
      <c r="AP775" s="70"/>
      <c r="AQ775" s="67" t="s">
        <v>75</v>
      </c>
      <c r="AR775" s="55" t="s">
        <v>75</v>
      </c>
      <c r="AS775" s="55" t="s">
        <v>75</v>
      </c>
      <c r="AT775" s="55" t="s">
        <v>75</v>
      </c>
      <c r="AU775" s="56" t="s">
        <v>75</v>
      </c>
      <c r="AV775" s="71">
        <f t="shared" si="262"/>
        <v>0</v>
      </c>
      <c r="AW775" s="58"/>
      <c r="AX775" s="58"/>
      <c r="AY775" s="58"/>
      <c r="AZ775" s="58"/>
      <c r="BA775" s="58"/>
      <c r="BB775" s="58"/>
      <c r="BC775" s="58"/>
      <c r="BD775" s="58"/>
      <c r="BE775" s="61"/>
    </row>
    <row r="776" spans="1:57" ht="34.049999999999997" customHeight="1" x14ac:dyDescent="0.3">
      <c r="A776" s="702"/>
      <c r="B776" s="675"/>
      <c r="C776" s="672"/>
      <c r="D776" s="72" t="s">
        <v>76</v>
      </c>
      <c r="E776" s="678"/>
      <c r="F776" s="672"/>
      <c r="G776" s="73">
        <f t="shared" si="257"/>
        <v>0</v>
      </c>
      <c r="H776" s="74">
        <f t="shared" si="279"/>
        <v>0</v>
      </c>
      <c r="I776" s="75"/>
      <c r="J776" s="75"/>
      <c r="K776" s="75"/>
      <c r="L776" s="76"/>
      <c r="M776" s="77">
        <f t="shared" si="287"/>
        <v>0</v>
      </c>
      <c r="N776" s="78"/>
      <c r="O776" s="78"/>
      <c r="P776" s="78"/>
      <c r="Q776" s="78"/>
      <c r="R776" s="79"/>
      <c r="S776" s="80"/>
      <c r="T776" s="75"/>
      <c r="U776" s="75"/>
      <c r="V776" s="78"/>
      <c r="W776" s="78"/>
      <c r="X776" s="81"/>
      <c r="Y776" s="62"/>
      <c r="Z776" s="63"/>
      <c r="AA776" s="64"/>
      <c r="AB776" s="65"/>
      <c r="AC776" s="65"/>
      <c r="AD776" s="65"/>
      <c r="AE776" s="65"/>
      <c r="AF776" s="66"/>
      <c r="AG776" s="82"/>
      <c r="AH776" s="76"/>
      <c r="AI776" s="82"/>
      <c r="AJ776" s="83">
        <f t="shared" si="312"/>
        <v>0</v>
      </c>
      <c r="AK776" s="84" t="s">
        <v>77</v>
      </c>
      <c r="AL776" s="75" t="s">
        <v>77</v>
      </c>
      <c r="AM776" s="85" t="s">
        <v>77</v>
      </c>
      <c r="AN776" s="82"/>
      <c r="AO776" s="75"/>
      <c r="AP776" s="85"/>
      <c r="AQ776" s="82" t="s">
        <v>75</v>
      </c>
      <c r="AR776" s="75" t="s">
        <v>75</v>
      </c>
      <c r="AS776" s="75" t="s">
        <v>75</v>
      </c>
      <c r="AT776" s="75" t="s">
        <v>75</v>
      </c>
      <c r="AU776" s="76" t="s">
        <v>75</v>
      </c>
      <c r="AV776" s="86">
        <f t="shared" si="262"/>
        <v>0</v>
      </c>
      <c r="AW776" s="78"/>
      <c r="AX776" s="78"/>
      <c r="AY776" s="78"/>
      <c r="AZ776" s="78"/>
      <c r="BA776" s="78"/>
      <c r="BB776" s="78"/>
      <c r="BC776" s="78"/>
      <c r="BD776" s="78"/>
      <c r="BE776" s="81"/>
    </row>
    <row r="777" spans="1:57" ht="34.049999999999997" customHeight="1" x14ac:dyDescent="0.3">
      <c r="A777" s="702"/>
      <c r="B777" s="675"/>
      <c r="C777" s="672"/>
      <c r="D777" s="72" t="s">
        <v>78</v>
      </c>
      <c r="E777" s="678"/>
      <c r="F777" s="672"/>
      <c r="G777" s="73">
        <f t="shared" si="257"/>
        <v>0</v>
      </c>
      <c r="H777" s="74">
        <f t="shared" si="279"/>
        <v>0</v>
      </c>
      <c r="I777" s="75"/>
      <c r="J777" s="75"/>
      <c r="K777" s="75"/>
      <c r="L777" s="76"/>
      <c r="M777" s="77">
        <f t="shared" si="287"/>
        <v>0</v>
      </c>
      <c r="N777" s="78"/>
      <c r="O777" s="78"/>
      <c r="P777" s="78"/>
      <c r="Q777" s="87"/>
      <c r="R777" s="79"/>
      <c r="S777" s="80"/>
      <c r="T777" s="78"/>
      <c r="U777" s="78"/>
      <c r="V777" s="78"/>
      <c r="W777" s="78"/>
      <c r="X777" s="81"/>
      <c r="Y777" s="62"/>
      <c r="Z777" s="63"/>
      <c r="AA777" s="64"/>
      <c r="AB777" s="65"/>
      <c r="AC777" s="65"/>
      <c r="AD777" s="65"/>
      <c r="AE777" s="65"/>
      <c r="AF777" s="66"/>
      <c r="AG777" s="82"/>
      <c r="AH777" s="76"/>
      <c r="AI777" s="82"/>
      <c r="AJ777" s="83">
        <f>SUM(AK777:AM777)</f>
        <v>0</v>
      </c>
      <c r="AK777" s="84"/>
      <c r="AL777" s="75"/>
      <c r="AM777" s="85"/>
      <c r="AN777" s="82" t="s">
        <v>75</v>
      </c>
      <c r="AO777" s="75" t="s">
        <v>75</v>
      </c>
      <c r="AP777" s="85" t="s">
        <v>75</v>
      </c>
      <c r="AQ777" s="82" t="s">
        <v>75</v>
      </c>
      <c r="AR777" s="75" t="s">
        <v>75</v>
      </c>
      <c r="AS777" s="75" t="s">
        <v>75</v>
      </c>
      <c r="AT777" s="75" t="s">
        <v>75</v>
      </c>
      <c r="AU777" s="76" t="s">
        <v>75</v>
      </c>
      <c r="AV777" s="86">
        <f t="shared" si="262"/>
        <v>0</v>
      </c>
      <c r="AW777" s="78"/>
      <c r="AX777" s="78"/>
      <c r="AY777" s="78"/>
      <c r="AZ777" s="78"/>
      <c r="BA777" s="78"/>
      <c r="BB777" s="78"/>
      <c r="BC777" s="78"/>
      <c r="BD777" s="78"/>
      <c r="BE777" s="81"/>
    </row>
    <row r="778" spans="1:57" ht="34.049999999999997" customHeight="1" x14ac:dyDescent="0.3">
      <c r="A778" s="702"/>
      <c r="B778" s="675"/>
      <c r="C778" s="672"/>
      <c r="D778" s="72" t="s">
        <v>79</v>
      </c>
      <c r="E778" s="678"/>
      <c r="F778" s="672"/>
      <c r="G778" s="73">
        <f t="shared" si="257"/>
        <v>4</v>
      </c>
      <c r="H778" s="74">
        <f t="shared" si="279"/>
        <v>0</v>
      </c>
      <c r="I778" s="75"/>
      <c r="J778" s="75"/>
      <c r="K778" s="75"/>
      <c r="L778" s="76"/>
      <c r="M778" s="77">
        <f t="shared" si="287"/>
        <v>4</v>
      </c>
      <c r="N778" s="78">
        <v>1</v>
      </c>
      <c r="O778" s="78"/>
      <c r="P778" s="78"/>
      <c r="Q778" s="78"/>
      <c r="R778" s="79">
        <v>3</v>
      </c>
      <c r="S778" s="80">
        <v>2</v>
      </c>
      <c r="T778" s="78"/>
      <c r="U778" s="78"/>
      <c r="V778" s="78">
        <v>2</v>
      </c>
      <c r="W778" s="78"/>
      <c r="X778" s="81"/>
      <c r="Y778" s="62">
        <v>4</v>
      </c>
      <c r="Z778" s="63"/>
      <c r="AA778" s="64"/>
      <c r="AB778" s="65"/>
      <c r="AC778" s="65"/>
      <c r="AD778" s="65"/>
      <c r="AE778" s="65">
        <v>4</v>
      </c>
      <c r="AF778" s="66"/>
      <c r="AG778" s="82">
        <v>45</v>
      </c>
      <c r="AH778" s="76">
        <v>28</v>
      </c>
      <c r="AI778" s="82">
        <v>68.8</v>
      </c>
      <c r="AJ778" s="83">
        <f t="shared" ref="AJ778:AJ779" si="313">SUM(AQ778:AU778)</f>
        <v>4</v>
      </c>
      <c r="AK778" s="84" t="s">
        <v>77</v>
      </c>
      <c r="AL778" s="75" t="s">
        <v>77</v>
      </c>
      <c r="AM778" s="85" t="s">
        <v>77</v>
      </c>
      <c r="AN778" s="82" t="s">
        <v>75</v>
      </c>
      <c r="AO778" s="75" t="s">
        <v>75</v>
      </c>
      <c r="AP778" s="85" t="s">
        <v>75</v>
      </c>
      <c r="AQ778" s="88">
        <v>2</v>
      </c>
      <c r="AR778" s="76">
        <v>1</v>
      </c>
      <c r="AS778" s="76">
        <v>1</v>
      </c>
      <c r="AT778" s="76"/>
      <c r="AU778" s="85"/>
      <c r="AV778" s="86">
        <f t="shared" si="262"/>
        <v>0</v>
      </c>
      <c r="AW778" s="78"/>
      <c r="AX778" s="78"/>
      <c r="AY778" s="78"/>
      <c r="AZ778" s="78"/>
      <c r="BA778" s="78"/>
      <c r="BB778" s="78"/>
      <c r="BC778" s="78"/>
      <c r="BD778" s="78"/>
      <c r="BE778" s="81"/>
    </row>
    <row r="779" spans="1:57" ht="34.049999999999997" customHeight="1" x14ac:dyDescent="0.3">
      <c r="A779" s="703"/>
      <c r="B779" s="676"/>
      <c r="C779" s="673"/>
      <c r="D779" s="89" t="s">
        <v>80</v>
      </c>
      <c r="E779" s="679"/>
      <c r="F779" s="673"/>
      <c r="G779" s="90">
        <f t="shared" si="257"/>
        <v>0</v>
      </c>
      <c r="H779" s="91">
        <f t="shared" si="279"/>
        <v>0</v>
      </c>
      <c r="I779" s="92"/>
      <c r="J779" s="92"/>
      <c r="K779" s="92"/>
      <c r="L779" s="93"/>
      <c r="M779" s="94">
        <f t="shared" si="287"/>
        <v>0</v>
      </c>
      <c r="N779" s="95"/>
      <c r="O779" s="95"/>
      <c r="P779" s="95"/>
      <c r="Q779" s="95"/>
      <c r="R779" s="96"/>
      <c r="S779" s="97"/>
      <c r="T779" s="98"/>
      <c r="U779" s="98"/>
      <c r="V779" s="98"/>
      <c r="W779" s="98"/>
      <c r="X779" s="99"/>
      <c r="Y779" s="100"/>
      <c r="Z779" s="81"/>
      <c r="AA779" s="82"/>
      <c r="AB779" s="75"/>
      <c r="AC779" s="75"/>
      <c r="AD779" s="75"/>
      <c r="AE779" s="75"/>
      <c r="AF779" s="76"/>
      <c r="AG779" s="101"/>
      <c r="AH779" s="102"/>
      <c r="AI779" s="103"/>
      <c r="AJ779" s="104">
        <f t="shared" si="313"/>
        <v>0</v>
      </c>
      <c r="AK779" s="105" t="s">
        <v>75</v>
      </c>
      <c r="AL779" s="92" t="s">
        <v>75</v>
      </c>
      <c r="AM779" s="106" t="s">
        <v>75</v>
      </c>
      <c r="AN779" s="103" t="s">
        <v>75</v>
      </c>
      <c r="AO779" s="92" t="s">
        <v>77</v>
      </c>
      <c r="AP779" s="106" t="s">
        <v>77</v>
      </c>
      <c r="AQ779" s="103"/>
      <c r="AR779" s="92"/>
      <c r="AS779" s="92"/>
      <c r="AT779" s="92"/>
      <c r="AU779" s="93"/>
      <c r="AV779" s="107">
        <f t="shared" si="262"/>
        <v>0</v>
      </c>
      <c r="AW779" s="98"/>
      <c r="AX779" s="98"/>
      <c r="AY779" s="98"/>
      <c r="AZ779" s="98"/>
      <c r="BA779" s="98"/>
      <c r="BB779" s="98"/>
      <c r="BC779" s="98"/>
      <c r="BD779" s="98"/>
      <c r="BE779" s="99"/>
    </row>
    <row r="780" spans="1:57" ht="34.049999999999997" customHeight="1" x14ac:dyDescent="0.3">
      <c r="A780" s="713" t="s">
        <v>363</v>
      </c>
      <c r="B780" s="674" t="s">
        <v>364</v>
      </c>
      <c r="C780" s="735" t="s">
        <v>365</v>
      </c>
      <c r="D780" s="51" t="s">
        <v>74</v>
      </c>
      <c r="E780" s="724">
        <v>262</v>
      </c>
      <c r="F780" s="681">
        <f>E780-SUM(M780:M784)</f>
        <v>115</v>
      </c>
      <c r="G780" s="53">
        <f t="shared" si="257"/>
        <v>37</v>
      </c>
      <c r="H780" s="54">
        <f t="shared" si="279"/>
        <v>1</v>
      </c>
      <c r="I780" s="55">
        <v>1</v>
      </c>
      <c r="J780" s="55"/>
      <c r="K780" s="55"/>
      <c r="L780" s="56"/>
      <c r="M780" s="57">
        <f t="shared" si="287"/>
        <v>37</v>
      </c>
      <c r="N780" s="58"/>
      <c r="O780" s="58"/>
      <c r="P780" s="58"/>
      <c r="Q780" s="58"/>
      <c r="R780" s="146">
        <v>37</v>
      </c>
      <c r="S780" s="139">
        <v>2</v>
      </c>
      <c r="T780" s="139"/>
      <c r="U780" s="139"/>
      <c r="V780" s="135">
        <v>35</v>
      </c>
      <c r="W780" s="135"/>
      <c r="X780" s="137"/>
      <c r="Y780" s="148">
        <v>35</v>
      </c>
      <c r="Z780" s="146">
        <v>2</v>
      </c>
      <c r="AA780" s="149"/>
      <c r="AB780" s="150">
        <v>5</v>
      </c>
      <c r="AC780" s="150">
        <v>5</v>
      </c>
      <c r="AD780" s="150">
        <v>1</v>
      </c>
      <c r="AE780" s="150">
        <v>18</v>
      </c>
      <c r="AF780" s="56">
        <v>5</v>
      </c>
      <c r="AG780" s="67">
        <v>38</v>
      </c>
      <c r="AH780" s="70">
        <v>19</v>
      </c>
      <c r="AI780" s="69">
        <v>9</v>
      </c>
      <c r="AJ780" s="68">
        <f t="shared" ref="AJ780:AJ781" si="314">SUM(AN780:AP780)</f>
        <v>37</v>
      </c>
      <c r="AK780" s="69" t="s">
        <v>75</v>
      </c>
      <c r="AL780" s="55" t="s">
        <v>75</v>
      </c>
      <c r="AM780" s="70" t="s">
        <v>75</v>
      </c>
      <c r="AN780" s="67">
        <v>3</v>
      </c>
      <c r="AO780" s="55">
        <v>34</v>
      </c>
      <c r="AP780" s="70"/>
      <c r="AQ780" s="67" t="s">
        <v>75</v>
      </c>
      <c r="AR780" s="55" t="s">
        <v>75</v>
      </c>
      <c r="AS780" s="55" t="s">
        <v>75</v>
      </c>
      <c r="AT780" s="55" t="s">
        <v>75</v>
      </c>
      <c r="AU780" s="70" t="s">
        <v>75</v>
      </c>
      <c r="AV780" s="71">
        <f t="shared" si="262"/>
        <v>0</v>
      </c>
      <c r="AW780" s="108"/>
      <c r="AX780" s="108"/>
      <c r="AY780" s="108"/>
      <c r="AZ780" s="108"/>
      <c r="BA780" s="108"/>
      <c r="BB780" s="108"/>
      <c r="BC780" s="108"/>
      <c r="BD780" s="108"/>
      <c r="BE780" s="63"/>
    </row>
    <row r="781" spans="1:57" ht="34.049999999999997" customHeight="1" x14ac:dyDescent="0.3">
      <c r="A781" s="702"/>
      <c r="B781" s="675"/>
      <c r="C781" s="672"/>
      <c r="D781" s="72" t="s">
        <v>76</v>
      </c>
      <c r="E781" s="678"/>
      <c r="F781" s="672"/>
      <c r="G781" s="73">
        <f t="shared" si="257"/>
        <v>0</v>
      </c>
      <c r="H781" s="74">
        <f t="shared" si="279"/>
        <v>0</v>
      </c>
      <c r="I781" s="75"/>
      <c r="J781" s="75"/>
      <c r="K781" s="75"/>
      <c r="L781" s="76"/>
      <c r="M781" s="77">
        <f t="shared" si="287"/>
        <v>0</v>
      </c>
      <c r="N781" s="78"/>
      <c r="O781" s="78"/>
      <c r="P781" s="78"/>
      <c r="Q781" s="78"/>
      <c r="R781" s="121"/>
      <c r="S781" s="139"/>
      <c r="T781" s="139"/>
      <c r="U781" s="139"/>
      <c r="V781" s="135"/>
      <c r="W781" s="135"/>
      <c r="X781" s="137"/>
      <c r="Y781" s="140"/>
      <c r="Z781" s="137"/>
      <c r="AA781" s="141"/>
      <c r="AB781" s="142"/>
      <c r="AC781" s="142"/>
      <c r="AD781" s="142"/>
      <c r="AE781" s="142"/>
      <c r="AF781" s="66"/>
      <c r="AG781" s="82"/>
      <c r="AH781" s="85"/>
      <c r="AI781" s="84"/>
      <c r="AJ781" s="83">
        <f t="shared" si="314"/>
        <v>0</v>
      </c>
      <c r="AK781" s="84" t="s">
        <v>77</v>
      </c>
      <c r="AL781" s="75" t="s">
        <v>77</v>
      </c>
      <c r="AM781" s="85" t="s">
        <v>77</v>
      </c>
      <c r="AN781" s="82"/>
      <c r="AO781" s="75"/>
      <c r="AP781" s="85"/>
      <c r="AQ781" s="82" t="s">
        <v>75</v>
      </c>
      <c r="AR781" s="75" t="s">
        <v>75</v>
      </c>
      <c r="AS781" s="75" t="s">
        <v>75</v>
      </c>
      <c r="AT781" s="75" t="s">
        <v>75</v>
      </c>
      <c r="AU781" s="85" t="s">
        <v>75</v>
      </c>
      <c r="AV781" s="86">
        <f t="shared" si="262"/>
        <v>0</v>
      </c>
      <c r="AW781" s="108"/>
      <c r="AX781" s="108"/>
      <c r="AY781" s="108"/>
      <c r="AZ781" s="108"/>
      <c r="BA781" s="108"/>
      <c r="BB781" s="108"/>
      <c r="BC781" s="108"/>
      <c r="BD781" s="108"/>
      <c r="BE781" s="63"/>
    </row>
    <row r="782" spans="1:57" ht="34.049999999999997" customHeight="1" x14ac:dyDescent="0.3">
      <c r="A782" s="702"/>
      <c r="B782" s="675"/>
      <c r="C782" s="672"/>
      <c r="D782" s="72" t="s">
        <v>78</v>
      </c>
      <c r="E782" s="678"/>
      <c r="F782" s="672"/>
      <c r="G782" s="73">
        <f t="shared" si="257"/>
        <v>0</v>
      </c>
      <c r="H782" s="74">
        <f t="shared" si="279"/>
        <v>0</v>
      </c>
      <c r="I782" s="75"/>
      <c r="J782" s="75"/>
      <c r="K782" s="75"/>
      <c r="L782" s="76"/>
      <c r="M782" s="77">
        <f t="shared" si="287"/>
        <v>0</v>
      </c>
      <c r="N782" s="78"/>
      <c r="O782" s="78"/>
      <c r="P782" s="78"/>
      <c r="Q782" s="78"/>
      <c r="R782" s="121"/>
      <c r="S782" s="139"/>
      <c r="T782" s="139"/>
      <c r="U782" s="139"/>
      <c r="V782" s="135"/>
      <c r="W782" s="135"/>
      <c r="X782" s="137"/>
      <c r="Y782" s="140"/>
      <c r="Z782" s="137"/>
      <c r="AA782" s="141"/>
      <c r="AB782" s="142"/>
      <c r="AC782" s="142"/>
      <c r="AD782" s="142"/>
      <c r="AE782" s="142"/>
      <c r="AF782" s="66"/>
      <c r="AG782" s="82"/>
      <c r="AH782" s="85"/>
      <c r="AI782" s="84"/>
      <c r="AJ782" s="83">
        <f>SUM(AK782:AM782)</f>
        <v>0</v>
      </c>
      <c r="AK782" s="84"/>
      <c r="AL782" s="75"/>
      <c r="AM782" s="85"/>
      <c r="AN782" s="82" t="s">
        <v>75</v>
      </c>
      <c r="AO782" s="75" t="s">
        <v>75</v>
      </c>
      <c r="AP782" s="85" t="s">
        <v>75</v>
      </c>
      <c r="AQ782" s="82" t="s">
        <v>75</v>
      </c>
      <c r="AR782" s="75" t="s">
        <v>75</v>
      </c>
      <c r="AS782" s="75" t="s">
        <v>75</v>
      </c>
      <c r="AT782" s="75" t="s">
        <v>75</v>
      </c>
      <c r="AU782" s="85" t="s">
        <v>75</v>
      </c>
      <c r="AV782" s="86">
        <f t="shared" si="262"/>
        <v>0</v>
      </c>
      <c r="AW782" s="108"/>
      <c r="AX782" s="108"/>
      <c r="AY782" s="108"/>
      <c r="AZ782" s="108"/>
      <c r="BA782" s="108"/>
      <c r="BB782" s="108"/>
      <c r="BC782" s="108"/>
      <c r="BD782" s="108"/>
      <c r="BE782" s="63"/>
    </row>
    <row r="783" spans="1:57" ht="34.049999999999997" customHeight="1" x14ac:dyDescent="0.3">
      <c r="A783" s="702"/>
      <c r="B783" s="675"/>
      <c r="C783" s="672"/>
      <c r="D783" s="72" t="s">
        <v>79</v>
      </c>
      <c r="E783" s="678"/>
      <c r="F783" s="672"/>
      <c r="G783" s="73">
        <f t="shared" si="257"/>
        <v>113</v>
      </c>
      <c r="H783" s="74">
        <f t="shared" si="279"/>
        <v>2</v>
      </c>
      <c r="I783" s="75">
        <v>2</v>
      </c>
      <c r="J783" s="75"/>
      <c r="K783" s="75"/>
      <c r="L783" s="76"/>
      <c r="M783" s="77">
        <f t="shared" si="287"/>
        <v>110</v>
      </c>
      <c r="N783" s="78"/>
      <c r="O783" s="78"/>
      <c r="P783" s="78"/>
      <c r="Q783" s="78"/>
      <c r="R783" s="121">
        <v>110</v>
      </c>
      <c r="S783" s="139">
        <v>1</v>
      </c>
      <c r="T783" s="139"/>
      <c r="U783" s="139"/>
      <c r="V783" s="135">
        <v>109</v>
      </c>
      <c r="W783" s="135"/>
      <c r="X783" s="137"/>
      <c r="Y783" s="140">
        <v>92</v>
      </c>
      <c r="Z783" s="137">
        <v>18</v>
      </c>
      <c r="AA783" s="141"/>
      <c r="AB783" s="482">
        <v>21</v>
      </c>
      <c r="AC783" s="142">
        <v>18</v>
      </c>
      <c r="AD783" s="142">
        <v>1</v>
      </c>
      <c r="AE783" s="142">
        <v>74</v>
      </c>
      <c r="AF783" s="66">
        <v>15</v>
      </c>
      <c r="AG783" s="82">
        <v>37</v>
      </c>
      <c r="AH783" s="85">
        <v>22</v>
      </c>
      <c r="AI783" s="84">
        <v>94</v>
      </c>
      <c r="AJ783" s="83">
        <f t="shared" ref="AJ783:AJ784" si="315">SUM(AQ783:AU783)</f>
        <v>110</v>
      </c>
      <c r="AK783" s="84" t="s">
        <v>77</v>
      </c>
      <c r="AL783" s="75" t="s">
        <v>77</v>
      </c>
      <c r="AM783" s="85" t="s">
        <v>77</v>
      </c>
      <c r="AN783" s="82" t="s">
        <v>75</v>
      </c>
      <c r="AO783" s="75" t="s">
        <v>75</v>
      </c>
      <c r="AP783" s="85" t="s">
        <v>75</v>
      </c>
      <c r="AQ783" s="82">
        <v>17</v>
      </c>
      <c r="AR783" s="75">
        <v>37</v>
      </c>
      <c r="AS783" s="75">
        <v>30</v>
      </c>
      <c r="AT783" s="75">
        <v>24</v>
      </c>
      <c r="AU783" s="85">
        <v>2</v>
      </c>
      <c r="AV783" s="86">
        <f t="shared" si="262"/>
        <v>3</v>
      </c>
      <c r="AW783" s="108"/>
      <c r="AX783" s="108"/>
      <c r="AY783" s="108">
        <v>1</v>
      </c>
      <c r="AZ783" s="108"/>
      <c r="BA783" s="108"/>
      <c r="BB783" s="108"/>
      <c r="BC783" s="108">
        <v>1</v>
      </c>
      <c r="BD783" s="108"/>
      <c r="BE783" s="63">
        <v>1</v>
      </c>
    </row>
    <row r="784" spans="1:57" ht="34.049999999999997" customHeight="1" x14ac:dyDescent="0.3">
      <c r="A784" s="703"/>
      <c r="B784" s="676"/>
      <c r="C784" s="734"/>
      <c r="D784" s="89" t="s">
        <v>80</v>
      </c>
      <c r="E784" s="679"/>
      <c r="F784" s="673"/>
      <c r="G784" s="90">
        <f t="shared" si="257"/>
        <v>0</v>
      </c>
      <c r="H784" s="91">
        <f t="shared" si="279"/>
        <v>0</v>
      </c>
      <c r="I784" s="92"/>
      <c r="J784" s="92"/>
      <c r="K784" s="92"/>
      <c r="L784" s="93"/>
      <c r="M784" s="110">
        <f t="shared" si="287"/>
        <v>0</v>
      </c>
      <c r="N784" s="98"/>
      <c r="O784" s="98"/>
      <c r="P784" s="98"/>
      <c r="Q784" s="98"/>
      <c r="R784" s="119"/>
      <c r="S784" s="120"/>
      <c r="T784" s="120"/>
      <c r="U784" s="120"/>
      <c r="V784" s="115"/>
      <c r="W784" s="115"/>
      <c r="X784" s="121"/>
      <c r="Y784" s="144"/>
      <c r="Z784" s="121"/>
      <c r="AA784" s="122"/>
      <c r="AB784" s="123"/>
      <c r="AC784" s="123"/>
      <c r="AD784" s="123"/>
      <c r="AE784" s="123"/>
      <c r="AF784" s="76"/>
      <c r="AG784" s="103"/>
      <c r="AH784" s="106"/>
      <c r="AI784" s="111"/>
      <c r="AJ784" s="112">
        <f t="shared" si="315"/>
        <v>0</v>
      </c>
      <c r="AK784" s="105" t="s">
        <v>75</v>
      </c>
      <c r="AL784" s="92" t="s">
        <v>75</v>
      </c>
      <c r="AM784" s="106" t="s">
        <v>75</v>
      </c>
      <c r="AN784" s="103" t="s">
        <v>75</v>
      </c>
      <c r="AO784" s="92" t="s">
        <v>77</v>
      </c>
      <c r="AP784" s="106" t="s">
        <v>77</v>
      </c>
      <c r="AQ784" s="103"/>
      <c r="AR784" s="92"/>
      <c r="AS784" s="92"/>
      <c r="AT784" s="92"/>
      <c r="AU784" s="106"/>
      <c r="AV784" s="107">
        <f t="shared" si="262"/>
        <v>0</v>
      </c>
      <c r="AW784" s="78"/>
      <c r="AX784" s="78"/>
      <c r="AY784" s="78"/>
      <c r="AZ784" s="78"/>
      <c r="BA784" s="78"/>
      <c r="BB784" s="78"/>
      <c r="BC784" s="78"/>
      <c r="BD784" s="78"/>
      <c r="BE784" s="81"/>
    </row>
    <row r="785" spans="1:57" ht="34.049999999999997" customHeight="1" x14ac:dyDescent="0.3">
      <c r="A785" s="713" t="s">
        <v>366</v>
      </c>
      <c r="B785" s="674" t="s">
        <v>367</v>
      </c>
      <c r="C785" s="735" t="s">
        <v>368</v>
      </c>
      <c r="D785" s="51" t="s">
        <v>74</v>
      </c>
      <c r="E785" s="724">
        <v>600</v>
      </c>
      <c r="F785" s="681">
        <f>E785-SUM(M785:M789)</f>
        <v>113</v>
      </c>
      <c r="G785" s="53">
        <f t="shared" si="257"/>
        <v>40</v>
      </c>
      <c r="H785" s="54">
        <f t="shared" si="279"/>
        <v>2</v>
      </c>
      <c r="I785" s="55">
        <v>2</v>
      </c>
      <c r="J785" s="55"/>
      <c r="K785" s="55"/>
      <c r="L785" s="56"/>
      <c r="M785" s="57">
        <f t="shared" si="287"/>
        <v>40</v>
      </c>
      <c r="N785" s="58">
        <v>40</v>
      </c>
      <c r="O785" s="58"/>
      <c r="P785" s="58"/>
      <c r="Q785" s="58"/>
      <c r="R785" s="61"/>
      <c r="S785" s="113">
        <v>1</v>
      </c>
      <c r="T785" s="113"/>
      <c r="U785" s="113"/>
      <c r="V785" s="58">
        <v>36</v>
      </c>
      <c r="W785" s="58">
        <v>3</v>
      </c>
      <c r="X785" s="61"/>
      <c r="Y785" s="60">
        <v>35</v>
      </c>
      <c r="Z785" s="61">
        <v>5</v>
      </c>
      <c r="AA785" s="67"/>
      <c r="AB785" s="55">
        <v>2</v>
      </c>
      <c r="AC785" s="55">
        <v>2</v>
      </c>
      <c r="AD785" s="55">
        <v>1</v>
      </c>
      <c r="AE785" s="55">
        <v>23</v>
      </c>
      <c r="AF785" s="56"/>
      <c r="AG785" s="67">
        <v>40</v>
      </c>
      <c r="AH785" s="70">
        <v>23</v>
      </c>
      <c r="AI785" s="69">
        <v>14</v>
      </c>
      <c r="AJ785" s="68">
        <f t="shared" ref="AJ785:AJ786" si="316">SUM(AN785:AP785)</f>
        <v>40</v>
      </c>
      <c r="AK785" s="69" t="s">
        <v>75</v>
      </c>
      <c r="AL785" s="55" t="s">
        <v>75</v>
      </c>
      <c r="AM785" s="70" t="s">
        <v>75</v>
      </c>
      <c r="AN785" s="67"/>
      <c r="AO785" s="55">
        <v>35</v>
      </c>
      <c r="AP785" s="70">
        <v>5</v>
      </c>
      <c r="AQ785" s="67" t="s">
        <v>75</v>
      </c>
      <c r="AR785" s="55" t="s">
        <v>75</v>
      </c>
      <c r="AS785" s="55" t="s">
        <v>75</v>
      </c>
      <c r="AT785" s="55" t="s">
        <v>75</v>
      </c>
      <c r="AU785" s="70" t="s">
        <v>75</v>
      </c>
      <c r="AV785" s="71">
        <f t="shared" si="262"/>
        <v>0</v>
      </c>
      <c r="AW785" s="58"/>
      <c r="AX785" s="58"/>
      <c r="AY785" s="58"/>
      <c r="AZ785" s="58"/>
      <c r="BA785" s="58"/>
      <c r="BB785" s="58"/>
      <c r="BC785" s="58"/>
      <c r="BD785" s="58"/>
      <c r="BE785" s="61"/>
    </row>
    <row r="786" spans="1:57" ht="34.049999999999997" customHeight="1" x14ac:dyDescent="0.3">
      <c r="A786" s="702"/>
      <c r="B786" s="675"/>
      <c r="C786" s="672"/>
      <c r="D786" s="72" t="s">
        <v>76</v>
      </c>
      <c r="E786" s="678"/>
      <c r="F786" s="672"/>
      <c r="G786" s="73">
        <f t="shared" si="257"/>
        <v>0</v>
      </c>
      <c r="H786" s="74">
        <f t="shared" si="279"/>
        <v>0</v>
      </c>
      <c r="I786" s="75"/>
      <c r="J786" s="75"/>
      <c r="K786" s="75"/>
      <c r="L786" s="76"/>
      <c r="M786" s="77">
        <f t="shared" si="287"/>
        <v>0</v>
      </c>
      <c r="N786" s="78"/>
      <c r="O786" s="78"/>
      <c r="P786" s="78"/>
      <c r="Q786" s="78"/>
      <c r="R786" s="81"/>
      <c r="S786" s="62"/>
      <c r="T786" s="62"/>
      <c r="U786" s="62"/>
      <c r="V786" s="108"/>
      <c r="W786" s="108"/>
      <c r="X786" s="63"/>
      <c r="Y786" s="109"/>
      <c r="Z786" s="63"/>
      <c r="AA786" s="64"/>
      <c r="AB786" s="65"/>
      <c r="AC786" s="65"/>
      <c r="AD786" s="65"/>
      <c r="AE786" s="65"/>
      <c r="AF786" s="66"/>
      <c r="AG786" s="82"/>
      <c r="AH786" s="85"/>
      <c r="AI786" s="84"/>
      <c r="AJ786" s="83">
        <f t="shared" si="316"/>
        <v>0</v>
      </c>
      <c r="AK786" s="84" t="s">
        <v>77</v>
      </c>
      <c r="AL786" s="75" t="s">
        <v>77</v>
      </c>
      <c r="AM786" s="85" t="s">
        <v>77</v>
      </c>
      <c r="AN786" s="82"/>
      <c r="AO786" s="75"/>
      <c r="AP786" s="85"/>
      <c r="AQ786" s="82" t="s">
        <v>75</v>
      </c>
      <c r="AR786" s="75" t="s">
        <v>75</v>
      </c>
      <c r="AS786" s="75" t="s">
        <v>75</v>
      </c>
      <c r="AT786" s="75" t="s">
        <v>75</v>
      </c>
      <c r="AU786" s="85" t="s">
        <v>75</v>
      </c>
      <c r="AV786" s="86">
        <f t="shared" si="262"/>
        <v>0</v>
      </c>
      <c r="AW786" s="108"/>
      <c r="AX786" s="108"/>
      <c r="AY786" s="108"/>
      <c r="AZ786" s="108"/>
      <c r="BA786" s="108"/>
      <c r="BB786" s="108"/>
      <c r="BC786" s="108"/>
      <c r="BD786" s="108"/>
      <c r="BE786" s="63"/>
    </row>
    <row r="787" spans="1:57" ht="34.049999999999997" customHeight="1" x14ac:dyDescent="0.3">
      <c r="A787" s="702"/>
      <c r="B787" s="675"/>
      <c r="C787" s="672"/>
      <c r="D787" s="72" t="s">
        <v>78</v>
      </c>
      <c r="E787" s="678"/>
      <c r="F787" s="672"/>
      <c r="G787" s="73">
        <f t="shared" si="257"/>
        <v>0</v>
      </c>
      <c r="H787" s="74">
        <f t="shared" si="279"/>
        <v>0</v>
      </c>
      <c r="I787" s="75"/>
      <c r="J787" s="75"/>
      <c r="K787" s="75"/>
      <c r="L787" s="76"/>
      <c r="M787" s="77">
        <f t="shared" si="287"/>
        <v>0</v>
      </c>
      <c r="N787" s="78"/>
      <c r="O787" s="78"/>
      <c r="P787" s="78"/>
      <c r="Q787" s="78"/>
      <c r="R787" s="81"/>
      <c r="S787" s="62"/>
      <c r="T787" s="62"/>
      <c r="U787" s="62"/>
      <c r="V787" s="108"/>
      <c r="W787" s="108"/>
      <c r="X787" s="63"/>
      <c r="Y787" s="109"/>
      <c r="Z787" s="63"/>
      <c r="AA787" s="64"/>
      <c r="AB787" s="65"/>
      <c r="AC787" s="65"/>
      <c r="AD787" s="65"/>
      <c r="AE787" s="65"/>
      <c r="AF787" s="66"/>
      <c r="AG787" s="82"/>
      <c r="AH787" s="85"/>
      <c r="AI787" s="84"/>
      <c r="AJ787" s="83">
        <f>SUM(AK787:AM787)</f>
        <v>0</v>
      </c>
      <c r="AK787" s="84"/>
      <c r="AL787" s="75"/>
      <c r="AM787" s="85"/>
      <c r="AN787" s="82" t="s">
        <v>75</v>
      </c>
      <c r="AO787" s="75" t="s">
        <v>75</v>
      </c>
      <c r="AP787" s="85" t="s">
        <v>75</v>
      </c>
      <c r="AQ787" s="82" t="s">
        <v>75</v>
      </c>
      <c r="AR787" s="75" t="s">
        <v>75</v>
      </c>
      <c r="AS787" s="75" t="s">
        <v>75</v>
      </c>
      <c r="AT787" s="75" t="s">
        <v>75</v>
      </c>
      <c r="AU787" s="85" t="s">
        <v>75</v>
      </c>
      <c r="AV787" s="86">
        <f t="shared" si="262"/>
        <v>0</v>
      </c>
      <c r="AW787" s="108"/>
      <c r="AX787" s="108"/>
      <c r="AY787" s="108"/>
      <c r="AZ787" s="108"/>
      <c r="BA787" s="108"/>
      <c r="BB787" s="108"/>
      <c r="BC787" s="108"/>
      <c r="BD787" s="108"/>
      <c r="BE787" s="63"/>
    </row>
    <row r="788" spans="1:57" ht="34.049999999999997" customHeight="1" x14ac:dyDescent="0.3">
      <c r="A788" s="702"/>
      <c r="B788" s="675"/>
      <c r="C788" s="672"/>
      <c r="D788" s="72" t="s">
        <v>79</v>
      </c>
      <c r="E788" s="678"/>
      <c r="F788" s="672"/>
      <c r="G788" s="73">
        <f t="shared" si="257"/>
        <v>451</v>
      </c>
      <c r="H788" s="74">
        <f t="shared" si="279"/>
        <v>31</v>
      </c>
      <c r="I788" s="75">
        <v>4</v>
      </c>
      <c r="J788" s="75">
        <v>22</v>
      </c>
      <c r="K788" s="75">
        <v>5</v>
      </c>
      <c r="L788" s="76"/>
      <c r="M788" s="77">
        <f t="shared" si="287"/>
        <v>447</v>
      </c>
      <c r="N788" s="78">
        <v>447</v>
      </c>
      <c r="O788" s="78"/>
      <c r="P788" s="78"/>
      <c r="Q788" s="78"/>
      <c r="R788" s="81"/>
      <c r="S788" s="62">
        <v>35</v>
      </c>
      <c r="T788" s="62"/>
      <c r="U788" s="62"/>
      <c r="V788" s="108">
        <v>393</v>
      </c>
      <c r="W788" s="108">
        <v>19</v>
      </c>
      <c r="X788" s="63"/>
      <c r="Y788" s="109">
        <v>403</v>
      </c>
      <c r="Z788" s="63">
        <v>44</v>
      </c>
      <c r="AA788" s="64"/>
      <c r="AB788" s="65">
        <v>12</v>
      </c>
      <c r="AC788" s="65">
        <v>12</v>
      </c>
      <c r="AD788" s="65">
        <v>40</v>
      </c>
      <c r="AE788" s="65">
        <v>306</v>
      </c>
      <c r="AF788" s="66">
        <v>25</v>
      </c>
      <c r="AG788" s="82">
        <v>40</v>
      </c>
      <c r="AH788" s="85">
        <v>22</v>
      </c>
      <c r="AI788" s="84">
        <v>107</v>
      </c>
      <c r="AJ788" s="83">
        <f t="shared" ref="AJ788:AJ789" si="317">SUM(AQ788:AU788)</f>
        <v>437</v>
      </c>
      <c r="AK788" s="84" t="s">
        <v>77</v>
      </c>
      <c r="AL788" s="75" t="s">
        <v>77</v>
      </c>
      <c r="AM788" s="85" t="s">
        <v>77</v>
      </c>
      <c r="AN788" s="82" t="s">
        <v>75</v>
      </c>
      <c r="AO788" s="75" t="s">
        <v>75</v>
      </c>
      <c r="AP788" s="85" t="s">
        <v>75</v>
      </c>
      <c r="AQ788" s="82">
        <v>3</v>
      </c>
      <c r="AR788" s="75">
        <v>52</v>
      </c>
      <c r="AS788" s="75">
        <v>272</v>
      </c>
      <c r="AT788" s="75">
        <v>107</v>
      </c>
      <c r="AU788" s="85">
        <v>3</v>
      </c>
      <c r="AV788" s="86">
        <f t="shared" si="262"/>
        <v>4</v>
      </c>
      <c r="AW788" s="108"/>
      <c r="AX788" s="108"/>
      <c r="AY788" s="108"/>
      <c r="AZ788" s="108"/>
      <c r="BA788" s="108">
        <v>2</v>
      </c>
      <c r="BB788" s="108"/>
      <c r="BC788" s="108">
        <v>1</v>
      </c>
      <c r="BD788" s="108">
        <v>1</v>
      </c>
      <c r="BE788" s="63"/>
    </row>
    <row r="789" spans="1:57" ht="34.049999999999997" customHeight="1" x14ac:dyDescent="0.3">
      <c r="A789" s="702"/>
      <c r="B789" s="676"/>
      <c r="C789" s="734"/>
      <c r="D789" s="89" t="s">
        <v>80</v>
      </c>
      <c r="E789" s="679"/>
      <c r="F789" s="673"/>
      <c r="G789" s="90">
        <f t="shared" si="257"/>
        <v>0</v>
      </c>
      <c r="H789" s="91">
        <f t="shared" si="279"/>
        <v>0</v>
      </c>
      <c r="I789" s="92"/>
      <c r="J789" s="92"/>
      <c r="K789" s="92"/>
      <c r="L789" s="93"/>
      <c r="M789" s="110">
        <f t="shared" si="287"/>
        <v>0</v>
      </c>
      <c r="N789" s="98"/>
      <c r="O789" s="98"/>
      <c r="P789" s="98"/>
      <c r="Q789" s="98"/>
      <c r="R789" s="99"/>
      <c r="S789" s="114"/>
      <c r="T789" s="114"/>
      <c r="U789" s="114"/>
      <c r="V789" s="98"/>
      <c r="W789" s="98"/>
      <c r="X789" s="99"/>
      <c r="Y789" s="97"/>
      <c r="Z789" s="99"/>
      <c r="AA789" s="103"/>
      <c r="AB789" s="92"/>
      <c r="AC789" s="92"/>
      <c r="AD789" s="92"/>
      <c r="AE789" s="92"/>
      <c r="AF789" s="93"/>
      <c r="AG789" s="103"/>
      <c r="AH789" s="106"/>
      <c r="AI789" s="105"/>
      <c r="AJ789" s="104">
        <f t="shared" si="317"/>
        <v>0</v>
      </c>
      <c r="AK789" s="105" t="s">
        <v>75</v>
      </c>
      <c r="AL789" s="92" t="s">
        <v>75</v>
      </c>
      <c r="AM789" s="106" t="s">
        <v>75</v>
      </c>
      <c r="AN789" s="103" t="s">
        <v>75</v>
      </c>
      <c r="AO789" s="92" t="s">
        <v>77</v>
      </c>
      <c r="AP789" s="106" t="s">
        <v>77</v>
      </c>
      <c r="AQ789" s="103"/>
      <c r="AR789" s="92"/>
      <c r="AS789" s="92"/>
      <c r="AT789" s="92"/>
      <c r="AU789" s="106"/>
      <c r="AV789" s="107">
        <f t="shared" si="262"/>
        <v>0</v>
      </c>
      <c r="AW789" s="98"/>
      <c r="AX789" s="98"/>
      <c r="AY789" s="98"/>
      <c r="AZ789" s="98"/>
      <c r="BA789" s="98"/>
      <c r="BB789" s="98"/>
      <c r="BC789" s="98"/>
      <c r="BD789" s="98"/>
      <c r="BE789" s="99"/>
    </row>
    <row r="790" spans="1:57" ht="34.049999999999997" customHeight="1" x14ac:dyDescent="0.3">
      <c r="A790" s="702"/>
      <c r="B790" s="674" t="s">
        <v>369</v>
      </c>
      <c r="C790" s="735" t="s">
        <v>370</v>
      </c>
      <c r="D790" s="51" t="s">
        <v>74</v>
      </c>
      <c r="E790" s="724">
        <v>170</v>
      </c>
      <c r="F790" s="681">
        <f>E790-SUM(M790:M794)</f>
        <v>10</v>
      </c>
      <c r="G790" s="53">
        <f t="shared" si="257"/>
        <v>14</v>
      </c>
      <c r="H790" s="54">
        <f t="shared" si="279"/>
        <v>0</v>
      </c>
      <c r="I790" s="55"/>
      <c r="J790" s="55"/>
      <c r="K790" s="55"/>
      <c r="L790" s="56"/>
      <c r="M790" s="57">
        <f t="shared" si="287"/>
        <v>13</v>
      </c>
      <c r="N790" s="58">
        <v>13</v>
      </c>
      <c r="O790" s="58"/>
      <c r="P790" s="58"/>
      <c r="Q790" s="58"/>
      <c r="R790" s="59"/>
      <c r="S790" s="60"/>
      <c r="T790" s="58"/>
      <c r="U790" s="58"/>
      <c r="V790" s="55">
        <v>13</v>
      </c>
      <c r="W790" s="58"/>
      <c r="X790" s="61"/>
      <c r="Y790" s="62">
        <v>12</v>
      </c>
      <c r="Z790" s="63">
        <v>1</v>
      </c>
      <c r="AA790" s="64"/>
      <c r="AB790" s="65">
        <v>9</v>
      </c>
      <c r="AC790" s="65">
        <v>9</v>
      </c>
      <c r="AD790" s="65">
        <v>2</v>
      </c>
      <c r="AE790" s="65">
        <v>6</v>
      </c>
      <c r="AF790" s="66"/>
      <c r="AG790" s="64">
        <v>39</v>
      </c>
      <c r="AH790" s="66">
        <v>22</v>
      </c>
      <c r="AI790" s="67">
        <v>12</v>
      </c>
      <c r="AJ790" s="68">
        <f t="shared" ref="AJ790:AJ791" si="318">SUM(AN790:AP790)</f>
        <v>13</v>
      </c>
      <c r="AK790" s="69" t="s">
        <v>75</v>
      </c>
      <c r="AL790" s="55" t="s">
        <v>75</v>
      </c>
      <c r="AM790" s="70" t="s">
        <v>75</v>
      </c>
      <c r="AN790" s="67"/>
      <c r="AO790" s="55">
        <v>13</v>
      </c>
      <c r="AP790" s="70"/>
      <c r="AQ790" s="67" t="s">
        <v>371</v>
      </c>
      <c r="AR790" s="55" t="s">
        <v>75</v>
      </c>
      <c r="AS790" s="55" t="s">
        <v>75</v>
      </c>
      <c r="AT790" s="55" t="s">
        <v>75</v>
      </c>
      <c r="AU790" s="56" t="s">
        <v>75</v>
      </c>
      <c r="AV790" s="71">
        <f t="shared" si="262"/>
        <v>1</v>
      </c>
      <c r="AW790" s="58"/>
      <c r="AX790" s="58"/>
      <c r="AY790" s="58"/>
      <c r="AZ790" s="58"/>
      <c r="BA790" s="58">
        <v>1</v>
      </c>
      <c r="BB790" s="58"/>
      <c r="BC790" s="58"/>
      <c r="BD790" s="58"/>
      <c r="BE790" s="61"/>
    </row>
    <row r="791" spans="1:57" ht="34.049999999999997" customHeight="1" x14ac:dyDescent="0.3">
      <c r="A791" s="702"/>
      <c r="B791" s="675"/>
      <c r="C791" s="672"/>
      <c r="D791" s="72" t="s">
        <v>76</v>
      </c>
      <c r="E791" s="678"/>
      <c r="F791" s="672"/>
      <c r="G791" s="73">
        <f t="shared" si="257"/>
        <v>0</v>
      </c>
      <c r="H791" s="74">
        <f t="shared" si="279"/>
        <v>0</v>
      </c>
      <c r="I791" s="75"/>
      <c r="J791" s="75"/>
      <c r="K791" s="75"/>
      <c r="L791" s="76"/>
      <c r="M791" s="77">
        <f t="shared" si="287"/>
        <v>0</v>
      </c>
      <c r="N791" s="78"/>
      <c r="O791" s="78"/>
      <c r="P791" s="78"/>
      <c r="Q791" s="78"/>
      <c r="R791" s="79"/>
      <c r="S791" s="80"/>
      <c r="T791" s="75"/>
      <c r="U791" s="75"/>
      <c r="V791" s="78"/>
      <c r="W791" s="78"/>
      <c r="X791" s="81"/>
      <c r="Y791" s="62"/>
      <c r="Z791" s="63"/>
      <c r="AA791" s="64"/>
      <c r="AB791" s="65"/>
      <c r="AC791" s="65"/>
      <c r="AD791" s="65"/>
      <c r="AE791" s="65"/>
      <c r="AF791" s="66"/>
      <c r="AG791" s="82"/>
      <c r="AH791" s="76"/>
      <c r="AI791" s="82"/>
      <c r="AJ791" s="83">
        <f t="shared" si="318"/>
        <v>0</v>
      </c>
      <c r="AK791" s="84" t="s">
        <v>77</v>
      </c>
      <c r="AL791" s="75" t="s">
        <v>75</v>
      </c>
      <c r="AM791" s="85" t="s">
        <v>75</v>
      </c>
      <c r="AN791" s="82"/>
      <c r="AO791" s="75"/>
      <c r="AP791" s="85"/>
      <c r="AQ791" s="82" t="s">
        <v>75</v>
      </c>
      <c r="AR791" s="75" t="s">
        <v>75</v>
      </c>
      <c r="AS791" s="75" t="s">
        <v>75</v>
      </c>
      <c r="AT791" s="75" t="s">
        <v>75</v>
      </c>
      <c r="AU791" s="76" t="s">
        <v>75</v>
      </c>
      <c r="AV791" s="86">
        <f t="shared" si="262"/>
        <v>0</v>
      </c>
      <c r="AW791" s="78"/>
      <c r="AX791" s="78"/>
      <c r="AY791" s="78"/>
      <c r="AZ791" s="78"/>
      <c r="BA791" s="78"/>
      <c r="BB791" s="78"/>
      <c r="BC791" s="78"/>
      <c r="BD791" s="78"/>
      <c r="BE791" s="81"/>
    </row>
    <row r="792" spans="1:57" ht="34.049999999999997" customHeight="1" x14ac:dyDescent="0.3">
      <c r="A792" s="702"/>
      <c r="B792" s="675"/>
      <c r="C792" s="672"/>
      <c r="D792" s="72" t="s">
        <v>78</v>
      </c>
      <c r="E792" s="678"/>
      <c r="F792" s="672"/>
      <c r="G792" s="73">
        <f t="shared" si="257"/>
        <v>0</v>
      </c>
      <c r="H792" s="74">
        <f t="shared" si="279"/>
        <v>0</v>
      </c>
      <c r="I792" s="75"/>
      <c r="J792" s="75"/>
      <c r="K792" s="75"/>
      <c r="L792" s="76"/>
      <c r="M792" s="77">
        <f t="shared" si="287"/>
        <v>0</v>
      </c>
      <c r="N792" s="78"/>
      <c r="O792" s="78"/>
      <c r="P792" s="78"/>
      <c r="Q792" s="87"/>
      <c r="R792" s="79"/>
      <c r="S792" s="80"/>
      <c r="T792" s="78"/>
      <c r="U792" s="78"/>
      <c r="V792" s="78"/>
      <c r="W792" s="78"/>
      <c r="X792" s="81"/>
      <c r="Y792" s="62"/>
      <c r="Z792" s="63"/>
      <c r="AA792" s="64"/>
      <c r="AB792" s="65"/>
      <c r="AC792" s="65"/>
      <c r="AD792" s="65"/>
      <c r="AE792" s="65"/>
      <c r="AF792" s="66"/>
      <c r="AG792" s="82"/>
      <c r="AH792" s="76"/>
      <c r="AI792" s="82"/>
      <c r="AJ792" s="83">
        <f>SUM(AK792:AM792)</f>
        <v>0</v>
      </c>
      <c r="AK792" s="84"/>
      <c r="AL792" s="75"/>
      <c r="AM792" s="85"/>
      <c r="AN792" s="82" t="s">
        <v>75</v>
      </c>
      <c r="AO792" s="75" t="s">
        <v>75</v>
      </c>
      <c r="AP792" s="85" t="s">
        <v>75</v>
      </c>
      <c r="AQ792" s="82" t="s">
        <v>75</v>
      </c>
      <c r="AR792" s="75" t="s">
        <v>75</v>
      </c>
      <c r="AS792" s="75" t="s">
        <v>75</v>
      </c>
      <c r="AT792" s="75" t="s">
        <v>75</v>
      </c>
      <c r="AU792" s="76" t="s">
        <v>75</v>
      </c>
      <c r="AV792" s="86">
        <f t="shared" si="262"/>
        <v>0</v>
      </c>
      <c r="AW792" s="78"/>
      <c r="AX792" s="78"/>
      <c r="AY792" s="78"/>
      <c r="AZ792" s="78"/>
      <c r="BA792" s="78"/>
      <c r="BB792" s="78"/>
      <c r="BC792" s="78"/>
      <c r="BD792" s="78"/>
      <c r="BE792" s="81"/>
    </row>
    <row r="793" spans="1:57" ht="34.049999999999997" customHeight="1" x14ac:dyDescent="0.3">
      <c r="A793" s="702"/>
      <c r="B793" s="675"/>
      <c r="C793" s="672"/>
      <c r="D793" s="72" t="s">
        <v>79</v>
      </c>
      <c r="E793" s="678"/>
      <c r="F793" s="672"/>
      <c r="G793" s="73">
        <f t="shared" si="257"/>
        <v>149</v>
      </c>
      <c r="H793" s="74">
        <f t="shared" si="279"/>
        <v>6</v>
      </c>
      <c r="I793" s="75">
        <v>6</v>
      </c>
      <c r="J793" s="75"/>
      <c r="K793" s="75"/>
      <c r="L793" s="76"/>
      <c r="M793" s="77">
        <f t="shared" si="287"/>
        <v>147</v>
      </c>
      <c r="N793" s="78">
        <v>147</v>
      </c>
      <c r="O793" s="78"/>
      <c r="P793" s="78"/>
      <c r="Q793" s="78"/>
      <c r="R793" s="79"/>
      <c r="S793" s="80"/>
      <c r="T793" s="78"/>
      <c r="U793" s="78"/>
      <c r="V793" s="78">
        <v>147</v>
      </c>
      <c r="W793" s="78"/>
      <c r="X793" s="81"/>
      <c r="Y793" s="62">
        <v>132</v>
      </c>
      <c r="Z793" s="63">
        <v>15</v>
      </c>
      <c r="AA793" s="64"/>
      <c r="AB793" s="65">
        <v>137</v>
      </c>
      <c r="AC793" s="65">
        <v>137</v>
      </c>
      <c r="AD793" s="65">
        <v>11</v>
      </c>
      <c r="AE793" s="65">
        <v>103</v>
      </c>
      <c r="AF793" s="66">
        <v>20</v>
      </c>
      <c r="AG793" s="82">
        <v>45</v>
      </c>
      <c r="AH793" s="76">
        <v>20</v>
      </c>
      <c r="AI793" s="82">
        <v>96</v>
      </c>
      <c r="AJ793" s="83">
        <f>SUM(AQ793:AU793)</f>
        <v>147</v>
      </c>
      <c r="AK793" s="84" t="s">
        <v>77</v>
      </c>
      <c r="AL793" s="75" t="s">
        <v>75</v>
      </c>
      <c r="AM793" s="85" t="s">
        <v>75</v>
      </c>
      <c r="AN793" s="82" t="s">
        <v>75</v>
      </c>
      <c r="AO793" s="75" t="s">
        <v>75</v>
      </c>
      <c r="AP793" s="85" t="s">
        <v>75</v>
      </c>
      <c r="AQ793" s="88">
        <v>1</v>
      </c>
      <c r="AR793" s="76">
        <v>12</v>
      </c>
      <c r="AS793" s="76">
        <v>128</v>
      </c>
      <c r="AT793" s="76">
        <v>5</v>
      </c>
      <c r="AU793" s="85">
        <v>1</v>
      </c>
      <c r="AV793" s="86">
        <f t="shared" si="262"/>
        <v>2</v>
      </c>
      <c r="AW793" s="78"/>
      <c r="AX793" s="78"/>
      <c r="AY793" s="78"/>
      <c r="AZ793" s="78"/>
      <c r="BA793" s="78"/>
      <c r="BB793" s="78"/>
      <c r="BC793" s="78">
        <v>1</v>
      </c>
      <c r="BD793" s="78">
        <v>1</v>
      </c>
      <c r="BE793" s="81"/>
    </row>
    <row r="794" spans="1:57" ht="34.049999999999997" customHeight="1" x14ac:dyDescent="0.3">
      <c r="A794" s="702"/>
      <c r="B794" s="676"/>
      <c r="C794" s="734"/>
      <c r="D794" s="89" t="s">
        <v>80</v>
      </c>
      <c r="E794" s="679"/>
      <c r="F794" s="673"/>
      <c r="G794" s="90">
        <f t="shared" si="257"/>
        <v>0</v>
      </c>
      <c r="H794" s="91">
        <f t="shared" si="279"/>
        <v>0</v>
      </c>
      <c r="I794" s="92"/>
      <c r="J794" s="92"/>
      <c r="K794" s="92"/>
      <c r="L794" s="93"/>
      <c r="M794" s="94">
        <f t="shared" si="287"/>
        <v>0</v>
      </c>
      <c r="N794" s="95"/>
      <c r="O794" s="95"/>
      <c r="P794" s="95"/>
      <c r="Q794" s="95"/>
      <c r="R794" s="96"/>
      <c r="S794" s="97"/>
      <c r="T794" s="98"/>
      <c r="U794" s="98"/>
      <c r="V794" s="98"/>
      <c r="W794" s="98"/>
      <c r="X794" s="99"/>
      <c r="Y794" s="100"/>
      <c r="Z794" s="81"/>
      <c r="AA794" s="82"/>
      <c r="AB794" s="75"/>
      <c r="AC794" s="75"/>
      <c r="AD794" s="75"/>
      <c r="AE794" s="75"/>
      <c r="AF794" s="76"/>
      <c r="AG794" s="101"/>
      <c r="AH794" s="102"/>
      <c r="AI794" s="103"/>
      <c r="AJ794" s="104">
        <v>0</v>
      </c>
      <c r="AK794" s="105" t="s">
        <v>75</v>
      </c>
      <c r="AL794" s="92" t="s">
        <v>75</v>
      </c>
      <c r="AM794" s="106" t="s">
        <v>77</v>
      </c>
      <c r="AN794" s="103" t="s">
        <v>75</v>
      </c>
      <c r="AO794" s="92" t="s">
        <v>75</v>
      </c>
      <c r="AP794" s="106" t="s">
        <v>75</v>
      </c>
      <c r="AQ794" s="103"/>
      <c r="AR794" s="92"/>
      <c r="AS794" s="92"/>
      <c r="AT794" s="92"/>
      <c r="AU794" s="93"/>
      <c r="AV794" s="107">
        <f t="shared" si="262"/>
        <v>0</v>
      </c>
      <c r="AW794" s="98"/>
      <c r="AX794" s="98"/>
      <c r="AY794" s="98"/>
      <c r="AZ794" s="98"/>
      <c r="BA794" s="98"/>
      <c r="BB794" s="98"/>
      <c r="BC794" s="98"/>
      <c r="BD794" s="98"/>
      <c r="BE794" s="99"/>
    </row>
    <row r="795" spans="1:57" ht="34.049999999999997" customHeight="1" x14ac:dyDescent="0.3">
      <c r="A795" s="702"/>
      <c r="B795" s="674" t="s">
        <v>372</v>
      </c>
      <c r="C795" s="735" t="s">
        <v>373</v>
      </c>
      <c r="D795" s="51" t="s">
        <v>74</v>
      </c>
      <c r="E795" s="724">
        <v>10</v>
      </c>
      <c r="F795" s="681">
        <f>E795-SUM(M795:M799)</f>
        <v>8</v>
      </c>
      <c r="G795" s="53">
        <f t="shared" si="257"/>
        <v>0</v>
      </c>
      <c r="H795" s="54">
        <f t="shared" si="279"/>
        <v>0</v>
      </c>
      <c r="I795" s="55"/>
      <c r="J795" s="55"/>
      <c r="K795" s="55"/>
      <c r="L795" s="56"/>
      <c r="M795" s="57">
        <f t="shared" si="287"/>
        <v>0</v>
      </c>
      <c r="N795" s="58"/>
      <c r="O795" s="58"/>
      <c r="P795" s="58"/>
      <c r="Q795" s="58"/>
      <c r="R795" s="61"/>
      <c r="S795" s="62"/>
      <c r="T795" s="62"/>
      <c r="U795" s="62"/>
      <c r="V795" s="108"/>
      <c r="W795" s="108"/>
      <c r="X795" s="63"/>
      <c r="Y795" s="60"/>
      <c r="Z795" s="61"/>
      <c r="AA795" s="67"/>
      <c r="AB795" s="55"/>
      <c r="AC795" s="55"/>
      <c r="AD795" s="55"/>
      <c r="AE795" s="55"/>
      <c r="AF795" s="56"/>
      <c r="AG795" s="67"/>
      <c r="AH795" s="70"/>
      <c r="AI795" s="69"/>
      <c r="AJ795" s="68">
        <f t="shared" ref="AJ795:AJ796" si="319">SUM(AN795:AP795)</f>
        <v>0</v>
      </c>
      <c r="AK795" s="69" t="s">
        <v>75</v>
      </c>
      <c r="AL795" s="55" t="s">
        <v>75</v>
      </c>
      <c r="AM795" s="70" t="s">
        <v>75</v>
      </c>
      <c r="AN795" s="67"/>
      <c r="AO795" s="55"/>
      <c r="AP795" s="70"/>
      <c r="AQ795" s="67" t="s">
        <v>75</v>
      </c>
      <c r="AR795" s="55" t="s">
        <v>75</v>
      </c>
      <c r="AS795" s="55" t="s">
        <v>75</v>
      </c>
      <c r="AT795" s="55" t="s">
        <v>75</v>
      </c>
      <c r="AU795" s="70" t="s">
        <v>75</v>
      </c>
      <c r="AV795" s="71">
        <f t="shared" si="262"/>
        <v>0</v>
      </c>
      <c r="AW795" s="108"/>
      <c r="AX795" s="108"/>
      <c r="AY795" s="108"/>
      <c r="AZ795" s="108"/>
      <c r="BA795" s="108"/>
      <c r="BB795" s="108"/>
      <c r="BC795" s="108"/>
      <c r="BD795" s="108"/>
      <c r="BE795" s="63"/>
    </row>
    <row r="796" spans="1:57" ht="34.049999999999997" customHeight="1" x14ac:dyDescent="0.3">
      <c r="A796" s="702"/>
      <c r="B796" s="675"/>
      <c r="C796" s="672"/>
      <c r="D796" s="72" t="s">
        <v>76</v>
      </c>
      <c r="E796" s="678"/>
      <c r="F796" s="672"/>
      <c r="G796" s="73">
        <f t="shared" si="257"/>
        <v>0</v>
      </c>
      <c r="H796" s="74">
        <f t="shared" si="279"/>
        <v>0</v>
      </c>
      <c r="I796" s="75"/>
      <c r="J796" s="75"/>
      <c r="K796" s="75"/>
      <c r="L796" s="76"/>
      <c r="M796" s="77">
        <f t="shared" si="287"/>
        <v>0</v>
      </c>
      <c r="N796" s="78"/>
      <c r="O796" s="78"/>
      <c r="P796" s="78"/>
      <c r="Q796" s="78"/>
      <c r="R796" s="81"/>
      <c r="S796" s="62"/>
      <c r="T796" s="62"/>
      <c r="U796" s="62"/>
      <c r="V796" s="108"/>
      <c r="W796" s="108"/>
      <c r="X796" s="63"/>
      <c r="Y796" s="109"/>
      <c r="Z796" s="63"/>
      <c r="AA796" s="64"/>
      <c r="AB796" s="65"/>
      <c r="AC796" s="65"/>
      <c r="AD796" s="65"/>
      <c r="AE796" s="65"/>
      <c r="AF796" s="66"/>
      <c r="AG796" s="82"/>
      <c r="AH796" s="85"/>
      <c r="AI796" s="84"/>
      <c r="AJ796" s="83">
        <f t="shared" si="319"/>
        <v>0</v>
      </c>
      <c r="AK796" s="84" t="s">
        <v>77</v>
      </c>
      <c r="AL796" s="75" t="s">
        <v>77</v>
      </c>
      <c r="AM796" s="85" t="s">
        <v>77</v>
      </c>
      <c r="AN796" s="82"/>
      <c r="AO796" s="75"/>
      <c r="AP796" s="85"/>
      <c r="AQ796" s="82" t="s">
        <v>75</v>
      </c>
      <c r="AR796" s="75" t="s">
        <v>75</v>
      </c>
      <c r="AS796" s="75" t="s">
        <v>75</v>
      </c>
      <c r="AT796" s="75" t="s">
        <v>75</v>
      </c>
      <c r="AU796" s="85" t="s">
        <v>75</v>
      </c>
      <c r="AV796" s="86">
        <f t="shared" si="262"/>
        <v>0</v>
      </c>
      <c r="AW796" s="108"/>
      <c r="AX796" s="108"/>
      <c r="AY796" s="108"/>
      <c r="AZ796" s="108"/>
      <c r="BA796" s="108"/>
      <c r="BB796" s="108"/>
      <c r="BC796" s="108"/>
      <c r="BD796" s="108"/>
      <c r="BE796" s="63"/>
    </row>
    <row r="797" spans="1:57" ht="34.049999999999997" customHeight="1" x14ac:dyDescent="0.3">
      <c r="A797" s="702"/>
      <c r="B797" s="675"/>
      <c r="C797" s="672"/>
      <c r="D797" s="72" t="s">
        <v>78</v>
      </c>
      <c r="E797" s="678"/>
      <c r="F797" s="672"/>
      <c r="G797" s="73">
        <f t="shared" si="257"/>
        <v>0</v>
      </c>
      <c r="H797" s="74">
        <f t="shared" si="279"/>
        <v>0</v>
      </c>
      <c r="I797" s="75"/>
      <c r="J797" s="75"/>
      <c r="K797" s="75"/>
      <c r="L797" s="76"/>
      <c r="M797" s="77">
        <f t="shared" si="287"/>
        <v>0</v>
      </c>
      <c r="N797" s="78"/>
      <c r="O797" s="78"/>
      <c r="P797" s="78"/>
      <c r="Q797" s="78"/>
      <c r="R797" s="81"/>
      <c r="S797" s="62"/>
      <c r="T797" s="62"/>
      <c r="U797" s="62"/>
      <c r="V797" s="108"/>
      <c r="W797" s="108"/>
      <c r="X797" s="63"/>
      <c r="Y797" s="109"/>
      <c r="Z797" s="63"/>
      <c r="AA797" s="64"/>
      <c r="AB797" s="65"/>
      <c r="AC797" s="65"/>
      <c r="AD797" s="65"/>
      <c r="AE797" s="65"/>
      <c r="AF797" s="66"/>
      <c r="AG797" s="82"/>
      <c r="AH797" s="85"/>
      <c r="AI797" s="84"/>
      <c r="AJ797" s="83">
        <f>SUM(AK797:AM797)</f>
        <v>0</v>
      </c>
      <c r="AK797" s="84"/>
      <c r="AL797" s="75"/>
      <c r="AM797" s="85"/>
      <c r="AN797" s="82" t="s">
        <v>75</v>
      </c>
      <c r="AO797" s="75" t="s">
        <v>75</v>
      </c>
      <c r="AP797" s="85" t="s">
        <v>75</v>
      </c>
      <c r="AQ797" s="82" t="s">
        <v>75</v>
      </c>
      <c r="AR797" s="75" t="s">
        <v>75</v>
      </c>
      <c r="AS797" s="75" t="s">
        <v>75</v>
      </c>
      <c r="AT797" s="75" t="s">
        <v>75</v>
      </c>
      <c r="AU797" s="85" t="s">
        <v>75</v>
      </c>
      <c r="AV797" s="86">
        <f t="shared" si="262"/>
        <v>0</v>
      </c>
      <c r="AW797" s="108"/>
      <c r="AX797" s="108"/>
      <c r="AY797" s="108"/>
      <c r="AZ797" s="108"/>
      <c r="BA797" s="108"/>
      <c r="BB797" s="108"/>
      <c r="BC797" s="108"/>
      <c r="BD797" s="108"/>
      <c r="BE797" s="63"/>
    </row>
    <row r="798" spans="1:57" ht="34.049999999999997" customHeight="1" x14ac:dyDescent="0.3">
      <c r="A798" s="702"/>
      <c r="B798" s="675"/>
      <c r="C798" s="672"/>
      <c r="D798" s="72" t="s">
        <v>79</v>
      </c>
      <c r="E798" s="678"/>
      <c r="F798" s="672"/>
      <c r="G798" s="73">
        <f t="shared" si="257"/>
        <v>3</v>
      </c>
      <c r="H798" s="74">
        <f t="shared" si="279"/>
        <v>2</v>
      </c>
      <c r="I798" s="75">
        <v>1</v>
      </c>
      <c r="J798" s="75"/>
      <c r="K798" s="75">
        <v>1</v>
      </c>
      <c r="L798" s="76"/>
      <c r="M798" s="77">
        <f t="shared" si="287"/>
        <v>2</v>
      </c>
      <c r="N798" s="78"/>
      <c r="O798" s="78"/>
      <c r="P798" s="78"/>
      <c r="Q798" s="78"/>
      <c r="R798" s="81">
        <v>2</v>
      </c>
      <c r="S798" s="62">
        <v>2</v>
      </c>
      <c r="T798" s="62"/>
      <c r="U798" s="62"/>
      <c r="V798" s="108"/>
      <c r="W798" s="108"/>
      <c r="X798" s="63"/>
      <c r="Y798" s="109">
        <v>2</v>
      </c>
      <c r="Z798" s="63"/>
      <c r="AA798" s="64"/>
      <c r="AB798" s="142">
        <v>1</v>
      </c>
      <c r="AC798" s="142">
        <v>1</v>
      </c>
      <c r="AD798" s="142"/>
      <c r="AE798" s="65"/>
      <c r="AF798" s="66">
        <v>2</v>
      </c>
      <c r="AG798" s="82">
        <v>46</v>
      </c>
      <c r="AH798" s="85">
        <v>29</v>
      </c>
      <c r="AI798" s="84">
        <v>100</v>
      </c>
      <c r="AJ798" s="83">
        <f t="shared" ref="AJ798:AJ799" si="320">SUM(AQ798:AU798)</f>
        <v>2</v>
      </c>
      <c r="AK798" s="84" t="s">
        <v>77</v>
      </c>
      <c r="AL798" s="75" t="s">
        <v>77</v>
      </c>
      <c r="AM798" s="85" t="s">
        <v>77</v>
      </c>
      <c r="AN798" s="82" t="s">
        <v>75</v>
      </c>
      <c r="AO798" s="75" t="s">
        <v>75</v>
      </c>
      <c r="AP798" s="85" t="s">
        <v>75</v>
      </c>
      <c r="AQ798" s="82"/>
      <c r="AR798" s="75"/>
      <c r="AS798" s="75">
        <v>2</v>
      </c>
      <c r="AT798" s="75"/>
      <c r="AU798" s="85"/>
      <c r="AV798" s="86">
        <f t="shared" si="262"/>
        <v>1</v>
      </c>
      <c r="AW798" s="108"/>
      <c r="AX798" s="108"/>
      <c r="AY798" s="108"/>
      <c r="AZ798" s="108"/>
      <c r="BA798" s="108"/>
      <c r="BB798" s="108"/>
      <c r="BC798" s="108"/>
      <c r="BD798" s="108">
        <v>1</v>
      </c>
      <c r="BE798" s="63"/>
    </row>
    <row r="799" spans="1:57" ht="34.049999999999997" customHeight="1" x14ac:dyDescent="0.3">
      <c r="A799" s="702"/>
      <c r="B799" s="676"/>
      <c r="C799" s="673"/>
      <c r="D799" s="89" t="s">
        <v>80</v>
      </c>
      <c r="E799" s="679"/>
      <c r="F799" s="673"/>
      <c r="G799" s="90">
        <f t="shared" si="257"/>
        <v>0</v>
      </c>
      <c r="H799" s="91">
        <f t="shared" si="279"/>
        <v>0</v>
      </c>
      <c r="I799" s="92"/>
      <c r="J799" s="92"/>
      <c r="K799" s="92"/>
      <c r="L799" s="93"/>
      <c r="M799" s="110">
        <f t="shared" si="287"/>
        <v>0</v>
      </c>
      <c r="N799" s="98"/>
      <c r="O799" s="98"/>
      <c r="P799" s="98"/>
      <c r="Q799" s="98"/>
      <c r="R799" s="99"/>
      <c r="S799" s="100"/>
      <c r="T799" s="100"/>
      <c r="U799" s="100"/>
      <c r="V799" s="78"/>
      <c r="W799" s="78"/>
      <c r="X799" s="81"/>
      <c r="Y799" s="80"/>
      <c r="Z799" s="81"/>
      <c r="AA799" s="82"/>
      <c r="AB799" s="75"/>
      <c r="AC799" s="75"/>
      <c r="AD799" s="75"/>
      <c r="AE799" s="75"/>
      <c r="AF799" s="76"/>
      <c r="AG799" s="103"/>
      <c r="AH799" s="106"/>
      <c r="AI799" s="111"/>
      <c r="AJ799" s="112">
        <f t="shared" si="320"/>
        <v>0</v>
      </c>
      <c r="AK799" s="105" t="s">
        <v>75</v>
      </c>
      <c r="AL799" s="92" t="s">
        <v>75</v>
      </c>
      <c r="AM799" s="106" t="s">
        <v>75</v>
      </c>
      <c r="AN799" s="103" t="s">
        <v>75</v>
      </c>
      <c r="AO799" s="92" t="s">
        <v>77</v>
      </c>
      <c r="AP799" s="106" t="s">
        <v>77</v>
      </c>
      <c r="AQ799" s="103"/>
      <c r="AR799" s="92"/>
      <c r="AS799" s="92"/>
      <c r="AT799" s="92"/>
      <c r="AU799" s="106"/>
      <c r="AV799" s="107">
        <f t="shared" si="262"/>
        <v>0</v>
      </c>
      <c r="AW799" s="78"/>
      <c r="AX799" s="78"/>
      <c r="AY799" s="78"/>
      <c r="AZ799" s="78"/>
      <c r="BA799" s="78"/>
      <c r="BB799" s="78"/>
      <c r="BC799" s="78"/>
      <c r="BD799" s="78"/>
      <c r="BE799" s="81"/>
    </row>
    <row r="800" spans="1:57" ht="34.049999999999997" customHeight="1" x14ac:dyDescent="0.3">
      <c r="A800" s="702"/>
      <c r="B800" s="674" t="s">
        <v>374</v>
      </c>
      <c r="C800" s="735" t="s">
        <v>375</v>
      </c>
      <c r="D800" s="51" t="s">
        <v>74</v>
      </c>
      <c r="E800" s="724">
        <v>30</v>
      </c>
      <c r="F800" s="681">
        <f>E800-SUM(M800:M804)</f>
        <v>5</v>
      </c>
      <c r="G800" s="53">
        <f t="shared" si="257"/>
        <v>5</v>
      </c>
      <c r="H800" s="54">
        <f t="shared" si="279"/>
        <v>0</v>
      </c>
      <c r="I800" s="55"/>
      <c r="J800" s="55"/>
      <c r="K800" s="55"/>
      <c r="L800" s="56"/>
      <c r="M800" s="57">
        <f t="shared" si="287"/>
        <v>5</v>
      </c>
      <c r="N800" s="58">
        <v>5</v>
      </c>
      <c r="O800" s="58"/>
      <c r="P800" s="58"/>
      <c r="Q800" s="58"/>
      <c r="R800" s="61"/>
      <c r="S800" s="113">
        <v>5</v>
      </c>
      <c r="T800" s="113"/>
      <c r="U800" s="113"/>
      <c r="V800" s="58"/>
      <c r="W800" s="58"/>
      <c r="X800" s="61"/>
      <c r="Y800" s="60">
        <v>5</v>
      </c>
      <c r="Z800" s="61"/>
      <c r="AA800" s="67"/>
      <c r="AB800" s="55">
        <v>2</v>
      </c>
      <c r="AC800" s="55">
        <v>2</v>
      </c>
      <c r="AD800" s="55"/>
      <c r="AE800" s="55">
        <v>5</v>
      </c>
      <c r="AF800" s="56"/>
      <c r="AG800" s="67">
        <v>43</v>
      </c>
      <c r="AH800" s="70">
        <v>22</v>
      </c>
      <c r="AI800" s="69">
        <v>10</v>
      </c>
      <c r="AJ800" s="68">
        <f t="shared" ref="AJ800:AJ801" si="321">SUM(AN800:AP800)</f>
        <v>5</v>
      </c>
      <c r="AK800" s="69" t="s">
        <v>75</v>
      </c>
      <c r="AL800" s="55" t="s">
        <v>75</v>
      </c>
      <c r="AM800" s="70" t="s">
        <v>75</v>
      </c>
      <c r="AN800" s="67"/>
      <c r="AO800" s="55">
        <v>5</v>
      </c>
      <c r="AP800" s="70"/>
      <c r="AQ800" s="67" t="s">
        <v>75</v>
      </c>
      <c r="AR800" s="55" t="s">
        <v>75</v>
      </c>
      <c r="AS800" s="55" t="s">
        <v>75</v>
      </c>
      <c r="AT800" s="55" t="s">
        <v>75</v>
      </c>
      <c r="AU800" s="70" t="s">
        <v>75</v>
      </c>
      <c r="AV800" s="71">
        <f t="shared" si="262"/>
        <v>0</v>
      </c>
      <c r="AW800" s="58"/>
      <c r="AX800" s="58"/>
      <c r="AY800" s="58"/>
      <c r="AZ800" s="58"/>
      <c r="BA800" s="58"/>
      <c r="BB800" s="58"/>
      <c r="BC800" s="58"/>
      <c r="BD800" s="58"/>
      <c r="BE800" s="61"/>
    </row>
    <row r="801" spans="1:57" ht="34.049999999999997" customHeight="1" x14ac:dyDescent="0.3">
      <c r="A801" s="702"/>
      <c r="B801" s="675"/>
      <c r="C801" s="672"/>
      <c r="D801" s="72" t="s">
        <v>76</v>
      </c>
      <c r="E801" s="678"/>
      <c r="F801" s="672"/>
      <c r="G801" s="73">
        <f t="shared" si="257"/>
        <v>0</v>
      </c>
      <c r="H801" s="74">
        <f t="shared" si="279"/>
        <v>0</v>
      </c>
      <c r="I801" s="75"/>
      <c r="J801" s="75"/>
      <c r="K801" s="75"/>
      <c r="L801" s="76"/>
      <c r="M801" s="77">
        <f t="shared" si="287"/>
        <v>0</v>
      </c>
      <c r="N801" s="78"/>
      <c r="O801" s="78"/>
      <c r="P801" s="78"/>
      <c r="Q801" s="78"/>
      <c r="R801" s="81"/>
      <c r="S801" s="62"/>
      <c r="T801" s="62"/>
      <c r="U801" s="62"/>
      <c r="V801" s="108"/>
      <c r="W801" s="108"/>
      <c r="X801" s="63"/>
      <c r="Y801" s="109"/>
      <c r="Z801" s="63"/>
      <c r="AA801" s="64"/>
      <c r="AB801" s="65"/>
      <c r="AC801" s="65"/>
      <c r="AD801" s="65"/>
      <c r="AE801" s="65"/>
      <c r="AF801" s="66"/>
      <c r="AG801" s="82"/>
      <c r="AH801" s="85"/>
      <c r="AI801" s="84"/>
      <c r="AJ801" s="83">
        <f t="shared" si="321"/>
        <v>0</v>
      </c>
      <c r="AK801" s="84"/>
      <c r="AL801" s="75"/>
      <c r="AM801" s="85"/>
      <c r="AN801" s="82"/>
      <c r="AO801" s="75"/>
      <c r="AP801" s="85"/>
      <c r="AQ801" s="82" t="s">
        <v>75</v>
      </c>
      <c r="AR801" s="75" t="s">
        <v>75</v>
      </c>
      <c r="AS801" s="75" t="s">
        <v>75</v>
      </c>
      <c r="AT801" s="75" t="s">
        <v>75</v>
      </c>
      <c r="AU801" s="85" t="s">
        <v>75</v>
      </c>
      <c r="AV801" s="86">
        <f t="shared" si="262"/>
        <v>0</v>
      </c>
      <c r="AW801" s="108"/>
      <c r="AX801" s="108"/>
      <c r="AY801" s="108"/>
      <c r="AZ801" s="108"/>
      <c r="BA801" s="108"/>
      <c r="BB801" s="108"/>
      <c r="BC801" s="108"/>
      <c r="BD801" s="108"/>
      <c r="BE801" s="63"/>
    </row>
    <row r="802" spans="1:57" ht="34.049999999999997" customHeight="1" x14ac:dyDescent="0.3">
      <c r="A802" s="702"/>
      <c r="B802" s="675"/>
      <c r="C802" s="672"/>
      <c r="D802" s="72" t="s">
        <v>78</v>
      </c>
      <c r="E802" s="678"/>
      <c r="F802" s="672"/>
      <c r="G802" s="73">
        <f t="shared" si="257"/>
        <v>0</v>
      </c>
      <c r="H802" s="74">
        <f t="shared" si="279"/>
        <v>0</v>
      </c>
      <c r="I802" s="75"/>
      <c r="J802" s="75"/>
      <c r="K802" s="75"/>
      <c r="L802" s="76"/>
      <c r="M802" s="77">
        <f t="shared" si="287"/>
        <v>0</v>
      </c>
      <c r="N802" s="78"/>
      <c r="O802" s="78"/>
      <c r="P802" s="78"/>
      <c r="Q802" s="78"/>
      <c r="R802" s="81"/>
      <c r="S802" s="62"/>
      <c r="T802" s="62"/>
      <c r="U802" s="62"/>
      <c r="V802" s="108"/>
      <c r="W802" s="108"/>
      <c r="X802" s="63"/>
      <c r="Y802" s="109"/>
      <c r="Z802" s="63"/>
      <c r="AA802" s="64"/>
      <c r="AB802" s="65"/>
      <c r="AC802" s="65"/>
      <c r="AD802" s="65"/>
      <c r="AE802" s="65"/>
      <c r="AF802" s="66"/>
      <c r="AG802" s="82"/>
      <c r="AH802" s="85"/>
      <c r="AI802" s="84"/>
      <c r="AJ802" s="83">
        <f>SUM(AK802:AM802)</f>
        <v>0</v>
      </c>
      <c r="AK802" s="84"/>
      <c r="AL802" s="75"/>
      <c r="AM802" s="85"/>
      <c r="AN802" s="82" t="s">
        <v>75</v>
      </c>
      <c r="AO802" s="75" t="s">
        <v>75</v>
      </c>
      <c r="AP802" s="85" t="s">
        <v>75</v>
      </c>
      <c r="AQ802" s="82" t="s">
        <v>75</v>
      </c>
      <c r="AR802" s="75" t="s">
        <v>75</v>
      </c>
      <c r="AS802" s="75" t="s">
        <v>75</v>
      </c>
      <c r="AT802" s="75" t="s">
        <v>75</v>
      </c>
      <c r="AU802" s="85" t="s">
        <v>75</v>
      </c>
      <c r="AV802" s="86">
        <f t="shared" si="262"/>
        <v>0</v>
      </c>
      <c r="AW802" s="108"/>
      <c r="AX802" s="108"/>
      <c r="AY802" s="108"/>
      <c r="AZ802" s="108"/>
      <c r="BA802" s="108"/>
      <c r="BB802" s="108"/>
      <c r="BC802" s="108"/>
      <c r="BD802" s="108"/>
      <c r="BE802" s="63"/>
    </row>
    <row r="803" spans="1:57" ht="34.049999999999997" customHeight="1" x14ac:dyDescent="0.3">
      <c r="A803" s="702"/>
      <c r="B803" s="675"/>
      <c r="C803" s="672"/>
      <c r="D803" s="72" t="s">
        <v>79</v>
      </c>
      <c r="E803" s="678"/>
      <c r="F803" s="672"/>
      <c r="G803" s="73">
        <f t="shared" si="257"/>
        <v>20</v>
      </c>
      <c r="H803" s="74">
        <f t="shared" si="279"/>
        <v>0</v>
      </c>
      <c r="I803" s="75"/>
      <c r="J803" s="75"/>
      <c r="K803" s="75"/>
      <c r="L803" s="76"/>
      <c r="M803" s="77">
        <f t="shared" si="287"/>
        <v>20</v>
      </c>
      <c r="N803" s="78">
        <v>20</v>
      </c>
      <c r="O803" s="78"/>
      <c r="P803" s="78"/>
      <c r="Q803" s="78"/>
      <c r="R803" s="81"/>
      <c r="S803" s="62">
        <v>19</v>
      </c>
      <c r="T803" s="62"/>
      <c r="U803" s="62"/>
      <c r="V803" s="108"/>
      <c r="W803" s="108">
        <v>1</v>
      </c>
      <c r="X803" s="63"/>
      <c r="Y803" s="109">
        <v>16</v>
      </c>
      <c r="Z803" s="63">
        <v>4</v>
      </c>
      <c r="AA803" s="64"/>
      <c r="AB803" s="65">
        <v>7</v>
      </c>
      <c r="AC803" s="65">
        <v>7</v>
      </c>
      <c r="AD803" s="65"/>
      <c r="AE803" s="65">
        <v>16</v>
      </c>
      <c r="AF803" s="66">
        <v>1</v>
      </c>
      <c r="AG803" s="82">
        <v>43</v>
      </c>
      <c r="AH803" s="85">
        <v>22</v>
      </c>
      <c r="AI803" s="84">
        <v>89</v>
      </c>
      <c r="AJ803" s="83">
        <f t="shared" ref="AJ803:AJ804" si="322">SUM(AQ803:AU803)</f>
        <v>20</v>
      </c>
      <c r="AK803" s="84" t="s">
        <v>75</v>
      </c>
      <c r="AL803" s="75" t="s">
        <v>75</v>
      </c>
      <c r="AM803" s="85" t="s">
        <v>75</v>
      </c>
      <c r="AN803" s="82"/>
      <c r="AO803" s="75"/>
      <c r="AP803" s="85"/>
      <c r="AQ803" s="82"/>
      <c r="AR803" s="75">
        <v>5</v>
      </c>
      <c r="AS803" s="75">
        <v>15</v>
      </c>
      <c r="AT803" s="75"/>
      <c r="AU803" s="85"/>
      <c r="AV803" s="86">
        <f t="shared" si="262"/>
        <v>0</v>
      </c>
      <c r="AW803" s="108"/>
      <c r="AX803" s="108"/>
      <c r="AY803" s="108"/>
      <c r="AZ803" s="108"/>
      <c r="BA803" s="108"/>
      <c r="BB803" s="108"/>
      <c r="BC803" s="108"/>
      <c r="BD803" s="108"/>
      <c r="BE803" s="63"/>
    </row>
    <row r="804" spans="1:57" ht="34.049999999999997" customHeight="1" x14ac:dyDescent="0.3">
      <c r="A804" s="702"/>
      <c r="B804" s="676"/>
      <c r="C804" s="673"/>
      <c r="D804" s="89" t="s">
        <v>80</v>
      </c>
      <c r="E804" s="679"/>
      <c r="F804" s="673"/>
      <c r="G804" s="90">
        <f t="shared" si="257"/>
        <v>0</v>
      </c>
      <c r="H804" s="91">
        <f t="shared" si="279"/>
        <v>0</v>
      </c>
      <c r="I804" s="92"/>
      <c r="J804" s="92"/>
      <c r="K804" s="92"/>
      <c r="L804" s="93"/>
      <c r="M804" s="110">
        <f t="shared" si="287"/>
        <v>0</v>
      </c>
      <c r="N804" s="98"/>
      <c r="O804" s="98"/>
      <c r="P804" s="98"/>
      <c r="Q804" s="98"/>
      <c r="R804" s="99"/>
      <c r="S804" s="114"/>
      <c r="T804" s="114"/>
      <c r="U804" s="114"/>
      <c r="V804" s="98"/>
      <c r="W804" s="98"/>
      <c r="X804" s="99"/>
      <c r="Y804" s="97"/>
      <c r="Z804" s="99"/>
      <c r="AA804" s="103"/>
      <c r="AB804" s="92"/>
      <c r="AC804" s="92"/>
      <c r="AD804" s="92"/>
      <c r="AE804" s="92"/>
      <c r="AF804" s="93"/>
      <c r="AG804" s="103"/>
      <c r="AH804" s="106"/>
      <c r="AI804" s="105"/>
      <c r="AJ804" s="104">
        <f t="shared" si="322"/>
        <v>0</v>
      </c>
      <c r="AK804" s="105" t="s">
        <v>75</v>
      </c>
      <c r="AL804" s="92" t="s">
        <v>77</v>
      </c>
      <c r="AM804" s="106" t="s">
        <v>77</v>
      </c>
      <c r="AN804" s="103"/>
      <c r="AO804" s="92"/>
      <c r="AP804" s="106"/>
      <c r="AQ804" s="103"/>
      <c r="AR804" s="92"/>
      <c r="AS804" s="92"/>
      <c r="AT804" s="92"/>
      <c r="AU804" s="106"/>
      <c r="AV804" s="107">
        <f t="shared" si="262"/>
        <v>0</v>
      </c>
      <c r="AW804" s="98"/>
      <c r="AX804" s="98"/>
      <c r="AY804" s="98"/>
      <c r="AZ804" s="98"/>
      <c r="BA804" s="98"/>
      <c r="BB804" s="98"/>
      <c r="BC804" s="98"/>
      <c r="BD804" s="98"/>
      <c r="BE804" s="99"/>
    </row>
    <row r="805" spans="1:57" ht="34.049999999999997" customHeight="1" x14ac:dyDescent="0.3">
      <c r="A805" s="702"/>
      <c r="B805" s="674" t="s">
        <v>376</v>
      </c>
      <c r="C805" s="735" t="s">
        <v>377</v>
      </c>
      <c r="D805" s="51" t="s">
        <v>74</v>
      </c>
      <c r="E805" s="724">
        <v>0</v>
      </c>
      <c r="F805" s="681">
        <f>E805-SUM(M805:M809)</f>
        <v>-8</v>
      </c>
      <c r="G805" s="53">
        <f t="shared" si="257"/>
        <v>0</v>
      </c>
      <c r="H805" s="54">
        <f t="shared" si="279"/>
        <v>0</v>
      </c>
      <c r="I805" s="55"/>
      <c r="J805" s="55"/>
      <c r="K805" s="55"/>
      <c r="L805" s="56"/>
      <c r="M805" s="57">
        <f t="shared" si="287"/>
        <v>0</v>
      </c>
      <c r="N805" s="58"/>
      <c r="O805" s="58"/>
      <c r="P805" s="58"/>
      <c r="Q805" s="58"/>
      <c r="R805" s="59"/>
      <c r="S805" s="60"/>
      <c r="T805" s="58"/>
      <c r="U805" s="58"/>
      <c r="V805" s="55"/>
      <c r="W805" s="58"/>
      <c r="X805" s="61"/>
      <c r="Y805" s="62"/>
      <c r="Z805" s="63"/>
      <c r="AA805" s="64"/>
      <c r="AB805" s="65"/>
      <c r="AC805" s="65"/>
      <c r="AD805" s="65"/>
      <c r="AE805" s="65"/>
      <c r="AF805" s="66"/>
      <c r="AG805" s="64"/>
      <c r="AH805" s="66"/>
      <c r="AI805" s="67"/>
      <c r="AJ805" s="68">
        <f t="shared" ref="AJ805:AJ806" si="323">SUM(AN805:AP805)</f>
        <v>0</v>
      </c>
      <c r="AK805" s="69" t="s">
        <v>75</v>
      </c>
      <c r="AL805" s="55" t="s">
        <v>75</v>
      </c>
      <c r="AM805" s="70" t="s">
        <v>75</v>
      </c>
      <c r="AN805" s="67"/>
      <c r="AO805" s="55"/>
      <c r="AP805" s="70"/>
      <c r="AQ805" s="67" t="s">
        <v>75</v>
      </c>
      <c r="AR805" s="55" t="s">
        <v>75</v>
      </c>
      <c r="AS805" s="55" t="s">
        <v>75</v>
      </c>
      <c r="AT805" s="55" t="s">
        <v>75</v>
      </c>
      <c r="AU805" s="56" t="s">
        <v>75</v>
      </c>
      <c r="AV805" s="71">
        <f t="shared" si="262"/>
        <v>0</v>
      </c>
      <c r="AW805" s="58"/>
      <c r="AX805" s="58"/>
      <c r="AY805" s="58"/>
      <c r="AZ805" s="58"/>
      <c r="BA805" s="58"/>
      <c r="BB805" s="58"/>
      <c r="BC805" s="58"/>
      <c r="BD805" s="58"/>
      <c r="BE805" s="61"/>
    </row>
    <row r="806" spans="1:57" ht="34.049999999999997" customHeight="1" x14ac:dyDescent="0.3">
      <c r="A806" s="702"/>
      <c r="B806" s="675"/>
      <c r="C806" s="672"/>
      <c r="D806" s="72" t="s">
        <v>76</v>
      </c>
      <c r="E806" s="678"/>
      <c r="F806" s="672"/>
      <c r="G806" s="73">
        <f t="shared" si="257"/>
        <v>0</v>
      </c>
      <c r="H806" s="74">
        <f t="shared" si="279"/>
        <v>0</v>
      </c>
      <c r="I806" s="75"/>
      <c r="J806" s="75"/>
      <c r="K806" s="75"/>
      <c r="L806" s="76"/>
      <c r="M806" s="77">
        <f t="shared" si="287"/>
        <v>0</v>
      </c>
      <c r="N806" s="78"/>
      <c r="O806" s="78"/>
      <c r="P806" s="78"/>
      <c r="Q806" s="78"/>
      <c r="R806" s="79"/>
      <c r="S806" s="80"/>
      <c r="T806" s="75"/>
      <c r="U806" s="75"/>
      <c r="V806" s="78"/>
      <c r="W806" s="78"/>
      <c r="X806" s="81"/>
      <c r="Y806" s="62"/>
      <c r="Z806" s="63"/>
      <c r="AA806" s="64"/>
      <c r="AB806" s="65"/>
      <c r="AC806" s="65"/>
      <c r="AD806" s="65"/>
      <c r="AE806" s="65"/>
      <c r="AF806" s="66"/>
      <c r="AG806" s="82"/>
      <c r="AH806" s="76"/>
      <c r="AI806" s="82"/>
      <c r="AJ806" s="83">
        <f t="shared" si="323"/>
        <v>0</v>
      </c>
      <c r="AK806" s="84" t="s">
        <v>77</v>
      </c>
      <c r="AL806" s="75" t="s">
        <v>77</v>
      </c>
      <c r="AM806" s="85" t="s">
        <v>77</v>
      </c>
      <c r="AN806" s="82"/>
      <c r="AO806" s="75"/>
      <c r="AP806" s="85"/>
      <c r="AQ806" s="82" t="s">
        <v>75</v>
      </c>
      <c r="AR806" s="75" t="s">
        <v>75</v>
      </c>
      <c r="AS806" s="75" t="s">
        <v>75</v>
      </c>
      <c r="AT806" s="75" t="s">
        <v>75</v>
      </c>
      <c r="AU806" s="76" t="s">
        <v>75</v>
      </c>
      <c r="AV806" s="86">
        <f t="shared" si="262"/>
        <v>0</v>
      </c>
      <c r="AW806" s="78"/>
      <c r="AX806" s="78"/>
      <c r="AY806" s="78"/>
      <c r="AZ806" s="78"/>
      <c r="BA806" s="78"/>
      <c r="BB806" s="78"/>
      <c r="BC806" s="78"/>
      <c r="BD806" s="78"/>
      <c r="BE806" s="81"/>
    </row>
    <row r="807" spans="1:57" ht="34.049999999999997" customHeight="1" x14ac:dyDescent="0.3">
      <c r="A807" s="702"/>
      <c r="B807" s="675"/>
      <c r="C807" s="672"/>
      <c r="D807" s="72" t="s">
        <v>78</v>
      </c>
      <c r="E807" s="678"/>
      <c r="F807" s="672"/>
      <c r="G807" s="73">
        <f t="shared" si="257"/>
        <v>0</v>
      </c>
      <c r="H807" s="74">
        <f t="shared" si="279"/>
        <v>0</v>
      </c>
      <c r="I807" s="75"/>
      <c r="J807" s="75"/>
      <c r="K807" s="75"/>
      <c r="L807" s="76"/>
      <c r="M807" s="77">
        <f t="shared" si="287"/>
        <v>0</v>
      </c>
      <c r="N807" s="78"/>
      <c r="O807" s="78"/>
      <c r="P807" s="78"/>
      <c r="Q807" s="87"/>
      <c r="R807" s="79"/>
      <c r="S807" s="80"/>
      <c r="T807" s="78"/>
      <c r="U807" s="78"/>
      <c r="V807" s="78"/>
      <c r="W807" s="78"/>
      <c r="X807" s="81"/>
      <c r="Y807" s="62"/>
      <c r="Z807" s="63"/>
      <c r="AA807" s="64"/>
      <c r="AB807" s="65"/>
      <c r="AC807" s="65"/>
      <c r="AD807" s="65"/>
      <c r="AE807" s="65"/>
      <c r="AF807" s="66"/>
      <c r="AG807" s="82"/>
      <c r="AH807" s="76"/>
      <c r="AI807" s="82"/>
      <c r="AJ807" s="83">
        <f>SUM(AK807:AM807)</f>
        <v>0</v>
      </c>
      <c r="AK807" s="84"/>
      <c r="AL807" s="75"/>
      <c r="AM807" s="85"/>
      <c r="AN807" s="82" t="s">
        <v>75</v>
      </c>
      <c r="AO807" s="75" t="s">
        <v>75</v>
      </c>
      <c r="AP807" s="85" t="s">
        <v>75</v>
      </c>
      <c r="AQ807" s="82" t="s">
        <v>75</v>
      </c>
      <c r="AR807" s="75" t="s">
        <v>75</v>
      </c>
      <c r="AS807" s="75" t="s">
        <v>75</v>
      </c>
      <c r="AT807" s="75" t="s">
        <v>75</v>
      </c>
      <c r="AU807" s="76" t="s">
        <v>75</v>
      </c>
      <c r="AV807" s="86">
        <f t="shared" si="262"/>
        <v>0</v>
      </c>
      <c r="AW807" s="78"/>
      <c r="AX807" s="78"/>
      <c r="AY807" s="78"/>
      <c r="AZ807" s="78"/>
      <c r="BA807" s="78"/>
      <c r="BB807" s="78"/>
      <c r="BC807" s="78"/>
      <c r="BD807" s="78"/>
      <c r="BE807" s="81"/>
    </row>
    <row r="808" spans="1:57" ht="34.049999999999997" customHeight="1" x14ac:dyDescent="0.3">
      <c r="A808" s="702"/>
      <c r="B808" s="675"/>
      <c r="C808" s="672"/>
      <c r="D808" s="72" t="s">
        <v>79</v>
      </c>
      <c r="E808" s="678"/>
      <c r="F808" s="672"/>
      <c r="G808" s="73">
        <f t="shared" si="257"/>
        <v>8</v>
      </c>
      <c r="H808" s="74">
        <f t="shared" si="279"/>
        <v>0</v>
      </c>
      <c r="I808" s="75"/>
      <c r="J808" s="75"/>
      <c r="K808" s="75"/>
      <c r="L808" s="76"/>
      <c r="M808" s="77">
        <f t="shared" si="287"/>
        <v>8</v>
      </c>
      <c r="N808" s="78">
        <v>8</v>
      </c>
      <c r="O808" s="78"/>
      <c r="P808" s="78"/>
      <c r="Q808" s="78"/>
      <c r="R808" s="79"/>
      <c r="S808" s="80"/>
      <c r="T808" s="78"/>
      <c r="U808" s="78"/>
      <c r="V808" s="78"/>
      <c r="W808" s="78"/>
      <c r="X808" s="81">
        <v>8</v>
      </c>
      <c r="Y808" s="62">
        <v>8</v>
      </c>
      <c r="Z808" s="63"/>
      <c r="AA808" s="64"/>
      <c r="AB808" s="65">
        <v>3</v>
      </c>
      <c r="AC808" s="65">
        <v>3</v>
      </c>
      <c r="AD808" s="65">
        <v>1</v>
      </c>
      <c r="AE808" s="65">
        <v>8</v>
      </c>
      <c r="AF808" s="66">
        <v>1</v>
      </c>
      <c r="AG808" s="82">
        <v>40</v>
      </c>
      <c r="AH808" s="76">
        <v>21</v>
      </c>
      <c r="AI808" s="82">
        <v>85</v>
      </c>
      <c r="AJ808" s="83">
        <f t="shared" ref="AJ808:AJ809" si="324">SUM(AQ808:AU808)</f>
        <v>8</v>
      </c>
      <c r="AK808" s="84" t="s">
        <v>77</v>
      </c>
      <c r="AL808" s="75" t="s">
        <v>371</v>
      </c>
      <c r="AM808" s="85" t="s">
        <v>371</v>
      </c>
      <c r="AN808" s="82" t="s">
        <v>75</v>
      </c>
      <c r="AO808" s="75" t="s">
        <v>75</v>
      </c>
      <c r="AP808" s="85" t="s">
        <v>75</v>
      </c>
      <c r="AQ808" s="88"/>
      <c r="AR808" s="76">
        <v>2</v>
      </c>
      <c r="AS808" s="76">
        <v>6</v>
      </c>
      <c r="AT808" s="76"/>
      <c r="AU808" s="85"/>
      <c r="AV808" s="86">
        <f t="shared" si="262"/>
        <v>0</v>
      </c>
      <c r="AW808" s="78"/>
      <c r="AX808" s="78"/>
      <c r="AY808" s="78"/>
      <c r="AZ808" s="78"/>
      <c r="BA808" s="78"/>
      <c r="BB808" s="78"/>
      <c r="BC808" s="78"/>
      <c r="BD808" s="78"/>
      <c r="BE808" s="81"/>
    </row>
    <row r="809" spans="1:57" ht="34.049999999999997" customHeight="1" x14ac:dyDescent="0.3">
      <c r="A809" s="702"/>
      <c r="B809" s="676"/>
      <c r="C809" s="673"/>
      <c r="D809" s="89" t="s">
        <v>80</v>
      </c>
      <c r="E809" s="679"/>
      <c r="F809" s="673"/>
      <c r="G809" s="90">
        <f t="shared" si="257"/>
        <v>0</v>
      </c>
      <c r="H809" s="91">
        <f t="shared" si="279"/>
        <v>0</v>
      </c>
      <c r="I809" s="92"/>
      <c r="J809" s="92"/>
      <c r="K809" s="92"/>
      <c r="L809" s="93"/>
      <c r="M809" s="94">
        <f t="shared" si="287"/>
        <v>0</v>
      </c>
      <c r="N809" s="95"/>
      <c r="O809" s="95"/>
      <c r="P809" s="95"/>
      <c r="Q809" s="95"/>
      <c r="R809" s="96"/>
      <c r="S809" s="97"/>
      <c r="T809" s="98"/>
      <c r="U809" s="98"/>
      <c r="V809" s="98"/>
      <c r="W809" s="98"/>
      <c r="X809" s="99"/>
      <c r="Y809" s="100"/>
      <c r="Z809" s="81"/>
      <c r="AA809" s="82"/>
      <c r="AB809" s="75"/>
      <c r="AC809" s="75"/>
      <c r="AD809" s="75"/>
      <c r="AE809" s="75"/>
      <c r="AF809" s="76"/>
      <c r="AG809" s="101"/>
      <c r="AH809" s="102"/>
      <c r="AI809" s="103"/>
      <c r="AJ809" s="104">
        <f t="shared" si="324"/>
        <v>0</v>
      </c>
      <c r="AK809" s="105" t="s">
        <v>75</v>
      </c>
      <c r="AL809" s="92" t="s">
        <v>75</v>
      </c>
      <c r="AM809" s="106" t="s">
        <v>75</v>
      </c>
      <c r="AN809" s="103" t="s">
        <v>75</v>
      </c>
      <c r="AO809" s="92" t="s">
        <v>77</v>
      </c>
      <c r="AP809" s="106" t="s">
        <v>77</v>
      </c>
      <c r="AQ809" s="103"/>
      <c r="AR809" s="92"/>
      <c r="AS809" s="92"/>
      <c r="AT809" s="92"/>
      <c r="AU809" s="93"/>
      <c r="AV809" s="107">
        <f t="shared" si="262"/>
        <v>0</v>
      </c>
      <c r="AW809" s="98"/>
      <c r="AX809" s="98"/>
      <c r="AY809" s="98"/>
      <c r="AZ809" s="98"/>
      <c r="BA809" s="98"/>
      <c r="BB809" s="98"/>
      <c r="BC809" s="98"/>
      <c r="BD809" s="98"/>
      <c r="BE809" s="99"/>
    </row>
    <row r="810" spans="1:57" ht="34.049999999999997" customHeight="1" x14ac:dyDescent="0.3">
      <c r="A810" s="702"/>
      <c r="B810" s="674" t="s">
        <v>378</v>
      </c>
      <c r="C810" s="735" t="s">
        <v>379</v>
      </c>
      <c r="D810" s="51" t="s">
        <v>74</v>
      </c>
      <c r="E810" s="724">
        <v>37</v>
      </c>
      <c r="F810" s="681">
        <f>E810-SUM(M810:M814)</f>
        <v>35</v>
      </c>
      <c r="G810" s="53">
        <f t="shared" si="257"/>
        <v>0</v>
      </c>
      <c r="H810" s="54">
        <f t="shared" si="279"/>
        <v>0</v>
      </c>
      <c r="I810" s="55"/>
      <c r="J810" s="55"/>
      <c r="K810" s="55"/>
      <c r="L810" s="56"/>
      <c r="M810" s="57">
        <f t="shared" si="287"/>
        <v>0</v>
      </c>
      <c r="N810" s="58"/>
      <c r="O810" s="58"/>
      <c r="P810" s="58"/>
      <c r="Q810" s="58"/>
      <c r="R810" s="61"/>
      <c r="S810" s="62"/>
      <c r="T810" s="62"/>
      <c r="U810" s="62"/>
      <c r="V810" s="108"/>
      <c r="W810" s="108"/>
      <c r="X810" s="63"/>
      <c r="Y810" s="60"/>
      <c r="Z810" s="61"/>
      <c r="AA810" s="67"/>
      <c r="AB810" s="55"/>
      <c r="AC810" s="55"/>
      <c r="AD810" s="55"/>
      <c r="AE810" s="55"/>
      <c r="AF810" s="56"/>
      <c r="AG810" s="67"/>
      <c r="AH810" s="70"/>
      <c r="AI810" s="69"/>
      <c r="AJ810" s="68">
        <f t="shared" ref="AJ810:AJ811" si="325">SUM(AN810:AP810)</f>
        <v>0</v>
      </c>
      <c r="AK810" s="69" t="s">
        <v>371</v>
      </c>
      <c r="AL810" s="55" t="s">
        <v>371</v>
      </c>
      <c r="AM810" s="70" t="s">
        <v>371</v>
      </c>
      <c r="AN810" s="67"/>
      <c r="AO810" s="55"/>
      <c r="AP810" s="70"/>
      <c r="AQ810" s="67" t="s">
        <v>371</v>
      </c>
      <c r="AR810" s="55" t="s">
        <v>371</v>
      </c>
      <c r="AS810" s="55" t="s">
        <v>371</v>
      </c>
      <c r="AT810" s="55" t="s">
        <v>371</v>
      </c>
      <c r="AU810" s="70" t="s">
        <v>371</v>
      </c>
      <c r="AV810" s="71">
        <f t="shared" si="262"/>
        <v>0</v>
      </c>
      <c r="AW810" s="108"/>
      <c r="AX810" s="108"/>
      <c r="AY810" s="108"/>
      <c r="AZ810" s="108"/>
      <c r="BA810" s="108"/>
      <c r="BB810" s="108"/>
      <c r="BC810" s="108"/>
      <c r="BD810" s="108"/>
      <c r="BE810" s="63"/>
    </row>
    <row r="811" spans="1:57" ht="34.049999999999997" customHeight="1" x14ac:dyDescent="0.3">
      <c r="A811" s="702"/>
      <c r="B811" s="675"/>
      <c r="C811" s="672"/>
      <c r="D811" s="72" t="s">
        <v>76</v>
      </c>
      <c r="E811" s="678"/>
      <c r="F811" s="672"/>
      <c r="G811" s="73">
        <f t="shared" si="257"/>
        <v>0</v>
      </c>
      <c r="H811" s="74">
        <f t="shared" si="279"/>
        <v>0</v>
      </c>
      <c r="I811" s="75"/>
      <c r="J811" s="75"/>
      <c r="K811" s="75"/>
      <c r="L811" s="76"/>
      <c r="M811" s="77">
        <f t="shared" si="287"/>
        <v>0</v>
      </c>
      <c r="N811" s="78"/>
      <c r="O811" s="78"/>
      <c r="P811" s="78"/>
      <c r="Q811" s="78"/>
      <c r="R811" s="81"/>
      <c r="S811" s="62"/>
      <c r="T811" s="62"/>
      <c r="U811" s="62"/>
      <c r="V811" s="108"/>
      <c r="W811" s="108"/>
      <c r="X811" s="63"/>
      <c r="Y811" s="109"/>
      <c r="Z811" s="63"/>
      <c r="AA811" s="64"/>
      <c r="AB811" s="65"/>
      <c r="AC811" s="65"/>
      <c r="AD811" s="65"/>
      <c r="AE811" s="65"/>
      <c r="AF811" s="66"/>
      <c r="AG811" s="82"/>
      <c r="AH811" s="85"/>
      <c r="AI811" s="84"/>
      <c r="AJ811" s="83">
        <f t="shared" si="325"/>
        <v>0</v>
      </c>
      <c r="AK811" s="84" t="s">
        <v>371</v>
      </c>
      <c r="AL811" s="75" t="s">
        <v>371</v>
      </c>
      <c r="AM811" s="85" t="s">
        <v>371</v>
      </c>
      <c r="AN811" s="82"/>
      <c r="AO811" s="75"/>
      <c r="AP811" s="85"/>
      <c r="AQ811" s="82" t="s">
        <v>371</v>
      </c>
      <c r="AR811" s="75" t="s">
        <v>371</v>
      </c>
      <c r="AS811" s="75" t="s">
        <v>371</v>
      </c>
      <c r="AT811" s="75" t="s">
        <v>371</v>
      </c>
      <c r="AU811" s="85" t="s">
        <v>371</v>
      </c>
      <c r="AV811" s="86">
        <f t="shared" si="262"/>
        <v>0</v>
      </c>
      <c r="AW811" s="108"/>
      <c r="AX811" s="108"/>
      <c r="AY811" s="108"/>
      <c r="AZ811" s="108"/>
      <c r="BA811" s="108"/>
      <c r="BB811" s="108"/>
      <c r="BC811" s="108"/>
      <c r="BD811" s="108"/>
      <c r="BE811" s="63"/>
    </row>
    <row r="812" spans="1:57" ht="34.049999999999997" customHeight="1" x14ac:dyDescent="0.3">
      <c r="A812" s="702"/>
      <c r="B812" s="675"/>
      <c r="C812" s="672"/>
      <c r="D812" s="72" t="s">
        <v>78</v>
      </c>
      <c r="E812" s="678"/>
      <c r="F812" s="672"/>
      <c r="G812" s="73">
        <f t="shared" si="257"/>
        <v>0</v>
      </c>
      <c r="H812" s="74">
        <f t="shared" si="279"/>
        <v>0</v>
      </c>
      <c r="I812" s="75"/>
      <c r="J812" s="75"/>
      <c r="K812" s="75"/>
      <c r="L812" s="76"/>
      <c r="M812" s="77">
        <f t="shared" si="287"/>
        <v>0</v>
      </c>
      <c r="N812" s="78"/>
      <c r="O812" s="78"/>
      <c r="P812" s="78"/>
      <c r="Q812" s="78"/>
      <c r="R812" s="81"/>
      <c r="S812" s="62"/>
      <c r="T812" s="62"/>
      <c r="U812" s="62"/>
      <c r="V812" s="108"/>
      <c r="W812" s="108"/>
      <c r="X812" s="63"/>
      <c r="Y812" s="109"/>
      <c r="Z812" s="63"/>
      <c r="AA812" s="64"/>
      <c r="AB812" s="65"/>
      <c r="AC812" s="65"/>
      <c r="AD812" s="65"/>
      <c r="AE812" s="65"/>
      <c r="AF812" s="66"/>
      <c r="AG812" s="82"/>
      <c r="AH812" s="85"/>
      <c r="AI812" s="84"/>
      <c r="AJ812" s="83">
        <f>SUM(AK812:AM812)</f>
        <v>0</v>
      </c>
      <c r="AK812" s="84"/>
      <c r="AL812" s="75"/>
      <c r="AM812" s="85"/>
      <c r="AN812" s="82"/>
      <c r="AO812" s="75"/>
      <c r="AP812" s="85"/>
      <c r="AQ812" s="82"/>
      <c r="AR812" s="75"/>
      <c r="AS812" s="75"/>
      <c r="AT812" s="75"/>
      <c r="AU812" s="85"/>
      <c r="AV812" s="86">
        <f t="shared" si="262"/>
        <v>0</v>
      </c>
      <c r="AW812" s="108"/>
      <c r="AX812" s="108"/>
      <c r="AY812" s="108"/>
      <c r="AZ812" s="108"/>
      <c r="BA812" s="108"/>
      <c r="BB812" s="108"/>
      <c r="BC812" s="108"/>
      <c r="BD812" s="108"/>
      <c r="BE812" s="63"/>
    </row>
    <row r="813" spans="1:57" ht="34.049999999999997" customHeight="1" x14ac:dyDescent="0.3">
      <c r="A813" s="702"/>
      <c r="B813" s="675"/>
      <c r="C813" s="672"/>
      <c r="D813" s="72" t="s">
        <v>79</v>
      </c>
      <c r="E813" s="678"/>
      <c r="F813" s="672"/>
      <c r="G813" s="73">
        <f t="shared" si="257"/>
        <v>2</v>
      </c>
      <c r="H813" s="74">
        <f t="shared" si="279"/>
        <v>2</v>
      </c>
      <c r="I813" s="75">
        <v>2</v>
      </c>
      <c r="J813" s="75"/>
      <c r="K813" s="75"/>
      <c r="L813" s="76"/>
      <c r="M813" s="77">
        <f t="shared" si="287"/>
        <v>2</v>
      </c>
      <c r="N813" s="78">
        <v>2</v>
      </c>
      <c r="O813" s="78"/>
      <c r="P813" s="78"/>
      <c r="Q813" s="78"/>
      <c r="R813" s="81"/>
      <c r="S813" s="62">
        <v>2</v>
      </c>
      <c r="T813" s="62"/>
      <c r="U813" s="62"/>
      <c r="V813" s="108"/>
      <c r="W813" s="108"/>
      <c r="X813" s="63"/>
      <c r="Y813" s="109">
        <v>2</v>
      </c>
      <c r="Z813" s="63"/>
      <c r="AA813" s="64"/>
      <c r="AB813" s="65"/>
      <c r="AC813" s="65"/>
      <c r="AD813" s="65"/>
      <c r="AE813" s="65"/>
      <c r="AF813" s="66"/>
      <c r="AG813" s="82">
        <v>39</v>
      </c>
      <c r="AH813" s="85">
        <v>20</v>
      </c>
      <c r="AI813" s="84">
        <v>100</v>
      </c>
      <c r="AJ813" s="83">
        <f t="shared" ref="AJ813:AJ814" si="326">SUM(AQ813:AU813)</f>
        <v>2</v>
      </c>
      <c r="AK813" s="84" t="s">
        <v>371</v>
      </c>
      <c r="AL813" s="75" t="s">
        <v>371</v>
      </c>
      <c r="AM813" s="85" t="s">
        <v>371</v>
      </c>
      <c r="AN813" s="82" t="s">
        <v>371</v>
      </c>
      <c r="AO813" s="75" t="s">
        <v>371</v>
      </c>
      <c r="AP813" s="85" t="s">
        <v>371</v>
      </c>
      <c r="AQ813" s="82"/>
      <c r="AR813" s="75"/>
      <c r="AS813" s="75">
        <v>2</v>
      </c>
      <c r="AT813" s="75"/>
      <c r="AU813" s="85"/>
      <c r="AV813" s="86">
        <f t="shared" si="262"/>
        <v>0</v>
      </c>
      <c r="AW813" s="108"/>
      <c r="AX813" s="108"/>
      <c r="AY813" s="108"/>
      <c r="AZ813" s="108"/>
      <c r="BA813" s="108"/>
      <c r="BB813" s="108"/>
      <c r="BC813" s="108"/>
      <c r="BD813" s="108"/>
      <c r="BE813" s="63"/>
    </row>
    <row r="814" spans="1:57" ht="34.049999999999997" customHeight="1" x14ac:dyDescent="0.3">
      <c r="A814" s="703"/>
      <c r="B814" s="676"/>
      <c r="C814" s="673"/>
      <c r="D814" s="89" t="s">
        <v>80</v>
      </c>
      <c r="E814" s="679"/>
      <c r="F814" s="673"/>
      <c r="G814" s="90">
        <f t="shared" si="257"/>
        <v>0</v>
      </c>
      <c r="H814" s="91">
        <f t="shared" si="279"/>
        <v>0</v>
      </c>
      <c r="I814" s="92"/>
      <c r="J814" s="92"/>
      <c r="K814" s="92"/>
      <c r="L814" s="93"/>
      <c r="M814" s="110">
        <f t="shared" si="287"/>
        <v>0</v>
      </c>
      <c r="N814" s="98"/>
      <c r="O814" s="98"/>
      <c r="P814" s="98"/>
      <c r="Q814" s="98"/>
      <c r="R814" s="99"/>
      <c r="S814" s="100"/>
      <c r="T814" s="100"/>
      <c r="U814" s="100"/>
      <c r="V814" s="78"/>
      <c r="W814" s="78"/>
      <c r="X814" s="81"/>
      <c r="Y814" s="80"/>
      <c r="Z814" s="81"/>
      <c r="AA814" s="82"/>
      <c r="AB814" s="75"/>
      <c r="AC814" s="75"/>
      <c r="AD814" s="75"/>
      <c r="AE814" s="75"/>
      <c r="AF814" s="76"/>
      <c r="AG814" s="103"/>
      <c r="AH814" s="106"/>
      <c r="AI814" s="111"/>
      <c r="AJ814" s="112">
        <f t="shared" si="326"/>
        <v>0</v>
      </c>
      <c r="AK814" s="105"/>
      <c r="AL814" s="92"/>
      <c r="AM814" s="106"/>
      <c r="AN814" s="103"/>
      <c r="AO814" s="92"/>
      <c r="AP814" s="106"/>
      <c r="AQ814" s="103"/>
      <c r="AR814" s="92"/>
      <c r="AS814" s="92"/>
      <c r="AT814" s="92"/>
      <c r="AU814" s="106"/>
      <c r="AV814" s="107">
        <f t="shared" si="262"/>
        <v>0</v>
      </c>
      <c r="AW814" s="78"/>
      <c r="AX814" s="78"/>
      <c r="AY814" s="78"/>
      <c r="AZ814" s="78"/>
      <c r="BA814" s="78"/>
      <c r="BB814" s="78"/>
      <c r="BC814" s="78"/>
      <c r="BD814" s="78"/>
      <c r="BE814" s="81"/>
    </row>
    <row r="815" spans="1:57" ht="34.049999999999997" customHeight="1" x14ac:dyDescent="0.3">
      <c r="A815" s="713" t="s">
        <v>380</v>
      </c>
      <c r="B815" s="674" t="s">
        <v>381</v>
      </c>
      <c r="C815" s="671" t="s">
        <v>382</v>
      </c>
      <c r="D815" s="51" t="s">
        <v>74</v>
      </c>
      <c r="E815" s="738">
        <v>301</v>
      </c>
      <c r="F815" s="749">
        <f>E815-SUM(M815:M819)</f>
        <v>90</v>
      </c>
      <c r="G815" s="53">
        <f t="shared" si="257"/>
        <v>49</v>
      </c>
      <c r="H815" s="54">
        <f t="shared" si="279"/>
        <v>0</v>
      </c>
      <c r="I815" s="55"/>
      <c r="J815" s="55"/>
      <c r="K815" s="55"/>
      <c r="L815" s="56"/>
      <c r="M815" s="57">
        <f t="shared" si="287"/>
        <v>49</v>
      </c>
      <c r="N815" s="58"/>
      <c r="O815" s="58"/>
      <c r="P815" s="58"/>
      <c r="Q815" s="58"/>
      <c r="R815" s="61">
        <v>49</v>
      </c>
      <c r="S815" s="113">
        <v>5</v>
      </c>
      <c r="T815" s="113"/>
      <c r="U815" s="113"/>
      <c r="V815" s="58">
        <v>44</v>
      </c>
      <c r="W815" s="58"/>
      <c r="X815" s="61"/>
      <c r="Y815" s="60">
        <v>45</v>
      </c>
      <c r="Z815" s="61">
        <v>4</v>
      </c>
      <c r="AA815" s="67"/>
      <c r="AB815" s="55">
        <v>9</v>
      </c>
      <c r="AC815" s="55">
        <v>9</v>
      </c>
      <c r="AD815" s="55"/>
      <c r="AE815" s="55">
        <v>29</v>
      </c>
      <c r="AF815" s="56">
        <v>2</v>
      </c>
      <c r="AG815" s="67">
        <v>42.75</v>
      </c>
      <c r="AH815" s="70">
        <v>19.420000000000002</v>
      </c>
      <c r="AI815" s="69">
        <v>8.5299999999999994</v>
      </c>
      <c r="AJ815" s="68">
        <f t="shared" ref="AJ815:AJ816" si="327">SUM(AN815:AP815)</f>
        <v>49</v>
      </c>
      <c r="AK815" s="69" t="s">
        <v>75</v>
      </c>
      <c r="AL815" s="55" t="s">
        <v>75</v>
      </c>
      <c r="AM815" s="70" t="s">
        <v>75</v>
      </c>
      <c r="AN815" s="67">
        <v>19</v>
      </c>
      <c r="AO815" s="55">
        <v>30</v>
      </c>
      <c r="AP815" s="70"/>
      <c r="AQ815" s="67" t="s">
        <v>75</v>
      </c>
      <c r="AR815" s="55" t="s">
        <v>75</v>
      </c>
      <c r="AS815" s="55" t="s">
        <v>75</v>
      </c>
      <c r="AT815" s="55" t="s">
        <v>75</v>
      </c>
      <c r="AU815" s="70" t="s">
        <v>75</v>
      </c>
      <c r="AV815" s="71">
        <f t="shared" si="262"/>
        <v>0</v>
      </c>
      <c r="AW815" s="58"/>
      <c r="AX815" s="58"/>
      <c r="AY815" s="58"/>
      <c r="AZ815" s="58"/>
      <c r="BA815" s="58"/>
      <c r="BB815" s="58"/>
      <c r="BC815" s="58"/>
      <c r="BD815" s="58"/>
      <c r="BE815" s="61"/>
    </row>
    <row r="816" spans="1:57" ht="34.049999999999997" customHeight="1" x14ac:dyDescent="0.3">
      <c r="A816" s="702"/>
      <c r="B816" s="675"/>
      <c r="C816" s="672"/>
      <c r="D816" s="72" t="s">
        <v>76</v>
      </c>
      <c r="E816" s="678"/>
      <c r="F816" s="672"/>
      <c r="G816" s="73">
        <f t="shared" si="257"/>
        <v>0</v>
      </c>
      <c r="H816" s="74">
        <f t="shared" si="279"/>
        <v>0</v>
      </c>
      <c r="I816" s="75"/>
      <c r="J816" s="75"/>
      <c r="K816" s="75"/>
      <c r="L816" s="76"/>
      <c r="M816" s="77">
        <f t="shared" si="287"/>
        <v>0</v>
      </c>
      <c r="N816" s="78"/>
      <c r="O816" s="78"/>
      <c r="P816" s="78"/>
      <c r="Q816" s="78"/>
      <c r="R816" s="81"/>
      <c r="S816" s="62"/>
      <c r="T816" s="62"/>
      <c r="U816" s="62"/>
      <c r="V816" s="108"/>
      <c r="W816" s="108"/>
      <c r="X816" s="63"/>
      <c r="Y816" s="109"/>
      <c r="Z816" s="63"/>
      <c r="AA816" s="64"/>
      <c r="AB816" s="65"/>
      <c r="AC816" s="65"/>
      <c r="AD816" s="65"/>
      <c r="AE816" s="65"/>
      <c r="AF816" s="66"/>
      <c r="AG816" s="82"/>
      <c r="AH816" s="85"/>
      <c r="AI816" s="84"/>
      <c r="AJ816" s="83">
        <f t="shared" si="327"/>
        <v>0</v>
      </c>
      <c r="AK816" s="84" t="s">
        <v>77</v>
      </c>
      <c r="AL816" s="75" t="s">
        <v>77</v>
      </c>
      <c r="AM816" s="85" t="s">
        <v>77</v>
      </c>
      <c r="AN816" s="82"/>
      <c r="AO816" s="75"/>
      <c r="AP816" s="85"/>
      <c r="AQ816" s="82" t="s">
        <v>75</v>
      </c>
      <c r="AR816" s="75" t="s">
        <v>75</v>
      </c>
      <c r="AS816" s="75" t="s">
        <v>75</v>
      </c>
      <c r="AT816" s="75" t="s">
        <v>75</v>
      </c>
      <c r="AU816" s="85" t="s">
        <v>75</v>
      </c>
      <c r="AV816" s="86">
        <f t="shared" si="262"/>
        <v>0</v>
      </c>
      <c r="AW816" s="108"/>
      <c r="AX816" s="108"/>
      <c r="AY816" s="108"/>
      <c r="AZ816" s="108"/>
      <c r="BA816" s="108"/>
      <c r="BB816" s="108"/>
      <c r="BC816" s="108"/>
      <c r="BD816" s="108"/>
      <c r="BE816" s="63"/>
    </row>
    <row r="817" spans="1:57" ht="34.049999999999997" customHeight="1" x14ac:dyDescent="0.3">
      <c r="A817" s="702"/>
      <c r="B817" s="675"/>
      <c r="C817" s="672"/>
      <c r="D817" s="72" t="s">
        <v>78</v>
      </c>
      <c r="E817" s="678"/>
      <c r="F817" s="672"/>
      <c r="G817" s="73">
        <f t="shared" si="257"/>
        <v>0</v>
      </c>
      <c r="H817" s="74">
        <f t="shared" si="279"/>
        <v>0</v>
      </c>
      <c r="I817" s="75"/>
      <c r="J817" s="75"/>
      <c r="K817" s="75"/>
      <c r="L817" s="76"/>
      <c r="M817" s="77">
        <f t="shared" si="287"/>
        <v>0</v>
      </c>
      <c r="N817" s="78"/>
      <c r="O817" s="78"/>
      <c r="P817" s="78"/>
      <c r="Q817" s="78"/>
      <c r="R817" s="81"/>
      <c r="S817" s="62"/>
      <c r="T817" s="62"/>
      <c r="U817" s="62"/>
      <c r="V817" s="108"/>
      <c r="W817" s="108"/>
      <c r="X817" s="63"/>
      <c r="Y817" s="109"/>
      <c r="Z817" s="63"/>
      <c r="AA817" s="64"/>
      <c r="AB817" s="65"/>
      <c r="AC817" s="65"/>
      <c r="AD817" s="65"/>
      <c r="AE817" s="65"/>
      <c r="AF817" s="66"/>
      <c r="AG817" s="82"/>
      <c r="AH817" s="85"/>
      <c r="AI817" s="84"/>
      <c r="AJ817" s="83">
        <f>SUM(AK817:AM817)</f>
        <v>0</v>
      </c>
      <c r="AK817" s="84"/>
      <c r="AL817" s="75"/>
      <c r="AM817" s="85"/>
      <c r="AN817" s="82" t="s">
        <v>75</v>
      </c>
      <c r="AO817" s="75" t="s">
        <v>75</v>
      </c>
      <c r="AP817" s="85" t="s">
        <v>75</v>
      </c>
      <c r="AQ817" s="82" t="s">
        <v>75</v>
      </c>
      <c r="AR817" s="75" t="s">
        <v>75</v>
      </c>
      <c r="AS817" s="75" t="s">
        <v>75</v>
      </c>
      <c r="AT817" s="75" t="s">
        <v>75</v>
      </c>
      <c r="AU817" s="85" t="s">
        <v>75</v>
      </c>
      <c r="AV817" s="86">
        <f t="shared" si="262"/>
        <v>0</v>
      </c>
      <c r="AW817" s="108"/>
      <c r="AX817" s="108"/>
      <c r="AY817" s="108"/>
      <c r="AZ817" s="108"/>
      <c r="BA817" s="108"/>
      <c r="BB817" s="108"/>
      <c r="BC817" s="108"/>
      <c r="BD817" s="108"/>
      <c r="BE817" s="63"/>
    </row>
    <row r="818" spans="1:57" ht="34.049999999999997" customHeight="1" x14ac:dyDescent="0.3">
      <c r="A818" s="702"/>
      <c r="B818" s="675"/>
      <c r="C818" s="672"/>
      <c r="D818" s="72" t="s">
        <v>79</v>
      </c>
      <c r="E818" s="678"/>
      <c r="F818" s="672"/>
      <c r="G818" s="73">
        <f t="shared" si="257"/>
        <v>169</v>
      </c>
      <c r="H818" s="74">
        <f t="shared" si="279"/>
        <v>19</v>
      </c>
      <c r="I818" s="75">
        <v>7</v>
      </c>
      <c r="J818" s="75">
        <v>12</v>
      </c>
      <c r="K818" s="75"/>
      <c r="L818" s="76"/>
      <c r="M818" s="77">
        <v>162</v>
      </c>
      <c r="N818" s="78"/>
      <c r="O818" s="78"/>
      <c r="P818" s="78"/>
      <c r="Q818" s="78"/>
      <c r="R818" s="81">
        <v>162</v>
      </c>
      <c r="S818" s="62">
        <v>39</v>
      </c>
      <c r="T818" s="62"/>
      <c r="U818" s="62"/>
      <c r="V818" s="108">
        <v>123</v>
      </c>
      <c r="W818" s="108"/>
      <c r="X818" s="63"/>
      <c r="Y818" s="109">
        <v>144</v>
      </c>
      <c r="Z818" s="63">
        <v>18</v>
      </c>
      <c r="AA818" s="64">
        <v>1</v>
      </c>
      <c r="AB818" s="65">
        <v>47</v>
      </c>
      <c r="AC818" s="65">
        <v>47</v>
      </c>
      <c r="AD818" s="65"/>
      <c r="AE818" s="65">
        <v>100</v>
      </c>
      <c r="AF818" s="66">
        <v>13</v>
      </c>
      <c r="AG818" s="82">
        <v>47.36</v>
      </c>
      <c r="AH818" s="85">
        <v>18.440000000000001</v>
      </c>
      <c r="AI818" s="84">
        <v>68.650000000000006</v>
      </c>
      <c r="AJ818" s="83">
        <f t="shared" ref="AJ818:AJ819" si="328">SUM(AQ818:AU818)</f>
        <v>139</v>
      </c>
      <c r="AK818" s="84" t="s">
        <v>77</v>
      </c>
      <c r="AL818" s="75" t="s">
        <v>77</v>
      </c>
      <c r="AM818" s="85" t="s">
        <v>77</v>
      </c>
      <c r="AN818" s="82" t="s">
        <v>75</v>
      </c>
      <c r="AO818" s="75" t="s">
        <v>75</v>
      </c>
      <c r="AP818" s="85" t="s">
        <v>75</v>
      </c>
      <c r="AQ818" s="82">
        <v>48</v>
      </c>
      <c r="AR818" s="75">
        <v>43</v>
      </c>
      <c r="AS818" s="75">
        <v>35</v>
      </c>
      <c r="AT818" s="75">
        <v>13</v>
      </c>
      <c r="AU818" s="85"/>
      <c r="AV818" s="86">
        <f t="shared" si="262"/>
        <v>7</v>
      </c>
      <c r="AW818" s="108"/>
      <c r="AX818" s="108">
        <v>2</v>
      </c>
      <c r="AY818" s="108">
        <v>2</v>
      </c>
      <c r="AZ818" s="108"/>
      <c r="BA818" s="108">
        <v>1</v>
      </c>
      <c r="BB818" s="108"/>
      <c r="BC818" s="108">
        <v>2</v>
      </c>
      <c r="BD818" s="108"/>
      <c r="BE818" s="63"/>
    </row>
    <row r="819" spans="1:57" ht="34.049999999999997" customHeight="1" x14ac:dyDescent="0.3">
      <c r="A819" s="703"/>
      <c r="B819" s="676"/>
      <c r="C819" s="721"/>
      <c r="D819" s="89" t="s">
        <v>80</v>
      </c>
      <c r="E819" s="679"/>
      <c r="F819" s="673"/>
      <c r="G819" s="90">
        <f t="shared" si="257"/>
        <v>0</v>
      </c>
      <c r="H819" s="91">
        <f t="shared" si="279"/>
        <v>0</v>
      </c>
      <c r="I819" s="92"/>
      <c r="J819" s="92"/>
      <c r="K819" s="92"/>
      <c r="L819" s="93"/>
      <c r="M819" s="110">
        <f t="shared" ref="M819:M894" si="329">IF(AND(SUM(N819:R819)=SUM(Y819:Z819),SUM(S819:X819)=SUM(Y819:Z819)),SUM(N819:R819),"ПЕРЕВІРТЕ ПРАВИЛЬНІСТЬ ДАНИХ")</f>
        <v>0</v>
      </c>
      <c r="N819" s="98"/>
      <c r="O819" s="98"/>
      <c r="P819" s="98"/>
      <c r="Q819" s="98"/>
      <c r="R819" s="99"/>
      <c r="S819" s="114"/>
      <c r="T819" s="114"/>
      <c r="U819" s="114"/>
      <c r="V819" s="98"/>
      <c r="W819" s="98"/>
      <c r="X819" s="99"/>
      <c r="Y819" s="97"/>
      <c r="Z819" s="99"/>
      <c r="AA819" s="103"/>
      <c r="AB819" s="92"/>
      <c r="AC819" s="92"/>
      <c r="AD819" s="92"/>
      <c r="AE819" s="92"/>
      <c r="AF819" s="93"/>
      <c r="AG819" s="103"/>
      <c r="AH819" s="106"/>
      <c r="AI819" s="105"/>
      <c r="AJ819" s="83">
        <f t="shared" si="328"/>
        <v>0</v>
      </c>
      <c r="AK819" s="105" t="s">
        <v>75</v>
      </c>
      <c r="AL819" s="92" t="s">
        <v>75</v>
      </c>
      <c r="AM819" s="106" t="s">
        <v>75</v>
      </c>
      <c r="AN819" s="103" t="s">
        <v>75</v>
      </c>
      <c r="AO819" s="92" t="s">
        <v>77</v>
      </c>
      <c r="AP819" s="106" t="s">
        <v>77</v>
      </c>
      <c r="AQ819" s="103"/>
      <c r="AR819" s="92"/>
      <c r="AS819" s="92"/>
      <c r="AT819" s="92"/>
      <c r="AU819" s="106"/>
      <c r="AV819" s="107">
        <f t="shared" si="262"/>
        <v>0</v>
      </c>
      <c r="AW819" s="98"/>
      <c r="AX819" s="98"/>
      <c r="AY819" s="98"/>
      <c r="AZ819" s="98"/>
      <c r="BA819" s="98"/>
      <c r="BB819" s="98"/>
      <c r="BC819" s="98"/>
      <c r="BD819" s="98"/>
      <c r="BE819" s="99"/>
    </row>
    <row r="820" spans="1:57" ht="34.049999999999997" customHeight="1" x14ac:dyDescent="0.3">
      <c r="A820" s="713" t="s">
        <v>383</v>
      </c>
      <c r="B820" s="674" t="s">
        <v>384</v>
      </c>
      <c r="C820" s="671" t="s">
        <v>385</v>
      </c>
      <c r="D820" s="51" t="s">
        <v>74</v>
      </c>
      <c r="E820" s="724">
        <v>404</v>
      </c>
      <c r="F820" s="681">
        <f>E820-SUM(M820:M824)</f>
        <v>94</v>
      </c>
      <c r="G820" s="53">
        <f t="shared" si="257"/>
        <v>16</v>
      </c>
      <c r="H820" s="54">
        <f t="shared" si="279"/>
        <v>0</v>
      </c>
      <c r="I820" s="55"/>
      <c r="J820" s="55"/>
      <c r="K820" s="55"/>
      <c r="L820" s="56"/>
      <c r="M820" s="57">
        <f t="shared" si="329"/>
        <v>14</v>
      </c>
      <c r="N820" s="58"/>
      <c r="O820" s="58"/>
      <c r="P820" s="58"/>
      <c r="Q820" s="58"/>
      <c r="R820" s="59">
        <v>14</v>
      </c>
      <c r="S820" s="60"/>
      <c r="T820" s="58"/>
      <c r="U820" s="58"/>
      <c r="V820" s="55">
        <v>14</v>
      </c>
      <c r="W820" s="58"/>
      <c r="X820" s="61"/>
      <c r="Y820" s="62">
        <v>12</v>
      </c>
      <c r="Z820" s="63">
        <v>2</v>
      </c>
      <c r="AA820" s="64"/>
      <c r="AB820" s="65">
        <v>8</v>
      </c>
      <c r="AC820" s="65">
        <v>7</v>
      </c>
      <c r="AD820" s="65">
        <v>4</v>
      </c>
      <c r="AE820" s="65">
        <v>6</v>
      </c>
      <c r="AF820" s="66">
        <v>2</v>
      </c>
      <c r="AG820" s="64">
        <v>46.4</v>
      </c>
      <c r="AH820" s="66">
        <v>24</v>
      </c>
      <c r="AI820" s="67">
        <v>14.3</v>
      </c>
      <c r="AJ820" s="83">
        <f t="shared" ref="AJ820:AJ821" si="330">SUM(AN820:AP820)</f>
        <v>14</v>
      </c>
      <c r="AK820" s="69" t="s">
        <v>75</v>
      </c>
      <c r="AL820" s="55" t="s">
        <v>75</v>
      </c>
      <c r="AM820" s="70" t="s">
        <v>75</v>
      </c>
      <c r="AN820" s="67"/>
      <c r="AO820" s="55">
        <v>12</v>
      </c>
      <c r="AP820" s="70">
        <v>2</v>
      </c>
      <c r="AQ820" s="67" t="s">
        <v>75</v>
      </c>
      <c r="AR820" s="55" t="s">
        <v>75</v>
      </c>
      <c r="AS820" s="55" t="s">
        <v>75</v>
      </c>
      <c r="AT820" s="55" t="s">
        <v>75</v>
      </c>
      <c r="AU820" s="56" t="s">
        <v>75</v>
      </c>
      <c r="AV820" s="71">
        <f t="shared" si="262"/>
        <v>2</v>
      </c>
      <c r="AW820" s="58"/>
      <c r="AX820" s="58">
        <v>1</v>
      </c>
      <c r="AY820" s="58"/>
      <c r="AZ820" s="58"/>
      <c r="BA820" s="58">
        <v>1</v>
      </c>
      <c r="BB820" s="58"/>
      <c r="BC820" s="58"/>
      <c r="BD820" s="58"/>
      <c r="BE820" s="61"/>
    </row>
    <row r="821" spans="1:57" ht="34.049999999999997" customHeight="1" x14ac:dyDescent="0.3">
      <c r="A821" s="702"/>
      <c r="B821" s="675"/>
      <c r="C821" s="672"/>
      <c r="D821" s="72" t="s">
        <v>76</v>
      </c>
      <c r="E821" s="678"/>
      <c r="F821" s="672"/>
      <c r="G821" s="73">
        <f t="shared" si="257"/>
        <v>0</v>
      </c>
      <c r="H821" s="74">
        <f t="shared" si="279"/>
        <v>0</v>
      </c>
      <c r="I821" s="75"/>
      <c r="J821" s="75"/>
      <c r="K821" s="75"/>
      <c r="L821" s="76"/>
      <c r="M821" s="77">
        <f t="shared" si="329"/>
        <v>0</v>
      </c>
      <c r="N821" s="78"/>
      <c r="O821" s="78"/>
      <c r="P821" s="78"/>
      <c r="Q821" s="78"/>
      <c r="R821" s="79"/>
      <c r="S821" s="80"/>
      <c r="T821" s="75"/>
      <c r="U821" s="75"/>
      <c r="V821" s="78"/>
      <c r="W821" s="78"/>
      <c r="X821" s="81"/>
      <c r="Y821" s="62"/>
      <c r="Z821" s="63"/>
      <c r="AA821" s="64"/>
      <c r="AB821" s="65"/>
      <c r="AC821" s="65"/>
      <c r="AD821" s="65"/>
      <c r="AE821" s="65"/>
      <c r="AF821" s="66"/>
      <c r="AG821" s="82"/>
      <c r="AH821" s="76"/>
      <c r="AI821" s="82"/>
      <c r="AJ821" s="83">
        <f t="shared" si="330"/>
        <v>0</v>
      </c>
      <c r="AK821" s="84" t="s">
        <v>77</v>
      </c>
      <c r="AL821" s="75" t="s">
        <v>77</v>
      </c>
      <c r="AM821" s="85" t="s">
        <v>77</v>
      </c>
      <c r="AN821" s="82"/>
      <c r="AO821" s="75"/>
      <c r="AP821" s="85"/>
      <c r="AQ821" s="82" t="s">
        <v>75</v>
      </c>
      <c r="AR821" s="75" t="s">
        <v>75</v>
      </c>
      <c r="AS821" s="75" t="s">
        <v>75</v>
      </c>
      <c r="AT821" s="75" t="s">
        <v>75</v>
      </c>
      <c r="AU821" s="76" t="s">
        <v>75</v>
      </c>
      <c r="AV821" s="86">
        <f t="shared" si="262"/>
        <v>0</v>
      </c>
      <c r="AW821" s="78"/>
      <c r="AX821" s="78"/>
      <c r="AY821" s="78"/>
      <c r="AZ821" s="78"/>
      <c r="BA821" s="78"/>
      <c r="BB821" s="78"/>
      <c r="BC821" s="78"/>
      <c r="BD821" s="78"/>
      <c r="BE821" s="81"/>
    </row>
    <row r="822" spans="1:57" ht="34.049999999999997" customHeight="1" x14ac:dyDescent="0.3">
      <c r="A822" s="702"/>
      <c r="B822" s="675"/>
      <c r="C822" s="672"/>
      <c r="D822" s="72" t="s">
        <v>78</v>
      </c>
      <c r="E822" s="678"/>
      <c r="F822" s="672"/>
      <c r="G822" s="73">
        <f t="shared" si="257"/>
        <v>0</v>
      </c>
      <c r="H822" s="74">
        <f t="shared" si="279"/>
        <v>0</v>
      </c>
      <c r="I822" s="75"/>
      <c r="J822" s="75"/>
      <c r="K822" s="75"/>
      <c r="L822" s="76"/>
      <c r="M822" s="77">
        <f t="shared" si="329"/>
        <v>0</v>
      </c>
      <c r="N822" s="78"/>
      <c r="O822" s="78"/>
      <c r="P822" s="78"/>
      <c r="Q822" s="87"/>
      <c r="R822" s="79"/>
      <c r="S822" s="80"/>
      <c r="T822" s="78"/>
      <c r="U822" s="78"/>
      <c r="V822" s="78"/>
      <c r="W822" s="78"/>
      <c r="X822" s="81"/>
      <c r="Y822" s="62"/>
      <c r="Z822" s="63"/>
      <c r="AA822" s="64"/>
      <c r="AB822" s="65"/>
      <c r="AC822" s="65"/>
      <c r="AD822" s="65"/>
      <c r="AE822" s="65"/>
      <c r="AF822" s="66"/>
      <c r="AG822" s="82"/>
      <c r="AH822" s="76"/>
      <c r="AI822" s="82"/>
      <c r="AJ822" s="83">
        <f>SUM(AK822:AM822)</f>
        <v>0</v>
      </c>
      <c r="AK822" s="84"/>
      <c r="AL822" s="75"/>
      <c r="AM822" s="85"/>
      <c r="AN822" s="82" t="s">
        <v>75</v>
      </c>
      <c r="AO822" s="75" t="s">
        <v>75</v>
      </c>
      <c r="AP822" s="85" t="s">
        <v>75</v>
      </c>
      <c r="AQ822" s="82" t="s">
        <v>75</v>
      </c>
      <c r="AR822" s="75" t="s">
        <v>75</v>
      </c>
      <c r="AS822" s="75" t="s">
        <v>75</v>
      </c>
      <c r="AT822" s="75" t="s">
        <v>75</v>
      </c>
      <c r="AU822" s="76" t="s">
        <v>75</v>
      </c>
      <c r="AV822" s="86">
        <f t="shared" si="262"/>
        <v>0</v>
      </c>
      <c r="AW822" s="78"/>
      <c r="AX822" s="78"/>
      <c r="AY822" s="78"/>
      <c r="AZ822" s="78"/>
      <c r="BA822" s="78"/>
      <c r="BB822" s="78"/>
      <c r="BC822" s="78"/>
      <c r="BD822" s="78"/>
      <c r="BE822" s="81"/>
    </row>
    <row r="823" spans="1:57" ht="34.049999999999997" customHeight="1" x14ac:dyDescent="0.3">
      <c r="A823" s="702"/>
      <c r="B823" s="675"/>
      <c r="C823" s="672"/>
      <c r="D823" s="72" t="s">
        <v>79</v>
      </c>
      <c r="E823" s="678"/>
      <c r="F823" s="672"/>
      <c r="G823" s="73">
        <f t="shared" si="257"/>
        <v>302</v>
      </c>
      <c r="H823" s="74">
        <f t="shared" si="279"/>
        <v>5</v>
      </c>
      <c r="I823" s="75">
        <v>1</v>
      </c>
      <c r="J823" s="75"/>
      <c r="K823" s="75"/>
      <c r="L823" s="76">
        <v>4</v>
      </c>
      <c r="M823" s="77">
        <f t="shared" si="329"/>
        <v>296</v>
      </c>
      <c r="N823" s="78"/>
      <c r="O823" s="78"/>
      <c r="P823" s="78"/>
      <c r="Q823" s="78"/>
      <c r="R823" s="79">
        <v>296</v>
      </c>
      <c r="S823" s="80">
        <v>10</v>
      </c>
      <c r="T823" s="78"/>
      <c r="U823" s="78"/>
      <c r="V823" s="78">
        <v>286</v>
      </c>
      <c r="W823" s="78"/>
      <c r="X823" s="81"/>
      <c r="Y823" s="62">
        <v>247</v>
      </c>
      <c r="Z823" s="63">
        <v>49</v>
      </c>
      <c r="AA823" s="64"/>
      <c r="AB823" s="65">
        <v>84</v>
      </c>
      <c r="AC823" s="65">
        <v>83</v>
      </c>
      <c r="AD823" s="65">
        <v>39</v>
      </c>
      <c r="AE823" s="65">
        <v>107</v>
      </c>
      <c r="AF823" s="66">
        <v>18</v>
      </c>
      <c r="AG823" s="82">
        <v>43.5</v>
      </c>
      <c r="AH823" s="76">
        <v>27</v>
      </c>
      <c r="AI823" s="82">
        <v>101.4</v>
      </c>
      <c r="AJ823" s="83">
        <f t="shared" ref="AJ823:AJ824" si="331">SUM(AQ823:AU823)</f>
        <v>296</v>
      </c>
      <c r="AK823" s="84" t="s">
        <v>77</v>
      </c>
      <c r="AL823" s="75" t="s">
        <v>77</v>
      </c>
      <c r="AM823" s="85" t="s">
        <v>77</v>
      </c>
      <c r="AN823" s="82" t="s">
        <v>75</v>
      </c>
      <c r="AO823" s="75" t="s">
        <v>75</v>
      </c>
      <c r="AP823" s="85" t="s">
        <v>75</v>
      </c>
      <c r="AQ823" s="88">
        <v>16</v>
      </c>
      <c r="AR823" s="76">
        <v>56</v>
      </c>
      <c r="AS823" s="76">
        <v>148</v>
      </c>
      <c r="AT823" s="76">
        <v>67</v>
      </c>
      <c r="AU823" s="85">
        <v>9</v>
      </c>
      <c r="AV823" s="86">
        <f t="shared" si="262"/>
        <v>6</v>
      </c>
      <c r="AW823" s="78"/>
      <c r="AX823" s="78">
        <v>1</v>
      </c>
      <c r="AY823" s="78">
        <v>2</v>
      </c>
      <c r="AZ823" s="78"/>
      <c r="BA823" s="78">
        <v>2</v>
      </c>
      <c r="BB823" s="78"/>
      <c r="BC823" s="78"/>
      <c r="BD823" s="78">
        <v>1</v>
      </c>
      <c r="BE823" s="81"/>
    </row>
    <row r="824" spans="1:57" ht="34.049999999999997" customHeight="1" x14ac:dyDescent="0.3">
      <c r="A824" s="702"/>
      <c r="B824" s="676"/>
      <c r="C824" s="721"/>
      <c r="D824" s="89" t="s">
        <v>80</v>
      </c>
      <c r="E824" s="679"/>
      <c r="F824" s="673"/>
      <c r="G824" s="90">
        <f t="shared" si="257"/>
        <v>0</v>
      </c>
      <c r="H824" s="91">
        <f t="shared" si="279"/>
        <v>0</v>
      </c>
      <c r="I824" s="92"/>
      <c r="J824" s="92"/>
      <c r="K824" s="92"/>
      <c r="L824" s="93"/>
      <c r="M824" s="94">
        <f t="shared" si="329"/>
        <v>0</v>
      </c>
      <c r="N824" s="95"/>
      <c r="O824" s="95"/>
      <c r="P824" s="95"/>
      <c r="Q824" s="95"/>
      <c r="R824" s="96"/>
      <c r="S824" s="97"/>
      <c r="T824" s="98"/>
      <c r="U824" s="98"/>
      <c r="V824" s="98"/>
      <c r="W824" s="98"/>
      <c r="X824" s="99"/>
      <c r="Y824" s="100"/>
      <c r="Z824" s="81"/>
      <c r="AA824" s="82"/>
      <c r="AB824" s="75"/>
      <c r="AC824" s="75"/>
      <c r="AD824" s="75"/>
      <c r="AE824" s="75"/>
      <c r="AF824" s="76"/>
      <c r="AG824" s="101"/>
      <c r="AH824" s="102"/>
      <c r="AI824" s="103"/>
      <c r="AJ824" s="104">
        <f t="shared" si="331"/>
        <v>0</v>
      </c>
      <c r="AK824" s="105" t="s">
        <v>75</v>
      </c>
      <c r="AL824" s="92" t="s">
        <v>75</v>
      </c>
      <c r="AM824" s="106" t="s">
        <v>75</v>
      </c>
      <c r="AN824" s="103" t="s">
        <v>75</v>
      </c>
      <c r="AO824" s="92" t="s">
        <v>77</v>
      </c>
      <c r="AP824" s="106" t="s">
        <v>77</v>
      </c>
      <c r="AQ824" s="103"/>
      <c r="AR824" s="92"/>
      <c r="AS824" s="92"/>
      <c r="AT824" s="92"/>
      <c r="AU824" s="93"/>
      <c r="AV824" s="107">
        <f t="shared" si="262"/>
        <v>0</v>
      </c>
      <c r="AW824" s="98"/>
      <c r="AX824" s="98"/>
      <c r="AY824" s="98"/>
      <c r="AZ824" s="98"/>
      <c r="BA824" s="98"/>
      <c r="BB824" s="98"/>
      <c r="BC824" s="98"/>
      <c r="BD824" s="98"/>
      <c r="BE824" s="99"/>
    </row>
    <row r="825" spans="1:57" ht="34.049999999999997" customHeight="1" x14ac:dyDescent="0.3">
      <c r="A825" s="702"/>
      <c r="B825" s="674" t="s">
        <v>386</v>
      </c>
      <c r="C825" s="671" t="s">
        <v>387</v>
      </c>
      <c r="D825" s="51" t="s">
        <v>74</v>
      </c>
      <c r="E825" s="724">
        <v>12</v>
      </c>
      <c r="F825" s="681">
        <f>E825-SUM(M825:M829)</f>
        <v>1</v>
      </c>
      <c r="G825" s="53">
        <f t="shared" si="257"/>
        <v>0</v>
      </c>
      <c r="H825" s="54">
        <f t="shared" si="279"/>
        <v>0</v>
      </c>
      <c r="I825" s="55"/>
      <c r="J825" s="55"/>
      <c r="K825" s="55"/>
      <c r="L825" s="56"/>
      <c r="M825" s="57">
        <f t="shared" si="329"/>
        <v>0</v>
      </c>
      <c r="N825" s="58"/>
      <c r="O825" s="58"/>
      <c r="P825" s="58"/>
      <c r="Q825" s="58"/>
      <c r="R825" s="61"/>
      <c r="S825" s="62"/>
      <c r="T825" s="62"/>
      <c r="U825" s="62"/>
      <c r="V825" s="108"/>
      <c r="W825" s="108"/>
      <c r="X825" s="63"/>
      <c r="Y825" s="60"/>
      <c r="Z825" s="61"/>
      <c r="AA825" s="67"/>
      <c r="AB825" s="55"/>
      <c r="AC825" s="55"/>
      <c r="AD825" s="55"/>
      <c r="AE825" s="55"/>
      <c r="AF825" s="56"/>
      <c r="AG825" s="67"/>
      <c r="AH825" s="70"/>
      <c r="AI825" s="69"/>
      <c r="AJ825" s="68">
        <f t="shared" ref="AJ825:AJ826" si="332">SUM(AN825:AP825)</f>
        <v>0</v>
      </c>
      <c r="AK825" s="69" t="s">
        <v>75</v>
      </c>
      <c r="AL825" s="55" t="s">
        <v>75</v>
      </c>
      <c r="AM825" s="70" t="s">
        <v>75</v>
      </c>
      <c r="AN825" s="67"/>
      <c r="AO825" s="55"/>
      <c r="AP825" s="70"/>
      <c r="AQ825" s="67" t="s">
        <v>75</v>
      </c>
      <c r="AR825" s="55" t="s">
        <v>75</v>
      </c>
      <c r="AS825" s="55" t="s">
        <v>75</v>
      </c>
      <c r="AT825" s="55" t="s">
        <v>75</v>
      </c>
      <c r="AU825" s="70" t="s">
        <v>75</v>
      </c>
      <c r="AV825" s="71">
        <f t="shared" si="262"/>
        <v>0</v>
      </c>
      <c r="AW825" s="108"/>
      <c r="AX825" s="108"/>
      <c r="AY825" s="108"/>
      <c r="AZ825" s="108"/>
      <c r="BA825" s="108"/>
      <c r="BB825" s="108"/>
      <c r="BC825" s="108"/>
      <c r="BD825" s="108"/>
      <c r="BE825" s="63"/>
    </row>
    <row r="826" spans="1:57" ht="34.049999999999997" customHeight="1" x14ac:dyDescent="0.3">
      <c r="A826" s="702"/>
      <c r="B826" s="675"/>
      <c r="C826" s="672"/>
      <c r="D826" s="72" t="s">
        <v>76</v>
      </c>
      <c r="E826" s="678"/>
      <c r="F826" s="672"/>
      <c r="G826" s="73">
        <f t="shared" si="257"/>
        <v>0</v>
      </c>
      <c r="H826" s="74">
        <f t="shared" si="279"/>
        <v>0</v>
      </c>
      <c r="I826" s="75"/>
      <c r="J826" s="75"/>
      <c r="K826" s="75"/>
      <c r="L826" s="76"/>
      <c r="M826" s="77">
        <f t="shared" si="329"/>
        <v>0</v>
      </c>
      <c r="N826" s="78"/>
      <c r="O826" s="78"/>
      <c r="P826" s="78"/>
      <c r="Q826" s="78"/>
      <c r="R826" s="81"/>
      <c r="S826" s="62"/>
      <c r="T826" s="62"/>
      <c r="U826" s="62"/>
      <c r="V826" s="108"/>
      <c r="W826" s="108"/>
      <c r="X826" s="63"/>
      <c r="Y826" s="109"/>
      <c r="Z826" s="63"/>
      <c r="AA826" s="64"/>
      <c r="AB826" s="65"/>
      <c r="AC826" s="65"/>
      <c r="AD826" s="65"/>
      <c r="AE826" s="65"/>
      <c r="AF826" s="66"/>
      <c r="AG826" s="82"/>
      <c r="AH826" s="85"/>
      <c r="AI826" s="84"/>
      <c r="AJ826" s="83">
        <f t="shared" si="332"/>
        <v>0</v>
      </c>
      <c r="AK826" s="84" t="s">
        <v>77</v>
      </c>
      <c r="AL826" s="75" t="s">
        <v>77</v>
      </c>
      <c r="AM826" s="85" t="s">
        <v>77</v>
      </c>
      <c r="AN826" s="82"/>
      <c r="AO826" s="75"/>
      <c r="AP826" s="85"/>
      <c r="AQ826" s="82" t="s">
        <v>75</v>
      </c>
      <c r="AR826" s="75" t="s">
        <v>75</v>
      </c>
      <c r="AS826" s="75" t="s">
        <v>75</v>
      </c>
      <c r="AT826" s="75" t="s">
        <v>75</v>
      </c>
      <c r="AU826" s="85" t="s">
        <v>75</v>
      </c>
      <c r="AV826" s="86">
        <f t="shared" si="262"/>
        <v>0</v>
      </c>
      <c r="AW826" s="108"/>
      <c r="AX826" s="108"/>
      <c r="AY826" s="108"/>
      <c r="AZ826" s="108"/>
      <c r="BA826" s="108"/>
      <c r="BB826" s="108"/>
      <c r="BC826" s="108"/>
      <c r="BD826" s="108"/>
      <c r="BE826" s="63"/>
    </row>
    <row r="827" spans="1:57" ht="34.049999999999997" customHeight="1" x14ac:dyDescent="0.3">
      <c r="A827" s="702"/>
      <c r="B827" s="675"/>
      <c r="C827" s="672"/>
      <c r="D827" s="72" t="s">
        <v>78</v>
      </c>
      <c r="E827" s="678"/>
      <c r="F827" s="672"/>
      <c r="G827" s="73">
        <f t="shared" si="257"/>
        <v>0</v>
      </c>
      <c r="H827" s="74">
        <f t="shared" si="279"/>
        <v>0</v>
      </c>
      <c r="I827" s="75"/>
      <c r="J827" s="75"/>
      <c r="K827" s="75"/>
      <c r="L827" s="76"/>
      <c r="M827" s="77">
        <f t="shared" si="329"/>
        <v>0</v>
      </c>
      <c r="N827" s="78"/>
      <c r="O827" s="78"/>
      <c r="P827" s="78"/>
      <c r="Q827" s="78"/>
      <c r="R827" s="81"/>
      <c r="S827" s="62"/>
      <c r="T827" s="62"/>
      <c r="U827" s="62"/>
      <c r="V827" s="108"/>
      <c r="W827" s="108"/>
      <c r="X827" s="63"/>
      <c r="Y827" s="109"/>
      <c r="Z827" s="63"/>
      <c r="AA827" s="64"/>
      <c r="AB827" s="65"/>
      <c r="AC827" s="65"/>
      <c r="AD827" s="65"/>
      <c r="AE827" s="65"/>
      <c r="AF827" s="66"/>
      <c r="AG827" s="82"/>
      <c r="AH827" s="85"/>
      <c r="AI827" s="84"/>
      <c r="AJ827" s="83">
        <f>SUM(AK827:AM827)</f>
        <v>0</v>
      </c>
      <c r="AK827" s="84"/>
      <c r="AL827" s="75"/>
      <c r="AM827" s="85"/>
      <c r="AN827" s="82" t="s">
        <v>75</v>
      </c>
      <c r="AO827" s="75" t="s">
        <v>75</v>
      </c>
      <c r="AP827" s="85" t="s">
        <v>75</v>
      </c>
      <c r="AQ827" s="82" t="s">
        <v>75</v>
      </c>
      <c r="AR827" s="75" t="s">
        <v>75</v>
      </c>
      <c r="AS827" s="75" t="s">
        <v>75</v>
      </c>
      <c r="AT827" s="75" t="s">
        <v>75</v>
      </c>
      <c r="AU827" s="85" t="s">
        <v>75</v>
      </c>
      <c r="AV827" s="86">
        <f t="shared" si="262"/>
        <v>0</v>
      </c>
      <c r="AW827" s="108"/>
      <c r="AX827" s="108"/>
      <c r="AY827" s="108"/>
      <c r="AZ827" s="108"/>
      <c r="BA827" s="108"/>
      <c r="BB827" s="108"/>
      <c r="BC827" s="108"/>
      <c r="BD827" s="108"/>
      <c r="BE827" s="63"/>
    </row>
    <row r="828" spans="1:57" ht="34.049999999999997" customHeight="1" x14ac:dyDescent="0.3">
      <c r="A828" s="702"/>
      <c r="B828" s="675"/>
      <c r="C828" s="672"/>
      <c r="D828" s="72" t="s">
        <v>79</v>
      </c>
      <c r="E828" s="678"/>
      <c r="F828" s="672"/>
      <c r="G828" s="73">
        <f t="shared" si="257"/>
        <v>11</v>
      </c>
      <c r="H828" s="74">
        <f t="shared" si="279"/>
        <v>0</v>
      </c>
      <c r="I828" s="75"/>
      <c r="J828" s="75"/>
      <c r="K828" s="75"/>
      <c r="L828" s="76"/>
      <c r="M828" s="77">
        <f t="shared" si="329"/>
        <v>11</v>
      </c>
      <c r="N828" s="78"/>
      <c r="O828" s="78"/>
      <c r="P828" s="78"/>
      <c r="Q828" s="78"/>
      <c r="R828" s="81">
        <v>11</v>
      </c>
      <c r="S828" s="62"/>
      <c r="T828" s="62"/>
      <c r="U828" s="62"/>
      <c r="V828" s="108">
        <v>10</v>
      </c>
      <c r="W828" s="108">
        <v>1</v>
      </c>
      <c r="X828" s="63"/>
      <c r="Y828" s="109">
        <v>11</v>
      </c>
      <c r="Z828" s="63"/>
      <c r="AA828" s="64"/>
      <c r="AB828" s="65">
        <v>2</v>
      </c>
      <c r="AC828" s="65">
        <v>2</v>
      </c>
      <c r="AD828" s="65"/>
      <c r="AE828" s="65">
        <v>4</v>
      </c>
      <c r="AF828" s="66">
        <v>1</v>
      </c>
      <c r="AG828" s="82">
        <v>46</v>
      </c>
      <c r="AH828" s="85">
        <v>20</v>
      </c>
      <c r="AI828" s="84">
        <v>137</v>
      </c>
      <c r="AJ828" s="83">
        <f t="shared" ref="AJ828:AJ829" si="333">SUM(AQ828:AU828)</f>
        <v>11</v>
      </c>
      <c r="AK828" s="84" t="s">
        <v>77</v>
      </c>
      <c r="AL828" s="75" t="s">
        <v>77</v>
      </c>
      <c r="AM828" s="85" t="s">
        <v>77</v>
      </c>
      <c r="AN828" s="82" t="s">
        <v>75</v>
      </c>
      <c r="AO828" s="75" t="s">
        <v>75</v>
      </c>
      <c r="AP828" s="85" t="s">
        <v>75</v>
      </c>
      <c r="AQ828" s="82"/>
      <c r="AR828" s="75"/>
      <c r="AS828" s="75">
        <v>5</v>
      </c>
      <c r="AT828" s="75">
        <v>3</v>
      </c>
      <c r="AU828" s="85">
        <v>3</v>
      </c>
      <c r="AV828" s="86">
        <f t="shared" si="262"/>
        <v>0</v>
      </c>
      <c r="AW828" s="108"/>
      <c r="AX828" s="108"/>
      <c r="AY828" s="108"/>
      <c r="AZ828" s="108"/>
      <c r="BA828" s="108"/>
      <c r="BB828" s="108"/>
      <c r="BC828" s="108"/>
      <c r="BD828" s="108"/>
      <c r="BE828" s="63"/>
    </row>
    <row r="829" spans="1:57" ht="34.049999999999997" customHeight="1" x14ac:dyDescent="0.3">
      <c r="A829" s="702"/>
      <c r="B829" s="676"/>
      <c r="C829" s="721"/>
      <c r="D829" s="89" t="s">
        <v>80</v>
      </c>
      <c r="E829" s="679"/>
      <c r="F829" s="673"/>
      <c r="G829" s="90">
        <f t="shared" si="257"/>
        <v>0</v>
      </c>
      <c r="H829" s="91">
        <f t="shared" si="279"/>
        <v>0</v>
      </c>
      <c r="I829" s="92"/>
      <c r="J829" s="92"/>
      <c r="K829" s="92"/>
      <c r="L829" s="93"/>
      <c r="M829" s="110">
        <f t="shared" si="329"/>
        <v>0</v>
      </c>
      <c r="N829" s="98"/>
      <c r="O829" s="98"/>
      <c r="P829" s="98"/>
      <c r="Q829" s="98"/>
      <c r="R829" s="99"/>
      <c r="S829" s="100"/>
      <c r="T829" s="100"/>
      <c r="U829" s="100"/>
      <c r="V829" s="78"/>
      <c r="W829" s="78"/>
      <c r="X829" s="81"/>
      <c r="Y829" s="80"/>
      <c r="Z829" s="81"/>
      <c r="AA829" s="82"/>
      <c r="AB829" s="75"/>
      <c r="AC829" s="75"/>
      <c r="AD829" s="75"/>
      <c r="AE829" s="75"/>
      <c r="AF829" s="76"/>
      <c r="AG829" s="103"/>
      <c r="AH829" s="106"/>
      <c r="AI829" s="111"/>
      <c r="AJ829" s="112">
        <f t="shared" si="333"/>
        <v>0</v>
      </c>
      <c r="AK829" s="105" t="s">
        <v>75</v>
      </c>
      <c r="AL829" s="92" t="s">
        <v>75</v>
      </c>
      <c r="AM829" s="106" t="s">
        <v>75</v>
      </c>
      <c r="AN829" s="103" t="s">
        <v>75</v>
      </c>
      <c r="AO829" s="92" t="s">
        <v>77</v>
      </c>
      <c r="AP829" s="106" t="s">
        <v>77</v>
      </c>
      <c r="AQ829" s="103"/>
      <c r="AR829" s="92"/>
      <c r="AS829" s="92"/>
      <c r="AT829" s="92"/>
      <c r="AU829" s="106"/>
      <c r="AV829" s="107">
        <f t="shared" si="262"/>
        <v>0</v>
      </c>
      <c r="AW829" s="78"/>
      <c r="AX829" s="78"/>
      <c r="AY829" s="78"/>
      <c r="AZ829" s="78"/>
      <c r="BA829" s="78"/>
      <c r="BB829" s="78"/>
      <c r="BC829" s="78"/>
      <c r="BD829" s="78"/>
      <c r="BE829" s="81"/>
    </row>
    <row r="830" spans="1:57" ht="34.049999999999997" customHeight="1" x14ac:dyDescent="0.3">
      <c r="A830" s="702"/>
      <c r="B830" s="674" t="s">
        <v>388</v>
      </c>
      <c r="C830" s="671" t="s">
        <v>389</v>
      </c>
      <c r="D830" s="51" t="s">
        <v>74</v>
      </c>
      <c r="E830" s="724">
        <v>9</v>
      </c>
      <c r="F830" s="681">
        <f>E830-SUM(M830:M834)</f>
        <v>4</v>
      </c>
      <c r="G830" s="53">
        <f t="shared" si="257"/>
        <v>0</v>
      </c>
      <c r="H830" s="54">
        <f t="shared" si="279"/>
        <v>0</v>
      </c>
      <c r="I830" s="55"/>
      <c r="J830" s="55"/>
      <c r="K830" s="55"/>
      <c r="L830" s="56"/>
      <c r="M830" s="57">
        <f t="shared" si="329"/>
        <v>0</v>
      </c>
      <c r="N830" s="58"/>
      <c r="O830" s="58"/>
      <c r="P830" s="58"/>
      <c r="Q830" s="58"/>
      <c r="R830" s="61"/>
      <c r="S830" s="113"/>
      <c r="T830" s="113"/>
      <c r="U830" s="113"/>
      <c r="V830" s="58"/>
      <c r="W830" s="58"/>
      <c r="X830" s="61"/>
      <c r="Y830" s="60"/>
      <c r="Z830" s="61"/>
      <c r="AA830" s="67"/>
      <c r="AB830" s="55"/>
      <c r="AC830" s="55"/>
      <c r="AD830" s="55"/>
      <c r="AE830" s="55"/>
      <c r="AF830" s="56"/>
      <c r="AG830" s="67"/>
      <c r="AH830" s="70"/>
      <c r="AI830" s="69"/>
      <c r="AJ830" s="68">
        <f t="shared" ref="AJ830:AJ831" si="334">SUM(AN830:AP830)</f>
        <v>0</v>
      </c>
      <c r="AK830" s="69" t="s">
        <v>75</v>
      </c>
      <c r="AL830" s="55" t="s">
        <v>75</v>
      </c>
      <c r="AM830" s="70" t="s">
        <v>75</v>
      </c>
      <c r="AN830" s="67"/>
      <c r="AO830" s="55"/>
      <c r="AP830" s="70"/>
      <c r="AQ830" s="67" t="s">
        <v>75</v>
      </c>
      <c r="AR830" s="55" t="s">
        <v>75</v>
      </c>
      <c r="AS830" s="55" t="s">
        <v>75</v>
      </c>
      <c r="AT830" s="55" t="s">
        <v>75</v>
      </c>
      <c r="AU830" s="70" t="s">
        <v>75</v>
      </c>
      <c r="AV830" s="71">
        <f t="shared" si="262"/>
        <v>0</v>
      </c>
      <c r="AW830" s="58"/>
      <c r="AX830" s="58"/>
      <c r="AY830" s="58"/>
      <c r="AZ830" s="58"/>
      <c r="BA830" s="58"/>
      <c r="BB830" s="58"/>
      <c r="BC830" s="58"/>
      <c r="BD830" s="58"/>
      <c r="BE830" s="61"/>
    </row>
    <row r="831" spans="1:57" ht="34.049999999999997" customHeight="1" x14ac:dyDescent="0.3">
      <c r="A831" s="702"/>
      <c r="B831" s="675"/>
      <c r="C831" s="672"/>
      <c r="D831" s="72" t="s">
        <v>76</v>
      </c>
      <c r="E831" s="678"/>
      <c r="F831" s="672"/>
      <c r="G831" s="73">
        <f t="shared" si="257"/>
        <v>0</v>
      </c>
      <c r="H831" s="74">
        <f t="shared" si="279"/>
        <v>0</v>
      </c>
      <c r="I831" s="75"/>
      <c r="J831" s="75"/>
      <c r="K831" s="75"/>
      <c r="L831" s="76"/>
      <c r="M831" s="77">
        <f t="shared" si="329"/>
        <v>0</v>
      </c>
      <c r="N831" s="78"/>
      <c r="O831" s="78"/>
      <c r="P831" s="78"/>
      <c r="Q831" s="78"/>
      <c r="R831" s="81"/>
      <c r="S831" s="62"/>
      <c r="T831" s="62"/>
      <c r="U831" s="62"/>
      <c r="V831" s="108"/>
      <c r="W831" s="108"/>
      <c r="X831" s="63"/>
      <c r="Y831" s="109"/>
      <c r="Z831" s="63"/>
      <c r="AA831" s="64"/>
      <c r="AB831" s="65"/>
      <c r="AC831" s="65"/>
      <c r="AD831" s="65"/>
      <c r="AE831" s="65"/>
      <c r="AF831" s="66"/>
      <c r="AG831" s="82"/>
      <c r="AH831" s="85"/>
      <c r="AI831" s="84"/>
      <c r="AJ831" s="83">
        <f t="shared" si="334"/>
        <v>0</v>
      </c>
      <c r="AK831" s="84" t="s">
        <v>77</v>
      </c>
      <c r="AL831" s="75" t="s">
        <v>77</v>
      </c>
      <c r="AM831" s="85" t="s">
        <v>77</v>
      </c>
      <c r="AN831" s="82"/>
      <c r="AO831" s="75"/>
      <c r="AP831" s="85"/>
      <c r="AQ831" s="82" t="s">
        <v>75</v>
      </c>
      <c r="AR831" s="75" t="s">
        <v>75</v>
      </c>
      <c r="AS831" s="75" t="s">
        <v>75</v>
      </c>
      <c r="AT831" s="75" t="s">
        <v>75</v>
      </c>
      <c r="AU831" s="85" t="s">
        <v>75</v>
      </c>
      <c r="AV831" s="86">
        <f t="shared" si="262"/>
        <v>0</v>
      </c>
      <c r="AW831" s="108"/>
      <c r="AX831" s="108"/>
      <c r="AY831" s="108"/>
      <c r="AZ831" s="108"/>
      <c r="BA831" s="108"/>
      <c r="BB831" s="108"/>
      <c r="BC831" s="108"/>
      <c r="BD831" s="108"/>
      <c r="BE831" s="63"/>
    </row>
    <row r="832" spans="1:57" ht="34.049999999999997" customHeight="1" x14ac:dyDescent="0.3">
      <c r="A832" s="702"/>
      <c r="B832" s="675"/>
      <c r="C832" s="672"/>
      <c r="D832" s="72" t="s">
        <v>78</v>
      </c>
      <c r="E832" s="678"/>
      <c r="F832" s="672"/>
      <c r="G832" s="73">
        <f t="shared" si="257"/>
        <v>0</v>
      </c>
      <c r="H832" s="74">
        <f t="shared" si="279"/>
        <v>0</v>
      </c>
      <c r="I832" s="75"/>
      <c r="J832" s="75"/>
      <c r="K832" s="75"/>
      <c r="L832" s="76"/>
      <c r="M832" s="77">
        <f t="shared" si="329"/>
        <v>0</v>
      </c>
      <c r="N832" s="78"/>
      <c r="O832" s="78"/>
      <c r="P832" s="78"/>
      <c r="Q832" s="78"/>
      <c r="R832" s="81"/>
      <c r="S832" s="62"/>
      <c r="T832" s="62"/>
      <c r="U832" s="62"/>
      <c r="V832" s="108"/>
      <c r="W832" s="108"/>
      <c r="X832" s="63"/>
      <c r="Y832" s="109"/>
      <c r="Z832" s="63"/>
      <c r="AA832" s="64"/>
      <c r="AB832" s="65"/>
      <c r="AC832" s="65"/>
      <c r="AD832" s="65"/>
      <c r="AE832" s="65"/>
      <c r="AF832" s="66"/>
      <c r="AG832" s="82"/>
      <c r="AH832" s="85"/>
      <c r="AI832" s="84"/>
      <c r="AJ832" s="83">
        <f>SUM(AK832:AM832)</f>
        <v>0</v>
      </c>
      <c r="AK832" s="84"/>
      <c r="AL832" s="75"/>
      <c r="AM832" s="85"/>
      <c r="AN832" s="82" t="s">
        <v>75</v>
      </c>
      <c r="AO832" s="75" t="s">
        <v>75</v>
      </c>
      <c r="AP832" s="85" t="s">
        <v>75</v>
      </c>
      <c r="AQ832" s="82" t="s">
        <v>75</v>
      </c>
      <c r="AR832" s="75" t="s">
        <v>75</v>
      </c>
      <c r="AS832" s="75" t="s">
        <v>75</v>
      </c>
      <c r="AT832" s="75" t="s">
        <v>75</v>
      </c>
      <c r="AU832" s="85" t="s">
        <v>75</v>
      </c>
      <c r="AV832" s="86">
        <f t="shared" si="262"/>
        <v>0</v>
      </c>
      <c r="AW832" s="108"/>
      <c r="AX832" s="108"/>
      <c r="AY832" s="108"/>
      <c r="AZ832" s="108"/>
      <c r="BA832" s="108"/>
      <c r="BB832" s="108"/>
      <c r="BC832" s="108"/>
      <c r="BD832" s="108"/>
      <c r="BE832" s="63"/>
    </row>
    <row r="833" spans="1:57" ht="34.049999999999997" customHeight="1" x14ac:dyDescent="0.3">
      <c r="A833" s="702"/>
      <c r="B833" s="675"/>
      <c r="C833" s="672"/>
      <c r="D833" s="72" t="s">
        <v>79</v>
      </c>
      <c r="E833" s="678"/>
      <c r="F833" s="672"/>
      <c r="G833" s="73">
        <f t="shared" si="257"/>
        <v>5</v>
      </c>
      <c r="H833" s="74">
        <f t="shared" si="279"/>
        <v>0</v>
      </c>
      <c r="I833" s="75"/>
      <c r="J833" s="75"/>
      <c r="K833" s="75"/>
      <c r="L833" s="76"/>
      <c r="M833" s="77">
        <f t="shared" si="329"/>
        <v>5</v>
      </c>
      <c r="N833" s="78"/>
      <c r="O833" s="78"/>
      <c r="P833" s="78"/>
      <c r="Q833" s="78"/>
      <c r="R833" s="81">
        <v>5</v>
      </c>
      <c r="S833" s="62"/>
      <c r="T833" s="62"/>
      <c r="U833" s="62"/>
      <c r="V833" s="108">
        <v>5</v>
      </c>
      <c r="W833" s="108"/>
      <c r="X833" s="63"/>
      <c r="Y833" s="109">
        <v>4</v>
      </c>
      <c r="Z833" s="63">
        <v>1</v>
      </c>
      <c r="AA833" s="64"/>
      <c r="AB833" s="65">
        <v>2</v>
      </c>
      <c r="AC833" s="65">
        <v>2</v>
      </c>
      <c r="AD833" s="65">
        <v>2</v>
      </c>
      <c r="AE833" s="65">
        <v>3</v>
      </c>
      <c r="AF833" s="66">
        <v>1</v>
      </c>
      <c r="AG833" s="82">
        <v>44</v>
      </c>
      <c r="AH833" s="85">
        <v>21</v>
      </c>
      <c r="AI833" s="84">
        <v>150</v>
      </c>
      <c r="AJ833" s="83">
        <f t="shared" ref="AJ833:AJ834" si="335">SUM(AQ833:AU833)</f>
        <v>5</v>
      </c>
      <c r="AK833" s="84" t="s">
        <v>77</v>
      </c>
      <c r="AL833" s="75" t="s">
        <v>77</v>
      </c>
      <c r="AM833" s="85" t="s">
        <v>77</v>
      </c>
      <c r="AN833" s="82" t="s">
        <v>75</v>
      </c>
      <c r="AO833" s="75" t="s">
        <v>75</v>
      </c>
      <c r="AP833" s="85" t="s">
        <v>75</v>
      </c>
      <c r="AQ833" s="82"/>
      <c r="AR833" s="75"/>
      <c r="AS833" s="75"/>
      <c r="AT833" s="75">
        <v>5</v>
      </c>
      <c r="AU833" s="85"/>
      <c r="AV833" s="86">
        <f t="shared" si="262"/>
        <v>0</v>
      </c>
      <c r="AW833" s="108"/>
      <c r="AX833" s="108"/>
      <c r="AY833" s="108"/>
      <c r="AZ833" s="108"/>
      <c r="BA833" s="108"/>
      <c r="BB833" s="108"/>
      <c r="BC833" s="108"/>
      <c r="BD833" s="108"/>
      <c r="BE833" s="63"/>
    </row>
    <row r="834" spans="1:57" ht="34.049999999999997" customHeight="1" x14ac:dyDescent="0.3">
      <c r="A834" s="702"/>
      <c r="B834" s="676"/>
      <c r="C834" s="673"/>
      <c r="D834" s="89" t="s">
        <v>80</v>
      </c>
      <c r="E834" s="679"/>
      <c r="F834" s="673"/>
      <c r="G834" s="90">
        <f t="shared" si="257"/>
        <v>0</v>
      </c>
      <c r="H834" s="91">
        <f t="shared" si="279"/>
        <v>0</v>
      </c>
      <c r="I834" s="92"/>
      <c r="J834" s="92"/>
      <c r="K834" s="92"/>
      <c r="L834" s="93"/>
      <c r="M834" s="110">
        <f t="shared" si="329"/>
        <v>0</v>
      </c>
      <c r="N834" s="98"/>
      <c r="O834" s="98"/>
      <c r="P834" s="98"/>
      <c r="Q834" s="98"/>
      <c r="R834" s="99"/>
      <c r="S834" s="114"/>
      <c r="T834" s="114"/>
      <c r="U834" s="114"/>
      <c r="V834" s="98"/>
      <c r="W834" s="98"/>
      <c r="X834" s="99"/>
      <c r="Y834" s="97"/>
      <c r="Z834" s="99"/>
      <c r="AA834" s="103"/>
      <c r="AB834" s="92"/>
      <c r="AC834" s="92"/>
      <c r="AD834" s="92"/>
      <c r="AE834" s="92"/>
      <c r="AF834" s="93"/>
      <c r="AG834" s="103"/>
      <c r="AH834" s="106"/>
      <c r="AI834" s="105"/>
      <c r="AJ834" s="104">
        <f t="shared" si="335"/>
        <v>0</v>
      </c>
      <c r="AK834" s="105" t="s">
        <v>75</v>
      </c>
      <c r="AL834" s="92" t="s">
        <v>75</v>
      </c>
      <c r="AM834" s="106" t="s">
        <v>75</v>
      </c>
      <c r="AN834" s="103" t="s">
        <v>75</v>
      </c>
      <c r="AO834" s="92" t="s">
        <v>77</v>
      </c>
      <c r="AP834" s="106" t="s">
        <v>77</v>
      </c>
      <c r="AQ834" s="103"/>
      <c r="AR834" s="92"/>
      <c r="AS834" s="92"/>
      <c r="AT834" s="92"/>
      <c r="AU834" s="106"/>
      <c r="AV834" s="107">
        <f t="shared" si="262"/>
        <v>0</v>
      </c>
      <c r="AW834" s="98"/>
      <c r="AX834" s="98"/>
      <c r="AY834" s="98"/>
      <c r="AZ834" s="98"/>
      <c r="BA834" s="98"/>
      <c r="BB834" s="98"/>
      <c r="BC834" s="98"/>
      <c r="BD834" s="98"/>
      <c r="BE834" s="99"/>
    </row>
    <row r="835" spans="1:57" ht="34.049999999999997" customHeight="1" x14ac:dyDescent="0.3">
      <c r="A835" s="702"/>
      <c r="B835" s="674" t="s">
        <v>390</v>
      </c>
      <c r="C835" s="671" t="s">
        <v>391</v>
      </c>
      <c r="D835" s="51" t="s">
        <v>74</v>
      </c>
      <c r="E835" s="724">
        <v>2</v>
      </c>
      <c r="F835" s="681">
        <f>E835-SUM(M835:M839)</f>
        <v>-2</v>
      </c>
      <c r="G835" s="53">
        <f t="shared" si="257"/>
        <v>0</v>
      </c>
      <c r="H835" s="54">
        <f t="shared" si="279"/>
        <v>0</v>
      </c>
      <c r="I835" s="55"/>
      <c r="J835" s="55"/>
      <c r="K835" s="55"/>
      <c r="L835" s="56"/>
      <c r="M835" s="57">
        <f t="shared" si="329"/>
        <v>0</v>
      </c>
      <c r="N835" s="58"/>
      <c r="O835" s="58"/>
      <c r="P835" s="58"/>
      <c r="Q835" s="58"/>
      <c r="R835" s="59"/>
      <c r="S835" s="60"/>
      <c r="T835" s="58"/>
      <c r="U835" s="58"/>
      <c r="V835" s="55"/>
      <c r="W835" s="58"/>
      <c r="X835" s="61"/>
      <c r="Y835" s="62"/>
      <c r="Z835" s="63"/>
      <c r="AA835" s="64"/>
      <c r="AB835" s="65"/>
      <c r="AC835" s="65"/>
      <c r="AD835" s="65"/>
      <c r="AE835" s="65"/>
      <c r="AF835" s="66"/>
      <c r="AG835" s="64"/>
      <c r="AH835" s="66"/>
      <c r="AI835" s="67"/>
      <c r="AJ835" s="68">
        <f t="shared" ref="AJ835:AJ836" si="336">SUM(AN835:AP835)</f>
        <v>0</v>
      </c>
      <c r="AK835" s="69" t="s">
        <v>75</v>
      </c>
      <c r="AL835" s="55" t="s">
        <v>75</v>
      </c>
      <c r="AM835" s="70" t="s">
        <v>75</v>
      </c>
      <c r="AN835" s="67"/>
      <c r="AO835" s="55"/>
      <c r="AP835" s="70"/>
      <c r="AQ835" s="67" t="s">
        <v>75</v>
      </c>
      <c r="AR835" s="55" t="s">
        <v>75</v>
      </c>
      <c r="AS835" s="55" t="s">
        <v>75</v>
      </c>
      <c r="AT835" s="55" t="s">
        <v>75</v>
      </c>
      <c r="AU835" s="56" t="s">
        <v>75</v>
      </c>
      <c r="AV835" s="71">
        <f t="shared" si="262"/>
        <v>0</v>
      </c>
      <c r="AW835" s="58"/>
      <c r="AX835" s="58"/>
      <c r="AY835" s="58"/>
      <c r="AZ835" s="58"/>
      <c r="BA835" s="58"/>
      <c r="BB835" s="58"/>
      <c r="BC835" s="58"/>
      <c r="BD835" s="58"/>
      <c r="BE835" s="61"/>
    </row>
    <row r="836" spans="1:57" ht="34.049999999999997" customHeight="1" x14ac:dyDescent="0.3">
      <c r="A836" s="702"/>
      <c r="B836" s="675"/>
      <c r="C836" s="672"/>
      <c r="D836" s="72" t="s">
        <v>76</v>
      </c>
      <c r="E836" s="678"/>
      <c r="F836" s="672"/>
      <c r="G836" s="73">
        <f t="shared" si="257"/>
        <v>0</v>
      </c>
      <c r="H836" s="74">
        <f t="shared" si="279"/>
        <v>0</v>
      </c>
      <c r="I836" s="75"/>
      <c r="J836" s="75"/>
      <c r="K836" s="75"/>
      <c r="L836" s="76"/>
      <c r="M836" s="77">
        <f t="shared" si="329"/>
        <v>0</v>
      </c>
      <c r="N836" s="78"/>
      <c r="O836" s="78"/>
      <c r="P836" s="78"/>
      <c r="Q836" s="78"/>
      <c r="R836" s="79"/>
      <c r="S836" s="80"/>
      <c r="T836" s="75"/>
      <c r="U836" s="75"/>
      <c r="V836" s="78"/>
      <c r="W836" s="78"/>
      <c r="X836" s="81"/>
      <c r="Y836" s="62"/>
      <c r="Z836" s="63"/>
      <c r="AA836" s="64"/>
      <c r="AB836" s="65"/>
      <c r="AC836" s="65"/>
      <c r="AD836" s="65"/>
      <c r="AE836" s="65"/>
      <c r="AF836" s="66"/>
      <c r="AG836" s="82"/>
      <c r="AH836" s="76"/>
      <c r="AI836" s="82"/>
      <c r="AJ836" s="83">
        <f t="shared" si="336"/>
        <v>0</v>
      </c>
      <c r="AK836" s="84" t="s">
        <v>77</v>
      </c>
      <c r="AL836" s="75" t="s">
        <v>77</v>
      </c>
      <c r="AM836" s="85" t="s">
        <v>77</v>
      </c>
      <c r="AN836" s="82"/>
      <c r="AO836" s="75"/>
      <c r="AP836" s="85"/>
      <c r="AQ836" s="82" t="s">
        <v>75</v>
      </c>
      <c r="AR836" s="75" t="s">
        <v>75</v>
      </c>
      <c r="AS836" s="75" t="s">
        <v>75</v>
      </c>
      <c r="AT836" s="75" t="s">
        <v>75</v>
      </c>
      <c r="AU836" s="76" t="s">
        <v>75</v>
      </c>
      <c r="AV836" s="86">
        <f t="shared" si="262"/>
        <v>0</v>
      </c>
      <c r="AW836" s="78"/>
      <c r="AX836" s="78"/>
      <c r="AY836" s="78"/>
      <c r="AZ836" s="78"/>
      <c r="BA836" s="78"/>
      <c r="BB836" s="78"/>
      <c r="BC836" s="78"/>
      <c r="BD836" s="78"/>
      <c r="BE836" s="81"/>
    </row>
    <row r="837" spans="1:57" ht="34.049999999999997" customHeight="1" x14ac:dyDescent="0.3">
      <c r="A837" s="702"/>
      <c r="B837" s="675"/>
      <c r="C837" s="672"/>
      <c r="D837" s="72" t="s">
        <v>78</v>
      </c>
      <c r="E837" s="678"/>
      <c r="F837" s="672"/>
      <c r="G837" s="73">
        <f t="shared" si="257"/>
        <v>0</v>
      </c>
      <c r="H837" s="74">
        <f t="shared" si="279"/>
        <v>0</v>
      </c>
      <c r="I837" s="75"/>
      <c r="J837" s="75"/>
      <c r="K837" s="75"/>
      <c r="L837" s="76"/>
      <c r="M837" s="77">
        <f t="shared" si="329"/>
        <v>0</v>
      </c>
      <c r="N837" s="78"/>
      <c r="O837" s="78"/>
      <c r="P837" s="78"/>
      <c r="Q837" s="87"/>
      <c r="R837" s="79"/>
      <c r="S837" s="80"/>
      <c r="T837" s="78"/>
      <c r="U837" s="78"/>
      <c r="V837" s="78"/>
      <c r="W837" s="78"/>
      <c r="X837" s="81"/>
      <c r="Y837" s="62"/>
      <c r="Z837" s="63"/>
      <c r="AA837" s="64"/>
      <c r="AB837" s="65"/>
      <c r="AC837" s="65"/>
      <c r="AD837" s="65"/>
      <c r="AE837" s="65"/>
      <c r="AF837" s="66"/>
      <c r="AG837" s="82"/>
      <c r="AH837" s="76"/>
      <c r="AI837" s="82"/>
      <c r="AJ837" s="83">
        <f>SUM(AK837:AM837)</f>
        <v>0</v>
      </c>
      <c r="AK837" s="84"/>
      <c r="AL837" s="75"/>
      <c r="AM837" s="85"/>
      <c r="AN837" s="82" t="s">
        <v>75</v>
      </c>
      <c r="AO837" s="75" t="s">
        <v>75</v>
      </c>
      <c r="AP837" s="85" t="s">
        <v>75</v>
      </c>
      <c r="AQ837" s="82" t="s">
        <v>75</v>
      </c>
      <c r="AR837" s="75" t="s">
        <v>75</v>
      </c>
      <c r="AS837" s="75" t="s">
        <v>75</v>
      </c>
      <c r="AT837" s="75" t="s">
        <v>75</v>
      </c>
      <c r="AU837" s="76" t="s">
        <v>75</v>
      </c>
      <c r="AV837" s="86">
        <f t="shared" si="262"/>
        <v>0</v>
      </c>
      <c r="AW837" s="78"/>
      <c r="AX837" s="78"/>
      <c r="AY837" s="78"/>
      <c r="AZ837" s="78"/>
      <c r="BA837" s="78"/>
      <c r="BB837" s="78"/>
      <c r="BC837" s="78"/>
      <c r="BD837" s="78"/>
      <c r="BE837" s="81"/>
    </row>
    <row r="838" spans="1:57" ht="34.049999999999997" customHeight="1" x14ac:dyDescent="0.3">
      <c r="A838" s="702"/>
      <c r="B838" s="675"/>
      <c r="C838" s="672"/>
      <c r="D838" s="72" t="s">
        <v>79</v>
      </c>
      <c r="E838" s="678"/>
      <c r="F838" s="672"/>
      <c r="G838" s="73">
        <f t="shared" si="257"/>
        <v>4</v>
      </c>
      <c r="H838" s="74">
        <f t="shared" si="279"/>
        <v>0</v>
      </c>
      <c r="I838" s="75"/>
      <c r="J838" s="75"/>
      <c r="K838" s="75"/>
      <c r="L838" s="76"/>
      <c r="M838" s="77">
        <f t="shared" si="329"/>
        <v>4</v>
      </c>
      <c r="N838" s="78"/>
      <c r="O838" s="78"/>
      <c r="P838" s="78"/>
      <c r="Q838" s="78"/>
      <c r="R838" s="79">
        <v>4</v>
      </c>
      <c r="S838" s="80"/>
      <c r="T838" s="78"/>
      <c r="U838" s="78"/>
      <c r="V838" s="78">
        <v>4</v>
      </c>
      <c r="W838" s="78"/>
      <c r="X838" s="81"/>
      <c r="Y838" s="62">
        <v>3</v>
      </c>
      <c r="Z838" s="63">
        <v>1</v>
      </c>
      <c r="AA838" s="64"/>
      <c r="AB838" s="65">
        <v>1</v>
      </c>
      <c r="AC838" s="65">
        <v>1</v>
      </c>
      <c r="AD838" s="65"/>
      <c r="AE838" s="65">
        <v>4</v>
      </c>
      <c r="AF838" s="66"/>
      <c r="AG838" s="82">
        <v>37</v>
      </c>
      <c r="AH838" s="76">
        <v>16</v>
      </c>
      <c r="AI838" s="82">
        <v>71</v>
      </c>
      <c r="AJ838" s="83">
        <f t="shared" ref="AJ838:AJ839" si="337">SUM(AQ838:AU838)</f>
        <v>4</v>
      </c>
      <c r="AK838" s="84" t="s">
        <v>77</v>
      </c>
      <c r="AL838" s="75" t="s">
        <v>77</v>
      </c>
      <c r="AM838" s="85" t="s">
        <v>77</v>
      </c>
      <c r="AN838" s="82" t="s">
        <v>75</v>
      </c>
      <c r="AO838" s="75" t="s">
        <v>75</v>
      </c>
      <c r="AP838" s="85" t="s">
        <v>75</v>
      </c>
      <c r="AQ838" s="88">
        <v>1</v>
      </c>
      <c r="AR838" s="76">
        <v>2</v>
      </c>
      <c r="AS838" s="76">
        <v>1</v>
      </c>
      <c r="AT838" s="76"/>
      <c r="AU838" s="85"/>
      <c r="AV838" s="86">
        <f t="shared" si="262"/>
        <v>0</v>
      </c>
      <c r="AW838" s="78"/>
      <c r="AX838" s="78"/>
      <c r="AY838" s="78"/>
      <c r="AZ838" s="78"/>
      <c r="BA838" s="78"/>
      <c r="BB838" s="78"/>
      <c r="BC838" s="78"/>
      <c r="BD838" s="78"/>
      <c r="BE838" s="81"/>
    </row>
    <row r="839" spans="1:57" ht="34.049999999999997" customHeight="1" x14ac:dyDescent="0.3">
      <c r="A839" s="702"/>
      <c r="B839" s="676"/>
      <c r="C839" s="673"/>
      <c r="D839" s="89" t="s">
        <v>80</v>
      </c>
      <c r="E839" s="679"/>
      <c r="F839" s="673"/>
      <c r="G839" s="90">
        <f t="shared" si="257"/>
        <v>0</v>
      </c>
      <c r="H839" s="91">
        <f t="shared" si="279"/>
        <v>0</v>
      </c>
      <c r="I839" s="92"/>
      <c r="J839" s="92"/>
      <c r="K839" s="92"/>
      <c r="L839" s="93"/>
      <c r="M839" s="94">
        <f t="shared" si="329"/>
        <v>0</v>
      </c>
      <c r="N839" s="95"/>
      <c r="O839" s="95"/>
      <c r="P839" s="95"/>
      <c r="Q839" s="95"/>
      <c r="R839" s="96"/>
      <c r="S839" s="97"/>
      <c r="T839" s="98"/>
      <c r="U839" s="98"/>
      <c r="V839" s="98"/>
      <c r="W839" s="98"/>
      <c r="X839" s="99"/>
      <c r="Y839" s="100"/>
      <c r="Z839" s="81"/>
      <c r="AA839" s="82"/>
      <c r="AB839" s="75"/>
      <c r="AC839" s="75"/>
      <c r="AD839" s="75"/>
      <c r="AE839" s="75"/>
      <c r="AF839" s="76"/>
      <c r="AG839" s="101"/>
      <c r="AH839" s="102"/>
      <c r="AI839" s="103"/>
      <c r="AJ839" s="104">
        <f t="shared" si="337"/>
        <v>0</v>
      </c>
      <c r="AK839" s="105" t="s">
        <v>75</v>
      </c>
      <c r="AL839" s="92" t="s">
        <v>75</v>
      </c>
      <c r="AM839" s="106" t="s">
        <v>75</v>
      </c>
      <c r="AN839" s="103" t="s">
        <v>75</v>
      </c>
      <c r="AO839" s="92" t="s">
        <v>77</v>
      </c>
      <c r="AP839" s="106" t="s">
        <v>77</v>
      </c>
      <c r="AQ839" s="103"/>
      <c r="AR839" s="92"/>
      <c r="AS839" s="92"/>
      <c r="AT839" s="92"/>
      <c r="AU839" s="93"/>
      <c r="AV839" s="107">
        <f t="shared" si="262"/>
        <v>0</v>
      </c>
      <c r="AW839" s="98"/>
      <c r="AX839" s="98"/>
      <c r="AY839" s="98"/>
      <c r="AZ839" s="98"/>
      <c r="BA839" s="98"/>
      <c r="BB839" s="98"/>
      <c r="BC839" s="98"/>
      <c r="BD839" s="98"/>
      <c r="BE839" s="99"/>
    </row>
    <row r="840" spans="1:57" ht="34.049999999999997" customHeight="1" x14ac:dyDescent="0.3">
      <c r="A840" s="702"/>
      <c r="B840" s="674" t="s">
        <v>392</v>
      </c>
      <c r="C840" s="671" t="s">
        <v>393</v>
      </c>
      <c r="D840" s="51" t="s">
        <v>74</v>
      </c>
      <c r="E840" s="724">
        <v>26</v>
      </c>
      <c r="F840" s="681">
        <f>E840-SUM(M840:M844)</f>
        <v>0</v>
      </c>
      <c r="G840" s="53">
        <f t="shared" si="257"/>
        <v>0</v>
      </c>
      <c r="H840" s="54">
        <f t="shared" si="279"/>
        <v>0</v>
      </c>
      <c r="I840" s="55"/>
      <c r="J840" s="55"/>
      <c r="K840" s="55"/>
      <c r="L840" s="56"/>
      <c r="M840" s="57">
        <f t="shared" si="329"/>
        <v>0</v>
      </c>
      <c r="N840" s="58"/>
      <c r="O840" s="58"/>
      <c r="P840" s="58"/>
      <c r="Q840" s="58"/>
      <c r="R840" s="61"/>
      <c r="S840" s="62"/>
      <c r="T840" s="62"/>
      <c r="U840" s="62"/>
      <c r="V840" s="108"/>
      <c r="W840" s="108"/>
      <c r="X840" s="63"/>
      <c r="Y840" s="60"/>
      <c r="Z840" s="61"/>
      <c r="AA840" s="67"/>
      <c r="AB840" s="55"/>
      <c r="AC840" s="55"/>
      <c r="AD840" s="55"/>
      <c r="AE840" s="55"/>
      <c r="AF840" s="56"/>
      <c r="AG840" s="67"/>
      <c r="AH840" s="70"/>
      <c r="AI840" s="69"/>
      <c r="AJ840" s="68">
        <f t="shared" ref="AJ840:AJ841" si="338">SUM(AN840:AP840)</f>
        <v>0</v>
      </c>
      <c r="AK840" s="69" t="s">
        <v>75</v>
      </c>
      <c r="AL840" s="55" t="s">
        <v>75</v>
      </c>
      <c r="AM840" s="70" t="s">
        <v>75</v>
      </c>
      <c r="AN840" s="67"/>
      <c r="AO840" s="55"/>
      <c r="AP840" s="70"/>
      <c r="AQ840" s="67" t="s">
        <v>75</v>
      </c>
      <c r="AR840" s="55" t="s">
        <v>75</v>
      </c>
      <c r="AS840" s="55" t="s">
        <v>75</v>
      </c>
      <c r="AT840" s="55" t="s">
        <v>75</v>
      </c>
      <c r="AU840" s="70" t="s">
        <v>75</v>
      </c>
      <c r="AV840" s="71">
        <f t="shared" si="262"/>
        <v>0</v>
      </c>
      <c r="AW840" s="108"/>
      <c r="AX840" s="108"/>
      <c r="AY840" s="108"/>
      <c r="AZ840" s="108"/>
      <c r="BA840" s="108"/>
      <c r="BB840" s="108"/>
      <c r="BC840" s="108"/>
      <c r="BD840" s="108"/>
      <c r="BE840" s="63"/>
    </row>
    <row r="841" spans="1:57" ht="34.049999999999997" customHeight="1" x14ac:dyDescent="0.3">
      <c r="A841" s="702"/>
      <c r="B841" s="675"/>
      <c r="C841" s="672"/>
      <c r="D841" s="72" t="s">
        <v>76</v>
      </c>
      <c r="E841" s="678"/>
      <c r="F841" s="672"/>
      <c r="G841" s="73">
        <f t="shared" si="257"/>
        <v>0</v>
      </c>
      <c r="H841" s="74">
        <f t="shared" si="279"/>
        <v>0</v>
      </c>
      <c r="I841" s="75"/>
      <c r="J841" s="75"/>
      <c r="K841" s="75"/>
      <c r="L841" s="76"/>
      <c r="M841" s="77">
        <f t="shared" si="329"/>
        <v>0</v>
      </c>
      <c r="N841" s="78"/>
      <c r="O841" s="78"/>
      <c r="P841" s="78"/>
      <c r="Q841" s="78"/>
      <c r="R841" s="81"/>
      <c r="S841" s="62"/>
      <c r="T841" s="62"/>
      <c r="U841" s="62"/>
      <c r="V841" s="108"/>
      <c r="W841" s="108"/>
      <c r="X841" s="63"/>
      <c r="Y841" s="109"/>
      <c r="Z841" s="63"/>
      <c r="AA841" s="64"/>
      <c r="AB841" s="65"/>
      <c r="AC841" s="65"/>
      <c r="AD841" s="65"/>
      <c r="AE841" s="65"/>
      <c r="AF841" s="66"/>
      <c r="AG841" s="82"/>
      <c r="AH841" s="85"/>
      <c r="AI841" s="84"/>
      <c r="AJ841" s="83">
        <f t="shared" si="338"/>
        <v>0</v>
      </c>
      <c r="AK841" s="84" t="s">
        <v>77</v>
      </c>
      <c r="AL841" s="75" t="s">
        <v>77</v>
      </c>
      <c r="AM841" s="85" t="s">
        <v>77</v>
      </c>
      <c r="AN841" s="82"/>
      <c r="AO841" s="75"/>
      <c r="AP841" s="85"/>
      <c r="AQ841" s="82" t="s">
        <v>75</v>
      </c>
      <c r="AR841" s="75" t="s">
        <v>75</v>
      </c>
      <c r="AS841" s="75" t="s">
        <v>75</v>
      </c>
      <c r="AT841" s="75" t="s">
        <v>75</v>
      </c>
      <c r="AU841" s="85" t="s">
        <v>75</v>
      </c>
      <c r="AV841" s="86">
        <f t="shared" si="262"/>
        <v>0</v>
      </c>
      <c r="AW841" s="108"/>
      <c r="AX841" s="108"/>
      <c r="AY841" s="108"/>
      <c r="AZ841" s="108"/>
      <c r="BA841" s="108"/>
      <c r="BB841" s="108"/>
      <c r="BC841" s="108"/>
      <c r="BD841" s="108"/>
      <c r="BE841" s="63"/>
    </row>
    <row r="842" spans="1:57" ht="34.049999999999997" customHeight="1" x14ac:dyDescent="0.3">
      <c r="A842" s="702"/>
      <c r="B842" s="675"/>
      <c r="C842" s="672"/>
      <c r="D842" s="72" t="s">
        <v>78</v>
      </c>
      <c r="E842" s="678"/>
      <c r="F842" s="672"/>
      <c r="G842" s="73">
        <f t="shared" si="257"/>
        <v>0</v>
      </c>
      <c r="H842" s="74">
        <f t="shared" si="279"/>
        <v>0</v>
      </c>
      <c r="I842" s="75"/>
      <c r="J842" s="75"/>
      <c r="K842" s="75"/>
      <c r="L842" s="76"/>
      <c r="M842" s="77">
        <f t="shared" si="329"/>
        <v>0</v>
      </c>
      <c r="N842" s="78"/>
      <c r="O842" s="78"/>
      <c r="P842" s="78"/>
      <c r="Q842" s="78"/>
      <c r="R842" s="81"/>
      <c r="S842" s="62"/>
      <c r="T842" s="62"/>
      <c r="U842" s="62"/>
      <c r="V842" s="108"/>
      <c r="W842" s="108"/>
      <c r="X842" s="63"/>
      <c r="Y842" s="109"/>
      <c r="Z842" s="63"/>
      <c r="AA842" s="64"/>
      <c r="AB842" s="65"/>
      <c r="AC842" s="65"/>
      <c r="AD842" s="65"/>
      <c r="AE842" s="65"/>
      <c r="AF842" s="66"/>
      <c r="AG842" s="82"/>
      <c r="AH842" s="85"/>
      <c r="AI842" s="84"/>
      <c r="AJ842" s="83">
        <f>SUM(AK842:AM842)</f>
        <v>0</v>
      </c>
      <c r="AK842" s="84"/>
      <c r="AL842" s="75"/>
      <c r="AM842" s="85"/>
      <c r="AN842" s="82" t="s">
        <v>75</v>
      </c>
      <c r="AO842" s="75" t="s">
        <v>75</v>
      </c>
      <c r="AP842" s="85" t="s">
        <v>75</v>
      </c>
      <c r="AQ842" s="82" t="s">
        <v>75</v>
      </c>
      <c r="AR842" s="75" t="s">
        <v>75</v>
      </c>
      <c r="AS842" s="75" t="s">
        <v>75</v>
      </c>
      <c r="AT842" s="75" t="s">
        <v>75</v>
      </c>
      <c r="AU842" s="85" t="s">
        <v>75</v>
      </c>
      <c r="AV842" s="86">
        <f t="shared" si="262"/>
        <v>0</v>
      </c>
      <c r="AW842" s="108"/>
      <c r="AX842" s="108"/>
      <c r="AY842" s="108"/>
      <c r="AZ842" s="108"/>
      <c r="BA842" s="108"/>
      <c r="BB842" s="108"/>
      <c r="BC842" s="108"/>
      <c r="BD842" s="108"/>
      <c r="BE842" s="63"/>
    </row>
    <row r="843" spans="1:57" ht="34.049999999999997" customHeight="1" x14ac:dyDescent="0.3">
      <c r="A843" s="702"/>
      <c r="B843" s="675"/>
      <c r="C843" s="672"/>
      <c r="D843" s="72" t="s">
        <v>79</v>
      </c>
      <c r="E843" s="678"/>
      <c r="F843" s="672"/>
      <c r="G843" s="73">
        <f t="shared" si="257"/>
        <v>26</v>
      </c>
      <c r="H843" s="74">
        <f t="shared" si="279"/>
        <v>0</v>
      </c>
      <c r="I843" s="75"/>
      <c r="J843" s="75"/>
      <c r="K843" s="75"/>
      <c r="L843" s="76"/>
      <c r="M843" s="77">
        <f t="shared" si="329"/>
        <v>26</v>
      </c>
      <c r="N843" s="78"/>
      <c r="O843" s="78"/>
      <c r="P843" s="78"/>
      <c r="Q843" s="78"/>
      <c r="R843" s="81">
        <v>26</v>
      </c>
      <c r="S843" s="62">
        <v>2</v>
      </c>
      <c r="T843" s="62"/>
      <c r="U843" s="62"/>
      <c r="V843" s="108">
        <v>24</v>
      </c>
      <c r="W843" s="108"/>
      <c r="X843" s="63"/>
      <c r="Y843" s="109">
        <v>24</v>
      </c>
      <c r="Z843" s="63">
        <v>2</v>
      </c>
      <c r="AA843" s="64"/>
      <c r="AB843" s="65">
        <v>4</v>
      </c>
      <c r="AC843" s="65">
        <v>3</v>
      </c>
      <c r="AD843" s="65">
        <v>2</v>
      </c>
      <c r="AE843" s="65">
        <v>10</v>
      </c>
      <c r="AF843" s="66">
        <v>5</v>
      </c>
      <c r="AG843" s="82">
        <v>42</v>
      </c>
      <c r="AH843" s="85">
        <v>22</v>
      </c>
      <c r="AI843" s="84">
        <v>95.2</v>
      </c>
      <c r="AJ843" s="83">
        <f t="shared" ref="AJ843:AJ844" si="339">SUM(AQ843:AU843)</f>
        <v>26</v>
      </c>
      <c r="AK843" s="84" t="s">
        <v>77</v>
      </c>
      <c r="AL843" s="75" t="s">
        <v>77</v>
      </c>
      <c r="AM843" s="85" t="s">
        <v>77</v>
      </c>
      <c r="AN843" s="82" t="s">
        <v>75</v>
      </c>
      <c r="AO843" s="75" t="s">
        <v>75</v>
      </c>
      <c r="AP843" s="85" t="s">
        <v>75</v>
      </c>
      <c r="AQ843" s="82">
        <v>1</v>
      </c>
      <c r="AR843" s="75">
        <v>5</v>
      </c>
      <c r="AS843" s="75">
        <v>20</v>
      </c>
      <c r="AT843" s="75"/>
      <c r="AU843" s="85"/>
      <c r="AV843" s="86">
        <f t="shared" si="262"/>
        <v>0</v>
      </c>
      <c r="AW843" s="108"/>
      <c r="AX843" s="108"/>
      <c r="AY843" s="108"/>
      <c r="AZ843" s="108"/>
      <c r="BA843" s="108"/>
      <c r="BB843" s="108"/>
      <c r="BC843" s="108"/>
      <c r="BD843" s="108"/>
      <c r="BE843" s="63"/>
    </row>
    <row r="844" spans="1:57" ht="34.049999999999997" customHeight="1" x14ac:dyDescent="0.3">
      <c r="A844" s="702"/>
      <c r="B844" s="676"/>
      <c r="C844" s="673"/>
      <c r="D844" s="89" t="s">
        <v>80</v>
      </c>
      <c r="E844" s="679"/>
      <c r="F844" s="673"/>
      <c r="G844" s="90">
        <f t="shared" si="257"/>
        <v>0</v>
      </c>
      <c r="H844" s="91">
        <f t="shared" si="279"/>
        <v>0</v>
      </c>
      <c r="I844" s="92"/>
      <c r="J844" s="92"/>
      <c r="K844" s="92"/>
      <c r="L844" s="93"/>
      <c r="M844" s="110">
        <f t="shared" si="329"/>
        <v>0</v>
      </c>
      <c r="N844" s="98"/>
      <c r="O844" s="98"/>
      <c r="P844" s="98"/>
      <c r="Q844" s="98"/>
      <c r="R844" s="99"/>
      <c r="S844" s="100"/>
      <c r="T844" s="100"/>
      <c r="U844" s="100"/>
      <c r="V844" s="78"/>
      <c r="W844" s="78"/>
      <c r="X844" s="81"/>
      <c r="Y844" s="80"/>
      <c r="Z844" s="81"/>
      <c r="AA844" s="82"/>
      <c r="AB844" s="75"/>
      <c r="AC844" s="75"/>
      <c r="AD844" s="75"/>
      <c r="AE844" s="75"/>
      <c r="AF844" s="76"/>
      <c r="AG844" s="103"/>
      <c r="AH844" s="106"/>
      <c r="AI844" s="111"/>
      <c r="AJ844" s="112">
        <f t="shared" si="339"/>
        <v>0</v>
      </c>
      <c r="AK844" s="105" t="s">
        <v>75</v>
      </c>
      <c r="AL844" s="92" t="s">
        <v>75</v>
      </c>
      <c r="AM844" s="106" t="s">
        <v>75</v>
      </c>
      <c r="AN844" s="103" t="s">
        <v>75</v>
      </c>
      <c r="AO844" s="92" t="s">
        <v>77</v>
      </c>
      <c r="AP844" s="106" t="s">
        <v>77</v>
      </c>
      <c r="AQ844" s="103"/>
      <c r="AR844" s="92"/>
      <c r="AS844" s="92"/>
      <c r="AT844" s="92"/>
      <c r="AU844" s="106"/>
      <c r="AV844" s="107">
        <f t="shared" si="262"/>
        <v>0</v>
      </c>
      <c r="AW844" s="78"/>
      <c r="AX844" s="78"/>
      <c r="AY844" s="78"/>
      <c r="AZ844" s="78"/>
      <c r="BA844" s="78"/>
      <c r="BB844" s="78"/>
      <c r="BC844" s="78"/>
      <c r="BD844" s="78"/>
      <c r="BE844" s="81"/>
    </row>
    <row r="845" spans="1:57" ht="34.049999999999997" customHeight="1" x14ac:dyDescent="0.3">
      <c r="A845" s="702"/>
      <c r="B845" s="674" t="s">
        <v>394</v>
      </c>
      <c r="C845" s="671" t="s">
        <v>395</v>
      </c>
      <c r="D845" s="51" t="s">
        <v>74</v>
      </c>
      <c r="E845" s="724">
        <v>35</v>
      </c>
      <c r="F845" s="681">
        <f>E845-SUM(M845:M849)</f>
        <v>17</v>
      </c>
      <c r="G845" s="53">
        <f t="shared" si="257"/>
        <v>0</v>
      </c>
      <c r="H845" s="54">
        <f t="shared" si="279"/>
        <v>0</v>
      </c>
      <c r="I845" s="55"/>
      <c r="J845" s="55"/>
      <c r="K845" s="55"/>
      <c r="L845" s="56"/>
      <c r="M845" s="57">
        <f t="shared" si="329"/>
        <v>0</v>
      </c>
      <c r="N845" s="58"/>
      <c r="O845" s="58"/>
      <c r="P845" s="58"/>
      <c r="Q845" s="58"/>
      <c r="R845" s="61"/>
      <c r="S845" s="113"/>
      <c r="T845" s="113"/>
      <c r="U845" s="113"/>
      <c r="V845" s="58"/>
      <c r="W845" s="58"/>
      <c r="X845" s="61"/>
      <c r="Y845" s="60"/>
      <c r="Z845" s="61"/>
      <c r="AA845" s="67"/>
      <c r="AB845" s="55"/>
      <c r="AC845" s="55"/>
      <c r="AD845" s="55"/>
      <c r="AE845" s="55"/>
      <c r="AF845" s="56"/>
      <c r="AG845" s="67"/>
      <c r="AH845" s="70"/>
      <c r="AI845" s="69"/>
      <c r="AJ845" s="68">
        <f t="shared" ref="AJ845:AJ846" si="340">SUM(AN845:AP845)</f>
        <v>0</v>
      </c>
      <c r="AK845" s="69" t="s">
        <v>75</v>
      </c>
      <c r="AL845" s="55" t="s">
        <v>75</v>
      </c>
      <c r="AM845" s="70" t="s">
        <v>75</v>
      </c>
      <c r="AN845" s="67"/>
      <c r="AO845" s="55"/>
      <c r="AP845" s="70"/>
      <c r="AQ845" s="67" t="s">
        <v>75</v>
      </c>
      <c r="AR845" s="55" t="s">
        <v>75</v>
      </c>
      <c r="AS845" s="55" t="s">
        <v>75</v>
      </c>
      <c r="AT845" s="55" t="s">
        <v>75</v>
      </c>
      <c r="AU845" s="70" t="s">
        <v>75</v>
      </c>
      <c r="AV845" s="71">
        <f t="shared" si="262"/>
        <v>0</v>
      </c>
      <c r="AW845" s="58"/>
      <c r="AX845" s="58"/>
      <c r="AY845" s="58"/>
      <c r="AZ845" s="58"/>
      <c r="BA845" s="58"/>
      <c r="BB845" s="58"/>
      <c r="BC845" s="58"/>
      <c r="BD845" s="58"/>
      <c r="BE845" s="61"/>
    </row>
    <row r="846" spans="1:57" ht="34.049999999999997" customHeight="1" x14ac:dyDescent="0.3">
      <c r="A846" s="702"/>
      <c r="B846" s="675"/>
      <c r="C846" s="672"/>
      <c r="D846" s="72" t="s">
        <v>76</v>
      </c>
      <c r="E846" s="678"/>
      <c r="F846" s="672"/>
      <c r="G846" s="73">
        <f t="shared" si="257"/>
        <v>0</v>
      </c>
      <c r="H846" s="74">
        <f t="shared" si="279"/>
        <v>0</v>
      </c>
      <c r="I846" s="75"/>
      <c r="J846" s="75"/>
      <c r="K846" s="75"/>
      <c r="L846" s="76"/>
      <c r="M846" s="77">
        <f t="shared" si="329"/>
        <v>0</v>
      </c>
      <c r="N846" s="78"/>
      <c r="O846" s="78"/>
      <c r="P846" s="78"/>
      <c r="Q846" s="78"/>
      <c r="R846" s="81"/>
      <c r="S846" s="62"/>
      <c r="T846" s="62"/>
      <c r="U846" s="62"/>
      <c r="V846" s="108"/>
      <c r="W846" s="108"/>
      <c r="X846" s="63"/>
      <c r="Y846" s="109"/>
      <c r="Z846" s="63"/>
      <c r="AA846" s="64"/>
      <c r="AB846" s="65"/>
      <c r="AC846" s="65"/>
      <c r="AD846" s="65"/>
      <c r="AE846" s="65"/>
      <c r="AF846" s="66"/>
      <c r="AG846" s="82"/>
      <c r="AH846" s="85"/>
      <c r="AI846" s="84"/>
      <c r="AJ846" s="83">
        <f t="shared" si="340"/>
        <v>0</v>
      </c>
      <c r="AK846" s="84" t="s">
        <v>77</v>
      </c>
      <c r="AL846" s="75" t="s">
        <v>77</v>
      </c>
      <c r="AM846" s="85" t="s">
        <v>77</v>
      </c>
      <c r="AN846" s="82"/>
      <c r="AO846" s="75"/>
      <c r="AP846" s="85"/>
      <c r="AQ846" s="82" t="s">
        <v>75</v>
      </c>
      <c r="AR846" s="75" t="s">
        <v>75</v>
      </c>
      <c r="AS846" s="75" t="s">
        <v>75</v>
      </c>
      <c r="AT846" s="75" t="s">
        <v>75</v>
      </c>
      <c r="AU846" s="85" t="s">
        <v>75</v>
      </c>
      <c r="AV846" s="86">
        <f t="shared" si="262"/>
        <v>0</v>
      </c>
      <c r="AW846" s="108"/>
      <c r="AX846" s="108"/>
      <c r="AY846" s="108"/>
      <c r="AZ846" s="108"/>
      <c r="BA846" s="108"/>
      <c r="BB846" s="108"/>
      <c r="BC846" s="108"/>
      <c r="BD846" s="108"/>
      <c r="BE846" s="63"/>
    </row>
    <row r="847" spans="1:57" ht="34.049999999999997" customHeight="1" x14ac:dyDescent="0.3">
      <c r="A847" s="702"/>
      <c r="B847" s="675"/>
      <c r="C847" s="672"/>
      <c r="D847" s="72" t="s">
        <v>78</v>
      </c>
      <c r="E847" s="678"/>
      <c r="F847" s="672"/>
      <c r="G847" s="73">
        <f t="shared" si="257"/>
        <v>0</v>
      </c>
      <c r="H847" s="74">
        <f t="shared" si="279"/>
        <v>0</v>
      </c>
      <c r="I847" s="75"/>
      <c r="J847" s="75"/>
      <c r="K847" s="75"/>
      <c r="L847" s="76"/>
      <c r="M847" s="77">
        <f t="shared" si="329"/>
        <v>0</v>
      </c>
      <c r="N847" s="78"/>
      <c r="O847" s="78"/>
      <c r="P847" s="78"/>
      <c r="Q847" s="78"/>
      <c r="R847" s="81"/>
      <c r="S847" s="62"/>
      <c r="T847" s="62"/>
      <c r="U847" s="62"/>
      <c r="V847" s="108"/>
      <c r="W847" s="108"/>
      <c r="X847" s="63"/>
      <c r="Y847" s="109"/>
      <c r="Z847" s="63"/>
      <c r="AA847" s="64"/>
      <c r="AB847" s="65"/>
      <c r="AC847" s="65"/>
      <c r="AD847" s="65"/>
      <c r="AE847" s="65"/>
      <c r="AF847" s="66"/>
      <c r="AG847" s="82"/>
      <c r="AH847" s="85"/>
      <c r="AI847" s="84"/>
      <c r="AJ847" s="83">
        <f>SUM(AK847:AM847)</f>
        <v>0</v>
      </c>
      <c r="AK847" s="84"/>
      <c r="AL847" s="75"/>
      <c r="AM847" s="85"/>
      <c r="AN847" s="82" t="s">
        <v>75</v>
      </c>
      <c r="AO847" s="75" t="s">
        <v>75</v>
      </c>
      <c r="AP847" s="85" t="s">
        <v>75</v>
      </c>
      <c r="AQ847" s="82" t="s">
        <v>75</v>
      </c>
      <c r="AR847" s="75" t="s">
        <v>75</v>
      </c>
      <c r="AS847" s="75" t="s">
        <v>75</v>
      </c>
      <c r="AT847" s="75" t="s">
        <v>75</v>
      </c>
      <c r="AU847" s="85" t="s">
        <v>75</v>
      </c>
      <c r="AV847" s="86">
        <f t="shared" si="262"/>
        <v>0</v>
      </c>
      <c r="AW847" s="108"/>
      <c r="AX847" s="108"/>
      <c r="AY847" s="108"/>
      <c r="AZ847" s="108"/>
      <c r="BA847" s="108"/>
      <c r="BB847" s="108"/>
      <c r="BC847" s="108"/>
      <c r="BD847" s="108"/>
      <c r="BE847" s="63"/>
    </row>
    <row r="848" spans="1:57" ht="34.049999999999997" customHeight="1" x14ac:dyDescent="0.3">
      <c r="A848" s="702"/>
      <c r="B848" s="675"/>
      <c r="C848" s="672"/>
      <c r="D848" s="72" t="s">
        <v>79</v>
      </c>
      <c r="E848" s="678"/>
      <c r="F848" s="672"/>
      <c r="G848" s="73">
        <f t="shared" si="257"/>
        <v>19</v>
      </c>
      <c r="H848" s="74">
        <f t="shared" si="279"/>
        <v>1</v>
      </c>
      <c r="I848" s="75">
        <v>1</v>
      </c>
      <c r="J848" s="75"/>
      <c r="K848" s="75"/>
      <c r="L848" s="76"/>
      <c r="M848" s="77">
        <f t="shared" si="329"/>
        <v>18</v>
      </c>
      <c r="N848" s="78"/>
      <c r="O848" s="78"/>
      <c r="P848" s="78"/>
      <c r="Q848" s="78"/>
      <c r="R848" s="81">
        <v>18</v>
      </c>
      <c r="S848" s="62">
        <v>3</v>
      </c>
      <c r="T848" s="62"/>
      <c r="U848" s="62"/>
      <c r="V848" s="108">
        <v>15</v>
      </c>
      <c r="W848" s="108"/>
      <c r="X848" s="63"/>
      <c r="Y848" s="109">
        <v>18</v>
      </c>
      <c r="Z848" s="63"/>
      <c r="AA848" s="64"/>
      <c r="AB848" s="65">
        <v>6</v>
      </c>
      <c r="AC848" s="65">
        <v>6</v>
      </c>
      <c r="AD848" s="65">
        <v>3</v>
      </c>
      <c r="AE848" s="65">
        <v>5</v>
      </c>
      <c r="AF848" s="66">
        <v>2</v>
      </c>
      <c r="AG848" s="82">
        <v>41</v>
      </c>
      <c r="AH848" s="85">
        <v>24</v>
      </c>
      <c r="AI848" s="84">
        <v>74</v>
      </c>
      <c r="AJ848" s="83">
        <f t="shared" ref="AJ848:AJ849" si="341">SUM(AQ848:AU848)</f>
        <v>18</v>
      </c>
      <c r="AK848" s="84" t="s">
        <v>77</v>
      </c>
      <c r="AL848" s="75" t="s">
        <v>77</v>
      </c>
      <c r="AM848" s="85" t="s">
        <v>77</v>
      </c>
      <c r="AN848" s="82" t="s">
        <v>75</v>
      </c>
      <c r="AO848" s="75" t="s">
        <v>75</v>
      </c>
      <c r="AP848" s="85" t="s">
        <v>75</v>
      </c>
      <c r="AQ848" s="82">
        <v>2</v>
      </c>
      <c r="AR848" s="75">
        <v>12</v>
      </c>
      <c r="AS848" s="75">
        <v>4</v>
      </c>
      <c r="AT848" s="75"/>
      <c r="AU848" s="85"/>
      <c r="AV848" s="86">
        <f t="shared" si="262"/>
        <v>1</v>
      </c>
      <c r="AW848" s="108"/>
      <c r="AX848" s="108"/>
      <c r="AY848" s="108"/>
      <c r="AZ848" s="108"/>
      <c r="BA848" s="108"/>
      <c r="BB848" s="108"/>
      <c r="BC848" s="108">
        <v>1</v>
      </c>
      <c r="BD848" s="108"/>
      <c r="BE848" s="63"/>
    </row>
    <row r="849" spans="1:57" ht="34.049999999999997" customHeight="1" x14ac:dyDescent="0.3">
      <c r="A849" s="702"/>
      <c r="B849" s="676"/>
      <c r="C849" s="673"/>
      <c r="D849" s="89" t="s">
        <v>80</v>
      </c>
      <c r="E849" s="679"/>
      <c r="F849" s="673"/>
      <c r="G849" s="90">
        <f t="shared" si="257"/>
        <v>0</v>
      </c>
      <c r="H849" s="91">
        <f t="shared" si="279"/>
        <v>0</v>
      </c>
      <c r="I849" s="92"/>
      <c r="J849" s="92"/>
      <c r="K849" s="92"/>
      <c r="L849" s="93"/>
      <c r="M849" s="110">
        <f t="shared" si="329"/>
        <v>0</v>
      </c>
      <c r="N849" s="98"/>
      <c r="O849" s="98"/>
      <c r="P849" s="98"/>
      <c r="Q849" s="98"/>
      <c r="R849" s="99"/>
      <c r="S849" s="114"/>
      <c r="T849" s="114"/>
      <c r="U849" s="114"/>
      <c r="V849" s="98"/>
      <c r="W849" s="98"/>
      <c r="X849" s="99"/>
      <c r="Y849" s="97"/>
      <c r="Z849" s="99"/>
      <c r="AA849" s="103"/>
      <c r="AB849" s="92"/>
      <c r="AC849" s="92"/>
      <c r="AD849" s="92"/>
      <c r="AE849" s="92"/>
      <c r="AF849" s="93"/>
      <c r="AG849" s="103"/>
      <c r="AH849" s="106"/>
      <c r="AI849" s="105"/>
      <c r="AJ849" s="104">
        <f t="shared" si="341"/>
        <v>0</v>
      </c>
      <c r="AK849" s="105" t="s">
        <v>75</v>
      </c>
      <c r="AL849" s="92" t="s">
        <v>75</v>
      </c>
      <c r="AM849" s="106" t="s">
        <v>75</v>
      </c>
      <c r="AN849" s="103" t="s">
        <v>75</v>
      </c>
      <c r="AO849" s="92" t="s">
        <v>77</v>
      </c>
      <c r="AP849" s="106" t="s">
        <v>77</v>
      </c>
      <c r="AQ849" s="103"/>
      <c r="AR849" s="92"/>
      <c r="AS849" s="92"/>
      <c r="AT849" s="92"/>
      <c r="AU849" s="106"/>
      <c r="AV849" s="107">
        <f t="shared" si="262"/>
        <v>0</v>
      </c>
      <c r="AW849" s="98"/>
      <c r="AX849" s="98"/>
      <c r="AY849" s="98"/>
      <c r="AZ849" s="98"/>
      <c r="BA849" s="98"/>
      <c r="BB849" s="98"/>
      <c r="BC849" s="98"/>
      <c r="BD849" s="98"/>
      <c r="BE849" s="99"/>
    </row>
    <row r="850" spans="1:57" ht="34.049999999999997" customHeight="1" x14ac:dyDescent="0.3">
      <c r="A850" s="702"/>
      <c r="B850" s="674" t="s">
        <v>396</v>
      </c>
      <c r="C850" s="671" t="s">
        <v>397</v>
      </c>
      <c r="D850" s="51" t="s">
        <v>74</v>
      </c>
      <c r="E850" s="724">
        <v>5</v>
      </c>
      <c r="F850" s="681">
        <f>E850-SUM(M850:M854)</f>
        <v>0</v>
      </c>
      <c r="G850" s="53">
        <f t="shared" si="257"/>
        <v>0</v>
      </c>
      <c r="H850" s="54">
        <f t="shared" si="279"/>
        <v>0</v>
      </c>
      <c r="I850" s="55"/>
      <c r="J850" s="55"/>
      <c r="K850" s="55"/>
      <c r="L850" s="56"/>
      <c r="M850" s="57">
        <f t="shared" si="329"/>
        <v>0</v>
      </c>
      <c r="N850" s="58"/>
      <c r="O850" s="58"/>
      <c r="P850" s="58"/>
      <c r="Q850" s="58"/>
      <c r="R850" s="59"/>
      <c r="S850" s="60"/>
      <c r="T850" s="58"/>
      <c r="U850" s="58"/>
      <c r="V850" s="55"/>
      <c r="W850" s="58"/>
      <c r="X850" s="61"/>
      <c r="Y850" s="62"/>
      <c r="Z850" s="63"/>
      <c r="AA850" s="64"/>
      <c r="AB850" s="65"/>
      <c r="AC850" s="65"/>
      <c r="AD850" s="65"/>
      <c r="AE850" s="65"/>
      <c r="AF850" s="66"/>
      <c r="AG850" s="64"/>
      <c r="AH850" s="66"/>
      <c r="AI850" s="67"/>
      <c r="AJ850" s="68">
        <f t="shared" ref="AJ850:AJ851" si="342">SUM(AN850:AP850)</f>
        <v>0</v>
      </c>
      <c r="AK850" s="69" t="s">
        <v>75</v>
      </c>
      <c r="AL850" s="55" t="s">
        <v>75</v>
      </c>
      <c r="AM850" s="70" t="s">
        <v>75</v>
      </c>
      <c r="AN850" s="67"/>
      <c r="AO850" s="55"/>
      <c r="AP850" s="70"/>
      <c r="AQ850" s="67" t="s">
        <v>75</v>
      </c>
      <c r="AR850" s="55" t="s">
        <v>75</v>
      </c>
      <c r="AS850" s="55" t="s">
        <v>75</v>
      </c>
      <c r="AT850" s="55" t="s">
        <v>75</v>
      </c>
      <c r="AU850" s="56" t="s">
        <v>75</v>
      </c>
      <c r="AV850" s="71">
        <f t="shared" si="262"/>
        <v>0</v>
      </c>
      <c r="AW850" s="58"/>
      <c r="AX850" s="58"/>
      <c r="AY850" s="58"/>
      <c r="AZ850" s="58"/>
      <c r="BA850" s="58"/>
      <c r="BB850" s="58"/>
      <c r="BC850" s="58"/>
      <c r="BD850" s="58"/>
      <c r="BE850" s="61"/>
    </row>
    <row r="851" spans="1:57" ht="34.049999999999997" customHeight="1" x14ac:dyDescent="0.3">
      <c r="A851" s="702"/>
      <c r="B851" s="675"/>
      <c r="C851" s="672"/>
      <c r="D851" s="72" t="s">
        <v>76</v>
      </c>
      <c r="E851" s="678"/>
      <c r="F851" s="672"/>
      <c r="G851" s="73">
        <f t="shared" si="257"/>
        <v>0</v>
      </c>
      <c r="H851" s="74">
        <f t="shared" si="279"/>
        <v>0</v>
      </c>
      <c r="I851" s="75"/>
      <c r="J851" s="75"/>
      <c r="K851" s="75"/>
      <c r="L851" s="76"/>
      <c r="M851" s="77">
        <f t="shared" si="329"/>
        <v>0</v>
      </c>
      <c r="N851" s="78"/>
      <c r="O851" s="78"/>
      <c r="P851" s="78"/>
      <c r="Q851" s="78"/>
      <c r="R851" s="79"/>
      <c r="S851" s="80"/>
      <c r="T851" s="75"/>
      <c r="U851" s="75"/>
      <c r="V851" s="78"/>
      <c r="W851" s="78"/>
      <c r="X851" s="81"/>
      <c r="Y851" s="62"/>
      <c r="Z851" s="63"/>
      <c r="AA851" s="64"/>
      <c r="AB851" s="65"/>
      <c r="AC851" s="65"/>
      <c r="AD851" s="65"/>
      <c r="AE851" s="65"/>
      <c r="AF851" s="66"/>
      <c r="AG851" s="82"/>
      <c r="AH851" s="76"/>
      <c r="AI851" s="82"/>
      <c r="AJ851" s="83">
        <f t="shared" si="342"/>
        <v>0</v>
      </c>
      <c r="AK851" s="84" t="s">
        <v>77</v>
      </c>
      <c r="AL851" s="75" t="s">
        <v>77</v>
      </c>
      <c r="AM851" s="85" t="s">
        <v>77</v>
      </c>
      <c r="AN851" s="82"/>
      <c r="AO851" s="75"/>
      <c r="AP851" s="85"/>
      <c r="AQ851" s="82" t="s">
        <v>75</v>
      </c>
      <c r="AR851" s="75" t="s">
        <v>75</v>
      </c>
      <c r="AS851" s="75" t="s">
        <v>75</v>
      </c>
      <c r="AT851" s="75" t="s">
        <v>75</v>
      </c>
      <c r="AU851" s="76" t="s">
        <v>75</v>
      </c>
      <c r="AV851" s="86">
        <f t="shared" si="262"/>
        <v>0</v>
      </c>
      <c r="AW851" s="78"/>
      <c r="AX851" s="78"/>
      <c r="AY851" s="78"/>
      <c r="AZ851" s="78"/>
      <c r="BA851" s="78"/>
      <c r="BB851" s="78"/>
      <c r="BC851" s="78"/>
      <c r="BD851" s="78"/>
      <c r="BE851" s="81"/>
    </row>
    <row r="852" spans="1:57" ht="34.049999999999997" customHeight="1" x14ac:dyDescent="0.3">
      <c r="A852" s="702"/>
      <c r="B852" s="675"/>
      <c r="C852" s="672"/>
      <c r="D852" s="72" t="s">
        <v>78</v>
      </c>
      <c r="E852" s="678"/>
      <c r="F852" s="672"/>
      <c r="G852" s="73">
        <f t="shared" si="257"/>
        <v>0</v>
      </c>
      <c r="H852" s="74">
        <f t="shared" si="279"/>
        <v>0</v>
      </c>
      <c r="I852" s="75"/>
      <c r="J852" s="75"/>
      <c r="K852" s="75"/>
      <c r="L852" s="76"/>
      <c r="M852" s="77">
        <f t="shared" si="329"/>
        <v>0</v>
      </c>
      <c r="N852" s="78"/>
      <c r="O852" s="78"/>
      <c r="P852" s="78"/>
      <c r="Q852" s="87"/>
      <c r="R852" s="79"/>
      <c r="S852" s="80"/>
      <c r="T852" s="78"/>
      <c r="U852" s="78"/>
      <c r="V852" s="78"/>
      <c r="W852" s="78"/>
      <c r="X852" s="81"/>
      <c r="Y852" s="62"/>
      <c r="Z852" s="63"/>
      <c r="AA852" s="64"/>
      <c r="AB852" s="65"/>
      <c r="AC852" s="65"/>
      <c r="AD852" s="65"/>
      <c r="AE852" s="65"/>
      <c r="AF852" s="66"/>
      <c r="AG852" s="82"/>
      <c r="AH852" s="76"/>
      <c r="AI852" s="82"/>
      <c r="AJ852" s="83">
        <f>SUM(AK852:AM852)</f>
        <v>0</v>
      </c>
      <c r="AK852" s="84"/>
      <c r="AL852" s="75"/>
      <c r="AM852" s="85"/>
      <c r="AN852" s="82" t="s">
        <v>75</v>
      </c>
      <c r="AO852" s="75" t="s">
        <v>75</v>
      </c>
      <c r="AP852" s="85" t="s">
        <v>75</v>
      </c>
      <c r="AQ852" s="82" t="s">
        <v>75</v>
      </c>
      <c r="AR852" s="75" t="s">
        <v>75</v>
      </c>
      <c r="AS852" s="75" t="s">
        <v>75</v>
      </c>
      <c r="AT852" s="75" t="s">
        <v>75</v>
      </c>
      <c r="AU852" s="76" t="s">
        <v>75</v>
      </c>
      <c r="AV852" s="86">
        <f t="shared" si="262"/>
        <v>0</v>
      </c>
      <c r="AW852" s="78"/>
      <c r="AX852" s="78"/>
      <c r="AY852" s="78"/>
      <c r="AZ852" s="78"/>
      <c r="BA852" s="78"/>
      <c r="BB852" s="78"/>
      <c r="BC852" s="78"/>
      <c r="BD852" s="78"/>
      <c r="BE852" s="81"/>
    </row>
    <row r="853" spans="1:57" ht="34.049999999999997" customHeight="1" x14ac:dyDescent="0.3">
      <c r="A853" s="702"/>
      <c r="B853" s="675"/>
      <c r="C853" s="672"/>
      <c r="D853" s="72" t="s">
        <v>79</v>
      </c>
      <c r="E853" s="678"/>
      <c r="F853" s="672"/>
      <c r="G853" s="73">
        <f t="shared" si="257"/>
        <v>5</v>
      </c>
      <c r="H853" s="74">
        <f t="shared" si="279"/>
        <v>0</v>
      </c>
      <c r="I853" s="75"/>
      <c r="J853" s="75"/>
      <c r="K853" s="75"/>
      <c r="L853" s="76"/>
      <c r="M853" s="77">
        <f t="shared" si="329"/>
        <v>5</v>
      </c>
      <c r="N853" s="78"/>
      <c r="O853" s="78"/>
      <c r="P853" s="78"/>
      <c r="Q853" s="78"/>
      <c r="R853" s="79">
        <v>5</v>
      </c>
      <c r="S853" s="80"/>
      <c r="T853" s="78"/>
      <c r="U853" s="78"/>
      <c r="V853" s="78">
        <v>5</v>
      </c>
      <c r="W853" s="78"/>
      <c r="X853" s="81"/>
      <c r="Y853" s="62">
        <v>4</v>
      </c>
      <c r="Z853" s="63">
        <v>1</v>
      </c>
      <c r="AA853" s="64"/>
      <c r="AB853" s="65">
        <v>1</v>
      </c>
      <c r="AC853" s="65">
        <v>1</v>
      </c>
      <c r="AD853" s="65"/>
      <c r="AE853" s="65"/>
      <c r="AF853" s="66"/>
      <c r="AG853" s="82">
        <v>47</v>
      </c>
      <c r="AH853" s="76">
        <v>22</v>
      </c>
      <c r="AI853" s="82">
        <v>127</v>
      </c>
      <c r="AJ853" s="83">
        <f t="shared" ref="AJ853:AJ854" si="343">SUM(AQ853:AU853)</f>
        <v>5</v>
      </c>
      <c r="AK853" s="84" t="s">
        <v>77</v>
      </c>
      <c r="AL853" s="75" t="s">
        <v>77</v>
      </c>
      <c r="AM853" s="85" t="s">
        <v>77</v>
      </c>
      <c r="AN853" s="82" t="s">
        <v>75</v>
      </c>
      <c r="AO853" s="75" t="s">
        <v>75</v>
      </c>
      <c r="AP853" s="85" t="s">
        <v>75</v>
      </c>
      <c r="AQ853" s="88"/>
      <c r="AR853" s="76"/>
      <c r="AS853" s="76">
        <v>1</v>
      </c>
      <c r="AT853" s="76">
        <v>4</v>
      </c>
      <c r="AU853" s="85"/>
      <c r="AV853" s="86">
        <f t="shared" si="262"/>
        <v>0</v>
      </c>
      <c r="AW853" s="78"/>
      <c r="AX853" s="78"/>
      <c r="AY853" s="78"/>
      <c r="AZ853" s="78"/>
      <c r="BA853" s="78"/>
      <c r="BB853" s="78"/>
      <c r="BC853" s="78"/>
      <c r="BD853" s="78"/>
      <c r="BE853" s="81"/>
    </row>
    <row r="854" spans="1:57" ht="34.049999999999997" customHeight="1" x14ac:dyDescent="0.3">
      <c r="A854" s="702"/>
      <c r="B854" s="676"/>
      <c r="C854" s="673"/>
      <c r="D854" s="89" t="s">
        <v>80</v>
      </c>
      <c r="E854" s="679"/>
      <c r="F854" s="673"/>
      <c r="G854" s="90">
        <f t="shared" si="257"/>
        <v>0</v>
      </c>
      <c r="H854" s="91">
        <f t="shared" si="279"/>
        <v>0</v>
      </c>
      <c r="I854" s="92"/>
      <c r="J854" s="92"/>
      <c r="K854" s="92"/>
      <c r="L854" s="93"/>
      <c r="M854" s="94">
        <f t="shared" si="329"/>
        <v>0</v>
      </c>
      <c r="N854" s="95"/>
      <c r="O854" s="95"/>
      <c r="P854" s="95"/>
      <c r="Q854" s="95"/>
      <c r="R854" s="96"/>
      <c r="S854" s="97"/>
      <c r="T854" s="98"/>
      <c r="U854" s="98"/>
      <c r="V854" s="98"/>
      <c r="W854" s="98"/>
      <c r="X854" s="99"/>
      <c r="Y854" s="100"/>
      <c r="Z854" s="81"/>
      <c r="AA854" s="82"/>
      <c r="AB854" s="75"/>
      <c r="AC854" s="75"/>
      <c r="AD854" s="75"/>
      <c r="AE854" s="75"/>
      <c r="AF854" s="76"/>
      <c r="AG854" s="101"/>
      <c r="AH854" s="102"/>
      <c r="AI854" s="103"/>
      <c r="AJ854" s="104">
        <f t="shared" si="343"/>
        <v>0</v>
      </c>
      <c r="AK854" s="105" t="s">
        <v>75</v>
      </c>
      <c r="AL854" s="92" t="s">
        <v>75</v>
      </c>
      <c r="AM854" s="106" t="s">
        <v>75</v>
      </c>
      <c r="AN854" s="103" t="s">
        <v>75</v>
      </c>
      <c r="AO854" s="92" t="s">
        <v>77</v>
      </c>
      <c r="AP854" s="106" t="s">
        <v>77</v>
      </c>
      <c r="AQ854" s="103"/>
      <c r="AR854" s="92"/>
      <c r="AS854" s="92"/>
      <c r="AT854" s="92"/>
      <c r="AU854" s="93"/>
      <c r="AV854" s="107">
        <f t="shared" si="262"/>
        <v>0</v>
      </c>
      <c r="AW854" s="98"/>
      <c r="AX854" s="98"/>
      <c r="AY854" s="98"/>
      <c r="AZ854" s="98"/>
      <c r="BA854" s="98"/>
      <c r="BB854" s="98"/>
      <c r="BC854" s="98"/>
      <c r="BD854" s="98"/>
      <c r="BE854" s="99"/>
    </row>
    <row r="855" spans="1:57" ht="34.049999999999997" customHeight="1" x14ac:dyDescent="0.3">
      <c r="A855" s="702"/>
      <c r="B855" s="674" t="s">
        <v>398</v>
      </c>
      <c r="C855" s="671" t="s">
        <v>399</v>
      </c>
      <c r="D855" s="51" t="s">
        <v>74</v>
      </c>
      <c r="E855" s="724">
        <v>10</v>
      </c>
      <c r="F855" s="681">
        <f>E855-SUM(M855:M859)</f>
        <v>0</v>
      </c>
      <c r="G855" s="53">
        <f t="shared" si="257"/>
        <v>0</v>
      </c>
      <c r="H855" s="54">
        <f t="shared" si="279"/>
        <v>0</v>
      </c>
      <c r="I855" s="55"/>
      <c r="J855" s="55"/>
      <c r="K855" s="55"/>
      <c r="L855" s="56"/>
      <c r="M855" s="57">
        <f t="shared" si="329"/>
        <v>0</v>
      </c>
      <c r="N855" s="58"/>
      <c r="O855" s="58"/>
      <c r="P855" s="58"/>
      <c r="Q855" s="58"/>
      <c r="R855" s="61"/>
      <c r="S855" s="62"/>
      <c r="T855" s="62"/>
      <c r="U855" s="62"/>
      <c r="V855" s="108"/>
      <c r="W855" s="108"/>
      <c r="X855" s="63"/>
      <c r="Y855" s="60"/>
      <c r="Z855" s="61"/>
      <c r="AA855" s="67"/>
      <c r="AB855" s="55"/>
      <c r="AC855" s="55"/>
      <c r="AD855" s="55"/>
      <c r="AE855" s="55"/>
      <c r="AF855" s="56"/>
      <c r="AG855" s="67"/>
      <c r="AH855" s="70"/>
      <c r="AI855" s="69"/>
      <c r="AJ855" s="68">
        <f t="shared" ref="AJ855:AJ856" si="344">SUM(AN855:AP855)</f>
        <v>0</v>
      </c>
      <c r="AK855" s="69" t="s">
        <v>75</v>
      </c>
      <c r="AL855" s="55" t="s">
        <v>75</v>
      </c>
      <c r="AM855" s="70" t="s">
        <v>75</v>
      </c>
      <c r="AN855" s="67"/>
      <c r="AO855" s="55"/>
      <c r="AP855" s="70"/>
      <c r="AQ855" s="67" t="s">
        <v>75</v>
      </c>
      <c r="AR855" s="55" t="s">
        <v>75</v>
      </c>
      <c r="AS855" s="55" t="s">
        <v>75</v>
      </c>
      <c r="AT855" s="55" t="s">
        <v>75</v>
      </c>
      <c r="AU855" s="70" t="s">
        <v>75</v>
      </c>
      <c r="AV855" s="71">
        <f t="shared" si="262"/>
        <v>0</v>
      </c>
      <c r="AW855" s="108"/>
      <c r="AX855" s="108"/>
      <c r="AY855" s="108"/>
      <c r="AZ855" s="108"/>
      <c r="BA855" s="108"/>
      <c r="BB855" s="108"/>
      <c r="BC855" s="108"/>
      <c r="BD855" s="108"/>
      <c r="BE855" s="63"/>
    </row>
    <row r="856" spans="1:57" ht="34.049999999999997" customHeight="1" x14ac:dyDescent="0.3">
      <c r="A856" s="702"/>
      <c r="B856" s="675"/>
      <c r="C856" s="672"/>
      <c r="D856" s="72" t="s">
        <v>76</v>
      </c>
      <c r="E856" s="678"/>
      <c r="F856" s="672"/>
      <c r="G856" s="73">
        <f t="shared" si="257"/>
        <v>0</v>
      </c>
      <c r="H856" s="74">
        <f t="shared" si="279"/>
        <v>0</v>
      </c>
      <c r="I856" s="75"/>
      <c r="J856" s="75"/>
      <c r="K856" s="75"/>
      <c r="L856" s="76"/>
      <c r="M856" s="77">
        <f t="shared" si="329"/>
        <v>0</v>
      </c>
      <c r="N856" s="78"/>
      <c r="O856" s="78"/>
      <c r="P856" s="78"/>
      <c r="Q856" s="78"/>
      <c r="R856" s="81"/>
      <c r="S856" s="62"/>
      <c r="T856" s="62"/>
      <c r="U856" s="62"/>
      <c r="V856" s="108"/>
      <c r="W856" s="108"/>
      <c r="X856" s="63"/>
      <c r="Y856" s="109"/>
      <c r="Z856" s="63"/>
      <c r="AA856" s="64"/>
      <c r="AB856" s="65"/>
      <c r="AC856" s="65"/>
      <c r="AD856" s="65"/>
      <c r="AE856" s="65"/>
      <c r="AF856" s="66"/>
      <c r="AG856" s="82"/>
      <c r="AH856" s="85"/>
      <c r="AI856" s="84"/>
      <c r="AJ856" s="83">
        <f t="shared" si="344"/>
        <v>0</v>
      </c>
      <c r="AK856" s="84" t="s">
        <v>77</v>
      </c>
      <c r="AL856" s="75" t="s">
        <v>77</v>
      </c>
      <c r="AM856" s="85" t="s">
        <v>77</v>
      </c>
      <c r="AN856" s="82"/>
      <c r="AO856" s="75"/>
      <c r="AP856" s="85"/>
      <c r="AQ856" s="82" t="s">
        <v>75</v>
      </c>
      <c r="AR856" s="75" t="s">
        <v>75</v>
      </c>
      <c r="AS856" s="75" t="s">
        <v>75</v>
      </c>
      <c r="AT856" s="75" t="s">
        <v>75</v>
      </c>
      <c r="AU856" s="85" t="s">
        <v>75</v>
      </c>
      <c r="AV856" s="86">
        <f t="shared" si="262"/>
        <v>0</v>
      </c>
      <c r="AW856" s="108"/>
      <c r="AX856" s="108"/>
      <c r="AY856" s="108"/>
      <c r="AZ856" s="108"/>
      <c r="BA856" s="108"/>
      <c r="BB856" s="108"/>
      <c r="BC856" s="108"/>
      <c r="BD856" s="108"/>
      <c r="BE856" s="63"/>
    </row>
    <row r="857" spans="1:57" ht="34.049999999999997" customHeight="1" x14ac:dyDescent="0.3">
      <c r="A857" s="702"/>
      <c r="B857" s="675"/>
      <c r="C857" s="672"/>
      <c r="D857" s="72" t="s">
        <v>78</v>
      </c>
      <c r="E857" s="678"/>
      <c r="F857" s="672"/>
      <c r="G857" s="73">
        <f t="shared" si="257"/>
        <v>0</v>
      </c>
      <c r="H857" s="74">
        <f t="shared" si="279"/>
        <v>0</v>
      </c>
      <c r="I857" s="75"/>
      <c r="J857" s="75"/>
      <c r="K857" s="75"/>
      <c r="L857" s="76"/>
      <c r="M857" s="77">
        <f t="shared" si="329"/>
        <v>0</v>
      </c>
      <c r="N857" s="78"/>
      <c r="O857" s="78"/>
      <c r="P857" s="78"/>
      <c r="Q857" s="78"/>
      <c r="R857" s="81"/>
      <c r="S857" s="62"/>
      <c r="T857" s="62"/>
      <c r="U857" s="62"/>
      <c r="V857" s="108"/>
      <c r="W857" s="108"/>
      <c r="X857" s="63"/>
      <c r="Y857" s="109"/>
      <c r="Z857" s="63"/>
      <c r="AA857" s="64"/>
      <c r="AB857" s="65"/>
      <c r="AC857" s="65"/>
      <c r="AD857" s="65"/>
      <c r="AE857" s="65"/>
      <c r="AF857" s="66"/>
      <c r="AG857" s="82"/>
      <c r="AH857" s="85"/>
      <c r="AI857" s="84"/>
      <c r="AJ857" s="83">
        <f>SUM(AK857:AM857)</f>
        <v>0</v>
      </c>
      <c r="AK857" s="84"/>
      <c r="AL857" s="75"/>
      <c r="AM857" s="85"/>
      <c r="AN857" s="82" t="s">
        <v>75</v>
      </c>
      <c r="AO857" s="75" t="s">
        <v>75</v>
      </c>
      <c r="AP857" s="85" t="s">
        <v>75</v>
      </c>
      <c r="AQ857" s="82" t="s">
        <v>75</v>
      </c>
      <c r="AR857" s="75" t="s">
        <v>75</v>
      </c>
      <c r="AS857" s="75" t="s">
        <v>75</v>
      </c>
      <c r="AT857" s="75" t="s">
        <v>75</v>
      </c>
      <c r="AU857" s="85" t="s">
        <v>75</v>
      </c>
      <c r="AV857" s="86">
        <f t="shared" si="262"/>
        <v>0</v>
      </c>
      <c r="AW857" s="108"/>
      <c r="AX857" s="108"/>
      <c r="AY857" s="108"/>
      <c r="AZ857" s="108"/>
      <c r="BA857" s="108"/>
      <c r="BB857" s="108"/>
      <c r="BC857" s="108"/>
      <c r="BD857" s="108"/>
      <c r="BE857" s="63"/>
    </row>
    <row r="858" spans="1:57" ht="34.049999999999997" customHeight="1" x14ac:dyDescent="0.3">
      <c r="A858" s="702"/>
      <c r="B858" s="675"/>
      <c r="C858" s="672"/>
      <c r="D858" s="72" t="s">
        <v>79</v>
      </c>
      <c r="E858" s="678"/>
      <c r="F858" s="672"/>
      <c r="G858" s="73">
        <f t="shared" si="257"/>
        <v>10</v>
      </c>
      <c r="H858" s="74">
        <f t="shared" si="279"/>
        <v>0</v>
      </c>
      <c r="I858" s="75"/>
      <c r="J858" s="75"/>
      <c r="K858" s="75"/>
      <c r="L858" s="76"/>
      <c r="M858" s="77">
        <f t="shared" si="329"/>
        <v>10</v>
      </c>
      <c r="N858" s="78"/>
      <c r="O858" s="78"/>
      <c r="P858" s="78"/>
      <c r="Q858" s="78"/>
      <c r="R858" s="81">
        <v>10</v>
      </c>
      <c r="S858" s="62">
        <v>2</v>
      </c>
      <c r="T858" s="62"/>
      <c r="U858" s="62"/>
      <c r="V858" s="108">
        <v>8</v>
      </c>
      <c r="W858" s="108"/>
      <c r="X858" s="63"/>
      <c r="Y858" s="109">
        <v>10</v>
      </c>
      <c r="Z858" s="63"/>
      <c r="AA858" s="64"/>
      <c r="AB858" s="65">
        <v>7</v>
      </c>
      <c r="AC858" s="65">
        <v>7</v>
      </c>
      <c r="AD858" s="65">
        <v>3</v>
      </c>
      <c r="AE858" s="65">
        <v>5</v>
      </c>
      <c r="AF858" s="66">
        <v>2</v>
      </c>
      <c r="AG858" s="82">
        <v>40</v>
      </c>
      <c r="AH858" s="85">
        <v>19.5</v>
      </c>
      <c r="AI858" s="84">
        <v>100</v>
      </c>
      <c r="AJ858" s="83">
        <f t="shared" ref="AJ858:AJ859" si="345">SUM(AQ858:AU858)</f>
        <v>10</v>
      </c>
      <c r="AK858" s="84" t="s">
        <v>77</v>
      </c>
      <c r="AL858" s="75" t="s">
        <v>77</v>
      </c>
      <c r="AM858" s="85" t="s">
        <v>77</v>
      </c>
      <c r="AN858" s="82" t="s">
        <v>75</v>
      </c>
      <c r="AO858" s="75" t="s">
        <v>75</v>
      </c>
      <c r="AP858" s="85" t="s">
        <v>75</v>
      </c>
      <c r="AQ858" s="82"/>
      <c r="AR858" s="75"/>
      <c r="AS858" s="75">
        <v>10</v>
      </c>
      <c r="AT858" s="75"/>
      <c r="AU858" s="85"/>
      <c r="AV858" s="86">
        <f t="shared" si="262"/>
        <v>0</v>
      </c>
      <c r="AW858" s="108"/>
      <c r="AX858" s="108"/>
      <c r="AY858" s="108"/>
      <c r="AZ858" s="108"/>
      <c r="BA858" s="108"/>
      <c r="BB858" s="108"/>
      <c r="BC858" s="108"/>
      <c r="BD858" s="108"/>
      <c r="BE858" s="63"/>
    </row>
    <row r="859" spans="1:57" ht="34.049999999999997" customHeight="1" x14ac:dyDescent="0.3">
      <c r="A859" s="702"/>
      <c r="B859" s="676"/>
      <c r="C859" s="673"/>
      <c r="D859" s="89" t="s">
        <v>80</v>
      </c>
      <c r="E859" s="679"/>
      <c r="F859" s="673"/>
      <c r="G859" s="90">
        <f t="shared" si="257"/>
        <v>0</v>
      </c>
      <c r="H859" s="91">
        <f t="shared" si="279"/>
        <v>0</v>
      </c>
      <c r="I859" s="92"/>
      <c r="J859" s="92"/>
      <c r="K859" s="92"/>
      <c r="L859" s="93"/>
      <c r="M859" s="110">
        <f t="shared" si="329"/>
        <v>0</v>
      </c>
      <c r="N859" s="98"/>
      <c r="O859" s="98"/>
      <c r="P859" s="98"/>
      <c r="Q859" s="98"/>
      <c r="R859" s="99"/>
      <c r="S859" s="100"/>
      <c r="T859" s="100"/>
      <c r="U859" s="100"/>
      <c r="V859" s="78"/>
      <c r="W859" s="78"/>
      <c r="X859" s="81"/>
      <c r="Y859" s="80"/>
      <c r="Z859" s="81"/>
      <c r="AA859" s="82"/>
      <c r="AB859" s="75"/>
      <c r="AC859" s="75"/>
      <c r="AD859" s="75"/>
      <c r="AE859" s="75"/>
      <c r="AF859" s="76"/>
      <c r="AG859" s="103"/>
      <c r="AH859" s="106"/>
      <c r="AI859" s="111"/>
      <c r="AJ859" s="112">
        <f t="shared" si="345"/>
        <v>0</v>
      </c>
      <c r="AK859" s="105" t="s">
        <v>75</v>
      </c>
      <c r="AL859" s="92" t="s">
        <v>75</v>
      </c>
      <c r="AM859" s="106" t="s">
        <v>75</v>
      </c>
      <c r="AN859" s="103" t="s">
        <v>75</v>
      </c>
      <c r="AO859" s="92" t="s">
        <v>77</v>
      </c>
      <c r="AP859" s="106" t="s">
        <v>77</v>
      </c>
      <c r="AQ859" s="103"/>
      <c r="AR859" s="92"/>
      <c r="AS859" s="92"/>
      <c r="AT859" s="92"/>
      <c r="AU859" s="106"/>
      <c r="AV859" s="107">
        <f t="shared" si="262"/>
        <v>0</v>
      </c>
      <c r="AW859" s="78"/>
      <c r="AX859" s="78"/>
      <c r="AY859" s="78"/>
      <c r="AZ859" s="78"/>
      <c r="BA859" s="78"/>
      <c r="BB859" s="78"/>
      <c r="BC859" s="78"/>
      <c r="BD859" s="78"/>
      <c r="BE859" s="81"/>
    </row>
    <row r="860" spans="1:57" ht="34.049999999999997" customHeight="1" x14ac:dyDescent="0.3">
      <c r="A860" s="702"/>
      <c r="B860" s="674" t="s">
        <v>400</v>
      </c>
      <c r="C860" s="735" t="s">
        <v>401</v>
      </c>
      <c r="D860" s="51" t="s">
        <v>74</v>
      </c>
      <c r="E860" s="724">
        <v>18</v>
      </c>
      <c r="F860" s="681">
        <f>E860-SUM(M860:M864)</f>
        <v>0</v>
      </c>
      <c r="G860" s="53">
        <f t="shared" si="257"/>
        <v>0</v>
      </c>
      <c r="H860" s="54">
        <f t="shared" si="279"/>
        <v>0</v>
      </c>
      <c r="I860" s="55"/>
      <c r="J860" s="55"/>
      <c r="K860" s="55"/>
      <c r="L860" s="56"/>
      <c r="M860" s="57">
        <f t="shared" si="329"/>
        <v>0</v>
      </c>
      <c r="N860" s="58"/>
      <c r="O860" s="58"/>
      <c r="P860" s="58"/>
      <c r="Q860" s="58"/>
      <c r="R860" s="61"/>
      <c r="S860" s="113"/>
      <c r="T860" s="113"/>
      <c r="U860" s="113"/>
      <c r="V860" s="58"/>
      <c r="W860" s="58"/>
      <c r="X860" s="61"/>
      <c r="Y860" s="60"/>
      <c r="Z860" s="61"/>
      <c r="AA860" s="67"/>
      <c r="AB860" s="55"/>
      <c r="AC860" s="55"/>
      <c r="AD860" s="55"/>
      <c r="AE860" s="55"/>
      <c r="AF860" s="56"/>
      <c r="AG860" s="67"/>
      <c r="AH860" s="70"/>
      <c r="AI860" s="69"/>
      <c r="AJ860" s="68">
        <f t="shared" ref="AJ860:AJ861" si="346">SUM(AN860:AP860)</f>
        <v>0</v>
      </c>
      <c r="AK860" s="69" t="s">
        <v>75</v>
      </c>
      <c r="AL860" s="55" t="s">
        <v>75</v>
      </c>
      <c r="AM860" s="70" t="s">
        <v>75</v>
      </c>
      <c r="AN860" s="67"/>
      <c r="AO860" s="55"/>
      <c r="AP860" s="70"/>
      <c r="AQ860" s="67" t="s">
        <v>75</v>
      </c>
      <c r="AR860" s="55" t="s">
        <v>75</v>
      </c>
      <c r="AS860" s="55" t="s">
        <v>75</v>
      </c>
      <c r="AT860" s="55" t="s">
        <v>75</v>
      </c>
      <c r="AU860" s="70" t="s">
        <v>75</v>
      </c>
      <c r="AV860" s="71">
        <f t="shared" si="262"/>
        <v>0</v>
      </c>
      <c r="AW860" s="58"/>
      <c r="AX860" s="58"/>
      <c r="AY860" s="58"/>
      <c r="AZ860" s="58"/>
      <c r="BA860" s="58"/>
      <c r="BB860" s="58"/>
      <c r="BC860" s="58"/>
      <c r="BD860" s="58"/>
      <c r="BE860" s="61"/>
    </row>
    <row r="861" spans="1:57" ht="34.049999999999997" customHeight="1" x14ac:dyDescent="0.3">
      <c r="A861" s="702"/>
      <c r="B861" s="675"/>
      <c r="C861" s="672"/>
      <c r="D861" s="72" t="s">
        <v>76</v>
      </c>
      <c r="E861" s="678"/>
      <c r="F861" s="672"/>
      <c r="G861" s="73">
        <f t="shared" si="257"/>
        <v>0</v>
      </c>
      <c r="H861" s="74">
        <f t="shared" si="279"/>
        <v>0</v>
      </c>
      <c r="I861" s="75"/>
      <c r="J861" s="75"/>
      <c r="K861" s="75"/>
      <c r="L861" s="76"/>
      <c r="M861" s="77">
        <f t="shared" si="329"/>
        <v>0</v>
      </c>
      <c r="N861" s="78"/>
      <c r="O861" s="78"/>
      <c r="P861" s="78"/>
      <c r="Q861" s="78"/>
      <c r="R861" s="81"/>
      <c r="S861" s="62"/>
      <c r="T861" s="62"/>
      <c r="U861" s="62"/>
      <c r="V861" s="108"/>
      <c r="W861" s="108"/>
      <c r="X861" s="63"/>
      <c r="Y861" s="109"/>
      <c r="Z861" s="63"/>
      <c r="AA861" s="64"/>
      <c r="AB861" s="65"/>
      <c r="AC861" s="65"/>
      <c r="AD861" s="65"/>
      <c r="AE861" s="65"/>
      <c r="AF861" s="66"/>
      <c r="AG861" s="82"/>
      <c r="AH861" s="85"/>
      <c r="AI861" s="84"/>
      <c r="AJ861" s="83">
        <f t="shared" si="346"/>
        <v>0</v>
      </c>
      <c r="AK861" s="84" t="s">
        <v>77</v>
      </c>
      <c r="AL861" s="75" t="s">
        <v>77</v>
      </c>
      <c r="AM861" s="85" t="s">
        <v>77</v>
      </c>
      <c r="AN861" s="82"/>
      <c r="AO861" s="75"/>
      <c r="AP861" s="85"/>
      <c r="AQ861" s="82" t="s">
        <v>75</v>
      </c>
      <c r="AR861" s="75" t="s">
        <v>75</v>
      </c>
      <c r="AS861" s="75" t="s">
        <v>75</v>
      </c>
      <c r="AT861" s="75" t="s">
        <v>75</v>
      </c>
      <c r="AU861" s="85" t="s">
        <v>75</v>
      </c>
      <c r="AV861" s="86">
        <f t="shared" si="262"/>
        <v>0</v>
      </c>
      <c r="AW861" s="108"/>
      <c r="AX861" s="108"/>
      <c r="AY861" s="108"/>
      <c r="AZ861" s="108"/>
      <c r="BA861" s="108"/>
      <c r="BB861" s="108"/>
      <c r="BC861" s="108"/>
      <c r="BD861" s="108"/>
      <c r="BE861" s="63"/>
    </row>
    <row r="862" spans="1:57" ht="34.049999999999997" customHeight="1" x14ac:dyDescent="0.3">
      <c r="A862" s="702"/>
      <c r="B862" s="675"/>
      <c r="C862" s="672"/>
      <c r="D862" s="72" t="s">
        <v>78</v>
      </c>
      <c r="E862" s="678"/>
      <c r="F862" s="672"/>
      <c r="G862" s="73">
        <f t="shared" si="257"/>
        <v>0</v>
      </c>
      <c r="H862" s="74">
        <f t="shared" si="279"/>
        <v>0</v>
      </c>
      <c r="I862" s="75"/>
      <c r="J862" s="75"/>
      <c r="K862" s="75"/>
      <c r="L862" s="76"/>
      <c r="M862" s="77">
        <f t="shared" si="329"/>
        <v>0</v>
      </c>
      <c r="N862" s="78"/>
      <c r="O862" s="78"/>
      <c r="P862" s="78"/>
      <c r="Q862" s="78"/>
      <c r="R862" s="81"/>
      <c r="S862" s="62"/>
      <c r="T862" s="62"/>
      <c r="U862" s="62"/>
      <c r="V862" s="108"/>
      <c r="W862" s="108"/>
      <c r="X862" s="63"/>
      <c r="Y862" s="109"/>
      <c r="Z862" s="63"/>
      <c r="AA862" s="64"/>
      <c r="AB862" s="65"/>
      <c r="AC862" s="65"/>
      <c r="AD862" s="65"/>
      <c r="AE862" s="65"/>
      <c r="AF862" s="66"/>
      <c r="AG862" s="82"/>
      <c r="AH862" s="85"/>
      <c r="AI862" s="84"/>
      <c r="AJ862" s="83">
        <f>SUM(AK862:AM862)</f>
        <v>0</v>
      </c>
      <c r="AK862" s="84"/>
      <c r="AL862" s="75"/>
      <c r="AM862" s="85"/>
      <c r="AN862" s="82" t="s">
        <v>75</v>
      </c>
      <c r="AO862" s="75" t="s">
        <v>75</v>
      </c>
      <c r="AP862" s="85" t="s">
        <v>75</v>
      </c>
      <c r="AQ862" s="82" t="s">
        <v>75</v>
      </c>
      <c r="AR862" s="75" t="s">
        <v>75</v>
      </c>
      <c r="AS862" s="75" t="s">
        <v>75</v>
      </c>
      <c r="AT862" s="75" t="s">
        <v>75</v>
      </c>
      <c r="AU862" s="85" t="s">
        <v>75</v>
      </c>
      <c r="AV862" s="86">
        <f t="shared" si="262"/>
        <v>0</v>
      </c>
      <c r="AW862" s="108"/>
      <c r="AX862" s="108"/>
      <c r="AY862" s="108"/>
      <c r="AZ862" s="108"/>
      <c r="BA862" s="108"/>
      <c r="BB862" s="108"/>
      <c r="BC862" s="108"/>
      <c r="BD862" s="108"/>
      <c r="BE862" s="63"/>
    </row>
    <row r="863" spans="1:57" ht="34.049999999999997" customHeight="1" x14ac:dyDescent="0.3">
      <c r="A863" s="702"/>
      <c r="B863" s="675"/>
      <c r="C863" s="672"/>
      <c r="D863" s="72" t="s">
        <v>79</v>
      </c>
      <c r="E863" s="678"/>
      <c r="F863" s="672"/>
      <c r="G863" s="73">
        <f t="shared" si="257"/>
        <v>18</v>
      </c>
      <c r="H863" s="74">
        <f t="shared" si="279"/>
        <v>0</v>
      </c>
      <c r="I863" s="75"/>
      <c r="J863" s="75"/>
      <c r="K863" s="75"/>
      <c r="L863" s="76"/>
      <c r="M863" s="77">
        <f t="shared" si="329"/>
        <v>18</v>
      </c>
      <c r="N863" s="78"/>
      <c r="O863" s="78"/>
      <c r="P863" s="78"/>
      <c r="Q863" s="78"/>
      <c r="R863" s="81">
        <v>18</v>
      </c>
      <c r="S863" s="62">
        <v>2</v>
      </c>
      <c r="T863" s="62"/>
      <c r="U863" s="62"/>
      <c r="V863" s="108">
        <v>16</v>
      </c>
      <c r="W863" s="108"/>
      <c r="X863" s="63"/>
      <c r="Y863" s="109">
        <v>16</v>
      </c>
      <c r="Z863" s="63">
        <v>2</v>
      </c>
      <c r="AA863" s="64"/>
      <c r="AB863" s="65">
        <v>1</v>
      </c>
      <c r="AC863" s="65">
        <v>1</v>
      </c>
      <c r="AD863" s="65"/>
      <c r="AE863" s="65">
        <v>5</v>
      </c>
      <c r="AF863" s="66">
        <v>1</v>
      </c>
      <c r="AG863" s="82">
        <v>43</v>
      </c>
      <c r="AH863" s="85">
        <v>22</v>
      </c>
      <c r="AI863" s="84">
        <v>113</v>
      </c>
      <c r="AJ863" s="83">
        <f t="shared" ref="AJ863:AJ864" si="347">SUM(AQ863:AU863)</f>
        <v>18</v>
      </c>
      <c r="AK863" s="84" t="s">
        <v>77</v>
      </c>
      <c r="AL863" s="75" t="s">
        <v>77</v>
      </c>
      <c r="AM863" s="85" t="s">
        <v>77</v>
      </c>
      <c r="AN863" s="82" t="s">
        <v>75</v>
      </c>
      <c r="AO863" s="75" t="s">
        <v>75</v>
      </c>
      <c r="AP863" s="85" t="s">
        <v>75</v>
      </c>
      <c r="AQ863" s="82"/>
      <c r="AR863" s="75"/>
      <c r="AS863" s="75">
        <v>18</v>
      </c>
      <c r="AT863" s="75"/>
      <c r="AU863" s="85"/>
      <c r="AV863" s="86">
        <f t="shared" si="262"/>
        <v>0</v>
      </c>
      <c r="AW863" s="108"/>
      <c r="AX863" s="108"/>
      <c r="AY863" s="108"/>
      <c r="AZ863" s="108"/>
      <c r="BA863" s="108"/>
      <c r="BB863" s="108"/>
      <c r="BC863" s="108"/>
      <c r="BD863" s="108"/>
      <c r="BE863" s="63"/>
    </row>
    <row r="864" spans="1:57" ht="34.049999999999997" customHeight="1" x14ac:dyDescent="0.3">
      <c r="A864" s="702"/>
      <c r="B864" s="676"/>
      <c r="C864" s="673"/>
      <c r="D864" s="89" t="s">
        <v>80</v>
      </c>
      <c r="E864" s="679"/>
      <c r="F864" s="673"/>
      <c r="G864" s="90">
        <f t="shared" si="257"/>
        <v>0</v>
      </c>
      <c r="H864" s="91">
        <f t="shared" si="279"/>
        <v>0</v>
      </c>
      <c r="I864" s="92"/>
      <c r="J864" s="92"/>
      <c r="K864" s="92"/>
      <c r="L864" s="93"/>
      <c r="M864" s="110">
        <f t="shared" si="329"/>
        <v>0</v>
      </c>
      <c r="N864" s="98"/>
      <c r="O864" s="98"/>
      <c r="P864" s="98"/>
      <c r="Q864" s="98"/>
      <c r="R864" s="99"/>
      <c r="S864" s="114"/>
      <c r="T864" s="114"/>
      <c r="U864" s="114"/>
      <c r="V864" s="98"/>
      <c r="W864" s="98"/>
      <c r="X864" s="99"/>
      <c r="Y864" s="97"/>
      <c r="Z864" s="99"/>
      <c r="AA864" s="103"/>
      <c r="AB864" s="92"/>
      <c r="AC864" s="92"/>
      <c r="AD864" s="92"/>
      <c r="AE864" s="92"/>
      <c r="AF864" s="93"/>
      <c r="AG864" s="103"/>
      <c r="AH864" s="106"/>
      <c r="AI864" s="105"/>
      <c r="AJ864" s="104">
        <f t="shared" si="347"/>
        <v>0</v>
      </c>
      <c r="AK864" s="105" t="s">
        <v>75</v>
      </c>
      <c r="AL864" s="92" t="s">
        <v>75</v>
      </c>
      <c r="AM864" s="106" t="s">
        <v>75</v>
      </c>
      <c r="AN864" s="103" t="s">
        <v>75</v>
      </c>
      <c r="AO864" s="92" t="s">
        <v>77</v>
      </c>
      <c r="AP864" s="106" t="s">
        <v>77</v>
      </c>
      <c r="AQ864" s="103"/>
      <c r="AR864" s="92"/>
      <c r="AS864" s="92"/>
      <c r="AT864" s="92"/>
      <c r="AU864" s="106"/>
      <c r="AV864" s="107">
        <f t="shared" si="262"/>
        <v>0</v>
      </c>
      <c r="AW864" s="98"/>
      <c r="AX864" s="98"/>
      <c r="AY864" s="98"/>
      <c r="AZ864" s="98"/>
      <c r="BA864" s="98"/>
      <c r="BB864" s="98"/>
      <c r="BC864" s="98"/>
      <c r="BD864" s="98"/>
      <c r="BE864" s="99"/>
    </row>
    <row r="865" spans="1:57" ht="34.049999999999997" customHeight="1" x14ac:dyDescent="0.3">
      <c r="A865" s="702"/>
      <c r="B865" s="674" t="s">
        <v>402</v>
      </c>
      <c r="C865" s="735" t="s">
        <v>403</v>
      </c>
      <c r="D865" s="51" t="s">
        <v>74</v>
      </c>
      <c r="E865" s="724">
        <v>5</v>
      </c>
      <c r="F865" s="681">
        <f>E865-SUM(M865:M869)</f>
        <v>3</v>
      </c>
      <c r="G865" s="53">
        <f t="shared" si="257"/>
        <v>0</v>
      </c>
      <c r="H865" s="54">
        <f t="shared" si="279"/>
        <v>0</v>
      </c>
      <c r="I865" s="55"/>
      <c r="J865" s="55"/>
      <c r="K865" s="55"/>
      <c r="L865" s="56"/>
      <c r="M865" s="57">
        <f t="shared" si="329"/>
        <v>0</v>
      </c>
      <c r="N865" s="58"/>
      <c r="O865" s="58"/>
      <c r="P865" s="58"/>
      <c r="Q865" s="58"/>
      <c r="R865" s="59"/>
      <c r="S865" s="60"/>
      <c r="T865" s="58"/>
      <c r="U865" s="58"/>
      <c r="V865" s="55"/>
      <c r="W865" s="58"/>
      <c r="X865" s="61"/>
      <c r="Y865" s="62"/>
      <c r="Z865" s="63"/>
      <c r="AA865" s="64"/>
      <c r="AB865" s="65"/>
      <c r="AC865" s="65"/>
      <c r="AD865" s="65"/>
      <c r="AE865" s="65"/>
      <c r="AF865" s="66"/>
      <c r="AG865" s="64"/>
      <c r="AH865" s="66"/>
      <c r="AI865" s="67"/>
      <c r="AJ865" s="68">
        <f t="shared" ref="AJ865:AJ866" si="348">SUM(AN865:AP865)</f>
        <v>0</v>
      </c>
      <c r="AK865" s="69" t="s">
        <v>75</v>
      </c>
      <c r="AL865" s="55" t="s">
        <v>75</v>
      </c>
      <c r="AM865" s="70" t="s">
        <v>75</v>
      </c>
      <c r="AN865" s="67"/>
      <c r="AO865" s="55"/>
      <c r="AP865" s="70"/>
      <c r="AQ865" s="67" t="s">
        <v>75</v>
      </c>
      <c r="AR865" s="55" t="s">
        <v>75</v>
      </c>
      <c r="AS865" s="55" t="s">
        <v>75</v>
      </c>
      <c r="AT865" s="55" t="s">
        <v>75</v>
      </c>
      <c r="AU865" s="56" t="s">
        <v>75</v>
      </c>
      <c r="AV865" s="71">
        <f t="shared" si="262"/>
        <v>0</v>
      </c>
      <c r="AW865" s="58"/>
      <c r="AX865" s="58"/>
      <c r="AY865" s="58"/>
      <c r="AZ865" s="58"/>
      <c r="BA865" s="58"/>
      <c r="BB865" s="58"/>
      <c r="BC865" s="58"/>
      <c r="BD865" s="58"/>
      <c r="BE865" s="61"/>
    </row>
    <row r="866" spans="1:57" ht="34.049999999999997" customHeight="1" x14ac:dyDescent="0.3">
      <c r="A866" s="702"/>
      <c r="B866" s="675"/>
      <c r="C866" s="672"/>
      <c r="D866" s="72" t="s">
        <v>76</v>
      </c>
      <c r="E866" s="678"/>
      <c r="F866" s="672"/>
      <c r="G866" s="73">
        <f t="shared" si="257"/>
        <v>0</v>
      </c>
      <c r="H866" s="74">
        <f t="shared" si="279"/>
        <v>0</v>
      </c>
      <c r="I866" s="75"/>
      <c r="J866" s="75"/>
      <c r="K866" s="75"/>
      <c r="L866" s="76"/>
      <c r="M866" s="77">
        <f t="shared" si="329"/>
        <v>0</v>
      </c>
      <c r="N866" s="78"/>
      <c r="O866" s="78"/>
      <c r="P866" s="78"/>
      <c r="Q866" s="78"/>
      <c r="R866" s="79"/>
      <c r="S866" s="80"/>
      <c r="T866" s="75"/>
      <c r="U866" s="75"/>
      <c r="V866" s="78"/>
      <c r="W866" s="78"/>
      <c r="X866" s="81"/>
      <c r="Y866" s="62"/>
      <c r="Z866" s="63"/>
      <c r="AA866" s="64"/>
      <c r="AB866" s="65"/>
      <c r="AC866" s="65"/>
      <c r="AD866" s="65"/>
      <c r="AE866" s="65"/>
      <c r="AF866" s="66"/>
      <c r="AG866" s="82"/>
      <c r="AH866" s="76"/>
      <c r="AI866" s="82"/>
      <c r="AJ866" s="83">
        <f t="shared" si="348"/>
        <v>0</v>
      </c>
      <c r="AK866" s="84" t="s">
        <v>77</v>
      </c>
      <c r="AL866" s="75" t="s">
        <v>77</v>
      </c>
      <c r="AM866" s="85" t="s">
        <v>77</v>
      </c>
      <c r="AN866" s="82"/>
      <c r="AO866" s="75"/>
      <c r="AP866" s="85"/>
      <c r="AQ866" s="82" t="s">
        <v>75</v>
      </c>
      <c r="AR866" s="75" t="s">
        <v>75</v>
      </c>
      <c r="AS866" s="75" t="s">
        <v>75</v>
      </c>
      <c r="AT866" s="75" t="s">
        <v>75</v>
      </c>
      <c r="AU866" s="76" t="s">
        <v>75</v>
      </c>
      <c r="AV866" s="86">
        <f t="shared" si="262"/>
        <v>0</v>
      </c>
      <c r="AW866" s="78"/>
      <c r="AX866" s="78"/>
      <c r="AY866" s="78"/>
      <c r="AZ866" s="78"/>
      <c r="BA866" s="78"/>
      <c r="BB866" s="78"/>
      <c r="BC866" s="78"/>
      <c r="BD866" s="78"/>
      <c r="BE866" s="81"/>
    </row>
    <row r="867" spans="1:57" ht="34.049999999999997" customHeight="1" x14ac:dyDescent="0.3">
      <c r="A867" s="702"/>
      <c r="B867" s="675"/>
      <c r="C867" s="672"/>
      <c r="D867" s="72" t="s">
        <v>78</v>
      </c>
      <c r="E867" s="678"/>
      <c r="F867" s="672"/>
      <c r="G867" s="73">
        <f t="shared" si="257"/>
        <v>0</v>
      </c>
      <c r="H867" s="74">
        <f t="shared" si="279"/>
        <v>0</v>
      </c>
      <c r="I867" s="75"/>
      <c r="J867" s="75"/>
      <c r="K867" s="75"/>
      <c r="L867" s="76"/>
      <c r="M867" s="77">
        <f t="shared" si="329"/>
        <v>0</v>
      </c>
      <c r="N867" s="78"/>
      <c r="O867" s="78"/>
      <c r="P867" s="78"/>
      <c r="Q867" s="87"/>
      <c r="R867" s="79"/>
      <c r="S867" s="80"/>
      <c r="T867" s="78"/>
      <c r="U867" s="78"/>
      <c r="V867" s="78"/>
      <c r="W867" s="78"/>
      <c r="X867" s="81"/>
      <c r="Y867" s="62"/>
      <c r="Z867" s="63"/>
      <c r="AA867" s="64"/>
      <c r="AB867" s="65"/>
      <c r="AC867" s="65"/>
      <c r="AD867" s="65"/>
      <c r="AE867" s="65"/>
      <c r="AF867" s="66"/>
      <c r="AG867" s="82"/>
      <c r="AH867" s="76"/>
      <c r="AI867" s="82"/>
      <c r="AJ867" s="83">
        <f>SUM(AK867:AM867)</f>
        <v>0</v>
      </c>
      <c r="AK867" s="84"/>
      <c r="AL867" s="75"/>
      <c r="AM867" s="85"/>
      <c r="AN867" s="82" t="s">
        <v>75</v>
      </c>
      <c r="AO867" s="75" t="s">
        <v>75</v>
      </c>
      <c r="AP867" s="85" t="s">
        <v>75</v>
      </c>
      <c r="AQ867" s="82" t="s">
        <v>75</v>
      </c>
      <c r="AR867" s="75" t="s">
        <v>75</v>
      </c>
      <c r="AS867" s="75" t="s">
        <v>75</v>
      </c>
      <c r="AT867" s="75" t="s">
        <v>75</v>
      </c>
      <c r="AU867" s="76" t="s">
        <v>75</v>
      </c>
      <c r="AV867" s="86">
        <f t="shared" si="262"/>
        <v>0</v>
      </c>
      <c r="AW867" s="78"/>
      <c r="AX867" s="78"/>
      <c r="AY867" s="78"/>
      <c r="AZ867" s="78"/>
      <c r="BA867" s="78"/>
      <c r="BB867" s="78"/>
      <c r="BC867" s="78"/>
      <c r="BD867" s="78"/>
      <c r="BE867" s="81"/>
    </row>
    <row r="868" spans="1:57" ht="34.049999999999997" customHeight="1" x14ac:dyDescent="0.3">
      <c r="A868" s="702"/>
      <c r="B868" s="675"/>
      <c r="C868" s="672"/>
      <c r="D868" s="72" t="s">
        <v>79</v>
      </c>
      <c r="E868" s="678"/>
      <c r="F868" s="672"/>
      <c r="G868" s="73">
        <f t="shared" si="257"/>
        <v>2</v>
      </c>
      <c r="H868" s="74">
        <f t="shared" si="279"/>
        <v>0</v>
      </c>
      <c r="I868" s="75"/>
      <c r="J868" s="75"/>
      <c r="K868" s="75"/>
      <c r="L868" s="76"/>
      <c r="M868" s="77">
        <f t="shared" si="329"/>
        <v>2</v>
      </c>
      <c r="N868" s="78"/>
      <c r="O868" s="78"/>
      <c r="P868" s="78"/>
      <c r="Q868" s="78"/>
      <c r="R868" s="79">
        <v>2</v>
      </c>
      <c r="S868" s="80"/>
      <c r="T868" s="78"/>
      <c r="U868" s="78"/>
      <c r="V868" s="78">
        <v>2</v>
      </c>
      <c r="W868" s="78"/>
      <c r="X868" s="81"/>
      <c r="Y868" s="62">
        <v>2</v>
      </c>
      <c r="Z868" s="63"/>
      <c r="AA868" s="64"/>
      <c r="AB868" s="65"/>
      <c r="AC868" s="65"/>
      <c r="AD868" s="65"/>
      <c r="AE868" s="65"/>
      <c r="AF868" s="66"/>
      <c r="AG868" s="82">
        <v>50</v>
      </c>
      <c r="AH868" s="76">
        <v>15</v>
      </c>
      <c r="AI868" s="82">
        <v>87.5</v>
      </c>
      <c r="AJ868" s="83">
        <f t="shared" ref="AJ868:AJ869" si="349">SUM(AQ868:AU868)</f>
        <v>2</v>
      </c>
      <c r="AK868" s="84" t="s">
        <v>77</v>
      </c>
      <c r="AL868" s="75" t="s">
        <v>77</v>
      </c>
      <c r="AM868" s="85" t="s">
        <v>77</v>
      </c>
      <c r="AN868" s="82" t="s">
        <v>75</v>
      </c>
      <c r="AO868" s="75" t="s">
        <v>75</v>
      </c>
      <c r="AP868" s="85" t="s">
        <v>75</v>
      </c>
      <c r="AQ868" s="88"/>
      <c r="AR868" s="76">
        <v>1</v>
      </c>
      <c r="AS868" s="76">
        <v>1</v>
      </c>
      <c r="AT868" s="76"/>
      <c r="AU868" s="85"/>
      <c r="AV868" s="86">
        <f t="shared" si="262"/>
        <v>0</v>
      </c>
      <c r="AW868" s="78"/>
      <c r="AX868" s="78"/>
      <c r="AY868" s="78"/>
      <c r="AZ868" s="78"/>
      <c r="BA868" s="78"/>
      <c r="BB868" s="78"/>
      <c r="BC868" s="78"/>
      <c r="BD868" s="78"/>
      <c r="BE868" s="81"/>
    </row>
    <row r="869" spans="1:57" ht="34.049999999999997" customHeight="1" x14ac:dyDescent="0.3">
      <c r="A869" s="702"/>
      <c r="B869" s="676"/>
      <c r="C869" s="673"/>
      <c r="D869" s="89" t="s">
        <v>80</v>
      </c>
      <c r="E869" s="679"/>
      <c r="F869" s="673"/>
      <c r="G869" s="90">
        <f t="shared" si="257"/>
        <v>0</v>
      </c>
      <c r="H869" s="91">
        <f t="shared" si="279"/>
        <v>0</v>
      </c>
      <c r="I869" s="92"/>
      <c r="J869" s="92"/>
      <c r="K869" s="92"/>
      <c r="L869" s="93"/>
      <c r="M869" s="94">
        <f t="shared" si="329"/>
        <v>0</v>
      </c>
      <c r="N869" s="95"/>
      <c r="O869" s="95"/>
      <c r="P869" s="95"/>
      <c r="Q869" s="95"/>
      <c r="R869" s="96"/>
      <c r="S869" s="97"/>
      <c r="T869" s="98"/>
      <c r="U869" s="98"/>
      <c r="V869" s="98"/>
      <c r="W869" s="98"/>
      <c r="X869" s="99"/>
      <c r="Y869" s="100"/>
      <c r="Z869" s="81"/>
      <c r="AA869" s="82"/>
      <c r="AB869" s="75"/>
      <c r="AC869" s="75"/>
      <c r="AD869" s="75"/>
      <c r="AE869" s="75"/>
      <c r="AF869" s="76"/>
      <c r="AG869" s="101"/>
      <c r="AH869" s="102"/>
      <c r="AI869" s="103"/>
      <c r="AJ869" s="104">
        <f t="shared" si="349"/>
        <v>0</v>
      </c>
      <c r="AK869" s="105" t="s">
        <v>75</v>
      </c>
      <c r="AL869" s="92" t="s">
        <v>75</v>
      </c>
      <c r="AM869" s="106" t="s">
        <v>75</v>
      </c>
      <c r="AN869" s="103" t="s">
        <v>75</v>
      </c>
      <c r="AO869" s="92" t="s">
        <v>77</v>
      </c>
      <c r="AP869" s="106" t="s">
        <v>77</v>
      </c>
      <c r="AQ869" s="103"/>
      <c r="AR869" s="92"/>
      <c r="AS869" s="92"/>
      <c r="AT869" s="92"/>
      <c r="AU869" s="93"/>
      <c r="AV869" s="107">
        <f t="shared" si="262"/>
        <v>0</v>
      </c>
      <c r="AW869" s="98"/>
      <c r="AX869" s="98"/>
      <c r="AY869" s="98"/>
      <c r="AZ869" s="98"/>
      <c r="BA869" s="98"/>
      <c r="BB869" s="98"/>
      <c r="BC869" s="98"/>
      <c r="BD869" s="98"/>
      <c r="BE869" s="99"/>
    </row>
    <row r="870" spans="1:57" ht="34.049999999999997" customHeight="1" x14ac:dyDescent="0.3">
      <c r="A870" s="702"/>
      <c r="B870" s="674" t="s">
        <v>404</v>
      </c>
      <c r="C870" s="735" t="s">
        <v>405</v>
      </c>
      <c r="D870" s="51" t="s">
        <v>74</v>
      </c>
      <c r="E870" s="724">
        <v>35</v>
      </c>
      <c r="F870" s="681">
        <f>E870-SUM(M870:M874)</f>
        <v>5</v>
      </c>
      <c r="G870" s="53">
        <f t="shared" si="257"/>
        <v>0</v>
      </c>
      <c r="H870" s="54">
        <f t="shared" si="279"/>
        <v>0</v>
      </c>
      <c r="I870" s="55"/>
      <c r="J870" s="55"/>
      <c r="K870" s="55"/>
      <c r="L870" s="56"/>
      <c r="M870" s="57">
        <f t="shared" si="329"/>
        <v>0</v>
      </c>
      <c r="N870" s="58"/>
      <c r="O870" s="58"/>
      <c r="P870" s="58"/>
      <c r="Q870" s="58"/>
      <c r="R870" s="61"/>
      <c r="S870" s="62"/>
      <c r="T870" s="62"/>
      <c r="U870" s="62"/>
      <c r="V870" s="108"/>
      <c r="W870" s="108"/>
      <c r="X870" s="63"/>
      <c r="Y870" s="60"/>
      <c r="Z870" s="61"/>
      <c r="AA870" s="67"/>
      <c r="AB870" s="55"/>
      <c r="AC870" s="55"/>
      <c r="AD870" s="55"/>
      <c r="AE870" s="55"/>
      <c r="AF870" s="56"/>
      <c r="AG870" s="67"/>
      <c r="AH870" s="70"/>
      <c r="AI870" s="69"/>
      <c r="AJ870" s="68">
        <f t="shared" ref="AJ870:AJ871" si="350">SUM(AN870:AP870)</f>
        <v>0</v>
      </c>
      <c r="AK870" s="69" t="s">
        <v>75</v>
      </c>
      <c r="AL870" s="55" t="s">
        <v>75</v>
      </c>
      <c r="AM870" s="70" t="s">
        <v>75</v>
      </c>
      <c r="AN870" s="67"/>
      <c r="AO870" s="55"/>
      <c r="AP870" s="70"/>
      <c r="AQ870" s="67" t="s">
        <v>75</v>
      </c>
      <c r="AR870" s="55" t="s">
        <v>75</v>
      </c>
      <c r="AS870" s="55" t="s">
        <v>75</v>
      </c>
      <c r="AT870" s="55" t="s">
        <v>75</v>
      </c>
      <c r="AU870" s="70" t="s">
        <v>75</v>
      </c>
      <c r="AV870" s="71">
        <f t="shared" si="262"/>
        <v>0</v>
      </c>
      <c r="AW870" s="108"/>
      <c r="AX870" s="108"/>
      <c r="AY870" s="108"/>
      <c r="AZ870" s="108"/>
      <c r="BA870" s="108"/>
      <c r="BB870" s="108"/>
      <c r="BC870" s="108"/>
      <c r="BD870" s="108"/>
      <c r="BE870" s="63"/>
    </row>
    <row r="871" spans="1:57" ht="34.049999999999997" customHeight="1" x14ac:dyDescent="0.3">
      <c r="A871" s="702"/>
      <c r="B871" s="675"/>
      <c r="C871" s="672"/>
      <c r="D871" s="72" t="s">
        <v>76</v>
      </c>
      <c r="E871" s="678"/>
      <c r="F871" s="672"/>
      <c r="G871" s="73">
        <f t="shared" si="257"/>
        <v>0</v>
      </c>
      <c r="H871" s="74">
        <f t="shared" si="279"/>
        <v>0</v>
      </c>
      <c r="I871" s="75"/>
      <c r="J871" s="75"/>
      <c r="K871" s="75"/>
      <c r="L871" s="76"/>
      <c r="M871" s="77">
        <f t="shared" si="329"/>
        <v>0</v>
      </c>
      <c r="N871" s="78"/>
      <c r="O871" s="78"/>
      <c r="P871" s="78"/>
      <c r="Q871" s="78"/>
      <c r="R871" s="81"/>
      <c r="S871" s="62"/>
      <c r="T871" s="62"/>
      <c r="U871" s="62"/>
      <c r="V871" s="108"/>
      <c r="W871" s="108"/>
      <c r="X871" s="63"/>
      <c r="Y871" s="109"/>
      <c r="Z871" s="63"/>
      <c r="AA871" s="64"/>
      <c r="AB871" s="65"/>
      <c r="AC871" s="65"/>
      <c r="AD871" s="65"/>
      <c r="AE871" s="65"/>
      <c r="AF871" s="66"/>
      <c r="AG871" s="82"/>
      <c r="AH871" s="85"/>
      <c r="AI871" s="84"/>
      <c r="AJ871" s="83">
        <f t="shared" si="350"/>
        <v>0</v>
      </c>
      <c r="AK871" s="84" t="s">
        <v>77</v>
      </c>
      <c r="AL871" s="75" t="s">
        <v>77</v>
      </c>
      <c r="AM871" s="85" t="s">
        <v>77</v>
      </c>
      <c r="AN871" s="82"/>
      <c r="AO871" s="75"/>
      <c r="AP871" s="85"/>
      <c r="AQ871" s="82" t="s">
        <v>75</v>
      </c>
      <c r="AR871" s="75" t="s">
        <v>75</v>
      </c>
      <c r="AS871" s="75" t="s">
        <v>75</v>
      </c>
      <c r="AT871" s="75" t="s">
        <v>75</v>
      </c>
      <c r="AU871" s="85" t="s">
        <v>75</v>
      </c>
      <c r="AV871" s="86">
        <f t="shared" si="262"/>
        <v>0</v>
      </c>
      <c r="AW871" s="108"/>
      <c r="AX871" s="108"/>
      <c r="AY871" s="108"/>
      <c r="AZ871" s="108"/>
      <c r="BA871" s="108"/>
      <c r="BB871" s="108"/>
      <c r="BC871" s="108"/>
      <c r="BD871" s="108"/>
      <c r="BE871" s="63"/>
    </row>
    <row r="872" spans="1:57" ht="34.049999999999997" customHeight="1" x14ac:dyDescent="0.3">
      <c r="A872" s="702"/>
      <c r="B872" s="675"/>
      <c r="C872" s="672"/>
      <c r="D872" s="72" t="s">
        <v>78</v>
      </c>
      <c r="E872" s="678"/>
      <c r="F872" s="672"/>
      <c r="G872" s="73">
        <f t="shared" si="257"/>
        <v>0</v>
      </c>
      <c r="H872" s="74">
        <f t="shared" si="279"/>
        <v>0</v>
      </c>
      <c r="I872" s="75"/>
      <c r="J872" s="75"/>
      <c r="K872" s="75"/>
      <c r="L872" s="76"/>
      <c r="M872" s="77">
        <f t="shared" si="329"/>
        <v>0</v>
      </c>
      <c r="N872" s="78"/>
      <c r="O872" s="78"/>
      <c r="P872" s="78"/>
      <c r="Q872" s="78"/>
      <c r="R872" s="81"/>
      <c r="S872" s="62"/>
      <c r="T872" s="62"/>
      <c r="U872" s="62"/>
      <c r="V872" s="108"/>
      <c r="W872" s="108"/>
      <c r="X872" s="63"/>
      <c r="Y872" s="109"/>
      <c r="Z872" s="63"/>
      <c r="AA872" s="64"/>
      <c r="AB872" s="65"/>
      <c r="AC872" s="65"/>
      <c r="AD872" s="65"/>
      <c r="AE872" s="65"/>
      <c r="AF872" s="66"/>
      <c r="AG872" s="82"/>
      <c r="AH872" s="85"/>
      <c r="AI872" s="84"/>
      <c r="AJ872" s="83">
        <f>SUM(AK872:AM872)</f>
        <v>0</v>
      </c>
      <c r="AK872" s="84"/>
      <c r="AL872" s="75"/>
      <c r="AM872" s="85"/>
      <c r="AN872" s="82" t="s">
        <v>75</v>
      </c>
      <c r="AO872" s="75" t="s">
        <v>75</v>
      </c>
      <c r="AP872" s="85" t="s">
        <v>75</v>
      </c>
      <c r="AQ872" s="82" t="s">
        <v>75</v>
      </c>
      <c r="AR872" s="75" t="s">
        <v>75</v>
      </c>
      <c r="AS872" s="75" t="s">
        <v>75</v>
      </c>
      <c r="AT872" s="75" t="s">
        <v>75</v>
      </c>
      <c r="AU872" s="85" t="s">
        <v>75</v>
      </c>
      <c r="AV872" s="86">
        <f t="shared" si="262"/>
        <v>0</v>
      </c>
      <c r="AW872" s="108"/>
      <c r="AX872" s="108"/>
      <c r="AY872" s="108"/>
      <c r="AZ872" s="108"/>
      <c r="BA872" s="108"/>
      <c r="BB872" s="108"/>
      <c r="BC872" s="108"/>
      <c r="BD872" s="108"/>
      <c r="BE872" s="63"/>
    </row>
    <row r="873" spans="1:57" ht="34.049999999999997" customHeight="1" x14ac:dyDescent="0.3">
      <c r="A873" s="702"/>
      <c r="B873" s="675"/>
      <c r="C873" s="672"/>
      <c r="D873" s="72" t="s">
        <v>79</v>
      </c>
      <c r="E873" s="678"/>
      <c r="F873" s="672"/>
      <c r="G873" s="73">
        <f t="shared" si="257"/>
        <v>31</v>
      </c>
      <c r="H873" s="74">
        <f t="shared" si="279"/>
        <v>1</v>
      </c>
      <c r="I873" s="75">
        <v>1</v>
      </c>
      <c r="J873" s="75"/>
      <c r="K873" s="75"/>
      <c r="L873" s="76"/>
      <c r="M873" s="77">
        <f t="shared" si="329"/>
        <v>30</v>
      </c>
      <c r="N873" s="78"/>
      <c r="O873" s="78"/>
      <c r="P873" s="78"/>
      <c r="Q873" s="78"/>
      <c r="R873" s="81">
        <v>30</v>
      </c>
      <c r="S873" s="62">
        <v>4</v>
      </c>
      <c r="T873" s="62"/>
      <c r="U873" s="62"/>
      <c r="V873" s="108">
        <v>26</v>
      </c>
      <c r="W873" s="108"/>
      <c r="X873" s="63"/>
      <c r="Y873" s="109">
        <v>27</v>
      </c>
      <c r="Z873" s="63">
        <v>3</v>
      </c>
      <c r="AA873" s="64"/>
      <c r="AB873" s="65">
        <v>7</v>
      </c>
      <c r="AC873" s="65">
        <v>7</v>
      </c>
      <c r="AD873" s="65"/>
      <c r="AE873" s="65">
        <v>29</v>
      </c>
      <c r="AF873" s="66">
        <v>1</v>
      </c>
      <c r="AG873" s="82">
        <v>45</v>
      </c>
      <c r="AH873" s="85">
        <v>28</v>
      </c>
      <c r="AI873" s="84">
        <v>98</v>
      </c>
      <c r="AJ873" s="83">
        <f t="shared" ref="AJ873:AJ874" si="351">SUM(AQ873:AU873)</f>
        <v>30</v>
      </c>
      <c r="AK873" s="84" t="s">
        <v>77</v>
      </c>
      <c r="AL873" s="75" t="s">
        <v>77</v>
      </c>
      <c r="AM873" s="85" t="s">
        <v>77</v>
      </c>
      <c r="AN873" s="82" t="s">
        <v>75</v>
      </c>
      <c r="AO873" s="75" t="s">
        <v>75</v>
      </c>
      <c r="AP873" s="85" t="s">
        <v>75</v>
      </c>
      <c r="AQ873" s="82">
        <v>3</v>
      </c>
      <c r="AR873" s="75">
        <v>13</v>
      </c>
      <c r="AS873" s="75">
        <v>8</v>
      </c>
      <c r="AT873" s="75">
        <v>6</v>
      </c>
      <c r="AU873" s="85"/>
      <c r="AV873" s="86">
        <f t="shared" si="262"/>
        <v>1</v>
      </c>
      <c r="AW873" s="108"/>
      <c r="AX873" s="108"/>
      <c r="AY873" s="108">
        <v>1</v>
      </c>
      <c r="AZ873" s="108"/>
      <c r="BA873" s="108"/>
      <c r="BB873" s="108"/>
      <c r="BC873" s="108"/>
      <c r="BD873" s="108"/>
      <c r="BE873" s="63"/>
    </row>
    <row r="874" spans="1:57" ht="34.049999999999997" customHeight="1" x14ac:dyDescent="0.3">
      <c r="A874" s="702"/>
      <c r="B874" s="676"/>
      <c r="C874" s="673"/>
      <c r="D874" s="89" t="s">
        <v>80</v>
      </c>
      <c r="E874" s="679"/>
      <c r="F874" s="673"/>
      <c r="G874" s="90">
        <f t="shared" si="257"/>
        <v>0</v>
      </c>
      <c r="H874" s="91">
        <f t="shared" si="279"/>
        <v>0</v>
      </c>
      <c r="I874" s="92"/>
      <c r="J874" s="92"/>
      <c r="K874" s="92"/>
      <c r="L874" s="93"/>
      <c r="M874" s="110">
        <f t="shared" si="329"/>
        <v>0</v>
      </c>
      <c r="N874" s="98"/>
      <c r="O874" s="98"/>
      <c r="P874" s="98"/>
      <c r="Q874" s="98"/>
      <c r="R874" s="99"/>
      <c r="S874" s="100"/>
      <c r="T874" s="100"/>
      <c r="U874" s="100"/>
      <c r="V874" s="78"/>
      <c r="W874" s="78"/>
      <c r="X874" s="81"/>
      <c r="Y874" s="80"/>
      <c r="Z874" s="81"/>
      <c r="AA874" s="82"/>
      <c r="AB874" s="75"/>
      <c r="AC874" s="75"/>
      <c r="AD874" s="75"/>
      <c r="AE874" s="75"/>
      <c r="AF874" s="76"/>
      <c r="AG874" s="103"/>
      <c r="AH874" s="106"/>
      <c r="AI874" s="111"/>
      <c r="AJ874" s="112">
        <f t="shared" si="351"/>
        <v>0</v>
      </c>
      <c r="AK874" s="105" t="s">
        <v>75</v>
      </c>
      <c r="AL874" s="92" t="s">
        <v>75</v>
      </c>
      <c r="AM874" s="106" t="s">
        <v>75</v>
      </c>
      <c r="AN874" s="103" t="s">
        <v>75</v>
      </c>
      <c r="AO874" s="92" t="s">
        <v>77</v>
      </c>
      <c r="AP874" s="106" t="s">
        <v>77</v>
      </c>
      <c r="AQ874" s="103"/>
      <c r="AR874" s="92"/>
      <c r="AS874" s="92"/>
      <c r="AT874" s="92"/>
      <c r="AU874" s="106"/>
      <c r="AV874" s="107">
        <f t="shared" si="262"/>
        <v>0</v>
      </c>
      <c r="AW874" s="78"/>
      <c r="AX874" s="78"/>
      <c r="AY874" s="78"/>
      <c r="AZ874" s="78"/>
      <c r="BA874" s="78"/>
      <c r="BB874" s="78"/>
      <c r="BC874" s="78"/>
      <c r="BD874" s="78"/>
      <c r="BE874" s="81"/>
    </row>
    <row r="875" spans="1:57" ht="34.049999999999997" customHeight="1" x14ac:dyDescent="0.3">
      <c r="A875" s="702"/>
      <c r="B875" s="674" t="s">
        <v>406</v>
      </c>
      <c r="C875" s="735" t="s">
        <v>407</v>
      </c>
      <c r="D875" s="51" t="s">
        <v>74</v>
      </c>
      <c r="E875" s="724">
        <v>25</v>
      </c>
      <c r="F875" s="681">
        <f>E875-SUM(M875:M879)</f>
        <v>9</v>
      </c>
      <c r="G875" s="53">
        <f t="shared" si="257"/>
        <v>0</v>
      </c>
      <c r="H875" s="54">
        <f t="shared" si="279"/>
        <v>0</v>
      </c>
      <c r="I875" s="55"/>
      <c r="J875" s="55"/>
      <c r="K875" s="55"/>
      <c r="L875" s="56"/>
      <c r="M875" s="57">
        <f t="shared" si="329"/>
        <v>0</v>
      </c>
      <c r="N875" s="58"/>
      <c r="O875" s="58"/>
      <c r="P875" s="58"/>
      <c r="Q875" s="58"/>
      <c r="R875" s="61"/>
      <c r="S875" s="113"/>
      <c r="T875" s="113"/>
      <c r="U875" s="113"/>
      <c r="V875" s="58"/>
      <c r="W875" s="58"/>
      <c r="X875" s="61"/>
      <c r="Y875" s="60"/>
      <c r="Z875" s="61"/>
      <c r="AA875" s="67"/>
      <c r="AB875" s="55"/>
      <c r="AC875" s="55"/>
      <c r="AD875" s="55"/>
      <c r="AE875" s="55"/>
      <c r="AF875" s="56"/>
      <c r="AG875" s="67"/>
      <c r="AH875" s="70"/>
      <c r="AI875" s="69"/>
      <c r="AJ875" s="68">
        <f t="shared" ref="AJ875:AJ876" si="352">SUM(AN875:AP875)</f>
        <v>0</v>
      </c>
      <c r="AK875" s="69" t="s">
        <v>75</v>
      </c>
      <c r="AL875" s="55" t="s">
        <v>75</v>
      </c>
      <c r="AM875" s="70" t="s">
        <v>75</v>
      </c>
      <c r="AN875" s="67"/>
      <c r="AO875" s="55"/>
      <c r="AP875" s="70"/>
      <c r="AQ875" s="67" t="s">
        <v>75</v>
      </c>
      <c r="AR875" s="55" t="s">
        <v>75</v>
      </c>
      <c r="AS875" s="55" t="s">
        <v>75</v>
      </c>
      <c r="AT875" s="55" t="s">
        <v>75</v>
      </c>
      <c r="AU875" s="70" t="s">
        <v>75</v>
      </c>
      <c r="AV875" s="71">
        <f t="shared" si="262"/>
        <v>0</v>
      </c>
      <c r="AW875" s="58"/>
      <c r="AX875" s="58"/>
      <c r="AY875" s="58"/>
      <c r="AZ875" s="58"/>
      <c r="BA875" s="58"/>
      <c r="BB875" s="58"/>
      <c r="BC875" s="58"/>
      <c r="BD875" s="58"/>
      <c r="BE875" s="61"/>
    </row>
    <row r="876" spans="1:57" ht="34.049999999999997" customHeight="1" x14ac:dyDescent="0.3">
      <c r="A876" s="702"/>
      <c r="B876" s="675"/>
      <c r="C876" s="672"/>
      <c r="D876" s="72" t="s">
        <v>76</v>
      </c>
      <c r="E876" s="678"/>
      <c r="F876" s="672"/>
      <c r="G876" s="73">
        <f t="shared" si="257"/>
        <v>0</v>
      </c>
      <c r="H876" s="74">
        <f t="shared" si="279"/>
        <v>0</v>
      </c>
      <c r="I876" s="75"/>
      <c r="J876" s="75"/>
      <c r="K876" s="75"/>
      <c r="L876" s="76"/>
      <c r="M876" s="77">
        <f t="shared" si="329"/>
        <v>0</v>
      </c>
      <c r="N876" s="78"/>
      <c r="O876" s="78"/>
      <c r="P876" s="78"/>
      <c r="Q876" s="78"/>
      <c r="R876" s="81"/>
      <c r="S876" s="62"/>
      <c r="T876" s="62"/>
      <c r="U876" s="62"/>
      <c r="V876" s="108"/>
      <c r="W876" s="108"/>
      <c r="X876" s="63"/>
      <c r="Y876" s="109"/>
      <c r="Z876" s="63"/>
      <c r="AA876" s="64"/>
      <c r="AB876" s="65"/>
      <c r="AC876" s="65"/>
      <c r="AD876" s="65"/>
      <c r="AE876" s="65"/>
      <c r="AF876" s="66"/>
      <c r="AG876" s="82"/>
      <c r="AH876" s="85"/>
      <c r="AI876" s="84"/>
      <c r="AJ876" s="83">
        <f t="shared" si="352"/>
        <v>0</v>
      </c>
      <c r="AK876" s="84" t="s">
        <v>77</v>
      </c>
      <c r="AL876" s="75" t="s">
        <v>77</v>
      </c>
      <c r="AM876" s="85" t="s">
        <v>77</v>
      </c>
      <c r="AN876" s="82"/>
      <c r="AO876" s="75"/>
      <c r="AP876" s="85"/>
      <c r="AQ876" s="82" t="s">
        <v>75</v>
      </c>
      <c r="AR876" s="75" t="s">
        <v>75</v>
      </c>
      <c r="AS876" s="75" t="s">
        <v>75</v>
      </c>
      <c r="AT876" s="75" t="s">
        <v>75</v>
      </c>
      <c r="AU876" s="85" t="s">
        <v>75</v>
      </c>
      <c r="AV876" s="86">
        <f t="shared" si="262"/>
        <v>0</v>
      </c>
      <c r="AW876" s="108"/>
      <c r="AX876" s="108"/>
      <c r="AY876" s="108"/>
      <c r="AZ876" s="108"/>
      <c r="BA876" s="108"/>
      <c r="BB876" s="108"/>
      <c r="BC876" s="108"/>
      <c r="BD876" s="108"/>
      <c r="BE876" s="63"/>
    </row>
    <row r="877" spans="1:57" ht="34.049999999999997" customHeight="1" x14ac:dyDescent="0.3">
      <c r="A877" s="702"/>
      <c r="B877" s="675"/>
      <c r="C877" s="672"/>
      <c r="D877" s="72" t="s">
        <v>78</v>
      </c>
      <c r="E877" s="678"/>
      <c r="F877" s="672"/>
      <c r="G877" s="73">
        <f t="shared" si="257"/>
        <v>0</v>
      </c>
      <c r="H877" s="74">
        <f t="shared" si="279"/>
        <v>0</v>
      </c>
      <c r="I877" s="75"/>
      <c r="J877" s="75"/>
      <c r="K877" s="75"/>
      <c r="L877" s="76"/>
      <c r="M877" s="77">
        <f t="shared" si="329"/>
        <v>0</v>
      </c>
      <c r="N877" s="78"/>
      <c r="O877" s="78"/>
      <c r="P877" s="78"/>
      <c r="Q877" s="78"/>
      <c r="R877" s="81"/>
      <c r="S877" s="62"/>
      <c r="T877" s="62"/>
      <c r="U877" s="62"/>
      <c r="V877" s="108"/>
      <c r="W877" s="108"/>
      <c r="X877" s="63"/>
      <c r="Y877" s="109"/>
      <c r="Z877" s="63"/>
      <c r="AA877" s="64"/>
      <c r="AB877" s="65"/>
      <c r="AC877" s="65"/>
      <c r="AD877" s="65"/>
      <c r="AE877" s="65"/>
      <c r="AF877" s="66"/>
      <c r="AG877" s="82"/>
      <c r="AH877" s="85"/>
      <c r="AI877" s="84"/>
      <c r="AJ877" s="83">
        <f>SUM(AK877:AM877)</f>
        <v>0</v>
      </c>
      <c r="AK877" s="84"/>
      <c r="AL877" s="75"/>
      <c r="AM877" s="85"/>
      <c r="AN877" s="82" t="s">
        <v>75</v>
      </c>
      <c r="AO877" s="75" t="s">
        <v>75</v>
      </c>
      <c r="AP877" s="85" t="s">
        <v>75</v>
      </c>
      <c r="AQ877" s="82" t="s">
        <v>75</v>
      </c>
      <c r="AR877" s="75" t="s">
        <v>75</v>
      </c>
      <c r="AS877" s="75" t="s">
        <v>75</v>
      </c>
      <c r="AT877" s="75" t="s">
        <v>75</v>
      </c>
      <c r="AU877" s="85" t="s">
        <v>75</v>
      </c>
      <c r="AV877" s="86">
        <f t="shared" si="262"/>
        <v>0</v>
      </c>
      <c r="AW877" s="108"/>
      <c r="AX877" s="108"/>
      <c r="AY877" s="108"/>
      <c r="AZ877" s="108"/>
      <c r="BA877" s="108"/>
      <c r="BB877" s="108"/>
      <c r="BC877" s="108"/>
      <c r="BD877" s="108"/>
      <c r="BE877" s="63"/>
    </row>
    <row r="878" spans="1:57" ht="34.049999999999997" customHeight="1" x14ac:dyDescent="0.3">
      <c r="A878" s="702"/>
      <c r="B878" s="675"/>
      <c r="C878" s="672"/>
      <c r="D878" s="72" t="s">
        <v>79</v>
      </c>
      <c r="E878" s="678"/>
      <c r="F878" s="672"/>
      <c r="G878" s="73">
        <f t="shared" si="257"/>
        <v>16</v>
      </c>
      <c r="H878" s="74">
        <f t="shared" si="279"/>
        <v>1</v>
      </c>
      <c r="I878" s="75"/>
      <c r="J878" s="75"/>
      <c r="K878" s="75">
        <v>1</v>
      </c>
      <c r="L878" s="76"/>
      <c r="M878" s="77">
        <f t="shared" si="329"/>
        <v>16</v>
      </c>
      <c r="N878" s="78"/>
      <c r="O878" s="78"/>
      <c r="P878" s="78"/>
      <c r="Q878" s="78"/>
      <c r="R878" s="81">
        <v>16</v>
      </c>
      <c r="S878" s="62"/>
      <c r="T878" s="62"/>
      <c r="U878" s="62"/>
      <c r="V878" s="108">
        <v>16</v>
      </c>
      <c r="W878" s="108"/>
      <c r="X878" s="63"/>
      <c r="Y878" s="109">
        <v>13</v>
      </c>
      <c r="Z878" s="63">
        <v>3</v>
      </c>
      <c r="AA878" s="64"/>
      <c r="AB878" s="65">
        <v>3</v>
      </c>
      <c r="AC878" s="65">
        <v>3</v>
      </c>
      <c r="AD878" s="65"/>
      <c r="AE878" s="65">
        <v>11</v>
      </c>
      <c r="AF878" s="66">
        <v>1</v>
      </c>
      <c r="AG878" s="82">
        <v>46.75</v>
      </c>
      <c r="AH878" s="85">
        <v>23</v>
      </c>
      <c r="AI878" s="84">
        <v>104.6</v>
      </c>
      <c r="AJ878" s="83">
        <f t="shared" ref="AJ878:AJ879" si="353">SUM(AQ878:AU878)</f>
        <v>16</v>
      </c>
      <c r="AK878" s="84" t="s">
        <v>77</v>
      </c>
      <c r="AL878" s="75" t="s">
        <v>77</v>
      </c>
      <c r="AM878" s="85" t="s">
        <v>77</v>
      </c>
      <c r="AN878" s="82" t="s">
        <v>75</v>
      </c>
      <c r="AO878" s="75" t="s">
        <v>75</v>
      </c>
      <c r="AP878" s="85" t="s">
        <v>75</v>
      </c>
      <c r="AQ878" s="82">
        <v>1</v>
      </c>
      <c r="AR878" s="75">
        <v>3</v>
      </c>
      <c r="AS878" s="75">
        <v>4</v>
      </c>
      <c r="AT878" s="75">
        <v>8</v>
      </c>
      <c r="AU878" s="85"/>
      <c r="AV878" s="86">
        <f t="shared" si="262"/>
        <v>0</v>
      </c>
      <c r="AW878" s="108"/>
      <c r="AX878" s="108"/>
      <c r="AY878" s="108"/>
      <c r="AZ878" s="108"/>
      <c r="BA878" s="108"/>
      <c r="BB878" s="108"/>
      <c r="BC878" s="108"/>
      <c r="BD878" s="108"/>
      <c r="BE878" s="63"/>
    </row>
    <row r="879" spans="1:57" ht="34.049999999999997" customHeight="1" x14ac:dyDescent="0.3">
      <c r="A879" s="702"/>
      <c r="B879" s="676"/>
      <c r="C879" s="673"/>
      <c r="D879" s="89" t="s">
        <v>80</v>
      </c>
      <c r="E879" s="679"/>
      <c r="F879" s="673"/>
      <c r="G879" s="90">
        <f t="shared" si="257"/>
        <v>0</v>
      </c>
      <c r="H879" s="91">
        <f t="shared" si="279"/>
        <v>0</v>
      </c>
      <c r="I879" s="92"/>
      <c r="J879" s="92"/>
      <c r="K879" s="92"/>
      <c r="L879" s="93"/>
      <c r="M879" s="110">
        <f t="shared" si="329"/>
        <v>0</v>
      </c>
      <c r="N879" s="98"/>
      <c r="O879" s="98"/>
      <c r="P879" s="98"/>
      <c r="Q879" s="98"/>
      <c r="R879" s="99"/>
      <c r="S879" s="114"/>
      <c r="T879" s="114"/>
      <c r="U879" s="114"/>
      <c r="V879" s="98"/>
      <c r="W879" s="98"/>
      <c r="X879" s="99"/>
      <c r="Y879" s="97"/>
      <c r="Z879" s="99"/>
      <c r="AA879" s="103"/>
      <c r="AB879" s="92"/>
      <c r="AC879" s="92"/>
      <c r="AD879" s="92"/>
      <c r="AE879" s="92"/>
      <c r="AF879" s="93"/>
      <c r="AG879" s="103"/>
      <c r="AH879" s="106"/>
      <c r="AI879" s="105"/>
      <c r="AJ879" s="104">
        <f t="shared" si="353"/>
        <v>0</v>
      </c>
      <c r="AK879" s="105" t="s">
        <v>75</v>
      </c>
      <c r="AL879" s="92" t="s">
        <v>75</v>
      </c>
      <c r="AM879" s="106" t="s">
        <v>75</v>
      </c>
      <c r="AN879" s="103" t="s">
        <v>75</v>
      </c>
      <c r="AO879" s="92" t="s">
        <v>77</v>
      </c>
      <c r="AP879" s="106" t="s">
        <v>77</v>
      </c>
      <c r="AQ879" s="103"/>
      <c r="AR879" s="92"/>
      <c r="AS879" s="92"/>
      <c r="AT879" s="92"/>
      <c r="AU879" s="106"/>
      <c r="AV879" s="107">
        <f t="shared" si="262"/>
        <v>0</v>
      </c>
      <c r="AW879" s="98"/>
      <c r="AX879" s="98"/>
      <c r="AY879" s="98"/>
      <c r="AZ879" s="98"/>
      <c r="BA879" s="98"/>
      <c r="BB879" s="98"/>
      <c r="BC879" s="98"/>
      <c r="BD879" s="98"/>
      <c r="BE879" s="99"/>
    </row>
    <row r="880" spans="1:57" ht="34.049999999999997" customHeight="1" x14ac:dyDescent="0.3">
      <c r="A880" s="713" t="s">
        <v>408</v>
      </c>
      <c r="B880" s="718" t="s">
        <v>409</v>
      </c>
      <c r="C880" s="732" t="s">
        <v>395</v>
      </c>
      <c r="D880" s="51" t="s">
        <v>74</v>
      </c>
      <c r="E880" s="724">
        <v>275</v>
      </c>
      <c r="F880" s="681">
        <f>E880-SUM(M880:M884)</f>
        <v>32</v>
      </c>
      <c r="G880" s="53">
        <f t="shared" si="257"/>
        <v>35</v>
      </c>
      <c r="H880" s="54">
        <f t="shared" si="279"/>
        <v>1</v>
      </c>
      <c r="I880" s="55">
        <v>1</v>
      </c>
      <c r="J880" s="55"/>
      <c r="K880" s="55"/>
      <c r="L880" s="56"/>
      <c r="M880" s="57">
        <f t="shared" si="329"/>
        <v>34</v>
      </c>
      <c r="N880" s="58"/>
      <c r="O880" s="58"/>
      <c r="P880" s="58"/>
      <c r="Q880" s="58"/>
      <c r="R880" s="61">
        <v>34</v>
      </c>
      <c r="S880" s="62">
        <v>12</v>
      </c>
      <c r="T880" s="62"/>
      <c r="U880" s="62"/>
      <c r="V880" s="108">
        <v>21</v>
      </c>
      <c r="W880" s="108">
        <v>1</v>
      </c>
      <c r="X880" s="63"/>
      <c r="Y880" s="60">
        <v>30</v>
      </c>
      <c r="Z880" s="61">
        <v>4</v>
      </c>
      <c r="AA880" s="67"/>
      <c r="AB880" s="55">
        <v>13</v>
      </c>
      <c r="AC880" s="55">
        <v>13</v>
      </c>
      <c r="AD880" s="55"/>
      <c r="AE880" s="55">
        <v>18</v>
      </c>
      <c r="AF880" s="56">
        <v>4</v>
      </c>
      <c r="AG880" s="67">
        <v>36</v>
      </c>
      <c r="AH880" s="70">
        <v>19</v>
      </c>
      <c r="AI880" s="69">
        <v>10.4</v>
      </c>
      <c r="AJ880" s="68">
        <f t="shared" ref="AJ880:AJ881" si="354">SUM(AN880:AP880)</f>
        <v>34</v>
      </c>
      <c r="AK880" s="69" t="s">
        <v>75</v>
      </c>
      <c r="AL880" s="55" t="s">
        <v>75</v>
      </c>
      <c r="AM880" s="70" t="s">
        <v>75</v>
      </c>
      <c r="AN880" s="67">
        <v>7</v>
      </c>
      <c r="AO880" s="55">
        <v>25</v>
      </c>
      <c r="AP880" s="70">
        <v>2</v>
      </c>
      <c r="AQ880" s="67" t="s">
        <v>75</v>
      </c>
      <c r="AR880" s="55" t="s">
        <v>75</v>
      </c>
      <c r="AS880" s="55" t="s">
        <v>75</v>
      </c>
      <c r="AT880" s="55" t="s">
        <v>75</v>
      </c>
      <c r="AU880" s="70" t="s">
        <v>75</v>
      </c>
      <c r="AV880" s="71">
        <f t="shared" si="262"/>
        <v>1</v>
      </c>
      <c r="AW880" s="108"/>
      <c r="AX880" s="108"/>
      <c r="AY880" s="108"/>
      <c r="AZ880" s="108"/>
      <c r="BA880" s="108"/>
      <c r="BB880" s="108"/>
      <c r="BC880" s="108"/>
      <c r="BD880" s="108"/>
      <c r="BE880" s="63">
        <v>1</v>
      </c>
    </row>
    <row r="881" spans="1:57" ht="34.049999999999997" customHeight="1" x14ac:dyDescent="0.3">
      <c r="A881" s="702"/>
      <c r="B881" s="716"/>
      <c r="C881" s="672"/>
      <c r="D881" s="72" t="s">
        <v>76</v>
      </c>
      <c r="E881" s="678"/>
      <c r="F881" s="672"/>
      <c r="G881" s="73">
        <f t="shared" si="257"/>
        <v>0</v>
      </c>
      <c r="H881" s="74">
        <f t="shared" si="279"/>
        <v>0</v>
      </c>
      <c r="I881" s="75"/>
      <c r="J881" s="75"/>
      <c r="K881" s="75"/>
      <c r="L881" s="76"/>
      <c r="M881" s="77">
        <f t="shared" si="329"/>
        <v>0</v>
      </c>
      <c r="N881" s="78"/>
      <c r="O881" s="78"/>
      <c r="P881" s="78"/>
      <c r="Q881" s="78"/>
      <c r="R881" s="81"/>
      <c r="S881" s="62"/>
      <c r="T881" s="62"/>
      <c r="U881" s="62"/>
      <c r="V881" s="108"/>
      <c r="W881" s="108"/>
      <c r="X881" s="63"/>
      <c r="Y881" s="109"/>
      <c r="Z881" s="63"/>
      <c r="AA881" s="64"/>
      <c r="AB881" s="65"/>
      <c r="AC881" s="65"/>
      <c r="AD881" s="65"/>
      <c r="AE881" s="65"/>
      <c r="AF881" s="66"/>
      <c r="AG881" s="82"/>
      <c r="AH881" s="85"/>
      <c r="AI881" s="84"/>
      <c r="AJ881" s="83">
        <f t="shared" si="354"/>
        <v>0</v>
      </c>
      <c r="AK881" s="84" t="s">
        <v>77</v>
      </c>
      <c r="AL881" s="75" t="s">
        <v>77</v>
      </c>
      <c r="AM881" s="85" t="s">
        <v>77</v>
      </c>
      <c r="AN881" s="82"/>
      <c r="AO881" s="75"/>
      <c r="AP881" s="85"/>
      <c r="AQ881" s="82" t="s">
        <v>75</v>
      </c>
      <c r="AR881" s="75" t="s">
        <v>75</v>
      </c>
      <c r="AS881" s="75" t="s">
        <v>75</v>
      </c>
      <c r="AT881" s="75" t="s">
        <v>75</v>
      </c>
      <c r="AU881" s="85" t="s">
        <v>75</v>
      </c>
      <c r="AV881" s="86">
        <f t="shared" si="262"/>
        <v>0</v>
      </c>
      <c r="AW881" s="108"/>
      <c r="AX881" s="108"/>
      <c r="AY881" s="108"/>
      <c r="AZ881" s="108"/>
      <c r="BA881" s="108"/>
      <c r="BB881" s="108"/>
      <c r="BC881" s="108"/>
      <c r="BD881" s="108"/>
      <c r="BE881" s="63"/>
    </row>
    <row r="882" spans="1:57" ht="34.049999999999997" customHeight="1" x14ac:dyDescent="0.3">
      <c r="A882" s="702"/>
      <c r="B882" s="716"/>
      <c r="C882" s="672"/>
      <c r="D882" s="72" t="s">
        <v>78</v>
      </c>
      <c r="E882" s="678"/>
      <c r="F882" s="672"/>
      <c r="G882" s="73">
        <f t="shared" si="257"/>
        <v>0</v>
      </c>
      <c r="H882" s="74">
        <f t="shared" si="279"/>
        <v>0</v>
      </c>
      <c r="I882" s="75"/>
      <c r="J882" s="75"/>
      <c r="K882" s="75"/>
      <c r="L882" s="76"/>
      <c r="M882" s="77">
        <f t="shared" si="329"/>
        <v>0</v>
      </c>
      <c r="N882" s="78"/>
      <c r="O882" s="78"/>
      <c r="P882" s="78"/>
      <c r="Q882" s="78"/>
      <c r="R882" s="81"/>
      <c r="S882" s="62"/>
      <c r="T882" s="62"/>
      <c r="U882" s="62"/>
      <c r="V882" s="108"/>
      <c r="W882" s="108"/>
      <c r="X882" s="63"/>
      <c r="Y882" s="109"/>
      <c r="Z882" s="63"/>
      <c r="AA882" s="64"/>
      <c r="AB882" s="65"/>
      <c r="AC882" s="65"/>
      <c r="AD882" s="65"/>
      <c r="AE882" s="65"/>
      <c r="AF882" s="66"/>
      <c r="AG882" s="82"/>
      <c r="AH882" s="85"/>
      <c r="AI882" s="84"/>
      <c r="AJ882" s="83">
        <f>SUM(AK882:AM882)</f>
        <v>0</v>
      </c>
      <c r="AK882" s="84"/>
      <c r="AL882" s="75"/>
      <c r="AM882" s="85"/>
      <c r="AN882" s="82" t="s">
        <v>75</v>
      </c>
      <c r="AO882" s="75" t="s">
        <v>75</v>
      </c>
      <c r="AP882" s="85" t="s">
        <v>75</v>
      </c>
      <c r="AQ882" s="82" t="s">
        <v>75</v>
      </c>
      <c r="AR882" s="75" t="s">
        <v>75</v>
      </c>
      <c r="AS882" s="75" t="s">
        <v>75</v>
      </c>
      <c r="AT882" s="75" t="s">
        <v>75</v>
      </c>
      <c r="AU882" s="85" t="s">
        <v>75</v>
      </c>
      <c r="AV882" s="86">
        <f t="shared" si="262"/>
        <v>0</v>
      </c>
      <c r="AW882" s="108"/>
      <c r="AX882" s="108"/>
      <c r="AY882" s="108"/>
      <c r="AZ882" s="108"/>
      <c r="BA882" s="108"/>
      <c r="BB882" s="108"/>
      <c r="BC882" s="108"/>
      <c r="BD882" s="108"/>
      <c r="BE882" s="63"/>
    </row>
    <row r="883" spans="1:57" ht="34.049999999999997" customHeight="1" x14ac:dyDescent="0.3">
      <c r="A883" s="702"/>
      <c r="B883" s="716"/>
      <c r="C883" s="672"/>
      <c r="D883" s="72" t="s">
        <v>79</v>
      </c>
      <c r="E883" s="678"/>
      <c r="F883" s="672"/>
      <c r="G883" s="73">
        <f t="shared" si="257"/>
        <v>210</v>
      </c>
      <c r="H883" s="74">
        <f t="shared" si="279"/>
        <v>2</v>
      </c>
      <c r="I883" s="75"/>
      <c r="J883" s="75">
        <v>1</v>
      </c>
      <c r="K883" s="75">
        <v>1</v>
      </c>
      <c r="L883" s="76"/>
      <c r="M883" s="77">
        <f t="shared" si="329"/>
        <v>209</v>
      </c>
      <c r="N883" s="78"/>
      <c r="O883" s="78"/>
      <c r="P883" s="78"/>
      <c r="Q883" s="78"/>
      <c r="R883" s="81">
        <v>209</v>
      </c>
      <c r="S883" s="62">
        <v>57</v>
      </c>
      <c r="T883" s="62"/>
      <c r="U883" s="62"/>
      <c r="V883" s="108">
        <v>142</v>
      </c>
      <c r="W883" s="108">
        <v>10</v>
      </c>
      <c r="X883" s="63"/>
      <c r="Y883" s="109">
        <v>177</v>
      </c>
      <c r="Z883" s="63">
        <v>32</v>
      </c>
      <c r="AA883" s="64"/>
      <c r="AB883" s="65">
        <v>114</v>
      </c>
      <c r="AC883" s="65">
        <v>113</v>
      </c>
      <c r="AD883" s="65">
        <v>5</v>
      </c>
      <c r="AE883" s="65">
        <v>116</v>
      </c>
      <c r="AF883" s="66">
        <v>53</v>
      </c>
      <c r="AG883" s="82">
        <v>38</v>
      </c>
      <c r="AH883" s="85">
        <v>20</v>
      </c>
      <c r="AI883" s="84">
        <v>78.8</v>
      </c>
      <c r="AJ883" s="83">
        <f t="shared" ref="AJ883:AJ884" si="355">SUM(AQ883:AU883)</f>
        <v>209</v>
      </c>
      <c r="AK883" s="84" t="s">
        <v>77</v>
      </c>
      <c r="AL883" s="75" t="s">
        <v>77</v>
      </c>
      <c r="AM883" s="85" t="s">
        <v>77</v>
      </c>
      <c r="AN883" s="82" t="s">
        <v>75</v>
      </c>
      <c r="AO883" s="75" t="s">
        <v>75</v>
      </c>
      <c r="AP883" s="85" t="s">
        <v>75</v>
      </c>
      <c r="AQ883" s="82">
        <v>36</v>
      </c>
      <c r="AR883" s="75">
        <v>112</v>
      </c>
      <c r="AS883" s="75">
        <v>60</v>
      </c>
      <c r="AT883" s="75">
        <v>1</v>
      </c>
      <c r="AU883" s="85"/>
      <c r="AV883" s="86">
        <f t="shared" si="262"/>
        <v>1</v>
      </c>
      <c r="AW883" s="108"/>
      <c r="AX883" s="108"/>
      <c r="AY883" s="108"/>
      <c r="AZ883" s="108"/>
      <c r="BA883" s="108"/>
      <c r="BB883" s="108"/>
      <c r="BC883" s="108"/>
      <c r="BD883" s="108">
        <v>1</v>
      </c>
      <c r="BE883" s="63"/>
    </row>
    <row r="884" spans="1:57" ht="34.049999999999997" customHeight="1" x14ac:dyDescent="0.3">
      <c r="A884" s="702"/>
      <c r="B884" s="717"/>
      <c r="C884" s="673"/>
      <c r="D884" s="89" t="s">
        <v>80</v>
      </c>
      <c r="E884" s="679"/>
      <c r="F884" s="673"/>
      <c r="G884" s="90">
        <f t="shared" si="257"/>
        <v>0</v>
      </c>
      <c r="H884" s="91">
        <f t="shared" si="279"/>
        <v>0</v>
      </c>
      <c r="I884" s="92"/>
      <c r="J884" s="92"/>
      <c r="K884" s="92"/>
      <c r="L884" s="93"/>
      <c r="M884" s="110">
        <f t="shared" si="329"/>
        <v>0</v>
      </c>
      <c r="N884" s="98"/>
      <c r="O884" s="98"/>
      <c r="P884" s="98"/>
      <c r="Q884" s="98"/>
      <c r="R884" s="99"/>
      <c r="S884" s="100"/>
      <c r="T884" s="100"/>
      <c r="U884" s="100"/>
      <c r="V884" s="78"/>
      <c r="W884" s="78"/>
      <c r="X884" s="81"/>
      <c r="Y884" s="80"/>
      <c r="Z884" s="81"/>
      <c r="AA884" s="82"/>
      <c r="AB884" s="75"/>
      <c r="AC884" s="75"/>
      <c r="AD884" s="75"/>
      <c r="AE884" s="75"/>
      <c r="AF884" s="76"/>
      <c r="AG884" s="103"/>
      <c r="AH884" s="106"/>
      <c r="AI884" s="111"/>
      <c r="AJ884" s="112">
        <f t="shared" si="355"/>
        <v>0</v>
      </c>
      <c r="AK884" s="105" t="s">
        <v>75</v>
      </c>
      <c r="AL884" s="92" t="s">
        <v>75</v>
      </c>
      <c r="AM884" s="106" t="s">
        <v>75</v>
      </c>
      <c r="AN884" s="103" t="s">
        <v>75</v>
      </c>
      <c r="AO884" s="92" t="s">
        <v>77</v>
      </c>
      <c r="AP884" s="106" t="s">
        <v>77</v>
      </c>
      <c r="AQ884" s="103"/>
      <c r="AR884" s="92"/>
      <c r="AS884" s="92"/>
      <c r="AT884" s="92"/>
      <c r="AU884" s="106"/>
      <c r="AV884" s="107">
        <f t="shared" si="262"/>
        <v>0</v>
      </c>
      <c r="AW884" s="78"/>
      <c r="AX884" s="78"/>
      <c r="AY884" s="78"/>
      <c r="AZ884" s="78"/>
      <c r="BA884" s="78"/>
      <c r="BB884" s="78"/>
      <c r="BC884" s="78"/>
      <c r="BD884" s="78"/>
      <c r="BE884" s="81"/>
    </row>
    <row r="885" spans="1:57" ht="34.049999999999997" customHeight="1" x14ac:dyDescent="0.3">
      <c r="A885" s="702"/>
      <c r="B885" s="718" t="s">
        <v>410</v>
      </c>
      <c r="C885" s="733" t="s">
        <v>411</v>
      </c>
      <c r="D885" s="51" t="s">
        <v>74</v>
      </c>
      <c r="E885" s="724">
        <v>10</v>
      </c>
      <c r="F885" s="681">
        <f>E885-SUM(M885:M889)</f>
        <v>6</v>
      </c>
      <c r="G885" s="53">
        <f t="shared" si="257"/>
        <v>0</v>
      </c>
      <c r="H885" s="54">
        <f t="shared" si="279"/>
        <v>0</v>
      </c>
      <c r="I885" s="55"/>
      <c r="J885" s="55"/>
      <c r="K885" s="55"/>
      <c r="L885" s="56"/>
      <c r="M885" s="57">
        <f t="shared" si="329"/>
        <v>0</v>
      </c>
      <c r="N885" s="58"/>
      <c r="O885" s="58"/>
      <c r="P885" s="58"/>
      <c r="Q885" s="58"/>
      <c r="R885" s="61"/>
      <c r="S885" s="113"/>
      <c r="T885" s="113"/>
      <c r="U885" s="113"/>
      <c r="V885" s="58"/>
      <c r="W885" s="58"/>
      <c r="X885" s="61"/>
      <c r="Y885" s="60"/>
      <c r="Z885" s="61"/>
      <c r="AA885" s="67"/>
      <c r="AB885" s="55"/>
      <c r="AC885" s="55"/>
      <c r="AD885" s="55"/>
      <c r="AE885" s="55"/>
      <c r="AF885" s="56"/>
      <c r="AG885" s="67"/>
      <c r="AH885" s="70"/>
      <c r="AI885" s="69"/>
      <c r="AJ885" s="68">
        <f t="shared" ref="AJ885:AJ886" si="356">SUM(AN885:AP885)</f>
        <v>0</v>
      </c>
      <c r="AK885" s="69" t="s">
        <v>75</v>
      </c>
      <c r="AL885" s="55" t="s">
        <v>75</v>
      </c>
      <c r="AM885" s="70" t="s">
        <v>75</v>
      </c>
      <c r="AN885" s="67"/>
      <c r="AO885" s="55"/>
      <c r="AP885" s="70"/>
      <c r="AQ885" s="67" t="s">
        <v>75</v>
      </c>
      <c r="AR885" s="55" t="s">
        <v>75</v>
      </c>
      <c r="AS885" s="55" t="s">
        <v>75</v>
      </c>
      <c r="AT885" s="55" t="s">
        <v>75</v>
      </c>
      <c r="AU885" s="70" t="s">
        <v>75</v>
      </c>
      <c r="AV885" s="71">
        <f t="shared" si="262"/>
        <v>0</v>
      </c>
      <c r="AW885" s="58"/>
      <c r="AX885" s="58"/>
      <c r="AY885" s="58"/>
      <c r="AZ885" s="58"/>
      <c r="BA885" s="58"/>
      <c r="BB885" s="58"/>
      <c r="BC885" s="58"/>
      <c r="BD885" s="58"/>
      <c r="BE885" s="61"/>
    </row>
    <row r="886" spans="1:57" ht="34.049999999999997" customHeight="1" x14ac:dyDescent="0.3">
      <c r="A886" s="702"/>
      <c r="B886" s="716"/>
      <c r="C886" s="672"/>
      <c r="D886" s="72" t="s">
        <v>76</v>
      </c>
      <c r="E886" s="678"/>
      <c r="F886" s="672"/>
      <c r="G886" s="73">
        <f t="shared" si="257"/>
        <v>0</v>
      </c>
      <c r="H886" s="74">
        <f t="shared" si="279"/>
        <v>0</v>
      </c>
      <c r="I886" s="75"/>
      <c r="J886" s="75"/>
      <c r="K886" s="75"/>
      <c r="L886" s="76"/>
      <c r="M886" s="77">
        <f t="shared" si="329"/>
        <v>0</v>
      </c>
      <c r="N886" s="78"/>
      <c r="O886" s="78"/>
      <c r="P886" s="78"/>
      <c r="Q886" s="78"/>
      <c r="R886" s="81"/>
      <c r="S886" s="62"/>
      <c r="T886" s="62"/>
      <c r="U886" s="62"/>
      <c r="V886" s="108"/>
      <c r="W886" s="108"/>
      <c r="X886" s="63"/>
      <c r="Y886" s="109"/>
      <c r="Z886" s="63"/>
      <c r="AA886" s="64"/>
      <c r="AB886" s="65"/>
      <c r="AC886" s="65"/>
      <c r="AD886" s="65"/>
      <c r="AE886" s="65"/>
      <c r="AF886" s="66"/>
      <c r="AG886" s="82"/>
      <c r="AH886" s="85"/>
      <c r="AI886" s="84"/>
      <c r="AJ886" s="83">
        <f t="shared" si="356"/>
        <v>0</v>
      </c>
      <c r="AK886" s="84" t="s">
        <v>77</v>
      </c>
      <c r="AL886" s="75" t="s">
        <v>77</v>
      </c>
      <c r="AM886" s="85" t="s">
        <v>77</v>
      </c>
      <c r="AN886" s="82"/>
      <c r="AO886" s="75"/>
      <c r="AP886" s="85"/>
      <c r="AQ886" s="82" t="s">
        <v>75</v>
      </c>
      <c r="AR886" s="75" t="s">
        <v>75</v>
      </c>
      <c r="AS886" s="75" t="s">
        <v>75</v>
      </c>
      <c r="AT886" s="75" t="s">
        <v>75</v>
      </c>
      <c r="AU886" s="85" t="s">
        <v>75</v>
      </c>
      <c r="AV886" s="86">
        <f t="shared" si="262"/>
        <v>0</v>
      </c>
      <c r="AW886" s="108"/>
      <c r="AX886" s="108"/>
      <c r="AY886" s="108"/>
      <c r="AZ886" s="108"/>
      <c r="BA886" s="108"/>
      <c r="BB886" s="108"/>
      <c r="BC886" s="108"/>
      <c r="BD886" s="108"/>
      <c r="BE886" s="63"/>
    </row>
    <row r="887" spans="1:57" ht="34.049999999999997" customHeight="1" x14ac:dyDescent="0.3">
      <c r="A887" s="702"/>
      <c r="B887" s="716"/>
      <c r="C887" s="672"/>
      <c r="D887" s="72" t="s">
        <v>78</v>
      </c>
      <c r="E887" s="678"/>
      <c r="F887" s="672"/>
      <c r="G887" s="73">
        <f t="shared" si="257"/>
        <v>0</v>
      </c>
      <c r="H887" s="74">
        <f t="shared" si="279"/>
        <v>0</v>
      </c>
      <c r="I887" s="75"/>
      <c r="J887" s="75"/>
      <c r="K887" s="75"/>
      <c r="L887" s="76"/>
      <c r="M887" s="77">
        <f t="shared" si="329"/>
        <v>0</v>
      </c>
      <c r="N887" s="78"/>
      <c r="O887" s="78"/>
      <c r="P887" s="78"/>
      <c r="Q887" s="78"/>
      <c r="R887" s="81"/>
      <c r="S887" s="62"/>
      <c r="T887" s="62"/>
      <c r="U887" s="62"/>
      <c r="V887" s="108"/>
      <c r="W887" s="108"/>
      <c r="X887" s="63"/>
      <c r="Y887" s="109"/>
      <c r="Z887" s="63"/>
      <c r="AA887" s="64"/>
      <c r="AB887" s="65"/>
      <c r="AC887" s="65"/>
      <c r="AD887" s="65"/>
      <c r="AE887" s="65"/>
      <c r="AF887" s="66"/>
      <c r="AG887" s="82"/>
      <c r="AH887" s="85"/>
      <c r="AI887" s="84"/>
      <c r="AJ887" s="83">
        <f>SUM(AK887:AM887)</f>
        <v>0</v>
      </c>
      <c r="AK887" s="84"/>
      <c r="AL887" s="75"/>
      <c r="AM887" s="85"/>
      <c r="AN887" s="82" t="s">
        <v>75</v>
      </c>
      <c r="AO887" s="75" t="s">
        <v>75</v>
      </c>
      <c r="AP887" s="85" t="s">
        <v>75</v>
      </c>
      <c r="AQ887" s="82" t="s">
        <v>75</v>
      </c>
      <c r="AR887" s="75" t="s">
        <v>75</v>
      </c>
      <c r="AS887" s="75" t="s">
        <v>75</v>
      </c>
      <c r="AT887" s="75" t="s">
        <v>75</v>
      </c>
      <c r="AU887" s="85" t="s">
        <v>75</v>
      </c>
      <c r="AV887" s="86">
        <f t="shared" si="262"/>
        <v>0</v>
      </c>
      <c r="AW887" s="108"/>
      <c r="AX887" s="108"/>
      <c r="AY887" s="108"/>
      <c r="AZ887" s="108"/>
      <c r="BA887" s="108"/>
      <c r="BB887" s="108"/>
      <c r="BC887" s="108"/>
      <c r="BD887" s="108"/>
      <c r="BE887" s="63"/>
    </row>
    <row r="888" spans="1:57" ht="34.049999999999997" customHeight="1" x14ac:dyDescent="0.3">
      <c r="A888" s="702"/>
      <c r="B888" s="716"/>
      <c r="C888" s="672"/>
      <c r="D888" s="72" t="s">
        <v>79</v>
      </c>
      <c r="E888" s="678"/>
      <c r="F888" s="672"/>
      <c r="G888" s="73">
        <f t="shared" si="257"/>
        <v>5</v>
      </c>
      <c r="H888" s="74">
        <f t="shared" si="279"/>
        <v>0</v>
      </c>
      <c r="I888" s="75"/>
      <c r="J888" s="75"/>
      <c r="K888" s="75"/>
      <c r="L888" s="76"/>
      <c r="M888" s="77">
        <f t="shared" si="329"/>
        <v>4</v>
      </c>
      <c r="N888" s="78"/>
      <c r="O888" s="78"/>
      <c r="P888" s="78"/>
      <c r="Q888" s="78"/>
      <c r="R888" s="81">
        <v>4</v>
      </c>
      <c r="S888" s="62">
        <v>1</v>
      </c>
      <c r="T888" s="62"/>
      <c r="U888" s="62"/>
      <c r="V888" s="108">
        <v>3</v>
      </c>
      <c r="W888" s="108"/>
      <c r="X888" s="63"/>
      <c r="Y888" s="109">
        <v>4</v>
      </c>
      <c r="Z888" s="63"/>
      <c r="AA888" s="64"/>
      <c r="AB888" s="65">
        <v>2</v>
      </c>
      <c r="AC888" s="65">
        <v>2</v>
      </c>
      <c r="AD888" s="65">
        <v>2</v>
      </c>
      <c r="AE888" s="65">
        <v>4</v>
      </c>
      <c r="AF888" s="66">
        <v>4</v>
      </c>
      <c r="AG888" s="82">
        <v>35</v>
      </c>
      <c r="AH888" s="85">
        <v>10</v>
      </c>
      <c r="AI888" s="84">
        <v>110</v>
      </c>
      <c r="AJ888" s="83">
        <f t="shared" ref="AJ888:AJ889" si="357">SUM(AQ888:AU888)</f>
        <v>4</v>
      </c>
      <c r="AK888" s="84" t="s">
        <v>77</v>
      </c>
      <c r="AL888" s="75" t="s">
        <v>77</v>
      </c>
      <c r="AM888" s="85" t="s">
        <v>77</v>
      </c>
      <c r="AN888" s="82" t="s">
        <v>75</v>
      </c>
      <c r="AO888" s="75" t="s">
        <v>75</v>
      </c>
      <c r="AP888" s="85" t="s">
        <v>75</v>
      </c>
      <c r="AQ888" s="82"/>
      <c r="AR888" s="75"/>
      <c r="AS888" s="75">
        <v>1</v>
      </c>
      <c r="AT888" s="75">
        <v>3</v>
      </c>
      <c r="AU888" s="85"/>
      <c r="AV888" s="86">
        <f t="shared" si="262"/>
        <v>1</v>
      </c>
      <c r="AW888" s="108"/>
      <c r="AX888" s="108"/>
      <c r="AY888" s="108"/>
      <c r="AZ888" s="108"/>
      <c r="BA888" s="108"/>
      <c r="BB888" s="108"/>
      <c r="BC888" s="108"/>
      <c r="BD888" s="108">
        <v>1</v>
      </c>
      <c r="BE888" s="63"/>
    </row>
    <row r="889" spans="1:57" ht="34.049999999999997" customHeight="1" x14ac:dyDescent="0.3">
      <c r="A889" s="702"/>
      <c r="B889" s="717"/>
      <c r="C889" s="734"/>
      <c r="D889" s="89" t="s">
        <v>80</v>
      </c>
      <c r="E889" s="679"/>
      <c r="F889" s="673"/>
      <c r="G889" s="90">
        <f t="shared" si="257"/>
        <v>0</v>
      </c>
      <c r="H889" s="91">
        <f t="shared" si="279"/>
        <v>0</v>
      </c>
      <c r="I889" s="92"/>
      <c r="J889" s="92"/>
      <c r="K889" s="92"/>
      <c r="L889" s="93"/>
      <c r="M889" s="110">
        <f t="shared" si="329"/>
        <v>0</v>
      </c>
      <c r="N889" s="98"/>
      <c r="O889" s="98"/>
      <c r="P889" s="98"/>
      <c r="Q889" s="98"/>
      <c r="R889" s="99"/>
      <c r="S889" s="114"/>
      <c r="T889" s="114"/>
      <c r="U889" s="114"/>
      <c r="V889" s="98"/>
      <c r="W889" s="98"/>
      <c r="X889" s="99"/>
      <c r="Y889" s="97"/>
      <c r="Z889" s="99"/>
      <c r="AA889" s="103"/>
      <c r="AB889" s="92"/>
      <c r="AC889" s="92"/>
      <c r="AD889" s="92"/>
      <c r="AE889" s="92"/>
      <c r="AF889" s="93"/>
      <c r="AG889" s="103"/>
      <c r="AH889" s="106"/>
      <c r="AI889" s="105"/>
      <c r="AJ889" s="104">
        <f t="shared" si="357"/>
        <v>0</v>
      </c>
      <c r="AK889" s="105" t="s">
        <v>75</v>
      </c>
      <c r="AL889" s="92" t="s">
        <v>75</v>
      </c>
      <c r="AM889" s="106" t="s">
        <v>75</v>
      </c>
      <c r="AN889" s="103" t="s">
        <v>75</v>
      </c>
      <c r="AO889" s="92" t="s">
        <v>77</v>
      </c>
      <c r="AP889" s="106" t="s">
        <v>77</v>
      </c>
      <c r="AQ889" s="103"/>
      <c r="AR889" s="92"/>
      <c r="AS889" s="92"/>
      <c r="AT889" s="92"/>
      <c r="AU889" s="106"/>
      <c r="AV889" s="107">
        <f t="shared" si="262"/>
        <v>0</v>
      </c>
      <c r="AW889" s="98"/>
      <c r="AX889" s="98"/>
      <c r="AY889" s="98"/>
      <c r="AZ889" s="98"/>
      <c r="BA889" s="98"/>
      <c r="BB889" s="98"/>
      <c r="BC889" s="98"/>
      <c r="BD889" s="98"/>
      <c r="BE889" s="99"/>
    </row>
    <row r="890" spans="1:57" ht="34.049999999999997" customHeight="1" x14ac:dyDescent="0.3">
      <c r="A890" s="702"/>
      <c r="B890" s="718" t="s">
        <v>412</v>
      </c>
      <c r="C890" s="732" t="s">
        <v>395</v>
      </c>
      <c r="D890" s="51" t="s">
        <v>74</v>
      </c>
      <c r="E890" s="724">
        <v>10</v>
      </c>
      <c r="F890" s="681">
        <f>E890-SUM(M890:M894)</f>
        <v>1</v>
      </c>
      <c r="G890" s="53">
        <f t="shared" si="257"/>
        <v>1</v>
      </c>
      <c r="H890" s="54">
        <f t="shared" si="279"/>
        <v>0</v>
      </c>
      <c r="I890" s="55"/>
      <c r="J890" s="55"/>
      <c r="K890" s="55"/>
      <c r="L890" s="56"/>
      <c r="M890" s="57">
        <f t="shared" si="329"/>
        <v>1</v>
      </c>
      <c r="N890" s="58"/>
      <c r="O890" s="58"/>
      <c r="P890" s="58"/>
      <c r="Q890" s="58"/>
      <c r="R890" s="59">
        <v>1</v>
      </c>
      <c r="S890" s="60">
        <v>1</v>
      </c>
      <c r="T890" s="58"/>
      <c r="U890" s="58"/>
      <c r="V890" s="55"/>
      <c r="W890" s="58"/>
      <c r="X890" s="61"/>
      <c r="Y890" s="62">
        <v>1</v>
      </c>
      <c r="Z890" s="63"/>
      <c r="AA890" s="64"/>
      <c r="AB890" s="65">
        <v>1</v>
      </c>
      <c r="AC890" s="65">
        <v>1</v>
      </c>
      <c r="AD890" s="65"/>
      <c r="AE890" s="65">
        <v>1</v>
      </c>
      <c r="AF890" s="66"/>
      <c r="AG890" s="64">
        <v>50</v>
      </c>
      <c r="AH890" s="66">
        <v>16</v>
      </c>
      <c r="AI890" s="67">
        <v>6</v>
      </c>
      <c r="AJ890" s="68">
        <f t="shared" ref="AJ890:AJ891" si="358">SUM(AN890:AP890)</f>
        <v>1</v>
      </c>
      <c r="AK890" s="69" t="s">
        <v>75</v>
      </c>
      <c r="AL890" s="55" t="s">
        <v>75</v>
      </c>
      <c r="AM890" s="70" t="s">
        <v>75</v>
      </c>
      <c r="AN890" s="67">
        <v>1</v>
      </c>
      <c r="AO890" s="55"/>
      <c r="AP890" s="70"/>
      <c r="AQ890" s="67" t="s">
        <v>75</v>
      </c>
      <c r="AR890" s="55" t="s">
        <v>75</v>
      </c>
      <c r="AS890" s="55" t="s">
        <v>75</v>
      </c>
      <c r="AT890" s="55" t="s">
        <v>75</v>
      </c>
      <c r="AU890" s="56" t="s">
        <v>75</v>
      </c>
      <c r="AV890" s="71">
        <f t="shared" si="262"/>
        <v>0</v>
      </c>
      <c r="AW890" s="58"/>
      <c r="AX890" s="58"/>
      <c r="AY890" s="58"/>
      <c r="AZ890" s="58"/>
      <c r="BA890" s="58"/>
      <c r="BB890" s="58"/>
      <c r="BC890" s="58"/>
      <c r="BD890" s="58"/>
      <c r="BE890" s="61"/>
    </row>
    <row r="891" spans="1:57" ht="34.049999999999997" customHeight="1" x14ac:dyDescent="0.3">
      <c r="A891" s="702"/>
      <c r="B891" s="716"/>
      <c r="C891" s="672"/>
      <c r="D891" s="72" t="s">
        <v>76</v>
      </c>
      <c r="E891" s="678"/>
      <c r="F891" s="672"/>
      <c r="G891" s="73">
        <f t="shared" si="257"/>
        <v>0</v>
      </c>
      <c r="H891" s="74">
        <f t="shared" si="279"/>
        <v>0</v>
      </c>
      <c r="I891" s="75"/>
      <c r="J891" s="75"/>
      <c r="K891" s="75"/>
      <c r="L891" s="76"/>
      <c r="M891" s="77">
        <f t="shared" si="329"/>
        <v>0</v>
      </c>
      <c r="N891" s="78"/>
      <c r="O891" s="78"/>
      <c r="P891" s="78"/>
      <c r="Q891" s="78"/>
      <c r="R891" s="79"/>
      <c r="S891" s="80"/>
      <c r="T891" s="75"/>
      <c r="U891" s="75"/>
      <c r="V891" s="78"/>
      <c r="W891" s="78"/>
      <c r="X891" s="81"/>
      <c r="Y891" s="62"/>
      <c r="Z891" s="63"/>
      <c r="AA891" s="64"/>
      <c r="AB891" s="65"/>
      <c r="AC891" s="65"/>
      <c r="AD891" s="65"/>
      <c r="AE891" s="65"/>
      <c r="AF891" s="66"/>
      <c r="AG891" s="82"/>
      <c r="AH891" s="76"/>
      <c r="AI891" s="82"/>
      <c r="AJ891" s="83">
        <f t="shared" si="358"/>
        <v>0</v>
      </c>
      <c r="AK891" s="84" t="s">
        <v>77</v>
      </c>
      <c r="AL891" s="75" t="s">
        <v>77</v>
      </c>
      <c r="AM891" s="85" t="s">
        <v>77</v>
      </c>
      <c r="AN891" s="82"/>
      <c r="AO891" s="75"/>
      <c r="AP891" s="85"/>
      <c r="AQ891" s="82" t="s">
        <v>75</v>
      </c>
      <c r="AR891" s="75" t="s">
        <v>75</v>
      </c>
      <c r="AS891" s="75" t="s">
        <v>75</v>
      </c>
      <c r="AT891" s="75" t="s">
        <v>75</v>
      </c>
      <c r="AU891" s="76" t="s">
        <v>75</v>
      </c>
      <c r="AV891" s="86">
        <f t="shared" si="262"/>
        <v>0</v>
      </c>
      <c r="AW891" s="78"/>
      <c r="AX891" s="78"/>
      <c r="AY891" s="78"/>
      <c r="AZ891" s="78"/>
      <c r="BA891" s="78"/>
      <c r="BB891" s="78"/>
      <c r="BC891" s="78"/>
      <c r="BD891" s="78"/>
      <c r="BE891" s="81"/>
    </row>
    <row r="892" spans="1:57" ht="34.049999999999997" customHeight="1" x14ac:dyDescent="0.3">
      <c r="A892" s="702"/>
      <c r="B892" s="716"/>
      <c r="C892" s="672"/>
      <c r="D892" s="72" t="s">
        <v>78</v>
      </c>
      <c r="E892" s="678"/>
      <c r="F892" s="672"/>
      <c r="G892" s="73">
        <f t="shared" si="257"/>
        <v>0</v>
      </c>
      <c r="H892" s="74">
        <f t="shared" si="279"/>
        <v>0</v>
      </c>
      <c r="I892" s="75"/>
      <c r="J892" s="75"/>
      <c r="K892" s="75"/>
      <c r="L892" s="76"/>
      <c r="M892" s="77">
        <f t="shared" si="329"/>
        <v>0</v>
      </c>
      <c r="N892" s="78"/>
      <c r="O892" s="78"/>
      <c r="P892" s="78"/>
      <c r="Q892" s="87"/>
      <c r="R892" s="79"/>
      <c r="S892" s="80"/>
      <c r="T892" s="78"/>
      <c r="U892" s="78"/>
      <c r="V892" s="78"/>
      <c r="W892" s="78"/>
      <c r="X892" s="81"/>
      <c r="Y892" s="62"/>
      <c r="Z892" s="63"/>
      <c r="AA892" s="64"/>
      <c r="AB892" s="65"/>
      <c r="AC892" s="65"/>
      <c r="AD892" s="65"/>
      <c r="AE892" s="65"/>
      <c r="AF892" s="66"/>
      <c r="AG892" s="82"/>
      <c r="AH892" s="76"/>
      <c r="AI892" s="82"/>
      <c r="AJ892" s="83">
        <f>SUM(AK892:AM892)</f>
        <v>0</v>
      </c>
      <c r="AK892" s="84"/>
      <c r="AL892" s="75"/>
      <c r="AM892" s="85"/>
      <c r="AN892" s="82" t="s">
        <v>75</v>
      </c>
      <c r="AO892" s="75" t="s">
        <v>75</v>
      </c>
      <c r="AP892" s="85" t="s">
        <v>75</v>
      </c>
      <c r="AQ892" s="82" t="s">
        <v>75</v>
      </c>
      <c r="AR892" s="75" t="s">
        <v>75</v>
      </c>
      <c r="AS892" s="75" t="s">
        <v>75</v>
      </c>
      <c r="AT892" s="75" t="s">
        <v>75</v>
      </c>
      <c r="AU892" s="76" t="s">
        <v>75</v>
      </c>
      <c r="AV892" s="86">
        <f t="shared" si="262"/>
        <v>0</v>
      </c>
      <c r="AW892" s="78"/>
      <c r="AX892" s="78"/>
      <c r="AY892" s="78"/>
      <c r="AZ892" s="78"/>
      <c r="BA892" s="78"/>
      <c r="BB892" s="78"/>
      <c r="BC892" s="78"/>
      <c r="BD892" s="78"/>
      <c r="BE892" s="81"/>
    </row>
    <row r="893" spans="1:57" ht="34.049999999999997" customHeight="1" x14ac:dyDescent="0.3">
      <c r="A893" s="702"/>
      <c r="B893" s="716"/>
      <c r="C893" s="672"/>
      <c r="D893" s="72" t="s">
        <v>79</v>
      </c>
      <c r="E893" s="678"/>
      <c r="F893" s="672"/>
      <c r="G893" s="73">
        <f t="shared" si="257"/>
        <v>11</v>
      </c>
      <c r="H893" s="74">
        <f t="shared" si="279"/>
        <v>3</v>
      </c>
      <c r="I893" s="75"/>
      <c r="J893" s="75"/>
      <c r="K893" s="75">
        <v>3</v>
      </c>
      <c r="L893" s="76"/>
      <c r="M893" s="77">
        <f t="shared" si="329"/>
        <v>8</v>
      </c>
      <c r="N893" s="78"/>
      <c r="O893" s="78"/>
      <c r="P893" s="78"/>
      <c r="Q893" s="115"/>
      <c r="R893" s="127">
        <v>8</v>
      </c>
      <c r="S893" s="144">
        <v>8</v>
      </c>
      <c r="T893" s="115"/>
      <c r="U893" s="115"/>
      <c r="V893" s="115"/>
      <c r="W893" s="115"/>
      <c r="X893" s="121"/>
      <c r="Y893" s="139">
        <v>7</v>
      </c>
      <c r="Z893" s="137">
        <v>1</v>
      </c>
      <c r="AA893" s="141"/>
      <c r="AB893" s="142"/>
      <c r="AC893" s="142"/>
      <c r="AD893" s="142"/>
      <c r="AE893" s="142">
        <v>5</v>
      </c>
      <c r="AF893" s="151">
        <v>1</v>
      </c>
      <c r="AG893" s="82">
        <v>40.299999999999997</v>
      </c>
      <c r="AH893" s="76">
        <v>16</v>
      </c>
      <c r="AI893" s="82">
        <v>110.7</v>
      </c>
      <c r="AJ893" s="83">
        <f t="shared" ref="AJ893:AJ894" si="359">SUM(AQ893:AU893)</f>
        <v>7</v>
      </c>
      <c r="AK893" s="84" t="s">
        <v>77</v>
      </c>
      <c r="AL893" s="75" t="s">
        <v>77</v>
      </c>
      <c r="AM893" s="85" t="s">
        <v>77</v>
      </c>
      <c r="AN893" s="82" t="s">
        <v>75</v>
      </c>
      <c r="AO893" s="75" t="s">
        <v>75</v>
      </c>
      <c r="AP893" s="85" t="s">
        <v>75</v>
      </c>
      <c r="AQ893" s="88"/>
      <c r="AR893" s="76">
        <v>1</v>
      </c>
      <c r="AS893" s="76">
        <v>2</v>
      </c>
      <c r="AT893" s="76">
        <v>4</v>
      </c>
      <c r="AU893" s="85"/>
      <c r="AV893" s="86">
        <f t="shared" si="262"/>
        <v>3</v>
      </c>
      <c r="AW893" s="78"/>
      <c r="AX893" s="78"/>
      <c r="AY893" s="78"/>
      <c r="AZ893" s="78"/>
      <c r="BA893" s="78"/>
      <c r="BB893" s="78"/>
      <c r="BC893" s="78"/>
      <c r="BD893" s="78">
        <v>3</v>
      </c>
      <c r="BE893" s="81"/>
    </row>
    <row r="894" spans="1:57" ht="34.049999999999997" customHeight="1" x14ac:dyDescent="0.3">
      <c r="A894" s="702"/>
      <c r="B894" s="717"/>
      <c r="C894" s="673"/>
      <c r="D894" s="89" t="s">
        <v>80</v>
      </c>
      <c r="E894" s="679"/>
      <c r="F894" s="673"/>
      <c r="G894" s="90">
        <f t="shared" si="257"/>
        <v>0</v>
      </c>
      <c r="H894" s="91">
        <f t="shared" si="279"/>
        <v>0</v>
      </c>
      <c r="I894" s="92"/>
      <c r="J894" s="92"/>
      <c r="K894" s="92"/>
      <c r="L894" s="93"/>
      <c r="M894" s="94">
        <f t="shared" si="329"/>
        <v>0</v>
      </c>
      <c r="N894" s="95"/>
      <c r="O894" s="95"/>
      <c r="P894" s="95"/>
      <c r="Q894" s="95"/>
      <c r="R894" s="96"/>
      <c r="S894" s="97"/>
      <c r="T894" s="98"/>
      <c r="U894" s="98"/>
      <c r="V894" s="98"/>
      <c r="W894" s="98"/>
      <c r="X894" s="99"/>
      <c r="Y894" s="100"/>
      <c r="Z894" s="81"/>
      <c r="AA894" s="82"/>
      <c r="AB894" s="75"/>
      <c r="AC894" s="75"/>
      <c r="AD894" s="75"/>
      <c r="AE894" s="75"/>
      <c r="AF894" s="76"/>
      <c r="AG894" s="101"/>
      <c r="AH894" s="102"/>
      <c r="AI894" s="103"/>
      <c r="AJ894" s="104">
        <f t="shared" si="359"/>
        <v>0</v>
      </c>
      <c r="AK894" s="105" t="s">
        <v>75</v>
      </c>
      <c r="AL894" s="92" t="s">
        <v>75</v>
      </c>
      <c r="AM894" s="106" t="s">
        <v>75</v>
      </c>
      <c r="AN894" s="103" t="s">
        <v>75</v>
      </c>
      <c r="AO894" s="92" t="s">
        <v>77</v>
      </c>
      <c r="AP894" s="106" t="s">
        <v>77</v>
      </c>
      <c r="AQ894" s="103"/>
      <c r="AR894" s="92"/>
      <c r="AS894" s="92"/>
      <c r="AT894" s="92"/>
      <c r="AU894" s="93"/>
      <c r="AV894" s="107">
        <f t="shared" si="262"/>
        <v>0</v>
      </c>
      <c r="AW894" s="98"/>
      <c r="AX894" s="98"/>
      <c r="AY894" s="98"/>
      <c r="AZ894" s="98"/>
      <c r="BA894" s="98"/>
      <c r="BB894" s="98"/>
      <c r="BC894" s="98"/>
      <c r="BD894" s="98"/>
      <c r="BE894" s="99"/>
    </row>
    <row r="895" spans="1:57" ht="34.049999999999997" customHeight="1" x14ac:dyDescent="0.3">
      <c r="A895" s="702"/>
      <c r="B895" s="718" t="s">
        <v>413</v>
      </c>
      <c r="C895" s="732" t="s">
        <v>414</v>
      </c>
      <c r="D895" s="51" t="s">
        <v>74</v>
      </c>
      <c r="E895" s="724">
        <v>280</v>
      </c>
      <c r="F895" s="681">
        <f>E895-SUM(M895:M899)</f>
        <v>54</v>
      </c>
      <c r="G895" s="53">
        <f t="shared" si="257"/>
        <v>17</v>
      </c>
      <c r="H895" s="54">
        <f t="shared" si="279"/>
        <v>0</v>
      </c>
      <c r="I895" s="55"/>
      <c r="J895" s="55"/>
      <c r="K895" s="55"/>
      <c r="L895" s="56"/>
      <c r="M895" s="57">
        <v>14</v>
      </c>
      <c r="N895" s="58"/>
      <c r="O895" s="58"/>
      <c r="P895" s="58"/>
      <c r="Q895" s="58"/>
      <c r="R895" s="146">
        <v>14</v>
      </c>
      <c r="S895" s="139"/>
      <c r="T895" s="139"/>
      <c r="U895" s="139"/>
      <c r="V895" s="135">
        <v>14</v>
      </c>
      <c r="W895" s="135"/>
      <c r="X895" s="137"/>
      <c r="Y895" s="148">
        <v>14</v>
      </c>
      <c r="Z895" s="146"/>
      <c r="AA895" s="149"/>
      <c r="AB895" s="150">
        <v>3</v>
      </c>
      <c r="AC895" s="150">
        <v>3</v>
      </c>
      <c r="AD895" s="150">
        <v>1</v>
      </c>
      <c r="AE895" s="55">
        <v>3</v>
      </c>
      <c r="AF895" s="56">
        <v>1</v>
      </c>
      <c r="AG895" s="67">
        <v>37</v>
      </c>
      <c r="AH895" s="70">
        <v>12</v>
      </c>
      <c r="AI895" s="69">
        <v>10</v>
      </c>
      <c r="AJ895" s="68">
        <f t="shared" ref="AJ895:AJ896" si="360">SUM(AN895:AP895)</f>
        <v>14</v>
      </c>
      <c r="AK895" s="69" t="s">
        <v>75</v>
      </c>
      <c r="AL895" s="55" t="s">
        <v>75</v>
      </c>
      <c r="AM895" s="70" t="s">
        <v>75</v>
      </c>
      <c r="AN895" s="67">
        <v>2</v>
      </c>
      <c r="AO895" s="55">
        <v>12</v>
      </c>
      <c r="AP895" s="70"/>
      <c r="AQ895" s="67" t="s">
        <v>75</v>
      </c>
      <c r="AR895" s="55" t="s">
        <v>75</v>
      </c>
      <c r="AS895" s="55" t="s">
        <v>75</v>
      </c>
      <c r="AT895" s="55" t="s">
        <v>75</v>
      </c>
      <c r="AU895" s="70" t="s">
        <v>75</v>
      </c>
      <c r="AV895" s="71">
        <f t="shared" si="262"/>
        <v>3</v>
      </c>
      <c r="AW895" s="108"/>
      <c r="AX895" s="108">
        <v>1</v>
      </c>
      <c r="AY895" s="108">
        <v>1</v>
      </c>
      <c r="AZ895" s="108"/>
      <c r="BA895" s="108"/>
      <c r="BB895" s="108"/>
      <c r="BC895" s="108">
        <v>1</v>
      </c>
      <c r="BD895" s="108"/>
      <c r="BE895" s="63"/>
    </row>
    <row r="896" spans="1:57" ht="34.049999999999997" customHeight="1" x14ac:dyDescent="0.3">
      <c r="A896" s="702"/>
      <c r="B896" s="716"/>
      <c r="C896" s="672"/>
      <c r="D896" s="72" t="s">
        <v>76</v>
      </c>
      <c r="E896" s="678"/>
      <c r="F896" s="672"/>
      <c r="G896" s="73">
        <f t="shared" si="257"/>
        <v>0</v>
      </c>
      <c r="H896" s="74">
        <f t="shared" si="279"/>
        <v>0</v>
      </c>
      <c r="I896" s="75"/>
      <c r="J896" s="75"/>
      <c r="K896" s="75"/>
      <c r="L896" s="76"/>
      <c r="M896" s="77">
        <f t="shared" ref="M896:M897" si="361">IF(AND(SUM(N896:R896)=SUM(Y896:Z896),SUM(S896:X896)=SUM(Y896:Z896)),SUM(N896:R896),"ПЕРЕВІРТЕ ПРАВИЛЬНІСТЬ ДАНИХ")</f>
        <v>0</v>
      </c>
      <c r="N896" s="78"/>
      <c r="O896" s="78"/>
      <c r="P896" s="78"/>
      <c r="Q896" s="78"/>
      <c r="R896" s="121"/>
      <c r="S896" s="139"/>
      <c r="T896" s="139"/>
      <c r="U896" s="139"/>
      <c r="V896" s="135"/>
      <c r="W896" s="135"/>
      <c r="X896" s="137"/>
      <c r="Y896" s="140"/>
      <c r="Z896" s="137"/>
      <c r="AA896" s="141"/>
      <c r="AB896" s="142"/>
      <c r="AC896" s="142"/>
      <c r="AD896" s="142"/>
      <c r="AE896" s="65"/>
      <c r="AF896" s="66"/>
      <c r="AG896" s="82"/>
      <c r="AH896" s="85"/>
      <c r="AI896" s="84"/>
      <c r="AJ896" s="83">
        <f t="shared" si="360"/>
        <v>0</v>
      </c>
      <c r="AK896" s="84" t="s">
        <v>77</v>
      </c>
      <c r="AL896" s="75" t="s">
        <v>77</v>
      </c>
      <c r="AM896" s="85" t="s">
        <v>77</v>
      </c>
      <c r="AN896" s="82"/>
      <c r="AO896" s="75"/>
      <c r="AP896" s="85"/>
      <c r="AQ896" s="82" t="s">
        <v>75</v>
      </c>
      <c r="AR896" s="75" t="s">
        <v>75</v>
      </c>
      <c r="AS896" s="75" t="s">
        <v>75</v>
      </c>
      <c r="AT896" s="75" t="s">
        <v>75</v>
      </c>
      <c r="AU896" s="85" t="s">
        <v>75</v>
      </c>
      <c r="AV896" s="86">
        <f t="shared" si="262"/>
        <v>0</v>
      </c>
      <c r="AW896" s="108"/>
      <c r="AX896" s="108"/>
      <c r="AY896" s="108"/>
      <c r="AZ896" s="108"/>
      <c r="BA896" s="108"/>
      <c r="BB896" s="108"/>
      <c r="BC896" s="108"/>
      <c r="BD896" s="108"/>
      <c r="BE896" s="63"/>
    </row>
    <row r="897" spans="1:57" ht="34.049999999999997" customHeight="1" x14ac:dyDescent="0.3">
      <c r="A897" s="702"/>
      <c r="B897" s="716"/>
      <c r="C897" s="672"/>
      <c r="D897" s="72" t="s">
        <v>78</v>
      </c>
      <c r="E897" s="678"/>
      <c r="F897" s="672"/>
      <c r="G897" s="73">
        <f t="shared" si="257"/>
        <v>0</v>
      </c>
      <c r="H897" s="74">
        <f t="shared" si="279"/>
        <v>0</v>
      </c>
      <c r="I897" s="75"/>
      <c r="J897" s="75"/>
      <c r="K897" s="75"/>
      <c r="L897" s="76"/>
      <c r="M897" s="77">
        <f t="shared" si="361"/>
        <v>0</v>
      </c>
      <c r="N897" s="78"/>
      <c r="O897" s="78"/>
      <c r="P897" s="78"/>
      <c r="Q897" s="78"/>
      <c r="R897" s="121"/>
      <c r="S897" s="139"/>
      <c r="T897" s="139"/>
      <c r="U897" s="139"/>
      <c r="V897" s="135"/>
      <c r="W897" s="135"/>
      <c r="X897" s="137"/>
      <c r="Y897" s="140"/>
      <c r="Z897" s="137"/>
      <c r="AA897" s="141"/>
      <c r="AB897" s="142"/>
      <c r="AC897" s="142"/>
      <c r="AD897" s="142"/>
      <c r="AE897" s="65"/>
      <c r="AF897" s="66"/>
      <c r="AG897" s="82"/>
      <c r="AH897" s="85"/>
      <c r="AI897" s="84"/>
      <c r="AJ897" s="83">
        <f>SUM(AK897:AM897)</f>
        <v>0</v>
      </c>
      <c r="AK897" s="84"/>
      <c r="AL897" s="75"/>
      <c r="AM897" s="85"/>
      <c r="AN897" s="82" t="s">
        <v>75</v>
      </c>
      <c r="AO897" s="75" t="s">
        <v>75</v>
      </c>
      <c r="AP897" s="85" t="s">
        <v>75</v>
      </c>
      <c r="AQ897" s="82" t="s">
        <v>75</v>
      </c>
      <c r="AR897" s="75" t="s">
        <v>75</v>
      </c>
      <c r="AS897" s="75" t="s">
        <v>75</v>
      </c>
      <c r="AT897" s="75" t="s">
        <v>75</v>
      </c>
      <c r="AU897" s="85" t="s">
        <v>75</v>
      </c>
      <c r="AV897" s="86">
        <f t="shared" si="262"/>
        <v>0</v>
      </c>
      <c r="AW897" s="108"/>
      <c r="AX897" s="108"/>
      <c r="AY897" s="108"/>
      <c r="AZ897" s="108"/>
      <c r="BA897" s="108"/>
      <c r="BB897" s="108"/>
      <c r="BC897" s="108"/>
      <c r="BD897" s="108"/>
      <c r="BE897" s="63"/>
    </row>
    <row r="898" spans="1:57" ht="34.049999999999997" customHeight="1" x14ac:dyDescent="0.3">
      <c r="A898" s="702"/>
      <c r="B898" s="716"/>
      <c r="C898" s="672"/>
      <c r="D898" s="72" t="s">
        <v>79</v>
      </c>
      <c r="E898" s="678"/>
      <c r="F898" s="672"/>
      <c r="G898" s="73">
        <f t="shared" si="257"/>
        <v>217</v>
      </c>
      <c r="H898" s="74">
        <f t="shared" si="279"/>
        <v>2</v>
      </c>
      <c r="I898" s="75">
        <v>2</v>
      </c>
      <c r="J898" s="75"/>
      <c r="K898" s="75"/>
      <c r="L898" s="76"/>
      <c r="M898" s="77">
        <v>212</v>
      </c>
      <c r="N898" s="78"/>
      <c r="O898" s="78"/>
      <c r="P898" s="78"/>
      <c r="Q898" s="78"/>
      <c r="R898" s="121">
        <v>212</v>
      </c>
      <c r="S898" s="139"/>
      <c r="T898" s="139"/>
      <c r="U898" s="139"/>
      <c r="V898" s="135">
        <v>211</v>
      </c>
      <c r="W898" s="135">
        <v>1</v>
      </c>
      <c r="X898" s="137"/>
      <c r="Y898" s="140">
        <v>185</v>
      </c>
      <c r="Z898" s="137">
        <v>27</v>
      </c>
      <c r="AA898" s="141"/>
      <c r="AB898" s="142">
        <v>44</v>
      </c>
      <c r="AC898" s="142">
        <v>37</v>
      </c>
      <c r="AD898" s="142">
        <v>3</v>
      </c>
      <c r="AE898" s="65">
        <v>65</v>
      </c>
      <c r="AF898" s="66">
        <v>10</v>
      </c>
      <c r="AG898" s="82">
        <v>40</v>
      </c>
      <c r="AH898" s="85">
        <v>18</v>
      </c>
      <c r="AI898" s="84">
        <v>135</v>
      </c>
      <c r="AJ898" s="83">
        <f t="shared" ref="AJ898:AJ899" si="362">SUM(AQ898:AU898)</f>
        <v>210</v>
      </c>
      <c r="AK898" s="84" t="s">
        <v>77</v>
      </c>
      <c r="AL898" s="75" t="s">
        <v>77</v>
      </c>
      <c r="AM898" s="85" t="s">
        <v>77</v>
      </c>
      <c r="AN898" s="82" t="s">
        <v>75</v>
      </c>
      <c r="AO898" s="75" t="s">
        <v>75</v>
      </c>
      <c r="AP898" s="85" t="s">
        <v>75</v>
      </c>
      <c r="AQ898" s="82">
        <v>8</v>
      </c>
      <c r="AR898" s="75">
        <v>2</v>
      </c>
      <c r="AS898" s="75">
        <v>51</v>
      </c>
      <c r="AT898" s="75">
        <v>149</v>
      </c>
      <c r="AU898" s="85"/>
      <c r="AV898" s="86">
        <f t="shared" si="262"/>
        <v>5</v>
      </c>
      <c r="AW898" s="108">
        <v>1</v>
      </c>
      <c r="AX898" s="108">
        <v>1</v>
      </c>
      <c r="AY898" s="108">
        <v>2</v>
      </c>
      <c r="AZ898" s="108"/>
      <c r="BA898" s="108">
        <v>1</v>
      </c>
      <c r="BB898" s="108"/>
      <c r="BC898" s="108"/>
      <c r="BD898" s="108"/>
      <c r="BE898" s="63"/>
    </row>
    <row r="899" spans="1:57" ht="34.049999999999997" customHeight="1" x14ac:dyDescent="0.3">
      <c r="A899" s="702"/>
      <c r="B899" s="717"/>
      <c r="C899" s="673"/>
      <c r="D899" s="89" t="s">
        <v>80</v>
      </c>
      <c r="E899" s="679"/>
      <c r="F899" s="673"/>
      <c r="G899" s="90">
        <f t="shared" ref="G899:G1039" si="363">SUM(M899,AV899)</f>
        <v>0</v>
      </c>
      <c r="H899" s="91">
        <f t="shared" si="279"/>
        <v>0</v>
      </c>
      <c r="I899" s="92"/>
      <c r="J899" s="92"/>
      <c r="K899" s="92"/>
      <c r="L899" s="93"/>
      <c r="M899" s="110">
        <f t="shared" ref="M899:M992" si="364">IF(AND(SUM(N899:R899)=SUM(Y899:Z899),SUM(S899:X899)=SUM(Y899:Z899)),SUM(N899:R899),"ПЕРЕВІРТЕ ПРАВИЛЬНІСТЬ ДАНИХ")</f>
        <v>0</v>
      </c>
      <c r="N899" s="98"/>
      <c r="O899" s="98"/>
      <c r="P899" s="98"/>
      <c r="Q899" s="98"/>
      <c r="R899" s="119"/>
      <c r="S899" s="120"/>
      <c r="T899" s="120"/>
      <c r="U899" s="120"/>
      <c r="V899" s="115"/>
      <c r="W899" s="115"/>
      <c r="X899" s="121"/>
      <c r="Y899" s="144"/>
      <c r="Z899" s="121"/>
      <c r="AA899" s="122"/>
      <c r="AB899" s="123"/>
      <c r="AC899" s="123"/>
      <c r="AD899" s="123"/>
      <c r="AE899" s="75"/>
      <c r="AF899" s="76"/>
      <c r="AG899" s="103"/>
      <c r="AH899" s="106"/>
      <c r="AI899" s="111"/>
      <c r="AJ899" s="112">
        <f t="shared" si="362"/>
        <v>0</v>
      </c>
      <c r="AK899" s="105" t="s">
        <v>75</v>
      </c>
      <c r="AL899" s="92" t="s">
        <v>75</v>
      </c>
      <c r="AM899" s="106" t="s">
        <v>75</v>
      </c>
      <c r="AN899" s="103" t="s">
        <v>75</v>
      </c>
      <c r="AO899" s="92" t="s">
        <v>77</v>
      </c>
      <c r="AP899" s="106" t="s">
        <v>77</v>
      </c>
      <c r="AQ899" s="103"/>
      <c r="AR899" s="92"/>
      <c r="AS899" s="92"/>
      <c r="AT899" s="92"/>
      <c r="AU899" s="106"/>
      <c r="AV899" s="107">
        <f t="shared" si="262"/>
        <v>0</v>
      </c>
      <c r="AW899" s="78"/>
      <c r="AX899" s="78"/>
      <c r="AY899" s="78"/>
      <c r="AZ899" s="78"/>
      <c r="BA899" s="78"/>
      <c r="BB899" s="78"/>
      <c r="BC899" s="78"/>
      <c r="BD899" s="78"/>
      <c r="BE899" s="81"/>
    </row>
    <row r="900" spans="1:57" ht="34.049999999999997" customHeight="1" x14ac:dyDescent="0.3">
      <c r="A900" s="702"/>
      <c r="B900" s="718" t="s">
        <v>415</v>
      </c>
      <c r="C900" s="733" t="s">
        <v>416</v>
      </c>
      <c r="D900" s="51" t="s">
        <v>74</v>
      </c>
      <c r="E900" s="724">
        <v>80</v>
      </c>
      <c r="F900" s="681">
        <f>E900-SUM(M900:M904)</f>
        <v>2</v>
      </c>
      <c r="G900" s="53">
        <f t="shared" si="363"/>
        <v>0</v>
      </c>
      <c r="H900" s="54">
        <f t="shared" si="279"/>
        <v>0</v>
      </c>
      <c r="I900" s="55"/>
      <c r="J900" s="55"/>
      <c r="K900" s="55"/>
      <c r="L900" s="56"/>
      <c r="M900" s="57">
        <f t="shared" si="364"/>
        <v>0</v>
      </c>
      <c r="N900" s="58"/>
      <c r="O900" s="58"/>
      <c r="P900" s="58"/>
      <c r="Q900" s="58"/>
      <c r="R900" s="61"/>
      <c r="S900" s="113"/>
      <c r="T900" s="113"/>
      <c r="U900" s="113"/>
      <c r="V900" s="58"/>
      <c r="W900" s="58"/>
      <c r="X900" s="61"/>
      <c r="Y900" s="60"/>
      <c r="Z900" s="61"/>
      <c r="AA900" s="67"/>
      <c r="AB900" s="55"/>
      <c r="AC900" s="55"/>
      <c r="AD900" s="55"/>
      <c r="AE900" s="55"/>
      <c r="AF900" s="56"/>
      <c r="AG900" s="67"/>
      <c r="AH900" s="70"/>
      <c r="AI900" s="69"/>
      <c r="AJ900" s="68">
        <f t="shared" ref="AJ900:AJ901" si="365">SUM(AN900:AP900)</f>
        <v>0</v>
      </c>
      <c r="AK900" s="69" t="s">
        <v>75</v>
      </c>
      <c r="AL900" s="55" t="s">
        <v>75</v>
      </c>
      <c r="AM900" s="70" t="s">
        <v>75</v>
      </c>
      <c r="AN900" s="67"/>
      <c r="AO900" s="55"/>
      <c r="AP900" s="70"/>
      <c r="AQ900" s="67" t="s">
        <v>75</v>
      </c>
      <c r="AR900" s="55" t="s">
        <v>75</v>
      </c>
      <c r="AS900" s="55" t="s">
        <v>75</v>
      </c>
      <c r="AT900" s="55" t="s">
        <v>75</v>
      </c>
      <c r="AU900" s="70" t="s">
        <v>75</v>
      </c>
      <c r="AV900" s="71">
        <f t="shared" si="262"/>
        <v>0</v>
      </c>
      <c r="AW900" s="58"/>
      <c r="AX900" s="58"/>
      <c r="AY900" s="58"/>
      <c r="AZ900" s="58"/>
      <c r="BA900" s="58"/>
      <c r="BB900" s="58"/>
      <c r="BC900" s="58"/>
      <c r="BD900" s="58"/>
      <c r="BE900" s="61"/>
    </row>
    <row r="901" spans="1:57" ht="34.049999999999997" customHeight="1" x14ac:dyDescent="0.3">
      <c r="A901" s="702"/>
      <c r="B901" s="716"/>
      <c r="C901" s="672"/>
      <c r="D901" s="72" t="s">
        <v>76</v>
      </c>
      <c r="E901" s="678"/>
      <c r="F901" s="672"/>
      <c r="G901" s="73">
        <f t="shared" si="363"/>
        <v>0</v>
      </c>
      <c r="H901" s="74">
        <f t="shared" si="279"/>
        <v>0</v>
      </c>
      <c r="I901" s="75"/>
      <c r="J901" s="75"/>
      <c r="K901" s="75"/>
      <c r="L901" s="76"/>
      <c r="M901" s="77">
        <f t="shared" si="364"/>
        <v>0</v>
      </c>
      <c r="N901" s="78"/>
      <c r="O901" s="78"/>
      <c r="P901" s="78"/>
      <c r="Q901" s="78"/>
      <c r="R901" s="81"/>
      <c r="S901" s="62"/>
      <c r="T901" s="62"/>
      <c r="U901" s="62"/>
      <c r="V901" s="108"/>
      <c r="W901" s="108"/>
      <c r="X901" s="63"/>
      <c r="Y901" s="140"/>
      <c r="Z901" s="137"/>
      <c r="AA901" s="141"/>
      <c r="AB901" s="142"/>
      <c r="AC901" s="142"/>
      <c r="AD901" s="142"/>
      <c r="AE901" s="65"/>
      <c r="AF901" s="66"/>
      <c r="AG901" s="82"/>
      <c r="AH901" s="85"/>
      <c r="AI901" s="84"/>
      <c r="AJ901" s="83">
        <f t="shared" si="365"/>
        <v>0</v>
      </c>
      <c r="AK901" s="84" t="s">
        <v>77</v>
      </c>
      <c r="AL901" s="75" t="s">
        <v>77</v>
      </c>
      <c r="AM901" s="85" t="s">
        <v>77</v>
      </c>
      <c r="AN901" s="82"/>
      <c r="AO901" s="75"/>
      <c r="AP901" s="85"/>
      <c r="AQ901" s="82" t="s">
        <v>75</v>
      </c>
      <c r="AR901" s="75" t="s">
        <v>75</v>
      </c>
      <c r="AS901" s="75" t="s">
        <v>75</v>
      </c>
      <c r="AT901" s="75" t="s">
        <v>75</v>
      </c>
      <c r="AU901" s="85" t="s">
        <v>75</v>
      </c>
      <c r="AV901" s="86">
        <f t="shared" si="262"/>
        <v>0</v>
      </c>
      <c r="AW901" s="108"/>
      <c r="AX901" s="108"/>
      <c r="AY901" s="108"/>
      <c r="AZ901" s="108"/>
      <c r="BA901" s="108"/>
      <c r="BB901" s="108"/>
      <c r="BC901" s="108"/>
      <c r="BD901" s="108"/>
      <c r="BE901" s="63"/>
    </row>
    <row r="902" spans="1:57" ht="34.049999999999997" customHeight="1" x14ac:dyDescent="0.3">
      <c r="A902" s="702"/>
      <c r="B902" s="716"/>
      <c r="C902" s="672"/>
      <c r="D902" s="72" t="s">
        <v>78</v>
      </c>
      <c r="E902" s="678"/>
      <c r="F902" s="672"/>
      <c r="G902" s="73">
        <f t="shared" si="363"/>
        <v>0</v>
      </c>
      <c r="H902" s="74">
        <f t="shared" si="279"/>
        <v>0</v>
      </c>
      <c r="I902" s="75"/>
      <c r="J902" s="75"/>
      <c r="K902" s="75"/>
      <c r="L902" s="76"/>
      <c r="M902" s="77">
        <f t="shared" si="364"/>
        <v>0</v>
      </c>
      <c r="N902" s="78"/>
      <c r="O902" s="78"/>
      <c r="P902" s="78"/>
      <c r="Q902" s="78"/>
      <c r="R902" s="81"/>
      <c r="S902" s="62"/>
      <c r="T902" s="62"/>
      <c r="U902" s="62"/>
      <c r="V902" s="108"/>
      <c r="W902" s="108"/>
      <c r="X902" s="63"/>
      <c r="Y902" s="140"/>
      <c r="Z902" s="137"/>
      <c r="AA902" s="141"/>
      <c r="AB902" s="142"/>
      <c r="AC902" s="142"/>
      <c r="AD902" s="142"/>
      <c r="AE902" s="65"/>
      <c r="AF902" s="66"/>
      <c r="AG902" s="82"/>
      <c r="AH902" s="85"/>
      <c r="AI902" s="84"/>
      <c r="AJ902" s="83">
        <f>SUM(AK902:AM902)</f>
        <v>0</v>
      </c>
      <c r="AK902" s="84"/>
      <c r="AL902" s="75"/>
      <c r="AM902" s="85"/>
      <c r="AN902" s="82" t="s">
        <v>75</v>
      </c>
      <c r="AO902" s="75" t="s">
        <v>75</v>
      </c>
      <c r="AP902" s="85" t="s">
        <v>75</v>
      </c>
      <c r="AQ902" s="82" t="s">
        <v>75</v>
      </c>
      <c r="AR902" s="75" t="s">
        <v>75</v>
      </c>
      <c r="AS902" s="75" t="s">
        <v>75</v>
      </c>
      <c r="AT902" s="75" t="s">
        <v>75</v>
      </c>
      <c r="AU902" s="85" t="s">
        <v>75</v>
      </c>
      <c r="AV902" s="86">
        <f t="shared" si="262"/>
        <v>0</v>
      </c>
      <c r="AW902" s="108"/>
      <c r="AX902" s="108"/>
      <c r="AY902" s="108"/>
      <c r="AZ902" s="108"/>
      <c r="BA902" s="108"/>
      <c r="BB902" s="108"/>
      <c r="BC902" s="108"/>
      <c r="BD902" s="108"/>
      <c r="BE902" s="63"/>
    </row>
    <row r="903" spans="1:57" ht="34.049999999999997" customHeight="1" x14ac:dyDescent="0.3">
      <c r="A903" s="702"/>
      <c r="B903" s="716"/>
      <c r="C903" s="672"/>
      <c r="D903" s="72" t="s">
        <v>79</v>
      </c>
      <c r="E903" s="678"/>
      <c r="F903" s="672"/>
      <c r="G903" s="73">
        <f t="shared" si="363"/>
        <v>80</v>
      </c>
      <c r="H903" s="74">
        <f t="shared" si="279"/>
        <v>0</v>
      </c>
      <c r="I903" s="75"/>
      <c r="J903" s="75"/>
      <c r="K903" s="75"/>
      <c r="L903" s="76"/>
      <c r="M903" s="77">
        <f t="shared" si="364"/>
        <v>78</v>
      </c>
      <c r="N903" s="78"/>
      <c r="O903" s="78"/>
      <c r="P903" s="78"/>
      <c r="Q903" s="78"/>
      <c r="R903" s="81">
        <v>78</v>
      </c>
      <c r="S903" s="62"/>
      <c r="T903" s="62"/>
      <c r="U903" s="62"/>
      <c r="V903" s="108">
        <v>74</v>
      </c>
      <c r="W903" s="108">
        <v>4</v>
      </c>
      <c r="X903" s="63"/>
      <c r="Y903" s="140">
        <v>70</v>
      </c>
      <c r="Z903" s="137">
        <v>8</v>
      </c>
      <c r="AA903" s="141"/>
      <c r="AB903" s="142">
        <v>27</v>
      </c>
      <c r="AC903" s="142">
        <v>24</v>
      </c>
      <c r="AD903" s="142">
        <v>10</v>
      </c>
      <c r="AE903" s="65">
        <v>56</v>
      </c>
      <c r="AF903" s="66">
        <v>1</v>
      </c>
      <c r="AG903" s="82">
        <v>41.4</v>
      </c>
      <c r="AH903" s="85">
        <v>15</v>
      </c>
      <c r="AI903" s="84">
        <v>94</v>
      </c>
      <c r="AJ903" s="83">
        <f t="shared" ref="AJ903:AJ904" si="366">SUM(AQ903:AU903)</f>
        <v>78</v>
      </c>
      <c r="AK903" s="84" t="s">
        <v>77</v>
      </c>
      <c r="AL903" s="75" t="s">
        <v>77</v>
      </c>
      <c r="AM903" s="85" t="s">
        <v>77</v>
      </c>
      <c r="AN903" s="82" t="s">
        <v>75</v>
      </c>
      <c r="AO903" s="75" t="s">
        <v>75</v>
      </c>
      <c r="AP903" s="85" t="s">
        <v>75</v>
      </c>
      <c r="AQ903" s="82">
        <v>1</v>
      </c>
      <c r="AR903" s="75">
        <v>2</v>
      </c>
      <c r="AS903" s="75">
        <v>15</v>
      </c>
      <c r="AT903" s="75">
        <v>58</v>
      </c>
      <c r="AU903" s="85">
        <v>2</v>
      </c>
      <c r="AV903" s="86">
        <f t="shared" si="262"/>
        <v>2</v>
      </c>
      <c r="AW903" s="108"/>
      <c r="AX903" s="108"/>
      <c r="AY903" s="108"/>
      <c r="AZ903" s="108"/>
      <c r="BA903" s="108"/>
      <c r="BB903" s="108"/>
      <c r="BC903" s="108">
        <v>1</v>
      </c>
      <c r="BD903" s="108">
        <v>1</v>
      </c>
      <c r="BE903" s="63"/>
    </row>
    <row r="904" spans="1:57" ht="34.049999999999997" customHeight="1" x14ac:dyDescent="0.3">
      <c r="A904" s="702"/>
      <c r="B904" s="717"/>
      <c r="C904" s="734"/>
      <c r="D904" s="89" t="s">
        <v>80</v>
      </c>
      <c r="E904" s="679"/>
      <c r="F904" s="673"/>
      <c r="G904" s="90">
        <f t="shared" si="363"/>
        <v>0</v>
      </c>
      <c r="H904" s="91">
        <f t="shared" si="279"/>
        <v>0</v>
      </c>
      <c r="I904" s="92"/>
      <c r="J904" s="92"/>
      <c r="K904" s="92"/>
      <c r="L904" s="93"/>
      <c r="M904" s="110">
        <f t="shared" si="364"/>
        <v>0</v>
      </c>
      <c r="N904" s="98"/>
      <c r="O904" s="98"/>
      <c r="P904" s="98"/>
      <c r="Q904" s="98"/>
      <c r="R904" s="99"/>
      <c r="S904" s="114"/>
      <c r="T904" s="114"/>
      <c r="U904" s="114"/>
      <c r="V904" s="98"/>
      <c r="W904" s="98"/>
      <c r="X904" s="99"/>
      <c r="Y904" s="117"/>
      <c r="Z904" s="119"/>
      <c r="AA904" s="152"/>
      <c r="AB904" s="153"/>
      <c r="AC904" s="153"/>
      <c r="AD904" s="153"/>
      <c r="AE904" s="92"/>
      <c r="AF904" s="93"/>
      <c r="AG904" s="103"/>
      <c r="AH904" s="106"/>
      <c r="AI904" s="105"/>
      <c r="AJ904" s="104">
        <f t="shared" si="366"/>
        <v>0</v>
      </c>
      <c r="AK904" s="105" t="s">
        <v>75</v>
      </c>
      <c r="AL904" s="92" t="s">
        <v>75</v>
      </c>
      <c r="AM904" s="106" t="s">
        <v>75</v>
      </c>
      <c r="AN904" s="103" t="s">
        <v>75</v>
      </c>
      <c r="AO904" s="92" t="s">
        <v>77</v>
      </c>
      <c r="AP904" s="106" t="s">
        <v>77</v>
      </c>
      <c r="AQ904" s="103"/>
      <c r="AR904" s="92"/>
      <c r="AS904" s="92"/>
      <c r="AT904" s="92"/>
      <c r="AU904" s="106"/>
      <c r="AV904" s="107">
        <f t="shared" si="262"/>
        <v>0</v>
      </c>
      <c r="AW904" s="98"/>
      <c r="AX904" s="98"/>
      <c r="AY904" s="98"/>
      <c r="AZ904" s="98"/>
      <c r="BA904" s="98"/>
      <c r="BB904" s="98"/>
      <c r="BC904" s="98"/>
      <c r="BD904" s="98"/>
      <c r="BE904" s="99"/>
    </row>
    <row r="905" spans="1:57" ht="34.049999999999997" customHeight="1" x14ac:dyDescent="0.3">
      <c r="A905" s="702"/>
      <c r="B905" s="718" t="s">
        <v>417</v>
      </c>
      <c r="C905" s="732" t="s">
        <v>418</v>
      </c>
      <c r="D905" s="51" t="s">
        <v>74</v>
      </c>
      <c r="E905" s="724">
        <v>30</v>
      </c>
      <c r="F905" s="681">
        <f>E905-SUM(M905:M909)</f>
        <v>8</v>
      </c>
      <c r="G905" s="53">
        <f t="shared" si="363"/>
        <v>6</v>
      </c>
      <c r="H905" s="54">
        <f t="shared" si="279"/>
        <v>0</v>
      </c>
      <c r="I905" s="55"/>
      <c r="J905" s="55"/>
      <c r="K905" s="55"/>
      <c r="L905" s="56"/>
      <c r="M905" s="57">
        <f t="shared" si="364"/>
        <v>6</v>
      </c>
      <c r="N905" s="58"/>
      <c r="O905" s="58"/>
      <c r="P905" s="58"/>
      <c r="Q905" s="58"/>
      <c r="R905" s="59">
        <v>6</v>
      </c>
      <c r="S905" s="60"/>
      <c r="T905" s="58"/>
      <c r="U905" s="58"/>
      <c r="V905" s="55">
        <v>6</v>
      </c>
      <c r="W905" s="58"/>
      <c r="X905" s="61"/>
      <c r="Y905" s="62">
        <v>6</v>
      </c>
      <c r="Z905" s="63"/>
      <c r="AA905" s="64"/>
      <c r="AB905" s="65">
        <v>1</v>
      </c>
      <c r="AC905" s="65">
        <v>1</v>
      </c>
      <c r="AD905" s="65"/>
      <c r="AE905" s="65">
        <v>5</v>
      </c>
      <c r="AF905" s="66"/>
      <c r="AG905" s="64">
        <v>46</v>
      </c>
      <c r="AH905" s="66">
        <v>24</v>
      </c>
      <c r="AI905" s="67">
        <v>11</v>
      </c>
      <c r="AJ905" s="68">
        <f t="shared" ref="AJ905:AJ906" si="367">SUM(AN905:AP905)</f>
        <v>6</v>
      </c>
      <c r="AK905" s="69" t="s">
        <v>75</v>
      </c>
      <c r="AL905" s="55" t="s">
        <v>75</v>
      </c>
      <c r="AM905" s="70" t="s">
        <v>75</v>
      </c>
      <c r="AN905" s="67"/>
      <c r="AO905" s="55">
        <v>6</v>
      </c>
      <c r="AP905" s="70"/>
      <c r="AQ905" s="67" t="s">
        <v>75</v>
      </c>
      <c r="AR905" s="55" t="s">
        <v>75</v>
      </c>
      <c r="AS905" s="55" t="s">
        <v>75</v>
      </c>
      <c r="AT905" s="55" t="s">
        <v>75</v>
      </c>
      <c r="AU905" s="56" t="s">
        <v>75</v>
      </c>
      <c r="AV905" s="71">
        <f t="shared" si="262"/>
        <v>0</v>
      </c>
      <c r="AW905" s="58"/>
      <c r="AX905" s="58"/>
      <c r="AY905" s="58"/>
      <c r="AZ905" s="58"/>
      <c r="BA905" s="58"/>
      <c r="BB905" s="58"/>
      <c r="BC905" s="58"/>
      <c r="BD905" s="58"/>
      <c r="BE905" s="61"/>
    </row>
    <row r="906" spans="1:57" ht="34.049999999999997" customHeight="1" x14ac:dyDescent="0.3">
      <c r="A906" s="702"/>
      <c r="B906" s="716"/>
      <c r="C906" s="672"/>
      <c r="D906" s="72" t="s">
        <v>76</v>
      </c>
      <c r="E906" s="678"/>
      <c r="F906" s="672"/>
      <c r="G906" s="73">
        <f t="shared" si="363"/>
        <v>0</v>
      </c>
      <c r="H906" s="74">
        <f t="shared" si="279"/>
        <v>0</v>
      </c>
      <c r="I906" s="75"/>
      <c r="J906" s="75"/>
      <c r="K906" s="75"/>
      <c r="L906" s="76"/>
      <c r="M906" s="77">
        <f t="shared" si="364"/>
        <v>0</v>
      </c>
      <c r="N906" s="78"/>
      <c r="O906" s="78"/>
      <c r="P906" s="78"/>
      <c r="Q906" s="78"/>
      <c r="R906" s="79"/>
      <c r="S906" s="80"/>
      <c r="T906" s="75"/>
      <c r="U906" s="75"/>
      <c r="V906" s="78"/>
      <c r="W906" s="78"/>
      <c r="X906" s="81"/>
      <c r="Y906" s="62"/>
      <c r="Z906" s="63"/>
      <c r="AA906" s="64"/>
      <c r="AB906" s="65"/>
      <c r="AC906" s="65"/>
      <c r="AD906" s="65"/>
      <c r="AE906" s="65"/>
      <c r="AF906" s="66"/>
      <c r="AG906" s="82"/>
      <c r="AH906" s="76"/>
      <c r="AI906" s="82"/>
      <c r="AJ906" s="83">
        <f t="shared" si="367"/>
        <v>0</v>
      </c>
      <c r="AK906" s="84" t="s">
        <v>77</v>
      </c>
      <c r="AL906" s="75" t="s">
        <v>77</v>
      </c>
      <c r="AM906" s="85" t="s">
        <v>77</v>
      </c>
      <c r="AN906" s="82"/>
      <c r="AO906" s="75"/>
      <c r="AP906" s="85"/>
      <c r="AQ906" s="82" t="s">
        <v>75</v>
      </c>
      <c r="AR906" s="75" t="s">
        <v>75</v>
      </c>
      <c r="AS906" s="75" t="s">
        <v>75</v>
      </c>
      <c r="AT906" s="75" t="s">
        <v>75</v>
      </c>
      <c r="AU906" s="76" t="s">
        <v>75</v>
      </c>
      <c r="AV906" s="86">
        <f t="shared" si="262"/>
        <v>0</v>
      </c>
      <c r="AW906" s="78"/>
      <c r="AX906" s="78"/>
      <c r="AY906" s="78"/>
      <c r="AZ906" s="78"/>
      <c r="BA906" s="78"/>
      <c r="BB906" s="78"/>
      <c r="BC906" s="78"/>
      <c r="BD906" s="78"/>
      <c r="BE906" s="81"/>
    </row>
    <row r="907" spans="1:57" ht="34.049999999999997" customHeight="1" x14ac:dyDescent="0.3">
      <c r="A907" s="702"/>
      <c r="B907" s="716"/>
      <c r="C907" s="672"/>
      <c r="D907" s="72" t="s">
        <v>78</v>
      </c>
      <c r="E907" s="678"/>
      <c r="F907" s="672"/>
      <c r="G907" s="73">
        <f t="shared" si="363"/>
        <v>0</v>
      </c>
      <c r="H907" s="74">
        <f t="shared" si="279"/>
        <v>0</v>
      </c>
      <c r="I907" s="75"/>
      <c r="J907" s="75"/>
      <c r="K907" s="75"/>
      <c r="L907" s="76"/>
      <c r="M907" s="77">
        <f t="shared" si="364"/>
        <v>0</v>
      </c>
      <c r="N907" s="78"/>
      <c r="O907" s="78"/>
      <c r="P907" s="78"/>
      <c r="Q907" s="87"/>
      <c r="R907" s="79"/>
      <c r="S907" s="80"/>
      <c r="T907" s="78"/>
      <c r="U907" s="78"/>
      <c r="V907" s="78"/>
      <c r="W907" s="78"/>
      <c r="X907" s="81"/>
      <c r="Y907" s="62"/>
      <c r="Z907" s="63"/>
      <c r="AA907" s="64"/>
      <c r="AB907" s="65"/>
      <c r="AC907" s="65"/>
      <c r="AD907" s="65"/>
      <c r="AE907" s="65"/>
      <c r="AF907" s="66"/>
      <c r="AG907" s="82"/>
      <c r="AH907" s="76"/>
      <c r="AI907" s="82"/>
      <c r="AJ907" s="83">
        <f>SUM(AK907:AM907)</f>
        <v>0</v>
      </c>
      <c r="AK907" s="84"/>
      <c r="AL907" s="75"/>
      <c r="AM907" s="85"/>
      <c r="AN907" s="82" t="s">
        <v>75</v>
      </c>
      <c r="AO907" s="75" t="s">
        <v>75</v>
      </c>
      <c r="AP907" s="85" t="s">
        <v>75</v>
      </c>
      <c r="AQ907" s="82" t="s">
        <v>75</v>
      </c>
      <c r="AR907" s="75" t="s">
        <v>75</v>
      </c>
      <c r="AS907" s="75" t="s">
        <v>75</v>
      </c>
      <c r="AT907" s="75" t="s">
        <v>75</v>
      </c>
      <c r="AU907" s="76" t="s">
        <v>75</v>
      </c>
      <c r="AV907" s="86">
        <f t="shared" si="262"/>
        <v>0</v>
      </c>
      <c r="AW907" s="78"/>
      <c r="AX907" s="78"/>
      <c r="AY907" s="78"/>
      <c r="AZ907" s="78"/>
      <c r="BA907" s="78"/>
      <c r="BB907" s="78"/>
      <c r="BC907" s="78"/>
      <c r="BD907" s="78"/>
      <c r="BE907" s="81"/>
    </row>
    <row r="908" spans="1:57" ht="34.049999999999997" customHeight="1" x14ac:dyDescent="0.3">
      <c r="A908" s="702"/>
      <c r="B908" s="716"/>
      <c r="C908" s="672"/>
      <c r="D908" s="72" t="s">
        <v>79</v>
      </c>
      <c r="E908" s="678"/>
      <c r="F908" s="672"/>
      <c r="G908" s="73">
        <f t="shared" si="363"/>
        <v>17</v>
      </c>
      <c r="H908" s="74">
        <f t="shared" si="279"/>
        <v>0</v>
      </c>
      <c r="I908" s="75"/>
      <c r="J908" s="75"/>
      <c r="K908" s="75"/>
      <c r="L908" s="76"/>
      <c r="M908" s="77">
        <f t="shared" si="364"/>
        <v>16</v>
      </c>
      <c r="N908" s="78"/>
      <c r="O908" s="78"/>
      <c r="P908" s="78"/>
      <c r="Q908" s="78"/>
      <c r="R908" s="79">
        <v>16</v>
      </c>
      <c r="S908" s="80"/>
      <c r="T908" s="78"/>
      <c r="U908" s="78"/>
      <c r="V908" s="78">
        <v>16</v>
      </c>
      <c r="W908" s="78"/>
      <c r="X908" s="81"/>
      <c r="Y908" s="62">
        <v>13</v>
      </c>
      <c r="Z908" s="63">
        <v>3</v>
      </c>
      <c r="AA908" s="64"/>
      <c r="AB908" s="65">
        <v>10</v>
      </c>
      <c r="AC908" s="65">
        <v>9</v>
      </c>
      <c r="AD908" s="65"/>
      <c r="AE908" s="65">
        <v>11</v>
      </c>
      <c r="AF908" s="66">
        <v>4</v>
      </c>
      <c r="AG908" s="82">
        <v>46</v>
      </c>
      <c r="AH908" s="76">
        <v>22</v>
      </c>
      <c r="AI908" s="82">
        <v>88</v>
      </c>
      <c r="AJ908" s="83">
        <f t="shared" ref="AJ908:AJ909" si="368">SUM(AQ908:AU908)</f>
        <v>16</v>
      </c>
      <c r="AK908" s="84" t="s">
        <v>77</v>
      </c>
      <c r="AL908" s="75" t="s">
        <v>77</v>
      </c>
      <c r="AM908" s="85" t="s">
        <v>77</v>
      </c>
      <c r="AN908" s="82" t="s">
        <v>75</v>
      </c>
      <c r="AO908" s="75" t="s">
        <v>75</v>
      </c>
      <c r="AP908" s="85" t="s">
        <v>75</v>
      </c>
      <c r="AQ908" s="88">
        <v>3</v>
      </c>
      <c r="AR908" s="76">
        <v>2</v>
      </c>
      <c r="AS908" s="76">
        <v>11</v>
      </c>
      <c r="AT908" s="76"/>
      <c r="AU908" s="85"/>
      <c r="AV908" s="86">
        <f t="shared" si="262"/>
        <v>1</v>
      </c>
      <c r="AW908" s="78"/>
      <c r="AX908" s="78"/>
      <c r="AY908" s="78">
        <v>1</v>
      </c>
      <c r="AZ908" s="78"/>
      <c r="BA908" s="78"/>
      <c r="BB908" s="78"/>
      <c r="BC908" s="78"/>
      <c r="BD908" s="78"/>
      <c r="BE908" s="81"/>
    </row>
    <row r="909" spans="1:57" ht="34.049999999999997" customHeight="1" x14ac:dyDescent="0.3">
      <c r="A909" s="702"/>
      <c r="B909" s="717"/>
      <c r="C909" s="673"/>
      <c r="D909" s="89" t="s">
        <v>80</v>
      </c>
      <c r="E909" s="679"/>
      <c r="F909" s="673"/>
      <c r="G909" s="90">
        <f t="shared" si="363"/>
        <v>0</v>
      </c>
      <c r="H909" s="91">
        <f t="shared" si="279"/>
        <v>0</v>
      </c>
      <c r="I909" s="92"/>
      <c r="J909" s="92"/>
      <c r="K909" s="92"/>
      <c r="L909" s="93"/>
      <c r="M909" s="94">
        <f t="shared" si="364"/>
        <v>0</v>
      </c>
      <c r="N909" s="95"/>
      <c r="O909" s="95"/>
      <c r="P909" s="95"/>
      <c r="Q909" s="95"/>
      <c r="R909" s="96"/>
      <c r="S909" s="97"/>
      <c r="T909" s="98"/>
      <c r="U909" s="98"/>
      <c r="V909" s="98"/>
      <c r="W909" s="98"/>
      <c r="X909" s="99"/>
      <c r="Y909" s="100"/>
      <c r="Z909" s="81"/>
      <c r="AA909" s="82"/>
      <c r="AB909" s="75"/>
      <c r="AC909" s="75"/>
      <c r="AD909" s="75"/>
      <c r="AE909" s="75"/>
      <c r="AF909" s="76"/>
      <c r="AG909" s="101"/>
      <c r="AH909" s="102"/>
      <c r="AI909" s="103"/>
      <c r="AJ909" s="104">
        <f t="shared" si="368"/>
        <v>0</v>
      </c>
      <c r="AK909" s="105" t="s">
        <v>75</v>
      </c>
      <c r="AL909" s="92" t="s">
        <v>75</v>
      </c>
      <c r="AM909" s="106" t="s">
        <v>75</v>
      </c>
      <c r="AN909" s="103" t="s">
        <v>75</v>
      </c>
      <c r="AO909" s="92" t="s">
        <v>77</v>
      </c>
      <c r="AP909" s="106" t="s">
        <v>77</v>
      </c>
      <c r="AQ909" s="103"/>
      <c r="AR909" s="92"/>
      <c r="AS909" s="92"/>
      <c r="AT909" s="92"/>
      <c r="AU909" s="93"/>
      <c r="AV909" s="107">
        <f t="shared" ref="AV909:AV1039" si="369">SUM(AW909:BE909)</f>
        <v>0</v>
      </c>
      <c r="AW909" s="98"/>
      <c r="AX909" s="98"/>
      <c r="AY909" s="98"/>
      <c r="AZ909" s="98"/>
      <c r="BA909" s="98"/>
      <c r="BB909" s="98"/>
      <c r="BC909" s="98"/>
      <c r="BD909" s="98"/>
      <c r="BE909" s="99"/>
    </row>
    <row r="910" spans="1:57" ht="34.049999999999997" customHeight="1" x14ac:dyDescent="0.3">
      <c r="A910" s="702"/>
      <c r="B910" s="715" t="s">
        <v>419</v>
      </c>
      <c r="C910" s="733" t="s">
        <v>420</v>
      </c>
      <c r="D910" s="51" t="s">
        <v>74</v>
      </c>
      <c r="E910" s="724">
        <v>25</v>
      </c>
      <c r="F910" s="681">
        <f>E910-SUM(M910:M914)</f>
        <v>7</v>
      </c>
      <c r="G910" s="53">
        <f t="shared" si="363"/>
        <v>0</v>
      </c>
      <c r="H910" s="54">
        <f t="shared" si="279"/>
        <v>0</v>
      </c>
      <c r="I910" s="55"/>
      <c r="J910" s="55"/>
      <c r="K910" s="55"/>
      <c r="L910" s="56"/>
      <c r="M910" s="57">
        <f t="shared" si="364"/>
        <v>0</v>
      </c>
      <c r="N910" s="58"/>
      <c r="O910" s="58"/>
      <c r="P910" s="58"/>
      <c r="Q910" s="58"/>
      <c r="R910" s="61"/>
      <c r="S910" s="62"/>
      <c r="T910" s="62"/>
      <c r="U910" s="62"/>
      <c r="V910" s="108"/>
      <c r="W910" s="108"/>
      <c r="X910" s="63"/>
      <c r="Y910" s="60"/>
      <c r="Z910" s="61"/>
      <c r="AA910" s="67"/>
      <c r="AB910" s="55"/>
      <c r="AC910" s="55"/>
      <c r="AD910" s="55"/>
      <c r="AE910" s="55"/>
      <c r="AF910" s="56"/>
      <c r="AG910" s="67"/>
      <c r="AH910" s="70"/>
      <c r="AI910" s="69"/>
      <c r="AJ910" s="68">
        <f t="shared" ref="AJ910:AJ911" si="370">SUM(AN910:AP910)</f>
        <v>0</v>
      </c>
      <c r="AK910" s="69" t="s">
        <v>75</v>
      </c>
      <c r="AL910" s="55" t="s">
        <v>75</v>
      </c>
      <c r="AM910" s="70" t="s">
        <v>75</v>
      </c>
      <c r="AN910" s="67"/>
      <c r="AO910" s="55"/>
      <c r="AP910" s="70"/>
      <c r="AQ910" s="67" t="s">
        <v>75</v>
      </c>
      <c r="AR910" s="55" t="s">
        <v>75</v>
      </c>
      <c r="AS910" s="55" t="s">
        <v>75</v>
      </c>
      <c r="AT910" s="55" t="s">
        <v>75</v>
      </c>
      <c r="AU910" s="70" t="s">
        <v>75</v>
      </c>
      <c r="AV910" s="71">
        <f t="shared" si="369"/>
        <v>0</v>
      </c>
      <c r="AW910" s="108"/>
      <c r="AX910" s="108"/>
      <c r="AY910" s="108"/>
      <c r="AZ910" s="108"/>
      <c r="BA910" s="108"/>
      <c r="BB910" s="108"/>
      <c r="BC910" s="108"/>
      <c r="BD910" s="108"/>
      <c r="BE910" s="63"/>
    </row>
    <row r="911" spans="1:57" ht="34.049999999999997" customHeight="1" x14ac:dyDescent="0.3">
      <c r="A911" s="702"/>
      <c r="B911" s="716"/>
      <c r="C911" s="672"/>
      <c r="D911" s="72" t="s">
        <v>76</v>
      </c>
      <c r="E911" s="678"/>
      <c r="F911" s="672"/>
      <c r="G911" s="73">
        <f t="shared" si="363"/>
        <v>0</v>
      </c>
      <c r="H911" s="74">
        <f t="shared" si="279"/>
        <v>0</v>
      </c>
      <c r="I911" s="75"/>
      <c r="J911" s="75"/>
      <c r="K911" s="75"/>
      <c r="L911" s="76"/>
      <c r="M911" s="77">
        <f t="shared" si="364"/>
        <v>0</v>
      </c>
      <c r="N911" s="78"/>
      <c r="O911" s="78"/>
      <c r="P911" s="78"/>
      <c r="Q911" s="78"/>
      <c r="R911" s="81"/>
      <c r="S911" s="62"/>
      <c r="T911" s="62"/>
      <c r="U911" s="62"/>
      <c r="V911" s="108"/>
      <c r="W911" s="108"/>
      <c r="X911" s="63"/>
      <c r="Y911" s="109"/>
      <c r="Z911" s="63"/>
      <c r="AA911" s="64"/>
      <c r="AB911" s="65"/>
      <c r="AC911" s="65"/>
      <c r="AD911" s="65"/>
      <c r="AE911" s="65"/>
      <c r="AF911" s="66"/>
      <c r="AG911" s="82"/>
      <c r="AH911" s="85"/>
      <c r="AI911" s="84"/>
      <c r="AJ911" s="83">
        <f t="shared" si="370"/>
        <v>0</v>
      </c>
      <c r="AK911" s="84" t="s">
        <v>77</v>
      </c>
      <c r="AL911" s="75" t="s">
        <v>77</v>
      </c>
      <c r="AM911" s="85" t="s">
        <v>77</v>
      </c>
      <c r="AN911" s="82"/>
      <c r="AO911" s="75"/>
      <c r="AP911" s="85"/>
      <c r="AQ911" s="82" t="s">
        <v>75</v>
      </c>
      <c r="AR911" s="75" t="s">
        <v>75</v>
      </c>
      <c r="AS911" s="75" t="s">
        <v>75</v>
      </c>
      <c r="AT911" s="75" t="s">
        <v>75</v>
      </c>
      <c r="AU911" s="85" t="s">
        <v>75</v>
      </c>
      <c r="AV911" s="86">
        <f t="shared" si="369"/>
        <v>0</v>
      </c>
      <c r="AW911" s="108"/>
      <c r="AX911" s="108"/>
      <c r="AY911" s="108"/>
      <c r="AZ911" s="108"/>
      <c r="BA911" s="108"/>
      <c r="BB911" s="108"/>
      <c r="BC911" s="108"/>
      <c r="BD911" s="108"/>
      <c r="BE911" s="63"/>
    </row>
    <row r="912" spans="1:57" ht="34.049999999999997" customHeight="1" x14ac:dyDescent="0.3">
      <c r="A912" s="702"/>
      <c r="B912" s="716"/>
      <c r="C912" s="672"/>
      <c r="D912" s="72" t="s">
        <v>78</v>
      </c>
      <c r="E912" s="678"/>
      <c r="F912" s="672"/>
      <c r="G912" s="73">
        <f t="shared" si="363"/>
        <v>0</v>
      </c>
      <c r="H912" s="74">
        <f t="shared" si="279"/>
        <v>0</v>
      </c>
      <c r="I912" s="75"/>
      <c r="J912" s="75"/>
      <c r="K912" s="75"/>
      <c r="L912" s="76"/>
      <c r="M912" s="77">
        <f t="shared" si="364"/>
        <v>0</v>
      </c>
      <c r="N912" s="78"/>
      <c r="O912" s="78"/>
      <c r="P912" s="78"/>
      <c r="Q912" s="78"/>
      <c r="R912" s="81"/>
      <c r="S912" s="62"/>
      <c r="T912" s="62"/>
      <c r="U912" s="62"/>
      <c r="V912" s="108"/>
      <c r="W912" s="108"/>
      <c r="X912" s="63"/>
      <c r="Y912" s="109"/>
      <c r="Z912" s="63"/>
      <c r="AA912" s="64"/>
      <c r="AB912" s="65"/>
      <c r="AC912" s="65"/>
      <c r="AD912" s="65"/>
      <c r="AE912" s="65"/>
      <c r="AF912" s="66"/>
      <c r="AG912" s="82"/>
      <c r="AH912" s="85"/>
      <c r="AI912" s="84"/>
      <c r="AJ912" s="83">
        <f>SUM(AK912:AM912)</f>
        <v>0</v>
      </c>
      <c r="AK912" s="84"/>
      <c r="AL912" s="75"/>
      <c r="AM912" s="85"/>
      <c r="AN912" s="82" t="s">
        <v>75</v>
      </c>
      <c r="AO912" s="75" t="s">
        <v>75</v>
      </c>
      <c r="AP912" s="85" t="s">
        <v>75</v>
      </c>
      <c r="AQ912" s="82" t="s">
        <v>75</v>
      </c>
      <c r="AR912" s="75" t="s">
        <v>75</v>
      </c>
      <c r="AS912" s="75" t="s">
        <v>75</v>
      </c>
      <c r="AT912" s="75" t="s">
        <v>75</v>
      </c>
      <c r="AU912" s="85" t="s">
        <v>75</v>
      </c>
      <c r="AV912" s="86">
        <f t="shared" si="369"/>
        <v>0</v>
      </c>
      <c r="AW912" s="108"/>
      <c r="AX912" s="108"/>
      <c r="AY912" s="108"/>
      <c r="AZ912" s="108"/>
      <c r="BA912" s="108"/>
      <c r="BB912" s="108"/>
      <c r="BC912" s="108"/>
      <c r="BD912" s="108"/>
      <c r="BE912" s="63"/>
    </row>
    <row r="913" spans="1:57" ht="34.049999999999997" customHeight="1" x14ac:dyDescent="0.3">
      <c r="A913" s="702"/>
      <c r="B913" s="716"/>
      <c r="C913" s="672"/>
      <c r="D913" s="72" t="s">
        <v>79</v>
      </c>
      <c r="E913" s="678"/>
      <c r="F913" s="672"/>
      <c r="G913" s="73">
        <f t="shared" si="363"/>
        <v>18</v>
      </c>
      <c r="H913" s="74">
        <f t="shared" si="279"/>
        <v>1</v>
      </c>
      <c r="I913" s="75">
        <v>1</v>
      </c>
      <c r="J913" s="75"/>
      <c r="K913" s="75"/>
      <c r="L913" s="76"/>
      <c r="M913" s="77">
        <f t="shared" si="364"/>
        <v>18</v>
      </c>
      <c r="N913" s="78"/>
      <c r="O913" s="78"/>
      <c r="P913" s="78"/>
      <c r="Q913" s="78"/>
      <c r="R913" s="81">
        <v>18</v>
      </c>
      <c r="S913" s="62"/>
      <c r="T913" s="62"/>
      <c r="U913" s="62"/>
      <c r="V913" s="108">
        <v>18</v>
      </c>
      <c r="W913" s="108"/>
      <c r="X913" s="63"/>
      <c r="Y913" s="109">
        <v>17</v>
      </c>
      <c r="Z913" s="63">
        <v>1</v>
      </c>
      <c r="AA913" s="64"/>
      <c r="AB913" s="65">
        <v>4</v>
      </c>
      <c r="AC913" s="65">
        <v>4</v>
      </c>
      <c r="AD913" s="65">
        <v>1</v>
      </c>
      <c r="AE913" s="65">
        <v>7</v>
      </c>
      <c r="AF913" s="66">
        <v>1</v>
      </c>
      <c r="AG913" s="82">
        <v>40</v>
      </c>
      <c r="AH913" s="85">
        <v>17</v>
      </c>
      <c r="AI913" s="84">
        <v>98</v>
      </c>
      <c r="AJ913" s="83">
        <f t="shared" ref="AJ913:AJ914" si="371">SUM(AQ913:AU913)</f>
        <v>18</v>
      </c>
      <c r="AK913" s="84" t="s">
        <v>77</v>
      </c>
      <c r="AL913" s="75" t="s">
        <v>77</v>
      </c>
      <c r="AM913" s="85" t="s">
        <v>77</v>
      </c>
      <c r="AN913" s="82" t="s">
        <v>75</v>
      </c>
      <c r="AO913" s="75" t="s">
        <v>75</v>
      </c>
      <c r="AP913" s="85" t="s">
        <v>75</v>
      </c>
      <c r="AQ913" s="82"/>
      <c r="AR913" s="75"/>
      <c r="AS913" s="75">
        <v>17</v>
      </c>
      <c r="AT913" s="75">
        <v>1</v>
      </c>
      <c r="AU913" s="85"/>
      <c r="AV913" s="86">
        <f t="shared" si="369"/>
        <v>0</v>
      </c>
      <c r="AW913" s="108"/>
      <c r="AX913" s="108"/>
      <c r="AY913" s="108"/>
      <c r="AZ913" s="108"/>
      <c r="BA913" s="108"/>
      <c r="BB913" s="108"/>
      <c r="BC913" s="108"/>
      <c r="BD913" s="108"/>
      <c r="BE913" s="63"/>
    </row>
    <row r="914" spans="1:57" ht="34.049999999999997" customHeight="1" x14ac:dyDescent="0.3">
      <c r="A914" s="702"/>
      <c r="B914" s="717"/>
      <c r="C914" s="734"/>
      <c r="D914" s="89" t="s">
        <v>80</v>
      </c>
      <c r="E914" s="679"/>
      <c r="F914" s="673"/>
      <c r="G914" s="90">
        <f t="shared" si="363"/>
        <v>0</v>
      </c>
      <c r="H914" s="91">
        <f t="shared" si="279"/>
        <v>0</v>
      </c>
      <c r="I914" s="92"/>
      <c r="J914" s="92"/>
      <c r="K914" s="92"/>
      <c r="L914" s="93"/>
      <c r="M914" s="110">
        <f t="shared" si="364"/>
        <v>0</v>
      </c>
      <c r="N914" s="98"/>
      <c r="O914" s="98"/>
      <c r="P914" s="98"/>
      <c r="Q914" s="98"/>
      <c r="R914" s="99"/>
      <c r="S914" s="100"/>
      <c r="T914" s="100"/>
      <c r="U914" s="100"/>
      <c r="V914" s="78"/>
      <c r="W914" s="78"/>
      <c r="X914" s="81"/>
      <c r="Y914" s="80"/>
      <c r="Z914" s="81"/>
      <c r="AA914" s="82"/>
      <c r="AB914" s="75"/>
      <c r="AC914" s="75"/>
      <c r="AD914" s="75"/>
      <c r="AE914" s="75"/>
      <c r="AF914" s="76"/>
      <c r="AG914" s="103"/>
      <c r="AH914" s="106"/>
      <c r="AI914" s="111"/>
      <c r="AJ914" s="112">
        <f t="shared" si="371"/>
        <v>0</v>
      </c>
      <c r="AK914" s="105" t="s">
        <v>75</v>
      </c>
      <c r="AL914" s="92" t="s">
        <v>75</v>
      </c>
      <c r="AM914" s="106" t="s">
        <v>75</v>
      </c>
      <c r="AN914" s="103" t="s">
        <v>75</v>
      </c>
      <c r="AO914" s="92" t="s">
        <v>77</v>
      </c>
      <c r="AP914" s="106" t="s">
        <v>77</v>
      </c>
      <c r="AQ914" s="103"/>
      <c r="AR914" s="92"/>
      <c r="AS914" s="92"/>
      <c r="AT914" s="92"/>
      <c r="AU914" s="106"/>
      <c r="AV914" s="107">
        <f t="shared" si="369"/>
        <v>0</v>
      </c>
      <c r="AW914" s="78"/>
      <c r="AX914" s="78"/>
      <c r="AY914" s="78"/>
      <c r="AZ914" s="78"/>
      <c r="BA914" s="78"/>
      <c r="BB914" s="78"/>
      <c r="BC914" s="78"/>
      <c r="BD914" s="78"/>
      <c r="BE914" s="81"/>
    </row>
    <row r="915" spans="1:57" ht="34.049999999999997" customHeight="1" x14ac:dyDescent="0.3">
      <c r="A915" s="702"/>
      <c r="B915" s="715" t="s">
        <v>421</v>
      </c>
      <c r="C915" s="732" t="s">
        <v>422</v>
      </c>
      <c r="D915" s="51" t="s">
        <v>74</v>
      </c>
      <c r="E915" s="724">
        <v>20</v>
      </c>
      <c r="F915" s="681">
        <f>E915-SUM(M915:M919)</f>
        <v>4</v>
      </c>
      <c r="G915" s="53">
        <f t="shared" si="363"/>
        <v>0</v>
      </c>
      <c r="H915" s="54">
        <f t="shared" si="279"/>
        <v>0</v>
      </c>
      <c r="I915" s="55"/>
      <c r="J915" s="55"/>
      <c r="K915" s="55"/>
      <c r="L915" s="56"/>
      <c r="M915" s="57">
        <f t="shared" si="364"/>
        <v>0</v>
      </c>
      <c r="N915" s="58"/>
      <c r="O915" s="58"/>
      <c r="P915" s="58"/>
      <c r="Q915" s="58"/>
      <c r="R915" s="61"/>
      <c r="S915" s="113"/>
      <c r="T915" s="113"/>
      <c r="U915" s="113"/>
      <c r="V915" s="58"/>
      <c r="W915" s="58"/>
      <c r="X915" s="61"/>
      <c r="Y915" s="60"/>
      <c r="Z915" s="61"/>
      <c r="AA915" s="67"/>
      <c r="AB915" s="55"/>
      <c r="AC915" s="55"/>
      <c r="AD915" s="55"/>
      <c r="AE915" s="55"/>
      <c r="AF915" s="56"/>
      <c r="AG915" s="67"/>
      <c r="AH915" s="70"/>
      <c r="AI915" s="69"/>
      <c r="AJ915" s="68">
        <f t="shared" ref="AJ915:AJ916" si="372">SUM(AN915:AP915)</f>
        <v>0</v>
      </c>
      <c r="AK915" s="69" t="s">
        <v>75</v>
      </c>
      <c r="AL915" s="55" t="s">
        <v>75</v>
      </c>
      <c r="AM915" s="70" t="s">
        <v>75</v>
      </c>
      <c r="AN915" s="67"/>
      <c r="AO915" s="55"/>
      <c r="AP915" s="70"/>
      <c r="AQ915" s="67" t="s">
        <v>75</v>
      </c>
      <c r="AR915" s="55" t="s">
        <v>75</v>
      </c>
      <c r="AS915" s="55" t="s">
        <v>75</v>
      </c>
      <c r="AT915" s="55" t="s">
        <v>75</v>
      </c>
      <c r="AU915" s="70" t="s">
        <v>75</v>
      </c>
      <c r="AV915" s="71">
        <f t="shared" si="369"/>
        <v>0</v>
      </c>
      <c r="AW915" s="58"/>
      <c r="AX915" s="58"/>
      <c r="AY915" s="58"/>
      <c r="AZ915" s="58"/>
      <c r="BA915" s="58"/>
      <c r="BB915" s="58"/>
      <c r="BC915" s="58"/>
      <c r="BD915" s="58"/>
      <c r="BE915" s="61"/>
    </row>
    <row r="916" spans="1:57" ht="34.049999999999997" customHeight="1" x14ac:dyDescent="0.3">
      <c r="A916" s="702"/>
      <c r="B916" s="716"/>
      <c r="C916" s="672"/>
      <c r="D916" s="72" t="s">
        <v>76</v>
      </c>
      <c r="E916" s="678"/>
      <c r="F916" s="672"/>
      <c r="G916" s="73">
        <f t="shared" si="363"/>
        <v>0</v>
      </c>
      <c r="H916" s="74">
        <f t="shared" si="279"/>
        <v>0</v>
      </c>
      <c r="I916" s="75"/>
      <c r="J916" s="75"/>
      <c r="K916" s="75"/>
      <c r="L916" s="76"/>
      <c r="M916" s="77">
        <f t="shared" si="364"/>
        <v>0</v>
      </c>
      <c r="N916" s="78"/>
      <c r="O916" s="78"/>
      <c r="P916" s="78"/>
      <c r="Q916" s="78"/>
      <c r="R916" s="81"/>
      <c r="S916" s="62"/>
      <c r="T916" s="62"/>
      <c r="U916" s="62"/>
      <c r="V916" s="108"/>
      <c r="W916" s="108"/>
      <c r="X916" s="63"/>
      <c r="Y916" s="109"/>
      <c r="Z916" s="63"/>
      <c r="AA916" s="64"/>
      <c r="AB916" s="65"/>
      <c r="AC916" s="65"/>
      <c r="AD916" s="65"/>
      <c r="AE916" s="65"/>
      <c r="AF916" s="66"/>
      <c r="AG916" s="82"/>
      <c r="AH916" s="85"/>
      <c r="AI916" s="84"/>
      <c r="AJ916" s="83">
        <f t="shared" si="372"/>
        <v>0</v>
      </c>
      <c r="AK916" s="84" t="s">
        <v>77</v>
      </c>
      <c r="AL916" s="75" t="s">
        <v>77</v>
      </c>
      <c r="AM916" s="85" t="s">
        <v>77</v>
      </c>
      <c r="AN916" s="82"/>
      <c r="AO916" s="75"/>
      <c r="AP916" s="85"/>
      <c r="AQ916" s="82" t="s">
        <v>75</v>
      </c>
      <c r="AR916" s="75" t="s">
        <v>75</v>
      </c>
      <c r="AS916" s="75" t="s">
        <v>75</v>
      </c>
      <c r="AT916" s="75" t="s">
        <v>75</v>
      </c>
      <c r="AU916" s="85" t="s">
        <v>75</v>
      </c>
      <c r="AV916" s="86">
        <f t="shared" si="369"/>
        <v>0</v>
      </c>
      <c r="AW916" s="108"/>
      <c r="AX916" s="108"/>
      <c r="AY916" s="108"/>
      <c r="AZ916" s="108"/>
      <c r="BA916" s="108"/>
      <c r="BB916" s="108"/>
      <c r="BC916" s="108"/>
      <c r="BD916" s="108"/>
      <c r="BE916" s="63"/>
    </row>
    <row r="917" spans="1:57" ht="34.049999999999997" customHeight="1" x14ac:dyDescent="0.3">
      <c r="A917" s="702"/>
      <c r="B917" s="716"/>
      <c r="C917" s="672"/>
      <c r="D917" s="72" t="s">
        <v>78</v>
      </c>
      <c r="E917" s="678"/>
      <c r="F917" s="672"/>
      <c r="G917" s="73">
        <f t="shared" si="363"/>
        <v>0</v>
      </c>
      <c r="H917" s="74">
        <f t="shared" si="279"/>
        <v>0</v>
      </c>
      <c r="I917" s="75"/>
      <c r="J917" s="75"/>
      <c r="K917" s="75"/>
      <c r="L917" s="76"/>
      <c r="M917" s="77">
        <f t="shared" si="364"/>
        <v>0</v>
      </c>
      <c r="N917" s="78"/>
      <c r="O917" s="78"/>
      <c r="P917" s="78"/>
      <c r="Q917" s="78"/>
      <c r="R917" s="81"/>
      <c r="S917" s="62"/>
      <c r="T917" s="62"/>
      <c r="U917" s="62"/>
      <c r="V917" s="108"/>
      <c r="W917" s="108"/>
      <c r="X917" s="63"/>
      <c r="Y917" s="109"/>
      <c r="Z917" s="63"/>
      <c r="AA917" s="64"/>
      <c r="AB917" s="65"/>
      <c r="AC917" s="65"/>
      <c r="AD917" s="65"/>
      <c r="AE917" s="65"/>
      <c r="AF917" s="66"/>
      <c r="AG917" s="82"/>
      <c r="AH917" s="85"/>
      <c r="AI917" s="84"/>
      <c r="AJ917" s="83">
        <f>SUM(AK917:AM917)</f>
        <v>0</v>
      </c>
      <c r="AK917" s="84"/>
      <c r="AL917" s="75"/>
      <c r="AM917" s="85"/>
      <c r="AN917" s="82" t="s">
        <v>75</v>
      </c>
      <c r="AO917" s="75" t="s">
        <v>75</v>
      </c>
      <c r="AP917" s="85" t="s">
        <v>75</v>
      </c>
      <c r="AQ917" s="82" t="s">
        <v>75</v>
      </c>
      <c r="AR917" s="75" t="s">
        <v>75</v>
      </c>
      <c r="AS917" s="75" t="s">
        <v>75</v>
      </c>
      <c r="AT917" s="75" t="s">
        <v>75</v>
      </c>
      <c r="AU917" s="85" t="s">
        <v>75</v>
      </c>
      <c r="AV917" s="86">
        <f t="shared" si="369"/>
        <v>0</v>
      </c>
      <c r="AW917" s="108"/>
      <c r="AX917" s="108"/>
      <c r="AY917" s="108"/>
      <c r="AZ917" s="108"/>
      <c r="BA917" s="108"/>
      <c r="BB917" s="108"/>
      <c r="BC917" s="108"/>
      <c r="BD917" s="108"/>
      <c r="BE917" s="63"/>
    </row>
    <row r="918" spans="1:57" ht="34.049999999999997" customHeight="1" x14ac:dyDescent="0.3">
      <c r="A918" s="702"/>
      <c r="B918" s="716"/>
      <c r="C918" s="672"/>
      <c r="D918" s="72" t="s">
        <v>79</v>
      </c>
      <c r="E918" s="678"/>
      <c r="F918" s="672"/>
      <c r="G918" s="73">
        <f t="shared" si="363"/>
        <v>16</v>
      </c>
      <c r="H918" s="74">
        <f t="shared" si="279"/>
        <v>0</v>
      </c>
      <c r="I918" s="75"/>
      <c r="J918" s="75"/>
      <c r="K918" s="75"/>
      <c r="L918" s="76"/>
      <c r="M918" s="77">
        <f t="shared" si="364"/>
        <v>16</v>
      </c>
      <c r="N918" s="78"/>
      <c r="O918" s="78"/>
      <c r="P918" s="78"/>
      <c r="Q918" s="78"/>
      <c r="R918" s="81">
        <v>16</v>
      </c>
      <c r="S918" s="62">
        <v>2</v>
      </c>
      <c r="T918" s="62"/>
      <c r="U918" s="62"/>
      <c r="V918" s="108">
        <v>14</v>
      </c>
      <c r="W918" s="108"/>
      <c r="X918" s="63"/>
      <c r="Y918" s="109">
        <v>14</v>
      </c>
      <c r="Z918" s="63">
        <v>2</v>
      </c>
      <c r="AA918" s="64"/>
      <c r="AB918" s="65">
        <v>5</v>
      </c>
      <c r="AC918" s="65">
        <v>5</v>
      </c>
      <c r="AD918" s="65"/>
      <c r="AE918" s="65">
        <v>6</v>
      </c>
      <c r="AF918" s="66">
        <v>3</v>
      </c>
      <c r="AG918" s="82">
        <v>38</v>
      </c>
      <c r="AH918" s="85">
        <v>22</v>
      </c>
      <c r="AI918" s="84">
        <v>130</v>
      </c>
      <c r="AJ918" s="83">
        <f t="shared" ref="AJ918:AJ919" si="373">SUM(AQ918:AU918)</f>
        <v>16</v>
      </c>
      <c r="AK918" s="84" t="s">
        <v>77</v>
      </c>
      <c r="AL918" s="75" t="s">
        <v>77</v>
      </c>
      <c r="AM918" s="85" t="s">
        <v>77</v>
      </c>
      <c r="AN918" s="82" t="s">
        <v>75</v>
      </c>
      <c r="AO918" s="75" t="s">
        <v>75</v>
      </c>
      <c r="AP918" s="85" t="s">
        <v>75</v>
      </c>
      <c r="AQ918" s="82"/>
      <c r="AR918" s="75">
        <v>1</v>
      </c>
      <c r="AS918" s="75">
        <v>9</v>
      </c>
      <c r="AT918" s="75">
        <v>3</v>
      </c>
      <c r="AU918" s="85">
        <v>3</v>
      </c>
      <c r="AV918" s="86">
        <f t="shared" si="369"/>
        <v>0</v>
      </c>
      <c r="AW918" s="108"/>
      <c r="AX918" s="108"/>
      <c r="AY918" s="108"/>
      <c r="AZ918" s="108"/>
      <c r="BA918" s="108"/>
      <c r="BB918" s="108"/>
      <c r="BC918" s="108"/>
      <c r="BD918" s="108"/>
      <c r="BE918" s="63"/>
    </row>
    <row r="919" spans="1:57" ht="34.049999999999997" customHeight="1" x14ac:dyDescent="0.3">
      <c r="A919" s="702"/>
      <c r="B919" s="717"/>
      <c r="C919" s="673"/>
      <c r="D919" s="89" t="s">
        <v>80</v>
      </c>
      <c r="E919" s="679"/>
      <c r="F919" s="673"/>
      <c r="G919" s="90">
        <f t="shared" si="363"/>
        <v>0</v>
      </c>
      <c r="H919" s="91">
        <f t="shared" si="279"/>
        <v>0</v>
      </c>
      <c r="I919" s="92"/>
      <c r="J919" s="92"/>
      <c r="K919" s="92"/>
      <c r="L919" s="93"/>
      <c r="M919" s="110">
        <f t="shared" si="364"/>
        <v>0</v>
      </c>
      <c r="N919" s="98"/>
      <c r="O919" s="98"/>
      <c r="P919" s="98"/>
      <c r="Q919" s="98"/>
      <c r="R919" s="99"/>
      <c r="S919" s="114"/>
      <c r="T919" s="114"/>
      <c r="U919" s="114"/>
      <c r="V919" s="98"/>
      <c r="W919" s="98"/>
      <c r="X919" s="99"/>
      <c r="Y919" s="97"/>
      <c r="Z919" s="99"/>
      <c r="AA919" s="103"/>
      <c r="AB919" s="92"/>
      <c r="AC919" s="92"/>
      <c r="AD919" s="92"/>
      <c r="AE919" s="92"/>
      <c r="AF919" s="93"/>
      <c r="AG919" s="103"/>
      <c r="AH919" s="106"/>
      <c r="AI919" s="105"/>
      <c r="AJ919" s="104">
        <f t="shared" si="373"/>
        <v>0</v>
      </c>
      <c r="AK919" s="105" t="s">
        <v>75</v>
      </c>
      <c r="AL919" s="92" t="s">
        <v>75</v>
      </c>
      <c r="AM919" s="106" t="s">
        <v>75</v>
      </c>
      <c r="AN919" s="103" t="s">
        <v>75</v>
      </c>
      <c r="AO919" s="92" t="s">
        <v>77</v>
      </c>
      <c r="AP919" s="106" t="s">
        <v>77</v>
      </c>
      <c r="AQ919" s="103"/>
      <c r="AR919" s="92"/>
      <c r="AS919" s="92"/>
      <c r="AT919" s="92"/>
      <c r="AU919" s="106"/>
      <c r="AV919" s="107">
        <f t="shared" si="369"/>
        <v>0</v>
      </c>
      <c r="AW919" s="98"/>
      <c r="AX919" s="98"/>
      <c r="AY919" s="98"/>
      <c r="AZ919" s="98"/>
      <c r="BA919" s="98"/>
      <c r="BB919" s="98"/>
      <c r="BC919" s="98"/>
      <c r="BD919" s="98"/>
      <c r="BE919" s="99"/>
    </row>
    <row r="920" spans="1:57" ht="34.049999999999997" customHeight="1" x14ac:dyDescent="0.3">
      <c r="A920" s="702"/>
      <c r="B920" s="715" t="s">
        <v>423</v>
      </c>
      <c r="C920" s="733" t="s">
        <v>424</v>
      </c>
      <c r="D920" s="51" t="s">
        <v>74</v>
      </c>
      <c r="E920" s="724">
        <v>25</v>
      </c>
      <c r="F920" s="681">
        <f>E920-SUM(M920:M924)</f>
        <v>10</v>
      </c>
      <c r="G920" s="53">
        <f t="shared" si="363"/>
        <v>0</v>
      </c>
      <c r="H920" s="54">
        <f t="shared" si="279"/>
        <v>0</v>
      </c>
      <c r="I920" s="55"/>
      <c r="J920" s="55"/>
      <c r="K920" s="55"/>
      <c r="L920" s="56"/>
      <c r="M920" s="57">
        <f t="shared" si="364"/>
        <v>0</v>
      </c>
      <c r="N920" s="58"/>
      <c r="O920" s="58"/>
      <c r="P920" s="58"/>
      <c r="Q920" s="58"/>
      <c r="R920" s="59"/>
      <c r="S920" s="60"/>
      <c r="T920" s="58"/>
      <c r="U920" s="58"/>
      <c r="V920" s="55"/>
      <c r="W920" s="58"/>
      <c r="X920" s="61"/>
      <c r="Y920" s="62"/>
      <c r="Z920" s="63"/>
      <c r="AA920" s="64"/>
      <c r="AB920" s="65"/>
      <c r="AC920" s="65"/>
      <c r="AD920" s="65"/>
      <c r="AE920" s="65"/>
      <c r="AF920" s="66"/>
      <c r="AG920" s="64"/>
      <c r="AH920" s="66"/>
      <c r="AI920" s="67"/>
      <c r="AJ920" s="68">
        <f t="shared" ref="AJ920:AJ921" si="374">SUM(AN920:AP920)</f>
        <v>0</v>
      </c>
      <c r="AK920" s="69" t="s">
        <v>75</v>
      </c>
      <c r="AL920" s="55" t="s">
        <v>75</v>
      </c>
      <c r="AM920" s="70" t="s">
        <v>75</v>
      </c>
      <c r="AN920" s="67"/>
      <c r="AO920" s="55"/>
      <c r="AP920" s="70"/>
      <c r="AQ920" s="67" t="s">
        <v>75</v>
      </c>
      <c r="AR920" s="55" t="s">
        <v>75</v>
      </c>
      <c r="AS920" s="55" t="s">
        <v>75</v>
      </c>
      <c r="AT920" s="55" t="s">
        <v>75</v>
      </c>
      <c r="AU920" s="56" t="s">
        <v>75</v>
      </c>
      <c r="AV920" s="71">
        <f t="shared" si="369"/>
        <v>0</v>
      </c>
      <c r="AW920" s="58"/>
      <c r="AX920" s="58"/>
      <c r="AY920" s="58"/>
      <c r="AZ920" s="58"/>
      <c r="BA920" s="58"/>
      <c r="BB920" s="58"/>
      <c r="BC920" s="58"/>
      <c r="BD920" s="58"/>
      <c r="BE920" s="61"/>
    </row>
    <row r="921" spans="1:57" ht="34.049999999999997" customHeight="1" x14ac:dyDescent="0.3">
      <c r="A921" s="702"/>
      <c r="B921" s="716"/>
      <c r="C921" s="672"/>
      <c r="D921" s="72" t="s">
        <v>76</v>
      </c>
      <c r="E921" s="678"/>
      <c r="F921" s="672"/>
      <c r="G921" s="73">
        <f t="shared" si="363"/>
        <v>0</v>
      </c>
      <c r="H921" s="74">
        <f t="shared" si="279"/>
        <v>0</v>
      </c>
      <c r="I921" s="75"/>
      <c r="J921" s="75"/>
      <c r="K921" s="75"/>
      <c r="L921" s="76"/>
      <c r="M921" s="77">
        <f t="shared" si="364"/>
        <v>0</v>
      </c>
      <c r="N921" s="78"/>
      <c r="O921" s="78"/>
      <c r="P921" s="78"/>
      <c r="Q921" s="78"/>
      <c r="R921" s="79"/>
      <c r="S921" s="80"/>
      <c r="T921" s="75"/>
      <c r="U921" s="75"/>
      <c r="V921" s="78"/>
      <c r="W921" s="78"/>
      <c r="X921" s="81"/>
      <c r="Y921" s="62"/>
      <c r="Z921" s="63"/>
      <c r="AA921" s="64"/>
      <c r="AB921" s="65"/>
      <c r="AC921" s="65"/>
      <c r="AD921" s="65"/>
      <c r="AE921" s="65"/>
      <c r="AF921" s="66"/>
      <c r="AG921" s="82"/>
      <c r="AH921" s="76"/>
      <c r="AI921" s="82"/>
      <c r="AJ921" s="83">
        <f t="shared" si="374"/>
        <v>0</v>
      </c>
      <c r="AK921" s="84" t="s">
        <v>77</v>
      </c>
      <c r="AL921" s="75" t="s">
        <v>77</v>
      </c>
      <c r="AM921" s="85" t="s">
        <v>77</v>
      </c>
      <c r="AN921" s="82"/>
      <c r="AO921" s="75"/>
      <c r="AP921" s="85"/>
      <c r="AQ921" s="82" t="s">
        <v>75</v>
      </c>
      <c r="AR921" s="75" t="s">
        <v>75</v>
      </c>
      <c r="AS921" s="75" t="s">
        <v>75</v>
      </c>
      <c r="AT921" s="75" t="s">
        <v>75</v>
      </c>
      <c r="AU921" s="76" t="s">
        <v>75</v>
      </c>
      <c r="AV921" s="86">
        <f t="shared" si="369"/>
        <v>0</v>
      </c>
      <c r="AW921" s="78"/>
      <c r="AX921" s="78"/>
      <c r="AY921" s="78"/>
      <c r="AZ921" s="78"/>
      <c r="BA921" s="78"/>
      <c r="BB921" s="78"/>
      <c r="BC921" s="78"/>
      <c r="BD921" s="78"/>
      <c r="BE921" s="81"/>
    </row>
    <row r="922" spans="1:57" ht="34.049999999999997" customHeight="1" x14ac:dyDescent="0.3">
      <c r="A922" s="702"/>
      <c r="B922" s="716"/>
      <c r="C922" s="672"/>
      <c r="D922" s="72" t="s">
        <v>78</v>
      </c>
      <c r="E922" s="678"/>
      <c r="F922" s="672"/>
      <c r="G922" s="73">
        <f t="shared" si="363"/>
        <v>0</v>
      </c>
      <c r="H922" s="74">
        <f t="shared" si="279"/>
        <v>0</v>
      </c>
      <c r="I922" s="75"/>
      <c r="J922" s="75"/>
      <c r="K922" s="75"/>
      <c r="L922" s="76"/>
      <c r="M922" s="77">
        <f t="shared" si="364"/>
        <v>0</v>
      </c>
      <c r="N922" s="78"/>
      <c r="O922" s="78"/>
      <c r="P922" s="78"/>
      <c r="Q922" s="87"/>
      <c r="R922" s="79"/>
      <c r="S922" s="80"/>
      <c r="T922" s="78"/>
      <c r="U922" s="78"/>
      <c r="V922" s="78"/>
      <c r="W922" s="78"/>
      <c r="X922" s="81"/>
      <c r="Y922" s="62"/>
      <c r="Z922" s="63"/>
      <c r="AA922" s="64"/>
      <c r="AB922" s="142"/>
      <c r="AC922" s="142"/>
      <c r="AD922" s="65"/>
      <c r="AE922" s="65"/>
      <c r="AF922" s="66"/>
      <c r="AG922" s="82"/>
      <c r="AH922" s="76"/>
      <c r="AI922" s="82"/>
      <c r="AJ922" s="83">
        <f>SUM(AK922:AM922)</f>
        <v>0</v>
      </c>
      <c r="AK922" s="84"/>
      <c r="AL922" s="75"/>
      <c r="AM922" s="85"/>
      <c r="AN922" s="82" t="s">
        <v>75</v>
      </c>
      <c r="AO922" s="75" t="s">
        <v>75</v>
      </c>
      <c r="AP922" s="85" t="s">
        <v>75</v>
      </c>
      <c r="AQ922" s="82" t="s">
        <v>75</v>
      </c>
      <c r="AR922" s="75" t="s">
        <v>75</v>
      </c>
      <c r="AS922" s="75" t="s">
        <v>75</v>
      </c>
      <c r="AT922" s="75" t="s">
        <v>75</v>
      </c>
      <c r="AU922" s="76" t="s">
        <v>75</v>
      </c>
      <c r="AV922" s="86">
        <f t="shared" si="369"/>
        <v>0</v>
      </c>
      <c r="AW922" s="78"/>
      <c r="AX922" s="78"/>
      <c r="AY922" s="78"/>
      <c r="AZ922" s="78"/>
      <c r="BA922" s="78"/>
      <c r="BB922" s="78"/>
      <c r="BC922" s="78"/>
      <c r="BD922" s="78"/>
      <c r="BE922" s="81"/>
    </row>
    <row r="923" spans="1:57" ht="34.049999999999997" customHeight="1" x14ac:dyDescent="0.3">
      <c r="A923" s="702"/>
      <c r="B923" s="716"/>
      <c r="C923" s="672"/>
      <c r="D923" s="72" t="s">
        <v>79</v>
      </c>
      <c r="E923" s="678"/>
      <c r="F923" s="672"/>
      <c r="G923" s="73">
        <f t="shared" si="363"/>
        <v>15</v>
      </c>
      <c r="H923" s="74">
        <f t="shared" si="279"/>
        <v>0</v>
      </c>
      <c r="I923" s="75"/>
      <c r="J923" s="75"/>
      <c r="K923" s="75"/>
      <c r="L923" s="76"/>
      <c r="M923" s="77">
        <f t="shared" si="364"/>
        <v>15</v>
      </c>
      <c r="N923" s="78"/>
      <c r="O923" s="78"/>
      <c r="P923" s="78"/>
      <c r="Q923" s="78"/>
      <c r="R923" s="79">
        <v>15</v>
      </c>
      <c r="S923" s="80"/>
      <c r="T923" s="78"/>
      <c r="U923" s="78"/>
      <c r="V923" s="78">
        <v>15</v>
      </c>
      <c r="W923" s="78"/>
      <c r="X923" s="81"/>
      <c r="Y923" s="62">
        <v>15</v>
      </c>
      <c r="Z923" s="63"/>
      <c r="AA923" s="64"/>
      <c r="AB923" s="142">
        <v>7</v>
      </c>
      <c r="AC923" s="142">
        <v>7</v>
      </c>
      <c r="AD923" s="65">
        <v>3</v>
      </c>
      <c r="AE923" s="65">
        <v>7</v>
      </c>
      <c r="AF923" s="66"/>
      <c r="AG923" s="82">
        <v>39</v>
      </c>
      <c r="AH923" s="76">
        <v>15</v>
      </c>
      <c r="AI923" s="82">
        <v>108</v>
      </c>
      <c r="AJ923" s="83">
        <f t="shared" ref="AJ923:AJ924" si="375">SUM(AQ923:AU923)</f>
        <v>15</v>
      </c>
      <c r="AK923" s="84" t="s">
        <v>77</v>
      </c>
      <c r="AL923" s="75" t="s">
        <v>77</v>
      </c>
      <c r="AM923" s="85" t="s">
        <v>77</v>
      </c>
      <c r="AN923" s="82" t="s">
        <v>75</v>
      </c>
      <c r="AO923" s="75" t="s">
        <v>75</v>
      </c>
      <c r="AP923" s="85" t="s">
        <v>75</v>
      </c>
      <c r="AQ923" s="88"/>
      <c r="AR923" s="76">
        <v>1</v>
      </c>
      <c r="AS923" s="76">
        <v>14</v>
      </c>
      <c r="AT923" s="76"/>
      <c r="AU923" s="85"/>
      <c r="AV923" s="86">
        <f t="shared" si="369"/>
        <v>0</v>
      </c>
      <c r="AW923" s="78"/>
      <c r="AX923" s="78"/>
      <c r="AY923" s="78"/>
      <c r="AZ923" s="78"/>
      <c r="BA923" s="78"/>
      <c r="BB923" s="78"/>
      <c r="BC923" s="78"/>
      <c r="BD923" s="78"/>
      <c r="BE923" s="81"/>
    </row>
    <row r="924" spans="1:57" ht="34.049999999999997" customHeight="1" x14ac:dyDescent="0.3">
      <c r="A924" s="702"/>
      <c r="B924" s="717"/>
      <c r="C924" s="734"/>
      <c r="D924" s="89" t="s">
        <v>80</v>
      </c>
      <c r="E924" s="679"/>
      <c r="F924" s="673"/>
      <c r="G924" s="90">
        <f t="shared" si="363"/>
        <v>0</v>
      </c>
      <c r="H924" s="91">
        <f t="shared" si="279"/>
        <v>0</v>
      </c>
      <c r="I924" s="92"/>
      <c r="J924" s="92"/>
      <c r="K924" s="92"/>
      <c r="L924" s="93"/>
      <c r="M924" s="94">
        <f t="shared" si="364"/>
        <v>0</v>
      </c>
      <c r="N924" s="95"/>
      <c r="O924" s="95"/>
      <c r="P924" s="95"/>
      <c r="Q924" s="95"/>
      <c r="R924" s="96"/>
      <c r="S924" s="97"/>
      <c r="T924" s="98"/>
      <c r="U924" s="98"/>
      <c r="V924" s="98"/>
      <c r="W924" s="98"/>
      <c r="X924" s="99"/>
      <c r="Y924" s="100"/>
      <c r="Z924" s="81"/>
      <c r="AA924" s="82"/>
      <c r="AB924" s="75"/>
      <c r="AC924" s="75"/>
      <c r="AD924" s="75"/>
      <c r="AE924" s="75"/>
      <c r="AF924" s="76"/>
      <c r="AG924" s="101"/>
      <c r="AH924" s="102"/>
      <c r="AI924" s="103"/>
      <c r="AJ924" s="104">
        <f t="shared" si="375"/>
        <v>0</v>
      </c>
      <c r="AK924" s="105" t="s">
        <v>75</v>
      </c>
      <c r="AL924" s="92" t="s">
        <v>75</v>
      </c>
      <c r="AM924" s="106" t="s">
        <v>75</v>
      </c>
      <c r="AN924" s="103" t="s">
        <v>75</v>
      </c>
      <c r="AO924" s="92" t="s">
        <v>77</v>
      </c>
      <c r="AP924" s="106" t="s">
        <v>77</v>
      </c>
      <c r="AQ924" s="103"/>
      <c r="AR924" s="92"/>
      <c r="AS924" s="92"/>
      <c r="AT924" s="92"/>
      <c r="AU924" s="93"/>
      <c r="AV924" s="107">
        <f t="shared" si="369"/>
        <v>0</v>
      </c>
      <c r="AW924" s="98"/>
      <c r="AX924" s="98"/>
      <c r="AY924" s="98"/>
      <c r="AZ924" s="98"/>
      <c r="BA924" s="98"/>
      <c r="BB924" s="98"/>
      <c r="BC924" s="98"/>
      <c r="BD924" s="98"/>
      <c r="BE924" s="99"/>
    </row>
    <row r="925" spans="1:57" ht="34.049999999999997" customHeight="1" x14ac:dyDescent="0.3">
      <c r="A925" s="702"/>
      <c r="B925" s="715" t="s">
        <v>425</v>
      </c>
      <c r="C925" s="732" t="s">
        <v>426</v>
      </c>
      <c r="D925" s="51" t="s">
        <v>74</v>
      </c>
      <c r="E925" s="724">
        <v>50</v>
      </c>
      <c r="F925" s="681">
        <f>E925-SUM(M925:M929)</f>
        <v>6</v>
      </c>
      <c r="G925" s="53">
        <f t="shared" si="363"/>
        <v>0</v>
      </c>
      <c r="H925" s="54">
        <f t="shared" si="279"/>
        <v>0</v>
      </c>
      <c r="I925" s="55"/>
      <c r="J925" s="55"/>
      <c r="K925" s="55"/>
      <c r="L925" s="56"/>
      <c r="M925" s="57">
        <f t="shared" si="364"/>
        <v>0</v>
      </c>
      <c r="N925" s="58"/>
      <c r="O925" s="58"/>
      <c r="P925" s="58"/>
      <c r="Q925" s="58"/>
      <c r="R925" s="61"/>
      <c r="S925" s="62"/>
      <c r="T925" s="62"/>
      <c r="U925" s="62"/>
      <c r="V925" s="108"/>
      <c r="W925" s="108"/>
      <c r="X925" s="63"/>
      <c r="Y925" s="60"/>
      <c r="Z925" s="61"/>
      <c r="AA925" s="67"/>
      <c r="AB925" s="55"/>
      <c r="AC925" s="55"/>
      <c r="AD925" s="55"/>
      <c r="AE925" s="55"/>
      <c r="AF925" s="56"/>
      <c r="AG925" s="67"/>
      <c r="AH925" s="70"/>
      <c r="AI925" s="69"/>
      <c r="AJ925" s="68">
        <f t="shared" ref="AJ925:AJ926" si="376">SUM(AN925:AP925)</f>
        <v>0</v>
      </c>
      <c r="AK925" s="69" t="s">
        <v>75</v>
      </c>
      <c r="AL925" s="55" t="s">
        <v>75</v>
      </c>
      <c r="AM925" s="70" t="s">
        <v>75</v>
      </c>
      <c r="AN925" s="67"/>
      <c r="AO925" s="55"/>
      <c r="AP925" s="70"/>
      <c r="AQ925" s="67" t="s">
        <v>75</v>
      </c>
      <c r="AR925" s="55" t="s">
        <v>75</v>
      </c>
      <c r="AS925" s="55" t="s">
        <v>75</v>
      </c>
      <c r="AT925" s="55" t="s">
        <v>75</v>
      </c>
      <c r="AU925" s="70" t="s">
        <v>75</v>
      </c>
      <c r="AV925" s="71">
        <f t="shared" si="369"/>
        <v>0</v>
      </c>
      <c r="AW925" s="108"/>
      <c r="AX925" s="108"/>
      <c r="AY925" s="108"/>
      <c r="AZ925" s="108"/>
      <c r="BA925" s="108"/>
      <c r="BB925" s="108"/>
      <c r="BC925" s="108"/>
      <c r="BD925" s="108"/>
      <c r="BE925" s="63"/>
    </row>
    <row r="926" spans="1:57" ht="34.049999999999997" customHeight="1" x14ac:dyDescent="0.3">
      <c r="A926" s="702"/>
      <c r="B926" s="716"/>
      <c r="C926" s="672"/>
      <c r="D926" s="72" t="s">
        <v>76</v>
      </c>
      <c r="E926" s="678"/>
      <c r="F926" s="672"/>
      <c r="G926" s="73">
        <f t="shared" si="363"/>
        <v>0</v>
      </c>
      <c r="H926" s="74">
        <f t="shared" si="279"/>
        <v>0</v>
      </c>
      <c r="I926" s="75"/>
      <c r="J926" s="75"/>
      <c r="K926" s="75"/>
      <c r="L926" s="76"/>
      <c r="M926" s="77">
        <f t="shared" si="364"/>
        <v>0</v>
      </c>
      <c r="N926" s="78"/>
      <c r="O926" s="78"/>
      <c r="P926" s="78"/>
      <c r="Q926" s="78"/>
      <c r="R926" s="81"/>
      <c r="S926" s="62"/>
      <c r="T926" s="62"/>
      <c r="U926" s="62"/>
      <c r="V926" s="108"/>
      <c r="W926" s="108"/>
      <c r="X926" s="63"/>
      <c r="Y926" s="109"/>
      <c r="Z926" s="63"/>
      <c r="AA926" s="64"/>
      <c r="AB926" s="65"/>
      <c r="AC926" s="65"/>
      <c r="AD926" s="65"/>
      <c r="AE926" s="65"/>
      <c r="AF926" s="66"/>
      <c r="AG926" s="82"/>
      <c r="AH926" s="85"/>
      <c r="AI926" s="84"/>
      <c r="AJ926" s="83">
        <f t="shared" si="376"/>
        <v>0</v>
      </c>
      <c r="AK926" s="84" t="s">
        <v>77</v>
      </c>
      <c r="AL926" s="75" t="s">
        <v>77</v>
      </c>
      <c r="AM926" s="85" t="s">
        <v>77</v>
      </c>
      <c r="AN926" s="82"/>
      <c r="AO926" s="75"/>
      <c r="AP926" s="85"/>
      <c r="AQ926" s="82" t="s">
        <v>75</v>
      </c>
      <c r="AR926" s="75" t="s">
        <v>75</v>
      </c>
      <c r="AS926" s="75" t="s">
        <v>75</v>
      </c>
      <c r="AT926" s="75" t="s">
        <v>75</v>
      </c>
      <c r="AU926" s="85" t="s">
        <v>75</v>
      </c>
      <c r="AV926" s="86">
        <f t="shared" si="369"/>
        <v>0</v>
      </c>
      <c r="AW926" s="108"/>
      <c r="AX926" s="108"/>
      <c r="AY926" s="108"/>
      <c r="AZ926" s="108"/>
      <c r="BA926" s="108"/>
      <c r="BB926" s="108"/>
      <c r="BC926" s="108"/>
      <c r="BD926" s="108"/>
      <c r="BE926" s="63"/>
    </row>
    <row r="927" spans="1:57" ht="34.049999999999997" customHeight="1" x14ac:dyDescent="0.3">
      <c r="A927" s="702"/>
      <c r="B927" s="716"/>
      <c r="C927" s="672"/>
      <c r="D927" s="72" t="s">
        <v>78</v>
      </c>
      <c r="E927" s="678"/>
      <c r="F927" s="672"/>
      <c r="G927" s="73">
        <f t="shared" si="363"/>
        <v>0</v>
      </c>
      <c r="H927" s="74">
        <f t="shared" si="279"/>
        <v>0</v>
      </c>
      <c r="I927" s="75"/>
      <c r="J927" s="75"/>
      <c r="K927" s="75"/>
      <c r="L927" s="76"/>
      <c r="M927" s="77">
        <f t="shared" si="364"/>
        <v>0</v>
      </c>
      <c r="N927" s="78"/>
      <c r="O927" s="78"/>
      <c r="P927" s="78"/>
      <c r="Q927" s="78"/>
      <c r="R927" s="81"/>
      <c r="S927" s="62"/>
      <c r="T927" s="62"/>
      <c r="U927" s="62"/>
      <c r="V927" s="108"/>
      <c r="W927" s="108"/>
      <c r="X927" s="63"/>
      <c r="Y927" s="109"/>
      <c r="Z927" s="63"/>
      <c r="AA927" s="64"/>
      <c r="AB927" s="65"/>
      <c r="AC927" s="65"/>
      <c r="AD927" s="65"/>
      <c r="AE927" s="65"/>
      <c r="AF927" s="66"/>
      <c r="AG927" s="82"/>
      <c r="AH927" s="85"/>
      <c r="AI927" s="84"/>
      <c r="AJ927" s="83">
        <f>SUM(AK927:AM927)</f>
        <v>0</v>
      </c>
      <c r="AK927" s="84"/>
      <c r="AL927" s="75"/>
      <c r="AM927" s="85"/>
      <c r="AN927" s="82" t="s">
        <v>75</v>
      </c>
      <c r="AO927" s="75" t="s">
        <v>75</v>
      </c>
      <c r="AP927" s="85" t="s">
        <v>75</v>
      </c>
      <c r="AQ927" s="82" t="s">
        <v>75</v>
      </c>
      <c r="AR927" s="75" t="s">
        <v>75</v>
      </c>
      <c r="AS927" s="75" t="s">
        <v>75</v>
      </c>
      <c r="AT927" s="75" t="s">
        <v>75</v>
      </c>
      <c r="AU927" s="85" t="s">
        <v>75</v>
      </c>
      <c r="AV927" s="86">
        <f t="shared" si="369"/>
        <v>0</v>
      </c>
      <c r="AW927" s="108"/>
      <c r="AX927" s="108"/>
      <c r="AY927" s="108"/>
      <c r="AZ927" s="108"/>
      <c r="BA927" s="108"/>
      <c r="BB927" s="108"/>
      <c r="BC927" s="108"/>
      <c r="BD927" s="108"/>
      <c r="BE927" s="63"/>
    </row>
    <row r="928" spans="1:57" ht="34.049999999999997" customHeight="1" x14ac:dyDescent="0.3">
      <c r="A928" s="702"/>
      <c r="B928" s="716"/>
      <c r="C928" s="672"/>
      <c r="D928" s="72" t="s">
        <v>79</v>
      </c>
      <c r="E928" s="678"/>
      <c r="F928" s="672"/>
      <c r="G928" s="73">
        <f t="shared" si="363"/>
        <v>45</v>
      </c>
      <c r="H928" s="74">
        <f t="shared" si="279"/>
        <v>3</v>
      </c>
      <c r="I928" s="75">
        <v>3</v>
      </c>
      <c r="J928" s="75"/>
      <c r="K928" s="75"/>
      <c r="L928" s="76"/>
      <c r="M928" s="77">
        <f t="shared" si="364"/>
        <v>44</v>
      </c>
      <c r="N928" s="78"/>
      <c r="O928" s="78"/>
      <c r="P928" s="78"/>
      <c r="Q928" s="78"/>
      <c r="R928" s="81">
        <v>44</v>
      </c>
      <c r="S928" s="62">
        <v>3</v>
      </c>
      <c r="T928" s="62"/>
      <c r="U928" s="62"/>
      <c r="V928" s="108">
        <v>41</v>
      </c>
      <c r="W928" s="108"/>
      <c r="X928" s="63"/>
      <c r="Y928" s="109">
        <v>40</v>
      </c>
      <c r="Z928" s="63">
        <v>4</v>
      </c>
      <c r="AA928" s="64"/>
      <c r="AB928" s="65">
        <v>18</v>
      </c>
      <c r="AC928" s="65">
        <v>17</v>
      </c>
      <c r="AD928" s="65">
        <v>3</v>
      </c>
      <c r="AE928" s="65">
        <v>29</v>
      </c>
      <c r="AF928" s="66">
        <v>11</v>
      </c>
      <c r="AG928" s="82">
        <v>41</v>
      </c>
      <c r="AH928" s="85">
        <v>30</v>
      </c>
      <c r="AI928" s="84">
        <v>73</v>
      </c>
      <c r="AJ928" s="83">
        <f t="shared" ref="AJ928:AJ929" si="377">SUM(AQ928:AU928)</f>
        <v>44</v>
      </c>
      <c r="AK928" s="84" t="s">
        <v>77</v>
      </c>
      <c r="AL928" s="75" t="s">
        <v>77</v>
      </c>
      <c r="AM928" s="85" t="s">
        <v>77</v>
      </c>
      <c r="AN928" s="82" t="s">
        <v>75</v>
      </c>
      <c r="AO928" s="75" t="s">
        <v>75</v>
      </c>
      <c r="AP928" s="85" t="s">
        <v>75</v>
      </c>
      <c r="AQ928" s="82">
        <v>6</v>
      </c>
      <c r="AR928" s="75">
        <v>25</v>
      </c>
      <c r="AS928" s="75">
        <v>13</v>
      </c>
      <c r="AT928" s="75"/>
      <c r="AU928" s="85"/>
      <c r="AV928" s="86">
        <f t="shared" si="369"/>
        <v>1</v>
      </c>
      <c r="AW928" s="108"/>
      <c r="AX928" s="108"/>
      <c r="AY928" s="108"/>
      <c r="AZ928" s="108"/>
      <c r="BA928" s="108"/>
      <c r="BB928" s="108"/>
      <c r="BC928" s="108">
        <v>1</v>
      </c>
      <c r="BD928" s="108"/>
      <c r="BE928" s="63"/>
    </row>
    <row r="929" spans="1:57" ht="34.049999999999997" customHeight="1" x14ac:dyDescent="0.3">
      <c r="A929" s="702"/>
      <c r="B929" s="717"/>
      <c r="C929" s="673"/>
      <c r="D929" s="89" t="s">
        <v>80</v>
      </c>
      <c r="E929" s="679"/>
      <c r="F929" s="673"/>
      <c r="G929" s="90">
        <f t="shared" si="363"/>
        <v>0</v>
      </c>
      <c r="H929" s="91">
        <f t="shared" si="279"/>
        <v>0</v>
      </c>
      <c r="I929" s="92"/>
      <c r="J929" s="92"/>
      <c r="K929" s="92"/>
      <c r="L929" s="93"/>
      <c r="M929" s="110">
        <f t="shared" si="364"/>
        <v>0</v>
      </c>
      <c r="N929" s="98"/>
      <c r="O929" s="98"/>
      <c r="P929" s="98"/>
      <c r="Q929" s="98"/>
      <c r="R929" s="99"/>
      <c r="S929" s="100"/>
      <c r="T929" s="100"/>
      <c r="U929" s="100"/>
      <c r="V929" s="78"/>
      <c r="W929" s="78"/>
      <c r="X929" s="81"/>
      <c r="Y929" s="144"/>
      <c r="Z929" s="121"/>
      <c r="AA929" s="122"/>
      <c r="AB929" s="123"/>
      <c r="AC929" s="123"/>
      <c r="AD929" s="123"/>
      <c r="AE929" s="123"/>
      <c r="AF929" s="154"/>
      <c r="AG929" s="103"/>
      <c r="AH929" s="106"/>
      <c r="AI929" s="111"/>
      <c r="AJ929" s="112">
        <f t="shared" si="377"/>
        <v>0</v>
      </c>
      <c r="AK929" s="105" t="s">
        <v>75</v>
      </c>
      <c r="AL929" s="92" t="s">
        <v>75</v>
      </c>
      <c r="AM929" s="106" t="s">
        <v>75</v>
      </c>
      <c r="AN929" s="103" t="s">
        <v>75</v>
      </c>
      <c r="AO929" s="92" t="s">
        <v>77</v>
      </c>
      <c r="AP929" s="106" t="s">
        <v>77</v>
      </c>
      <c r="AQ929" s="103"/>
      <c r="AR929" s="92"/>
      <c r="AS929" s="92"/>
      <c r="AT929" s="92"/>
      <c r="AU929" s="106"/>
      <c r="AV929" s="107">
        <f t="shared" si="369"/>
        <v>0</v>
      </c>
      <c r="AW929" s="78"/>
      <c r="AX929" s="78"/>
      <c r="AY929" s="78"/>
      <c r="AZ929" s="78"/>
      <c r="BA929" s="78"/>
      <c r="BB929" s="78"/>
      <c r="BC929" s="78"/>
      <c r="BD929" s="78"/>
      <c r="BE929" s="81"/>
    </row>
    <row r="930" spans="1:57" ht="34.049999999999997" customHeight="1" x14ac:dyDescent="0.3">
      <c r="A930" s="702"/>
      <c r="B930" s="715" t="s">
        <v>427</v>
      </c>
      <c r="C930" s="733" t="s">
        <v>428</v>
      </c>
      <c r="D930" s="51" t="s">
        <v>74</v>
      </c>
      <c r="E930" s="724">
        <v>65</v>
      </c>
      <c r="F930" s="681">
        <f>E930-SUM(M930:M934)</f>
        <v>0</v>
      </c>
      <c r="G930" s="53">
        <f t="shared" si="363"/>
        <v>6</v>
      </c>
      <c r="H930" s="54">
        <f t="shared" si="279"/>
        <v>0</v>
      </c>
      <c r="I930" s="55"/>
      <c r="J930" s="55"/>
      <c r="K930" s="55"/>
      <c r="L930" s="56"/>
      <c r="M930" s="57">
        <f t="shared" si="364"/>
        <v>6</v>
      </c>
      <c r="N930" s="58"/>
      <c r="O930" s="58"/>
      <c r="P930" s="58"/>
      <c r="Q930" s="58"/>
      <c r="R930" s="61">
        <v>6</v>
      </c>
      <c r="S930" s="113"/>
      <c r="T930" s="113"/>
      <c r="U930" s="113"/>
      <c r="V930" s="58">
        <v>6</v>
      </c>
      <c r="W930" s="58"/>
      <c r="X930" s="61"/>
      <c r="Y930" s="148">
        <v>6</v>
      </c>
      <c r="Z930" s="146"/>
      <c r="AA930" s="149"/>
      <c r="AB930" s="150">
        <v>1</v>
      </c>
      <c r="AC930" s="150">
        <v>1</v>
      </c>
      <c r="AD930" s="150">
        <v>2</v>
      </c>
      <c r="AE930" s="150">
        <v>1</v>
      </c>
      <c r="AF930" s="155">
        <v>1</v>
      </c>
      <c r="AG930" s="67">
        <v>40</v>
      </c>
      <c r="AH930" s="70">
        <v>11</v>
      </c>
      <c r="AI930" s="69">
        <v>9</v>
      </c>
      <c r="AJ930" s="68">
        <f t="shared" ref="AJ930:AJ931" si="378">SUM(AN930:AP930)</f>
        <v>6</v>
      </c>
      <c r="AK930" s="69" t="s">
        <v>75</v>
      </c>
      <c r="AL930" s="55" t="s">
        <v>75</v>
      </c>
      <c r="AM930" s="70" t="s">
        <v>75</v>
      </c>
      <c r="AN930" s="67">
        <v>1</v>
      </c>
      <c r="AO930" s="55">
        <v>5</v>
      </c>
      <c r="AP930" s="70"/>
      <c r="AQ930" s="67" t="s">
        <v>75</v>
      </c>
      <c r="AR930" s="55" t="s">
        <v>75</v>
      </c>
      <c r="AS930" s="55" t="s">
        <v>75</v>
      </c>
      <c r="AT930" s="55" t="s">
        <v>75</v>
      </c>
      <c r="AU930" s="70" t="s">
        <v>75</v>
      </c>
      <c r="AV930" s="71">
        <f t="shared" si="369"/>
        <v>0</v>
      </c>
      <c r="AW930" s="58"/>
      <c r="AX930" s="58"/>
      <c r="AY930" s="58"/>
      <c r="AZ930" s="58"/>
      <c r="BA930" s="58"/>
      <c r="BB930" s="58"/>
      <c r="BC930" s="58"/>
      <c r="BD930" s="58"/>
      <c r="BE930" s="61"/>
    </row>
    <row r="931" spans="1:57" ht="34.049999999999997" customHeight="1" x14ac:dyDescent="0.3">
      <c r="A931" s="702"/>
      <c r="B931" s="716"/>
      <c r="C931" s="672"/>
      <c r="D931" s="72" t="s">
        <v>76</v>
      </c>
      <c r="E931" s="678"/>
      <c r="F931" s="672"/>
      <c r="G931" s="73">
        <f t="shared" si="363"/>
        <v>0</v>
      </c>
      <c r="H931" s="74">
        <f t="shared" si="279"/>
        <v>0</v>
      </c>
      <c r="I931" s="75"/>
      <c r="J931" s="75"/>
      <c r="K931" s="75"/>
      <c r="L931" s="76"/>
      <c r="M931" s="77">
        <f t="shared" si="364"/>
        <v>0</v>
      </c>
      <c r="N931" s="78"/>
      <c r="O931" s="78"/>
      <c r="P931" s="78"/>
      <c r="Q931" s="78"/>
      <c r="R931" s="81"/>
      <c r="S931" s="62"/>
      <c r="T931" s="62"/>
      <c r="U931" s="62"/>
      <c r="V931" s="108"/>
      <c r="W931" s="108"/>
      <c r="X931" s="63"/>
      <c r="Y931" s="140"/>
      <c r="Z931" s="137"/>
      <c r="AA931" s="141"/>
      <c r="AB931" s="142"/>
      <c r="AC931" s="142"/>
      <c r="AD931" s="142"/>
      <c r="AE931" s="142"/>
      <c r="AF931" s="151"/>
      <c r="AG931" s="82"/>
      <c r="AH931" s="85"/>
      <c r="AI931" s="84"/>
      <c r="AJ931" s="83">
        <f t="shared" si="378"/>
        <v>0</v>
      </c>
      <c r="AK931" s="84" t="s">
        <v>77</v>
      </c>
      <c r="AL931" s="75" t="s">
        <v>77</v>
      </c>
      <c r="AM931" s="85" t="s">
        <v>77</v>
      </c>
      <c r="AN931" s="82"/>
      <c r="AO931" s="75"/>
      <c r="AP931" s="85"/>
      <c r="AQ931" s="82" t="s">
        <v>75</v>
      </c>
      <c r="AR931" s="75" t="s">
        <v>75</v>
      </c>
      <c r="AS931" s="75" t="s">
        <v>75</v>
      </c>
      <c r="AT931" s="75" t="s">
        <v>75</v>
      </c>
      <c r="AU931" s="85" t="s">
        <v>75</v>
      </c>
      <c r="AV931" s="86">
        <f t="shared" si="369"/>
        <v>0</v>
      </c>
      <c r="AW931" s="108"/>
      <c r="AX931" s="108"/>
      <c r="AY931" s="108"/>
      <c r="AZ931" s="108"/>
      <c r="BA931" s="108"/>
      <c r="BB931" s="108"/>
      <c r="BC931" s="108"/>
      <c r="BD931" s="108"/>
      <c r="BE931" s="63"/>
    </row>
    <row r="932" spans="1:57" ht="34.049999999999997" customHeight="1" x14ac:dyDescent="0.3">
      <c r="A932" s="702"/>
      <c r="B932" s="716"/>
      <c r="C932" s="672"/>
      <c r="D932" s="72" t="s">
        <v>78</v>
      </c>
      <c r="E932" s="678"/>
      <c r="F932" s="672"/>
      <c r="G932" s="73">
        <f t="shared" si="363"/>
        <v>0</v>
      </c>
      <c r="H932" s="74">
        <f t="shared" si="279"/>
        <v>0</v>
      </c>
      <c r="I932" s="75"/>
      <c r="J932" s="75"/>
      <c r="K932" s="75"/>
      <c r="L932" s="76"/>
      <c r="M932" s="77">
        <f t="shared" si="364"/>
        <v>0</v>
      </c>
      <c r="N932" s="78"/>
      <c r="O932" s="78"/>
      <c r="P932" s="78"/>
      <c r="Q932" s="78"/>
      <c r="R932" s="81"/>
      <c r="S932" s="62"/>
      <c r="T932" s="62"/>
      <c r="U932" s="62"/>
      <c r="V932" s="108"/>
      <c r="W932" s="108"/>
      <c r="X932" s="63"/>
      <c r="Y932" s="140"/>
      <c r="Z932" s="137"/>
      <c r="AA932" s="141"/>
      <c r="AB932" s="142"/>
      <c r="AC932" s="142"/>
      <c r="AD932" s="142"/>
      <c r="AE932" s="142"/>
      <c r="AF932" s="151"/>
      <c r="AG932" s="82"/>
      <c r="AH932" s="85"/>
      <c r="AI932" s="84"/>
      <c r="AJ932" s="83">
        <f>SUM(AK932:AM932)</f>
        <v>0</v>
      </c>
      <c r="AK932" s="84"/>
      <c r="AL932" s="75"/>
      <c r="AM932" s="85"/>
      <c r="AN932" s="82" t="s">
        <v>75</v>
      </c>
      <c r="AO932" s="75" t="s">
        <v>75</v>
      </c>
      <c r="AP932" s="85" t="s">
        <v>75</v>
      </c>
      <c r="AQ932" s="82" t="s">
        <v>75</v>
      </c>
      <c r="AR932" s="75" t="s">
        <v>75</v>
      </c>
      <c r="AS932" s="75" t="s">
        <v>75</v>
      </c>
      <c r="AT932" s="75" t="s">
        <v>75</v>
      </c>
      <c r="AU932" s="85" t="s">
        <v>75</v>
      </c>
      <c r="AV932" s="86">
        <f t="shared" si="369"/>
        <v>0</v>
      </c>
      <c r="AW932" s="108"/>
      <c r="AX932" s="108"/>
      <c r="AY932" s="108"/>
      <c r="AZ932" s="108"/>
      <c r="BA932" s="108"/>
      <c r="BB932" s="108"/>
      <c r="BC932" s="108"/>
      <c r="BD932" s="108"/>
      <c r="BE932" s="63"/>
    </row>
    <row r="933" spans="1:57" ht="34.049999999999997" customHeight="1" x14ac:dyDescent="0.3">
      <c r="A933" s="702"/>
      <c r="B933" s="716"/>
      <c r="C933" s="672"/>
      <c r="D933" s="72" t="s">
        <v>79</v>
      </c>
      <c r="E933" s="678"/>
      <c r="F933" s="672"/>
      <c r="G933" s="73">
        <f t="shared" si="363"/>
        <v>59</v>
      </c>
      <c r="H933" s="74">
        <f t="shared" si="279"/>
        <v>0</v>
      </c>
      <c r="I933" s="75"/>
      <c r="J933" s="75"/>
      <c r="K933" s="75"/>
      <c r="L933" s="76"/>
      <c r="M933" s="77">
        <f t="shared" si="364"/>
        <v>59</v>
      </c>
      <c r="N933" s="78"/>
      <c r="O933" s="78"/>
      <c r="P933" s="78">
        <v>2</v>
      </c>
      <c r="Q933" s="78"/>
      <c r="R933" s="81">
        <v>57</v>
      </c>
      <c r="S933" s="62">
        <v>4</v>
      </c>
      <c r="T933" s="62"/>
      <c r="U933" s="62"/>
      <c r="V933" s="108">
        <v>53</v>
      </c>
      <c r="W933" s="108"/>
      <c r="X933" s="63">
        <v>2</v>
      </c>
      <c r="Y933" s="140">
        <v>54</v>
      </c>
      <c r="Z933" s="137">
        <v>5</v>
      </c>
      <c r="AA933" s="141"/>
      <c r="AB933" s="142">
        <v>4</v>
      </c>
      <c r="AC933" s="142">
        <v>2</v>
      </c>
      <c r="AD933" s="142">
        <v>4</v>
      </c>
      <c r="AE933" s="142">
        <v>22</v>
      </c>
      <c r="AF933" s="151">
        <v>2</v>
      </c>
      <c r="AG933" s="82">
        <v>40</v>
      </c>
      <c r="AH933" s="85">
        <v>15</v>
      </c>
      <c r="AI933" s="84">
        <v>90</v>
      </c>
      <c r="AJ933" s="83">
        <f t="shared" ref="AJ933:AJ934" si="379">SUM(AQ933:AU933)</f>
        <v>59</v>
      </c>
      <c r="AK933" s="84" t="s">
        <v>77</v>
      </c>
      <c r="AL933" s="75" t="s">
        <v>77</v>
      </c>
      <c r="AM933" s="85" t="s">
        <v>77</v>
      </c>
      <c r="AN933" s="82" t="s">
        <v>75</v>
      </c>
      <c r="AO933" s="75" t="s">
        <v>75</v>
      </c>
      <c r="AP933" s="85" t="s">
        <v>75</v>
      </c>
      <c r="AQ933" s="82">
        <v>4</v>
      </c>
      <c r="AR933" s="75">
        <v>21</v>
      </c>
      <c r="AS933" s="75">
        <v>29</v>
      </c>
      <c r="AT933" s="75">
        <v>5</v>
      </c>
      <c r="AU933" s="85"/>
      <c r="AV933" s="86">
        <f t="shared" si="369"/>
        <v>0</v>
      </c>
      <c r="AW933" s="108"/>
      <c r="AX933" s="108"/>
      <c r="AY933" s="108"/>
      <c r="AZ933" s="108"/>
      <c r="BA933" s="108"/>
      <c r="BB933" s="108"/>
      <c r="BC933" s="108"/>
      <c r="BD933" s="108"/>
      <c r="BE933" s="63"/>
    </row>
    <row r="934" spans="1:57" ht="34.049999999999997" customHeight="1" x14ac:dyDescent="0.3">
      <c r="A934" s="702"/>
      <c r="B934" s="717"/>
      <c r="C934" s="734"/>
      <c r="D934" s="89" t="s">
        <v>80</v>
      </c>
      <c r="E934" s="679"/>
      <c r="F934" s="673"/>
      <c r="G934" s="90">
        <f t="shared" si="363"/>
        <v>0</v>
      </c>
      <c r="H934" s="91">
        <f t="shared" si="279"/>
        <v>0</v>
      </c>
      <c r="I934" s="92"/>
      <c r="J934" s="92"/>
      <c r="K934" s="92"/>
      <c r="L934" s="93"/>
      <c r="M934" s="110">
        <f t="shared" si="364"/>
        <v>0</v>
      </c>
      <c r="N934" s="98"/>
      <c r="O934" s="98"/>
      <c r="P934" s="98"/>
      <c r="Q934" s="98"/>
      <c r="R934" s="99"/>
      <c r="S934" s="114"/>
      <c r="T934" s="114"/>
      <c r="U934" s="114"/>
      <c r="V934" s="98"/>
      <c r="W934" s="98"/>
      <c r="X934" s="99"/>
      <c r="Y934" s="117"/>
      <c r="Z934" s="119"/>
      <c r="AA934" s="152"/>
      <c r="AB934" s="153"/>
      <c r="AC934" s="153"/>
      <c r="AD934" s="153"/>
      <c r="AE934" s="153"/>
      <c r="AF934" s="156"/>
      <c r="AG934" s="103"/>
      <c r="AH934" s="106"/>
      <c r="AI934" s="105"/>
      <c r="AJ934" s="104">
        <f t="shared" si="379"/>
        <v>0</v>
      </c>
      <c r="AK934" s="105" t="s">
        <v>75</v>
      </c>
      <c r="AL934" s="92" t="s">
        <v>75</v>
      </c>
      <c r="AM934" s="106" t="s">
        <v>75</v>
      </c>
      <c r="AN934" s="103" t="s">
        <v>75</v>
      </c>
      <c r="AO934" s="92" t="s">
        <v>77</v>
      </c>
      <c r="AP934" s="106" t="s">
        <v>77</v>
      </c>
      <c r="AQ934" s="103"/>
      <c r="AR934" s="92"/>
      <c r="AS934" s="92"/>
      <c r="AT934" s="92"/>
      <c r="AU934" s="106"/>
      <c r="AV934" s="107">
        <f t="shared" si="369"/>
        <v>0</v>
      </c>
      <c r="AW934" s="98"/>
      <c r="AX934" s="98"/>
      <c r="AY934" s="98"/>
      <c r="AZ934" s="98"/>
      <c r="BA934" s="98"/>
      <c r="BB934" s="98"/>
      <c r="BC934" s="98"/>
      <c r="BD934" s="98"/>
      <c r="BE934" s="99"/>
    </row>
    <row r="935" spans="1:57" ht="34.049999999999997" customHeight="1" x14ac:dyDescent="0.3">
      <c r="A935" s="702"/>
      <c r="B935" s="715" t="s">
        <v>429</v>
      </c>
      <c r="C935" s="732" t="s">
        <v>430</v>
      </c>
      <c r="D935" s="51" t="s">
        <v>74</v>
      </c>
      <c r="E935" s="724">
        <v>15</v>
      </c>
      <c r="F935" s="681">
        <f>E935-SUM(M935:M939)</f>
        <v>7</v>
      </c>
      <c r="G935" s="53">
        <f t="shared" si="363"/>
        <v>0</v>
      </c>
      <c r="H935" s="54">
        <f t="shared" si="279"/>
        <v>0</v>
      </c>
      <c r="I935" s="55"/>
      <c r="J935" s="55"/>
      <c r="K935" s="55"/>
      <c r="L935" s="56"/>
      <c r="M935" s="57">
        <f t="shared" si="364"/>
        <v>0</v>
      </c>
      <c r="N935" s="58"/>
      <c r="O935" s="58"/>
      <c r="P935" s="58"/>
      <c r="Q935" s="58"/>
      <c r="R935" s="59"/>
      <c r="S935" s="60"/>
      <c r="T935" s="58"/>
      <c r="U935" s="58"/>
      <c r="V935" s="55"/>
      <c r="W935" s="58"/>
      <c r="X935" s="61"/>
      <c r="Y935" s="62"/>
      <c r="Z935" s="63"/>
      <c r="AA935" s="64"/>
      <c r="AB935" s="65"/>
      <c r="AC935" s="65"/>
      <c r="AD935" s="65"/>
      <c r="AE935" s="65"/>
      <c r="AF935" s="66"/>
      <c r="AG935" s="64"/>
      <c r="AH935" s="66"/>
      <c r="AI935" s="67"/>
      <c r="AJ935" s="68">
        <f t="shared" ref="AJ935:AJ936" si="380">SUM(AN935:AP935)</f>
        <v>0</v>
      </c>
      <c r="AK935" s="69" t="s">
        <v>75</v>
      </c>
      <c r="AL935" s="55" t="s">
        <v>75</v>
      </c>
      <c r="AM935" s="70" t="s">
        <v>75</v>
      </c>
      <c r="AN935" s="67"/>
      <c r="AO935" s="55"/>
      <c r="AP935" s="70"/>
      <c r="AQ935" s="67" t="s">
        <v>75</v>
      </c>
      <c r="AR935" s="55" t="s">
        <v>75</v>
      </c>
      <c r="AS935" s="55" t="s">
        <v>75</v>
      </c>
      <c r="AT935" s="55" t="s">
        <v>75</v>
      </c>
      <c r="AU935" s="56" t="s">
        <v>75</v>
      </c>
      <c r="AV935" s="71">
        <f t="shared" si="369"/>
        <v>0</v>
      </c>
      <c r="AW935" s="58"/>
      <c r="AX935" s="58"/>
      <c r="AY935" s="58"/>
      <c r="AZ935" s="58"/>
      <c r="BA935" s="58"/>
      <c r="BB935" s="58"/>
      <c r="BC935" s="58"/>
      <c r="BD935" s="58"/>
      <c r="BE935" s="61"/>
    </row>
    <row r="936" spans="1:57" ht="34.049999999999997" customHeight="1" x14ac:dyDescent="0.3">
      <c r="A936" s="702"/>
      <c r="B936" s="716"/>
      <c r="C936" s="672"/>
      <c r="D936" s="72" t="s">
        <v>76</v>
      </c>
      <c r="E936" s="678"/>
      <c r="F936" s="672"/>
      <c r="G936" s="73">
        <f t="shared" si="363"/>
        <v>0</v>
      </c>
      <c r="H936" s="74">
        <f t="shared" si="279"/>
        <v>0</v>
      </c>
      <c r="I936" s="75"/>
      <c r="J936" s="75"/>
      <c r="K936" s="75"/>
      <c r="L936" s="76"/>
      <c r="M936" s="77">
        <f t="shared" si="364"/>
        <v>0</v>
      </c>
      <c r="N936" s="78"/>
      <c r="O936" s="78"/>
      <c r="P936" s="78"/>
      <c r="Q936" s="78"/>
      <c r="R936" s="79"/>
      <c r="S936" s="80"/>
      <c r="T936" s="75"/>
      <c r="U936" s="75"/>
      <c r="V936" s="78"/>
      <c r="W936" s="78"/>
      <c r="X936" s="81"/>
      <c r="Y936" s="62"/>
      <c r="Z936" s="63"/>
      <c r="AA936" s="64"/>
      <c r="AB936" s="65"/>
      <c r="AC936" s="65"/>
      <c r="AD936" s="65"/>
      <c r="AE936" s="65"/>
      <c r="AF936" s="66"/>
      <c r="AG936" s="82"/>
      <c r="AH936" s="76"/>
      <c r="AI936" s="82"/>
      <c r="AJ936" s="83">
        <f t="shared" si="380"/>
        <v>0</v>
      </c>
      <c r="AK936" s="84" t="s">
        <v>77</v>
      </c>
      <c r="AL936" s="75" t="s">
        <v>77</v>
      </c>
      <c r="AM936" s="85" t="s">
        <v>77</v>
      </c>
      <c r="AN936" s="82"/>
      <c r="AO936" s="75"/>
      <c r="AP936" s="85"/>
      <c r="AQ936" s="82" t="s">
        <v>75</v>
      </c>
      <c r="AR936" s="75" t="s">
        <v>75</v>
      </c>
      <c r="AS936" s="75" t="s">
        <v>75</v>
      </c>
      <c r="AT936" s="75" t="s">
        <v>75</v>
      </c>
      <c r="AU936" s="76" t="s">
        <v>75</v>
      </c>
      <c r="AV936" s="86">
        <f t="shared" si="369"/>
        <v>0</v>
      </c>
      <c r="AW936" s="78"/>
      <c r="AX936" s="78"/>
      <c r="AY936" s="78"/>
      <c r="AZ936" s="78"/>
      <c r="BA936" s="78"/>
      <c r="BB936" s="78"/>
      <c r="BC936" s="78"/>
      <c r="BD936" s="78"/>
      <c r="BE936" s="81"/>
    </row>
    <row r="937" spans="1:57" ht="34.049999999999997" customHeight="1" x14ac:dyDescent="0.3">
      <c r="A937" s="702"/>
      <c r="B937" s="716"/>
      <c r="C937" s="672"/>
      <c r="D937" s="72" t="s">
        <v>78</v>
      </c>
      <c r="E937" s="678"/>
      <c r="F937" s="672"/>
      <c r="G937" s="73">
        <f t="shared" si="363"/>
        <v>0</v>
      </c>
      <c r="H937" s="74">
        <f t="shared" si="279"/>
        <v>0</v>
      </c>
      <c r="I937" s="75"/>
      <c r="J937" s="75"/>
      <c r="K937" s="75"/>
      <c r="L937" s="76"/>
      <c r="M937" s="77">
        <f t="shared" si="364"/>
        <v>0</v>
      </c>
      <c r="N937" s="78"/>
      <c r="O937" s="78"/>
      <c r="P937" s="78"/>
      <c r="Q937" s="87"/>
      <c r="R937" s="79"/>
      <c r="S937" s="80"/>
      <c r="T937" s="78"/>
      <c r="U937" s="78"/>
      <c r="V937" s="78"/>
      <c r="W937" s="78"/>
      <c r="X937" s="81"/>
      <c r="Y937" s="62"/>
      <c r="Z937" s="63"/>
      <c r="AA937" s="64"/>
      <c r="AB937" s="65"/>
      <c r="AC937" s="65"/>
      <c r="AD937" s="65"/>
      <c r="AE937" s="65"/>
      <c r="AF937" s="66"/>
      <c r="AG937" s="82"/>
      <c r="AH937" s="76"/>
      <c r="AI937" s="82"/>
      <c r="AJ937" s="83">
        <f>SUM(AK937:AM937)</f>
        <v>0</v>
      </c>
      <c r="AK937" s="84"/>
      <c r="AL937" s="75"/>
      <c r="AM937" s="85"/>
      <c r="AN937" s="82" t="s">
        <v>75</v>
      </c>
      <c r="AO937" s="75" t="s">
        <v>75</v>
      </c>
      <c r="AP937" s="85" t="s">
        <v>75</v>
      </c>
      <c r="AQ937" s="82" t="s">
        <v>75</v>
      </c>
      <c r="AR937" s="75" t="s">
        <v>75</v>
      </c>
      <c r="AS937" s="75" t="s">
        <v>75</v>
      </c>
      <c r="AT937" s="75" t="s">
        <v>75</v>
      </c>
      <c r="AU937" s="76" t="s">
        <v>75</v>
      </c>
      <c r="AV937" s="86">
        <f t="shared" si="369"/>
        <v>0</v>
      </c>
      <c r="AW937" s="78"/>
      <c r="AX937" s="78"/>
      <c r="AY937" s="78"/>
      <c r="AZ937" s="78"/>
      <c r="BA937" s="78"/>
      <c r="BB937" s="78"/>
      <c r="BC937" s="78"/>
      <c r="BD937" s="78"/>
      <c r="BE937" s="81"/>
    </row>
    <row r="938" spans="1:57" ht="34.049999999999997" customHeight="1" x14ac:dyDescent="0.3">
      <c r="A938" s="702"/>
      <c r="B938" s="716"/>
      <c r="C938" s="672"/>
      <c r="D938" s="72" t="s">
        <v>79</v>
      </c>
      <c r="E938" s="678"/>
      <c r="F938" s="672"/>
      <c r="G938" s="73">
        <f t="shared" si="363"/>
        <v>8</v>
      </c>
      <c r="H938" s="74">
        <f t="shared" si="279"/>
        <v>0</v>
      </c>
      <c r="I938" s="75"/>
      <c r="J938" s="75"/>
      <c r="K938" s="75"/>
      <c r="L938" s="76"/>
      <c r="M938" s="77">
        <f t="shared" si="364"/>
        <v>8</v>
      </c>
      <c r="N938" s="78"/>
      <c r="O938" s="78"/>
      <c r="P938" s="78"/>
      <c r="Q938" s="78"/>
      <c r="R938" s="79">
        <v>8</v>
      </c>
      <c r="S938" s="80"/>
      <c r="T938" s="78"/>
      <c r="U938" s="78"/>
      <c r="V938" s="78">
        <v>8</v>
      </c>
      <c r="W938" s="78"/>
      <c r="X938" s="81"/>
      <c r="Y938" s="62">
        <v>8</v>
      </c>
      <c r="Z938" s="63"/>
      <c r="AA938" s="64"/>
      <c r="AB938" s="65"/>
      <c r="AC938" s="65"/>
      <c r="AD938" s="65"/>
      <c r="AE938" s="65">
        <v>2</v>
      </c>
      <c r="AF938" s="66"/>
      <c r="AG938" s="82">
        <v>40</v>
      </c>
      <c r="AH938" s="76">
        <v>8</v>
      </c>
      <c r="AI938" s="82">
        <v>46</v>
      </c>
      <c r="AJ938" s="83">
        <f t="shared" ref="AJ938:AJ939" si="381">SUM(AQ938:AU938)</f>
        <v>8</v>
      </c>
      <c r="AK938" s="84" t="s">
        <v>77</v>
      </c>
      <c r="AL938" s="75" t="s">
        <v>77</v>
      </c>
      <c r="AM938" s="85" t="s">
        <v>77</v>
      </c>
      <c r="AN938" s="82" t="s">
        <v>75</v>
      </c>
      <c r="AO938" s="75" t="s">
        <v>75</v>
      </c>
      <c r="AP938" s="85" t="s">
        <v>75</v>
      </c>
      <c r="AQ938" s="88"/>
      <c r="AR938" s="76"/>
      <c r="AS938" s="76">
        <v>3</v>
      </c>
      <c r="AT938" s="76">
        <v>2</v>
      </c>
      <c r="AU938" s="85">
        <v>3</v>
      </c>
      <c r="AV938" s="86">
        <f t="shared" si="369"/>
        <v>0</v>
      </c>
      <c r="AW938" s="78"/>
      <c r="AX938" s="78"/>
      <c r="AY938" s="78"/>
      <c r="AZ938" s="78"/>
      <c r="BA938" s="78"/>
      <c r="BB938" s="78"/>
      <c r="BC938" s="78"/>
      <c r="BD938" s="78"/>
      <c r="BE938" s="81"/>
    </row>
    <row r="939" spans="1:57" ht="34.049999999999997" customHeight="1" x14ac:dyDescent="0.3">
      <c r="A939" s="702"/>
      <c r="B939" s="717"/>
      <c r="C939" s="673"/>
      <c r="D939" s="89" t="s">
        <v>80</v>
      </c>
      <c r="E939" s="679"/>
      <c r="F939" s="673"/>
      <c r="G939" s="90">
        <f t="shared" si="363"/>
        <v>0</v>
      </c>
      <c r="H939" s="91">
        <f t="shared" si="279"/>
        <v>0</v>
      </c>
      <c r="I939" s="92"/>
      <c r="J939" s="92"/>
      <c r="K939" s="92"/>
      <c r="L939" s="93"/>
      <c r="M939" s="94">
        <f t="shared" si="364"/>
        <v>0</v>
      </c>
      <c r="N939" s="95"/>
      <c r="O939" s="95"/>
      <c r="P939" s="95"/>
      <c r="Q939" s="95"/>
      <c r="R939" s="96"/>
      <c r="S939" s="97"/>
      <c r="T939" s="98"/>
      <c r="U939" s="98"/>
      <c r="V939" s="98"/>
      <c r="W939" s="98"/>
      <c r="X939" s="99"/>
      <c r="Y939" s="100"/>
      <c r="Z939" s="81"/>
      <c r="AA939" s="82"/>
      <c r="AB939" s="75"/>
      <c r="AC939" s="75"/>
      <c r="AD939" s="75"/>
      <c r="AE939" s="75"/>
      <c r="AF939" s="76"/>
      <c r="AG939" s="101"/>
      <c r="AH939" s="102"/>
      <c r="AI939" s="103"/>
      <c r="AJ939" s="104">
        <f t="shared" si="381"/>
        <v>0</v>
      </c>
      <c r="AK939" s="105" t="s">
        <v>75</v>
      </c>
      <c r="AL939" s="92" t="s">
        <v>75</v>
      </c>
      <c r="AM939" s="106" t="s">
        <v>75</v>
      </c>
      <c r="AN939" s="103" t="s">
        <v>75</v>
      </c>
      <c r="AO939" s="92" t="s">
        <v>77</v>
      </c>
      <c r="AP939" s="106" t="s">
        <v>77</v>
      </c>
      <c r="AQ939" s="103"/>
      <c r="AR939" s="92"/>
      <c r="AS939" s="92"/>
      <c r="AT939" s="92"/>
      <c r="AU939" s="93"/>
      <c r="AV939" s="107">
        <f t="shared" si="369"/>
        <v>0</v>
      </c>
      <c r="AW939" s="98"/>
      <c r="AX939" s="98"/>
      <c r="AY939" s="98"/>
      <c r="AZ939" s="98"/>
      <c r="BA939" s="98"/>
      <c r="BB939" s="98"/>
      <c r="BC939" s="98"/>
      <c r="BD939" s="98"/>
      <c r="BE939" s="99"/>
    </row>
    <row r="940" spans="1:57" ht="34.049999999999997" customHeight="1" x14ac:dyDescent="0.3">
      <c r="A940" s="702"/>
      <c r="B940" s="715" t="s">
        <v>431</v>
      </c>
      <c r="C940" s="733" t="s">
        <v>432</v>
      </c>
      <c r="D940" s="51" t="s">
        <v>74</v>
      </c>
      <c r="E940" s="724">
        <v>50</v>
      </c>
      <c r="F940" s="681">
        <f>E940-SUM(M940:M944)</f>
        <v>13</v>
      </c>
      <c r="G940" s="53">
        <f t="shared" si="363"/>
        <v>1</v>
      </c>
      <c r="H940" s="54">
        <f t="shared" si="279"/>
        <v>0</v>
      </c>
      <c r="I940" s="55"/>
      <c r="J940" s="55"/>
      <c r="K940" s="55"/>
      <c r="L940" s="56"/>
      <c r="M940" s="57">
        <f t="shared" si="364"/>
        <v>1</v>
      </c>
      <c r="N940" s="58"/>
      <c r="O940" s="58"/>
      <c r="P940" s="58"/>
      <c r="Q940" s="58"/>
      <c r="R940" s="61">
        <v>1</v>
      </c>
      <c r="S940" s="62"/>
      <c r="T940" s="62"/>
      <c r="U940" s="62"/>
      <c r="V940" s="108">
        <v>1</v>
      </c>
      <c r="W940" s="108"/>
      <c r="X940" s="63"/>
      <c r="Y940" s="60"/>
      <c r="Z940" s="61">
        <v>1</v>
      </c>
      <c r="AA940" s="67"/>
      <c r="AB940" s="55"/>
      <c r="AC940" s="55"/>
      <c r="AD940" s="55"/>
      <c r="AE940" s="55"/>
      <c r="AF940" s="56"/>
      <c r="AG940" s="67">
        <v>30</v>
      </c>
      <c r="AH940" s="70">
        <v>5</v>
      </c>
      <c r="AI940" s="69">
        <v>10</v>
      </c>
      <c r="AJ940" s="68">
        <f t="shared" ref="AJ940:AJ941" si="382">SUM(AN940:AP940)</f>
        <v>1</v>
      </c>
      <c r="AK940" s="69" t="s">
        <v>75</v>
      </c>
      <c r="AL940" s="55" t="s">
        <v>75</v>
      </c>
      <c r="AM940" s="70" t="s">
        <v>75</v>
      </c>
      <c r="AN940" s="67"/>
      <c r="AO940" s="55">
        <v>1</v>
      </c>
      <c r="AP940" s="70"/>
      <c r="AQ940" s="67" t="s">
        <v>75</v>
      </c>
      <c r="AR940" s="55" t="s">
        <v>75</v>
      </c>
      <c r="AS940" s="55" t="s">
        <v>75</v>
      </c>
      <c r="AT940" s="55" t="s">
        <v>75</v>
      </c>
      <c r="AU940" s="70" t="s">
        <v>75</v>
      </c>
      <c r="AV940" s="71">
        <f t="shared" si="369"/>
        <v>0</v>
      </c>
      <c r="AW940" s="108"/>
      <c r="AX940" s="108"/>
      <c r="AY940" s="108"/>
      <c r="AZ940" s="108"/>
      <c r="BA940" s="108"/>
      <c r="BB940" s="108"/>
      <c r="BC940" s="108"/>
      <c r="BD940" s="108"/>
      <c r="BE940" s="63"/>
    </row>
    <row r="941" spans="1:57" ht="34.049999999999997" customHeight="1" x14ac:dyDescent="0.3">
      <c r="A941" s="702"/>
      <c r="B941" s="716"/>
      <c r="C941" s="672"/>
      <c r="D941" s="72" t="s">
        <v>76</v>
      </c>
      <c r="E941" s="678"/>
      <c r="F941" s="672"/>
      <c r="G941" s="73">
        <f t="shared" si="363"/>
        <v>0</v>
      </c>
      <c r="H941" s="74">
        <f t="shared" si="279"/>
        <v>0</v>
      </c>
      <c r="I941" s="75"/>
      <c r="J941" s="75"/>
      <c r="K941" s="75"/>
      <c r="L941" s="76"/>
      <c r="M941" s="77">
        <f t="shared" si="364"/>
        <v>0</v>
      </c>
      <c r="N941" s="78"/>
      <c r="O941" s="78"/>
      <c r="P941" s="78"/>
      <c r="Q941" s="78"/>
      <c r="R941" s="81"/>
      <c r="S941" s="62"/>
      <c r="T941" s="62"/>
      <c r="U941" s="62"/>
      <c r="V941" s="108"/>
      <c r="W941" s="108"/>
      <c r="X941" s="63"/>
      <c r="Y941" s="109"/>
      <c r="Z941" s="63"/>
      <c r="AA941" s="64"/>
      <c r="AB941" s="65"/>
      <c r="AC941" s="65"/>
      <c r="AD941" s="65"/>
      <c r="AE941" s="65"/>
      <c r="AF941" s="66"/>
      <c r="AG941" s="82"/>
      <c r="AH941" s="85"/>
      <c r="AI941" s="84"/>
      <c r="AJ941" s="83">
        <f t="shared" si="382"/>
        <v>0</v>
      </c>
      <c r="AK941" s="84" t="s">
        <v>77</v>
      </c>
      <c r="AL941" s="75" t="s">
        <v>77</v>
      </c>
      <c r="AM941" s="85" t="s">
        <v>77</v>
      </c>
      <c r="AN941" s="82"/>
      <c r="AO941" s="75"/>
      <c r="AP941" s="85"/>
      <c r="AQ941" s="82" t="s">
        <v>75</v>
      </c>
      <c r="AR941" s="75" t="s">
        <v>75</v>
      </c>
      <c r="AS941" s="75" t="s">
        <v>75</v>
      </c>
      <c r="AT941" s="75" t="s">
        <v>75</v>
      </c>
      <c r="AU941" s="85" t="s">
        <v>75</v>
      </c>
      <c r="AV941" s="86">
        <f t="shared" si="369"/>
        <v>0</v>
      </c>
      <c r="AW941" s="108"/>
      <c r="AX941" s="108"/>
      <c r="AY941" s="108"/>
      <c r="AZ941" s="108"/>
      <c r="BA941" s="108"/>
      <c r="BB941" s="108"/>
      <c r="BC941" s="108"/>
      <c r="BD941" s="108"/>
      <c r="BE941" s="63"/>
    </row>
    <row r="942" spans="1:57" ht="34.049999999999997" customHeight="1" x14ac:dyDescent="0.3">
      <c r="A942" s="702"/>
      <c r="B942" s="716"/>
      <c r="C942" s="672"/>
      <c r="D942" s="72" t="s">
        <v>78</v>
      </c>
      <c r="E942" s="678"/>
      <c r="F942" s="672"/>
      <c r="G942" s="73">
        <f t="shared" si="363"/>
        <v>0</v>
      </c>
      <c r="H942" s="74">
        <f t="shared" si="279"/>
        <v>0</v>
      </c>
      <c r="I942" s="75"/>
      <c r="J942" s="75"/>
      <c r="K942" s="75"/>
      <c r="L942" s="76"/>
      <c r="M942" s="77">
        <f t="shared" si="364"/>
        <v>0</v>
      </c>
      <c r="N942" s="78"/>
      <c r="O942" s="78"/>
      <c r="P942" s="78"/>
      <c r="Q942" s="78"/>
      <c r="R942" s="81"/>
      <c r="S942" s="62"/>
      <c r="T942" s="62"/>
      <c r="U942" s="62"/>
      <c r="V942" s="108"/>
      <c r="W942" s="108"/>
      <c r="X942" s="63"/>
      <c r="Y942" s="109"/>
      <c r="Z942" s="63"/>
      <c r="AA942" s="64"/>
      <c r="AB942" s="65"/>
      <c r="AC942" s="65"/>
      <c r="AD942" s="65"/>
      <c r="AE942" s="65"/>
      <c r="AF942" s="66"/>
      <c r="AG942" s="82"/>
      <c r="AH942" s="85"/>
      <c r="AI942" s="84"/>
      <c r="AJ942" s="83">
        <f>SUM(AK942:AM942)</f>
        <v>0</v>
      </c>
      <c r="AK942" s="84"/>
      <c r="AL942" s="75"/>
      <c r="AM942" s="85"/>
      <c r="AN942" s="82" t="s">
        <v>75</v>
      </c>
      <c r="AO942" s="75" t="s">
        <v>75</v>
      </c>
      <c r="AP942" s="85" t="s">
        <v>75</v>
      </c>
      <c r="AQ942" s="82" t="s">
        <v>75</v>
      </c>
      <c r="AR942" s="75" t="s">
        <v>75</v>
      </c>
      <c r="AS942" s="75" t="s">
        <v>75</v>
      </c>
      <c r="AT942" s="75" t="s">
        <v>75</v>
      </c>
      <c r="AU942" s="85" t="s">
        <v>75</v>
      </c>
      <c r="AV942" s="86">
        <f t="shared" si="369"/>
        <v>0</v>
      </c>
      <c r="AW942" s="108"/>
      <c r="AX942" s="108"/>
      <c r="AY942" s="108"/>
      <c r="AZ942" s="108"/>
      <c r="BA942" s="108"/>
      <c r="BB942" s="108"/>
      <c r="BC942" s="108"/>
      <c r="BD942" s="108"/>
      <c r="BE942" s="63"/>
    </row>
    <row r="943" spans="1:57" ht="34.049999999999997" customHeight="1" x14ac:dyDescent="0.3">
      <c r="A943" s="702"/>
      <c r="B943" s="716"/>
      <c r="C943" s="672"/>
      <c r="D943" s="72" t="s">
        <v>79</v>
      </c>
      <c r="E943" s="678"/>
      <c r="F943" s="672"/>
      <c r="G943" s="73">
        <f t="shared" si="363"/>
        <v>36</v>
      </c>
      <c r="H943" s="74">
        <f t="shared" si="279"/>
        <v>0</v>
      </c>
      <c r="I943" s="75"/>
      <c r="J943" s="75"/>
      <c r="K943" s="75"/>
      <c r="L943" s="76"/>
      <c r="M943" s="77">
        <f t="shared" si="364"/>
        <v>36</v>
      </c>
      <c r="N943" s="78"/>
      <c r="O943" s="78"/>
      <c r="P943" s="78"/>
      <c r="Q943" s="78"/>
      <c r="R943" s="81">
        <v>36</v>
      </c>
      <c r="S943" s="62">
        <v>2</v>
      </c>
      <c r="T943" s="62"/>
      <c r="U943" s="62"/>
      <c r="V943" s="108">
        <v>28</v>
      </c>
      <c r="W943" s="108">
        <v>6</v>
      </c>
      <c r="X943" s="63"/>
      <c r="Y943" s="109">
        <v>29</v>
      </c>
      <c r="Z943" s="63">
        <v>7</v>
      </c>
      <c r="AA943" s="64"/>
      <c r="AB943" s="142">
        <v>20</v>
      </c>
      <c r="AC943" s="142">
        <v>20</v>
      </c>
      <c r="AD943" s="142"/>
      <c r="AE943" s="65">
        <v>23</v>
      </c>
      <c r="AF943" s="66">
        <v>1</v>
      </c>
      <c r="AG943" s="82">
        <v>40</v>
      </c>
      <c r="AH943" s="85">
        <v>18</v>
      </c>
      <c r="AI943" s="84">
        <v>99</v>
      </c>
      <c r="AJ943" s="83">
        <f t="shared" ref="AJ943:AJ944" si="383">SUM(AQ943:AU943)</f>
        <v>36</v>
      </c>
      <c r="AK943" s="84" t="s">
        <v>77</v>
      </c>
      <c r="AL943" s="75" t="s">
        <v>77</v>
      </c>
      <c r="AM943" s="85" t="s">
        <v>77</v>
      </c>
      <c r="AN943" s="82" t="s">
        <v>75</v>
      </c>
      <c r="AO943" s="75" t="s">
        <v>75</v>
      </c>
      <c r="AP943" s="85" t="s">
        <v>75</v>
      </c>
      <c r="AQ943" s="82">
        <v>1</v>
      </c>
      <c r="AR943" s="75">
        <v>9</v>
      </c>
      <c r="AS943" s="75">
        <v>22</v>
      </c>
      <c r="AT943" s="75">
        <v>4</v>
      </c>
      <c r="AU943" s="85"/>
      <c r="AV943" s="86">
        <f t="shared" si="369"/>
        <v>0</v>
      </c>
      <c r="AW943" s="108"/>
      <c r="AX943" s="108"/>
      <c r="AY943" s="108"/>
      <c r="AZ943" s="108"/>
      <c r="BA943" s="108"/>
      <c r="BB943" s="108"/>
      <c r="BC943" s="108"/>
      <c r="BD943" s="108"/>
      <c r="BE943" s="63"/>
    </row>
    <row r="944" spans="1:57" ht="34.049999999999997" customHeight="1" x14ac:dyDescent="0.3">
      <c r="A944" s="702"/>
      <c r="B944" s="717"/>
      <c r="C944" s="734"/>
      <c r="D944" s="89" t="s">
        <v>80</v>
      </c>
      <c r="E944" s="679"/>
      <c r="F944" s="673"/>
      <c r="G944" s="90">
        <f t="shared" si="363"/>
        <v>0</v>
      </c>
      <c r="H944" s="91">
        <f t="shared" si="279"/>
        <v>0</v>
      </c>
      <c r="I944" s="92"/>
      <c r="J944" s="92"/>
      <c r="K944" s="92"/>
      <c r="L944" s="93"/>
      <c r="M944" s="110">
        <f t="shared" si="364"/>
        <v>0</v>
      </c>
      <c r="N944" s="98"/>
      <c r="O944" s="98"/>
      <c r="P944" s="98"/>
      <c r="Q944" s="98"/>
      <c r="R944" s="99"/>
      <c r="S944" s="100"/>
      <c r="T944" s="100"/>
      <c r="U944" s="100"/>
      <c r="V944" s="78"/>
      <c r="W944" s="78"/>
      <c r="X944" s="81"/>
      <c r="Y944" s="80"/>
      <c r="Z944" s="81"/>
      <c r="AA944" s="82"/>
      <c r="AB944" s="75"/>
      <c r="AC944" s="75"/>
      <c r="AD944" s="75"/>
      <c r="AE944" s="75"/>
      <c r="AF944" s="76"/>
      <c r="AG944" s="103"/>
      <c r="AH944" s="106"/>
      <c r="AI944" s="111"/>
      <c r="AJ944" s="112">
        <f t="shared" si="383"/>
        <v>0</v>
      </c>
      <c r="AK944" s="105" t="s">
        <v>75</v>
      </c>
      <c r="AL944" s="92" t="s">
        <v>75</v>
      </c>
      <c r="AM944" s="106" t="s">
        <v>75</v>
      </c>
      <c r="AN944" s="103" t="s">
        <v>75</v>
      </c>
      <c r="AO944" s="92" t="s">
        <v>77</v>
      </c>
      <c r="AP944" s="106" t="s">
        <v>77</v>
      </c>
      <c r="AQ944" s="103"/>
      <c r="AR944" s="92"/>
      <c r="AS944" s="92"/>
      <c r="AT944" s="92"/>
      <c r="AU944" s="106"/>
      <c r="AV944" s="107">
        <f t="shared" si="369"/>
        <v>0</v>
      </c>
      <c r="AW944" s="78"/>
      <c r="AX944" s="78"/>
      <c r="AY944" s="78"/>
      <c r="AZ944" s="78"/>
      <c r="BA944" s="78"/>
      <c r="BB944" s="78"/>
      <c r="BC944" s="78"/>
      <c r="BD944" s="78"/>
      <c r="BE944" s="81"/>
    </row>
    <row r="945" spans="1:57" ht="34.049999999999997" customHeight="1" x14ac:dyDescent="0.3">
      <c r="A945" s="702"/>
      <c r="B945" s="715" t="s">
        <v>433</v>
      </c>
      <c r="C945" s="732" t="s">
        <v>434</v>
      </c>
      <c r="D945" s="51" t="s">
        <v>74</v>
      </c>
      <c r="E945" s="724">
        <v>15</v>
      </c>
      <c r="F945" s="681">
        <f>E945-SUM(M945:M949)</f>
        <v>4</v>
      </c>
      <c r="G945" s="53">
        <f t="shared" si="363"/>
        <v>0</v>
      </c>
      <c r="H945" s="54">
        <f t="shared" si="279"/>
        <v>0</v>
      </c>
      <c r="I945" s="55"/>
      <c r="J945" s="55"/>
      <c r="K945" s="55"/>
      <c r="L945" s="56"/>
      <c r="M945" s="57">
        <f t="shared" si="364"/>
        <v>0</v>
      </c>
      <c r="N945" s="58"/>
      <c r="O945" s="58"/>
      <c r="P945" s="58"/>
      <c r="Q945" s="58"/>
      <c r="R945" s="61"/>
      <c r="S945" s="113"/>
      <c r="T945" s="113"/>
      <c r="U945" s="113"/>
      <c r="V945" s="58"/>
      <c r="W945" s="58"/>
      <c r="X945" s="61"/>
      <c r="Y945" s="60"/>
      <c r="Z945" s="61"/>
      <c r="AA945" s="67"/>
      <c r="AB945" s="55"/>
      <c r="AC945" s="55"/>
      <c r="AD945" s="55"/>
      <c r="AE945" s="55"/>
      <c r="AF945" s="56"/>
      <c r="AG945" s="67"/>
      <c r="AH945" s="70"/>
      <c r="AI945" s="69"/>
      <c r="AJ945" s="68">
        <f t="shared" ref="AJ945:AJ946" si="384">SUM(AN945:AP945)</f>
        <v>0</v>
      </c>
      <c r="AK945" s="69" t="s">
        <v>75</v>
      </c>
      <c r="AL945" s="55" t="s">
        <v>75</v>
      </c>
      <c r="AM945" s="70" t="s">
        <v>75</v>
      </c>
      <c r="AN945" s="67"/>
      <c r="AO945" s="55"/>
      <c r="AP945" s="70"/>
      <c r="AQ945" s="67" t="s">
        <v>75</v>
      </c>
      <c r="AR945" s="55" t="s">
        <v>75</v>
      </c>
      <c r="AS945" s="55" t="s">
        <v>75</v>
      </c>
      <c r="AT945" s="55" t="s">
        <v>75</v>
      </c>
      <c r="AU945" s="70" t="s">
        <v>75</v>
      </c>
      <c r="AV945" s="71">
        <f t="shared" si="369"/>
        <v>0</v>
      </c>
      <c r="AW945" s="58"/>
      <c r="AX945" s="58"/>
      <c r="AY945" s="58"/>
      <c r="AZ945" s="58"/>
      <c r="BA945" s="58"/>
      <c r="BB945" s="58"/>
      <c r="BC945" s="58"/>
      <c r="BD945" s="58"/>
      <c r="BE945" s="61"/>
    </row>
    <row r="946" spans="1:57" ht="34.049999999999997" customHeight="1" x14ac:dyDescent="0.3">
      <c r="A946" s="702"/>
      <c r="B946" s="716"/>
      <c r="C946" s="672"/>
      <c r="D946" s="72" t="s">
        <v>76</v>
      </c>
      <c r="E946" s="678"/>
      <c r="F946" s="672"/>
      <c r="G946" s="73">
        <f t="shared" si="363"/>
        <v>0</v>
      </c>
      <c r="H946" s="74">
        <f t="shared" si="279"/>
        <v>0</v>
      </c>
      <c r="I946" s="75"/>
      <c r="J946" s="75"/>
      <c r="K946" s="75"/>
      <c r="L946" s="76"/>
      <c r="M946" s="77">
        <f t="shared" si="364"/>
        <v>0</v>
      </c>
      <c r="N946" s="78"/>
      <c r="O946" s="78"/>
      <c r="P946" s="78"/>
      <c r="Q946" s="78"/>
      <c r="R946" s="81"/>
      <c r="S946" s="62"/>
      <c r="T946" s="62"/>
      <c r="U946" s="62"/>
      <c r="V946" s="108"/>
      <c r="W946" s="108"/>
      <c r="X946" s="63"/>
      <c r="Y946" s="109"/>
      <c r="Z946" s="63"/>
      <c r="AA946" s="64"/>
      <c r="AB946" s="65"/>
      <c r="AC946" s="65"/>
      <c r="AD946" s="65"/>
      <c r="AE946" s="65"/>
      <c r="AF946" s="66"/>
      <c r="AG946" s="82"/>
      <c r="AH946" s="85"/>
      <c r="AI946" s="84"/>
      <c r="AJ946" s="83">
        <f t="shared" si="384"/>
        <v>0</v>
      </c>
      <c r="AK946" s="84" t="s">
        <v>77</v>
      </c>
      <c r="AL946" s="75" t="s">
        <v>77</v>
      </c>
      <c r="AM946" s="85" t="s">
        <v>77</v>
      </c>
      <c r="AN946" s="82"/>
      <c r="AO946" s="75"/>
      <c r="AP946" s="85"/>
      <c r="AQ946" s="82" t="s">
        <v>75</v>
      </c>
      <c r="AR946" s="75" t="s">
        <v>75</v>
      </c>
      <c r="AS946" s="75" t="s">
        <v>75</v>
      </c>
      <c r="AT946" s="75" t="s">
        <v>75</v>
      </c>
      <c r="AU946" s="85" t="s">
        <v>75</v>
      </c>
      <c r="AV946" s="86">
        <f t="shared" si="369"/>
        <v>0</v>
      </c>
      <c r="AW946" s="108"/>
      <c r="AX946" s="108"/>
      <c r="AY946" s="108"/>
      <c r="AZ946" s="108"/>
      <c r="BA946" s="108"/>
      <c r="BB946" s="108"/>
      <c r="BC946" s="108"/>
      <c r="BD946" s="108"/>
      <c r="BE946" s="63"/>
    </row>
    <row r="947" spans="1:57" ht="34.049999999999997" customHeight="1" x14ac:dyDescent="0.3">
      <c r="A947" s="702"/>
      <c r="B947" s="716"/>
      <c r="C947" s="672"/>
      <c r="D947" s="72" t="s">
        <v>78</v>
      </c>
      <c r="E947" s="678"/>
      <c r="F947" s="672"/>
      <c r="G947" s="73">
        <f t="shared" si="363"/>
        <v>0</v>
      </c>
      <c r="H947" s="74">
        <f t="shared" si="279"/>
        <v>0</v>
      </c>
      <c r="I947" s="75"/>
      <c r="J947" s="75"/>
      <c r="K947" s="75"/>
      <c r="L947" s="76"/>
      <c r="M947" s="77">
        <f t="shared" si="364"/>
        <v>0</v>
      </c>
      <c r="N947" s="78"/>
      <c r="O947" s="78"/>
      <c r="P947" s="78"/>
      <c r="Q947" s="78"/>
      <c r="R947" s="81"/>
      <c r="S947" s="62"/>
      <c r="T947" s="62"/>
      <c r="U947" s="62"/>
      <c r="V947" s="108"/>
      <c r="W947" s="108"/>
      <c r="X947" s="63"/>
      <c r="Y947" s="109"/>
      <c r="Z947" s="63"/>
      <c r="AA947" s="64"/>
      <c r="AB947" s="65"/>
      <c r="AC947" s="65"/>
      <c r="AD947" s="65"/>
      <c r="AE947" s="65"/>
      <c r="AF947" s="66"/>
      <c r="AG947" s="82"/>
      <c r="AH947" s="85"/>
      <c r="AI947" s="84"/>
      <c r="AJ947" s="83">
        <f>SUM(AK947:AM947)</f>
        <v>0</v>
      </c>
      <c r="AK947" s="84"/>
      <c r="AL947" s="75"/>
      <c r="AM947" s="85"/>
      <c r="AN947" s="82" t="s">
        <v>75</v>
      </c>
      <c r="AO947" s="75" t="s">
        <v>75</v>
      </c>
      <c r="AP947" s="85" t="s">
        <v>75</v>
      </c>
      <c r="AQ947" s="82" t="s">
        <v>75</v>
      </c>
      <c r="AR947" s="75" t="s">
        <v>75</v>
      </c>
      <c r="AS947" s="75" t="s">
        <v>75</v>
      </c>
      <c r="AT947" s="75" t="s">
        <v>75</v>
      </c>
      <c r="AU947" s="85" t="s">
        <v>75</v>
      </c>
      <c r="AV947" s="86">
        <f t="shared" si="369"/>
        <v>0</v>
      </c>
      <c r="AW947" s="108"/>
      <c r="AX947" s="108"/>
      <c r="AY947" s="108"/>
      <c r="AZ947" s="108"/>
      <c r="BA947" s="108"/>
      <c r="BB947" s="108"/>
      <c r="BC947" s="108"/>
      <c r="BD947" s="108"/>
      <c r="BE947" s="63"/>
    </row>
    <row r="948" spans="1:57" ht="34.049999999999997" customHeight="1" x14ac:dyDescent="0.3">
      <c r="A948" s="702"/>
      <c r="B948" s="716"/>
      <c r="C948" s="672"/>
      <c r="D948" s="72" t="s">
        <v>79</v>
      </c>
      <c r="E948" s="678"/>
      <c r="F948" s="672"/>
      <c r="G948" s="73">
        <f t="shared" si="363"/>
        <v>11</v>
      </c>
      <c r="H948" s="74">
        <f t="shared" si="279"/>
        <v>0</v>
      </c>
      <c r="I948" s="75"/>
      <c r="J948" s="75"/>
      <c r="K948" s="75"/>
      <c r="L948" s="76"/>
      <c r="M948" s="77">
        <f t="shared" si="364"/>
        <v>11</v>
      </c>
      <c r="N948" s="78"/>
      <c r="O948" s="78"/>
      <c r="P948" s="78"/>
      <c r="Q948" s="78"/>
      <c r="R948" s="81">
        <v>11</v>
      </c>
      <c r="S948" s="62"/>
      <c r="T948" s="62"/>
      <c r="U948" s="62"/>
      <c r="V948" s="108">
        <v>11</v>
      </c>
      <c r="W948" s="108"/>
      <c r="X948" s="63"/>
      <c r="Y948" s="109">
        <v>9</v>
      </c>
      <c r="Z948" s="63">
        <v>2</v>
      </c>
      <c r="AA948" s="64">
        <v>1</v>
      </c>
      <c r="AB948" s="65">
        <v>5</v>
      </c>
      <c r="AC948" s="65">
        <v>5</v>
      </c>
      <c r="AD948" s="65">
        <v>1</v>
      </c>
      <c r="AE948" s="65">
        <v>10</v>
      </c>
      <c r="AF948" s="66">
        <v>1</v>
      </c>
      <c r="AG948" s="82">
        <v>43.7</v>
      </c>
      <c r="AH948" s="85">
        <v>23.5</v>
      </c>
      <c r="AI948" s="84">
        <v>90.45</v>
      </c>
      <c r="AJ948" s="83">
        <f t="shared" ref="AJ948:AJ949" si="385">SUM(AQ948:AU948)</f>
        <v>11</v>
      </c>
      <c r="AK948" s="84" t="s">
        <v>77</v>
      </c>
      <c r="AL948" s="75" t="s">
        <v>77</v>
      </c>
      <c r="AM948" s="85" t="s">
        <v>77</v>
      </c>
      <c r="AN948" s="82" t="s">
        <v>75</v>
      </c>
      <c r="AO948" s="75" t="s">
        <v>75</v>
      </c>
      <c r="AP948" s="85" t="s">
        <v>75</v>
      </c>
      <c r="AQ948" s="82"/>
      <c r="AR948" s="75">
        <v>4</v>
      </c>
      <c r="AS948" s="75">
        <v>6</v>
      </c>
      <c r="AT948" s="75">
        <v>1</v>
      </c>
      <c r="AU948" s="85"/>
      <c r="AV948" s="86">
        <f t="shared" si="369"/>
        <v>0</v>
      </c>
      <c r="AW948" s="108"/>
      <c r="AX948" s="108"/>
      <c r="AY948" s="108"/>
      <c r="AZ948" s="108"/>
      <c r="BA948" s="108"/>
      <c r="BB948" s="108"/>
      <c r="BC948" s="108"/>
      <c r="BD948" s="108"/>
      <c r="BE948" s="63"/>
    </row>
    <row r="949" spans="1:57" ht="34.049999999999997" customHeight="1" x14ac:dyDescent="0.3">
      <c r="A949" s="702"/>
      <c r="B949" s="717"/>
      <c r="C949" s="673"/>
      <c r="D949" s="89" t="s">
        <v>80</v>
      </c>
      <c r="E949" s="679"/>
      <c r="F949" s="673"/>
      <c r="G949" s="90">
        <f t="shared" si="363"/>
        <v>0</v>
      </c>
      <c r="H949" s="91">
        <f t="shared" si="279"/>
        <v>0</v>
      </c>
      <c r="I949" s="92"/>
      <c r="J949" s="92"/>
      <c r="K949" s="92"/>
      <c r="L949" s="93"/>
      <c r="M949" s="110">
        <f t="shared" si="364"/>
        <v>0</v>
      </c>
      <c r="N949" s="98"/>
      <c r="O949" s="98"/>
      <c r="P949" s="98"/>
      <c r="Q949" s="98"/>
      <c r="R949" s="99"/>
      <c r="S949" s="114"/>
      <c r="T949" s="114"/>
      <c r="U949" s="114"/>
      <c r="V949" s="98"/>
      <c r="W949" s="98"/>
      <c r="X949" s="99"/>
      <c r="Y949" s="97"/>
      <c r="Z949" s="99"/>
      <c r="AA949" s="103"/>
      <c r="AB949" s="92"/>
      <c r="AC949" s="92"/>
      <c r="AD949" s="92"/>
      <c r="AE949" s="92"/>
      <c r="AF949" s="93"/>
      <c r="AG949" s="103"/>
      <c r="AH949" s="106"/>
      <c r="AI949" s="105"/>
      <c r="AJ949" s="104">
        <f t="shared" si="385"/>
        <v>0</v>
      </c>
      <c r="AK949" s="105" t="s">
        <v>75</v>
      </c>
      <c r="AL949" s="92" t="s">
        <v>75</v>
      </c>
      <c r="AM949" s="106" t="s">
        <v>75</v>
      </c>
      <c r="AN949" s="103" t="s">
        <v>75</v>
      </c>
      <c r="AO949" s="92" t="s">
        <v>77</v>
      </c>
      <c r="AP949" s="106" t="s">
        <v>77</v>
      </c>
      <c r="AQ949" s="103"/>
      <c r="AR949" s="92"/>
      <c r="AS949" s="92"/>
      <c r="AT949" s="92"/>
      <c r="AU949" s="106"/>
      <c r="AV949" s="107">
        <f t="shared" si="369"/>
        <v>0</v>
      </c>
      <c r="AW949" s="98"/>
      <c r="AX949" s="98"/>
      <c r="AY949" s="98"/>
      <c r="AZ949" s="98"/>
      <c r="BA949" s="98"/>
      <c r="BB949" s="98"/>
      <c r="BC949" s="98"/>
      <c r="BD949" s="98"/>
      <c r="BE949" s="99"/>
    </row>
    <row r="950" spans="1:57" ht="34.049999999999997" customHeight="1" x14ac:dyDescent="0.3">
      <c r="A950" s="702"/>
      <c r="B950" s="715" t="s">
        <v>435</v>
      </c>
      <c r="C950" s="733" t="s">
        <v>436</v>
      </c>
      <c r="D950" s="51" t="s">
        <v>74</v>
      </c>
      <c r="E950" s="724">
        <v>40</v>
      </c>
      <c r="F950" s="681">
        <f>E950-SUM(M950:M954)</f>
        <v>10</v>
      </c>
      <c r="G950" s="53">
        <f t="shared" si="363"/>
        <v>0</v>
      </c>
      <c r="H950" s="54">
        <f t="shared" si="279"/>
        <v>0</v>
      </c>
      <c r="I950" s="55"/>
      <c r="J950" s="55"/>
      <c r="K950" s="55"/>
      <c r="L950" s="56"/>
      <c r="M950" s="57">
        <f t="shared" si="364"/>
        <v>0</v>
      </c>
      <c r="N950" s="58"/>
      <c r="O950" s="58"/>
      <c r="P950" s="58"/>
      <c r="Q950" s="58"/>
      <c r="R950" s="59"/>
      <c r="S950" s="60"/>
      <c r="T950" s="58"/>
      <c r="U950" s="58"/>
      <c r="V950" s="55"/>
      <c r="W950" s="58"/>
      <c r="X950" s="61"/>
      <c r="Y950" s="62"/>
      <c r="Z950" s="63"/>
      <c r="AA950" s="64"/>
      <c r="AB950" s="65"/>
      <c r="AC950" s="65"/>
      <c r="AD950" s="65"/>
      <c r="AE950" s="65"/>
      <c r="AF950" s="66"/>
      <c r="AG950" s="64"/>
      <c r="AH950" s="66"/>
      <c r="AI950" s="67"/>
      <c r="AJ950" s="68">
        <f t="shared" ref="AJ950:AJ951" si="386">SUM(AN950:AP950)</f>
        <v>0</v>
      </c>
      <c r="AK950" s="69" t="s">
        <v>75</v>
      </c>
      <c r="AL950" s="55" t="s">
        <v>75</v>
      </c>
      <c r="AM950" s="70" t="s">
        <v>75</v>
      </c>
      <c r="AN950" s="67"/>
      <c r="AO950" s="55"/>
      <c r="AP950" s="70"/>
      <c r="AQ950" s="67" t="s">
        <v>75</v>
      </c>
      <c r="AR950" s="55" t="s">
        <v>75</v>
      </c>
      <c r="AS950" s="55" t="s">
        <v>75</v>
      </c>
      <c r="AT950" s="55" t="s">
        <v>75</v>
      </c>
      <c r="AU950" s="56" t="s">
        <v>75</v>
      </c>
      <c r="AV950" s="71">
        <f t="shared" si="369"/>
        <v>0</v>
      </c>
      <c r="AW950" s="58"/>
      <c r="AX950" s="58"/>
      <c r="AY950" s="58"/>
      <c r="AZ950" s="58"/>
      <c r="BA950" s="58"/>
      <c r="BB950" s="58"/>
      <c r="BC950" s="58"/>
      <c r="BD950" s="58"/>
      <c r="BE950" s="61"/>
    </row>
    <row r="951" spans="1:57" ht="34.049999999999997" customHeight="1" x14ac:dyDescent="0.3">
      <c r="A951" s="702"/>
      <c r="B951" s="716"/>
      <c r="C951" s="672"/>
      <c r="D951" s="72" t="s">
        <v>76</v>
      </c>
      <c r="E951" s="678"/>
      <c r="F951" s="672"/>
      <c r="G951" s="73">
        <f t="shared" si="363"/>
        <v>0</v>
      </c>
      <c r="H951" s="74">
        <f t="shared" ref="H951:H1004" si="387">SUM(I951:L951)</f>
        <v>0</v>
      </c>
      <c r="I951" s="75"/>
      <c r="J951" s="75"/>
      <c r="K951" s="75"/>
      <c r="L951" s="76"/>
      <c r="M951" s="77">
        <f t="shared" si="364"/>
        <v>0</v>
      </c>
      <c r="N951" s="78"/>
      <c r="O951" s="78"/>
      <c r="P951" s="78"/>
      <c r="Q951" s="78"/>
      <c r="R951" s="79"/>
      <c r="S951" s="80"/>
      <c r="T951" s="75"/>
      <c r="U951" s="75"/>
      <c r="V951" s="78"/>
      <c r="W951" s="78"/>
      <c r="X951" s="81"/>
      <c r="Y951" s="62"/>
      <c r="Z951" s="63"/>
      <c r="AA951" s="64"/>
      <c r="AB951" s="65"/>
      <c r="AC951" s="65"/>
      <c r="AD951" s="65"/>
      <c r="AE951" s="65"/>
      <c r="AF951" s="66"/>
      <c r="AG951" s="82"/>
      <c r="AH951" s="76"/>
      <c r="AI951" s="82"/>
      <c r="AJ951" s="83">
        <f t="shared" si="386"/>
        <v>0</v>
      </c>
      <c r="AK951" s="84" t="s">
        <v>77</v>
      </c>
      <c r="AL951" s="75" t="s">
        <v>77</v>
      </c>
      <c r="AM951" s="85" t="s">
        <v>77</v>
      </c>
      <c r="AN951" s="82"/>
      <c r="AO951" s="75"/>
      <c r="AP951" s="85"/>
      <c r="AQ951" s="82" t="s">
        <v>75</v>
      </c>
      <c r="AR951" s="75" t="s">
        <v>75</v>
      </c>
      <c r="AS951" s="75" t="s">
        <v>75</v>
      </c>
      <c r="AT951" s="75" t="s">
        <v>75</v>
      </c>
      <c r="AU951" s="76" t="s">
        <v>75</v>
      </c>
      <c r="AV951" s="86">
        <f t="shared" si="369"/>
        <v>0</v>
      </c>
      <c r="AW951" s="78"/>
      <c r="AX951" s="78"/>
      <c r="AY951" s="78"/>
      <c r="AZ951" s="78"/>
      <c r="BA951" s="78"/>
      <c r="BB951" s="78"/>
      <c r="BC951" s="78"/>
      <c r="BD951" s="78"/>
      <c r="BE951" s="81"/>
    </row>
    <row r="952" spans="1:57" ht="34.049999999999997" customHeight="1" x14ac:dyDescent="0.3">
      <c r="A952" s="702"/>
      <c r="B952" s="716"/>
      <c r="C952" s="672"/>
      <c r="D952" s="72" t="s">
        <v>78</v>
      </c>
      <c r="E952" s="678"/>
      <c r="F952" s="672"/>
      <c r="G952" s="73">
        <f t="shared" si="363"/>
        <v>0</v>
      </c>
      <c r="H952" s="74">
        <f t="shared" si="387"/>
        <v>0</v>
      </c>
      <c r="I952" s="75"/>
      <c r="J952" s="75"/>
      <c r="K952" s="75"/>
      <c r="L952" s="76"/>
      <c r="M952" s="77">
        <f t="shared" si="364"/>
        <v>0</v>
      </c>
      <c r="N952" s="78"/>
      <c r="O952" s="78"/>
      <c r="P952" s="78"/>
      <c r="Q952" s="87"/>
      <c r="R952" s="79"/>
      <c r="S952" s="80"/>
      <c r="T952" s="78"/>
      <c r="U952" s="78"/>
      <c r="V952" s="78"/>
      <c r="W952" s="78"/>
      <c r="X952" s="81"/>
      <c r="Y952" s="62"/>
      <c r="Z952" s="63"/>
      <c r="AA952" s="64"/>
      <c r="AB952" s="65"/>
      <c r="AC952" s="65"/>
      <c r="AD952" s="65"/>
      <c r="AE952" s="65"/>
      <c r="AF952" s="66"/>
      <c r="AG952" s="82"/>
      <c r="AH952" s="76"/>
      <c r="AI952" s="82"/>
      <c r="AJ952" s="83">
        <f>SUM(AK952:AM952)</f>
        <v>0</v>
      </c>
      <c r="AK952" s="84"/>
      <c r="AL952" s="75"/>
      <c r="AM952" s="85"/>
      <c r="AN952" s="82" t="s">
        <v>75</v>
      </c>
      <c r="AO952" s="75" t="s">
        <v>75</v>
      </c>
      <c r="AP952" s="85" t="s">
        <v>75</v>
      </c>
      <c r="AQ952" s="82" t="s">
        <v>75</v>
      </c>
      <c r="AR952" s="75" t="s">
        <v>75</v>
      </c>
      <c r="AS952" s="75" t="s">
        <v>75</v>
      </c>
      <c r="AT952" s="75" t="s">
        <v>75</v>
      </c>
      <c r="AU952" s="76" t="s">
        <v>75</v>
      </c>
      <c r="AV952" s="86">
        <f t="shared" si="369"/>
        <v>0</v>
      </c>
      <c r="AW952" s="78"/>
      <c r="AX952" s="78"/>
      <c r="AY952" s="78"/>
      <c r="AZ952" s="78"/>
      <c r="BA952" s="78"/>
      <c r="BB952" s="78"/>
      <c r="BC952" s="78"/>
      <c r="BD952" s="78"/>
      <c r="BE952" s="81"/>
    </row>
    <row r="953" spans="1:57" ht="34.049999999999997" customHeight="1" x14ac:dyDescent="0.3">
      <c r="A953" s="702"/>
      <c r="B953" s="716"/>
      <c r="C953" s="672"/>
      <c r="D953" s="72" t="s">
        <v>79</v>
      </c>
      <c r="E953" s="678"/>
      <c r="F953" s="672"/>
      <c r="G953" s="73">
        <f t="shared" si="363"/>
        <v>31</v>
      </c>
      <c r="H953" s="74">
        <f t="shared" si="387"/>
        <v>0</v>
      </c>
      <c r="I953" s="75"/>
      <c r="J953" s="75"/>
      <c r="K953" s="75"/>
      <c r="L953" s="76"/>
      <c r="M953" s="77">
        <f t="shared" si="364"/>
        <v>30</v>
      </c>
      <c r="N953" s="78"/>
      <c r="O953" s="78"/>
      <c r="P953" s="78"/>
      <c r="Q953" s="78"/>
      <c r="R953" s="79">
        <v>30</v>
      </c>
      <c r="S953" s="80">
        <v>3</v>
      </c>
      <c r="T953" s="78"/>
      <c r="U953" s="78"/>
      <c r="V953" s="78">
        <v>27</v>
      </c>
      <c r="W953" s="78"/>
      <c r="X953" s="81"/>
      <c r="Y953" s="62">
        <v>29</v>
      </c>
      <c r="Z953" s="63">
        <v>1</v>
      </c>
      <c r="AA953" s="141"/>
      <c r="AB953" s="142">
        <v>10</v>
      </c>
      <c r="AC953" s="142">
        <v>10</v>
      </c>
      <c r="AD953" s="142">
        <v>1</v>
      </c>
      <c r="AE953" s="65">
        <v>26</v>
      </c>
      <c r="AF953" s="66">
        <v>4</v>
      </c>
      <c r="AG953" s="82">
        <v>40</v>
      </c>
      <c r="AH953" s="76">
        <v>11</v>
      </c>
      <c r="AI953" s="82">
        <v>100</v>
      </c>
      <c r="AJ953" s="83">
        <f t="shared" ref="AJ953:AJ954" si="388">SUM(AQ953:AU953)</f>
        <v>30</v>
      </c>
      <c r="AK953" s="84" t="s">
        <v>77</v>
      </c>
      <c r="AL953" s="75" t="s">
        <v>77</v>
      </c>
      <c r="AM953" s="85" t="s">
        <v>77</v>
      </c>
      <c r="AN953" s="82" t="s">
        <v>75</v>
      </c>
      <c r="AO953" s="75" t="s">
        <v>75</v>
      </c>
      <c r="AP953" s="85" t="s">
        <v>75</v>
      </c>
      <c r="AQ953" s="88">
        <v>2</v>
      </c>
      <c r="AR953" s="76">
        <v>5</v>
      </c>
      <c r="AS953" s="76">
        <v>16</v>
      </c>
      <c r="AT953" s="76">
        <v>5</v>
      </c>
      <c r="AU953" s="85">
        <v>2</v>
      </c>
      <c r="AV953" s="86">
        <f t="shared" si="369"/>
        <v>1</v>
      </c>
      <c r="AW953" s="78"/>
      <c r="AX953" s="78"/>
      <c r="AY953" s="78"/>
      <c r="AZ953" s="78"/>
      <c r="BA953" s="78"/>
      <c r="BB953" s="78"/>
      <c r="BC953" s="78">
        <v>1</v>
      </c>
      <c r="BD953" s="78"/>
      <c r="BE953" s="81"/>
    </row>
    <row r="954" spans="1:57" ht="34.049999999999997" customHeight="1" x14ac:dyDescent="0.3">
      <c r="A954" s="702"/>
      <c r="B954" s="717"/>
      <c r="C954" s="734"/>
      <c r="D954" s="89" t="s">
        <v>80</v>
      </c>
      <c r="E954" s="679"/>
      <c r="F954" s="673"/>
      <c r="G954" s="90">
        <f t="shared" si="363"/>
        <v>0</v>
      </c>
      <c r="H954" s="91">
        <f t="shared" si="387"/>
        <v>0</v>
      </c>
      <c r="I954" s="92"/>
      <c r="J954" s="92"/>
      <c r="K954" s="92"/>
      <c r="L954" s="93"/>
      <c r="M954" s="94">
        <f t="shared" si="364"/>
        <v>0</v>
      </c>
      <c r="N954" s="95"/>
      <c r="O954" s="95"/>
      <c r="P954" s="95"/>
      <c r="Q954" s="95"/>
      <c r="R954" s="96"/>
      <c r="S954" s="97"/>
      <c r="T954" s="98"/>
      <c r="U954" s="98"/>
      <c r="V954" s="98"/>
      <c r="W954" s="98"/>
      <c r="X954" s="99"/>
      <c r="Y954" s="100"/>
      <c r="Z954" s="81"/>
      <c r="AA954" s="82"/>
      <c r="AB954" s="75"/>
      <c r="AC954" s="75"/>
      <c r="AD954" s="75"/>
      <c r="AE954" s="75"/>
      <c r="AF954" s="76"/>
      <c r="AG954" s="101"/>
      <c r="AH954" s="102"/>
      <c r="AI954" s="103"/>
      <c r="AJ954" s="104">
        <f t="shared" si="388"/>
        <v>0</v>
      </c>
      <c r="AK954" s="105" t="s">
        <v>75</v>
      </c>
      <c r="AL954" s="92" t="s">
        <v>75</v>
      </c>
      <c r="AM954" s="106" t="s">
        <v>75</v>
      </c>
      <c r="AN954" s="103" t="s">
        <v>75</v>
      </c>
      <c r="AO954" s="92" t="s">
        <v>77</v>
      </c>
      <c r="AP954" s="106" t="s">
        <v>77</v>
      </c>
      <c r="AQ954" s="103"/>
      <c r="AR954" s="92"/>
      <c r="AS954" s="92"/>
      <c r="AT954" s="92"/>
      <c r="AU954" s="93"/>
      <c r="AV954" s="107">
        <f t="shared" si="369"/>
        <v>0</v>
      </c>
      <c r="AW954" s="98"/>
      <c r="AX954" s="98"/>
      <c r="AY954" s="98"/>
      <c r="AZ954" s="98"/>
      <c r="BA954" s="98"/>
      <c r="BB954" s="98"/>
      <c r="BC954" s="98"/>
      <c r="BD954" s="98"/>
      <c r="BE954" s="99"/>
    </row>
    <row r="955" spans="1:57" ht="34.049999999999997" customHeight="1" x14ac:dyDescent="0.3">
      <c r="A955" s="702"/>
      <c r="B955" s="715" t="s">
        <v>437</v>
      </c>
      <c r="C955" s="732" t="s">
        <v>438</v>
      </c>
      <c r="D955" s="51" t="s">
        <v>74</v>
      </c>
      <c r="E955" s="724">
        <v>10</v>
      </c>
      <c r="F955" s="681">
        <f>E955-SUM(M955:M959)</f>
        <v>5</v>
      </c>
      <c r="G955" s="53">
        <f t="shared" si="363"/>
        <v>0</v>
      </c>
      <c r="H955" s="54">
        <f t="shared" si="387"/>
        <v>0</v>
      </c>
      <c r="I955" s="55"/>
      <c r="J955" s="55"/>
      <c r="K955" s="55"/>
      <c r="L955" s="56"/>
      <c r="M955" s="57">
        <f t="shared" si="364"/>
        <v>0</v>
      </c>
      <c r="N955" s="58"/>
      <c r="O955" s="58"/>
      <c r="P955" s="58"/>
      <c r="Q955" s="58"/>
      <c r="R955" s="61"/>
      <c r="S955" s="62"/>
      <c r="T955" s="62"/>
      <c r="U955" s="62"/>
      <c r="V955" s="108"/>
      <c r="W955" s="108"/>
      <c r="X955" s="63"/>
      <c r="Y955" s="60"/>
      <c r="Z955" s="61"/>
      <c r="AA955" s="67"/>
      <c r="AB955" s="55"/>
      <c r="AC955" s="55"/>
      <c r="AD955" s="55"/>
      <c r="AE955" s="55"/>
      <c r="AF955" s="56"/>
      <c r="AG955" s="67"/>
      <c r="AH955" s="70"/>
      <c r="AI955" s="69"/>
      <c r="AJ955" s="68">
        <f t="shared" ref="AJ955:AJ956" si="389">SUM(AN955:AP955)</f>
        <v>0</v>
      </c>
      <c r="AK955" s="69" t="s">
        <v>75</v>
      </c>
      <c r="AL955" s="55" t="s">
        <v>75</v>
      </c>
      <c r="AM955" s="70" t="s">
        <v>75</v>
      </c>
      <c r="AN955" s="67"/>
      <c r="AO955" s="55"/>
      <c r="AP955" s="70"/>
      <c r="AQ955" s="67" t="s">
        <v>75</v>
      </c>
      <c r="AR955" s="55" t="s">
        <v>75</v>
      </c>
      <c r="AS955" s="55" t="s">
        <v>75</v>
      </c>
      <c r="AT955" s="55" t="s">
        <v>75</v>
      </c>
      <c r="AU955" s="70" t="s">
        <v>75</v>
      </c>
      <c r="AV955" s="71">
        <f t="shared" si="369"/>
        <v>0</v>
      </c>
      <c r="AW955" s="108"/>
      <c r="AX955" s="108"/>
      <c r="AY955" s="108"/>
      <c r="AZ955" s="108"/>
      <c r="BA955" s="108"/>
      <c r="BB955" s="108"/>
      <c r="BC955" s="108"/>
      <c r="BD955" s="108"/>
      <c r="BE955" s="63"/>
    </row>
    <row r="956" spans="1:57" ht="34.049999999999997" customHeight="1" x14ac:dyDescent="0.3">
      <c r="A956" s="702"/>
      <c r="B956" s="716"/>
      <c r="C956" s="672"/>
      <c r="D956" s="72" t="s">
        <v>76</v>
      </c>
      <c r="E956" s="678"/>
      <c r="F956" s="672"/>
      <c r="G956" s="73">
        <f t="shared" si="363"/>
        <v>0</v>
      </c>
      <c r="H956" s="74">
        <f t="shared" si="387"/>
        <v>0</v>
      </c>
      <c r="I956" s="75"/>
      <c r="J956" s="75"/>
      <c r="K956" s="75"/>
      <c r="L956" s="76"/>
      <c r="M956" s="77">
        <f t="shared" si="364"/>
        <v>0</v>
      </c>
      <c r="N956" s="78"/>
      <c r="O956" s="78"/>
      <c r="P956" s="78"/>
      <c r="Q956" s="78"/>
      <c r="R956" s="81"/>
      <c r="S956" s="62"/>
      <c r="T956" s="62"/>
      <c r="U956" s="62"/>
      <c r="V956" s="108"/>
      <c r="W956" s="108"/>
      <c r="X956" s="63"/>
      <c r="Y956" s="109"/>
      <c r="Z956" s="63"/>
      <c r="AA956" s="64"/>
      <c r="AB956" s="65"/>
      <c r="AC956" s="65"/>
      <c r="AD956" s="65"/>
      <c r="AE956" s="65"/>
      <c r="AF956" s="66"/>
      <c r="AG956" s="82"/>
      <c r="AH956" s="85"/>
      <c r="AI956" s="84"/>
      <c r="AJ956" s="83">
        <f t="shared" si="389"/>
        <v>0</v>
      </c>
      <c r="AK956" s="84" t="s">
        <v>77</v>
      </c>
      <c r="AL956" s="75" t="s">
        <v>77</v>
      </c>
      <c r="AM956" s="85" t="s">
        <v>77</v>
      </c>
      <c r="AN956" s="82"/>
      <c r="AO956" s="75"/>
      <c r="AP956" s="85"/>
      <c r="AQ956" s="82" t="s">
        <v>75</v>
      </c>
      <c r="AR956" s="75" t="s">
        <v>75</v>
      </c>
      <c r="AS956" s="75" t="s">
        <v>75</v>
      </c>
      <c r="AT956" s="75" t="s">
        <v>75</v>
      </c>
      <c r="AU956" s="85" t="s">
        <v>75</v>
      </c>
      <c r="AV956" s="86">
        <f t="shared" si="369"/>
        <v>0</v>
      </c>
      <c r="AW956" s="108"/>
      <c r="AX956" s="108"/>
      <c r="AY956" s="108"/>
      <c r="AZ956" s="108"/>
      <c r="BA956" s="108"/>
      <c r="BB956" s="108"/>
      <c r="BC956" s="108"/>
      <c r="BD956" s="108"/>
      <c r="BE956" s="63"/>
    </row>
    <row r="957" spans="1:57" ht="34.049999999999997" customHeight="1" x14ac:dyDescent="0.3">
      <c r="A957" s="702"/>
      <c r="B957" s="716"/>
      <c r="C957" s="672"/>
      <c r="D957" s="72" t="s">
        <v>78</v>
      </c>
      <c r="E957" s="678"/>
      <c r="F957" s="672"/>
      <c r="G957" s="73">
        <f t="shared" si="363"/>
        <v>0</v>
      </c>
      <c r="H957" s="74">
        <f t="shared" si="387"/>
        <v>0</v>
      </c>
      <c r="I957" s="75"/>
      <c r="J957" s="75"/>
      <c r="K957" s="75"/>
      <c r="L957" s="76"/>
      <c r="M957" s="77">
        <f t="shared" si="364"/>
        <v>0</v>
      </c>
      <c r="N957" s="78"/>
      <c r="O957" s="78"/>
      <c r="P957" s="78"/>
      <c r="Q957" s="78"/>
      <c r="R957" s="81"/>
      <c r="S957" s="62"/>
      <c r="T957" s="62"/>
      <c r="U957" s="62"/>
      <c r="V957" s="108"/>
      <c r="W957" s="108"/>
      <c r="X957" s="63"/>
      <c r="Y957" s="109"/>
      <c r="Z957" s="63"/>
      <c r="AA957" s="64"/>
      <c r="AB957" s="65"/>
      <c r="AC957" s="65"/>
      <c r="AD957" s="65"/>
      <c r="AE957" s="65"/>
      <c r="AF957" s="66"/>
      <c r="AG957" s="82"/>
      <c r="AH957" s="85"/>
      <c r="AI957" s="84"/>
      <c r="AJ957" s="83">
        <f>SUM(AK957:AM957)</f>
        <v>0</v>
      </c>
      <c r="AK957" s="84"/>
      <c r="AL957" s="75"/>
      <c r="AM957" s="85"/>
      <c r="AN957" s="82" t="s">
        <v>75</v>
      </c>
      <c r="AO957" s="75" t="s">
        <v>75</v>
      </c>
      <c r="AP957" s="85" t="s">
        <v>75</v>
      </c>
      <c r="AQ957" s="82" t="s">
        <v>75</v>
      </c>
      <c r="AR957" s="75" t="s">
        <v>75</v>
      </c>
      <c r="AS957" s="75" t="s">
        <v>75</v>
      </c>
      <c r="AT957" s="75" t="s">
        <v>75</v>
      </c>
      <c r="AU957" s="85" t="s">
        <v>75</v>
      </c>
      <c r="AV957" s="86">
        <f t="shared" si="369"/>
        <v>0</v>
      </c>
      <c r="AW957" s="108"/>
      <c r="AX957" s="108"/>
      <c r="AY957" s="108"/>
      <c r="AZ957" s="108"/>
      <c r="BA957" s="108"/>
      <c r="BB957" s="108"/>
      <c r="BC957" s="108"/>
      <c r="BD957" s="108"/>
      <c r="BE957" s="63"/>
    </row>
    <row r="958" spans="1:57" ht="34.049999999999997" customHeight="1" x14ac:dyDescent="0.3">
      <c r="A958" s="702"/>
      <c r="B958" s="716"/>
      <c r="C958" s="672"/>
      <c r="D958" s="72" t="s">
        <v>79</v>
      </c>
      <c r="E958" s="678"/>
      <c r="F958" s="672"/>
      <c r="G958" s="73">
        <f t="shared" si="363"/>
        <v>5</v>
      </c>
      <c r="H958" s="74">
        <f t="shared" si="387"/>
        <v>0</v>
      </c>
      <c r="I958" s="75"/>
      <c r="J958" s="75"/>
      <c r="K958" s="75"/>
      <c r="L958" s="76"/>
      <c r="M958" s="77">
        <f t="shared" si="364"/>
        <v>5</v>
      </c>
      <c r="N958" s="78"/>
      <c r="O958" s="78"/>
      <c r="P958" s="78"/>
      <c r="Q958" s="78"/>
      <c r="R958" s="81">
        <v>5</v>
      </c>
      <c r="S958" s="62"/>
      <c r="T958" s="62"/>
      <c r="U958" s="62"/>
      <c r="V958" s="108">
        <v>5</v>
      </c>
      <c r="W958" s="108"/>
      <c r="X958" s="63"/>
      <c r="Y958" s="140">
        <v>5</v>
      </c>
      <c r="Z958" s="137"/>
      <c r="AA958" s="64"/>
      <c r="AB958" s="65">
        <v>2</v>
      </c>
      <c r="AC958" s="65">
        <v>2</v>
      </c>
      <c r="AD958" s="65"/>
      <c r="AE958" s="65">
        <v>2</v>
      </c>
      <c r="AF958" s="66">
        <v>2</v>
      </c>
      <c r="AG958" s="82">
        <v>45.8</v>
      </c>
      <c r="AH958" s="85">
        <v>27</v>
      </c>
      <c r="AI958" s="84">
        <v>104</v>
      </c>
      <c r="AJ958" s="83">
        <f t="shared" ref="AJ958:AJ959" si="390">SUM(AQ958:AU958)</f>
        <v>5</v>
      </c>
      <c r="AK958" s="84" t="s">
        <v>77</v>
      </c>
      <c r="AL958" s="75" t="s">
        <v>77</v>
      </c>
      <c r="AM958" s="85" t="s">
        <v>77</v>
      </c>
      <c r="AN958" s="82" t="s">
        <v>75</v>
      </c>
      <c r="AO958" s="75" t="s">
        <v>75</v>
      </c>
      <c r="AP958" s="85" t="s">
        <v>75</v>
      </c>
      <c r="AQ958" s="82"/>
      <c r="AR958" s="75"/>
      <c r="AS958" s="75">
        <v>5</v>
      </c>
      <c r="AT958" s="75"/>
      <c r="AU958" s="85"/>
      <c r="AV958" s="86">
        <f t="shared" si="369"/>
        <v>0</v>
      </c>
      <c r="AW958" s="108"/>
      <c r="AX958" s="108"/>
      <c r="AY958" s="108"/>
      <c r="AZ958" s="108"/>
      <c r="BA958" s="108"/>
      <c r="BB958" s="108"/>
      <c r="BC958" s="108"/>
      <c r="BD958" s="108"/>
      <c r="BE958" s="63"/>
    </row>
    <row r="959" spans="1:57" ht="34.049999999999997" customHeight="1" x14ac:dyDescent="0.3">
      <c r="A959" s="702"/>
      <c r="B959" s="717"/>
      <c r="C959" s="673"/>
      <c r="D959" s="89" t="s">
        <v>80</v>
      </c>
      <c r="E959" s="679"/>
      <c r="F959" s="673"/>
      <c r="G959" s="90">
        <f t="shared" si="363"/>
        <v>0</v>
      </c>
      <c r="H959" s="91">
        <f t="shared" si="387"/>
        <v>0</v>
      </c>
      <c r="I959" s="92"/>
      <c r="J959" s="92"/>
      <c r="K959" s="92"/>
      <c r="L959" s="93"/>
      <c r="M959" s="110">
        <f t="shared" si="364"/>
        <v>0</v>
      </c>
      <c r="N959" s="98"/>
      <c r="O959" s="98"/>
      <c r="P959" s="98"/>
      <c r="Q959" s="98"/>
      <c r="R959" s="99"/>
      <c r="S959" s="100"/>
      <c r="T959" s="100"/>
      <c r="U959" s="100"/>
      <c r="V959" s="78"/>
      <c r="W959" s="78"/>
      <c r="X959" s="81"/>
      <c r="Y959" s="80"/>
      <c r="Z959" s="81"/>
      <c r="AA959" s="82"/>
      <c r="AB959" s="75"/>
      <c r="AC959" s="75"/>
      <c r="AD959" s="75"/>
      <c r="AE959" s="75"/>
      <c r="AF959" s="76"/>
      <c r="AG959" s="103"/>
      <c r="AH959" s="106"/>
      <c r="AI959" s="111"/>
      <c r="AJ959" s="112">
        <f t="shared" si="390"/>
        <v>0</v>
      </c>
      <c r="AK959" s="105" t="s">
        <v>75</v>
      </c>
      <c r="AL959" s="92" t="s">
        <v>75</v>
      </c>
      <c r="AM959" s="106" t="s">
        <v>75</v>
      </c>
      <c r="AN959" s="103" t="s">
        <v>75</v>
      </c>
      <c r="AO959" s="92" t="s">
        <v>77</v>
      </c>
      <c r="AP959" s="106" t="s">
        <v>77</v>
      </c>
      <c r="AQ959" s="103"/>
      <c r="AR959" s="92"/>
      <c r="AS959" s="92"/>
      <c r="AT959" s="92"/>
      <c r="AU959" s="106"/>
      <c r="AV959" s="107">
        <f t="shared" si="369"/>
        <v>0</v>
      </c>
      <c r="AW959" s="78"/>
      <c r="AX959" s="78"/>
      <c r="AY959" s="78"/>
      <c r="AZ959" s="78"/>
      <c r="BA959" s="78"/>
      <c r="BB959" s="78"/>
      <c r="BC959" s="78"/>
      <c r="BD959" s="78"/>
      <c r="BE959" s="81"/>
    </row>
    <row r="960" spans="1:57" ht="34.049999999999997" customHeight="1" x14ac:dyDescent="0.3">
      <c r="A960" s="702"/>
      <c r="B960" s="715" t="s">
        <v>439</v>
      </c>
      <c r="C960" s="733" t="s">
        <v>440</v>
      </c>
      <c r="D960" s="51" t="s">
        <v>74</v>
      </c>
      <c r="E960" s="724">
        <v>15</v>
      </c>
      <c r="F960" s="681">
        <f>E960-SUM(M960:M964)</f>
        <v>6</v>
      </c>
      <c r="G960" s="53">
        <f t="shared" si="363"/>
        <v>0</v>
      </c>
      <c r="H960" s="54">
        <f t="shared" si="387"/>
        <v>0</v>
      </c>
      <c r="I960" s="55"/>
      <c r="J960" s="55"/>
      <c r="K960" s="55"/>
      <c r="L960" s="56"/>
      <c r="M960" s="57">
        <f t="shared" si="364"/>
        <v>0</v>
      </c>
      <c r="N960" s="58"/>
      <c r="O960" s="58"/>
      <c r="P960" s="58"/>
      <c r="Q960" s="58"/>
      <c r="R960" s="61"/>
      <c r="S960" s="113"/>
      <c r="T960" s="113"/>
      <c r="U960" s="113"/>
      <c r="V960" s="58"/>
      <c r="W960" s="58"/>
      <c r="X960" s="61"/>
      <c r="Y960" s="60"/>
      <c r="Z960" s="61"/>
      <c r="AA960" s="67"/>
      <c r="AB960" s="55"/>
      <c r="AC960" s="55"/>
      <c r="AD960" s="55"/>
      <c r="AE960" s="55"/>
      <c r="AF960" s="56"/>
      <c r="AG960" s="67"/>
      <c r="AH960" s="70"/>
      <c r="AI960" s="69"/>
      <c r="AJ960" s="68">
        <f t="shared" ref="AJ960:AJ961" si="391">SUM(AN960:AP960)</f>
        <v>0</v>
      </c>
      <c r="AK960" s="69" t="s">
        <v>75</v>
      </c>
      <c r="AL960" s="55" t="s">
        <v>75</v>
      </c>
      <c r="AM960" s="70" t="s">
        <v>75</v>
      </c>
      <c r="AN960" s="67"/>
      <c r="AO960" s="55"/>
      <c r="AP960" s="70"/>
      <c r="AQ960" s="67" t="s">
        <v>75</v>
      </c>
      <c r="AR960" s="55" t="s">
        <v>75</v>
      </c>
      <c r="AS960" s="55" t="s">
        <v>75</v>
      </c>
      <c r="AT960" s="55" t="s">
        <v>75</v>
      </c>
      <c r="AU960" s="70" t="s">
        <v>75</v>
      </c>
      <c r="AV960" s="71">
        <f t="shared" si="369"/>
        <v>0</v>
      </c>
      <c r="AW960" s="58"/>
      <c r="AX960" s="58"/>
      <c r="AY960" s="58"/>
      <c r="AZ960" s="58"/>
      <c r="BA960" s="58"/>
      <c r="BB960" s="58"/>
      <c r="BC960" s="58"/>
      <c r="BD960" s="58"/>
      <c r="BE960" s="61"/>
    </row>
    <row r="961" spans="1:57" ht="34.049999999999997" customHeight="1" x14ac:dyDescent="0.3">
      <c r="A961" s="702"/>
      <c r="B961" s="716"/>
      <c r="C961" s="672"/>
      <c r="D961" s="72" t="s">
        <v>76</v>
      </c>
      <c r="E961" s="678"/>
      <c r="F961" s="672"/>
      <c r="G961" s="73">
        <f t="shared" si="363"/>
        <v>0</v>
      </c>
      <c r="H961" s="74">
        <f t="shared" si="387"/>
        <v>0</v>
      </c>
      <c r="I961" s="75"/>
      <c r="J961" s="75"/>
      <c r="K961" s="75"/>
      <c r="L961" s="76"/>
      <c r="M961" s="77">
        <f t="shared" si="364"/>
        <v>0</v>
      </c>
      <c r="N961" s="78"/>
      <c r="O961" s="78"/>
      <c r="P961" s="78"/>
      <c r="Q961" s="78"/>
      <c r="R961" s="81"/>
      <c r="S961" s="62"/>
      <c r="T961" s="62"/>
      <c r="U961" s="62"/>
      <c r="V961" s="108"/>
      <c r="W961" s="108"/>
      <c r="X961" s="63"/>
      <c r="Y961" s="109"/>
      <c r="Z961" s="63"/>
      <c r="AA961" s="64"/>
      <c r="AB961" s="65"/>
      <c r="AC961" s="65"/>
      <c r="AD961" s="65"/>
      <c r="AE961" s="65"/>
      <c r="AF961" s="66"/>
      <c r="AG961" s="82"/>
      <c r="AH961" s="85"/>
      <c r="AI961" s="84"/>
      <c r="AJ961" s="83">
        <f t="shared" si="391"/>
        <v>0</v>
      </c>
      <c r="AK961" s="84" t="s">
        <v>77</v>
      </c>
      <c r="AL961" s="75" t="s">
        <v>77</v>
      </c>
      <c r="AM961" s="85" t="s">
        <v>77</v>
      </c>
      <c r="AN961" s="82"/>
      <c r="AO961" s="75"/>
      <c r="AP961" s="85"/>
      <c r="AQ961" s="82" t="s">
        <v>75</v>
      </c>
      <c r="AR961" s="75" t="s">
        <v>75</v>
      </c>
      <c r="AS961" s="75" t="s">
        <v>75</v>
      </c>
      <c r="AT961" s="75" t="s">
        <v>75</v>
      </c>
      <c r="AU961" s="85" t="s">
        <v>75</v>
      </c>
      <c r="AV961" s="86">
        <f t="shared" si="369"/>
        <v>0</v>
      </c>
      <c r="AW961" s="108"/>
      <c r="AX961" s="108"/>
      <c r="AY961" s="108"/>
      <c r="AZ961" s="108"/>
      <c r="BA961" s="108"/>
      <c r="BB961" s="108"/>
      <c r="BC961" s="108"/>
      <c r="BD961" s="108"/>
      <c r="BE961" s="63"/>
    </row>
    <row r="962" spans="1:57" ht="34.049999999999997" customHeight="1" x14ac:dyDescent="0.3">
      <c r="A962" s="702"/>
      <c r="B962" s="716"/>
      <c r="C962" s="672"/>
      <c r="D962" s="72" t="s">
        <v>78</v>
      </c>
      <c r="E962" s="678"/>
      <c r="F962" s="672"/>
      <c r="G962" s="73">
        <f t="shared" si="363"/>
        <v>0</v>
      </c>
      <c r="H962" s="74">
        <f t="shared" si="387"/>
        <v>0</v>
      </c>
      <c r="I962" s="75"/>
      <c r="J962" s="75"/>
      <c r="K962" s="75"/>
      <c r="L962" s="76"/>
      <c r="M962" s="77">
        <f t="shared" si="364"/>
        <v>0</v>
      </c>
      <c r="N962" s="78"/>
      <c r="O962" s="78"/>
      <c r="P962" s="78"/>
      <c r="Q962" s="78"/>
      <c r="R962" s="81"/>
      <c r="S962" s="62"/>
      <c r="T962" s="62"/>
      <c r="U962" s="62"/>
      <c r="V962" s="108"/>
      <c r="W962" s="108"/>
      <c r="X962" s="63"/>
      <c r="Y962" s="109"/>
      <c r="Z962" s="63"/>
      <c r="AA962" s="64"/>
      <c r="AB962" s="142"/>
      <c r="AC962" s="142"/>
      <c r="AD962" s="142"/>
      <c r="AE962" s="65"/>
      <c r="AF962" s="66"/>
      <c r="AG962" s="82"/>
      <c r="AH962" s="85"/>
      <c r="AI962" s="84"/>
      <c r="AJ962" s="83">
        <f>SUM(AK962:AM962)</f>
        <v>0</v>
      </c>
      <c r="AK962" s="84"/>
      <c r="AL962" s="75"/>
      <c r="AM962" s="85"/>
      <c r="AN962" s="82" t="s">
        <v>75</v>
      </c>
      <c r="AO962" s="75" t="s">
        <v>75</v>
      </c>
      <c r="AP962" s="85" t="s">
        <v>75</v>
      </c>
      <c r="AQ962" s="82" t="s">
        <v>75</v>
      </c>
      <c r="AR962" s="75" t="s">
        <v>75</v>
      </c>
      <c r="AS962" s="75" t="s">
        <v>75</v>
      </c>
      <c r="AT962" s="75" t="s">
        <v>75</v>
      </c>
      <c r="AU962" s="85" t="s">
        <v>75</v>
      </c>
      <c r="AV962" s="86">
        <f t="shared" si="369"/>
        <v>0</v>
      </c>
      <c r="AW962" s="108"/>
      <c r="AX962" s="108"/>
      <c r="AY962" s="108"/>
      <c r="AZ962" s="108"/>
      <c r="BA962" s="108"/>
      <c r="BB962" s="108"/>
      <c r="BC962" s="108"/>
      <c r="BD962" s="108"/>
      <c r="BE962" s="63"/>
    </row>
    <row r="963" spans="1:57" ht="34.049999999999997" customHeight="1" x14ac:dyDescent="0.3">
      <c r="A963" s="702"/>
      <c r="B963" s="716"/>
      <c r="C963" s="672"/>
      <c r="D963" s="72" t="s">
        <v>79</v>
      </c>
      <c r="E963" s="678"/>
      <c r="F963" s="672"/>
      <c r="G963" s="73">
        <f t="shared" si="363"/>
        <v>9</v>
      </c>
      <c r="H963" s="74">
        <f t="shared" si="387"/>
        <v>0</v>
      </c>
      <c r="I963" s="75"/>
      <c r="J963" s="75"/>
      <c r="K963" s="75"/>
      <c r="L963" s="76"/>
      <c r="M963" s="77">
        <f t="shared" si="364"/>
        <v>9</v>
      </c>
      <c r="N963" s="78"/>
      <c r="O963" s="78"/>
      <c r="P963" s="78"/>
      <c r="Q963" s="78"/>
      <c r="R963" s="81">
        <v>9</v>
      </c>
      <c r="S963" s="62">
        <v>1</v>
      </c>
      <c r="T963" s="62"/>
      <c r="U963" s="62"/>
      <c r="V963" s="108">
        <v>8</v>
      </c>
      <c r="W963" s="108"/>
      <c r="X963" s="63"/>
      <c r="Y963" s="109">
        <v>9</v>
      </c>
      <c r="Z963" s="63"/>
      <c r="AA963" s="64"/>
      <c r="AB963" s="142">
        <v>7</v>
      </c>
      <c r="AC963" s="142">
        <v>6</v>
      </c>
      <c r="AD963" s="142"/>
      <c r="AE963" s="65">
        <v>7</v>
      </c>
      <c r="AF963" s="66"/>
      <c r="AG963" s="82">
        <v>45</v>
      </c>
      <c r="AH963" s="85">
        <v>23</v>
      </c>
      <c r="AI963" s="84">
        <v>120</v>
      </c>
      <c r="AJ963" s="83">
        <f t="shared" ref="AJ963:AJ964" si="392">SUM(AQ963:AU963)</f>
        <v>9</v>
      </c>
      <c r="AK963" s="84" t="s">
        <v>77</v>
      </c>
      <c r="AL963" s="75" t="s">
        <v>77</v>
      </c>
      <c r="AM963" s="85" t="s">
        <v>77</v>
      </c>
      <c r="AN963" s="82" t="s">
        <v>75</v>
      </c>
      <c r="AO963" s="75" t="s">
        <v>75</v>
      </c>
      <c r="AP963" s="85" t="s">
        <v>75</v>
      </c>
      <c r="AQ963" s="82">
        <v>1</v>
      </c>
      <c r="AR963" s="75">
        <v>1</v>
      </c>
      <c r="AS963" s="75"/>
      <c r="AT963" s="75">
        <v>6</v>
      </c>
      <c r="AU963" s="85">
        <v>1</v>
      </c>
      <c r="AV963" s="86">
        <f t="shared" si="369"/>
        <v>0</v>
      </c>
      <c r="AW963" s="108"/>
      <c r="AX963" s="108"/>
      <c r="AY963" s="108"/>
      <c r="AZ963" s="108"/>
      <c r="BA963" s="108"/>
      <c r="BB963" s="108"/>
      <c r="BC963" s="108"/>
      <c r="BD963" s="108"/>
      <c r="BE963" s="63"/>
    </row>
    <row r="964" spans="1:57" ht="34.049999999999997" customHeight="1" x14ac:dyDescent="0.3">
      <c r="A964" s="702"/>
      <c r="B964" s="717"/>
      <c r="C964" s="734"/>
      <c r="D964" s="89" t="s">
        <v>80</v>
      </c>
      <c r="E964" s="679"/>
      <c r="F964" s="673"/>
      <c r="G964" s="90">
        <f t="shared" si="363"/>
        <v>0</v>
      </c>
      <c r="H964" s="91">
        <f t="shared" si="387"/>
        <v>0</v>
      </c>
      <c r="I964" s="92"/>
      <c r="J964" s="92"/>
      <c r="K964" s="92"/>
      <c r="L964" s="93"/>
      <c r="M964" s="110">
        <f t="shared" si="364"/>
        <v>0</v>
      </c>
      <c r="N964" s="98"/>
      <c r="O964" s="98"/>
      <c r="P964" s="98"/>
      <c r="Q964" s="98"/>
      <c r="R964" s="99"/>
      <c r="S964" s="114"/>
      <c r="T964" s="114"/>
      <c r="U964" s="114"/>
      <c r="V964" s="98"/>
      <c r="W964" s="98"/>
      <c r="X964" s="99"/>
      <c r="Y964" s="97"/>
      <c r="Z964" s="99"/>
      <c r="AA964" s="103"/>
      <c r="AB964" s="153"/>
      <c r="AC964" s="153"/>
      <c r="AD964" s="153"/>
      <c r="AE964" s="92"/>
      <c r="AF964" s="93"/>
      <c r="AG964" s="103"/>
      <c r="AH964" s="106"/>
      <c r="AI964" s="105"/>
      <c r="AJ964" s="104">
        <f t="shared" si="392"/>
        <v>0</v>
      </c>
      <c r="AK964" s="105" t="s">
        <v>75</v>
      </c>
      <c r="AL964" s="92" t="s">
        <v>75</v>
      </c>
      <c r="AM964" s="106" t="s">
        <v>75</v>
      </c>
      <c r="AN964" s="103" t="s">
        <v>75</v>
      </c>
      <c r="AO964" s="92" t="s">
        <v>77</v>
      </c>
      <c r="AP964" s="106" t="s">
        <v>77</v>
      </c>
      <c r="AQ964" s="103"/>
      <c r="AR964" s="92"/>
      <c r="AS964" s="92"/>
      <c r="AT964" s="92"/>
      <c r="AU964" s="106"/>
      <c r="AV964" s="107">
        <f t="shared" si="369"/>
        <v>0</v>
      </c>
      <c r="AW964" s="98"/>
      <c r="AX964" s="98"/>
      <c r="AY964" s="98"/>
      <c r="AZ964" s="98"/>
      <c r="BA964" s="98"/>
      <c r="BB964" s="98"/>
      <c r="BC964" s="98"/>
      <c r="BD964" s="98"/>
      <c r="BE964" s="99"/>
    </row>
    <row r="965" spans="1:57" ht="34.049999999999997" customHeight="1" x14ac:dyDescent="0.3">
      <c r="A965" s="702"/>
      <c r="B965" s="715" t="s">
        <v>441</v>
      </c>
      <c r="C965" s="732" t="s">
        <v>442</v>
      </c>
      <c r="D965" s="51" t="s">
        <v>74</v>
      </c>
      <c r="E965" s="724">
        <v>20</v>
      </c>
      <c r="F965" s="681">
        <f>E965-SUM(M965:M969)</f>
        <v>12</v>
      </c>
      <c r="G965" s="53">
        <f t="shared" si="363"/>
        <v>0</v>
      </c>
      <c r="H965" s="54">
        <f t="shared" si="387"/>
        <v>0</v>
      </c>
      <c r="I965" s="55"/>
      <c r="J965" s="55"/>
      <c r="K965" s="55"/>
      <c r="L965" s="56"/>
      <c r="M965" s="57">
        <f t="shared" si="364"/>
        <v>0</v>
      </c>
      <c r="N965" s="58"/>
      <c r="O965" s="58"/>
      <c r="P965" s="58"/>
      <c r="Q965" s="58"/>
      <c r="R965" s="59"/>
      <c r="S965" s="60"/>
      <c r="T965" s="58"/>
      <c r="U965" s="58"/>
      <c r="V965" s="55"/>
      <c r="W965" s="58"/>
      <c r="X965" s="61"/>
      <c r="Y965" s="62"/>
      <c r="Z965" s="63"/>
      <c r="AA965" s="64"/>
      <c r="AB965" s="142"/>
      <c r="AC965" s="142"/>
      <c r="AD965" s="142"/>
      <c r="AE965" s="65"/>
      <c r="AF965" s="66"/>
      <c r="AG965" s="64"/>
      <c r="AH965" s="66"/>
      <c r="AI965" s="67"/>
      <c r="AJ965" s="68">
        <f t="shared" ref="AJ965:AJ966" si="393">SUM(AN965:AP965)</f>
        <v>0</v>
      </c>
      <c r="AK965" s="69" t="s">
        <v>75</v>
      </c>
      <c r="AL965" s="55" t="s">
        <v>75</v>
      </c>
      <c r="AM965" s="70" t="s">
        <v>75</v>
      </c>
      <c r="AN965" s="67"/>
      <c r="AO965" s="55"/>
      <c r="AP965" s="70"/>
      <c r="AQ965" s="67" t="s">
        <v>75</v>
      </c>
      <c r="AR965" s="55" t="s">
        <v>75</v>
      </c>
      <c r="AS965" s="55" t="s">
        <v>75</v>
      </c>
      <c r="AT965" s="55" t="s">
        <v>75</v>
      </c>
      <c r="AU965" s="56" t="s">
        <v>75</v>
      </c>
      <c r="AV965" s="71">
        <f t="shared" si="369"/>
        <v>0</v>
      </c>
      <c r="AW965" s="58"/>
      <c r="AX965" s="58"/>
      <c r="AY965" s="58"/>
      <c r="AZ965" s="58"/>
      <c r="BA965" s="58"/>
      <c r="BB965" s="58"/>
      <c r="BC965" s="58"/>
      <c r="BD965" s="58"/>
      <c r="BE965" s="61"/>
    </row>
    <row r="966" spans="1:57" ht="34.049999999999997" customHeight="1" x14ac:dyDescent="0.3">
      <c r="A966" s="702"/>
      <c r="B966" s="716"/>
      <c r="C966" s="672"/>
      <c r="D966" s="72" t="s">
        <v>76</v>
      </c>
      <c r="E966" s="678"/>
      <c r="F966" s="672"/>
      <c r="G966" s="73">
        <f t="shared" si="363"/>
        <v>0</v>
      </c>
      <c r="H966" s="74">
        <f t="shared" si="387"/>
        <v>0</v>
      </c>
      <c r="I966" s="75"/>
      <c r="J966" s="75"/>
      <c r="K966" s="75"/>
      <c r="L966" s="76"/>
      <c r="M966" s="77">
        <f t="shared" si="364"/>
        <v>0</v>
      </c>
      <c r="N966" s="78"/>
      <c r="O966" s="78"/>
      <c r="P966" s="78"/>
      <c r="Q966" s="78"/>
      <c r="R966" s="79"/>
      <c r="S966" s="80"/>
      <c r="T966" s="75"/>
      <c r="U966" s="75"/>
      <c r="V966" s="78"/>
      <c r="W966" s="78"/>
      <c r="X966" s="81"/>
      <c r="Y966" s="62"/>
      <c r="Z966" s="63"/>
      <c r="AA966" s="64"/>
      <c r="AB966" s="142"/>
      <c r="AC966" s="142"/>
      <c r="AD966" s="142"/>
      <c r="AE966" s="65"/>
      <c r="AF966" s="66"/>
      <c r="AG966" s="82"/>
      <c r="AH966" s="76"/>
      <c r="AI966" s="82"/>
      <c r="AJ966" s="83">
        <f t="shared" si="393"/>
        <v>0</v>
      </c>
      <c r="AK966" s="84" t="s">
        <v>77</v>
      </c>
      <c r="AL966" s="75" t="s">
        <v>77</v>
      </c>
      <c r="AM966" s="85" t="s">
        <v>77</v>
      </c>
      <c r="AN966" s="82"/>
      <c r="AO966" s="75"/>
      <c r="AP966" s="85"/>
      <c r="AQ966" s="82" t="s">
        <v>75</v>
      </c>
      <c r="AR966" s="75" t="s">
        <v>75</v>
      </c>
      <c r="AS966" s="75" t="s">
        <v>75</v>
      </c>
      <c r="AT966" s="75" t="s">
        <v>75</v>
      </c>
      <c r="AU966" s="76" t="s">
        <v>75</v>
      </c>
      <c r="AV966" s="86">
        <f t="shared" si="369"/>
        <v>0</v>
      </c>
      <c r="AW966" s="78"/>
      <c r="AX966" s="78"/>
      <c r="AY966" s="78"/>
      <c r="AZ966" s="78"/>
      <c r="BA966" s="78"/>
      <c r="BB966" s="78"/>
      <c r="BC966" s="78"/>
      <c r="BD966" s="78"/>
      <c r="BE966" s="81"/>
    </row>
    <row r="967" spans="1:57" ht="34.049999999999997" customHeight="1" x14ac:dyDescent="0.3">
      <c r="A967" s="702"/>
      <c r="B967" s="716"/>
      <c r="C967" s="672"/>
      <c r="D967" s="72" t="s">
        <v>78</v>
      </c>
      <c r="E967" s="678"/>
      <c r="F967" s="672"/>
      <c r="G967" s="73">
        <f t="shared" si="363"/>
        <v>0</v>
      </c>
      <c r="H967" s="74">
        <f t="shared" si="387"/>
        <v>0</v>
      </c>
      <c r="I967" s="75"/>
      <c r="J967" s="75"/>
      <c r="K967" s="75"/>
      <c r="L967" s="76"/>
      <c r="M967" s="77">
        <f t="shared" si="364"/>
        <v>0</v>
      </c>
      <c r="N967" s="78"/>
      <c r="O967" s="78"/>
      <c r="P967" s="78"/>
      <c r="Q967" s="87"/>
      <c r="R967" s="79"/>
      <c r="S967" s="80"/>
      <c r="T967" s="78"/>
      <c r="U967" s="78"/>
      <c r="V967" s="78"/>
      <c r="W967" s="78"/>
      <c r="X967" s="81"/>
      <c r="Y967" s="62"/>
      <c r="Z967" s="63"/>
      <c r="AA967" s="64"/>
      <c r="AB967" s="142"/>
      <c r="AC967" s="142"/>
      <c r="AD967" s="142"/>
      <c r="AE967" s="65"/>
      <c r="AF967" s="66"/>
      <c r="AG967" s="82"/>
      <c r="AH967" s="76"/>
      <c r="AI967" s="82"/>
      <c r="AJ967" s="83">
        <f>SUM(AK967:AM967)</f>
        <v>0</v>
      </c>
      <c r="AK967" s="84"/>
      <c r="AL967" s="75"/>
      <c r="AM967" s="85"/>
      <c r="AN967" s="82" t="s">
        <v>75</v>
      </c>
      <c r="AO967" s="75" t="s">
        <v>75</v>
      </c>
      <c r="AP967" s="85" t="s">
        <v>75</v>
      </c>
      <c r="AQ967" s="82" t="s">
        <v>75</v>
      </c>
      <c r="AR967" s="75" t="s">
        <v>75</v>
      </c>
      <c r="AS967" s="75" t="s">
        <v>75</v>
      </c>
      <c r="AT967" s="75" t="s">
        <v>75</v>
      </c>
      <c r="AU967" s="76" t="s">
        <v>75</v>
      </c>
      <c r="AV967" s="86">
        <f t="shared" si="369"/>
        <v>0</v>
      </c>
      <c r="AW967" s="78"/>
      <c r="AX967" s="78"/>
      <c r="AY967" s="78"/>
      <c r="AZ967" s="78"/>
      <c r="BA967" s="78"/>
      <c r="BB967" s="78"/>
      <c r="BC967" s="78"/>
      <c r="BD967" s="78"/>
      <c r="BE967" s="81"/>
    </row>
    <row r="968" spans="1:57" ht="34.049999999999997" customHeight="1" x14ac:dyDescent="0.3">
      <c r="A968" s="702"/>
      <c r="B968" s="716"/>
      <c r="C968" s="672"/>
      <c r="D968" s="72" t="s">
        <v>79</v>
      </c>
      <c r="E968" s="678"/>
      <c r="F968" s="672"/>
      <c r="G968" s="73">
        <f t="shared" si="363"/>
        <v>8</v>
      </c>
      <c r="H968" s="74">
        <f t="shared" si="387"/>
        <v>0</v>
      </c>
      <c r="I968" s="75"/>
      <c r="J968" s="75"/>
      <c r="K968" s="75"/>
      <c r="L968" s="76"/>
      <c r="M968" s="77">
        <f t="shared" si="364"/>
        <v>8</v>
      </c>
      <c r="N968" s="78"/>
      <c r="O968" s="78"/>
      <c r="P968" s="78"/>
      <c r="Q968" s="78"/>
      <c r="R968" s="79">
        <v>8</v>
      </c>
      <c r="S968" s="80">
        <v>8</v>
      </c>
      <c r="T968" s="78"/>
      <c r="U968" s="78"/>
      <c r="V968" s="78"/>
      <c r="W968" s="78"/>
      <c r="X968" s="81"/>
      <c r="Y968" s="62">
        <v>7</v>
      </c>
      <c r="Z968" s="63">
        <v>1</v>
      </c>
      <c r="AA968" s="64"/>
      <c r="AB968" s="142">
        <v>3</v>
      </c>
      <c r="AC968" s="142">
        <v>3</v>
      </c>
      <c r="AD968" s="142">
        <v>4</v>
      </c>
      <c r="AE968" s="65">
        <v>8</v>
      </c>
      <c r="AF968" s="66">
        <v>3</v>
      </c>
      <c r="AG968" s="82">
        <v>46</v>
      </c>
      <c r="AH968" s="76">
        <v>22</v>
      </c>
      <c r="AI968" s="82">
        <v>109</v>
      </c>
      <c r="AJ968" s="83">
        <f t="shared" ref="AJ968:AJ969" si="394">SUM(AQ968:AU968)</f>
        <v>8</v>
      </c>
      <c r="AK968" s="84" t="s">
        <v>77</v>
      </c>
      <c r="AL968" s="75" t="s">
        <v>77</v>
      </c>
      <c r="AM968" s="85" t="s">
        <v>77</v>
      </c>
      <c r="AN968" s="82" t="s">
        <v>75</v>
      </c>
      <c r="AO968" s="75" t="s">
        <v>75</v>
      </c>
      <c r="AP968" s="85" t="s">
        <v>75</v>
      </c>
      <c r="AQ968" s="88"/>
      <c r="AR968" s="76">
        <v>3</v>
      </c>
      <c r="AS968" s="76">
        <v>3</v>
      </c>
      <c r="AT968" s="76">
        <v>2</v>
      </c>
      <c r="AU968" s="85"/>
      <c r="AV968" s="86">
        <f t="shared" si="369"/>
        <v>0</v>
      </c>
      <c r="AW968" s="78"/>
      <c r="AX968" s="78"/>
      <c r="AY968" s="78"/>
      <c r="AZ968" s="78"/>
      <c r="BA968" s="78"/>
      <c r="BB968" s="78"/>
      <c r="BC968" s="78"/>
      <c r="BD968" s="78"/>
      <c r="BE968" s="81"/>
    </row>
    <row r="969" spans="1:57" ht="34.049999999999997" customHeight="1" x14ac:dyDescent="0.3">
      <c r="A969" s="702"/>
      <c r="B969" s="717"/>
      <c r="C969" s="673"/>
      <c r="D969" s="89" t="s">
        <v>80</v>
      </c>
      <c r="E969" s="679"/>
      <c r="F969" s="673"/>
      <c r="G969" s="90">
        <f t="shared" si="363"/>
        <v>0</v>
      </c>
      <c r="H969" s="91">
        <f t="shared" si="387"/>
        <v>0</v>
      </c>
      <c r="I969" s="92"/>
      <c r="J969" s="92"/>
      <c r="K969" s="92"/>
      <c r="L969" s="93"/>
      <c r="M969" s="94">
        <f t="shared" si="364"/>
        <v>0</v>
      </c>
      <c r="N969" s="95"/>
      <c r="O969" s="95"/>
      <c r="P969" s="95"/>
      <c r="Q969" s="95"/>
      <c r="R969" s="96"/>
      <c r="S969" s="97"/>
      <c r="T969" s="98"/>
      <c r="U969" s="98"/>
      <c r="V969" s="98"/>
      <c r="W969" s="98"/>
      <c r="X969" s="99"/>
      <c r="Y969" s="100"/>
      <c r="Z969" s="81"/>
      <c r="AA969" s="82"/>
      <c r="AB969" s="123"/>
      <c r="AC969" s="123"/>
      <c r="AD969" s="123"/>
      <c r="AE969" s="75"/>
      <c r="AF969" s="76"/>
      <c r="AG969" s="101"/>
      <c r="AH969" s="102"/>
      <c r="AI969" s="103"/>
      <c r="AJ969" s="104">
        <f t="shared" si="394"/>
        <v>0</v>
      </c>
      <c r="AK969" s="105" t="s">
        <v>75</v>
      </c>
      <c r="AL969" s="92" t="s">
        <v>75</v>
      </c>
      <c r="AM969" s="106" t="s">
        <v>75</v>
      </c>
      <c r="AN969" s="103" t="s">
        <v>75</v>
      </c>
      <c r="AO969" s="92" t="s">
        <v>77</v>
      </c>
      <c r="AP969" s="106" t="s">
        <v>77</v>
      </c>
      <c r="AQ969" s="103"/>
      <c r="AR969" s="92"/>
      <c r="AS969" s="92"/>
      <c r="AT969" s="92"/>
      <c r="AU969" s="93"/>
      <c r="AV969" s="107">
        <f t="shared" si="369"/>
        <v>0</v>
      </c>
      <c r="AW969" s="98"/>
      <c r="AX969" s="98"/>
      <c r="AY969" s="98"/>
      <c r="AZ969" s="98"/>
      <c r="BA969" s="98"/>
      <c r="BB969" s="98"/>
      <c r="BC969" s="98"/>
      <c r="BD969" s="98"/>
      <c r="BE969" s="99"/>
    </row>
    <row r="970" spans="1:57" ht="34.049999999999997" customHeight="1" x14ac:dyDescent="0.3">
      <c r="A970" s="702"/>
      <c r="B970" s="715" t="s">
        <v>443</v>
      </c>
      <c r="C970" s="733" t="s">
        <v>444</v>
      </c>
      <c r="D970" s="51" t="s">
        <v>74</v>
      </c>
      <c r="E970" s="724">
        <v>35</v>
      </c>
      <c r="F970" s="681">
        <f>E970-SUM(M970:M974)</f>
        <v>10</v>
      </c>
      <c r="G970" s="53">
        <f t="shared" si="363"/>
        <v>2</v>
      </c>
      <c r="H970" s="54">
        <f t="shared" si="387"/>
        <v>0</v>
      </c>
      <c r="I970" s="55"/>
      <c r="J970" s="55"/>
      <c r="K970" s="55"/>
      <c r="L970" s="56"/>
      <c r="M970" s="57">
        <f t="shared" si="364"/>
        <v>2</v>
      </c>
      <c r="N970" s="58"/>
      <c r="O970" s="58"/>
      <c r="P970" s="58"/>
      <c r="Q970" s="58"/>
      <c r="R970" s="61">
        <v>2</v>
      </c>
      <c r="S970" s="62"/>
      <c r="T970" s="62"/>
      <c r="U970" s="62"/>
      <c r="V970" s="108">
        <v>2</v>
      </c>
      <c r="W970" s="108"/>
      <c r="X970" s="63"/>
      <c r="Y970" s="60">
        <v>1</v>
      </c>
      <c r="Z970" s="61">
        <v>1</v>
      </c>
      <c r="AA970" s="67"/>
      <c r="AB970" s="150">
        <v>1</v>
      </c>
      <c r="AC970" s="150">
        <v>1</v>
      </c>
      <c r="AD970" s="150"/>
      <c r="AE970" s="55">
        <v>2</v>
      </c>
      <c r="AF970" s="56"/>
      <c r="AG970" s="67">
        <v>34</v>
      </c>
      <c r="AH970" s="70">
        <v>12</v>
      </c>
      <c r="AI970" s="69">
        <v>20</v>
      </c>
      <c r="AJ970" s="68">
        <f t="shared" ref="AJ970:AJ971" si="395">SUM(AN970:AP970)</f>
        <v>2</v>
      </c>
      <c r="AK970" s="69" t="s">
        <v>75</v>
      </c>
      <c r="AL970" s="55" t="s">
        <v>75</v>
      </c>
      <c r="AM970" s="70" t="s">
        <v>75</v>
      </c>
      <c r="AN970" s="67"/>
      <c r="AO970" s="55">
        <v>1</v>
      </c>
      <c r="AP970" s="70">
        <v>1</v>
      </c>
      <c r="AQ970" s="67" t="s">
        <v>75</v>
      </c>
      <c r="AR970" s="55" t="s">
        <v>75</v>
      </c>
      <c r="AS970" s="55" t="s">
        <v>75</v>
      </c>
      <c r="AT970" s="55" t="s">
        <v>75</v>
      </c>
      <c r="AU970" s="70" t="s">
        <v>75</v>
      </c>
      <c r="AV970" s="71">
        <f t="shared" si="369"/>
        <v>0</v>
      </c>
      <c r="AW970" s="108"/>
      <c r="AX970" s="108"/>
      <c r="AY970" s="108"/>
      <c r="AZ970" s="108"/>
      <c r="BA970" s="108"/>
      <c r="BB970" s="108"/>
      <c r="BC970" s="108"/>
      <c r="BD970" s="108"/>
      <c r="BE970" s="63"/>
    </row>
    <row r="971" spans="1:57" ht="34.049999999999997" customHeight="1" x14ac:dyDescent="0.3">
      <c r="A971" s="702"/>
      <c r="B971" s="716"/>
      <c r="C971" s="672"/>
      <c r="D971" s="72" t="s">
        <v>76</v>
      </c>
      <c r="E971" s="678"/>
      <c r="F971" s="672"/>
      <c r="G971" s="73">
        <f t="shared" si="363"/>
        <v>0</v>
      </c>
      <c r="H971" s="74">
        <f t="shared" si="387"/>
        <v>0</v>
      </c>
      <c r="I971" s="75"/>
      <c r="J971" s="75"/>
      <c r="K971" s="75"/>
      <c r="L971" s="76"/>
      <c r="M971" s="77">
        <f t="shared" si="364"/>
        <v>0</v>
      </c>
      <c r="N971" s="78"/>
      <c r="O971" s="78"/>
      <c r="P971" s="78"/>
      <c r="Q971" s="78"/>
      <c r="R971" s="81"/>
      <c r="S971" s="62"/>
      <c r="T971" s="62"/>
      <c r="U971" s="62"/>
      <c r="V971" s="108"/>
      <c r="W971" s="108"/>
      <c r="X971" s="63"/>
      <c r="Y971" s="109"/>
      <c r="Z971" s="63"/>
      <c r="AA971" s="64"/>
      <c r="AB971" s="142"/>
      <c r="AC971" s="142"/>
      <c r="AD971" s="142"/>
      <c r="AE971" s="65"/>
      <c r="AF971" s="66"/>
      <c r="AG971" s="82"/>
      <c r="AH971" s="85"/>
      <c r="AI971" s="84"/>
      <c r="AJ971" s="83">
        <f t="shared" si="395"/>
        <v>0</v>
      </c>
      <c r="AK971" s="84" t="s">
        <v>77</v>
      </c>
      <c r="AL971" s="75" t="s">
        <v>77</v>
      </c>
      <c r="AM971" s="85" t="s">
        <v>77</v>
      </c>
      <c r="AN971" s="82"/>
      <c r="AO971" s="75"/>
      <c r="AP971" s="85"/>
      <c r="AQ971" s="82" t="s">
        <v>75</v>
      </c>
      <c r="AR971" s="75" t="s">
        <v>75</v>
      </c>
      <c r="AS971" s="75" t="s">
        <v>75</v>
      </c>
      <c r="AT971" s="75" t="s">
        <v>75</v>
      </c>
      <c r="AU971" s="85" t="s">
        <v>75</v>
      </c>
      <c r="AV971" s="86">
        <f t="shared" si="369"/>
        <v>0</v>
      </c>
      <c r="AW971" s="108"/>
      <c r="AX971" s="108"/>
      <c r="AY971" s="108"/>
      <c r="AZ971" s="108"/>
      <c r="BA971" s="108"/>
      <c r="BB971" s="108"/>
      <c r="BC971" s="108"/>
      <c r="BD971" s="108"/>
      <c r="BE971" s="63"/>
    </row>
    <row r="972" spans="1:57" ht="34.049999999999997" customHeight="1" x14ac:dyDescent="0.3">
      <c r="A972" s="702"/>
      <c r="B972" s="716"/>
      <c r="C972" s="672"/>
      <c r="D972" s="72" t="s">
        <v>78</v>
      </c>
      <c r="E972" s="678"/>
      <c r="F972" s="672"/>
      <c r="G972" s="73">
        <f t="shared" si="363"/>
        <v>0</v>
      </c>
      <c r="H972" s="74">
        <f t="shared" si="387"/>
        <v>0</v>
      </c>
      <c r="I972" s="75"/>
      <c r="J972" s="75"/>
      <c r="K972" s="75"/>
      <c r="L972" s="76"/>
      <c r="M972" s="77">
        <f t="shared" si="364"/>
        <v>0</v>
      </c>
      <c r="N972" s="78"/>
      <c r="O972" s="78"/>
      <c r="P972" s="78"/>
      <c r="Q972" s="78"/>
      <c r="R972" s="81"/>
      <c r="S972" s="62"/>
      <c r="T972" s="62"/>
      <c r="U972" s="62"/>
      <c r="V972" s="108"/>
      <c r="W972" s="108"/>
      <c r="X972" s="63"/>
      <c r="Y972" s="109"/>
      <c r="Z972" s="63"/>
      <c r="AA972" s="64"/>
      <c r="AB972" s="142"/>
      <c r="AC972" s="142"/>
      <c r="AD972" s="142"/>
      <c r="AE972" s="65"/>
      <c r="AF972" s="66"/>
      <c r="AG972" s="82"/>
      <c r="AH972" s="85"/>
      <c r="AI972" s="84"/>
      <c r="AJ972" s="83">
        <f>SUM(AK972:AM972)</f>
        <v>0</v>
      </c>
      <c r="AK972" s="84"/>
      <c r="AL972" s="75"/>
      <c r="AM972" s="85"/>
      <c r="AN972" s="82" t="s">
        <v>75</v>
      </c>
      <c r="AO972" s="75" t="s">
        <v>75</v>
      </c>
      <c r="AP972" s="85" t="s">
        <v>75</v>
      </c>
      <c r="AQ972" s="82" t="s">
        <v>75</v>
      </c>
      <c r="AR972" s="75" t="s">
        <v>75</v>
      </c>
      <c r="AS972" s="75" t="s">
        <v>75</v>
      </c>
      <c r="AT972" s="75" t="s">
        <v>75</v>
      </c>
      <c r="AU972" s="85" t="s">
        <v>75</v>
      </c>
      <c r="AV972" s="86">
        <f t="shared" si="369"/>
        <v>0</v>
      </c>
      <c r="AW972" s="108"/>
      <c r="AX972" s="108"/>
      <c r="AY972" s="108"/>
      <c r="AZ972" s="108"/>
      <c r="BA972" s="108"/>
      <c r="BB972" s="108"/>
      <c r="BC972" s="108"/>
      <c r="BD972" s="108"/>
      <c r="BE972" s="63"/>
    </row>
    <row r="973" spans="1:57" ht="34.049999999999997" customHeight="1" x14ac:dyDescent="0.3">
      <c r="A973" s="702"/>
      <c r="B973" s="716"/>
      <c r="C973" s="672"/>
      <c r="D973" s="72" t="s">
        <v>79</v>
      </c>
      <c r="E973" s="678"/>
      <c r="F973" s="672"/>
      <c r="G973" s="73">
        <f t="shared" si="363"/>
        <v>24</v>
      </c>
      <c r="H973" s="74">
        <f t="shared" si="387"/>
        <v>0</v>
      </c>
      <c r="I973" s="75"/>
      <c r="J973" s="75"/>
      <c r="K973" s="75"/>
      <c r="L973" s="76"/>
      <c r="M973" s="77">
        <f t="shared" si="364"/>
        <v>23</v>
      </c>
      <c r="N973" s="78"/>
      <c r="O973" s="78"/>
      <c r="P973" s="78"/>
      <c r="Q973" s="78"/>
      <c r="R973" s="81">
        <v>23</v>
      </c>
      <c r="S973" s="62">
        <v>3</v>
      </c>
      <c r="T973" s="62"/>
      <c r="U973" s="62"/>
      <c r="V973" s="108">
        <v>20</v>
      </c>
      <c r="W973" s="108"/>
      <c r="X973" s="63"/>
      <c r="Y973" s="109">
        <v>22</v>
      </c>
      <c r="Z973" s="63">
        <v>1</v>
      </c>
      <c r="AA973" s="64"/>
      <c r="AB973" s="142">
        <v>7</v>
      </c>
      <c r="AC973" s="142">
        <v>6</v>
      </c>
      <c r="AD973" s="142">
        <v>1</v>
      </c>
      <c r="AE973" s="65">
        <v>5</v>
      </c>
      <c r="AF973" s="66"/>
      <c r="AG973" s="82">
        <v>43</v>
      </c>
      <c r="AH973" s="85">
        <v>22</v>
      </c>
      <c r="AI973" s="84">
        <v>116</v>
      </c>
      <c r="AJ973" s="83">
        <f t="shared" ref="AJ973:AJ974" si="396">SUM(AQ973:AU973)</f>
        <v>20</v>
      </c>
      <c r="AK973" s="84" t="s">
        <v>77</v>
      </c>
      <c r="AL973" s="75" t="s">
        <v>77</v>
      </c>
      <c r="AM973" s="85" t="s">
        <v>77</v>
      </c>
      <c r="AN973" s="82" t="s">
        <v>75</v>
      </c>
      <c r="AO973" s="75" t="s">
        <v>75</v>
      </c>
      <c r="AP973" s="85" t="s">
        <v>75</v>
      </c>
      <c r="AQ973" s="82"/>
      <c r="AR973" s="75">
        <v>1</v>
      </c>
      <c r="AS973" s="75">
        <v>8</v>
      </c>
      <c r="AT973" s="75">
        <v>11</v>
      </c>
      <c r="AU973" s="85"/>
      <c r="AV973" s="86">
        <f t="shared" si="369"/>
        <v>1</v>
      </c>
      <c r="AW973" s="108"/>
      <c r="AX973" s="108"/>
      <c r="AY973" s="108"/>
      <c r="AZ973" s="108"/>
      <c r="BA973" s="108"/>
      <c r="BB973" s="108"/>
      <c r="BC973" s="108"/>
      <c r="BD973" s="108">
        <v>1</v>
      </c>
      <c r="BE973" s="63"/>
    </row>
    <row r="974" spans="1:57" ht="34.049999999999997" customHeight="1" x14ac:dyDescent="0.3">
      <c r="A974" s="702"/>
      <c r="B974" s="717"/>
      <c r="C974" s="734"/>
      <c r="D974" s="89" t="s">
        <v>80</v>
      </c>
      <c r="E974" s="679"/>
      <c r="F974" s="673"/>
      <c r="G974" s="90">
        <f t="shared" si="363"/>
        <v>0</v>
      </c>
      <c r="H974" s="91">
        <f t="shared" si="387"/>
        <v>0</v>
      </c>
      <c r="I974" s="92"/>
      <c r="J974" s="92"/>
      <c r="K974" s="92"/>
      <c r="L974" s="93"/>
      <c r="M974" s="110">
        <f t="shared" si="364"/>
        <v>0</v>
      </c>
      <c r="N974" s="98"/>
      <c r="O974" s="98"/>
      <c r="P974" s="98"/>
      <c r="Q974" s="98"/>
      <c r="R974" s="99"/>
      <c r="S974" s="100"/>
      <c r="T974" s="100"/>
      <c r="U974" s="100"/>
      <c r="V974" s="78"/>
      <c r="W974" s="78"/>
      <c r="X974" s="81"/>
      <c r="Y974" s="80"/>
      <c r="Z974" s="81"/>
      <c r="AA974" s="82"/>
      <c r="AB974" s="75"/>
      <c r="AC974" s="75"/>
      <c r="AD974" s="75"/>
      <c r="AE974" s="75"/>
      <c r="AF974" s="76"/>
      <c r="AG974" s="103"/>
      <c r="AH974" s="106"/>
      <c r="AI974" s="111"/>
      <c r="AJ974" s="112">
        <f t="shared" si="396"/>
        <v>0</v>
      </c>
      <c r="AK974" s="105" t="s">
        <v>75</v>
      </c>
      <c r="AL974" s="92" t="s">
        <v>75</v>
      </c>
      <c r="AM974" s="106" t="s">
        <v>75</v>
      </c>
      <c r="AN974" s="103" t="s">
        <v>75</v>
      </c>
      <c r="AO974" s="92" t="s">
        <v>77</v>
      </c>
      <c r="AP974" s="106" t="s">
        <v>77</v>
      </c>
      <c r="AQ974" s="103"/>
      <c r="AR974" s="92"/>
      <c r="AS974" s="92"/>
      <c r="AT974" s="92"/>
      <c r="AU974" s="106"/>
      <c r="AV974" s="107">
        <f t="shared" si="369"/>
        <v>0</v>
      </c>
      <c r="AW974" s="78"/>
      <c r="AX974" s="78"/>
      <c r="AY974" s="78"/>
      <c r="AZ974" s="78"/>
      <c r="BA974" s="78"/>
      <c r="BB974" s="78"/>
      <c r="BC974" s="78"/>
      <c r="BD974" s="78"/>
      <c r="BE974" s="81"/>
    </row>
    <row r="975" spans="1:57" ht="34.049999999999997" customHeight="1" x14ac:dyDescent="0.3">
      <c r="A975" s="702"/>
      <c r="B975" s="715" t="s">
        <v>445</v>
      </c>
      <c r="C975" s="732" t="s">
        <v>446</v>
      </c>
      <c r="D975" s="51" t="s">
        <v>74</v>
      </c>
      <c r="E975" s="724">
        <v>30</v>
      </c>
      <c r="F975" s="681">
        <f>E975-SUM(M975:M979)</f>
        <v>15</v>
      </c>
      <c r="G975" s="53">
        <f t="shared" si="363"/>
        <v>0</v>
      </c>
      <c r="H975" s="54">
        <f t="shared" si="387"/>
        <v>0</v>
      </c>
      <c r="I975" s="55"/>
      <c r="J975" s="55"/>
      <c r="K975" s="55"/>
      <c r="L975" s="56"/>
      <c r="M975" s="57">
        <f t="shared" si="364"/>
        <v>0</v>
      </c>
      <c r="N975" s="58"/>
      <c r="O975" s="58"/>
      <c r="P975" s="58"/>
      <c r="Q975" s="58"/>
      <c r="R975" s="61"/>
      <c r="S975" s="113"/>
      <c r="T975" s="113"/>
      <c r="U975" s="113"/>
      <c r="V975" s="58"/>
      <c r="W975" s="58"/>
      <c r="X975" s="61"/>
      <c r="Y975" s="60"/>
      <c r="Z975" s="61"/>
      <c r="AA975" s="67"/>
      <c r="AB975" s="55"/>
      <c r="AC975" s="55"/>
      <c r="AD975" s="55"/>
      <c r="AE975" s="55"/>
      <c r="AF975" s="56"/>
      <c r="AG975" s="67"/>
      <c r="AH975" s="70"/>
      <c r="AI975" s="69"/>
      <c r="AJ975" s="68">
        <f t="shared" ref="AJ975:AJ976" si="397">SUM(AN975:AP975)</f>
        <v>0</v>
      </c>
      <c r="AK975" s="69" t="s">
        <v>75</v>
      </c>
      <c r="AL975" s="55" t="s">
        <v>75</v>
      </c>
      <c r="AM975" s="70" t="s">
        <v>75</v>
      </c>
      <c r="AN975" s="67"/>
      <c r="AO975" s="55"/>
      <c r="AP975" s="70"/>
      <c r="AQ975" s="67" t="s">
        <v>75</v>
      </c>
      <c r="AR975" s="55" t="s">
        <v>75</v>
      </c>
      <c r="AS975" s="55" t="s">
        <v>75</v>
      </c>
      <c r="AT975" s="55" t="s">
        <v>75</v>
      </c>
      <c r="AU975" s="70" t="s">
        <v>75</v>
      </c>
      <c r="AV975" s="71">
        <f t="shared" si="369"/>
        <v>0</v>
      </c>
      <c r="AW975" s="58"/>
      <c r="AX975" s="58"/>
      <c r="AY975" s="58"/>
      <c r="AZ975" s="58"/>
      <c r="BA975" s="58"/>
      <c r="BB975" s="58"/>
      <c r="BC975" s="58"/>
      <c r="BD975" s="58"/>
      <c r="BE975" s="61"/>
    </row>
    <row r="976" spans="1:57" ht="34.049999999999997" customHeight="1" x14ac:dyDescent="0.3">
      <c r="A976" s="702"/>
      <c r="B976" s="716"/>
      <c r="C976" s="672"/>
      <c r="D976" s="72" t="s">
        <v>76</v>
      </c>
      <c r="E976" s="678"/>
      <c r="F976" s="672"/>
      <c r="G976" s="73">
        <f t="shared" si="363"/>
        <v>0</v>
      </c>
      <c r="H976" s="74">
        <f t="shared" si="387"/>
        <v>0</v>
      </c>
      <c r="I976" s="75"/>
      <c r="J976" s="75"/>
      <c r="K976" s="75"/>
      <c r="L976" s="76"/>
      <c r="M976" s="77">
        <f t="shared" si="364"/>
        <v>0</v>
      </c>
      <c r="N976" s="78"/>
      <c r="O976" s="78"/>
      <c r="P976" s="78"/>
      <c r="Q976" s="78"/>
      <c r="R976" s="81"/>
      <c r="S976" s="62"/>
      <c r="T976" s="62"/>
      <c r="U976" s="62"/>
      <c r="V976" s="108"/>
      <c r="W976" s="108"/>
      <c r="X976" s="63"/>
      <c r="Y976" s="109"/>
      <c r="Z976" s="63"/>
      <c r="AA976" s="64"/>
      <c r="AB976" s="65"/>
      <c r="AC976" s="65"/>
      <c r="AD976" s="65"/>
      <c r="AE976" s="65"/>
      <c r="AF976" s="66"/>
      <c r="AG976" s="82"/>
      <c r="AH976" s="85"/>
      <c r="AI976" s="84"/>
      <c r="AJ976" s="83">
        <f t="shared" si="397"/>
        <v>0</v>
      </c>
      <c r="AK976" s="84" t="s">
        <v>77</v>
      </c>
      <c r="AL976" s="75" t="s">
        <v>77</v>
      </c>
      <c r="AM976" s="85" t="s">
        <v>77</v>
      </c>
      <c r="AN976" s="82"/>
      <c r="AO976" s="75"/>
      <c r="AP976" s="85"/>
      <c r="AQ976" s="82" t="s">
        <v>75</v>
      </c>
      <c r="AR976" s="75" t="s">
        <v>75</v>
      </c>
      <c r="AS976" s="75" t="s">
        <v>75</v>
      </c>
      <c r="AT976" s="75" t="s">
        <v>75</v>
      </c>
      <c r="AU976" s="85" t="s">
        <v>75</v>
      </c>
      <c r="AV976" s="86">
        <f t="shared" si="369"/>
        <v>0</v>
      </c>
      <c r="AW976" s="108"/>
      <c r="AX976" s="108"/>
      <c r="AY976" s="108"/>
      <c r="AZ976" s="108"/>
      <c r="BA976" s="108"/>
      <c r="BB976" s="108"/>
      <c r="BC976" s="108"/>
      <c r="BD976" s="108"/>
      <c r="BE976" s="63"/>
    </row>
    <row r="977" spans="1:57" ht="34.049999999999997" customHeight="1" x14ac:dyDescent="0.3">
      <c r="A977" s="702"/>
      <c r="B977" s="716"/>
      <c r="C977" s="672"/>
      <c r="D977" s="72" t="s">
        <v>78</v>
      </c>
      <c r="E977" s="678"/>
      <c r="F977" s="672"/>
      <c r="G977" s="73">
        <f t="shared" si="363"/>
        <v>0</v>
      </c>
      <c r="H977" s="74">
        <f t="shared" si="387"/>
        <v>0</v>
      </c>
      <c r="I977" s="75"/>
      <c r="J977" s="75"/>
      <c r="K977" s="75"/>
      <c r="L977" s="76"/>
      <c r="M977" s="77">
        <f t="shared" si="364"/>
        <v>0</v>
      </c>
      <c r="N977" s="78"/>
      <c r="O977" s="78"/>
      <c r="P977" s="78"/>
      <c r="Q977" s="78"/>
      <c r="R977" s="81"/>
      <c r="S977" s="62"/>
      <c r="T977" s="62"/>
      <c r="U977" s="62"/>
      <c r="V977" s="108"/>
      <c r="W977" s="108"/>
      <c r="X977" s="63"/>
      <c r="Y977" s="109"/>
      <c r="Z977" s="63"/>
      <c r="AA977" s="64"/>
      <c r="AB977" s="65"/>
      <c r="AC977" s="65"/>
      <c r="AD977" s="65"/>
      <c r="AE977" s="65"/>
      <c r="AF977" s="66"/>
      <c r="AG977" s="82"/>
      <c r="AH977" s="85"/>
      <c r="AI977" s="84"/>
      <c r="AJ977" s="83">
        <f>SUM(AK977:AM977)</f>
        <v>0</v>
      </c>
      <c r="AK977" s="84"/>
      <c r="AL977" s="75"/>
      <c r="AM977" s="85"/>
      <c r="AN977" s="82" t="s">
        <v>75</v>
      </c>
      <c r="AO977" s="75" t="s">
        <v>75</v>
      </c>
      <c r="AP977" s="85" t="s">
        <v>75</v>
      </c>
      <c r="AQ977" s="82" t="s">
        <v>75</v>
      </c>
      <c r="AR977" s="75" t="s">
        <v>75</v>
      </c>
      <c r="AS977" s="75" t="s">
        <v>75</v>
      </c>
      <c r="AT977" s="75" t="s">
        <v>75</v>
      </c>
      <c r="AU977" s="85" t="s">
        <v>75</v>
      </c>
      <c r="AV977" s="86">
        <f t="shared" si="369"/>
        <v>0</v>
      </c>
      <c r="AW977" s="108"/>
      <c r="AX977" s="108"/>
      <c r="AY977" s="108"/>
      <c r="AZ977" s="108"/>
      <c r="BA977" s="108"/>
      <c r="BB977" s="108"/>
      <c r="BC977" s="108"/>
      <c r="BD977" s="108"/>
      <c r="BE977" s="63"/>
    </row>
    <row r="978" spans="1:57" ht="34.049999999999997" customHeight="1" x14ac:dyDescent="0.3">
      <c r="A978" s="702"/>
      <c r="B978" s="716"/>
      <c r="C978" s="672"/>
      <c r="D978" s="72" t="s">
        <v>79</v>
      </c>
      <c r="E978" s="678"/>
      <c r="F978" s="672"/>
      <c r="G978" s="73">
        <f t="shared" si="363"/>
        <v>16</v>
      </c>
      <c r="H978" s="74">
        <f t="shared" si="387"/>
        <v>1</v>
      </c>
      <c r="I978" s="75"/>
      <c r="J978" s="75"/>
      <c r="K978" s="75">
        <v>1</v>
      </c>
      <c r="L978" s="76"/>
      <c r="M978" s="77">
        <f t="shared" si="364"/>
        <v>15</v>
      </c>
      <c r="N978" s="78"/>
      <c r="O978" s="78"/>
      <c r="P978" s="78"/>
      <c r="Q978" s="78"/>
      <c r="R978" s="81">
        <v>15</v>
      </c>
      <c r="S978" s="62">
        <v>1</v>
      </c>
      <c r="T978" s="62"/>
      <c r="U978" s="62"/>
      <c r="V978" s="108">
        <v>14</v>
      </c>
      <c r="W978" s="108"/>
      <c r="X978" s="137"/>
      <c r="Y978" s="140">
        <v>14</v>
      </c>
      <c r="Z978" s="137">
        <v>1</v>
      </c>
      <c r="AA978" s="141"/>
      <c r="AB978" s="142">
        <v>9</v>
      </c>
      <c r="AC978" s="142">
        <v>9</v>
      </c>
      <c r="AD978" s="142">
        <v>2</v>
      </c>
      <c r="AE978" s="65">
        <v>9</v>
      </c>
      <c r="AF978" s="66">
        <v>1</v>
      </c>
      <c r="AG978" s="82">
        <v>39</v>
      </c>
      <c r="AH978" s="85">
        <v>17</v>
      </c>
      <c r="AI978" s="84">
        <v>95</v>
      </c>
      <c r="AJ978" s="83">
        <f t="shared" ref="AJ978:AJ979" si="398">SUM(AQ978:AU978)</f>
        <v>15</v>
      </c>
      <c r="AK978" s="84" t="s">
        <v>77</v>
      </c>
      <c r="AL978" s="75" t="s">
        <v>77</v>
      </c>
      <c r="AM978" s="85" t="s">
        <v>77</v>
      </c>
      <c r="AN978" s="82" t="s">
        <v>75</v>
      </c>
      <c r="AO978" s="75" t="s">
        <v>75</v>
      </c>
      <c r="AP978" s="85" t="s">
        <v>75</v>
      </c>
      <c r="AQ978" s="82">
        <v>1</v>
      </c>
      <c r="AR978" s="75"/>
      <c r="AS978" s="75">
        <v>14</v>
      </c>
      <c r="AT978" s="75"/>
      <c r="AU978" s="85"/>
      <c r="AV978" s="86">
        <f t="shared" si="369"/>
        <v>1</v>
      </c>
      <c r="AW978" s="108"/>
      <c r="AX978" s="108"/>
      <c r="AY978" s="108"/>
      <c r="AZ978" s="108"/>
      <c r="BA978" s="108"/>
      <c r="BB978" s="108"/>
      <c r="BC978" s="108"/>
      <c r="BD978" s="108">
        <v>1</v>
      </c>
      <c r="BE978" s="63"/>
    </row>
    <row r="979" spans="1:57" ht="34.049999999999997" customHeight="1" x14ac:dyDescent="0.3">
      <c r="A979" s="702"/>
      <c r="B979" s="717"/>
      <c r="C979" s="673"/>
      <c r="D979" s="89" t="s">
        <v>80</v>
      </c>
      <c r="E979" s="679"/>
      <c r="F979" s="673"/>
      <c r="G979" s="90">
        <f t="shared" si="363"/>
        <v>0</v>
      </c>
      <c r="H979" s="91">
        <f t="shared" si="387"/>
        <v>0</v>
      </c>
      <c r="I979" s="92"/>
      <c r="J979" s="92"/>
      <c r="K979" s="92"/>
      <c r="L979" s="93"/>
      <c r="M979" s="110">
        <f t="shared" si="364"/>
        <v>0</v>
      </c>
      <c r="N979" s="98"/>
      <c r="O979" s="98"/>
      <c r="P979" s="98"/>
      <c r="Q979" s="98"/>
      <c r="R979" s="99"/>
      <c r="S979" s="114"/>
      <c r="T979" s="114"/>
      <c r="U979" s="114"/>
      <c r="V979" s="98"/>
      <c r="W979" s="98"/>
      <c r="X979" s="99"/>
      <c r="Y979" s="97"/>
      <c r="Z979" s="99"/>
      <c r="AA979" s="103"/>
      <c r="AB979" s="92"/>
      <c r="AC979" s="92"/>
      <c r="AD979" s="92"/>
      <c r="AE979" s="92"/>
      <c r="AF979" s="93"/>
      <c r="AG979" s="103"/>
      <c r="AH979" s="106"/>
      <c r="AI979" s="105"/>
      <c r="AJ979" s="104">
        <f t="shared" si="398"/>
        <v>0</v>
      </c>
      <c r="AK979" s="105" t="s">
        <v>75</v>
      </c>
      <c r="AL979" s="92" t="s">
        <v>75</v>
      </c>
      <c r="AM979" s="106" t="s">
        <v>75</v>
      </c>
      <c r="AN979" s="103" t="s">
        <v>75</v>
      </c>
      <c r="AO979" s="92" t="s">
        <v>77</v>
      </c>
      <c r="AP979" s="106" t="s">
        <v>77</v>
      </c>
      <c r="AQ979" s="103"/>
      <c r="AR979" s="92"/>
      <c r="AS979" s="92"/>
      <c r="AT979" s="92"/>
      <c r="AU979" s="106"/>
      <c r="AV979" s="107">
        <f t="shared" si="369"/>
        <v>0</v>
      </c>
      <c r="AW979" s="98"/>
      <c r="AX979" s="98"/>
      <c r="AY979" s="98"/>
      <c r="AZ979" s="98"/>
      <c r="BA979" s="98"/>
      <c r="BB979" s="98"/>
      <c r="BC979" s="98"/>
      <c r="BD979" s="98"/>
      <c r="BE979" s="99"/>
    </row>
    <row r="980" spans="1:57" ht="34.049999999999997" customHeight="1" x14ac:dyDescent="0.3">
      <c r="A980" s="702"/>
      <c r="B980" s="715" t="s">
        <v>447</v>
      </c>
      <c r="C980" s="733" t="s">
        <v>448</v>
      </c>
      <c r="D980" s="51" t="s">
        <v>74</v>
      </c>
      <c r="E980" s="724">
        <v>20</v>
      </c>
      <c r="F980" s="681">
        <f>E980-SUM(M980:M984)</f>
        <v>12</v>
      </c>
      <c r="G980" s="53">
        <f t="shared" si="363"/>
        <v>0</v>
      </c>
      <c r="H980" s="54">
        <f t="shared" si="387"/>
        <v>0</v>
      </c>
      <c r="I980" s="55"/>
      <c r="J980" s="55"/>
      <c r="K980" s="55"/>
      <c r="L980" s="56"/>
      <c r="M980" s="57">
        <f t="shared" si="364"/>
        <v>0</v>
      </c>
      <c r="N980" s="58"/>
      <c r="O980" s="58"/>
      <c r="P980" s="58"/>
      <c r="Q980" s="58"/>
      <c r="R980" s="59"/>
      <c r="S980" s="60"/>
      <c r="T980" s="58"/>
      <c r="U980" s="58"/>
      <c r="V980" s="55"/>
      <c r="W980" s="58"/>
      <c r="X980" s="61"/>
      <c r="Y980" s="62"/>
      <c r="Z980" s="63"/>
      <c r="AA980" s="64"/>
      <c r="AB980" s="65"/>
      <c r="AC980" s="65"/>
      <c r="AD980" s="65"/>
      <c r="AE980" s="65"/>
      <c r="AF980" s="66"/>
      <c r="AG980" s="64"/>
      <c r="AH980" s="66"/>
      <c r="AI980" s="67"/>
      <c r="AJ980" s="68">
        <f t="shared" ref="AJ980:AJ981" si="399">SUM(AN980:AP980)</f>
        <v>0</v>
      </c>
      <c r="AK980" s="69" t="s">
        <v>75</v>
      </c>
      <c r="AL980" s="55" t="s">
        <v>75</v>
      </c>
      <c r="AM980" s="70" t="s">
        <v>75</v>
      </c>
      <c r="AN980" s="67"/>
      <c r="AO980" s="55"/>
      <c r="AP980" s="70"/>
      <c r="AQ980" s="67" t="s">
        <v>75</v>
      </c>
      <c r="AR980" s="55" t="s">
        <v>75</v>
      </c>
      <c r="AS980" s="55" t="s">
        <v>75</v>
      </c>
      <c r="AT980" s="55" t="s">
        <v>75</v>
      </c>
      <c r="AU980" s="56" t="s">
        <v>75</v>
      </c>
      <c r="AV980" s="71">
        <f t="shared" si="369"/>
        <v>0</v>
      </c>
      <c r="AW980" s="58"/>
      <c r="AX980" s="58"/>
      <c r="AY980" s="58"/>
      <c r="AZ980" s="58"/>
      <c r="BA980" s="58"/>
      <c r="BB980" s="58"/>
      <c r="BC980" s="58"/>
      <c r="BD980" s="58"/>
      <c r="BE980" s="61"/>
    </row>
    <row r="981" spans="1:57" ht="34.049999999999997" customHeight="1" x14ac:dyDescent="0.3">
      <c r="A981" s="702"/>
      <c r="B981" s="716"/>
      <c r="C981" s="672"/>
      <c r="D981" s="72" t="s">
        <v>76</v>
      </c>
      <c r="E981" s="678"/>
      <c r="F981" s="672"/>
      <c r="G981" s="73">
        <f t="shared" si="363"/>
        <v>0</v>
      </c>
      <c r="H981" s="74">
        <f t="shared" si="387"/>
        <v>0</v>
      </c>
      <c r="I981" s="75"/>
      <c r="J981" s="75"/>
      <c r="K981" s="75"/>
      <c r="L981" s="76"/>
      <c r="M981" s="77">
        <f t="shared" si="364"/>
        <v>0</v>
      </c>
      <c r="N981" s="78"/>
      <c r="O981" s="78"/>
      <c r="P981" s="78"/>
      <c r="Q981" s="78"/>
      <c r="R981" s="79"/>
      <c r="S981" s="80"/>
      <c r="T981" s="75"/>
      <c r="U981" s="75"/>
      <c r="V981" s="78"/>
      <c r="W981" s="78"/>
      <c r="X981" s="81"/>
      <c r="Y981" s="62"/>
      <c r="Z981" s="63"/>
      <c r="AA981" s="64"/>
      <c r="AB981" s="65"/>
      <c r="AC981" s="65"/>
      <c r="AD981" s="65"/>
      <c r="AE981" s="65"/>
      <c r="AF981" s="66"/>
      <c r="AG981" s="82"/>
      <c r="AH981" s="76"/>
      <c r="AI981" s="82"/>
      <c r="AJ981" s="83">
        <f t="shared" si="399"/>
        <v>0</v>
      </c>
      <c r="AK981" s="84" t="s">
        <v>77</v>
      </c>
      <c r="AL981" s="75" t="s">
        <v>77</v>
      </c>
      <c r="AM981" s="85" t="s">
        <v>77</v>
      </c>
      <c r="AN981" s="82"/>
      <c r="AO981" s="75"/>
      <c r="AP981" s="85"/>
      <c r="AQ981" s="82" t="s">
        <v>75</v>
      </c>
      <c r="AR981" s="75" t="s">
        <v>75</v>
      </c>
      <c r="AS981" s="75" t="s">
        <v>75</v>
      </c>
      <c r="AT981" s="75" t="s">
        <v>75</v>
      </c>
      <c r="AU981" s="76" t="s">
        <v>75</v>
      </c>
      <c r="AV981" s="86">
        <f t="shared" si="369"/>
        <v>0</v>
      </c>
      <c r="AW981" s="78"/>
      <c r="AX981" s="78"/>
      <c r="AY981" s="78"/>
      <c r="AZ981" s="78"/>
      <c r="BA981" s="78"/>
      <c r="BB981" s="78"/>
      <c r="BC981" s="78"/>
      <c r="BD981" s="78"/>
      <c r="BE981" s="81"/>
    </row>
    <row r="982" spans="1:57" ht="34.049999999999997" customHeight="1" x14ac:dyDescent="0.3">
      <c r="A982" s="702"/>
      <c r="B982" s="716"/>
      <c r="C982" s="672"/>
      <c r="D982" s="72" t="s">
        <v>78</v>
      </c>
      <c r="E982" s="678"/>
      <c r="F982" s="672"/>
      <c r="G982" s="73">
        <f t="shared" si="363"/>
        <v>0</v>
      </c>
      <c r="H982" s="74">
        <f t="shared" si="387"/>
        <v>0</v>
      </c>
      <c r="I982" s="75"/>
      <c r="J982" s="75"/>
      <c r="K982" s="75"/>
      <c r="L982" s="76"/>
      <c r="M982" s="77">
        <f t="shared" si="364"/>
        <v>0</v>
      </c>
      <c r="N982" s="78"/>
      <c r="O982" s="78"/>
      <c r="P982" s="78"/>
      <c r="Q982" s="87"/>
      <c r="R982" s="79"/>
      <c r="S982" s="80"/>
      <c r="T982" s="78"/>
      <c r="U982" s="78"/>
      <c r="V982" s="78"/>
      <c r="W982" s="78"/>
      <c r="X982" s="81"/>
      <c r="Y982" s="62"/>
      <c r="Z982" s="63"/>
      <c r="AA982" s="64"/>
      <c r="AB982" s="65"/>
      <c r="AC982" s="65"/>
      <c r="AD982" s="65"/>
      <c r="AE982" s="65"/>
      <c r="AF982" s="66"/>
      <c r="AG982" s="82"/>
      <c r="AH982" s="76"/>
      <c r="AI982" s="82"/>
      <c r="AJ982" s="83">
        <f>SUM(AK982:AM982)</f>
        <v>0</v>
      </c>
      <c r="AK982" s="84"/>
      <c r="AL982" s="75"/>
      <c r="AM982" s="85"/>
      <c r="AN982" s="82" t="s">
        <v>75</v>
      </c>
      <c r="AO982" s="75" t="s">
        <v>75</v>
      </c>
      <c r="AP982" s="85" t="s">
        <v>75</v>
      </c>
      <c r="AQ982" s="82" t="s">
        <v>75</v>
      </c>
      <c r="AR982" s="75" t="s">
        <v>75</v>
      </c>
      <c r="AS982" s="75" t="s">
        <v>75</v>
      </c>
      <c r="AT982" s="75" t="s">
        <v>75</v>
      </c>
      <c r="AU982" s="76" t="s">
        <v>75</v>
      </c>
      <c r="AV982" s="86">
        <f t="shared" si="369"/>
        <v>0</v>
      </c>
      <c r="AW982" s="78"/>
      <c r="AX982" s="78"/>
      <c r="AY982" s="78"/>
      <c r="AZ982" s="78"/>
      <c r="BA982" s="78"/>
      <c r="BB982" s="78"/>
      <c r="BC982" s="78"/>
      <c r="BD982" s="78"/>
      <c r="BE982" s="81"/>
    </row>
    <row r="983" spans="1:57" ht="34.049999999999997" customHeight="1" x14ac:dyDescent="0.3">
      <c r="A983" s="702"/>
      <c r="B983" s="716"/>
      <c r="C983" s="672"/>
      <c r="D983" s="72" t="s">
        <v>79</v>
      </c>
      <c r="E983" s="678"/>
      <c r="F983" s="672"/>
      <c r="G983" s="73">
        <f t="shared" si="363"/>
        <v>8</v>
      </c>
      <c r="H983" s="74">
        <f t="shared" si="387"/>
        <v>2</v>
      </c>
      <c r="I983" s="75">
        <v>2</v>
      </c>
      <c r="J983" s="75"/>
      <c r="K983" s="75"/>
      <c r="L983" s="76"/>
      <c r="M983" s="77">
        <f t="shared" si="364"/>
        <v>8</v>
      </c>
      <c r="N983" s="78"/>
      <c r="O983" s="78"/>
      <c r="P983" s="78"/>
      <c r="Q983" s="78"/>
      <c r="R983" s="79">
        <v>8</v>
      </c>
      <c r="S983" s="80">
        <v>2</v>
      </c>
      <c r="T983" s="78"/>
      <c r="U983" s="78"/>
      <c r="V983" s="78"/>
      <c r="W983" s="78">
        <v>6</v>
      </c>
      <c r="X983" s="81"/>
      <c r="Y983" s="62">
        <v>8</v>
      </c>
      <c r="Z983" s="63"/>
      <c r="AA983" s="64"/>
      <c r="AB983" s="65">
        <v>5</v>
      </c>
      <c r="AC983" s="65">
        <v>5</v>
      </c>
      <c r="AD983" s="65"/>
      <c r="AE983" s="65">
        <v>8</v>
      </c>
      <c r="AF983" s="66"/>
      <c r="AG983" s="82">
        <v>45</v>
      </c>
      <c r="AH983" s="76">
        <v>21</v>
      </c>
      <c r="AI983" s="82">
        <v>98</v>
      </c>
      <c r="AJ983" s="83">
        <f t="shared" ref="AJ983:AJ984" si="400">SUM(AQ983:AU983)</f>
        <v>8</v>
      </c>
      <c r="AK983" s="84" t="s">
        <v>77</v>
      </c>
      <c r="AL983" s="75" t="s">
        <v>77</v>
      </c>
      <c r="AM983" s="85" t="s">
        <v>77</v>
      </c>
      <c r="AN983" s="82" t="s">
        <v>75</v>
      </c>
      <c r="AO983" s="75" t="s">
        <v>75</v>
      </c>
      <c r="AP983" s="85" t="s">
        <v>75</v>
      </c>
      <c r="AQ983" s="88">
        <v>1</v>
      </c>
      <c r="AR983" s="76">
        <v>1</v>
      </c>
      <c r="AS983" s="76">
        <v>3</v>
      </c>
      <c r="AT983" s="76">
        <v>3</v>
      </c>
      <c r="AU983" s="85"/>
      <c r="AV983" s="86">
        <f t="shared" si="369"/>
        <v>0</v>
      </c>
      <c r="AW983" s="78"/>
      <c r="AX983" s="78"/>
      <c r="AY983" s="78"/>
      <c r="AZ983" s="78"/>
      <c r="BA983" s="78"/>
      <c r="BB983" s="78"/>
      <c r="BC983" s="78"/>
      <c r="BD983" s="78"/>
      <c r="BE983" s="81"/>
    </row>
    <row r="984" spans="1:57" ht="34.049999999999997" customHeight="1" x14ac:dyDescent="0.3">
      <c r="A984" s="702"/>
      <c r="B984" s="717"/>
      <c r="C984" s="734"/>
      <c r="D984" s="89" t="s">
        <v>80</v>
      </c>
      <c r="E984" s="679"/>
      <c r="F984" s="673"/>
      <c r="G984" s="90">
        <f t="shared" si="363"/>
        <v>0</v>
      </c>
      <c r="H984" s="91">
        <f t="shared" si="387"/>
        <v>0</v>
      </c>
      <c r="I984" s="92"/>
      <c r="J984" s="92"/>
      <c r="K984" s="92"/>
      <c r="L984" s="93"/>
      <c r="M984" s="94">
        <f t="shared" si="364"/>
        <v>0</v>
      </c>
      <c r="N984" s="95"/>
      <c r="O984" s="95"/>
      <c r="P984" s="95"/>
      <c r="Q984" s="95"/>
      <c r="R984" s="96"/>
      <c r="S984" s="97"/>
      <c r="T984" s="98"/>
      <c r="U984" s="98"/>
      <c r="V984" s="98"/>
      <c r="W984" s="98"/>
      <c r="X984" s="99"/>
      <c r="Y984" s="100"/>
      <c r="Z984" s="81"/>
      <c r="AA984" s="82"/>
      <c r="AB984" s="75"/>
      <c r="AC984" s="75"/>
      <c r="AD984" s="75"/>
      <c r="AE984" s="75"/>
      <c r="AF984" s="76"/>
      <c r="AG984" s="101"/>
      <c r="AH984" s="102"/>
      <c r="AI984" s="103"/>
      <c r="AJ984" s="104">
        <f t="shared" si="400"/>
        <v>0</v>
      </c>
      <c r="AK984" s="105" t="s">
        <v>75</v>
      </c>
      <c r="AL984" s="92" t="s">
        <v>75</v>
      </c>
      <c r="AM984" s="106" t="s">
        <v>75</v>
      </c>
      <c r="AN984" s="103" t="s">
        <v>75</v>
      </c>
      <c r="AO984" s="92" t="s">
        <v>77</v>
      </c>
      <c r="AP984" s="106" t="s">
        <v>77</v>
      </c>
      <c r="AQ984" s="103"/>
      <c r="AR984" s="92"/>
      <c r="AS984" s="92"/>
      <c r="AT984" s="92"/>
      <c r="AU984" s="93"/>
      <c r="AV984" s="107">
        <f t="shared" si="369"/>
        <v>0</v>
      </c>
      <c r="AW984" s="98"/>
      <c r="AX984" s="98"/>
      <c r="AY984" s="98"/>
      <c r="AZ984" s="98"/>
      <c r="BA984" s="98"/>
      <c r="BB984" s="98"/>
      <c r="BC984" s="98"/>
      <c r="BD984" s="98"/>
      <c r="BE984" s="99"/>
    </row>
    <row r="985" spans="1:57" ht="34.049999999999997" customHeight="1" x14ac:dyDescent="0.3">
      <c r="A985" s="702"/>
      <c r="B985" s="715" t="s">
        <v>449</v>
      </c>
      <c r="C985" s="732" t="s">
        <v>450</v>
      </c>
      <c r="D985" s="51" t="s">
        <v>74</v>
      </c>
      <c r="E985" s="724">
        <v>30</v>
      </c>
      <c r="F985" s="681">
        <f>E985-SUM(M985:M989)</f>
        <v>7</v>
      </c>
      <c r="G985" s="53">
        <f t="shared" si="363"/>
        <v>0</v>
      </c>
      <c r="H985" s="54">
        <f t="shared" si="387"/>
        <v>0</v>
      </c>
      <c r="I985" s="55"/>
      <c r="J985" s="55"/>
      <c r="K985" s="55"/>
      <c r="L985" s="56"/>
      <c r="M985" s="57">
        <f t="shared" si="364"/>
        <v>0</v>
      </c>
      <c r="N985" s="58"/>
      <c r="O985" s="58"/>
      <c r="P985" s="58"/>
      <c r="Q985" s="58"/>
      <c r="R985" s="61"/>
      <c r="S985" s="62"/>
      <c r="T985" s="62"/>
      <c r="U985" s="62"/>
      <c r="V985" s="108"/>
      <c r="W985" s="108"/>
      <c r="X985" s="63"/>
      <c r="Y985" s="60"/>
      <c r="Z985" s="61"/>
      <c r="AA985" s="67"/>
      <c r="AB985" s="55"/>
      <c r="AC985" s="55"/>
      <c r="AD985" s="55"/>
      <c r="AE985" s="55"/>
      <c r="AF985" s="56"/>
      <c r="AG985" s="67"/>
      <c r="AH985" s="70"/>
      <c r="AI985" s="69"/>
      <c r="AJ985" s="68">
        <f t="shared" ref="AJ985:AJ986" si="401">SUM(AN985:AP985)</f>
        <v>0</v>
      </c>
      <c r="AK985" s="69" t="s">
        <v>75</v>
      </c>
      <c r="AL985" s="55" t="s">
        <v>75</v>
      </c>
      <c r="AM985" s="70" t="s">
        <v>75</v>
      </c>
      <c r="AN985" s="67"/>
      <c r="AO985" s="55"/>
      <c r="AP985" s="70"/>
      <c r="AQ985" s="67" t="s">
        <v>75</v>
      </c>
      <c r="AR985" s="55" t="s">
        <v>75</v>
      </c>
      <c r="AS985" s="55" t="s">
        <v>75</v>
      </c>
      <c r="AT985" s="55" t="s">
        <v>75</v>
      </c>
      <c r="AU985" s="70" t="s">
        <v>75</v>
      </c>
      <c r="AV985" s="71">
        <f t="shared" si="369"/>
        <v>0</v>
      </c>
      <c r="AW985" s="108"/>
      <c r="AX985" s="108"/>
      <c r="AY985" s="108"/>
      <c r="AZ985" s="108"/>
      <c r="BA985" s="108"/>
      <c r="BB985" s="108"/>
      <c r="BC985" s="108"/>
      <c r="BD985" s="108"/>
      <c r="BE985" s="63"/>
    </row>
    <row r="986" spans="1:57" ht="34.049999999999997" customHeight="1" x14ac:dyDescent="0.3">
      <c r="A986" s="702"/>
      <c r="B986" s="716"/>
      <c r="C986" s="672"/>
      <c r="D986" s="72" t="s">
        <v>76</v>
      </c>
      <c r="E986" s="678"/>
      <c r="F986" s="672"/>
      <c r="G986" s="73">
        <f t="shared" si="363"/>
        <v>0</v>
      </c>
      <c r="H986" s="74">
        <f t="shared" si="387"/>
        <v>0</v>
      </c>
      <c r="I986" s="75"/>
      <c r="J986" s="75"/>
      <c r="K986" s="75"/>
      <c r="L986" s="76"/>
      <c r="M986" s="77">
        <f t="shared" si="364"/>
        <v>0</v>
      </c>
      <c r="N986" s="78"/>
      <c r="O986" s="78"/>
      <c r="P986" s="78"/>
      <c r="Q986" s="78"/>
      <c r="R986" s="81"/>
      <c r="S986" s="62"/>
      <c r="T986" s="62"/>
      <c r="U986" s="62"/>
      <c r="V986" s="108"/>
      <c r="W986" s="108"/>
      <c r="X986" s="63"/>
      <c r="Y986" s="109"/>
      <c r="Z986" s="63"/>
      <c r="AA986" s="64"/>
      <c r="AB986" s="65"/>
      <c r="AC986" s="65"/>
      <c r="AD986" s="65"/>
      <c r="AE986" s="65"/>
      <c r="AF986" s="66"/>
      <c r="AG986" s="82"/>
      <c r="AH986" s="85"/>
      <c r="AI986" s="84"/>
      <c r="AJ986" s="83">
        <f t="shared" si="401"/>
        <v>0</v>
      </c>
      <c r="AK986" s="84" t="s">
        <v>77</v>
      </c>
      <c r="AL986" s="75" t="s">
        <v>77</v>
      </c>
      <c r="AM986" s="85" t="s">
        <v>77</v>
      </c>
      <c r="AN986" s="82"/>
      <c r="AO986" s="75"/>
      <c r="AP986" s="85"/>
      <c r="AQ986" s="82" t="s">
        <v>75</v>
      </c>
      <c r="AR986" s="75" t="s">
        <v>75</v>
      </c>
      <c r="AS986" s="75" t="s">
        <v>75</v>
      </c>
      <c r="AT986" s="75" t="s">
        <v>75</v>
      </c>
      <c r="AU986" s="85" t="s">
        <v>75</v>
      </c>
      <c r="AV986" s="86">
        <f t="shared" si="369"/>
        <v>0</v>
      </c>
      <c r="AW986" s="108"/>
      <c r="AX986" s="108"/>
      <c r="AY986" s="108"/>
      <c r="AZ986" s="108"/>
      <c r="BA986" s="108"/>
      <c r="BB986" s="108"/>
      <c r="BC986" s="108"/>
      <c r="BD986" s="108"/>
      <c r="BE986" s="63"/>
    </row>
    <row r="987" spans="1:57" ht="34.049999999999997" customHeight="1" x14ac:dyDescent="0.3">
      <c r="A987" s="702"/>
      <c r="B987" s="716"/>
      <c r="C987" s="672"/>
      <c r="D987" s="72" t="s">
        <v>78</v>
      </c>
      <c r="E987" s="678"/>
      <c r="F987" s="672"/>
      <c r="G987" s="73">
        <f t="shared" si="363"/>
        <v>0</v>
      </c>
      <c r="H987" s="74">
        <f t="shared" si="387"/>
        <v>0</v>
      </c>
      <c r="I987" s="75"/>
      <c r="J987" s="75"/>
      <c r="K987" s="75"/>
      <c r="L987" s="76"/>
      <c r="M987" s="77">
        <f t="shared" si="364"/>
        <v>0</v>
      </c>
      <c r="N987" s="78"/>
      <c r="O987" s="78"/>
      <c r="P987" s="78"/>
      <c r="Q987" s="78"/>
      <c r="R987" s="81"/>
      <c r="S987" s="62"/>
      <c r="T987" s="62"/>
      <c r="U987" s="62"/>
      <c r="V987" s="108"/>
      <c r="W987" s="108"/>
      <c r="X987" s="63"/>
      <c r="Y987" s="109"/>
      <c r="Z987" s="63"/>
      <c r="AA987" s="64"/>
      <c r="AB987" s="65"/>
      <c r="AC987" s="65"/>
      <c r="AD987" s="65"/>
      <c r="AE987" s="65"/>
      <c r="AF987" s="66"/>
      <c r="AG987" s="82"/>
      <c r="AH987" s="85"/>
      <c r="AI987" s="84"/>
      <c r="AJ987" s="83">
        <f>SUM(AK987:AM987)</f>
        <v>0</v>
      </c>
      <c r="AK987" s="84"/>
      <c r="AL987" s="75"/>
      <c r="AM987" s="85"/>
      <c r="AN987" s="82" t="s">
        <v>75</v>
      </c>
      <c r="AO987" s="75" t="s">
        <v>75</v>
      </c>
      <c r="AP987" s="85" t="s">
        <v>75</v>
      </c>
      <c r="AQ987" s="82" t="s">
        <v>75</v>
      </c>
      <c r="AR987" s="75" t="s">
        <v>75</v>
      </c>
      <c r="AS987" s="75" t="s">
        <v>75</v>
      </c>
      <c r="AT987" s="75" t="s">
        <v>75</v>
      </c>
      <c r="AU987" s="85" t="s">
        <v>75</v>
      </c>
      <c r="AV987" s="86">
        <f t="shared" si="369"/>
        <v>0</v>
      </c>
      <c r="AW987" s="108"/>
      <c r="AX987" s="108"/>
      <c r="AY987" s="108"/>
      <c r="AZ987" s="108"/>
      <c r="BA987" s="108"/>
      <c r="BB987" s="108"/>
      <c r="BC987" s="108"/>
      <c r="BD987" s="108"/>
      <c r="BE987" s="63"/>
    </row>
    <row r="988" spans="1:57" ht="34.049999999999997" customHeight="1" x14ac:dyDescent="0.3">
      <c r="A988" s="702"/>
      <c r="B988" s="716"/>
      <c r="C988" s="672"/>
      <c r="D988" s="72" t="s">
        <v>79</v>
      </c>
      <c r="E988" s="678"/>
      <c r="F988" s="672"/>
      <c r="G988" s="73">
        <f t="shared" si="363"/>
        <v>23</v>
      </c>
      <c r="H988" s="74">
        <f t="shared" si="387"/>
        <v>0</v>
      </c>
      <c r="I988" s="75"/>
      <c r="J988" s="75"/>
      <c r="K988" s="75"/>
      <c r="L988" s="76"/>
      <c r="M988" s="77">
        <f t="shared" si="364"/>
        <v>23</v>
      </c>
      <c r="N988" s="78"/>
      <c r="O988" s="78"/>
      <c r="P988" s="78"/>
      <c r="Q988" s="78"/>
      <c r="R988" s="81">
        <v>23</v>
      </c>
      <c r="S988" s="62">
        <v>3</v>
      </c>
      <c r="T988" s="62"/>
      <c r="U988" s="62"/>
      <c r="V988" s="108">
        <v>20</v>
      </c>
      <c r="W988" s="108"/>
      <c r="X988" s="63"/>
      <c r="Y988" s="109">
        <v>22</v>
      </c>
      <c r="Z988" s="63">
        <v>1</v>
      </c>
      <c r="AA988" s="64"/>
      <c r="AB988" s="65">
        <v>4</v>
      </c>
      <c r="AC988" s="142">
        <v>4</v>
      </c>
      <c r="AD988" s="65"/>
      <c r="AE988" s="65">
        <v>13</v>
      </c>
      <c r="AF988" s="66">
        <v>2</v>
      </c>
      <c r="AG988" s="82">
        <v>41</v>
      </c>
      <c r="AH988" s="85">
        <v>22</v>
      </c>
      <c r="AI988" s="84">
        <v>90</v>
      </c>
      <c r="AJ988" s="83">
        <f t="shared" ref="AJ988:AJ989" si="402">SUM(AQ988:AU988)</f>
        <v>23</v>
      </c>
      <c r="AK988" s="84" t="s">
        <v>77</v>
      </c>
      <c r="AL988" s="75" t="s">
        <v>77</v>
      </c>
      <c r="AM988" s="85" t="s">
        <v>77</v>
      </c>
      <c r="AN988" s="82" t="s">
        <v>75</v>
      </c>
      <c r="AO988" s="75" t="s">
        <v>75</v>
      </c>
      <c r="AP988" s="85" t="s">
        <v>75</v>
      </c>
      <c r="AQ988" s="82">
        <v>2</v>
      </c>
      <c r="AR988" s="75">
        <v>4</v>
      </c>
      <c r="AS988" s="75">
        <v>16</v>
      </c>
      <c r="AT988" s="75">
        <v>1</v>
      </c>
      <c r="AU988" s="85"/>
      <c r="AV988" s="86">
        <f t="shared" si="369"/>
        <v>0</v>
      </c>
      <c r="AW988" s="108"/>
      <c r="AX988" s="108"/>
      <c r="AY988" s="108"/>
      <c r="AZ988" s="108"/>
      <c r="BA988" s="108"/>
      <c r="BB988" s="108"/>
      <c r="BC988" s="108"/>
      <c r="BD988" s="108"/>
      <c r="BE988" s="63"/>
    </row>
    <row r="989" spans="1:57" ht="34.049999999999997" customHeight="1" x14ac:dyDescent="0.3">
      <c r="A989" s="702"/>
      <c r="B989" s="717"/>
      <c r="C989" s="673"/>
      <c r="D989" s="89" t="s">
        <v>80</v>
      </c>
      <c r="E989" s="679"/>
      <c r="F989" s="673"/>
      <c r="G989" s="90">
        <f t="shared" si="363"/>
        <v>0</v>
      </c>
      <c r="H989" s="91">
        <f t="shared" si="387"/>
        <v>0</v>
      </c>
      <c r="I989" s="92"/>
      <c r="J989" s="92"/>
      <c r="K989" s="92"/>
      <c r="L989" s="93"/>
      <c r="M989" s="110">
        <f t="shared" si="364"/>
        <v>0</v>
      </c>
      <c r="N989" s="98"/>
      <c r="O989" s="98"/>
      <c r="P989" s="98"/>
      <c r="Q989" s="98"/>
      <c r="R989" s="99"/>
      <c r="S989" s="100"/>
      <c r="T989" s="100"/>
      <c r="U989" s="100"/>
      <c r="V989" s="78"/>
      <c r="W989" s="78"/>
      <c r="X989" s="81"/>
      <c r="Y989" s="80"/>
      <c r="Z989" s="81"/>
      <c r="AA989" s="82"/>
      <c r="AB989" s="75"/>
      <c r="AC989" s="75"/>
      <c r="AD989" s="75"/>
      <c r="AE989" s="75"/>
      <c r="AF989" s="76"/>
      <c r="AG989" s="103"/>
      <c r="AH989" s="106"/>
      <c r="AI989" s="111"/>
      <c r="AJ989" s="112">
        <f t="shared" si="402"/>
        <v>0</v>
      </c>
      <c r="AK989" s="105" t="s">
        <v>75</v>
      </c>
      <c r="AL989" s="92" t="s">
        <v>75</v>
      </c>
      <c r="AM989" s="106" t="s">
        <v>75</v>
      </c>
      <c r="AN989" s="103" t="s">
        <v>75</v>
      </c>
      <c r="AO989" s="92" t="s">
        <v>77</v>
      </c>
      <c r="AP989" s="106" t="s">
        <v>77</v>
      </c>
      <c r="AQ989" s="103"/>
      <c r="AR989" s="92"/>
      <c r="AS989" s="92"/>
      <c r="AT989" s="92"/>
      <c r="AU989" s="106"/>
      <c r="AV989" s="107">
        <f t="shared" si="369"/>
        <v>0</v>
      </c>
      <c r="AW989" s="78"/>
      <c r="AX989" s="78"/>
      <c r="AY989" s="78"/>
      <c r="AZ989" s="78"/>
      <c r="BA989" s="78"/>
      <c r="BB989" s="78"/>
      <c r="BC989" s="78"/>
      <c r="BD989" s="78"/>
      <c r="BE989" s="81"/>
    </row>
    <row r="990" spans="1:57" ht="34.049999999999997" customHeight="1" x14ac:dyDescent="0.3">
      <c r="A990" s="702"/>
      <c r="B990" s="715" t="s">
        <v>451</v>
      </c>
      <c r="C990" s="732" t="s">
        <v>452</v>
      </c>
      <c r="D990" s="51" t="s">
        <v>74</v>
      </c>
      <c r="E990" s="724">
        <v>15</v>
      </c>
      <c r="F990" s="681">
        <f>E990-SUM(M990:M994)</f>
        <v>3</v>
      </c>
      <c r="G990" s="53">
        <f t="shared" si="363"/>
        <v>1</v>
      </c>
      <c r="H990" s="54">
        <f t="shared" si="387"/>
        <v>0</v>
      </c>
      <c r="I990" s="55"/>
      <c r="J990" s="55"/>
      <c r="K990" s="55"/>
      <c r="L990" s="56"/>
      <c r="M990" s="57">
        <f t="shared" si="364"/>
        <v>1</v>
      </c>
      <c r="N990" s="58"/>
      <c r="O990" s="58"/>
      <c r="P990" s="58"/>
      <c r="Q990" s="58"/>
      <c r="R990" s="61">
        <v>1</v>
      </c>
      <c r="S990" s="113"/>
      <c r="T990" s="113"/>
      <c r="U990" s="113"/>
      <c r="V990" s="58">
        <v>1</v>
      </c>
      <c r="W990" s="58"/>
      <c r="X990" s="61"/>
      <c r="Y990" s="60">
        <v>1</v>
      </c>
      <c r="Z990" s="61"/>
      <c r="AA990" s="67"/>
      <c r="AB990" s="55">
        <v>1</v>
      </c>
      <c r="AC990" s="55">
        <v>1</v>
      </c>
      <c r="AD990" s="55">
        <v>1</v>
      </c>
      <c r="AE990" s="55">
        <v>1</v>
      </c>
      <c r="AF990" s="56"/>
      <c r="AG990" s="67">
        <v>50</v>
      </c>
      <c r="AH990" s="70">
        <v>21</v>
      </c>
      <c r="AI990" s="69">
        <v>16</v>
      </c>
      <c r="AJ990" s="68">
        <f t="shared" ref="AJ990:AJ991" si="403">SUM(AN990:AP990)</f>
        <v>1</v>
      </c>
      <c r="AK990" s="69" t="s">
        <v>75</v>
      </c>
      <c r="AL990" s="55" t="s">
        <v>75</v>
      </c>
      <c r="AM990" s="70" t="s">
        <v>75</v>
      </c>
      <c r="AN990" s="67"/>
      <c r="AO990" s="55">
        <v>1</v>
      </c>
      <c r="AP990" s="70"/>
      <c r="AQ990" s="67" t="s">
        <v>75</v>
      </c>
      <c r="AR990" s="55" t="s">
        <v>75</v>
      </c>
      <c r="AS990" s="55" t="s">
        <v>75</v>
      </c>
      <c r="AT990" s="55" t="s">
        <v>75</v>
      </c>
      <c r="AU990" s="70" t="s">
        <v>75</v>
      </c>
      <c r="AV990" s="71">
        <f t="shared" si="369"/>
        <v>0</v>
      </c>
      <c r="AW990" s="58"/>
      <c r="AX990" s="58"/>
      <c r="AY990" s="58"/>
      <c r="AZ990" s="58"/>
      <c r="BA990" s="58"/>
      <c r="BB990" s="58"/>
      <c r="BC990" s="58"/>
      <c r="BD990" s="58"/>
      <c r="BE990" s="61"/>
    </row>
    <row r="991" spans="1:57" ht="34.049999999999997" customHeight="1" x14ac:dyDescent="0.3">
      <c r="A991" s="702"/>
      <c r="B991" s="716"/>
      <c r="C991" s="672"/>
      <c r="D991" s="72" t="s">
        <v>76</v>
      </c>
      <c r="E991" s="678"/>
      <c r="F991" s="672"/>
      <c r="G991" s="73">
        <f t="shared" si="363"/>
        <v>0</v>
      </c>
      <c r="H991" s="74">
        <f t="shared" si="387"/>
        <v>0</v>
      </c>
      <c r="I991" s="75"/>
      <c r="J991" s="75"/>
      <c r="K991" s="75"/>
      <c r="L991" s="76"/>
      <c r="M991" s="77">
        <f t="shared" si="364"/>
        <v>0</v>
      </c>
      <c r="N991" s="78"/>
      <c r="O991" s="78"/>
      <c r="P991" s="78"/>
      <c r="Q991" s="78"/>
      <c r="R991" s="81"/>
      <c r="S991" s="62"/>
      <c r="T991" s="62"/>
      <c r="U991" s="62"/>
      <c r="V991" s="108"/>
      <c r="W991" s="108"/>
      <c r="X991" s="63"/>
      <c r="Y991" s="109"/>
      <c r="Z991" s="63"/>
      <c r="AA991" s="64"/>
      <c r="AB991" s="65"/>
      <c r="AC991" s="65"/>
      <c r="AD991" s="65"/>
      <c r="AE991" s="65"/>
      <c r="AF991" s="66"/>
      <c r="AG991" s="82"/>
      <c r="AH991" s="85"/>
      <c r="AI991" s="84"/>
      <c r="AJ991" s="83">
        <f t="shared" si="403"/>
        <v>0</v>
      </c>
      <c r="AK991" s="84" t="s">
        <v>77</v>
      </c>
      <c r="AL991" s="75" t="s">
        <v>77</v>
      </c>
      <c r="AM991" s="85" t="s">
        <v>77</v>
      </c>
      <c r="AN991" s="82"/>
      <c r="AO991" s="75"/>
      <c r="AP991" s="85"/>
      <c r="AQ991" s="82" t="s">
        <v>75</v>
      </c>
      <c r="AR991" s="75" t="s">
        <v>75</v>
      </c>
      <c r="AS991" s="75" t="s">
        <v>75</v>
      </c>
      <c r="AT991" s="75" t="s">
        <v>75</v>
      </c>
      <c r="AU991" s="85" t="s">
        <v>75</v>
      </c>
      <c r="AV991" s="86">
        <f t="shared" si="369"/>
        <v>0</v>
      </c>
      <c r="AW991" s="108"/>
      <c r="AX991" s="108"/>
      <c r="AY991" s="108"/>
      <c r="AZ991" s="108"/>
      <c r="BA991" s="108"/>
      <c r="BB991" s="108"/>
      <c r="BC991" s="108"/>
      <c r="BD991" s="108"/>
      <c r="BE991" s="63"/>
    </row>
    <row r="992" spans="1:57" ht="34.049999999999997" customHeight="1" x14ac:dyDescent="0.3">
      <c r="A992" s="702"/>
      <c r="B992" s="716"/>
      <c r="C992" s="672"/>
      <c r="D992" s="72" t="s">
        <v>78</v>
      </c>
      <c r="E992" s="678"/>
      <c r="F992" s="672"/>
      <c r="G992" s="73">
        <f t="shared" si="363"/>
        <v>0</v>
      </c>
      <c r="H992" s="74">
        <f t="shared" si="387"/>
        <v>0</v>
      </c>
      <c r="I992" s="75"/>
      <c r="J992" s="75"/>
      <c r="K992" s="75"/>
      <c r="L992" s="76"/>
      <c r="M992" s="77">
        <f t="shared" si="364"/>
        <v>0</v>
      </c>
      <c r="N992" s="78"/>
      <c r="O992" s="78"/>
      <c r="P992" s="78"/>
      <c r="Q992" s="78"/>
      <c r="R992" s="81"/>
      <c r="S992" s="62"/>
      <c r="T992" s="62"/>
      <c r="U992" s="62"/>
      <c r="V992" s="108"/>
      <c r="W992" s="108"/>
      <c r="X992" s="63"/>
      <c r="Y992" s="109"/>
      <c r="Z992" s="63"/>
      <c r="AA992" s="64"/>
      <c r="AB992" s="65"/>
      <c r="AC992" s="65"/>
      <c r="AD992" s="65"/>
      <c r="AE992" s="65"/>
      <c r="AF992" s="66"/>
      <c r="AG992" s="82"/>
      <c r="AH992" s="85"/>
      <c r="AI992" s="84"/>
      <c r="AJ992" s="83">
        <f>SUM(AK992:AM992)</f>
        <v>0</v>
      </c>
      <c r="AK992" s="84"/>
      <c r="AL992" s="75"/>
      <c r="AM992" s="85"/>
      <c r="AN992" s="82" t="s">
        <v>75</v>
      </c>
      <c r="AO992" s="75" t="s">
        <v>75</v>
      </c>
      <c r="AP992" s="85" t="s">
        <v>75</v>
      </c>
      <c r="AQ992" s="82" t="s">
        <v>75</v>
      </c>
      <c r="AR992" s="75" t="s">
        <v>75</v>
      </c>
      <c r="AS992" s="75" t="s">
        <v>75</v>
      </c>
      <c r="AT992" s="75" t="s">
        <v>75</v>
      </c>
      <c r="AU992" s="85" t="s">
        <v>75</v>
      </c>
      <c r="AV992" s="86">
        <f t="shared" si="369"/>
        <v>0</v>
      </c>
      <c r="AW992" s="108"/>
      <c r="AX992" s="108"/>
      <c r="AY992" s="108"/>
      <c r="AZ992" s="108"/>
      <c r="BA992" s="108"/>
      <c r="BB992" s="108"/>
      <c r="BC992" s="108"/>
      <c r="BD992" s="108"/>
      <c r="BE992" s="63"/>
    </row>
    <row r="993" spans="1:57" ht="34.049999999999997" customHeight="1" x14ac:dyDescent="0.3">
      <c r="A993" s="702"/>
      <c r="B993" s="716"/>
      <c r="C993" s="672"/>
      <c r="D993" s="72" t="s">
        <v>79</v>
      </c>
      <c r="E993" s="678"/>
      <c r="F993" s="672"/>
      <c r="G993" s="73">
        <f t="shared" si="363"/>
        <v>11</v>
      </c>
      <c r="H993" s="74">
        <f t="shared" si="387"/>
        <v>0</v>
      </c>
      <c r="I993" s="75"/>
      <c r="J993" s="75"/>
      <c r="K993" s="75"/>
      <c r="L993" s="76"/>
      <c r="M993" s="77">
        <v>11</v>
      </c>
      <c r="N993" s="78"/>
      <c r="O993" s="78"/>
      <c r="P993" s="78"/>
      <c r="Q993" s="115"/>
      <c r="R993" s="121">
        <v>11</v>
      </c>
      <c r="S993" s="139">
        <v>1</v>
      </c>
      <c r="T993" s="139"/>
      <c r="U993" s="139"/>
      <c r="V993" s="135">
        <v>10</v>
      </c>
      <c r="W993" s="135"/>
      <c r="X993" s="137"/>
      <c r="Y993" s="140">
        <v>10</v>
      </c>
      <c r="Z993" s="137">
        <v>1</v>
      </c>
      <c r="AA993" s="141"/>
      <c r="AB993" s="142">
        <v>5</v>
      </c>
      <c r="AC993" s="142">
        <v>5</v>
      </c>
      <c r="AD993" s="142"/>
      <c r="AE993" s="65">
        <v>6</v>
      </c>
      <c r="AF993" s="66"/>
      <c r="AG993" s="82">
        <v>40</v>
      </c>
      <c r="AH993" s="85">
        <v>20</v>
      </c>
      <c r="AI993" s="84">
        <v>87.91</v>
      </c>
      <c r="AJ993" s="83">
        <f t="shared" ref="AJ993:AJ994" si="404">SUM(AQ993:AU993)</f>
        <v>11</v>
      </c>
      <c r="AK993" s="143" t="s">
        <v>77</v>
      </c>
      <c r="AL993" s="123" t="s">
        <v>77</v>
      </c>
      <c r="AM993" s="138" t="s">
        <v>77</v>
      </c>
      <c r="AN993" s="122" t="s">
        <v>75</v>
      </c>
      <c r="AO993" s="123" t="s">
        <v>75</v>
      </c>
      <c r="AP993" s="138" t="s">
        <v>75</v>
      </c>
      <c r="AQ993" s="122">
        <v>2</v>
      </c>
      <c r="AR993" s="123">
        <v>1</v>
      </c>
      <c r="AS993" s="123">
        <v>8</v>
      </c>
      <c r="AT993" s="75"/>
      <c r="AU993" s="85"/>
      <c r="AV993" s="86">
        <f t="shared" si="369"/>
        <v>0</v>
      </c>
      <c r="AW993" s="108"/>
      <c r="AX993" s="108"/>
      <c r="AY993" s="108"/>
      <c r="AZ993" s="108"/>
      <c r="BA993" s="108"/>
      <c r="BB993" s="108"/>
      <c r="BC993" s="108"/>
      <c r="BD993" s="108"/>
      <c r="BE993" s="63"/>
    </row>
    <row r="994" spans="1:57" ht="34.049999999999997" customHeight="1" x14ac:dyDescent="0.3">
      <c r="A994" s="702"/>
      <c r="B994" s="717"/>
      <c r="C994" s="673"/>
      <c r="D994" s="89" t="s">
        <v>80</v>
      </c>
      <c r="E994" s="679"/>
      <c r="F994" s="673"/>
      <c r="G994" s="90">
        <f t="shared" si="363"/>
        <v>0</v>
      </c>
      <c r="H994" s="91">
        <f t="shared" si="387"/>
        <v>0</v>
      </c>
      <c r="I994" s="92"/>
      <c r="J994" s="92"/>
      <c r="K994" s="92"/>
      <c r="L994" s="93"/>
      <c r="M994" s="110">
        <f t="shared" ref="M994:M1004" si="405">IF(AND(SUM(N994:R994)=SUM(Y994:Z994),SUM(S994:X994)=SUM(Y994:Z994)),SUM(N994:R994),"ПЕРЕВІРТЕ ПРАВИЛЬНІСТЬ ДАНИХ")</f>
        <v>0</v>
      </c>
      <c r="N994" s="98"/>
      <c r="O994" s="98"/>
      <c r="P994" s="98"/>
      <c r="Q994" s="98"/>
      <c r="R994" s="99"/>
      <c r="S994" s="114"/>
      <c r="T994" s="114"/>
      <c r="U994" s="114"/>
      <c r="V994" s="98"/>
      <c r="W994" s="98"/>
      <c r="X994" s="99"/>
      <c r="Y994" s="97"/>
      <c r="Z994" s="99"/>
      <c r="AA994" s="103"/>
      <c r="AB994" s="92"/>
      <c r="AC994" s="92"/>
      <c r="AD994" s="92"/>
      <c r="AE994" s="92"/>
      <c r="AF994" s="93"/>
      <c r="AG994" s="103"/>
      <c r="AH994" s="106"/>
      <c r="AI994" s="105"/>
      <c r="AJ994" s="104">
        <f t="shared" si="404"/>
        <v>0</v>
      </c>
      <c r="AK994" s="105" t="s">
        <v>75</v>
      </c>
      <c r="AL994" s="92" t="s">
        <v>75</v>
      </c>
      <c r="AM994" s="106" t="s">
        <v>75</v>
      </c>
      <c r="AN994" s="103" t="s">
        <v>75</v>
      </c>
      <c r="AO994" s="92" t="s">
        <v>77</v>
      </c>
      <c r="AP994" s="106" t="s">
        <v>77</v>
      </c>
      <c r="AQ994" s="103"/>
      <c r="AR994" s="92"/>
      <c r="AS994" s="92"/>
      <c r="AT994" s="92"/>
      <c r="AU994" s="106"/>
      <c r="AV994" s="107">
        <f t="shared" si="369"/>
        <v>0</v>
      </c>
      <c r="AW994" s="98"/>
      <c r="AX994" s="98"/>
      <c r="AY994" s="98"/>
      <c r="AZ994" s="98"/>
      <c r="BA994" s="98"/>
      <c r="BB994" s="98"/>
      <c r="BC994" s="98"/>
      <c r="BD994" s="98"/>
      <c r="BE994" s="99"/>
    </row>
    <row r="995" spans="1:57" ht="34.049999999999997" customHeight="1" x14ac:dyDescent="0.3">
      <c r="A995" s="702"/>
      <c r="B995" s="715" t="s">
        <v>453</v>
      </c>
      <c r="C995" s="732" t="s">
        <v>454</v>
      </c>
      <c r="D995" s="51" t="s">
        <v>74</v>
      </c>
      <c r="E995" s="724">
        <v>5</v>
      </c>
      <c r="F995" s="681">
        <f>E995-SUM(M995:M999)</f>
        <v>-1</v>
      </c>
      <c r="G995" s="53">
        <f t="shared" si="363"/>
        <v>0</v>
      </c>
      <c r="H995" s="54">
        <f t="shared" si="387"/>
        <v>0</v>
      </c>
      <c r="I995" s="55"/>
      <c r="J995" s="55"/>
      <c r="K995" s="55"/>
      <c r="L995" s="56"/>
      <c r="M995" s="57">
        <f t="shared" si="405"/>
        <v>0</v>
      </c>
      <c r="N995" s="58"/>
      <c r="O995" s="58"/>
      <c r="P995" s="58"/>
      <c r="Q995" s="58"/>
      <c r="R995" s="59"/>
      <c r="S995" s="60"/>
      <c r="T995" s="58"/>
      <c r="U995" s="58"/>
      <c r="V995" s="55"/>
      <c r="W995" s="58"/>
      <c r="X995" s="61"/>
      <c r="Y995" s="62"/>
      <c r="Z995" s="63"/>
      <c r="AA995" s="64"/>
      <c r="AB995" s="65"/>
      <c r="AC995" s="65"/>
      <c r="AD995" s="65"/>
      <c r="AE995" s="65"/>
      <c r="AF995" s="66"/>
      <c r="AG995" s="64"/>
      <c r="AH995" s="66"/>
      <c r="AI995" s="67"/>
      <c r="AJ995" s="68">
        <f t="shared" ref="AJ995:AJ996" si="406">SUM(AN995:AP995)</f>
        <v>0</v>
      </c>
      <c r="AK995" s="69" t="s">
        <v>75</v>
      </c>
      <c r="AL995" s="55" t="s">
        <v>75</v>
      </c>
      <c r="AM995" s="70" t="s">
        <v>75</v>
      </c>
      <c r="AN995" s="67"/>
      <c r="AO995" s="55"/>
      <c r="AP995" s="70"/>
      <c r="AQ995" s="67" t="s">
        <v>75</v>
      </c>
      <c r="AR995" s="55" t="s">
        <v>75</v>
      </c>
      <c r="AS995" s="55" t="s">
        <v>75</v>
      </c>
      <c r="AT995" s="55" t="s">
        <v>75</v>
      </c>
      <c r="AU995" s="56" t="s">
        <v>75</v>
      </c>
      <c r="AV995" s="71">
        <f t="shared" si="369"/>
        <v>0</v>
      </c>
      <c r="AW995" s="58"/>
      <c r="AX995" s="58"/>
      <c r="AY995" s="58"/>
      <c r="AZ995" s="58"/>
      <c r="BA995" s="58"/>
      <c r="BB995" s="58"/>
      <c r="BC995" s="58"/>
      <c r="BD995" s="58"/>
      <c r="BE995" s="61"/>
    </row>
    <row r="996" spans="1:57" ht="34.049999999999997" customHeight="1" x14ac:dyDescent="0.3">
      <c r="A996" s="702"/>
      <c r="B996" s="716"/>
      <c r="C996" s="672"/>
      <c r="D996" s="72" t="s">
        <v>76</v>
      </c>
      <c r="E996" s="678"/>
      <c r="F996" s="672"/>
      <c r="G996" s="73">
        <f t="shared" si="363"/>
        <v>0</v>
      </c>
      <c r="H996" s="74">
        <f t="shared" si="387"/>
        <v>0</v>
      </c>
      <c r="I996" s="75"/>
      <c r="J996" s="75"/>
      <c r="K996" s="75"/>
      <c r="L996" s="76"/>
      <c r="M996" s="77">
        <f t="shared" si="405"/>
        <v>0</v>
      </c>
      <c r="N996" s="78"/>
      <c r="O996" s="78"/>
      <c r="P996" s="78"/>
      <c r="Q996" s="78"/>
      <c r="R996" s="79"/>
      <c r="S996" s="80"/>
      <c r="T996" s="75"/>
      <c r="U996" s="75"/>
      <c r="V996" s="78"/>
      <c r="W996" s="78"/>
      <c r="X996" s="81"/>
      <c r="Y996" s="62"/>
      <c r="Z996" s="63"/>
      <c r="AA996" s="64"/>
      <c r="AB996" s="65"/>
      <c r="AC996" s="65"/>
      <c r="AD996" s="65"/>
      <c r="AE996" s="65"/>
      <c r="AF996" s="66"/>
      <c r="AG996" s="82"/>
      <c r="AH996" s="76"/>
      <c r="AI996" s="82"/>
      <c r="AJ996" s="83">
        <f t="shared" si="406"/>
        <v>0</v>
      </c>
      <c r="AK996" s="84" t="s">
        <v>77</v>
      </c>
      <c r="AL996" s="75" t="s">
        <v>77</v>
      </c>
      <c r="AM996" s="85" t="s">
        <v>77</v>
      </c>
      <c r="AN996" s="82"/>
      <c r="AO996" s="75"/>
      <c r="AP996" s="85"/>
      <c r="AQ996" s="82" t="s">
        <v>75</v>
      </c>
      <c r="AR996" s="75" t="s">
        <v>75</v>
      </c>
      <c r="AS996" s="75" t="s">
        <v>75</v>
      </c>
      <c r="AT996" s="75" t="s">
        <v>75</v>
      </c>
      <c r="AU996" s="76" t="s">
        <v>75</v>
      </c>
      <c r="AV996" s="86">
        <f t="shared" si="369"/>
        <v>0</v>
      </c>
      <c r="AW996" s="78"/>
      <c r="AX996" s="78"/>
      <c r="AY996" s="78"/>
      <c r="AZ996" s="78"/>
      <c r="BA996" s="78"/>
      <c r="BB996" s="78"/>
      <c r="BC996" s="78"/>
      <c r="BD996" s="78"/>
      <c r="BE996" s="81"/>
    </row>
    <row r="997" spans="1:57" ht="34.049999999999997" customHeight="1" x14ac:dyDescent="0.3">
      <c r="A997" s="702"/>
      <c r="B997" s="716"/>
      <c r="C997" s="672"/>
      <c r="D997" s="72" t="s">
        <v>78</v>
      </c>
      <c r="E997" s="678"/>
      <c r="F997" s="672"/>
      <c r="G997" s="73">
        <f t="shared" si="363"/>
        <v>0</v>
      </c>
      <c r="H997" s="74">
        <f t="shared" si="387"/>
        <v>0</v>
      </c>
      <c r="I997" s="75"/>
      <c r="J997" s="75"/>
      <c r="K997" s="75"/>
      <c r="L997" s="76"/>
      <c r="M997" s="77">
        <f t="shared" si="405"/>
        <v>0</v>
      </c>
      <c r="N997" s="78"/>
      <c r="O997" s="78"/>
      <c r="P997" s="78"/>
      <c r="Q997" s="87"/>
      <c r="R997" s="79"/>
      <c r="S997" s="80"/>
      <c r="T997" s="78"/>
      <c r="U997" s="78"/>
      <c r="V997" s="78"/>
      <c r="W997" s="78"/>
      <c r="X997" s="81"/>
      <c r="Y997" s="62"/>
      <c r="Z997" s="63"/>
      <c r="AA997" s="64"/>
      <c r="AB997" s="65"/>
      <c r="AC997" s="65"/>
      <c r="AD997" s="65"/>
      <c r="AE997" s="65"/>
      <c r="AF997" s="66"/>
      <c r="AG997" s="82"/>
      <c r="AH997" s="76"/>
      <c r="AI997" s="82"/>
      <c r="AJ997" s="83">
        <f>SUM(AK997:AM997)</f>
        <v>0</v>
      </c>
      <c r="AK997" s="84"/>
      <c r="AL997" s="75"/>
      <c r="AM997" s="85"/>
      <c r="AN997" s="82" t="s">
        <v>75</v>
      </c>
      <c r="AO997" s="75" t="s">
        <v>75</v>
      </c>
      <c r="AP997" s="85" t="s">
        <v>75</v>
      </c>
      <c r="AQ997" s="82" t="s">
        <v>75</v>
      </c>
      <c r="AR997" s="75" t="s">
        <v>75</v>
      </c>
      <c r="AS997" s="75" t="s">
        <v>75</v>
      </c>
      <c r="AT997" s="75" t="s">
        <v>75</v>
      </c>
      <c r="AU997" s="76" t="s">
        <v>75</v>
      </c>
      <c r="AV997" s="86">
        <f t="shared" si="369"/>
        <v>0</v>
      </c>
      <c r="AW997" s="78"/>
      <c r="AX997" s="78"/>
      <c r="AY997" s="78"/>
      <c r="AZ997" s="78"/>
      <c r="BA997" s="78"/>
      <c r="BB997" s="78"/>
      <c r="BC997" s="78"/>
      <c r="BD997" s="78"/>
      <c r="BE997" s="81"/>
    </row>
    <row r="998" spans="1:57" ht="34.049999999999997" customHeight="1" x14ac:dyDescent="0.3">
      <c r="A998" s="702"/>
      <c r="B998" s="716"/>
      <c r="C998" s="672"/>
      <c r="D998" s="72" t="s">
        <v>79</v>
      </c>
      <c r="E998" s="678"/>
      <c r="F998" s="672"/>
      <c r="G998" s="73">
        <f t="shared" si="363"/>
        <v>6</v>
      </c>
      <c r="H998" s="74">
        <f t="shared" si="387"/>
        <v>1</v>
      </c>
      <c r="I998" s="75"/>
      <c r="J998" s="75"/>
      <c r="K998" s="75">
        <v>1</v>
      </c>
      <c r="L998" s="76"/>
      <c r="M998" s="77">
        <f t="shared" si="405"/>
        <v>6</v>
      </c>
      <c r="N998" s="78"/>
      <c r="O998" s="78"/>
      <c r="P998" s="78"/>
      <c r="Q998" s="78"/>
      <c r="R998" s="79">
        <v>6</v>
      </c>
      <c r="S998" s="80">
        <v>6</v>
      </c>
      <c r="T998" s="78"/>
      <c r="U998" s="78"/>
      <c r="V998" s="78"/>
      <c r="W998" s="78"/>
      <c r="X998" s="81"/>
      <c r="Y998" s="62">
        <v>6</v>
      </c>
      <c r="Z998" s="63"/>
      <c r="AA998" s="64"/>
      <c r="AB998" s="65">
        <v>3</v>
      </c>
      <c r="AC998" s="65">
        <v>3</v>
      </c>
      <c r="AD998" s="65">
        <v>1</v>
      </c>
      <c r="AE998" s="65">
        <v>4</v>
      </c>
      <c r="AF998" s="66">
        <v>2</v>
      </c>
      <c r="AG998" s="82">
        <v>35</v>
      </c>
      <c r="AH998" s="76">
        <v>17</v>
      </c>
      <c r="AI998" s="82">
        <v>98</v>
      </c>
      <c r="AJ998" s="83">
        <f t="shared" ref="AJ998:AJ999" si="407">SUM(AQ998:AU998)</f>
        <v>6</v>
      </c>
      <c r="AK998" s="84" t="s">
        <v>77</v>
      </c>
      <c r="AL998" s="75" t="s">
        <v>77</v>
      </c>
      <c r="AM998" s="85" t="s">
        <v>77</v>
      </c>
      <c r="AN998" s="82" t="s">
        <v>75</v>
      </c>
      <c r="AO998" s="75" t="s">
        <v>75</v>
      </c>
      <c r="AP998" s="85" t="s">
        <v>75</v>
      </c>
      <c r="AQ998" s="88"/>
      <c r="AR998" s="76">
        <v>1</v>
      </c>
      <c r="AS998" s="76">
        <v>5</v>
      </c>
      <c r="AT998" s="76"/>
      <c r="AU998" s="85"/>
      <c r="AV998" s="86">
        <f t="shared" si="369"/>
        <v>0</v>
      </c>
      <c r="AW998" s="78"/>
      <c r="AX998" s="78"/>
      <c r="AY998" s="78"/>
      <c r="AZ998" s="78"/>
      <c r="BA998" s="78"/>
      <c r="BB998" s="78"/>
      <c r="BC998" s="78"/>
      <c r="BD998" s="78"/>
      <c r="BE998" s="81"/>
    </row>
    <row r="999" spans="1:57" ht="34.049999999999997" customHeight="1" x14ac:dyDescent="0.3">
      <c r="A999" s="702"/>
      <c r="B999" s="717"/>
      <c r="C999" s="673"/>
      <c r="D999" s="89" t="s">
        <v>80</v>
      </c>
      <c r="E999" s="679"/>
      <c r="F999" s="673"/>
      <c r="G999" s="90">
        <f t="shared" si="363"/>
        <v>0</v>
      </c>
      <c r="H999" s="91">
        <f t="shared" si="387"/>
        <v>0</v>
      </c>
      <c r="I999" s="92"/>
      <c r="J999" s="92"/>
      <c r="K999" s="92"/>
      <c r="L999" s="93"/>
      <c r="M999" s="94">
        <f t="shared" si="405"/>
        <v>0</v>
      </c>
      <c r="N999" s="95"/>
      <c r="O999" s="95"/>
      <c r="P999" s="95"/>
      <c r="Q999" s="95"/>
      <c r="R999" s="96"/>
      <c r="S999" s="97"/>
      <c r="T999" s="98"/>
      <c r="U999" s="98"/>
      <c r="V999" s="98"/>
      <c r="W999" s="98"/>
      <c r="X999" s="99"/>
      <c r="Y999" s="100"/>
      <c r="Z999" s="81"/>
      <c r="AA999" s="82"/>
      <c r="AB999" s="75"/>
      <c r="AC999" s="75"/>
      <c r="AD999" s="75"/>
      <c r="AE999" s="75"/>
      <c r="AF999" s="76"/>
      <c r="AG999" s="101"/>
      <c r="AH999" s="102"/>
      <c r="AI999" s="103"/>
      <c r="AJ999" s="104">
        <f t="shared" si="407"/>
        <v>0</v>
      </c>
      <c r="AK999" s="105" t="s">
        <v>75</v>
      </c>
      <c r="AL999" s="92" t="s">
        <v>75</v>
      </c>
      <c r="AM999" s="106" t="s">
        <v>75</v>
      </c>
      <c r="AN999" s="103" t="s">
        <v>75</v>
      </c>
      <c r="AO999" s="92" t="s">
        <v>77</v>
      </c>
      <c r="AP999" s="106" t="s">
        <v>77</v>
      </c>
      <c r="AQ999" s="103"/>
      <c r="AR999" s="92"/>
      <c r="AS999" s="92"/>
      <c r="AT999" s="92"/>
      <c r="AU999" s="93"/>
      <c r="AV999" s="107">
        <f t="shared" si="369"/>
        <v>0</v>
      </c>
      <c r="AW999" s="98"/>
      <c r="AX999" s="98"/>
      <c r="AY999" s="98"/>
      <c r="AZ999" s="98"/>
      <c r="BA999" s="98"/>
      <c r="BB999" s="98"/>
      <c r="BC999" s="98"/>
      <c r="BD999" s="98"/>
      <c r="BE999" s="99"/>
    </row>
    <row r="1000" spans="1:57" ht="34.049999999999997" customHeight="1" x14ac:dyDescent="0.3">
      <c r="A1000" s="702"/>
      <c r="B1000" s="715" t="s">
        <v>455</v>
      </c>
      <c r="C1000" s="732" t="s">
        <v>456</v>
      </c>
      <c r="D1000" s="51" t="s">
        <v>74</v>
      </c>
      <c r="E1000" s="724">
        <v>5</v>
      </c>
      <c r="F1000" s="681">
        <f>E1000-SUM(M1000:M1004)</f>
        <v>-1</v>
      </c>
      <c r="G1000" s="53">
        <f t="shared" si="363"/>
        <v>0</v>
      </c>
      <c r="H1000" s="54">
        <f t="shared" si="387"/>
        <v>0</v>
      </c>
      <c r="I1000" s="55"/>
      <c r="J1000" s="55"/>
      <c r="K1000" s="55"/>
      <c r="L1000" s="56"/>
      <c r="M1000" s="57">
        <f t="shared" si="405"/>
        <v>0</v>
      </c>
      <c r="N1000" s="58"/>
      <c r="O1000" s="58"/>
      <c r="P1000" s="58"/>
      <c r="Q1000" s="58"/>
      <c r="R1000" s="61"/>
      <c r="S1000" s="62"/>
      <c r="T1000" s="62"/>
      <c r="U1000" s="62"/>
      <c r="V1000" s="108"/>
      <c r="W1000" s="108"/>
      <c r="X1000" s="63"/>
      <c r="Y1000" s="60"/>
      <c r="Z1000" s="61"/>
      <c r="AA1000" s="67"/>
      <c r="AB1000" s="55"/>
      <c r="AC1000" s="55"/>
      <c r="AD1000" s="55"/>
      <c r="AE1000" s="55"/>
      <c r="AF1000" s="56"/>
      <c r="AG1000" s="67"/>
      <c r="AH1000" s="70"/>
      <c r="AI1000" s="69"/>
      <c r="AJ1000" s="68">
        <f t="shared" ref="AJ1000:AJ1001" si="408">SUM(AN1000:AP1000)</f>
        <v>0</v>
      </c>
      <c r="AK1000" s="69" t="s">
        <v>75</v>
      </c>
      <c r="AL1000" s="55" t="s">
        <v>75</v>
      </c>
      <c r="AM1000" s="70" t="s">
        <v>75</v>
      </c>
      <c r="AN1000" s="67"/>
      <c r="AO1000" s="55"/>
      <c r="AP1000" s="70"/>
      <c r="AQ1000" s="67" t="s">
        <v>75</v>
      </c>
      <c r="AR1000" s="55" t="s">
        <v>75</v>
      </c>
      <c r="AS1000" s="55" t="s">
        <v>75</v>
      </c>
      <c r="AT1000" s="55" t="s">
        <v>75</v>
      </c>
      <c r="AU1000" s="70" t="s">
        <v>75</v>
      </c>
      <c r="AV1000" s="71">
        <f t="shared" si="369"/>
        <v>0</v>
      </c>
      <c r="AW1000" s="108"/>
      <c r="AX1000" s="108"/>
      <c r="AY1000" s="108"/>
      <c r="AZ1000" s="108"/>
      <c r="BA1000" s="108"/>
      <c r="BB1000" s="108"/>
      <c r="BC1000" s="108"/>
      <c r="BD1000" s="108"/>
      <c r="BE1000" s="63"/>
    </row>
    <row r="1001" spans="1:57" ht="34.049999999999997" customHeight="1" x14ac:dyDescent="0.3">
      <c r="A1001" s="702"/>
      <c r="B1001" s="716"/>
      <c r="C1001" s="672"/>
      <c r="D1001" s="72" t="s">
        <v>76</v>
      </c>
      <c r="E1001" s="678"/>
      <c r="F1001" s="672"/>
      <c r="G1001" s="73">
        <f t="shared" si="363"/>
        <v>0</v>
      </c>
      <c r="H1001" s="74">
        <f t="shared" si="387"/>
        <v>0</v>
      </c>
      <c r="I1001" s="75"/>
      <c r="J1001" s="75"/>
      <c r="K1001" s="75"/>
      <c r="L1001" s="76"/>
      <c r="M1001" s="77">
        <f t="shared" si="405"/>
        <v>0</v>
      </c>
      <c r="N1001" s="78"/>
      <c r="O1001" s="78"/>
      <c r="P1001" s="78"/>
      <c r="Q1001" s="78"/>
      <c r="R1001" s="81"/>
      <c r="S1001" s="62"/>
      <c r="T1001" s="62"/>
      <c r="U1001" s="62"/>
      <c r="V1001" s="108"/>
      <c r="W1001" s="108"/>
      <c r="X1001" s="63"/>
      <c r="Y1001" s="109"/>
      <c r="Z1001" s="63"/>
      <c r="AA1001" s="64"/>
      <c r="AB1001" s="65"/>
      <c r="AC1001" s="65"/>
      <c r="AD1001" s="65"/>
      <c r="AE1001" s="65"/>
      <c r="AF1001" s="66"/>
      <c r="AG1001" s="82"/>
      <c r="AH1001" s="85"/>
      <c r="AI1001" s="84"/>
      <c r="AJ1001" s="83">
        <f t="shared" si="408"/>
        <v>0</v>
      </c>
      <c r="AK1001" s="84" t="s">
        <v>77</v>
      </c>
      <c r="AL1001" s="75" t="s">
        <v>77</v>
      </c>
      <c r="AM1001" s="85" t="s">
        <v>77</v>
      </c>
      <c r="AN1001" s="82"/>
      <c r="AO1001" s="75"/>
      <c r="AP1001" s="85"/>
      <c r="AQ1001" s="82" t="s">
        <v>75</v>
      </c>
      <c r="AR1001" s="75" t="s">
        <v>75</v>
      </c>
      <c r="AS1001" s="75" t="s">
        <v>75</v>
      </c>
      <c r="AT1001" s="75" t="s">
        <v>75</v>
      </c>
      <c r="AU1001" s="85" t="s">
        <v>75</v>
      </c>
      <c r="AV1001" s="86">
        <f t="shared" si="369"/>
        <v>0</v>
      </c>
      <c r="AW1001" s="108"/>
      <c r="AX1001" s="108"/>
      <c r="AY1001" s="108"/>
      <c r="AZ1001" s="108"/>
      <c r="BA1001" s="108"/>
      <c r="BB1001" s="108"/>
      <c r="BC1001" s="108"/>
      <c r="BD1001" s="108"/>
      <c r="BE1001" s="63"/>
    </row>
    <row r="1002" spans="1:57" ht="34.049999999999997" customHeight="1" x14ac:dyDescent="0.3">
      <c r="A1002" s="702"/>
      <c r="B1002" s="716"/>
      <c r="C1002" s="672"/>
      <c r="D1002" s="72" t="s">
        <v>78</v>
      </c>
      <c r="E1002" s="678"/>
      <c r="F1002" s="672"/>
      <c r="G1002" s="73">
        <f t="shared" si="363"/>
        <v>0</v>
      </c>
      <c r="H1002" s="74">
        <f t="shared" si="387"/>
        <v>0</v>
      </c>
      <c r="I1002" s="75"/>
      <c r="J1002" s="75"/>
      <c r="K1002" s="75"/>
      <c r="L1002" s="76"/>
      <c r="M1002" s="77">
        <f t="shared" si="405"/>
        <v>0</v>
      </c>
      <c r="N1002" s="78"/>
      <c r="O1002" s="78"/>
      <c r="P1002" s="78"/>
      <c r="Q1002" s="78"/>
      <c r="R1002" s="81"/>
      <c r="S1002" s="62"/>
      <c r="T1002" s="62"/>
      <c r="U1002" s="62"/>
      <c r="V1002" s="108"/>
      <c r="W1002" s="108"/>
      <c r="X1002" s="63"/>
      <c r="Y1002" s="109"/>
      <c r="Z1002" s="63"/>
      <c r="AA1002" s="64"/>
      <c r="AB1002" s="65"/>
      <c r="AC1002" s="65"/>
      <c r="AD1002" s="65"/>
      <c r="AE1002" s="65"/>
      <c r="AF1002" s="66"/>
      <c r="AG1002" s="82"/>
      <c r="AH1002" s="85"/>
      <c r="AI1002" s="84"/>
      <c r="AJ1002" s="83">
        <f>SUM(AK1002:AM1002)</f>
        <v>0</v>
      </c>
      <c r="AK1002" s="84"/>
      <c r="AL1002" s="75"/>
      <c r="AM1002" s="85"/>
      <c r="AN1002" s="82" t="s">
        <v>75</v>
      </c>
      <c r="AO1002" s="75" t="s">
        <v>75</v>
      </c>
      <c r="AP1002" s="85" t="s">
        <v>75</v>
      </c>
      <c r="AQ1002" s="82" t="s">
        <v>75</v>
      </c>
      <c r="AR1002" s="75" t="s">
        <v>75</v>
      </c>
      <c r="AS1002" s="75" t="s">
        <v>75</v>
      </c>
      <c r="AT1002" s="75" t="s">
        <v>75</v>
      </c>
      <c r="AU1002" s="85" t="s">
        <v>75</v>
      </c>
      <c r="AV1002" s="86">
        <f t="shared" si="369"/>
        <v>0</v>
      </c>
      <c r="AW1002" s="108"/>
      <c r="AX1002" s="108"/>
      <c r="AY1002" s="108"/>
      <c r="AZ1002" s="108"/>
      <c r="BA1002" s="108"/>
      <c r="BB1002" s="108"/>
      <c r="BC1002" s="108"/>
      <c r="BD1002" s="108"/>
      <c r="BE1002" s="63"/>
    </row>
    <row r="1003" spans="1:57" ht="34.049999999999997" customHeight="1" x14ac:dyDescent="0.3">
      <c r="A1003" s="702"/>
      <c r="B1003" s="716"/>
      <c r="C1003" s="672"/>
      <c r="D1003" s="72" t="s">
        <v>79</v>
      </c>
      <c r="E1003" s="678"/>
      <c r="F1003" s="672"/>
      <c r="G1003" s="73">
        <f t="shared" si="363"/>
        <v>6</v>
      </c>
      <c r="H1003" s="74">
        <f t="shared" si="387"/>
        <v>3</v>
      </c>
      <c r="I1003" s="75">
        <v>3</v>
      </c>
      <c r="J1003" s="75"/>
      <c r="K1003" s="75"/>
      <c r="L1003" s="76"/>
      <c r="M1003" s="77">
        <f t="shared" si="405"/>
        <v>6</v>
      </c>
      <c r="N1003" s="78"/>
      <c r="O1003" s="78"/>
      <c r="P1003" s="78"/>
      <c r="Q1003" s="78"/>
      <c r="R1003" s="81">
        <v>6</v>
      </c>
      <c r="S1003" s="62">
        <v>1</v>
      </c>
      <c r="T1003" s="62"/>
      <c r="U1003" s="62"/>
      <c r="V1003" s="108">
        <v>5</v>
      </c>
      <c r="W1003" s="108"/>
      <c r="X1003" s="63"/>
      <c r="Y1003" s="109">
        <v>5</v>
      </c>
      <c r="Z1003" s="63">
        <v>1</v>
      </c>
      <c r="AA1003" s="64"/>
      <c r="AB1003" s="142">
        <v>2</v>
      </c>
      <c r="AC1003" s="142">
        <v>2</v>
      </c>
      <c r="AD1003" s="65"/>
      <c r="AE1003" s="65">
        <v>5</v>
      </c>
      <c r="AF1003" s="66"/>
      <c r="AG1003" s="82">
        <v>40</v>
      </c>
      <c r="AH1003" s="85">
        <v>20</v>
      </c>
      <c r="AI1003" s="84">
        <v>100</v>
      </c>
      <c r="AJ1003" s="83">
        <f t="shared" ref="AJ1003:AJ1004" si="409">SUM(AQ1003:AU1003)</f>
        <v>6</v>
      </c>
      <c r="AK1003" s="84" t="s">
        <v>77</v>
      </c>
      <c r="AL1003" s="75" t="s">
        <v>77</v>
      </c>
      <c r="AM1003" s="85" t="s">
        <v>77</v>
      </c>
      <c r="AN1003" s="82" t="s">
        <v>75</v>
      </c>
      <c r="AO1003" s="75" t="s">
        <v>75</v>
      </c>
      <c r="AP1003" s="85" t="s">
        <v>75</v>
      </c>
      <c r="AQ1003" s="82"/>
      <c r="AR1003" s="75"/>
      <c r="AS1003" s="75">
        <v>6</v>
      </c>
      <c r="AT1003" s="75"/>
      <c r="AU1003" s="85"/>
      <c r="AV1003" s="86">
        <f t="shared" si="369"/>
        <v>0</v>
      </c>
      <c r="AW1003" s="108"/>
      <c r="AX1003" s="108"/>
      <c r="AY1003" s="108"/>
      <c r="AZ1003" s="108"/>
      <c r="BA1003" s="108"/>
      <c r="BB1003" s="108"/>
      <c r="BC1003" s="108"/>
      <c r="BD1003" s="108"/>
      <c r="BE1003" s="63"/>
    </row>
    <row r="1004" spans="1:57" ht="34.049999999999997" customHeight="1" x14ac:dyDescent="0.3">
      <c r="A1004" s="703"/>
      <c r="B1004" s="717"/>
      <c r="C1004" s="673"/>
      <c r="D1004" s="89" t="s">
        <v>80</v>
      </c>
      <c r="E1004" s="679"/>
      <c r="F1004" s="673"/>
      <c r="G1004" s="90">
        <f t="shared" si="363"/>
        <v>0</v>
      </c>
      <c r="H1004" s="91">
        <f t="shared" si="387"/>
        <v>0</v>
      </c>
      <c r="I1004" s="92"/>
      <c r="J1004" s="92"/>
      <c r="K1004" s="92"/>
      <c r="L1004" s="93"/>
      <c r="M1004" s="110">
        <f t="shared" si="405"/>
        <v>0</v>
      </c>
      <c r="N1004" s="98"/>
      <c r="O1004" s="98"/>
      <c r="P1004" s="98"/>
      <c r="Q1004" s="98"/>
      <c r="R1004" s="99"/>
      <c r="S1004" s="100"/>
      <c r="T1004" s="100"/>
      <c r="U1004" s="100"/>
      <c r="V1004" s="78"/>
      <c r="W1004" s="78"/>
      <c r="X1004" s="81"/>
      <c r="Y1004" s="80"/>
      <c r="Z1004" s="81"/>
      <c r="AA1004" s="82"/>
      <c r="AB1004" s="75"/>
      <c r="AC1004" s="75"/>
      <c r="AD1004" s="75"/>
      <c r="AE1004" s="75"/>
      <c r="AF1004" s="76"/>
      <c r="AG1004" s="103"/>
      <c r="AH1004" s="106"/>
      <c r="AI1004" s="111"/>
      <c r="AJ1004" s="112">
        <f t="shared" si="409"/>
        <v>0</v>
      </c>
      <c r="AK1004" s="105" t="s">
        <v>75</v>
      </c>
      <c r="AL1004" s="92" t="s">
        <v>75</v>
      </c>
      <c r="AM1004" s="106" t="s">
        <v>75</v>
      </c>
      <c r="AN1004" s="103" t="s">
        <v>75</v>
      </c>
      <c r="AO1004" s="92" t="s">
        <v>77</v>
      </c>
      <c r="AP1004" s="106" t="s">
        <v>77</v>
      </c>
      <c r="AQ1004" s="103"/>
      <c r="AR1004" s="92"/>
      <c r="AS1004" s="92"/>
      <c r="AT1004" s="92"/>
      <c r="AU1004" s="106"/>
      <c r="AV1004" s="107">
        <f t="shared" si="369"/>
        <v>0</v>
      </c>
      <c r="AW1004" s="78"/>
      <c r="AX1004" s="78"/>
      <c r="AY1004" s="78"/>
      <c r="AZ1004" s="78"/>
      <c r="BA1004" s="78"/>
      <c r="BB1004" s="78"/>
      <c r="BC1004" s="78"/>
      <c r="BD1004" s="78"/>
      <c r="BE1004" s="81"/>
    </row>
    <row r="1005" spans="1:57" ht="34.049999999999997" customHeight="1" x14ac:dyDescent="0.3">
      <c r="A1005" s="713" t="s">
        <v>457</v>
      </c>
      <c r="B1005" s="715" t="s">
        <v>458</v>
      </c>
      <c r="C1005" s="735" t="s">
        <v>459</v>
      </c>
      <c r="D1005" s="51" t="s">
        <v>74</v>
      </c>
      <c r="E1005" s="724">
        <v>187</v>
      </c>
      <c r="F1005" s="681">
        <f>E1005-SUM(M1005:M1009)</f>
        <v>-43</v>
      </c>
      <c r="G1005" s="53">
        <f t="shared" si="363"/>
        <v>65</v>
      </c>
      <c r="H1005" s="54">
        <v>2</v>
      </c>
      <c r="I1005" s="55">
        <v>2</v>
      </c>
      <c r="J1005" s="55"/>
      <c r="K1005" s="55"/>
      <c r="L1005" s="56"/>
      <c r="M1005" s="57">
        <v>64</v>
      </c>
      <c r="N1005" s="58"/>
      <c r="O1005" s="58"/>
      <c r="P1005" s="58"/>
      <c r="Q1005" s="58"/>
      <c r="R1005" s="146">
        <v>64</v>
      </c>
      <c r="S1005" s="113">
        <v>9</v>
      </c>
      <c r="T1005" s="113"/>
      <c r="U1005" s="113"/>
      <c r="V1005" s="58">
        <v>55</v>
      </c>
      <c r="W1005" s="58"/>
      <c r="X1005" s="61"/>
      <c r="Y1005" s="60">
        <v>55</v>
      </c>
      <c r="Z1005" s="61">
        <v>9</v>
      </c>
      <c r="AA1005" s="67"/>
      <c r="AB1005" s="55">
        <v>16</v>
      </c>
      <c r="AC1005" s="55">
        <v>16</v>
      </c>
      <c r="AD1005" s="55">
        <v>9</v>
      </c>
      <c r="AE1005" s="55">
        <v>47</v>
      </c>
      <c r="AF1005" s="56">
        <v>8</v>
      </c>
      <c r="AG1005" s="67">
        <v>41.5</v>
      </c>
      <c r="AH1005" s="70">
        <v>23</v>
      </c>
      <c r="AI1005" s="69">
        <v>10.4</v>
      </c>
      <c r="AJ1005" s="68">
        <v>64</v>
      </c>
      <c r="AK1005" s="69" t="s">
        <v>75</v>
      </c>
      <c r="AL1005" s="55" t="s">
        <v>75</v>
      </c>
      <c r="AM1005" s="70" t="s">
        <v>75</v>
      </c>
      <c r="AN1005" s="67">
        <v>8</v>
      </c>
      <c r="AO1005" s="55">
        <v>56</v>
      </c>
      <c r="AP1005" s="70"/>
      <c r="AQ1005" s="67" t="s">
        <v>75</v>
      </c>
      <c r="AR1005" s="55" t="s">
        <v>75</v>
      </c>
      <c r="AS1005" s="55" t="s">
        <v>75</v>
      </c>
      <c r="AT1005" s="55" t="s">
        <v>75</v>
      </c>
      <c r="AU1005" s="70" t="s">
        <v>75</v>
      </c>
      <c r="AV1005" s="86">
        <f t="shared" si="369"/>
        <v>1</v>
      </c>
      <c r="AW1005" s="58"/>
      <c r="AX1005" s="58"/>
      <c r="AY1005" s="58"/>
      <c r="AZ1005" s="58"/>
      <c r="BA1005" s="58">
        <v>1</v>
      </c>
      <c r="BB1005" s="58"/>
      <c r="BC1005" s="58"/>
      <c r="BD1005" s="58"/>
      <c r="BE1005" s="61"/>
    </row>
    <row r="1006" spans="1:57" ht="34.049999999999997" customHeight="1" x14ac:dyDescent="0.3">
      <c r="A1006" s="702"/>
      <c r="B1006" s="716"/>
      <c r="C1006" s="672"/>
      <c r="D1006" s="72" t="s">
        <v>76</v>
      </c>
      <c r="E1006" s="678"/>
      <c r="F1006" s="672"/>
      <c r="G1006" s="73">
        <f t="shared" si="363"/>
        <v>0</v>
      </c>
      <c r="H1006" s="74">
        <f t="shared" ref="H1006:H1027" si="410">SUM(I1006:L1006)</f>
        <v>0</v>
      </c>
      <c r="I1006" s="75"/>
      <c r="J1006" s="75"/>
      <c r="K1006" s="75"/>
      <c r="L1006" s="76"/>
      <c r="M1006" s="77">
        <f t="shared" ref="M1006:M1037" si="411">IF(AND(SUM(N1006:R1006)=SUM(Y1006:Z1006),SUM(S1006:X1006)=SUM(Y1006:Z1006)),SUM(N1006:R1006),"ПЕРЕВІРТЕ ПРАВИЛЬНІСТЬ ДАНИХ")</f>
        <v>0</v>
      </c>
      <c r="N1006" s="78"/>
      <c r="O1006" s="78"/>
      <c r="P1006" s="78"/>
      <c r="Q1006" s="78"/>
      <c r="R1006" s="121"/>
      <c r="S1006" s="62"/>
      <c r="T1006" s="62"/>
      <c r="U1006" s="62"/>
      <c r="V1006" s="108"/>
      <c r="W1006" s="108"/>
      <c r="X1006" s="63"/>
      <c r="Y1006" s="109"/>
      <c r="Z1006" s="63"/>
      <c r="AA1006" s="64"/>
      <c r="AB1006" s="65"/>
      <c r="AC1006" s="65"/>
      <c r="AD1006" s="65"/>
      <c r="AE1006" s="65"/>
      <c r="AF1006" s="66"/>
      <c r="AG1006" s="82"/>
      <c r="AH1006" s="85"/>
      <c r="AI1006" s="84"/>
      <c r="AJ1006" s="83">
        <f>SUM(AN1006:AP1006)</f>
        <v>0</v>
      </c>
      <c r="AK1006" s="84" t="s">
        <v>77</v>
      </c>
      <c r="AL1006" s="75" t="s">
        <v>77</v>
      </c>
      <c r="AM1006" s="85" t="s">
        <v>77</v>
      </c>
      <c r="AN1006" s="82"/>
      <c r="AO1006" s="75"/>
      <c r="AP1006" s="85"/>
      <c r="AQ1006" s="82" t="s">
        <v>75</v>
      </c>
      <c r="AR1006" s="75" t="s">
        <v>75</v>
      </c>
      <c r="AS1006" s="75" t="s">
        <v>75</v>
      </c>
      <c r="AT1006" s="75" t="s">
        <v>75</v>
      </c>
      <c r="AU1006" s="85" t="s">
        <v>75</v>
      </c>
      <c r="AV1006" s="86">
        <f t="shared" si="369"/>
        <v>0</v>
      </c>
      <c r="AW1006" s="108"/>
      <c r="AX1006" s="108"/>
      <c r="AY1006" s="108"/>
      <c r="AZ1006" s="108"/>
      <c r="BA1006" s="108"/>
      <c r="BB1006" s="108"/>
      <c r="BC1006" s="108"/>
      <c r="BD1006" s="108"/>
      <c r="BE1006" s="63"/>
    </row>
    <row r="1007" spans="1:57" ht="34.049999999999997" customHeight="1" x14ac:dyDescent="0.3">
      <c r="A1007" s="702"/>
      <c r="B1007" s="716"/>
      <c r="C1007" s="672"/>
      <c r="D1007" s="72" t="s">
        <v>78</v>
      </c>
      <c r="E1007" s="678"/>
      <c r="F1007" s="672"/>
      <c r="G1007" s="73">
        <f t="shared" si="363"/>
        <v>0</v>
      </c>
      <c r="H1007" s="74">
        <f t="shared" si="410"/>
        <v>0</v>
      </c>
      <c r="I1007" s="75"/>
      <c r="J1007" s="75"/>
      <c r="K1007" s="75"/>
      <c r="L1007" s="76"/>
      <c r="M1007" s="77">
        <f t="shared" si="411"/>
        <v>0</v>
      </c>
      <c r="N1007" s="78"/>
      <c r="O1007" s="78"/>
      <c r="P1007" s="78"/>
      <c r="Q1007" s="78"/>
      <c r="R1007" s="121"/>
      <c r="S1007" s="62"/>
      <c r="T1007" s="62"/>
      <c r="U1007" s="62"/>
      <c r="V1007" s="108"/>
      <c r="W1007" s="108"/>
      <c r="X1007" s="63"/>
      <c r="Y1007" s="109"/>
      <c r="Z1007" s="63"/>
      <c r="AA1007" s="64"/>
      <c r="AB1007" s="65"/>
      <c r="AC1007" s="65"/>
      <c r="AD1007" s="65"/>
      <c r="AE1007" s="65"/>
      <c r="AF1007" s="66"/>
      <c r="AG1007" s="82"/>
      <c r="AH1007" s="85"/>
      <c r="AI1007" s="84"/>
      <c r="AJ1007" s="83">
        <f>SUM(AK1007:AM1007)</f>
        <v>0</v>
      </c>
      <c r="AK1007" s="84"/>
      <c r="AL1007" s="75"/>
      <c r="AM1007" s="85"/>
      <c r="AN1007" s="82" t="s">
        <v>75</v>
      </c>
      <c r="AO1007" s="75" t="s">
        <v>75</v>
      </c>
      <c r="AP1007" s="85" t="s">
        <v>75</v>
      </c>
      <c r="AQ1007" s="82" t="s">
        <v>75</v>
      </c>
      <c r="AR1007" s="75" t="s">
        <v>75</v>
      </c>
      <c r="AS1007" s="75" t="s">
        <v>75</v>
      </c>
      <c r="AT1007" s="75" t="s">
        <v>75</v>
      </c>
      <c r="AU1007" s="85" t="s">
        <v>75</v>
      </c>
      <c r="AV1007" s="86">
        <f t="shared" si="369"/>
        <v>0</v>
      </c>
      <c r="AW1007" s="108"/>
      <c r="AX1007" s="108"/>
      <c r="AY1007" s="108"/>
      <c r="AZ1007" s="108"/>
      <c r="BA1007" s="108"/>
      <c r="BB1007" s="108"/>
      <c r="BC1007" s="108"/>
      <c r="BD1007" s="108"/>
      <c r="BE1007" s="63"/>
    </row>
    <row r="1008" spans="1:57" ht="34.049999999999997" customHeight="1" x14ac:dyDescent="0.3">
      <c r="A1008" s="702"/>
      <c r="B1008" s="716"/>
      <c r="C1008" s="672"/>
      <c r="D1008" s="72" t="s">
        <v>79</v>
      </c>
      <c r="E1008" s="678"/>
      <c r="F1008" s="672"/>
      <c r="G1008" s="73">
        <f t="shared" si="363"/>
        <v>167</v>
      </c>
      <c r="H1008" s="74">
        <f t="shared" si="410"/>
        <v>2</v>
      </c>
      <c r="I1008" s="75">
        <v>2</v>
      </c>
      <c r="J1008" s="75"/>
      <c r="K1008" s="75"/>
      <c r="L1008" s="76"/>
      <c r="M1008" s="77">
        <f t="shared" si="411"/>
        <v>166</v>
      </c>
      <c r="N1008" s="78"/>
      <c r="O1008" s="78"/>
      <c r="P1008" s="78"/>
      <c r="Q1008" s="78"/>
      <c r="R1008" s="121">
        <v>166</v>
      </c>
      <c r="S1008" s="62">
        <v>24</v>
      </c>
      <c r="T1008" s="62"/>
      <c r="U1008" s="62"/>
      <c r="V1008" s="108">
        <v>142</v>
      </c>
      <c r="W1008" s="108"/>
      <c r="X1008" s="63"/>
      <c r="Y1008" s="109">
        <v>148</v>
      </c>
      <c r="Z1008" s="63">
        <v>18</v>
      </c>
      <c r="AA1008" s="64"/>
      <c r="AB1008" s="65">
        <v>23</v>
      </c>
      <c r="AC1008" s="65">
        <v>21</v>
      </c>
      <c r="AD1008" s="65">
        <v>18</v>
      </c>
      <c r="AE1008" s="65">
        <v>124</v>
      </c>
      <c r="AF1008" s="66">
        <v>22</v>
      </c>
      <c r="AG1008" s="82">
        <v>41.5</v>
      </c>
      <c r="AH1008" s="85">
        <v>22.6</v>
      </c>
      <c r="AI1008" s="84">
        <v>103.5</v>
      </c>
      <c r="AJ1008" s="83">
        <v>166</v>
      </c>
      <c r="AK1008" s="84" t="s">
        <v>77</v>
      </c>
      <c r="AL1008" s="75" t="s">
        <v>77</v>
      </c>
      <c r="AM1008" s="85" t="s">
        <v>77</v>
      </c>
      <c r="AN1008" s="82" t="s">
        <v>75</v>
      </c>
      <c r="AO1008" s="75" t="s">
        <v>75</v>
      </c>
      <c r="AP1008" s="85" t="s">
        <v>75</v>
      </c>
      <c r="AQ1008" s="82">
        <v>11</v>
      </c>
      <c r="AR1008" s="75">
        <v>24</v>
      </c>
      <c r="AS1008" s="75">
        <v>73</v>
      </c>
      <c r="AT1008" s="75">
        <v>56</v>
      </c>
      <c r="AU1008" s="85">
        <v>2</v>
      </c>
      <c r="AV1008" s="86">
        <f t="shared" si="369"/>
        <v>1</v>
      </c>
      <c r="AW1008" s="108"/>
      <c r="AX1008" s="108">
        <v>1</v>
      </c>
      <c r="AY1008" s="108"/>
      <c r="AZ1008" s="108"/>
      <c r="BA1008" s="108"/>
      <c r="BB1008" s="108"/>
      <c r="BC1008" s="108"/>
      <c r="BD1008" s="108"/>
      <c r="BE1008" s="63"/>
    </row>
    <row r="1009" spans="1:57" ht="34.049999999999997" customHeight="1" x14ac:dyDescent="0.3">
      <c r="A1009" s="703"/>
      <c r="B1009" s="717"/>
      <c r="C1009" s="673"/>
      <c r="D1009" s="89" t="s">
        <v>80</v>
      </c>
      <c r="E1009" s="679"/>
      <c r="F1009" s="673"/>
      <c r="G1009" s="90">
        <f t="shared" si="363"/>
        <v>0</v>
      </c>
      <c r="H1009" s="91">
        <f t="shared" si="410"/>
        <v>0</v>
      </c>
      <c r="I1009" s="92"/>
      <c r="J1009" s="92"/>
      <c r="K1009" s="92"/>
      <c r="L1009" s="93"/>
      <c r="M1009" s="110">
        <f t="shared" si="411"/>
        <v>0</v>
      </c>
      <c r="N1009" s="98"/>
      <c r="O1009" s="98"/>
      <c r="P1009" s="98"/>
      <c r="Q1009" s="98"/>
      <c r="R1009" s="119"/>
      <c r="S1009" s="114"/>
      <c r="T1009" s="114"/>
      <c r="U1009" s="114"/>
      <c r="V1009" s="98"/>
      <c r="W1009" s="98"/>
      <c r="X1009" s="99"/>
      <c r="Y1009" s="97"/>
      <c r="Z1009" s="99"/>
      <c r="AA1009" s="103"/>
      <c r="AB1009" s="92"/>
      <c r="AC1009" s="92"/>
      <c r="AD1009" s="92"/>
      <c r="AE1009" s="92"/>
      <c r="AF1009" s="93"/>
      <c r="AG1009" s="103"/>
      <c r="AH1009" s="106"/>
      <c r="AI1009" s="105"/>
      <c r="AJ1009" s="104">
        <f>SUM(AQ1009:AU1009)</f>
        <v>0</v>
      </c>
      <c r="AK1009" s="105" t="s">
        <v>75</v>
      </c>
      <c r="AL1009" s="92" t="s">
        <v>75</v>
      </c>
      <c r="AM1009" s="106" t="s">
        <v>75</v>
      </c>
      <c r="AN1009" s="103" t="s">
        <v>75</v>
      </c>
      <c r="AO1009" s="92" t="s">
        <v>77</v>
      </c>
      <c r="AP1009" s="106" t="s">
        <v>77</v>
      </c>
      <c r="AQ1009" s="103"/>
      <c r="AR1009" s="92"/>
      <c r="AS1009" s="92"/>
      <c r="AT1009" s="92"/>
      <c r="AU1009" s="106"/>
      <c r="AV1009" s="107">
        <f t="shared" si="369"/>
        <v>0</v>
      </c>
      <c r="AW1009" s="98"/>
      <c r="AX1009" s="98"/>
      <c r="AY1009" s="98"/>
      <c r="AZ1009" s="98"/>
      <c r="BA1009" s="98"/>
      <c r="BB1009" s="98"/>
      <c r="BC1009" s="98"/>
      <c r="BD1009" s="98"/>
      <c r="BE1009" s="99"/>
    </row>
    <row r="1010" spans="1:57" ht="34.049999999999997" customHeight="1" x14ac:dyDescent="0.3">
      <c r="A1010" s="713" t="s">
        <v>460</v>
      </c>
      <c r="B1010" s="715" t="s">
        <v>461</v>
      </c>
      <c r="C1010" s="736" t="s">
        <v>462</v>
      </c>
      <c r="D1010" s="51" t="s">
        <v>74</v>
      </c>
      <c r="E1010" s="724">
        <v>277</v>
      </c>
      <c r="F1010" s="681">
        <f>E1010-SUM(M1010:M1014)</f>
        <v>-64</v>
      </c>
      <c r="G1010" s="53">
        <f t="shared" si="363"/>
        <v>36</v>
      </c>
      <c r="H1010" s="54">
        <f t="shared" si="410"/>
        <v>0</v>
      </c>
      <c r="I1010" s="55"/>
      <c r="J1010" s="55"/>
      <c r="K1010" s="55"/>
      <c r="L1010" s="56"/>
      <c r="M1010" s="57">
        <f t="shared" si="411"/>
        <v>35</v>
      </c>
      <c r="N1010" s="58">
        <v>35</v>
      </c>
      <c r="O1010" s="58"/>
      <c r="P1010" s="58"/>
      <c r="Q1010" s="58"/>
      <c r="R1010" s="59"/>
      <c r="S1010" s="60"/>
      <c r="T1010" s="58"/>
      <c r="U1010" s="58"/>
      <c r="V1010" s="55">
        <v>24</v>
      </c>
      <c r="W1010" s="58">
        <v>11</v>
      </c>
      <c r="X1010" s="61"/>
      <c r="Y1010" s="62">
        <v>28</v>
      </c>
      <c r="Z1010" s="63">
        <v>7</v>
      </c>
      <c r="AA1010" s="64"/>
      <c r="AB1010" s="65">
        <v>19</v>
      </c>
      <c r="AC1010" s="65">
        <v>18</v>
      </c>
      <c r="AD1010" s="65">
        <v>5</v>
      </c>
      <c r="AE1010" s="65">
        <v>26</v>
      </c>
      <c r="AF1010" s="66">
        <v>3</v>
      </c>
      <c r="AG1010" s="64">
        <v>42.3</v>
      </c>
      <c r="AH1010" s="66">
        <v>23.7</v>
      </c>
      <c r="AI1010" s="67">
        <v>11.4</v>
      </c>
      <c r="AJ1010" s="68">
        <f t="shared" ref="AJ1010:AJ1011" si="412">SUM(AN1010:AP1010)</f>
        <v>35</v>
      </c>
      <c r="AK1010" s="69" t="s">
        <v>75</v>
      </c>
      <c r="AL1010" s="55" t="s">
        <v>75</v>
      </c>
      <c r="AM1010" s="70" t="s">
        <v>75</v>
      </c>
      <c r="AN1010" s="67">
        <v>4</v>
      </c>
      <c r="AO1010" s="55">
        <v>29</v>
      </c>
      <c r="AP1010" s="70">
        <v>2</v>
      </c>
      <c r="AQ1010" s="67" t="s">
        <v>75</v>
      </c>
      <c r="AR1010" s="55" t="s">
        <v>75</v>
      </c>
      <c r="AS1010" s="55" t="s">
        <v>75</v>
      </c>
      <c r="AT1010" s="55" t="s">
        <v>75</v>
      </c>
      <c r="AU1010" s="56" t="s">
        <v>75</v>
      </c>
      <c r="AV1010" s="71">
        <f t="shared" si="369"/>
        <v>1</v>
      </c>
      <c r="AW1010" s="58"/>
      <c r="AX1010" s="58"/>
      <c r="AY1010" s="58"/>
      <c r="AZ1010" s="58"/>
      <c r="BA1010" s="58"/>
      <c r="BB1010" s="58"/>
      <c r="BC1010" s="58"/>
      <c r="BD1010" s="58"/>
      <c r="BE1010" s="61">
        <v>1</v>
      </c>
    </row>
    <row r="1011" spans="1:57" ht="34.049999999999997" customHeight="1" x14ac:dyDescent="0.3">
      <c r="A1011" s="702"/>
      <c r="B1011" s="716"/>
      <c r="C1011" s="672"/>
      <c r="D1011" s="72" t="s">
        <v>76</v>
      </c>
      <c r="E1011" s="678"/>
      <c r="F1011" s="672"/>
      <c r="G1011" s="73">
        <f t="shared" si="363"/>
        <v>0</v>
      </c>
      <c r="H1011" s="74">
        <f t="shared" si="410"/>
        <v>0</v>
      </c>
      <c r="I1011" s="75"/>
      <c r="J1011" s="75"/>
      <c r="K1011" s="75"/>
      <c r="L1011" s="76"/>
      <c r="M1011" s="77">
        <f t="shared" si="411"/>
        <v>0</v>
      </c>
      <c r="N1011" s="78"/>
      <c r="O1011" s="78"/>
      <c r="P1011" s="78"/>
      <c r="Q1011" s="78"/>
      <c r="R1011" s="79"/>
      <c r="S1011" s="80"/>
      <c r="T1011" s="75"/>
      <c r="U1011" s="75"/>
      <c r="V1011" s="78"/>
      <c r="W1011" s="78"/>
      <c r="X1011" s="81"/>
      <c r="Y1011" s="62"/>
      <c r="Z1011" s="63"/>
      <c r="AA1011" s="64"/>
      <c r="AB1011" s="65"/>
      <c r="AC1011" s="65"/>
      <c r="AD1011" s="65"/>
      <c r="AE1011" s="65"/>
      <c r="AF1011" s="66"/>
      <c r="AG1011" s="82"/>
      <c r="AH1011" s="76"/>
      <c r="AI1011" s="82"/>
      <c r="AJ1011" s="83">
        <f t="shared" si="412"/>
        <v>0</v>
      </c>
      <c r="AK1011" s="84" t="s">
        <v>77</v>
      </c>
      <c r="AL1011" s="75" t="s">
        <v>77</v>
      </c>
      <c r="AM1011" s="85" t="s">
        <v>77</v>
      </c>
      <c r="AN1011" s="82"/>
      <c r="AO1011" s="75"/>
      <c r="AP1011" s="85"/>
      <c r="AQ1011" s="82" t="s">
        <v>75</v>
      </c>
      <c r="AR1011" s="75" t="s">
        <v>75</v>
      </c>
      <c r="AS1011" s="75" t="s">
        <v>75</v>
      </c>
      <c r="AT1011" s="75" t="s">
        <v>75</v>
      </c>
      <c r="AU1011" s="76" t="s">
        <v>75</v>
      </c>
      <c r="AV1011" s="86">
        <f t="shared" si="369"/>
        <v>0</v>
      </c>
      <c r="AW1011" s="78"/>
      <c r="AX1011" s="78"/>
      <c r="AY1011" s="78"/>
      <c r="AZ1011" s="78"/>
      <c r="BA1011" s="78"/>
      <c r="BB1011" s="78"/>
      <c r="BC1011" s="78"/>
      <c r="BD1011" s="78"/>
      <c r="BE1011" s="81"/>
    </row>
    <row r="1012" spans="1:57" ht="34.049999999999997" customHeight="1" x14ac:dyDescent="0.3">
      <c r="A1012" s="702"/>
      <c r="B1012" s="716"/>
      <c r="C1012" s="672"/>
      <c r="D1012" s="72" t="s">
        <v>78</v>
      </c>
      <c r="E1012" s="678"/>
      <c r="F1012" s="672"/>
      <c r="G1012" s="73">
        <f t="shared" si="363"/>
        <v>0</v>
      </c>
      <c r="H1012" s="74">
        <f t="shared" si="410"/>
        <v>0</v>
      </c>
      <c r="I1012" s="75"/>
      <c r="J1012" s="75"/>
      <c r="K1012" s="75"/>
      <c r="L1012" s="76"/>
      <c r="M1012" s="77">
        <f t="shared" si="411"/>
        <v>0</v>
      </c>
      <c r="N1012" s="78"/>
      <c r="O1012" s="78"/>
      <c r="P1012" s="78"/>
      <c r="Q1012" s="87"/>
      <c r="R1012" s="79"/>
      <c r="S1012" s="80"/>
      <c r="T1012" s="78"/>
      <c r="U1012" s="78"/>
      <c r="V1012" s="78"/>
      <c r="W1012" s="78"/>
      <c r="X1012" s="81"/>
      <c r="Y1012" s="62"/>
      <c r="Z1012" s="63"/>
      <c r="AA1012" s="64"/>
      <c r="AB1012" s="65"/>
      <c r="AC1012" s="65"/>
      <c r="AD1012" s="65"/>
      <c r="AE1012" s="65"/>
      <c r="AF1012" s="66"/>
      <c r="AG1012" s="82"/>
      <c r="AH1012" s="76"/>
      <c r="AI1012" s="82"/>
      <c r="AJ1012" s="83">
        <f>SUM(AK1012:AM1012)</f>
        <v>0</v>
      </c>
      <c r="AK1012" s="84"/>
      <c r="AL1012" s="75"/>
      <c r="AM1012" s="85"/>
      <c r="AN1012" s="82" t="s">
        <v>75</v>
      </c>
      <c r="AO1012" s="75" t="s">
        <v>75</v>
      </c>
      <c r="AP1012" s="85" t="s">
        <v>75</v>
      </c>
      <c r="AQ1012" s="82" t="s">
        <v>75</v>
      </c>
      <c r="AR1012" s="75" t="s">
        <v>75</v>
      </c>
      <c r="AS1012" s="75" t="s">
        <v>75</v>
      </c>
      <c r="AT1012" s="75" t="s">
        <v>75</v>
      </c>
      <c r="AU1012" s="76" t="s">
        <v>75</v>
      </c>
      <c r="AV1012" s="86">
        <f t="shared" si="369"/>
        <v>0</v>
      </c>
      <c r="AW1012" s="78"/>
      <c r="AX1012" s="78"/>
      <c r="AY1012" s="78"/>
      <c r="AZ1012" s="78"/>
      <c r="BA1012" s="78"/>
      <c r="BB1012" s="78"/>
      <c r="BC1012" s="78"/>
      <c r="BD1012" s="78"/>
      <c r="BE1012" s="81"/>
    </row>
    <row r="1013" spans="1:57" ht="34.049999999999997" customHeight="1" x14ac:dyDescent="0.3">
      <c r="A1013" s="702"/>
      <c r="B1013" s="716"/>
      <c r="C1013" s="672"/>
      <c r="D1013" s="72" t="s">
        <v>79</v>
      </c>
      <c r="E1013" s="678"/>
      <c r="F1013" s="672"/>
      <c r="G1013" s="73">
        <f t="shared" si="363"/>
        <v>321</v>
      </c>
      <c r="H1013" s="74">
        <f t="shared" si="410"/>
        <v>12</v>
      </c>
      <c r="I1013" s="75">
        <v>10</v>
      </c>
      <c r="J1013" s="75">
        <v>2</v>
      </c>
      <c r="K1013" s="75"/>
      <c r="L1013" s="76"/>
      <c r="M1013" s="77">
        <f t="shared" si="411"/>
        <v>306</v>
      </c>
      <c r="N1013" s="78">
        <v>306</v>
      </c>
      <c r="O1013" s="78"/>
      <c r="P1013" s="78"/>
      <c r="Q1013" s="78"/>
      <c r="R1013" s="79"/>
      <c r="S1013" s="80">
        <v>7</v>
      </c>
      <c r="T1013" s="78"/>
      <c r="U1013" s="78"/>
      <c r="V1013" s="78">
        <v>266</v>
      </c>
      <c r="W1013" s="78">
        <v>33</v>
      </c>
      <c r="X1013" s="81"/>
      <c r="Y1013" s="62">
        <v>260</v>
      </c>
      <c r="Z1013" s="63">
        <v>46</v>
      </c>
      <c r="AA1013" s="64"/>
      <c r="AB1013" s="65">
        <v>155</v>
      </c>
      <c r="AC1013" s="65">
        <v>153</v>
      </c>
      <c r="AD1013" s="65">
        <v>19</v>
      </c>
      <c r="AE1013" s="65">
        <v>237</v>
      </c>
      <c r="AF1013" s="66">
        <v>30</v>
      </c>
      <c r="AG1013" s="82">
        <v>42.5</v>
      </c>
      <c r="AH1013" s="76">
        <v>23.7</v>
      </c>
      <c r="AI1013" s="82">
        <v>108.4</v>
      </c>
      <c r="AJ1013" s="83">
        <f t="shared" ref="AJ1013:AJ1014" si="413">SUM(AQ1013:AU1013)</f>
        <v>306</v>
      </c>
      <c r="AK1013" s="84" t="s">
        <v>77</v>
      </c>
      <c r="AL1013" s="75" t="s">
        <v>77</v>
      </c>
      <c r="AM1013" s="85" t="s">
        <v>77</v>
      </c>
      <c r="AN1013" s="82" t="s">
        <v>75</v>
      </c>
      <c r="AO1013" s="75" t="s">
        <v>75</v>
      </c>
      <c r="AP1013" s="85" t="s">
        <v>75</v>
      </c>
      <c r="AQ1013" s="88">
        <v>8</v>
      </c>
      <c r="AR1013" s="76">
        <v>41</v>
      </c>
      <c r="AS1013" s="76">
        <v>139</v>
      </c>
      <c r="AT1013" s="76">
        <v>112</v>
      </c>
      <c r="AU1013" s="85">
        <v>6</v>
      </c>
      <c r="AV1013" s="86">
        <f t="shared" si="369"/>
        <v>15</v>
      </c>
      <c r="AW1013" s="78"/>
      <c r="AX1013" s="78"/>
      <c r="AY1013" s="78">
        <v>3</v>
      </c>
      <c r="AZ1013" s="78">
        <v>3</v>
      </c>
      <c r="BA1013" s="78">
        <v>1</v>
      </c>
      <c r="BB1013" s="78"/>
      <c r="BC1013" s="78">
        <v>1</v>
      </c>
      <c r="BD1013" s="78">
        <v>3</v>
      </c>
      <c r="BE1013" s="81">
        <v>4</v>
      </c>
    </row>
    <row r="1014" spans="1:57" ht="34.049999999999997" customHeight="1" x14ac:dyDescent="0.3">
      <c r="A1014" s="702"/>
      <c r="B1014" s="717"/>
      <c r="C1014" s="734"/>
      <c r="D1014" s="89" t="s">
        <v>80</v>
      </c>
      <c r="E1014" s="679"/>
      <c r="F1014" s="673"/>
      <c r="G1014" s="90">
        <f t="shared" si="363"/>
        <v>0</v>
      </c>
      <c r="H1014" s="91">
        <f t="shared" si="410"/>
        <v>0</v>
      </c>
      <c r="I1014" s="92"/>
      <c r="J1014" s="92"/>
      <c r="K1014" s="92"/>
      <c r="L1014" s="93"/>
      <c r="M1014" s="94">
        <f t="shared" si="411"/>
        <v>0</v>
      </c>
      <c r="N1014" s="95"/>
      <c r="O1014" s="95"/>
      <c r="P1014" s="95"/>
      <c r="Q1014" s="95"/>
      <c r="R1014" s="96"/>
      <c r="S1014" s="97"/>
      <c r="T1014" s="98"/>
      <c r="U1014" s="98"/>
      <c r="V1014" s="98"/>
      <c r="W1014" s="98"/>
      <c r="X1014" s="99"/>
      <c r="Y1014" s="100"/>
      <c r="Z1014" s="81"/>
      <c r="AA1014" s="82"/>
      <c r="AB1014" s="75"/>
      <c r="AC1014" s="75"/>
      <c r="AD1014" s="75"/>
      <c r="AE1014" s="75"/>
      <c r="AF1014" s="76"/>
      <c r="AG1014" s="101"/>
      <c r="AH1014" s="102"/>
      <c r="AI1014" s="103"/>
      <c r="AJ1014" s="104">
        <f t="shared" si="413"/>
        <v>0</v>
      </c>
      <c r="AK1014" s="105" t="s">
        <v>75</v>
      </c>
      <c r="AL1014" s="92" t="s">
        <v>75</v>
      </c>
      <c r="AM1014" s="106" t="s">
        <v>75</v>
      </c>
      <c r="AN1014" s="103" t="s">
        <v>75</v>
      </c>
      <c r="AO1014" s="92" t="s">
        <v>77</v>
      </c>
      <c r="AP1014" s="106" t="s">
        <v>77</v>
      </c>
      <c r="AQ1014" s="103"/>
      <c r="AR1014" s="92"/>
      <c r="AS1014" s="92"/>
      <c r="AT1014" s="92"/>
      <c r="AU1014" s="93"/>
      <c r="AV1014" s="107">
        <f t="shared" si="369"/>
        <v>0</v>
      </c>
      <c r="AW1014" s="98"/>
      <c r="AX1014" s="98"/>
      <c r="AY1014" s="98"/>
      <c r="AZ1014" s="98"/>
      <c r="BA1014" s="98"/>
      <c r="BB1014" s="98"/>
      <c r="BC1014" s="98"/>
      <c r="BD1014" s="98"/>
      <c r="BE1014" s="99"/>
    </row>
    <row r="1015" spans="1:57" ht="34.049999999999997" customHeight="1" x14ac:dyDescent="0.3">
      <c r="A1015" s="702"/>
      <c r="B1015" s="715" t="s">
        <v>463</v>
      </c>
      <c r="C1015" s="736" t="s">
        <v>462</v>
      </c>
      <c r="D1015" s="51" t="s">
        <v>74</v>
      </c>
      <c r="E1015" s="724">
        <v>58</v>
      </c>
      <c r="F1015" s="681">
        <f>E1015-SUM(M1015:M1019)</f>
        <v>-15</v>
      </c>
      <c r="G1015" s="53">
        <f t="shared" si="363"/>
        <v>2</v>
      </c>
      <c r="H1015" s="54">
        <f t="shared" si="410"/>
        <v>0</v>
      </c>
      <c r="I1015" s="55"/>
      <c r="J1015" s="55"/>
      <c r="K1015" s="55"/>
      <c r="L1015" s="56"/>
      <c r="M1015" s="57">
        <f t="shared" si="411"/>
        <v>2</v>
      </c>
      <c r="N1015" s="58"/>
      <c r="O1015" s="58"/>
      <c r="P1015" s="58"/>
      <c r="Q1015" s="58"/>
      <c r="R1015" s="61">
        <v>2</v>
      </c>
      <c r="S1015" s="62"/>
      <c r="T1015" s="62"/>
      <c r="U1015" s="62"/>
      <c r="V1015" s="108">
        <v>1</v>
      </c>
      <c r="W1015" s="108">
        <v>1</v>
      </c>
      <c r="X1015" s="63"/>
      <c r="Y1015" s="60">
        <v>1</v>
      </c>
      <c r="Z1015" s="61">
        <v>1</v>
      </c>
      <c r="AA1015" s="67"/>
      <c r="AB1015" s="55">
        <v>1</v>
      </c>
      <c r="AC1015" s="55"/>
      <c r="AD1015" s="55"/>
      <c r="AE1015" s="55">
        <v>2</v>
      </c>
      <c r="AF1015" s="56"/>
      <c r="AG1015" s="67">
        <v>35.5</v>
      </c>
      <c r="AH1015" s="70">
        <v>13.5</v>
      </c>
      <c r="AI1015" s="69" t="s">
        <v>464</v>
      </c>
      <c r="AJ1015" s="68">
        <f t="shared" ref="AJ1015:AJ1016" si="414">SUM(AN1015:AP1015)</f>
        <v>2</v>
      </c>
      <c r="AK1015" s="69" t="s">
        <v>75</v>
      </c>
      <c r="AL1015" s="55" t="s">
        <v>75</v>
      </c>
      <c r="AM1015" s="70" t="s">
        <v>75</v>
      </c>
      <c r="AN1015" s="67"/>
      <c r="AO1015" s="55">
        <v>2</v>
      </c>
      <c r="AP1015" s="70"/>
      <c r="AQ1015" s="67" t="s">
        <v>75</v>
      </c>
      <c r="AR1015" s="55" t="s">
        <v>75</v>
      </c>
      <c r="AS1015" s="55" t="s">
        <v>75</v>
      </c>
      <c r="AT1015" s="55" t="s">
        <v>75</v>
      </c>
      <c r="AU1015" s="70" t="s">
        <v>75</v>
      </c>
      <c r="AV1015" s="71">
        <f t="shared" si="369"/>
        <v>0</v>
      </c>
      <c r="AW1015" s="108"/>
      <c r="AX1015" s="108"/>
      <c r="AY1015" s="108"/>
      <c r="AZ1015" s="108"/>
      <c r="BA1015" s="108"/>
      <c r="BB1015" s="108"/>
      <c r="BC1015" s="108"/>
      <c r="BD1015" s="108"/>
      <c r="BE1015" s="63"/>
    </row>
    <row r="1016" spans="1:57" ht="34.049999999999997" customHeight="1" x14ac:dyDescent="0.3">
      <c r="A1016" s="702"/>
      <c r="B1016" s="716"/>
      <c r="C1016" s="672"/>
      <c r="D1016" s="72" t="s">
        <v>76</v>
      </c>
      <c r="E1016" s="678"/>
      <c r="F1016" s="672"/>
      <c r="G1016" s="73">
        <f t="shared" si="363"/>
        <v>0</v>
      </c>
      <c r="H1016" s="74">
        <f t="shared" si="410"/>
        <v>0</v>
      </c>
      <c r="I1016" s="75"/>
      <c r="J1016" s="75"/>
      <c r="K1016" s="75"/>
      <c r="L1016" s="76"/>
      <c r="M1016" s="77">
        <f t="shared" si="411"/>
        <v>0</v>
      </c>
      <c r="N1016" s="78"/>
      <c r="O1016" s="78"/>
      <c r="P1016" s="78"/>
      <c r="Q1016" s="78"/>
      <c r="R1016" s="81"/>
      <c r="S1016" s="62"/>
      <c r="T1016" s="62"/>
      <c r="U1016" s="62"/>
      <c r="V1016" s="108"/>
      <c r="W1016" s="108"/>
      <c r="X1016" s="63"/>
      <c r="Y1016" s="109"/>
      <c r="Z1016" s="63"/>
      <c r="AA1016" s="64"/>
      <c r="AB1016" s="65"/>
      <c r="AC1016" s="65"/>
      <c r="AD1016" s="65"/>
      <c r="AE1016" s="65"/>
      <c r="AF1016" s="66"/>
      <c r="AG1016" s="82"/>
      <c r="AH1016" s="85"/>
      <c r="AI1016" s="84"/>
      <c r="AJ1016" s="83">
        <f t="shared" si="414"/>
        <v>0</v>
      </c>
      <c r="AK1016" s="84" t="s">
        <v>77</v>
      </c>
      <c r="AL1016" s="75" t="s">
        <v>77</v>
      </c>
      <c r="AM1016" s="85" t="s">
        <v>77</v>
      </c>
      <c r="AN1016" s="82"/>
      <c r="AO1016" s="75"/>
      <c r="AP1016" s="85"/>
      <c r="AQ1016" s="82" t="s">
        <v>75</v>
      </c>
      <c r="AR1016" s="75" t="s">
        <v>75</v>
      </c>
      <c r="AS1016" s="75" t="s">
        <v>75</v>
      </c>
      <c r="AT1016" s="75" t="s">
        <v>75</v>
      </c>
      <c r="AU1016" s="85" t="s">
        <v>75</v>
      </c>
      <c r="AV1016" s="86">
        <f t="shared" si="369"/>
        <v>0</v>
      </c>
      <c r="AW1016" s="108"/>
      <c r="AX1016" s="108"/>
      <c r="AY1016" s="108"/>
      <c r="AZ1016" s="108"/>
      <c r="BA1016" s="108"/>
      <c r="BB1016" s="108"/>
      <c r="BC1016" s="108"/>
      <c r="BD1016" s="108"/>
      <c r="BE1016" s="63"/>
    </row>
    <row r="1017" spans="1:57" ht="34.049999999999997" customHeight="1" x14ac:dyDescent="0.3">
      <c r="A1017" s="702"/>
      <c r="B1017" s="716"/>
      <c r="C1017" s="672"/>
      <c r="D1017" s="72" t="s">
        <v>78</v>
      </c>
      <c r="E1017" s="678"/>
      <c r="F1017" s="672"/>
      <c r="G1017" s="73">
        <f t="shared" si="363"/>
        <v>0</v>
      </c>
      <c r="H1017" s="74">
        <f t="shared" si="410"/>
        <v>0</v>
      </c>
      <c r="I1017" s="75"/>
      <c r="J1017" s="75"/>
      <c r="K1017" s="75"/>
      <c r="L1017" s="76"/>
      <c r="M1017" s="77">
        <f t="shared" si="411"/>
        <v>0</v>
      </c>
      <c r="N1017" s="78"/>
      <c r="O1017" s="78"/>
      <c r="P1017" s="78"/>
      <c r="Q1017" s="78"/>
      <c r="R1017" s="81"/>
      <c r="S1017" s="62"/>
      <c r="T1017" s="62"/>
      <c r="U1017" s="62"/>
      <c r="V1017" s="108"/>
      <c r="W1017" s="108"/>
      <c r="X1017" s="63"/>
      <c r="Y1017" s="109"/>
      <c r="Z1017" s="63"/>
      <c r="AA1017" s="64"/>
      <c r="AB1017" s="65"/>
      <c r="AC1017" s="65"/>
      <c r="AD1017" s="65"/>
      <c r="AE1017" s="65"/>
      <c r="AF1017" s="66"/>
      <c r="AG1017" s="82"/>
      <c r="AH1017" s="85"/>
      <c r="AI1017" s="84"/>
      <c r="AJ1017" s="83">
        <f>SUM(AK1017:AM1017)</f>
        <v>0</v>
      </c>
      <c r="AK1017" s="84"/>
      <c r="AL1017" s="75"/>
      <c r="AM1017" s="85"/>
      <c r="AN1017" s="82" t="s">
        <v>75</v>
      </c>
      <c r="AO1017" s="75" t="s">
        <v>75</v>
      </c>
      <c r="AP1017" s="85" t="s">
        <v>75</v>
      </c>
      <c r="AQ1017" s="82" t="s">
        <v>75</v>
      </c>
      <c r="AR1017" s="75" t="s">
        <v>75</v>
      </c>
      <c r="AS1017" s="75" t="s">
        <v>75</v>
      </c>
      <c r="AT1017" s="75" t="s">
        <v>75</v>
      </c>
      <c r="AU1017" s="85" t="s">
        <v>75</v>
      </c>
      <c r="AV1017" s="86">
        <f t="shared" si="369"/>
        <v>0</v>
      </c>
      <c r="AW1017" s="108"/>
      <c r="AX1017" s="108"/>
      <c r="AY1017" s="108"/>
      <c r="AZ1017" s="108"/>
      <c r="BA1017" s="108"/>
      <c r="BB1017" s="108"/>
      <c r="BC1017" s="108"/>
      <c r="BD1017" s="108"/>
      <c r="BE1017" s="63"/>
    </row>
    <row r="1018" spans="1:57" ht="34.049999999999997" customHeight="1" x14ac:dyDescent="0.3">
      <c r="A1018" s="702"/>
      <c r="B1018" s="716"/>
      <c r="C1018" s="672"/>
      <c r="D1018" s="72" t="s">
        <v>79</v>
      </c>
      <c r="E1018" s="678"/>
      <c r="F1018" s="672"/>
      <c r="G1018" s="73">
        <f t="shared" si="363"/>
        <v>71</v>
      </c>
      <c r="H1018" s="74">
        <f t="shared" si="410"/>
        <v>5</v>
      </c>
      <c r="I1018" s="75">
        <v>5</v>
      </c>
      <c r="J1018" s="75"/>
      <c r="K1018" s="75"/>
      <c r="L1018" s="76"/>
      <c r="M1018" s="77">
        <f t="shared" si="411"/>
        <v>71</v>
      </c>
      <c r="N1018" s="78">
        <v>71</v>
      </c>
      <c r="O1018" s="78"/>
      <c r="P1018" s="78"/>
      <c r="Q1018" s="78"/>
      <c r="R1018" s="81"/>
      <c r="S1018" s="62">
        <v>23</v>
      </c>
      <c r="T1018" s="62"/>
      <c r="U1018" s="62"/>
      <c r="V1018" s="108">
        <v>48</v>
      </c>
      <c r="W1018" s="108"/>
      <c r="X1018" s="63"/>
      <c r="Y1018" s="109">
        <v>65</v>
      </c>
      <c r="Z1018" s="63">
        <v>6</v>
      </c>
      <c r="AA1018" s="64"/>
      <c r="AB1018" s="65">
        <v>23</v>
      </c>
      <c r="AC1018" s="65">
        <v>23</v>
      </c>
      <c r="AD1018" s="65">
        <v>11</v>
      </c>
      <c r="AE1018" s="65">
        <v>49</v>
      </c>
      <c r="AF1018" s="66">
        <v>11</v>
      </c>
      <c r="AG1018" s="82">
        <v>41.35</v>
      </c>
      <c r="AH1018" s="85" t="s">
        <v>465</v>
      </c>
      <c r="AI1018" s="84" t="s">
        <v>466</v>
      </c>
      <c r="AJ1018" s="83">
        <f t="shared" ref="AJ1018:AJ1019" si="415">SUM(AQ1018:AU1018)</f>
        <v>71</v>
      </c>
      <c r="AK1018" s="84" t="s">
        <v>77</v>
      </c>
      <c r="AL1018" s="75" t="s">
        <v>77</v>
      </c>
      <c r="AM1018" s="85" t="s">
        <v>77</v>
      </c>
      <c r="AN1018" s="82" t="s">
        <v>75</v>
      </c>
      <c r="AO1018" s="75" t="s">
        <v>75</v>
      </c>
      <c r="AP1018" s="85" t="s">
        <v>75</v>
      </c>
      <c r="AQ1018" s="82">
        <v>2</v>
      </c>
      <c r="AR1018" s="75">
        <v>2</v>
      </c>
      <c r="AS1018" s="75">
        <v>50</v>
      </c>
      <c r="AT1018" s="75">
        <v>17</v>
      </c>
      <c r="AU1018" s="85"/>
      <c r="AV1018" s="86">
        <f t="shared" si="369"/>
        <v>0</v>
      </c>
      <c r="AW1018" s="108"/>
      <c r="AX1018" s="108"/>
      <c r="AY1018" s="108"/>
      <c r="AZ1018" s="108"/>
      <c r="BA1018" s="108"/>
      <c r="BB1018" s="108"/>
      <c r="BC1018" s="108"/>
      <c r="BD1018" s="108"/>
      <c r="BE1018" s="63"/>
    </row>
    <row r="1019" spans="1:57" ht="34.049999999999997" customHeight="1" x14ac:dyDescent="0.3">
      <c r="A1019" s="702"/>
      <c r="B1019" s="717"/>
      <c r="C1019" s="673"/>
      <c r="D1019" s="89" t="s">
        <v>80</v>
      </c>
      <c r="E1019" s="679"/>
      <c r="F1019" s="673"/>
      <c r="G1019" s="90">
        <f t="shared" si="363"/>
        <v>0</v>
      </c>
      <c r="H1019" s="91">
        <f t="shared" si="410"/>
        <v>0</v>
      </c>
      <c r="I1019" s="92"/>
      <c r="J1019" s="92"/>
      <c r="K1019" s="92"/>
      <c r="L1019" s="93"/>
      <c r="M1019" s="110">
        <f t="shared" si="411"/>
        <v>0</v>
      </c>
      <c r="N1019" s="98"/>
      <c r="O1019" s="98"/>
      <c r="P1019" s="98"/>
      <c r="Q1019" s="98"/>
      <c r="R1019" s="99"/>
      <c r="S1019" s="100"/>
      <c r="T1019" s="100"/>
      <c r="U1019" s="100"/>
      <c r="V1019" s="78"/>
      <c r="W1019" s="78"/>
      <c r="X1019" s="81"/>
      <c r="Y1019" s="80"/>
      <c r="Z1019" s="81"/>
      <c r="AA1019" s="82"/>
      <c r="AB1019" s="75"/>
      <c r="AC1019" s="75"/>
      <c r="AD1019" s="75"/>
      <c r="AE1019" s="75"/>
      <c r="AF1019" s="76"/>
      <c r="AG1019" s="103"/>
      <c r="AH1019" s="106"/>
      <c r="AI1019" s="111"/>
      <c r="AJ1019" s="112">
        <f t="shared" si="415"/>
        <v>0</v>
      </c>
      <c r="AK1019" s="105" t="s">
        <v>75</v>
      </c>
      <c r="AL1019" s="92" t="s">
        <v>75</v>
      </c>
      <c r="AM1019" s="106" t="s">
        <v>75</v>
      </c>
      <c r="AN1019" s="103" t="s">
        <v>75</v>
      </c>
      <c r="AO1019" s="92" t="s">
        <v>77</v>
      </c>
      <c r="AP1019" s="106" t="s">
        <v>77</v>
      </c>
      <c r="AQ1019" s="103"/>
      <c r="AR1019" s="92"/>
      <c r="AS1019" s="92"/>
      <c r="AT1019" s="92"/>
      <c r="AU1019" s="106"/>
      <c r="AV1019" s="107">
        <f t="shared" si="369"/>
        <v>0</v>
      </c>
      <c r="AW1019" s="78"/>
      <c r="AX1019" s="78"/>
      <c r="AY1019" s="78"/>
      <c r="AZ1019" s="78"/>
      <c r="BA1019" s="78"/>
      <c r="BB1019" s="78"/>
      <c r="BC1019" s="78"/>
      <c r="BD1019" s="78"/>
      <c r="BE1019" s="81"/>
    </row>
    <row r="1020" spans="1:57" ht="34.049999999999997" customHeight="1" x14ac:dyDescent="0.3">
      <c r="A1020" s="702"/>
      <c r="B1020" s="715" t="s">
        <v>467</v>
      </c>
      <c r="C1020" s="736" t="s">
        <v>462</v>
      </c>
      <c r="D1020" s="51" t="s">
        <v>74</v>
      </c>
      <c r="E1020" s="724">
        <v>113</v>
      </c>
      <c r="F1020" s="681">
        <f>E1020-SUM(M1020:M1024)</f>
        <v>-16</v>
      </c>
      <c r="G1020" s="53">
        <f t="shared" si="363"/>
        <v>4</v>
      </c>
      <c r="H1020" s="54">
        <f t="shared" si="410"/>
        <v>0</v>
      </c>
      <c r="I1020" s="55"/>
      <c r="J1020" s="55"/>
      <c r="K1020" s="55"/>
      <c r="L1020" s="56"/>
      <c r="M1020" s="57">
        <f t="shared" si="411"/>
        <v>4</v>
      </c>
      <c r="N1020" s="58">
        <v>4</v>
      </c>
      <c r="O1020" s="58"/>
      <c r="P1020" s="58"/>
      <c r="Q1020" s="58"/>
      <c r="R1020" s="61"/>
      <c r="S1020" s="113">
        <v>1</v>
      </c>
      <c r="T1020" s="113"/>
      <c r="U1020" s="113"/>
      <c r="V1020" s="58">
        <v>3</v>
      </c>
      <c r="W1020" s="58"/>
      <c r="X1020" s="61"/>
      <c r="Y1020" s="60">
        <v>4</v>
      </c>
      <c r="Z1020" s="61"/>
      <c r="AA1020" s="67"/>
      <c r="AB1020" s="55">
        <v>2</v>
      </c>
      <c r="AC1020" s="55">
        <v>2</v>
      </c>
      <c r="AD1020" s="55"/>
      <c r="AE1020" s="55">
        <v>2</v>
      </c>
      <c r="AF1020" s="56">
        <v>1</v>
      </c>
      <c r="AG1020" s="67">
        <v>37.5</v>
      </c>
      <c r="AH1020" s="70">
        <v>12</v>
      </c>
      <c r="AI1020" s="69">
        <v>10.5</v>
      </c>
      <c r="AJ1020" s="68">
        <f t="shared" ref="AJ1020:AJ1021" si="416">SUM(AN1020:AP1020)</f>
        <v>4</v>
      </c>
      <c r="AK1020" s="69" t="s">
        <v>75</v>
      </c>
      <c r="AL1020" s="55" t="s">
        <v>75</v>
      </c>
      <c r="AM1020" s="70" t="s">
        <v>75</v>
      </c>
      <c r="AN1020" s="67">
        <v>2</v>
      </c>
      <c r="AO1020" s="55">
        <v>1</v>
      </c>
      <c r="AP1020" s="70">
        <v>1</v>
      </c>
      <c r="AQ1020" s="67" t="s">
        <v>75</v>
      </c>
      <c r="AR1020" s="55" t="s">
        <v>75</v>
      </c>
      <c r="AS1020" s="55" t="s">
        <v>75</v>
      </c>
      <c r="AT1020" s="55" t="s">
        <v>75</v>
      </c>
      <c r="AU1020" s="70" t="s">
        <v>75</v>
      </c>
      <c r="AV1020" s="71">
        <f t="shared" si="369"/>
        <v>0</v>
      </c>
      <c r="AW1020" s="58"/>
      <c r="AX1020" s="58"/>
      <c r="AY1020" s="58"/>
      <c r="AZ1020" s="58"/>
      <c r="BA1020" s="58"/>
      <c r="BB1020" s="58"/>
      <c r="BC1020" s="58"/>
      <c r="BD1020" s="58"/>
      <c r="BE1020" s="61"/>
    </row>
    <row r="1021" spans="1:57" ht="34.049999999999997" customHeight="1" x14ac:dyDescent="0.3">
      <c r="A1021" s="702"/>
      <c r="B1021" s="716"/>
      <c r="C1021" s="672"/>
      <c r="D1021" s="72" t="s">
        <v>76</v>
      </c>
      <c r="E1021" s="678"/>
      <c r="F1021" s="672"/>
      <c r="G1021" s="73">
        <f t="shared" si="363"/>
        <v>0</v>
      </c>
      <c r="H1021" s="74">
        <f t="shared" si="410"/>
        <v>0</v>
      </c>
      <c r="I1021" s="75"/>
      <c r="J1021" s="75"/>
      <c r="K1021" s="75"/>
      <c r="L1021" s="76"/>
      <c r="M1021" s="77">
        <f t="shared" si="411"/>
        <v>0</v>
      </c>
      <c r="N1021" s="78"/>
      <c r="O1021" s="78"/>
      <c r="P1021" s="78"/>
      <c r="Q1021" s="78"/>
      <c r="R1021" s="81"/>
      <c r="S1021" s="62"/>
      <c r="T1021" s="62"/>
      <c r="U1021" s="62"/>
      <c r="V1021" s="108"/>
      <c r="W1021" s="108"/>
      <c r="X1021" s="63"/>
      <c r="Y1021" s="109"/>
      <c r="Z1021" s="63"/>
      <c r="AA1021" s="64"/>
      <c r="AB1021" s="65"/>
      <c r="AC1021" s="65"/>
      <c r="AD1021" s="65"/>
      <c r="AE1021" s="65"/>
      <c r="AF1021" s="66"/>
      <c r="AG1021" s="82"/>
      <c r="AH1021" s="85"/>
      <c r="AI1021" s="84"/>
      <c r="AJ1021" s="83">
        <f t="shared" si="416"/>
        <v>0</v>
      </c>
      <c r="AK1021" s="84" t="s">
        <v>77</v>
      </c>
      <c r="AL1021" s="75" t="s">
        <v>77</v>
      </c>
      <c r="AM1021" s="85" t="s">
        <v>77</v>
      </c>
      <c r="AN1021" s="82"/>
      <c r="AO1021" s="75"/>
      <c r="AP1021" s="85"/>
      <c r="AQ1021" s="82" t="s">
        <v>75</v>
      </c>
      <c r="AR1021" s="75" t="s">
        <v>75</v>
      </c>
      <c r="AS1021" s="75" t="s">
        <v>75</v>
      </c>
      <c r="AT1021" s="75" t="s">
        <v>75</v>
      </c>
      <c r="AU1021" s="85" t="s">
        <v>75</v>
      </c>
      <c r="AV1021" s="86">
        <f t="shared" si="369"/>
        <v>0</v>
      </c>
      <c r="AW1021" s="108"/>
      <c r="AX1021" s="108"/>
      <c r="AY1021" s="108"/>
      <c r="AZ1021" s="108"/>
      <c r="BA1021" s="108"/>
      <c r="BB1021" s="108"/>
      <c r="BC1021" s="108"/>
      <c r="BD1021" s="108"/>
      <c r="BE1021" s="63"/>
    </row>
    <row r="1022" spans="1:57" ht="34.049999999999997" customHeight="1" x14ac:dyDescent="0.3">
      <c r="A1022" s="702"/>
      <c r="B1022" s="716"/>
      <c r="C1022" s="672"/>
      <c r="D1022" s="72" t="s">
        <v>78</v>
      </c>
      <c r="E1022" s="678"/>
      <c r="F1022" s="672"/>
      <c r="G1022" s="73">
        <f t="shared" si="363"/>
        <v>0</v>
      </c>
      <c r="H1022" s="74">
        <f t="shared" si="410"/>
        <v>0</v>
      </c>
      <c r="I1022" s="75"/>
      <c r="J1022" s="75"/>
      <c r="K1022" s="75"/>
      <c r="L1022" s="76"/>
      <c r="M1022" s="77">
        <f t="shared" si="411"/>
        <v>0</v>
      </c>
      <c r="N1022" s="78"/>
      <c r="O1022" s="78"/>
      <c r="P1022" s="78"/>
      <c r="Q1022" s="78"/>
      <c r="R1022" s="81"/>
      <c r="S1022" s="62"/>
      <c r="T1022" s="62"/>
      <c r="U1022" s="62"/>
      <c r="V1022" s="108"/>
      <c r="W1022" s="108"/>
      <c r="X1022" s="63"/>
      <c r="Y1022" s="109"/>
      <c r="Z1022" s="63"/>
      <c r="AA1022" s="64"/>
      <c r="AB1022" s="65"/>
      <c r="AC1022" s="65"/>
      <c r="AD1022" s="65"/>
      <c r="AE1022" s="65"/>
      <c r="AF1022" s="66"/>
      <c r="AG1022" s="82"/>
      <c r="AH1022" s="85"/>
      <c r="AI1022" s="84"/>
      <c r="AJ1022" s="83">
        <f>SUM(AK1022:AM1022)</f>
        <v>0</v>
      </c>
      <c r="AK1022" s="84"/>
      <c r="AL1022" s="75"/>
      <c r="AM1022" s="85"/>
      <c r="AN1022" s="82" t="s">
        <v>75</v>
      </c>
      <c r="AO1022" s="75" t="s">
        <v>75</v>
      </c>
      <c r="AP1022" s="85" t="s">
        <v>75</v>
      </c>
      <c r="AQ1022" s="82" t="s">
        <v>75</v>
      </c>
      <c r="AR1022" s="75" t="s">
        <v>75</v>
      </c>
      <c r="AS1022" s="75" t="s">
        <v>75</v>
      </c>
      <c r="AT1022" s="75" t="s">
        <v>75</v>
      </c>
      <c r="AU1022" s="85" t="s">
        <v>75</v>
      </c>
      <c r="AV1022" s="86">
        <f t="shared" si="369"/>
        <v>0</v>
      </c>
      <c r="AW1022" s="108"/>
      <c r="AX1022" s="108"/>
      <c r="AY1022" s="108"/>
      <c r="AZ1022" s="108"/>
      <c r="BA1022" s="108"/>
      <c r="BB1022" s="108"/>
      <c r="BC1022" s="108"/>
      <c r="BD1022" s="108"/>
      <c r="BE1022" s="63"/>
    </row>
    <row r="1023" spans="1:57" ht="34.049999999999997" customHeight="1" x14ac:dyDescent="0.3">
      <c r="A1023" s="702"/>
      <c r="B1023" s="716"/>
      <c r="C1023" s="672"/>
      <c r="D1023" s="72" t="s">
        <v>79</v>
      </c>
      <c r="E1023" s="678"/>
      <c r="F1023" s="672"/>
      <c r="G1023" s="73">
        <f t="shared" si="363"/>
        <v>125</v>
      </c>
      <c r="H1023" s="74">
        <f t="shared" si="410"/>
        <v>1</v>
      </c>
      <c r="I1023" s="75">
        <v>1</v>
      </c>
      <c r="J1023" s="75"/>
      <c r="K1023" s="75"/>
      <c r="L1023" s="76"/>
      <c r="M1023" s="77">
        <f t="shared" si="411"/>
        <v>125</v>
      </c>
      <c r="N1023" s="78"/>
      <c r="O1023" s="78"/>
      <c r="P1023" s="78"/>
      <c r="Q1023" s="78"/>
      <c r="R1023" s="81">
        <v>125</v>
      </c>
      <c r="S1023" s="62">
        <v>47</v>
      </c>
      <c r="T1023" s="62"/>
      <c r="U1023" s="62"/>
      <c r="V1023" s="108">
        <v>67</v>
      </c>
      <c r="W1023" s="108">
        <v>11</v>
      </c>
      <c r="X1023" s="63"/>
      <c r="Y1023" s="109">
        <v>106</v>
      </c>
      <c r="Z1023" s="63">
        <v>19</v>
      </c>
      <c r="AA1023" s="64"/>
      <c r="AB1023" s="65">
        <v>53</v>
      </c>
      <c r="AC1023" s="65">
        <v>53</v>
      </c>
      <c r="AD1023" s="65">
        <v>1</v>
      </c>
      <c r="AE1023" s="65">
        <v>49</v>
      </c>
      <c r="AF1023" s="66">
        <v>16</v>
      </c>
      <c r="AG1023" s="82">
        <v>39.200000000000003</v>
      </c>
      <c r="AH1023" s="85">
        <v>20.9</v>
      </c>
      <c r="AI1023" s="84">
        <v>102.8</v>
      </c>
      <c r="AJ1023" s="83">
        <f t="shared" ref="AJ1023:AJ1024" si="417">SUM(AQ1023:AU1023)</f>
        <v>125</v>
      </c>
      <c r="AK1023" s="84" t="s">
        <v>77</v>
      </c>
      <c r="AL1023" s="75" t="s">
        <v>77</v>
      </c>
      <c r="AM1023" s="85" t="s">
        <v>77</v>
      </c>
      <c r="AN1023" s="82" t="s">
        <v>75</v>
      </c>
      <c r="AO1023" s="75" t="s">
        <v>75</v>
      </c>
      <c r="AP1023" s="85" t="s">
        <v>75</v>
      </c>
      <c r="AQ1023" s="82">
        <v>11</v>
      </c>
      <c r="AR1023" s="75">
        <v>18</v>
      </c>
      <c r="AS1023" s="75">
        <v>52</v>
      </c>
      <c r="AT1023" s="75">
        <v>43</v>
      </c>
      <c r="AU1023" s="85">
        <v>1</v>
      </c>
      <c r="AV1023" s="86">
        <f t="shared" si="369"/>
        <v>0</v>
      </c>
      <c r="AW1023" s="108"/>
      <c r="AX1023" s="108"/>
      <c r="AY1023" s="108"/>
      <c r="AZ1023" s="108"/>
      <c r="BA1023" s="108"/>
      <c r="BB1023" s="108"/>
      <c r="BC1023" s="108"/>
      <c r="BD1023" s="108"/>
      <c r="BE1023" s="63"/>
    </row>
    <row r="1024" spans="1:57" ht="34.049999999999997" customHeight="1" x14ac:dyDescent="0.3">
      <c r="A1024" s="702"/>
      <c r="B1024" s="717"/>
      <c r="C1024" s="673"/>
      <c r="D1024" s="89" t="s">
        <v>80</v>
      </c>
      <c r="E1024" s="679"/>
      <c r="F1024" s="673"/>
      <c r="G1024" s="90">
        <f t="shared" si="363"/>
        <v>0</v>
      </c>
      <c r="H1024" s="91">
        <f t="shared" si="410"/>
        <v>0</v>
      </c>
      <c r="I1024" s="92"/>
      <c r="J1024" s="92"/>
      <c r="K1024" s="92"/>
      <c r="L1024" s="93"/>
      <c r="M1024" s="110">
        <f t="shared" si="411"/>
        <v>0</v>
      </c>
      <c r="N1024" s="98"/>
      <c r="O1024" s="98"/>
      <c r="P1024" s="98"/>
      <c r="Q1024" s="98"/>
      <c r="R1024" s="99"/>
      <c r="S1024" s="114"/>
      <c r="T1024" s="114"/>
      <c r="U1024" s="114"/>
      <c r="V1024" s="98"/>
      <c r="W1024" s="98"/>
      <c r="X1024" s="99"/>
      <c r="Y1024" s="97"/>
      <c r="Z1024" s="99"/>
      <c r="AA1024" s="103"/>
      <c r="AB1024" s="92"/>
      <c r="AC1024" s="92"/>
      <c r="AD1024" s="92"/>
      <c r="AE1024" s="92"/>
      <c r="AF1024" s="93"/>
      <c r="AG1024" s="103"/>
      <c r="AH1024" s="106"/>
      <c r="AI1024" s="105"/>
      <c r="AJ1024" s="104">
        <f t="shared" si="417"/>
        <v>0</v>
      </c>
      <c r="AK1024" s="105" t="s">
        <v>75</v>
      </c>
      <c r="AL1024" s="92" t="s">
        <v>75</v>
      </c>
      <c r="AM1024" s="106" t="s">
        <v>75</v>
      </c>
      <c r="AN1024" s="103" t="s">
        <v>75</v>
      </c>
      <c r="AO1024" s="92" t="s">
        <v>77</v>
      </c>
      <c r="AP1024" s="106" t="s">
        <v>77</v>
      </c>
      <c r="AQ1024" s="103"/>
      <c r="AR1024" s="92"/>
      <c r="AS1024" s="92"/>
      <c r="AT1024" s="92"/>
      <c r="AU1024" s="106"/>
      <c r="AV1024" s="107">
        <f t="shared" si="369"/>
        <v>0</v>
      </c>
      <c r="AW1024" s="98"/>
      <c r="AX1024" s="98"/>
      <c r="AY1024" s="98"/>
      <c r="AZ1024" s="98"/>
      <c r="BA1024" s="98"/>
      <c r="BB1024" s="98"/>
      <c r="BC1024" s="98"/>
      <c r="BD1024" s="98"/>
      <c r="BE1024" s="99"/>
    </row>
    <row r="1025" spans="1:57" ht="34.049999999999997" customHeight="1" x14ac:dyDescent="0.3">
      <c r="A1025" s="702"/>
      <c r="B1025" s="715" t="s">
        <v>468</v>
      </c>
      <c r="C1025" s="736" t="s">
        <v>469</v>
      </c>
      <c r="D1025" s="51" t="s">
        <v>74</v>
      </c>
      <c r="E1025" s="724">
        <v>15</v>
      </c>
      <c r="F1025" s="681">
        <f>E1025-SUM(M1025:M1029)</f>
        <v>3</v>
      </c>
      <c r="G1025" s="53">
        <f t="shared" si="363"/>
        <v>0</v>
      </c>
      <c r="H1025" s="54">
        <f t="shared" si="410"/>
        <v>0</v>
      </c>
      <c r="I1025" s="55"/>
      <c r="J1025" s="55"/>
      <c r="K1025" s="55"/>
      <c r="L1025" s="56"/>
      <c r="M1025" s="57">
        <f t="shared" si="411"/>
        <v>0</v>
      </c>
      <c r="N1025" s="58"/>
      <c r="O1025" s="58"/>
      <c r="P1025" s="58"/>
      <c r="Q1025" s="58"/>
      <c r="R1025" s="59"/>
      <c r="S1025" s="60"/>
      <c r="T1025" s="58"/>
      <c r="U1025" s="58"/>
      <c r="V1025" s="55"/>
      <c r="W1025" s="58"/>
      <c r="X1025" s="61"/>
      <c r="Y1025" s="62"/>
      <c r="Z1025" s="63"/>
      <c r="AA1025" s="64"/>
      <c r="AB1025" s="65"/>
      <c r="AC1025" s="65"/>
      <c r="AD1025" s="65"/>
      <c r="AE1025" s="65"/>
      <c r="AF1025" s="66"/>
      <c r="AG1025" s="64"/>
      <c r="AH1025" s="66"/>
      <c r="AI1025" s="67"/>
      <c r="AJ1025" s="68">
        <f t="shared" ref="AJ1025:AJ1026" si="418">SUM(AN1025:AP1025)</f>
        <v>0</v>
      </c>
      <c r="AK1025" s="69" t="s">
        <v>75</v>
      </c>
      <c r="AL1025" s="55" t="s">
        <v>75</v>
      </c>
      <c r="AM1025" s="70" t="s">
        <v>75</v>
      </c>
      <c r="AN1025" s="67"/>
      <c r="AO1025" s="55"/>
      <c r="AP1025" s="70"/>
      <c r="AQ1025" s="67" t="s">
        <v>75</v>
      </c>
      <c r="AR1025" s="55" t="s">
        <v>75</v>
      </c>
      <c r="AS1025" s="55" t="s">
        <v>75</v>
      </c>
      <c r="AT1025" s="55" t="s">
        <v>75</v>
      </c>
      <c r="AU1025" s="56" t="s">
        <v>75</v>
      </c>
      <c r="AV1025" s="71">
        <f t="shared" si="369"/>
        <v>0</v>
      </c>
      <c r="AW1025" s="58"/>
      <c r="AX1025" s="58"/>
      <c r="AY1025" s="58"/>
      <c r="AZ1025" s="58"/>
      <c r="BA1025" s="58"/>
      <c r="BB1025" s="58"/>
      <c r="BC1025" s="58"/>
      <c r="BD1025" s="58"/>
      <c r="BE1025" s="61"/>
    </row>
    <row r="1026" spans="1:57" ht="34.049999999999997" customHeight="1" x14ac:dyDescent="0.3">
      <c r="A1026" s="702"/>
      <c r="B1026" s="716"/>
      <c r="C1026" s="672"/>
      <c r="D1026" s="72" t="s">
        <v>76</v>
      </c>
      <c r="E1026" s="678"/>
      <c r="F1026" s="672"/>
      <c r="G1026" s="73">
        <f t="shared" si="363"/>
        <v>0</v>
      </c>
      <c r="H1026" s="74">
        <f t="shared" si="410"/>
        <v>0</v>
      </c>
      <c r="I1026" s="75"/>
      <c r="J1026" s="75"/>
      <c r="K1026" s="75"/>
      <c r="L1026" s="76"/>
      <c r="M1026" s="77">
        <f t="shared" si="411"/>
        <v>0</v>
      </c>
      <c r="N1026" s="78"/>
      <c r="O1026" s="78"/>
      <c r="P1026" s="78"/>
      <c r="Q1026" s="78"/>
      <c r="R1026" s="79"/>
      <c r="S1026" s="80"/>
      <c r="T1026" s="75"/>
      <c r="U1026" s="75"/>
      <c r="V1026" s="78"/>
      <c r="W1026" s="78"/>
      <c r="X1026" s="81"/>
      <c r="Y1026" s="62"/>
      <c r="Z1026" s="63"/>
      <c r="AA1026" s="64"/>
      <c r="AB1026" s="65"/>
      <c r="AC1026" s="65"/>
      <c r="AD1026" s="65"/>
      <c r="AE1026" s="65"/>
      <c r="AF1026" s="66"/>
      <c r="AG1026" s="82"/>
      <c r="AH1026" s="76"/>
      <c r="AI1026" s="82"/>
      <c r="AJ1026" s="83">
        <f t="shared" si="418"/>
        <v>0</v>
      </c>
      <c r="AK1026" s="84" t="s">
        <v>77</v>
      </c>
      <c r="AL1026" s="75" t="s">
        <v>77</v>
      </c>
      <c r="AM1026" s="85" t="s">
        <v>77</v>
      </c>
      <c r="AN1026" s="82"/>
      <c r="AO1026" s="75"/>
      <c r="AP1026" s="85"/>
      <c r="AQ1026" s="82" t="s">
        <v>75</v>
      </c>
      <c r="AR1026" s="75" t="s">
        <v>75</v>
      </c>
      <c r="AS1026" s="75" t="s">
        <v>75</v>
      </c>
      <c r="AT1026" s="75" t="s">
        <v>75</v>
      </c>
      <c r="AU1026" s="76" t="s">
        <v>75</v>
      </c>
      <c r="AV1026" s="86">
        <f t="shared" si="369"/>
        <v>0</v>
      </c>
      <c r="AW1026" s="78"/>
      <c r="AX1026" s="78"/>
      <c r="AY1026" s="78"/>
      <c r="AZ1026" s="78"/>
      <c r="BA1026" s="78"/>
      <c r="BB1026" s="78"/>
      <c r="BC1026" s="78"/>
      <c r="BD1026" s="78"/>
      <c r="BE1026" s="81"/>
    </row>
    <row r="1027" spans="1:57" ht="34.049999999999997" customHeight="1" x14ac:dyDescent="0.3">
      <c r="A1027" s="702"/>
      <c r="B1027" s="716"/>
      <c r="C1027" s="672"/>
      <c r="D1027" s="72" t="s">
        <v>78</v>
      </c>
      <c r="E1027" s="678"/>
      <c r="F1027" s="672"/>
      <c r="G1027" s="73">
        <f t="shared" si="363"/>
        <v>0</v>
      </c>
      <c r="H1027" s="74">
        <f t="shared" si="410"/>
        <v>0</v>
      </c>
      <c r="I1027" s="75"/>
      <c r="J1027" s="75"/>
      <c r="K1027" s="75"/>
      <c r="L1027" s="76"/>
      <c r="M1027" s="77">
        <f t="shared" si="411"/>
        <v>0</v>
      </c>
      <c r="N1027" s="78"/>
      <c r="O1027" s="78"/>
      <c r="P1027" s="78"/>
      <c r="Q1027" s="87"/>
      <c r="R1027" s="79"/>
      <c r="S1027" s="80"/>
      <c r="T1027" s="78"/>
      <c r="U1027" s="78"/>
      <c r="V1027" s="78"/>
      <c r="W1027" s="78"/>
      <c r="X1027" s="81"/>
      <c r="Y1027" s="62"/>
      <c r="Z1027" s="63"/>
      <c r="AA1027" s="64"/>
      <c r="AB1027" s="65"/>
      <c r="AC1027" s="65"/>
      <c r="AD1027" s="65"/>
      <c r="AE1027" s="65"/>
      <c r="AF1027" s="66"/>
      <c r="AG1027" s="82"/>
      <c r="AH1027" s="76"/>
      <c r="AI1027" s="82"/>
      <c r="AJ1027" s="83">
        <f>SUM(AK1027:AM1027)</f>
        <v>0</v>
      </c>
      <c r="AK1027" s="84"/>
      <c r="AL1027" s="75"/>
      <c r="AM1027" s="85"/>
      <c r="AN1027" s="82" t="s">
        <v>75</v>
      </c>
      <c r="AO1027" s="75" t="s">
        <v>75</v>
      </c>
      <c r="AP1027" s="85" t="s">
        <v>75</v>
      </c>
      <c r="AQ1027" s="82" t="s">
        <v>75</v>
      </c>
      <c r="AR1027" s="75" t="s">
        <v>75</v>
      </c>
      <c r="AS1027" s="75" t="s">
        <v>75</v>
      </c>
      <c r="AT1027" s="75" t="s">
        <v>75</v>
      </c>
      <c r="AU1027" s="76" t="s">
        <v>75</v>
      </c>
      <c r="AV1027" s="86">
        <f t="shared" si="369"/>
        <v>0</v>
      </c>
      <c r="AW1027" s="78"/>
      <c r="AX1027" s="78"/>
      <c r="AY1027" s="78"/>
      <c r="AZ1027" s="78"/>
      <c r="BA1027" s="78"/>
      <c r="BB1027" s="78"/>
      <c r="BC1027" s="78"/>
      <c r="BD1027" s="78"/>
      <c r="BE1027" s="81"/>
    </row>
    <row r="1028" spans="1:57" ht="34.049999999999997" customHeight="1" x14ac:dyDescent="0.3">
      <c r="A1028" s="702"/>
      <c r="B1028" s="716"/>
      <c r="C1028" s="672"/>
      <c r="D1028" s="72" t="s">
        <v>79</v>
      </c>
      <c r="E1028" s="678"/>
      <c r="F1028" s="672"/>
      <c r="G1028" s="73">
        <f t="shared" si="363"/>
        <v>12</v>
      </c>
      <c r="H1028" s="74">
        <v>0</v>
      </c>
      <c r="I1028" s="75"/>
      <c r="J1028" s="75"/>
      <c r="K1028" s="75"/>
      <c r="L1028" s="76"/>
      <c r="M1028" s="77">
        <f t="shared" si="411"/>
        <v>12</v>
      </c>
      <c r="N1028" s="78">
        <v>12</v>
      </c>
      <c r="O1028" s="78"/>
      <c r="P1028" s="78"/>
      <c r="Q1028" s="78"/>
      <c r="R1028" s="79"/>
      <c r="S1028" s="80"/>
      <c r="T1028" s="78"/>
      <c r="U1028" s="78"/>
      <c r="V1028" s="78">
        <v>12</v>
      </c>
      <c r="W1028" s="78"/>
      <c r="X1028" s="81"/>
      <c r="Y1028" s="62">
        <v>10</v>
      </c>
      <c r="Z1028" s="63">
        <v>2</v>
      </c>
      <c r="AA1028" s="64"/>
      <c r="AB1028" s="65">
        <v>5</v>
      </c>
      <c r="AC1028" s="65">
        <v>5</v>
      </c>
      <c r="AD1028" s="65"/>
      <c r="AE1028" s="65">
        <v>10</v>
      </c>
      <c r="AF1028" s="66">
        <v>2</v>
      </c>
      <c r="AG1028" s="82">
        <v>39</v>
      </c>
      <c r="AH1028" s="76">
        <v>29</v>
      </c>
      <c r="AI1028" s="82">
        <v>107</v>
      </c>
      <c r="AJ1028" s="83">
        <f t="shared" ref="AJ1028:AJ1029" si="419">SUM(AQ1028:AU1028)</f>
        <v>12</v>
      </c>
      <c r="AK1028" s="84" t="s">
        <v>77</v>
      </c>
      <c r="AL1028" s="75" t="s">
        <v>77</v>
      </c>
      <c r="AM1028" s="85" t="s">
        <v>77</v>
      </c>
      <c r="AN1028" s="82" t="s">
        <v>75</v>
      </c>
      <c r="AO1028" s="75" t="s">
        <v>75</v>
      </c>
      <c r="AP1028" s="85" t="s">
        <v>75</v>
      </c>
      <c r="AQ1028" s="88">
        <v>1</v>
      </c>
      <c r="AR1028" s="76">
        <v>1</v>
      </c>
      <c r="AS1028" s="76">
        <v>5</v>
      </c>
      <c r="AT1028" s="76">
        <v>5</v>
      </c>
      <c r="AU1028" s="85">
        <v>0</v>
      </c>
      <c r="AV1028" s="86">
        <f t="shared" si="369"/>
        <v>0</v>
      </c>
      <c r="AW1028" s="78"/>
      <c r="AX1028" s="78"/>
      <c r="AY1028" s="78"/>
      <c r="AZ1028" s="78"/>
      <c r="BA1028" s="78"/>
      <c r="BB1028" s="78"/>
      <c r="BC1028" s="78"/>
      <c r="BD1028" s="78"/>
      <c r="BE1028" s="81"/>
    </row>
    <row r="1029" spans="1:57" ht="34.049999999999997" customHeight="1" x14ac:dyDescent="0.3">
      <c r="A1029" s="702"/>
      <c r="B1029" s="717"/>
      <c r="C1029" s="673"/>
      <c r="D1029" s="89" t="s">
        <v>80</v>
      </c>
      <c r="E1029" s="679"/>
      <c r="F1029" s="673"/>
      <c r="G1029" s="90">
        <f t="shared" si="363"/>
        <v>0</v>
      </c>
      <c r="H1029" s="91">
        <f t="shared" ref="H1029:H1032" si="420">SUM(I1029:L1029)</f>
        <v>0</v>
      </c>
      <c r="I1029" s="92"/>
      <c r="J1029" s="92"/>
      <c r="K1029" s="92"/>
      <c r="L1029" s="93"/>
      <c r="M1029" s="94">
        <f t="shared" si="411"/>
        <v>0</v>
      </c>
      <c r="N1029" s="95"/>
      <c r="O1029" s="95"/>
      <c r="P1029" s="95"/>
      <c r="Q1029" s="95"/>
      <c r="R1029" s="96"/>
      <c r="S1029" s="97"/>
      <c r="T1029" s="98"/>
      <c r="U1029" s="98"/>
      <c r="V1029" s="98"/>
      <c r="W1029" s="98"/>
      <c r="X1029" s="99"/>
      <c r="Y1029" s="100"/>
      <c r="Z1029" s="81"/>
      <c r="AA1029" s="82"/>
      <c r="AB1029" s="75"/>
      <c r="AC1029" s="75"/>
      <c r="AD1029" s="75"/>
      <c r="AE1029" s="75"/>
      <c r="AF1029" s="76"/>
      <c r="AG1029" s="101"/>
      <c r="AH1029" s="102"/>
      <c r="AI1029" s="103"/>
      <c r="AJ1029" s="104">
        <f t="shared" si="419"/>
        <v>0</v>
      </c>
      <c r="AK1029" s="105" t="s">
        <v>75</v>
      </c>
      <c r="AL1029" s="92" t="s">
        <v>75</v>
      </c>
      <c r="AM1029" s="106" t="s">
        <v>75</v>
      </c>
      <c r="AN1029" s="103" t="s">
        <v>75</v>
      </c>
      <c r="AO1029" s="92" t="s">
        <v>77</v>
      </c>
      <c r="AP1029" s="106" t="s">
        <v>77</v>
      </c>
      <c r="AQ1029" s="103"/>
      <c r="AR1029" s="92"/>
      <c r="AS1029" s="92"/>
      <c r="AT1029" s="92"/>
      <c r="AU1029" s="93"/>
      <c r="AV1029" s="107">
        <f t="shared" si="369"/>
        <v>0</v>
      </c>
      <c r="AW1029" s="98"/>
      <c r="AX1029" s="98"/>
      <c r="AY1029" s="98"/>
      <c r="AZ1029" s="98"/>
      <c r="BA1029" s="98"/>
      <c r="BB1029" s="98"/>
      <c r="BC1029" s="98"/>
      <c r="BD1029" s="98"/>
      <c r="BE1029" s="99"/>
    </row>
    <row r="1030" spans="1:57" ht="34.049999999999997" customHeight="1" x14ac:dyDescent="0.3">
      <c r="A1030" s="702"/>
      <c r="B1030" s="715" t="s">
        <v>470</v>
      </c>
      <c r="C1030" s="736" t="s">
        <v>471</v>
      </c>
      <c r="D1030" s="51" t="s">
        <v>74</v>
      </c>
      <c r="E1030" s="724">
        <v>16</v>
      </c>
      <c r="F1030" s="681">
        <f>E1030-SUM(M1030:M1034)</f>
        <v>-2</v>
      </c>
      <c r="G1030" s="53">
        <f t="shared" si="363"/>
        <v>0</v>
      </c>
      <c r="H1030" s="54">
        <f t="shared" si="420"/>
        <v>0</v>
      </c>
      <c r="I1030" s="55"/>
      <c r="J1030" s="55"/>
      <c r="K1030" s="55"/>
      <c r="L1030" s="56"/>
      <c r="M1030" s="57">
        <f t="shared" si="411"/>
        <v>0</v>
      </c>
      <c r="N1030" s="58"/>
      <c r="O1030" s="58"/>
      <c r="P1030" s="58"/>
      <c r="Q1030" s="58"/>
      <c r="R1030" s="61"/>
      <c r="S1030" s="62"/>
      <c r="T1030" s="62"/>
      <c r="U1030" s="62"/>
      <c r="V1030" s="108"/>
      <c r="W1030" s="108"/>
      <c r="X1030" s="63"/>
      <c r="Y1030" s="60"/>
      <c r="Z1030" s="61"/>
      <c r="AA1030" s="67"/>
      <c r="AB1030" s="55"/>
      <c r="AC1030" s="55"/>
      <c r="AD1030" s="55"/>
      <c r="AE1030" s="55"/>
      <c r="AF1030" s="56"/>
      <c r="AG1030" s="67"/>
      <c r="AH1030" s="70"/>
      <c r="AI1030" s="69"/>
      <c r="AJ1030" s="68">
        <f t="shared" ref="AJ1030:AJ1031" si="421">SUM(AN1030:AP1030)</f>
        <v>0</v>
      </c>
      <c r="AK1030" s="69" t="s">
        <v>75</v>
      </c>
      <c r="AL1030" s="55" t="s">
        <v>75</v>
      </c>
      <c r="AM1030" s="70" t="s">
        <v>75</v>
      </c>
      <c r="AN1030" s="67"/>
      <c r="AO1030" s="55"/>
      <c r="AP1030" s="70"/>
      <c r="AQ1030" s="67" t="s">
        <v>75</v>
      </c>
      <c r="AR1030" s="55" t="s">
        <v>75</v>
      </c>
      <c r="AS1030" s="55" t="s">
        <v>75</v>
      </c>
      <c r="AT1030" s="55" t="s">
        <v>75</v>
      </c>
      <c r="AU1030" s="70" t="s">
        <v>75</v>
      </c>
      <c r="AV1030" s="71">
        <f t="shared" si="369"/>
        <v>0</v>
      </c>
      <c r="AW1030" s="108"/>
      <c r="AX1030" s="108"/>
      <c r="AY1030" s="108"/>
      <c r="AZ1030" s="108"/>
      <c r="BA1030" s="108"/>
      <c r="BB1030" s="108"/>
      <c r="BC1030" s="108"/>
      <c r="BD1030" s="108"/>
      <c r="BE1030" s="63"/>
    </row>
    <row r="1031" spans="1:57" ht="34.049999999999997" customHeight="1" x14ac:dyDescent="0.3">
      <c r="A1031" s="702"/>
      <c r="B1031" s="716"/>
      <c r="C1031" s="672"/>
      <c r="D1031" s="72" t="s">
        <v>76</v>
      </c>
      <c r="E1031" s="678"/>
      <c r="F1031" s="672"/>
      <c r="G1031" s="73">
        <f t="shared" si="363"/>
        <v>0</v>
      </c>
      <c r="H1031" s="74">
        <f t="shared" si="420"/>
        <v>0</v>
      </c>
      <c r="I1031" s="75"/>
      <c r="J1031" s="75"/>
      <c r="K1031" s="75"/>
      <c r="L1031" s="76"/>
      <c r="M1031" s="77">
        <f t="shared" si="411"/>
        <v>0</v>
      </c>
      <c r="N1031" s="78"/>
      <c r="O1031" s="78"/>
      <c r="P1031" s="78"/>
      <c r="Q1031" s="78"/>
      <c r="R1031" s="81"/>
      <c r="S1031" s="62"/>
      <c r="T1031" s="62"/>
      <c r="U1031" s="62"/>
      <c r="V1031" s="108"/>
      <c r="W1031" s="108"/>
      <c r="X1031" s="63"/>
      <c r="Y1031" s="109"/>
      <c r="Z1031" s="63"/>
      <c r="AA1031" s="64"/>
      <c r="AB1031" s="65"/>
      <c r="AC1031" s="65"/>
      <c r="AD1031" s="65"/>
      <c r="AE1031" s="65"/>
      <c r="AF1031" s="66"/>
      <c r="AG1031" s="82"/>
      <c r="AH1031" s="85"/>
      <c r="AI1031" s="84"/>
      <c r="AJ1031" s="83">
        <f t="shared" si="421"/>
        <v>0</v>
      </c>
      <c r="AK1031" s="84" t="s">
        <v>77</v>
      </c>
      <c r="AL1031" s="75" t="s">
        <v>77</v>
      </c>
      <c r="AM1031" s="85" t="s">
        <v>77</v>
      </c>
      <c r="AN1031" s="82"/>
      <c r="AO1031" s="75"/>
      <c r="AP1031" s="85"/>
      <c r="AQ1031" s="82" t="s">
        <v>75</v>
      </c>
      <c r="AR1031" s="75" t="s">
        <v>75</v>
      </c>
      <c r="AS1031" s="75" t="s">
        <v>75</v>
      </c>
      <c r="AT1031" s="75" t="s">
        <v>75</v>
      </c>
      <c r="AU1031" s="85" t="s">
        <v>75</v>
      </c>
      <c r="AV1031" s="86">
        <f t="shared" si="369"/>
        <v>0</v>
      </c>
      <c r="AW1031" s="108"/>
      <c r="AX1031" s="108"/>
      <c r="AY1031" s="108"/>
      <c r="AZ1031" s="108"/>
      <c r="BA1031" s="108"/>
      <c r="BB1031" s="108"/>
      <c r="BC1031" s="108"/>
      <c r="BD1031" s="108"/>
      <c r="BE1031" s="63"/>
    </row>
    <row r="1032" spans="1:57" ht="34.049999999999997" customHeight="1" x14ac:dyDescent="0.3">
      <c r="A1032" s="702"/>
      <c r="B1032" s="716"/>
      <c r="C1032" s="672"/>
      <c r="D1032" s="72" t="s">
        <v>78</v>
      </c>
      <c r="E1032" s="678"/>
      <c r="F1032" s="672"/>
      <c r="G1032" s="73">
        <f t="shared" si="363"/>
        <v>0</v>
      </c>
      <c r="H1032" s="74">
        <f t="shared" si="420"/>
        <v>0</v>
      </c>
      <c r="I1032" s="75"/>
      <c r="J1032" s="75"/>
      <c r="K1032" s="75"/>
      <c r="L1032" s="76"/>
      <c r="M1032" s="77">
        <f t="shared" si="411"/>
        <v>0</v>
      </c>
      <c r="N1032" s="78"/>
      <c r="O1032" s="78"/>
      <c r="P1032" s="78"/>
      <c r="Q1032" s="78"/>
      <c r="R1032" s="81"/>
      <c r="S1032" s="62"/>
      <c r="T1032" s="62"/>
      <c r="U1032" s="62"/>
      <c r="V1032" s="108"/>
      <c r="W1032" s="108"/>
      <c r="X1032" s="63"/>
      <c r="Y1032" s="109"/>
      <c r="Z1032" s="63"/>
      <c r="AA1032" s="64"/>
      <c r="AB1032" s="65"/>
      <c r="AC1032" s="65"/>
      <c r="AD1032" s="65"/>
      <c r="AE1032" s="65"/>
      <c r="AF1032" s="66"/>
      <c r="AG1032" s="82"/>
      <c r="AH1032" s="85"/>
      <c r="AI1032" s="84"/>
      <c r="AJ1032" s="83">
        <f>SUM(AK1032:AM1032)</f>
        <v>0</v>
      </c>
      <c r="AK1032" s="84"/>
      <c r="AL1032" s="75"/>
      <c r="AM1032" s="85"/>
      <c r="AN1032" s="82" t="s">
        <v>75</v>
      </c>
      <c r="AO1032" s="75" t="s">
        <v>75</v>
      </c>
      <c r="AP1032" s="85" t="s">
        <v>75</v>
      </c>
      <c r="AQ1032" s="82" t="s">
        <v>75</v>
      </c>
      <c r="AR1032" s="75" t="s">
        <v>75</v>
      </c>
      <c r="AS1032" s="75" t="s">
        <v>75</v>
      </c>
      <c r="AT1032" s="75" t="s">
        <v>75</v>
      </c>
      <c r="AU1032" s="85" t="s">
        <v>75</v>
      </c>
      <c r="AV1032" s="86">
        <f t="shared" si="369"/>
        <v>0</v>
      </c>
      <c r="AW1032" s="108"/>
      <c r="AX1032" s="108"/>
      <c r="AY1032" s="108"/>
      <c r="AZ1032" s="108"/>
      <c r="BA1032" s="108"/>
      <c r="BB1032" s="108"/>
      <c r="BC1032" s="108"/>
      <c r="BD1032" s="108"/>
      <c r="BE1032" s="63"/>
    </row>
    <row r="1033" spans="1:57" ht="34.049999999999997" customHeight="1" x14ac:dyDescent="0.3">
      <c r="A1033" s="702"/>
      <c r="B1033" s="716"/>
      <c r="C1033" s="672"/>
      <c r="D1033" s="72" t="s">
        <v>79</v>
      </c>
      <c r="E1033" s="678"/>
      <c r="F1033" s="672"/>
      <c r="G1033" s="73">
        <f t="shared" si="363"/>
        <v>18</v>
      </c>
      <c r="H1033" s="74">
        <v>2</v>
      </c>
      <c r="I1033" s="75">
        <v>2</v>
      </c>
      <c r="J1033" s="75"/>
      <c r="K1033" s="75"/>
      <c r="L1033" s="76"/>
      <c r="M1033" s="77">
        <f t="shared" si="411"/>
        <v>18</v>
      </c>
      <c r="N1033" s="78">
        <v>18</v>
      </c>
      <c r="O1033" s="78"/>
      <c r="P1033" s="78"/>
      <c r="Q1033" s="78"/>
      <c r="R1033" s="81"/>
      <c r="S1033" s="62">
        <v>2</v>
      </c>
      <c r="T1033" s="62"/>
      <c r="U1033" s="62"/>
      <c r="V1033" s="108">
        <v>16</v>
      </c>
      <c r="W1033" s="108"/>
      <c r="X1033" s="63"/>
      <c r="Y1033" s="109">
        <v>17</v>
      </c>
      <c r="Z1033" s="63">
        <v>1</v>
      </c>
      <c r="AA1033" s="64"/>
      <c r="AB1033" s="65">
        <v>2</v>
      </c>
      <c r="AC1033" s="65"/>
      <c r="AD1033" s="65">
        <v>1</v>
      </c>
      <c r="AE1033" s="65">
        <v>8</v>
      </c>
      <c r="AF1033" s="66"/>
      <c r="AG1033" s="82">
        <v>38.4</v>
      </c>
      <c r="AH1033" s="85">
        <v>16.899999999999999</v>
      </c>
      <c r="AI1033" s="84">
        <v>106.9</v>
      </c>
      <c r="AJ1033" s="83">
        <f t="shared" ref="AJ1033:AJ1034" si="422">SUM(AQ1033:AU1033)</f>
        <v>18</v>
      </c>
      <c r="AK1033" s="84" t="s">
        <v>77</v>
      </c>
      <c r="AL1033" s="75" t="s">
        <v>77</v>
      </c>
      <c r="AM1033" s="85" t="s">
        <v>77</v>
      </c>
      <c r="AN1033" s="82" t="s">
        <v>75</v>
      </c>
      <c r="AO1033" s="75" t="s">
        <v>75</v>
      </c>
      <c r="AP1033" s="85" t="s">
        <v>75</v>
      </c>
      <c r="AQ1033" s="82">
        <v>1</v>
      </c>
      <c r="AR1033" s="75">
        <v>2</v>
      </c>
      <c r="AS1033" s="75">
        <v>7</v>
      </c>
      <c r="AT1033" s="75">
        <v>8</v>
      </c>
      <c r="AU1033" s="85"/>
      <c r="AV1033" s="86">
        <f t="shared" si="369"/>
        <v>0</v>
      </c>
      <c r="AW1033" s="108"/>
      <c r="AX1033" s="108"/>
      <c r="AY1033" s="108"/>
      <c r="AZ1033" s="108"/>
      <c r="BA1033" s="108"/>
      <c r="BB1033" s="108"/>
      <c r="BC1033" s="108"/>
      <c r="BD1033" s="108"/>
      <c r="BE1033" s="63"/>
    </row>
    <row r="1034" spans="1:57" ht="34.049999999999997" customHeight="1" x14ac:dyDescent="0.3">
      <c r="A1034" s="702"/>
      <c r="B1034" s="717"/>
      <c r="C1034" s="673"/>
      <c r="D1034" s="89" t="s">
        <v>80</v>
      </c>
      <c r="E1034" s="679"/>
      <c r="F1034" s="673"/>
      <c r="G1034" s="90">
        <f t="shared" si="363"/>
        <v>0</v>
      </c>
      <c r="H1034" s="91">
        <f t="shared" ref="H1034:H1039" si="423">SUM(I1034:L1034)</f>
        <v>0</v>
      </c>
      <c r="I1034" s="92"/>
      <c r="J1034" s="92"/>
      <c r="K1034" s="92"/>
      <c r="L1034" s="93"/>
      <c r="M1034" s="110">
        <f t="shared" si="411"/>
        <v>0</v>
      </c>
      <c r="N1034" s="98"/>
      <c r="O1034" s="98"/>
      <c r="P1034" s="98"/>
      <c r="Q1034" s="98"/>
      <c r="R1034" s="99"/>
      <c r="S1034" s="100"/>
      <c r="T1034" s="100"/>
      <c r="U1034" s="100"/>
      <c r="V1034" s="78"/>
      <c r="W1034" s="78"/>
      <c r="X1034" s="81"/>
      <c r="Y1034" s="80"/>
      <c r="Z1034" s="81"/>
      <c r="AA1034" s="82"/>
      <c r="AB1034" s="75"/>
      <c r="AC1034" s="75"/>
      <c r="AD1034" s="75"/>
      <c r="AE1034" s="75"/>
      <c r="AF1034" s="76"/>
      <c r="AG1034" s="103"/>
      <c r="AH1034" s="106"/>
      <c r="AI1034" s="111"/>
      <c r="AJ1034" s="112">
        <f t="shared" si="422"/>
        <v>0</v>
      </c>
      <c r="AK1034" s="105" t="s">
        <v>75</v>
      </c>
      <c r="AL1034" s="92" t="s">
        <v>75</v>
      </c>
      <c r="AM1034" s="106" t="s">
        <v>75</v>
      </c>
      <c r="AN1034" s="103" t="s">
        <v>75</v>
      </c>
      <c r="AO1034" s="92" t="s">
        <v>77</v>
      </c>
      <c r="AP1034" s="106" t="s">
        <v>77</v>
      </c>
      <c r="AQ1034" s="103"/>
      <c r="AR1034" s="92"/>
      <c r="AS1034" s="92"/>
      <c r="AT1034" s="92"/>
      <c r="AU1034" s="106"/>
      <c r="AV1034" s="107">
        <f t="shared" si="369"/>
        <v>0</v>
      </c>
      <c r="AW1034" s="78"/>
      <c r="AX1034" s="78"/>
      <c r="AY1034" s="78"/>
      <c r="AZ1034" s="78"/>
      <c r="BA1034" s="78"/>
      <c r="BB1034" s="78"/>
      <c r="BC1034" s="78"/>
      <c r="BD1034" s="78"/>
      <c r="BE1034" s="81"/>
    </row>
    <row r="1035" spans="1:57" ht="34.049999999999997" customHeight="1" x14ac:dyDescent="0.3">
      <c r="A1035" s="702"/>
      <c r="B1035" s="715" t="s">
        <v>472</v>
      </c>
      <c r="C1035" s="736" t="s">
        <v>473</v>
      </c>
      <c r="D1035" s="51" t="s">
        <v>74</v>
      </c>
      <c r="E1035" s="724">
        <v>30</v>
      </c>
      <c r="F1035" s="681">
        <f>E1035-SUM(M1035:M1039)</f>
        <v>14</v>
      </c>
      <c r="G1035" s="53">
        <f t="shared" si="363"/>
        <v>0</v>
      </c>
      <c r="H1035" s="54">
        <f t="shared" si="423"/>
        <v>0</v>
      </c>
      <c r="I1035" s="55"/>
      <c r="J1035" s="55"/>
      <c r="K1035" s="55"/>
      <c r="L1035" s="56"/>
      <c r="M1035" s="57">
        <f t="shared" si="411"/>
        <v>0</v>
      </c>
      <c r="N1035" s="58"/>
      <c r="O1035" s="58"/>
      <c r="P1035" s="58"/>
      <c r="Q1035" s="58"/>
      <c r="R1035" s="61"/>
      <c r="S1035" s="113"/>
      <c r="T1035" s="113"/>
      <c r="U1035" s="113"/>
      <c r="V1035" s="58"/>
      <c r="W1035" s="58"/>
      <c r="X1035" s="61"/>
      <c r="Y1035" s="60"/>
      <c r="Z1035" s="61"/>
      <c r="AA1035" s="67"/>
      <c r="AB1035" s="55"/>
      <c r="AC1035" s="55"/>
      <c r="AD1035" s="55"/>
      <c r="AE1035" s="55"/>
      <c r="AF1035" s="56"/>
      <c r="AG1035" s="67"/>
      <c r="AH1035" s="70"/>
      <c r="AI1035" s="69"/>
      <c r="AJ1035" s="68">
        <f t="shared" ref="AJ1035:AJ1036" si="424">SUM(AN1035:AP1035)</f>
        <v>0</v>
      </c>
      <c r="AK1035" s="69" t="s">
        <v>75</v>
      </c>
      <c r="AL1035" s="55" t="s">
        <v>75</v>
      </c>
      <c r="AM1035" s="70" t="s">
        <v>75</v>
      </c>
      <c r="AN1035" s="67"/>
      <c r="AO1035" s="55"/>
      <c r="AP1035" s="70"/>
      <c r="AQ1035" s="67" t="s">
        <v>75</v>
      </c>
      <c r="AR1035" s="55" t="s">
        <v>75</v>
      </c>
      <c r="AS1035" s="55" t="s">
        <v>75</v>
      </c>
      <c r="AT1035" s="55" t="s">
        <v>75</v>
      </c>
      <c r="AU1035" s="70" t="s">
        <v>75</v>
      </c>
      <c r="AV1035" s="71">
        <f t="shared" si="369"/>
        <v>0</v>
      </c>
      <c r="AW1035" s="58"/>
      <c r="AX1035" s="58"/>
      <c r="AY1035" s="58"/>
      <c r="AZ1035" s="58"/>
      <c r="BA1035" s="58"/>
      <c r="BB1035" s="58"/>
      <c r="BC1035" s="58"/>
      <c r="BD1035" s="58"/>
      <c r="BE1035" s="61"/>
    </row>
    <row r="1036" spans="1:57" ht="34.049999999999997" customHeight="1" x14ac:dyDescent="0.3">
      <c r="A1036" s="702"/>
      <c r="B1036" s="716"/>
      <c r="C1036" s="672"/>
      <c r="D1036" s="72" t="s">
        <v>76</v>
      </c>
      <c r="E1036" s="678"/>
      <c r="F1036" s="672"/>
      <c r="G1036" s="73">
        <f t="shared" si="363"/>
        <v>0</v>
      </c>
      <c r="H1036" s="74">
        <f t="shared" si="423"/>
        <v>0</v>
      </c>
      <c r="I1036" s="75"/>
      <c r="J1036" s="75"/>
      <c r="K1036" s="75"/>
      <c r="L1036" s="76"/>
      <c r="M1036" s="77">
        <f t="shared" si="411"/>
        <v>0</v>
      </c>
      <c r="N1036" s="78"/>
      <c r="O1036" s="78"/>
      <c r="P1036" s="78"/>
      <c r="Q1036" s="78"/>
      <c r="R1036" s="81"/>
      <c r="S1036" s="62"/>
      <c r="T1036" s="62"/>
      <c r="U1036" s="62"/>
      <c r="V1036" s="108"/>
      <c r="W1036" s="108"/>
      <c r="X1036" s="63"/>
      <c r="Y1036" s="109"/>
      <c r="Z1036" s="63"/>
      <c r="AA1036" s="64"/>
      <c r="AB1036" s="65"/>
      <c r="AC1036" s="65"/>
      <c r="AD1036" s="65"/>
      <c r="AE1036" s="65"/>
      <c r="AF1036" s="66"/>
      <c r="AG1036" s="82"/>
      <c r="AH1036" s="85"/>
      <c r="AI1036" s="84"/>
      <c r="AJ1036" s="83">
        <f t="shared" si="424"/>
        <v>0</v>
      </c>
      <c r="AK1036" s="84" t="s">
        <v>77</v>
      </c>
      <c r="AL1036" s="75" t="s">
        <v>77</v>
      </c>
      <c r="AM1036" s="85" t="s">
        <v>77</v>
      </c>
      <c r="AN1036" s="82"/>
      <c r="AO1036" s="75"/>
      <c r="AP1036" s="85"/>
      <c r="AQ1036" s="82" t="s">
        <v>75</v>
      </c>
      <c r="AR1036" s="75" t="s">
        <v>75</v>
      </c>
      <c r="AS1036" s="75" t="s">
        <v>75</v>
      </c>
      <c r="AT1036" s="75" t="s">
        <v>75</v>
      </c>
      <c r="AU1036" s="85" t="s">
        <v>75</v>
      </c>
      <c r="AV1036" s="86">
        <f t="shared" si="369"/>
        <v>0</v>
      </c>
      <c r="AW1036" s="108"/>
      <c r="AX1036" s="108"/>
      <c r="AY1036" s="108"/>
      <c r="AZ1036" s="108"/>
      <c r="BA1036" s="108"/>
      <c r="BB1036" s="108"/>
      <c r="BC1036" s="108"/>
      <c r="BD1036" s="108"/>
      <c r="BE1036" s="63"/>
    </row>
    <row r="1037" spans="1:57" ht="34.049999999999997" customHeight="1" x14ac:dyDescent="0.3">
      <c r="A1037" s="702"/>
      <c r="B1037" s="716"/>
      <c r="C1037" s="672"/>
      <c r="D1037" s="72" t="s">
        <v>78</v>
      </c>
      <c r="E1037" s="678"/>
      <c r="F1037" s="672"/>
      <c r="G1037" s="73">
        <f t="shared" si="363"/>
        <v>0</v>
      </c>
      <c r="H1037" s="74">
        <f t="shared" si="423"/>
        <v>0</v>
      </c>
      <c r="I1037" s="75"/>
      <c r="J1037" s="75"/>
      <c r="K1037" s="75"/>
      <c r="L1037" s="76"/>
      <c r="M1037" s="77">
        <f t="shared" si="411"/>
        <v>0</v>
      </c>
      <c r="N1037" s="78"/>
      <c r="O1037" s="78"/>
      <c r="P1037" s="78"/>
      <c r="Q1037" s="78"/>
      <c r="R1037" s="81"/>
      <c r="S1037" s="62"/>
      <c r="T1037" s="62"/>
      <c r="U1037" s="62"/>
      <c r="V1037" s="108"/>
      <c r="W1037" s="108"/>
      <c r="X1037" s="63"/>
      <c r="Y1037" s="109"/>
      <c r="Z1037" s="63"/>
      <c r="AA1037" s="64"/>
      <c r="AB1037" s="65"/>
      <c r="AC1037" s="65"/>
      <c r="AD1037" s="65"/>
      <c r="AE1037" s="65"/>
      <c r="AF1037" s="66"/>
      <c r="AG1037" s="82"/>
      <c r="AH1037" s="85"/>
      <c r="AI1037" s="84"/>
      <c r="AJ1037" s="83">
        <f>SUM(AK1037:AM1037)</f>
        <v>0</v>
      </c>
      <c r="AK1037" s="84"/>
      <c r="AL1037" s="75"/>
      <c r="AM1037" s="85"/>
      <c r="AN1037" s="82" t="s">
        <v>75</v>
      </c>
      <c r="AO1037" s="75" t="s">
        <v>75</v>
      </c>
      <c r="AP1037" s="85" t="s">
        <v>75</v>
      </c>
      <c r="AQ1037" s="82" t="s">
        <v>75</v>
      </c>
      <c r="AR1037" s="75" t="s">
        <v>75</v>
      </c>
      <c r="AS1037" s="75" t="s">
        <v>75</v>
      </c>
      <c r="AT1037" s="75" t="s">
        <v>75</v>
      </c>
      <c r="AU1037" s="85" t="s">
        <v>75</v>
      </c>
      <c r="AV1037" s="86">
        <f t="shared" si="369"/>
        <v>0</v>
      </c>
      <c r="AW1037" s="108"/>
      <c r="AX1037" s="108"/>
      <c r="AY1037" s="108"/>
      <c r="AZ1037" s="108"/>
      <c r="BA1037" s="108"/>
      <c r="BB1037" s="108"/>
      <c r="BC1037" s="108"/>
      <c r="BD1037" s="108"/>
      <c r="BE1037" s="63"/>
    </row>
    <row r="1038" spans="1:57" ht="34.049999999999997" customHeight="1" x14ac:dyDescent="0.3">
      <c r="A1038" s="702"/>
      <c r="B1038" s="716"/>
      <c r="C1038" s="672"/>
      <c r="D1038" s="72" t="s">
        <v>79</v>
      </c>
      <c r="E1038" s="678"/>
      <c r="F1038" s="672"/>
      <c r="G1038" s="73">
        <f t="shared" si="363"/>
        <v>16</v>
      </c>
      <c r="H1038" s="74">
        <f t="shared" si="423"/>
        <v>0</v>
      </c>
      <c r="I1038" s="75"/>
      <c r="J1038" s="75"/>
      <c r="K1038" s="75"/>
      <c r="L1038" s="76"/>
      <c r="M1038" s="77">
        <v>16</v>
      </c>
      <c r="N1038" s="78">
        <v>16</v>
      </c>
      <c r="O1038" s="78"/>
      <c r="P1038" s="78"/>
      <c r="Q1038" s="78"/>
      <c r="R1038" s="81"/>
      <c r="S1038" s="62">
        <v>1</v>
      </c>
      <c r="T1038" s="62"/>
      <c r="U1038" s="62"/>
      <c r="V1038" s="108">
        <v>15</v>
      </c>
      <c r="W1038" s="108"/>
      <c r="X1038" s="63"/>
      <c r="Y1038" s="109">
        <v>14</v>
      </c>
      <c r="Z1038" s="63">
        <v>2</v>
      </c>
      <c r="AA1038" s="64"/>
      <c r="AB1038" s="65">
        <v>9</v>
      </c>
      <c r="AC1038" s="65">
        <v>9</v>
      </c>
      <c r="AD1038" s="65">
        <v>4</v>
      </c>
      <c r="AE1038" s="65">
        <v>11</v>
      </c>
      <c r="AF1038" s="66">
        <v>3</v>
      </c>
      <c r="AG1038" s="82">
        <v>42</v>
      </c>
      <c r="AH1038" s="85">
        <v>19.600000000000001</v>
      </c>
      <c r="AI1038" s="84">
        <v>109</v>
      </c>
      <c r="AJ1038" s="83">
        <v>16</v>
      </c>
      <c r="AK1038" s="84"/>
      <c r="AL1038" s="75"/>
      <c r="AM1038" s="85"/>
      <c r="AN1038" s="82" t="s">
        <v>75</v>
      </c>
      <c r="AO1038" s="75" t="s">
        <v>75</v>
      </c>
      <c r="AP1038" s="85" t="s">
        <v>75</v>
      </c>
      <c r="AQ1038" s="82" t="s">
        <v>75</v>
      </c>
      <c r="AR1038" s="75">
        <v>5</v>
      </c>
      <c r="AS1038" s="75">
        <v>4</v>
      </c>
      <c r="AT1038" s="75">
        <v>7</v>
      </c>
      <c r="AU1038" s="85" t="s">
        <v>77</v>
      </c>
      <c r="AV1038" s="86">
        <f t="shared" si="369"/>
        <v>0</v>
      </c>
      <c r="AW1038" s="108"/>
      <c r="AX1038" s="108"/>
      <c r="AY1038" s="108"/>
      <c r="AZ1038" s="108"/>
      <c r="BA1038" s="108"/>
      <c r="BB1038" s="108"/>
      <c r="BC1038" s="108"/>
      <c r="BD1038" s="108"/>
      <c r="BE1038" s="63"/>
    </row>
    <row r="1039" spans="1:57" ht="34.049999999999997" customHeight="1" x14ac:dyDescent="0.3">
      <c r="A1039" s="703"/>
      <c r="B1039" s="717"/>
      <c r="C1039" s="673"/>
      <c r="D1039" s="157" t="s">
        <v>80</v>
      </c>
      <c r="E1039" s="679"/>
      <c r="F1039" s="673"/>
      <c r="G1039" s="90">
        <f t="shared" si="363"/>
        <v>0</v>
      </c>
      <c r="H1039" s="91">
        <f t="shared" si="423"/>
        <v>0</v>
      </c>
      <c r="I1039" s="92"/>
      <c r="J1039" s="92"/>
      <c r="K1039" s="92"/>
      <c r="L1039" s="93"/>
      <c r="M1039" s="110">
        <f>IF(AND(SUM(N1039:R1039)=SUM(Y1039:Z1039),SUM(S1039:X1039)=SUM(Y1039:Z1039)),SUM(N1039:R1039),"ПЕРЕВІРТЕ ПРАВИЛЬНІСТЬ ДАНИХ")</f>
        <v>0</v>
      </c>
      <c r="N1039" s="98"/>
      <c r="O1039" s="98"/>
      <c r="P1039" s="98"/>
      <c r="Q1039" s="98"/>
      <c r="R1039" s="99"/>
      <c r="S1039" s="114"/>
      <c r="T1039" s="114"/>
      <c r="U1039" s="114"/>
      <c r="V1039" s="98"/>
      <c r="W1039" s="98"/>
      <c r="X1039" s="99"/>
      <c r="Y1039" s="97"/>
      <c r="Z1039" s="99"/>
      <c r="AA1039" s="103"/>
      <c r="AB1039" s="92"/>
      <c r="AC1039" s="92"/>
      <c r="AD1039" s="92"/>
      <c r="AE1039" s="92"/>
      <c r="AF1039" s="93"/>
      <c r="AG1039" s="103"/>
      <c r="AH1039" s="106"/>
      <c r="AI1039" s="105"/>
      <c r="AJ1039" s="104">
        <f>SUM(AQ1039:AU1039)</f>
        <v>0</v>
      </c>
      <c r="AK1039" s="105" t="s">
        <v>75</v>
      </c>
      <c r="AL1039" s="92" t="s">
        <v>75</v>
      </c>
      <c r="AM1039" s="106" t="s">
        <v>75</v>
      </c>
      <c r="AN1039" s="103" t="s">
        <v>75</v>
      </c>
      <c r="AO1039" s="92" t="s">
        <v>77</v>
      </c>
      <c r="AP1039" s="106" t="s">
        <v>77</v>
      </c>
      <c r="AQ1039" s="103"/>
      <c r="AR1039" s="92"/>
      <c r="AS1039" s="92"/>
      <c r="AT1039" s="92"/>
      <c r="AU1039" s="106"/>
      <c r="AV1039" s="107">
        <f t="shared" si="369"/>
        <v>0</v>
      </c>
      <c r="AW1039" s="98"/>
      <c r="AX1039" s="98"/>
      <c r="AY1039" s="98"/>
      <c r="AZ1039" s="98"/>
      <c r="BA1039" s="98"/>
      <c r="BB1039" s="98"/>
      <c r="BC1039" s="98"/>
      <c r="BD1039" s="98"/>
      <c r="BE1039" s="99"/>
    </row>
  </sheetData>
  <mergeCells count="856">
    <mergeCell ref="F850:F854"/>
    <mergeCell ref="F855:F859"/>
    <mergeCell ref="F860:F864"/>
    <mergeCell ref="F865:F869"/>
    <mergeCell ref="F870:F874"/>
    <mergeCell ref="F875:F879"/>
    <mergeCell ref="F880:F884"/>
    <mergeCell ref="F805:F809"/>
    <mergeCell ref="F810:F814"/>
    <mergeCell ref="F815:F819"/>
    <mergeCell ref="F820:F824"/>
    <mergeCell ref="F825:F829"/>
    <mergeCell ref="F830:F834"/>
    <mergeCell ref="F835:F839"/>
    <mergeCell ref="F840:F844"/>
    <mergeCell ref="F845:F849"/>
    <mergeCell ref="F760:F764"/>
    <mergeCell ref="F765:F769"/>
    <mergeCell ref="F770:F774"/>
    <mergeCell ref="F775:F779"/>
    <mergeCell ref="F780:F784"/>
    <mergeCell ref="F785:F789"/>
    <mergeCell ref="F790:F794"/>
    <mergeCell ref="F795:F799"/>
    <mergeCell ref="F800:F804"/>
    <mergeCell ref="F715:F719"/>
    <mergeCell ref="F720:F724"/>
    <mergeCell ref="F725:F729"/>
    <mergeCell ref="F730:F734"/>
    <mergeCell ref="F735:F739"/>
    <mergeCell ref="F740:F744"/>
    <mergeCell ref="F745:F749"/>
    <mergeCell ref="F750:F754"/>
    <mergeCell ref="F755:F759"/>
    <mergeCell ref="F970:F974"/>
    <mergeCell ref="F975:F979"/>
    <mergeCell ref="F980:F984"/>
    <mergeCell ref="F985:F989"/>
    <mergeCell ref="F1025:F1029"/>
    <mergeCell ref="F1030:F1034"/>
    <mergeCell ref="F1035:F1039"/>
    <mergeCell ref="F990:F994"/>
    <mergeCell ref="F995:F999"/>
    <mergeCell ref="F1000:F1004"/>
    <mergeCell ref="F1005:F1009"/>
    <mergeCell ref="F1010:F1014"/>
    <mergeCell ref="F1015:F1019"/>
    <mergeCell ref="F1020:F1024"/>
    <mergeCell ref="F925:F929"/>
    <mergeCell ref="F930:F934"/>
    <mergeCell ref="F935:F939"/>
    <mergeCell ref="F940:F944"/>
    <mergeCell ref="F945:F949"/>
    <mergeCell ref="F950:F954"/>
    <mergeCell ref="F955:F959"/>
    <mergeCell ref="F960:F964"/>
    <mergeCell ref="F965:F969"/>
    <mergeCell ref="F635:F639"/>
    <mergeCell ref="F885:F889"/>
    <mergeCell ref="F890:F894"/>
    <mergeCell ref="F895:F899"/>
    <mergeCell ref="F900:F904"/>
    <mergeCell ref="F905:F909"/>
    <mergeCell ref="F910:F914"/>
    <mergeCell ref="F915:F919"/>
    <mergeCell ref="F920:F924"/>
    <mergeCell ref="F640:F644"/>
    <mergeCell ref="F645:F649"/>
    <mergeCell ref="F650:F654"/>
    <mergeCell ref="F655:F659"/>
    <mergeCell ref="F660:F664"/>
    <mergeCell ref="F665:F669"/>
    <mergeCell ref="F670:F674"/>
    <mergeCell ref="F675:F679"/>
    <mergeCell ref="F680:F684"/>
    <mergeCell ref="F685:F689"/>
    <mergeCell ref="F690:F694"/>
    <mergeCell ref="F695:F699"/>
    <mergeCell ref="F700:F704"/>
    <mergeCell ref="F705:F709"/>
    <mergeCell ref="F710:F714"/>
    <mergeCell ref="F590:F594"/>
    <mergeCell ref="F595:F599"/>
    <mergeCell ref="F600:F604"/>
    <mergeCell ref="F605:F609"/>
    <mergeCell ref="F610:F614"/>
    <mergeCell ref="F615:F619"/>
    <mergeCell ref="F620:F624"/>
    <mergeCell ref="F625:F629"/>
    <mergeCell ref="F630:F634"/>
    <mergeCell ref="F545:F549"/>
    <mergeCell ref="F550:F554"/>
    <mergeCell ref="F555:F559"/>
    <mergeCell ref="F560:F564"/>
    <mergeCell ref="F565:F569"/>
    <mergeCell ref="F570:F574"/>
    <mergeCell ref="F575:F579"/>
    <mergeCell ref="F580:F584"/>
    <mergeCell ref="F585:F589"/>
    <mergeCell ref="F500:F504"/>
    <mergeCell ref="F505:F509"/>
    <mergeCell ref="F510:F514"/>
    <mergeCell ref="F515:F519"/>
    <mergeCell ref="F520:F524"/>
    <mergeCell ref="F525:F529"/>
    <mergeCell ref="F530:F534"/>
    <mergeCell ref="F535:F539"/>
    <mergeCell ref="F540:F544"/>
    <mergeCell ref="C510:C514"/>
    <mergeCell ref="C515:C519"/>
    <mergeCell ref="C520:C524"/>
    <mergeCell ref="F395:F399"/>
    <mergeCell ref="F400:F404"/>
    <mergeCell ref="F405:F409"/>
    <mergeCell ref="F410:F414"/>
    <mergeCell ref="F415:F419"/>
    <mergeCell ref="F420:F424"/>
    <mergeCell ref="F425:F429"/>
    <mergeCell ref="F430:F434"/>
    <mergeCell ref="F435:F439"/>
    <mergeCell ref="F440:F444"/>
    <mergeCell ref="F445:F449"/>
    <mergeCell ref="F450:F454"/>
    <mergeCell ref="F455:F459"/>
    <mergeCell ref="F460:F464"/>
    <mergeCell ref="F465:F469"/>
    <mergeCell ref="F470:F474"/>
    <mergeCell ref="F475:F479"/>
    <mergeCell ref="F480:F484"/>
    <mergeCell ref="F485:F489"/>
    <mergeCell ref="F490:F494"/>
    <mergeCell ref="F495:F499"/>
    <mergeCell ref="C465:C469"/>
    <mergeCell ref="C470:C474"/>
    <mergeCell ref="C475:C479"/>
    <mergeCell ref="C480:C484"/>
    <mergeCell ref="C485:C489"/>
    <mergeCell ref="C490:C494"/>
    <mergeCell ref="C495:C499"/>
    <mergeCell ref="C500:C504"/>
    <mergeCell ref="C505:C509"/>
    <mergeCell ref="C420:C424"/>
    <mergeCell ref="C425:C429"/>
    <mergeCell ref="C430:C434"/>
    <mergeCell ref="C435:C439"/>
    <mergeCell ref="C440:C444"/>
    <mergeCell ref="C445:C449"/>
    <mergeCell ref="C450:C454"/>
    <mergeCell ref="C455:C459"/>
    <mergeCell ref="C460:C464"/>
    <mergeCell ref="F355:F359"/>
    <mergeCell ref="F360:F364"/>
    <mergeCell ref="F365:F369"/>
    <mergeCell ref="F370:F374"/>
    <mergeCell ref="F375:F379"/>
    <mergeCell ref="F380:F384"/>
    <mergeCell ref="F385:F389"/>
    <mergeCell ref="F390:F394"/>
    <mergeCell ref="C280:C284"/>
    <mergeCell ref="C285:C289"/>
    <mergeCell ref="C290:C294"/>
    <mergeCell ref="C295:C299"/>
    <mergeCell ref="C300:C304"/>
    <mergeCell ref="C305:C309"/>
    <mergeCell ref="C310:C314"/>
    <mergeCell ref="C315:C319"/>
    <mergeCell ref="C320:C324"/>
    <mergeCell ref="C325:C329"/>
    <mergeCell ref="C330:C334"/>
    <mergeCell ref="C335:C339"/>
    <mergeCell ref="C340:C344"/>
    <mergeCell ref="C345:C349"/>
    <mergeCell ref="C350:C354"/>
    <mergeCell ref="C355:C359"/>
    <mergeCell ref="E325:E329"/>
    <mergeCell ref="E330:E334"/>
    <mergeCell ref="E335:E339"/>
    <mergeCell ref="E340:E344"/>
    <mergeCell ref="E345:E349"/>
    <mergeCell ref="E350:E354"/>
    <mergeCell ref="F325:F329"/>
    <mergeCell ref="F330:F334"/>
    <mergeCell ref="F335:F339"/>
    <mergeCell ref="F340:F344"/>
    <mergeCell ref="F345:F349"/>
    <mergeCell ref="F350:F354"/>
    <mergeCell ref="E315:E319"/>
    <mergeCell ref="F290:F294"/>
    <mergeCell ref="F295:F299"/>
    <mergeCell ref="F300:F304"/>
    <mergeCell ref="F305:F309"/>
    <mergeCell ref="F310:F314"/>
    <mergeCell ref="F315:F319"/>
    <mergeCell ref="F320:F324"/>
    <mergeCell ref="E320:E324"/>
    <mergeCell ref="E280:E284"/>
    <mergeCell ref="F280:F284"/>
    <mergeCell ref="F285:F289"/>
    <mergeCell ref="E285:E289"/>
    <mergeCell ref="E290:E294"/>
    <mergeCell ref="E295:E299"/>
    <mergeCell ref="E300:E304"/>
    <mergeCell ref="E305:E309"/>
    <mergeCell ref="E310:E314"/>
    <mergeCell ref="E255:E259"/>
    <mergeCell ref="F255:F259"/>
    <mergeCell ref="E260:E264"/>
    <mergeCell ref="F260:F264"/>
    <mergeCell ref="E265:E269"/>
    <mergeCell ref="F265:F269"/>
    <mergeCell ref="E270:E274"/>
    <mergeCell ref="F270:F274"/>
    <mergeCell ref="E275:E279"/>
    <mergeCell ref="F275:F279"/>
    <mergeCell ref="C265:C269"/>
    <mergeCell ref="C270:C274"/>
    <mergeCell ref="C275:C279"/>
    <mergeCell ref="B425:B429"/>
    <mergeCell ref="B430:B434"/>
    <mergeCell ref="B390:B394"/>
    <mergeCell ref="B395:B399"/>
    <mergeCell ref="B400:B404"/>
    <mergeCell ref="B405:B409"/>
    <mergeCell ref="B410:B414"/>
    <mergeCell ref="B415:B419"/>
    <mergeCell ref="B420:B424"/>
    <mergeCell ref="C360:C364"/>
    <mergeCell ref="C365:C369"/>
    <mergeCell ref="C370:C374"/>
    <mergeCell ref="C375:C379"/>
    <mergeCell ref="C380:C384"/>
    <mergeCell ref="C385:C389"/>
    <mergeCell ref="C390:C394"/>
    <mergeCell ref="C395:C399"/>
    <mergeCell ref="C400:C404"/>
    <mergeCell ref="C405:C409"/>
    <mergeCell ref="C410:C414"/>
    <mergeCell ref="C415:C419"/>
    <mergeCell ref="A85:A104"/>
    <mergeCell ref="B85:B89"/>
    <mergeCell ref="C85:C89"/>
    <mergeCell ref="C90:C94"/>
    <mergeCell ref="A105:A224"/>
    <mergeCell ref="B250:B254"/>
    <mergeCell ref="B255:B259"/>
    <mergeCell ref="C255:C259"/>
    <mergeCell ref="C260:C264"/>
    <mergeCell ref="B195:B199"/>
    <mergeCell ref="C195:C199"/>
    <mergeCell ref="B200:B204"/>
    <mergeCell ref="C200:C204"/>
    <mergeCell ref="B205:B209"/>
    <mergeCell ref="C205:C209"/>
    <mergeCell ref="B260:B264"/>
    <mergeCell ref="B130:B134"/>
    <mergeCell ref="C130:C134"/>
    <mergeCell ref="B135:B139"/>
    <mergeCell ref="C135:C139"/>
    <mergeCell ref="B100:B104"/>
    <mergeCell ref="C100:C104"/>
    <mergeCell ref="B105:B109"/>
    <mergeCell ref="B115:B119"/>
    <mergeCell ref="F225:F244"/>
    <mergeCell ref="E245:E249"/>
    <mergeCell ref="F245:F249"/>
    <mergeCell ref="F250:F254"/>
    <mergeCell ref="C105:C109"/>
    <mergeCell ref="B110:B114"/>
    <mergeCell ref="C110:C114"/>
    <mergeCell ref="B210:B214"/>
    <mergeCell ref="C210:C214"/>
    <mergeCell ref="B215:B219"/>
    <mergeCell ref="C215:C219"/>
    <mergeCell ref="B220:B224"/>
    <mergeCell ref="C220:C224"/>
    <mergeCell ref="C225:C229"/>
    <mergeCell ref="C230:C234"/>
    <mergeCell ref="C235:C239"/>
    <mergeCell ref="C240:C244"/>
    <mergeCell ref="C245:C249"/>
    <mergeCell ref="C250:C254"/>
    <mergeCell ref="E250:E254"/>
    <mergeCell ref="B190:B194"/>
    <mergeCell ref="C190:C194"/>
    <mergeCell ref="E225:E244"/>
    <mergeCell ref="F180:F184"/>
    <mergeCell ref="E900:E904"/>
    <mergeCell ref="E905:E909"/>
    <mergeCell ref="E910:E914"/>
    <mergeCell ref="E915:E919"/>
    <mergeCell ref="E920:E924"/>
    <mergeCell ref="E925:E929"/>
    <mergeCell ref="E930:E934"/>
    <mergeCell ref="E935:E939"/>
    <mergeCell ref="E810:E814"/>
    <mergeCell ref="E815:E819"/>
    <mergeCell ref="E820:E824"/>
    <mergeCell ref="E825:E829"/>
    <mergeCell ref="E830:E834"/>
    <mergeCell ref="E835:E839"/>
    <mergeCell ref="E840:E844"/>
    <mergeCell ref="E845:E849"/>
    <mergeCell ref="E850:E854"/>
    <mergeCell ref="E870:E874"/>
    <mergeCell ref="E875:E879"/>
    <mergeCell ref="E880:E884"/>
    <mergeCell ref="E885:E889"/>
    <mergeCell ref="E890:E894"/>
    <mergeCell ref="E895:E899"/>
    <mergeCell ref="E765:E769"/>
    <mergeCell ref="E770:E774"/>
    <mergeCell ref="E775:E779"/>
    <mergeCell ref="E780:E784"/>
    <mergeCell ref="E785:E789"/>
    <mergeCell ref="E790:E794"/>
    <mergeCell ref="E855:E859"/>
    <mergeCell ref="E860:E864"/>
    <mergeCell ref="E865:E869"/>
    <mergeCell ref="E795:E799"/>
    <mergeCell ref="E800:E804"/>
    <mergeCell ref="E805:E809"/>
    <mergeCell ref="E720:E724"/>
    <mergeCell ref="E725:E729"/>
    <mergeCell ref="E730:E734"/>
    <mergeCell ref="E735:E739"/>
    <mergeCell ref="E740:E744"/>
    <mergeCell ref="E745:E749"/>
    <mergeCell ref="E750:E754"/>
    <mergeCell ref="E755:E759"/>
    <mergeCell ref="E760:E764"/>
    <mergeCell ref="C950:C954"/>
    <mergeCell ref="E1030:E1034"/>
    <mergeCell ref="E1035:E1039"/>
    <mergeCell ref="E965:E969"/>
    <mergeCell ref="E970:E974"/>
    <mergeCell ref="E975:E979"/>
    <mergeCell ref="E980:E984"/>
    <mergeCell ref="E985:E989"/>
    <mergeCell ref="E990:E994"/>
    <mergeCell ref="E995:E999"/>
    <mergeCell ref="E1010:E1014"/>
    <mergeCell ref="E1015:E1019"/>
    <mergeCell ref="E1020:E1024"/>
    <mergeCell ref="E1025:E1029"/>
    <mergeCell ref="C895:C899"/>
    <mergeCell ref="C900:C904"/>
    <mergeCell ref="C905:C909"/>
    <mergeCell ref="C910:C914"/>
    <mergeCell ref="C915:C919"/>
    <mergeCell ref="C920:C924"/>
    <mergeCell ref="E1000:E1004"/>
    <mergeCell ref="E1005:E1009"/>
    <mergeCell ref="C925:C929"/>
    <mergeCell ref="C930:C934"/>
    <mergeCell ref="C935:C939"/>
    <mergeCell ref="C940:C944"/>
    <mergeCell ref="E940:E944"/>
    <mergeCell ref="C965:C969"/>
    <mergeCell ref="E945:E949"/>
    <mergeCell ref="E950:E954"/>
    <mergeCell ref="E955:E959"/>
    <mergeCell ref="E960:E964"/>
    <mergeCell ref="C970:C974"/>
    <mergeCell ref="C975:C979"/>
    <mergeCell ref="C980:C984"/>
    <mergeCell ref="C985:C989"/>
    <mergeCell ref="C990:C994"/>
    <mergeCell ref="C945:C949"/>
    <mergeCell ref="C850:C854"/>
    <mergeCell ref="C855:C859"/>
    <mergeCell ref="C860:C864"/>
    <mergeCell ref="C865:C869"/>
    <mergeCell ref="C870:C874"/>
    <mergeCell ref="C875:C879"/>
    <mergeCell ref="C880:C884"/>
    <mergeCell ref="C885:C889"/>
    <mergeCell ref="C890:C894"/>
    <mergeCell ref="C805:C809"/>
    <mergeCell ref="C810:C814"/>
    <mergeCell ref="C815:C819"/>
    <mergeCell ref="C820:C824"/>
    <mergeCell ref="C825:C829"/>
    <mergeCell ref="C830:C834"/>
    <mergeCell ref="C835:C839"/>
    <mergeCell ref="C840:C844"/>
    <mergeCell ref="C845:C849"/>
    <mergeCell ref="C600:C604"/>
    <mergeCell ref="C605:C609"/>
    <mergeCell ref="C610:C614"/>
    <mergeCell ref="C615:C619"/>
    <mergeCell ref="C620:C624"/>
    <mergeCell ref="C625:C629"/>
    <mergeCell ref="C1030:C1034"/>
    <mergeCell ref="C1035:C1039"/>
    <mergeCell ref="C995:C999"/>
    <mergeCell ref="C1000:C1004"/>
    <mergeCell ref="C1005:C1009"/>
    <mergeCell ref="C1010:C1014"/>
    <mergeCell ref="C1015:C1019"/>
    <mergeCell ref="C1020:C1024"/>
    <mergeCell ref="C1025:C1029"/>
    <mergeCell ref="C685:C689"/>
    <mergeCell ref="C690:C694"/>
    <mergeCell ref="C695:C699"/>
    <mergeCell ref="C700:C704"/>
    <mergeCell ref="C705:C709"/>
    <mergeCell ref="C710:C714"/>
    <mergeCell ref="C715:C719"/>
    <mergeCell ref="C720:C724"/>
    <mergeCell ref="C630:C634"/>
    <mergeCell ref="C635:C639"/>
    <mergeCell ref="C640:C654"/>
    <mergeCell ref="E645:E649"/>
    <mergeCell ref="E650:E654"/>
    <mergeCell ref="C655:C659"/>
    <mergeCell ref="C660:C664"/>
    <mergeCell ref="C955:C959"/>
    <mergeCell ref="C960:C964"/>
    <mergeCell ref="C725:C729"/>
    <mergeCell ref="C730:C734"/>
    <mergeCell ref="C735:C739"/>
    <mergeCell ref="C740:C744"/>
    <mergeCell ref="C745:C749"/>
    <mergeCell ref="C750:C754"/>
    <mergeCell ref="C755:C759"/>
    <mergeCell ref="C760:C764"/>
    <mergeCell ref="C765:C769"/>
    <mergeCell ref="C770:C774"/>
    <mergeCell ref="C775:C779"/>
    <mergeCell ref="C780:C784"/>
    <mergeCell ref="C785:C789"/>
    <mergeCell ref="C790:C794"/>
    <mergeCell ref="C795:C799"/>
    <mergeCell ref="C800:C804"/>
    <mergeCell ref="E575:E579"/>
    <mergeCell ref="E580:E584"/>
    <mergeCell ref="E585:E589"/>
    <mergeCell ref="E590:E594"/>
    <mergeCell ref="E595:E599"/>
    <mergeCell ref="C525:C529"/>
    <mergeCell ref="C530:C534"/>
    <mergeCell ref="C535:C539"/>
    <mergeCell ref="C540:C544"/>
    <mergeCell ref="C545:C549"/>
    <mergeCell ref="C550:C554"/>
    <mergeCell ref="C555:C559"/>
    <mergeCell ref="C560:C564"/>
    <mergeCell ref="C565:C569"/>
    <mergeCell ref="C570:C574"/>
    <mergeCell ref="C575:C579"/>
    <mergeCell ref="C580:C584"/>
    <mergeCell ref="C585:C589"/>
    <mergeCell ref="C590:C594"/>
    <mergeCell ref="C595:C599"/>
    <mergeCell ref="E530:E534"/>
    <mergeCell ref="E535:E539"/>
    <mergeCell ref="E540:E544"/>
    <mergeCell ref="E545:E549"/>
    <mergeCell ref="E550:E554"/>
    <mergeCell ref="E555:E559"/>
    <mergeCell ref="E560:E564"/>
    <mergeCell ref="E565:E569"/>
    <mergeCell ref="E570:E574"/>
    <mergeCell ref="E485:E489"/>
    <mergeCell ref="E490:E494"/>
    <mergeCell ref="E495:E499"/>
    <mergeCell ref="E500:E504"/>
    <mergeCell ref="E505:E509"/>
    <mergeCell ref="E510:E514"/>
    <mergeCell ref="E515:E519"/>
    <mergeCell ref="E520:E524"/>
    <mergeCell ref="E525:E529"/>
    <mergeCell ref="E440:E444"/>
    <mergeCell ref="E445:E449"/>
    <mergeCell ref="E450:E454"/>
    <mergeCell ref="E455:E459"/>
    <mergeCell ref="E460:E464"/>
    <mergeCell ref="E465:E469"/>
    <mergeCell ref="E470:E474"/>
    <mergeCell ref="E475:E479"/>
    <mergeCell ref="E480:E484"/>
    <mergeCell ref="E600:E604"/>
    <mergeCell ref="E605:E609"/>
    <mergeCell ref="E610:E614"/>
    <mergeCell ref="E615:E619"/>
    <mergeCell ref="E620:E624"/>
    <mergeCell ref="E625:E629"/>
    <mergeCell ref="E630:E634"/>
    <mergeCell ref="E355:E359"/>
    <mergeCell ref="E360:E364"/>
    <mergeCell ref="E365:E369"/>
    <mergeCell ref="E370:E374"/>
    <mergeCell ref="E375:E379"/>
    <mergeCell ref="E380:E384"/>
    <mergeCell ref="E385:E389"/>
    <mergeCell ref="E390:E394"/>
    <mergeCell ref="E395:E399"/>
    <mergeCell ref="E400:E404"/>
    <mergeCell ref="E405:E409"/>
    <mergeCell ref="E410:E414"/>
    <mergeCell ref="E415:E419"/>
    <mergeCell ref="E420:E424"/>
    <mergeCell ref="E425:E429"/>
    <mergeCell ref="E430:E434"/>
    <mergeCell ref="E435:E439"/>
    <mergeCell ref="B750:B754"/>
    <mergeCell ref="B755:B759"/>
    <mergeCell ref="E635:E639"/>
    <mergeCell ref="E640:E644"/>
    <mergeCell ref="C665:C669"/>
    <mergeCell ref="E665:E669"/>
    <mergeCell ref="C670:C674"/>
    <mergeCell ref="E670:E674"/>
    <mergeCell ref="C675:C679"/>
    <mergeCell ref="E675:E679"/>
    <mergeCell ref="E680:E684"/>
    <mergeCell ref="E685:E689"/>
    <mergeCell ref="E690:E694"/>
    <mergeCell ref="E695:E699"/>
    <mergeCell ref="E700:E704"/>
    <mergeCell ref="E705:E709"/>
    <mergeCell ref="E710:E714"/>
    <mergeCell ref="E715:E719"/>
    <mergeCell ref="C680:C684"/>
    <mergeCell ref="E655:E659"/>
    <mergeCell ref="E660:E664"/>
    <mergeCell ref="B705:B709"/>
    <mergeCell ref="B710:B714"/>
    <mergeCell ref="B715:B719"/>
    <mergeCell ref="B720:B724"/>
    <mergeCell ref="B725:B729"/>
    <mergeCell ref="B730:B734"/>
    <mergeCell ref="B735:B739"/>
    <mergeCell ref="B740:B744"/>
    <mergeCell ref="B745:B749"/>
    <mergeCell ref="B1010:B1014"/>
    <mergeCell ref="B1015:B1019"/>
    <mergeCell ref="B1020:B1024"/>
    <mergeCell ref="B930:B934"/>
    <mergeCell ref="B935:B939"/>
    <mergeCell ref="B940:B944"/>
    <mergeCell ref="B945:B949"/>
    <mergeCell ref="B950:B954"/>
    <mergeCell ref="B955:B959"/>
    <mergeCell ref="B960:B964"/>
    <mergeCell ref="B965:B969"/>
    <mergeCell ref="B885:B889"/>
    <mergeCell ref="B890:B894"/>
    <mergeCell ref="B895:B899"/>
    <mergeCell ref="B900:B904"/>
    <mergeCell ref="B905:B909"/>
    <mergeCell ref="B910:B914"/>
    <mergeCell ref="B915:B919"/>
    <mergeCell ref="B1025:B1029"/>
    <mergeCell ref="B1030:B1034"/>
    <mergeCell ref="B1035:B1039"/>
    <mergeCell ref="B970:B974"/>
    <mergeCell ref="B975:B979"/>
    <mergeCell ref="B980:B984"/>
    <mergeCell ref="B985:B989"/>
    <mergeCell ref="B990:B994"/>
    <mergeCell ref="B995:B999"/>
    <mergeCell ref="B1000:B1004"/>
    <mergeCell ref="B1005:B1009"/>
    <mergeCell ref="B920:B924"/>
    <mergeCell ref="B925:B929"/>
    <mergeCell ref="B840:B844"/>
    <mergeCell ref="B845:B849"/>
    <mergeCell ref="B850:B854"/>
    <mergeCell ref="B855:B859"/>
    <mergeCell ref="B860:B864"/>
    <mergeCell ref="B865:B869"/>
    <mergeCell ref="B870:B874"/>
    <mergeCell ref="B875:B879"/>
    <mergeCell ref="B880:B884"/>
    <mergeCell ref="B795:B799"/>
    <mergeCell ref="B800:B804"/>
    <mergeCell ref="B805:B809"/>
    <mergeCell ref="B810:B814"/>
    <mergeCell ref="B815:B819"/>
    <mergeCell ref="B820:B824"/>
    <mergeCell ref="B825:B829"/>
    <mergeCell ref="B830:B834"/>
    <mergeCell ref="B835:B839"/>
    <mergeCell ref="B790:B794"/>
    <mergeCell ref="B515:B519"/>
    <mergeCell ref="B520:B524"/>
    <mergeCell ref="B525:B529"/>
    <mergeCell ref="B530:B534"/>
    <mergeCell ref="B535:B539"/>
    <mergeCell ref="B540:B544"/>
    <mergeCell ref="B545:B549"/>
    <mergeCell ref="B550:B554"/>
    <mergeCell ref="B555:B559"/>
    <mergeCell ref="B560:B564"/>
    <mergeCell ref="B565:B569"/>
    <mergeCell ref="B570:B574"/>
    <mergeCell ref="B575:B579"/>
    <mergeCell ref="B580:B584"/>
    <mergeCell ref="B585:B589"/>
    <mergeCell ref="B590:B594"/>
    <mergeCell ref="B595:B599"/>
    <mergeCell ref="B600:B604"/>
    <mergeCell ref="B605:B609"/>
    <mergeCell ref="B610:B614"/>
    <mergeCell ref="B615:B619"/>
    <mergeCell ref="B620:B624"/>
    <mergeCell ref="B625:B629"/>
    <mergeCell ref="B500:B504"/>
    <mergeCell ref="B505:B509"/>
    <mergeCell ref="B510:B514"/>
    <mergeCell ref="B760:B764"/>
    <mergeCell ref="B765:B769"/>
    <mergeCell ref="B770:B774"/>
    <mergeCell ref="B775:B779"/>
    <mergeCell ref="B780:B784"/>
    <mergeCell ref="B785:B789"/>
    <mergeCell ref="B630:B634"/>
    <mergeCell ref="B635:B639"/>
    <mergeCell ref="B640:B644"/>
    <mergeCell ref="B645:B649"/>
    <mergeCell ref="B650:B654"/>
    <mergeCell ref="B655:B659"/>
    <mergeCell ref="B660:B664"/>
    <mergeCell ref="B665:B669"/>
    <mergeCell ref="B670:B674"/>
    <mergeCell ref="B675:B679"/>
    <mergeCell ref="B680:B684"/>
    <mergeCell ref="B685:B689"/>
    <mergeCell ref="B690:B694"/>
    <mergeCell ref="B695:B699"/>
    <mergeCell ref="B700:B704"/>
    <mergeCell ref="B365:B369"/>
    <mergeCell ref="B370:B374"/>
    <mergeCell ref="B375:B379"/>
    <mergeCell ref="B380:B384"/>
    <mergeCell ref="B385:B389"/>
    <mergeCell ref="B480:B484"/>
    <mergeCell ref="B485:B489"/>
    <mergeCell ref="B490:B494"/>
    <mergeCell ref="B495:B499"/>
    <mergeCell ref="B320:B324"/>
    <mergeCell ref="B325:B329"/>
    <mergeCell ref="B330:B334"/>
    <mergeCell ref="B335:B339"/>
    <mergeCell ref="B340:B344"/>
    <mergeCell ref="B345:B349"/>
    <mergeCell ref="B350:B354"/>
    <mergeCell ref="B355:B359"/>
    <mergeCell ref="B360:B364"/>
    <mergeCell ref="B265:B269"/>
    <mergeCell ref="B270:B274"/>
    <mergeCell ref="B275:B279"/>
    <mergeCell ref="A225:A254"/>
    <mergeCell ref="B225:B229"/>
    <mergeCell ref="B230:B234"/>
    <mergeCell ref="B235:B239"/>
    <mergeCell ref="B240:B244"/>
    <mergeCell ref="B245:B249"/>
    <mergeCell ref="A255:A284"/>
    <mergeCell ref="B280:B284"/>
    <mergeCell ref="A820:A879"/>
    <mergeCell ref="A880:A1004"/>
    <mergeCell ref="A1005:A1009"/>
    <mergeCell ref="A1010:A1039"/>
    <mergeCell ref="A435:A514"/>
    <mergeCell ref="A515:A599"/>
    <mergeCell ref="A600:A639"/>
    <mergeCell ref="A640:A704"/>
    <mergeCell ref="A705:A729"/>
    <mergeCell ref="A730:A779"/>
    <mergeCell ref="A780:A784"/>
    <mergeCell ref="A285:A294"/>
    <mergeCell ref="A295:A304"/>
    <mergeCell ref="A305:A359"/>
    <mergeCell ref="A360:A389"/>
    <mergeCell ref="A390:A404"/>
    <mergeCell ref="A405:A434"/>
    <mergeCell ref="A785:A814"/>
    <mergeCell ref="A815:A819"/>
    <mergeCell ref="B470:B474"/>
    <mergeCell ref="B475:B479"/>
    <mergeCell ref="B435:B439"/>
    <mergeCell ref="B440:B444"/>
    <mergeCell ref="B445:B449"/>
    <mergeCell ref="B450:B454"/>
    <mergeCell ref="B455:B459"/>
    <mergeCell ref="B460:B464"/>
    <mergeCell ref="B465:B469"/>
    <mergeCell ref="B285:B289"/>
    <mergeCell ref="B290:B294"/>
    <mergeCell ref="B295:B299"/>
    <mergeCell ref="B300:B304"/>
    <mergeCell ref="B305:B309"/>
    <mergeCell ref="B310:B314"/>
    <mergeCell ref="B315:B319"/>
    <mergeCell ref="B165:B169"/>
    <mergeCell ref="C165:C169"/>
    <mergeCell ref="B170:B174"/>
    <mergeCell ref="C170:C174"/>
    <mergeCell ref="B175:B179"/>
    <mergeCell ref="C175:C179"/>
    <mergeCell ref="B180:B184"/>
    <mergeCell ref="C180:C184"/>
    <mergeCell ref="B185:B189"/>
    <mergeCell ref="C185:C189"/>
    <mergeCell ref="B140:B144"/>
    <mergeCell ref="C140:C144"/>
    <mergeCell ref="B145:B149"/>
    <mergeCell ref="C145:C149"/>
    <mergeCell ref="B150:B154"/>
    <mergeCell ref="C150:C154"/>
    <mergeCell ref="B155:B159"/>
    <mergeCell ref="C155:C159"/>
    <mergeCell ref="B160:B164"/>
    <mergeCell ref="C160:C164"/>
    <mergeCell ref="E195:E199"/>
    <mergeCell ref="E200:E204"/>
    <mergeCell ref="E205:E209"/>
    <mergeCell ref="E210:E214"/>
    <mergeCell ref="E215:E219"/>
    <mergeCell ref="E220:E224"/>
    <mergeCell ref="E160:E164"/>
    <mergeCell ref="E165:E169"/>
    <mergeCell ref="E170:E174"/>
    <mergeCell ref="E175:E179"/>
    <mergeCell ref="E180:E184"/>
    <mergeCell ref="E185:E189"/>
    <mergeCell ref="E190:E194"/>
    <mergeCell ref="F200:F204"/>
    <mergeCell ref="F205:F209"/>
    <mergeCell ref="F210:F214"/>
    <mergeCell ref="F215:F219"/>
    <mergeCell ref="F220:F224"/>
    <mergeCell ref="F165:F169"/>
    <mergeCell ref="F170:F174"/>
    <mergeCell ref="F175:F179"/>
    <mergeCell ref="F125:F129"/>
    <mergeCell ref="F130:F134"/>
    <mergeCell ref="F135:F139"/>
    <mergeCell ref="F140:F144"/>
    <mergeCell ref="F145:F149"/>
    <mergeCell ref="F185:F189"/>
    <mergeCell ref="F190:F194"/>
    <mergeCell ref="F195:F199"/>
    <mergeCell ref="F160:F164"/>
    <mergeCell ref="E150:E154"/>
    <mergeCell ref="F150:F154"/>
    <mergeCell ref="E155:E159"/>
    <mergeCell ref="F155:F159"/>
    <mergeCell ref="E140:E144"/>
    <mergeCell ref="E145:E149"/>
    <mergeCell ref="E125:E129"/>
    <mergeCell ref="E130:E134"/>
    <mergeCell ref="E135:E139"/>
    <mergeCell ref="E85:E89"/>
    <mergeCell ref="F85:F89"/>
    <mergeCell ref="E90:E94"/>
    <mergeCell ref="F90:F94"/>
    <mergeCell ref="F100:F104"/>
    <mergeCell ref="F105:F109"/>
    <mergeCell ref="F110:F114"/>
    <mergeCell ref="F115:F119"/>
    <mergeCell ref="F120:F124"/>
    <mergeCell ref="E100:E104"/>
    <mergeCell ref="E105:E109"/>
    <mergeCell ref="E110:E114"/>
    <mergeCell ref="E115:E119"/>
    <mergeCell ref="E120:E124"/>
    <mergeCell ref="C80:C84"/>
    <mergeCell ref="E80:E84"/>
    <mergeCell ref="F80:F84"/>
    <mergeCell ref="Y2:Z2"/>
    <mergeCell ref="AA2:AF2"/>
    <mergeCell ref="A5:A84"/>
    <mergeCell ref="B5:B9"/>
    <mergeCell ref="C5:C9"/>
    <mergeCell ref="E5:E9"/>
    <mergeCell ref="F5:F9"/>
    <mergeCell ref="E65:E69"/>
    <mergeCell ref="F65:F69"/>
    <mergeCell ref="E70:E74"/>
    <mergeCell ref="F70:F74"/>
    <mergeCell ref="B70:B74"/>
    <mergeCell ref="C70:C74"/>
    <mergeCell ref="B40:B44"/>
    <mergeCell ref="C40:C44"/>
    <mergeCell ref="E40:E44"/>
    <mergeCell ref="F40:F44"/>
    <mergeCell ref="B45:B49"/>
    <mergeCell ref="C45:C49"/>
    <mergeCell ref="E45:E49"/>
    <mergeCell ref="F45:F49"/>
    <mergeCell ref="C50:C54"/>
    <mergeCell ref="E50:E54"/>
    <mergeCell ref="F50:F54"/>
    <mergeCell ref="B25:B29"/>
    <mergeCell ref="C25:C29"/>
    <mergeCell ref="E25:E29"/>
    <mergeCell ref="F25:F29"/>
    <mergeCell ref="B30:B34"/>
    <mergeCell ref="C30:C34"/>
    <mergeCell ref="E30:E34"/>
    <mergeCell ref="F30:F34"/>
    <mergeCell ref="B35:B39"/>
    <mergeCell ref="C35:C39"/>
    <mergeCell ref="E35:E39"/>
    <mergeCell ref="F35:F39"/>
    <mergeCell ref="B90:B94"/>
    <mergeCell ref="AG2:AH2"/>
    <mergeCell ref="AI2:AJ2"/>
    <mergeCell ref="A1:A3"/>
    <mergeCell ref="E1:G2"/>
    <mergeCell ref="H1:L2"/>
    <mergeCell ref="M1:AU1"/>
    <mergeCell ref="AV1:BE2"/>
    <mergeCell ref="N2:R2"/>
    <mergeCell ref="S2:X2"/>
    <mergeCell ref="AK2:AU2"/>
    <mergeCell ref="B10:B14"/>
    <mergeCell ref="C10:C14"/>
    <mergeCell ref="E10:E14"/>
    <mergeCell ref="F10:F14"/>
    <mergeCell ref="B15:B19"/>
    <mergeCell ref="C15:C19"/>
    <mergeCell ref="E15:E19"/>
    <mergeCell ref="F15:F19"/>
    <mergeCell ref="B20:B24"/>
    <mergeCell ref="C20:C24"/>
    <mergeCell ref="E20:E24"/>
    <mergeCell ref="F20:F24"/>
    <mergeCell ref="B50:B54"/>
    <mergeCell ref="C115:C119"/>
    <mergeCell ref="B120:B124"/>
    <mergeCell ref="C120:C124"/>
    <mergeCell ref="B125:B129"/>
    <mergeCell ref="C125:C129"/>
    <mergeCell ref="E55:E59"/>
    <mergeCell ref="F55:F59"/>
    <mergeCell ref="B60:B64"/>
    <mergeCell ref="C60:C64"/>
    <mergeCell ref="E60:E64"/>
    <mergeCell ref="F60:F64"/>
    <mergeCell ref="B65:B69"/>
    <mergeCell ref="C65:C69"/>
    <mergeCell ref="B95:B99"/>
    <mergeCell ref="C95:C99"/>
    <mergeCell ref="E95:E99"/>
    <mergeCell ref="F95:F99"/>
    <mergeCell ref="B55:B59"/>
    <mergeCell ref="C55:C59"/>
    <mergeCell ref="B75:B79"/>
    <mergeCell ref="C75:C79"/>
    <mergeCell ref="E75:E79"/>
    <mergeCell ref="F75:F79"/>
    <mergeCell ref="B80:B84"/>
  </mergeCells>
  <conditionalFormatting sqref="M5:M1039">
    <cfRule type="expression" dxfId="24" priority="1">
      <formula>M5&lt;&gt;SUM(Y5:Z5)</formula>
    </cfRule>
    <cfRule type="expression" dxfId="23" priority="2">
      <formula>M5&lt;&gt;SUM(N5:R5)</formula>
    </cfRule>
    <cfRule type="expression" dxfId="22" priority="3">
      <formula>M5&lt;&gt;SUM(N5:R5)</formula>
    </cfRule>
    <cfRule type="expression" dxfId="21" priority="4">
      <formula>M5&lt;&gt;SUM(S5:X5)</formula>
    </cfRule>
  </conditionalFormatting>
  <dataValidations count="4">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60" xr:uid="{00000000-0002-0000-0000-000000000000}">
      <formula1>INDIRECT("Таблица1[ЄДРПУ]")</formula1>
    </dataValidation>
    <dataValidation type="decimal" allowBlank="1" showErrorMessage="1" sqref="AN5:AP5 AN10:AP10 AN15:AP15 AN20:AP20 AN25:AP25 AN30:AP30 AN35:AP35 AN40:AP40 AN45:AP45 AN50:AP50 AN55:AP55 AN60:AP60 AN65:AP65 AN70:AP70 AN75:AP75 AN80:AP80 AN85:AP85 AN90:AP90 AN95:AP95 AN100:AP100 AN105:AP105 AN110:AP110 AN115:AP115 AN120:AP120 AN125:AP125 AN130:AP130 AN135:AP135 AN140:AP140 AN145:AP145 AN150:AP150 AN155:AP156 AN160:AP160 AN165:AP165 AN170:AP170 AN175:AP175 AN180:AP181 AN185:AP185 AN190:AP190 AN195:AP195 AN200:AP200 AN205:AP205 AN210:AP210 AN215:AP215 AN220:AP220 AN225:AP225 AN230:AP230 AN235:AP235 AN240:AP240 AN245:AP245 AN250:AP250 AN255:AP255 AN260:AP260 AN265:AP265 AN270:AP270 AN275:AP275 AN280:AP280 AN285:AP285 AN290:AP290 AN295:AP295 AN300:AP300 AN305:AP305 AN310:AP310 AN315:AP315 AN320:AP320 AN325:AP325 AN330:AP330 AN335:AP335 AN340:AP340 AN345:AP345 AN350:AP350 AN355:AP355 AN360:AP360 AN365:AP365 AN370:AP370 AN375:AP375 AN380:AP380 AN385:AP385 AN390:AP390 AN395:AP395 AN400:AP400 AN405:AP405 AN410:AP410 AN415:AP415 AN420:AP420 AN425:AP425 AN430:AP430 AN435:AP435 AN440:AP440 AN445:AP445 AN450:AP450 AN455:AP455 AN460:AP460 AN465:AP465 AN470:AP470 AN475:AP475 AN480:AP480 AN485:AP485 AN490:AP490 AN495:AP495 AN500:AP500 AN505:AP505 AN510:AP510 AN515:AP515 AN520:AP520 AN525:AP525 AN530:AP530 AN535:AP535 AN540:AP540 AN545:AP545 AN550:AP550 AN555:AP555 AN560:AP560 AN565:AP565 AN570:AP570 AN575:AP575 AN580:AP580 AN585:AP585 AN590:AP590 AN595:AP595 AN600:AP600 AN605:AP605 AN610:AP610 AN615:AP615 AN620:AP620 AN625:AP625 AN630:AP630 AN635:AP635 AN640:AP640 AN645:AP645 AN650:AP650 AN655:AP655 AN660:AP660 AN665:AP665 AN670:AP670 AN675:AP675 AN680:AP680 AN685:AP685 AN690:AP690 AN695:AP695 AN700:AP700 AN705:AP705 AN710:AP710 AN715:AP715 AN720:AP720 AN725:AP725 AN730:AP730 AN735:AP735 AN740:AP740 AN745:AP745 AN750:AP750 AN755:AP755 AN760:AP760 AN765:AP765 AN770:AP770 AN775:AP775 AN780:AP780 AN785:AP785 AN790:AP790 AN795:AP795 AN800:AP800 AN805:AP805 AN810:AP810 AP815 AN820:AP820 AN825:AP825 AN830:AP830 AN835:AP835 AN840:AP840 AN845:AP845 AN850:AP850 AN855:AP855 AN860:AP860 AN865:AP865 AN870:AP870 AN875:AP875 AN880:AP880 AN885:AP885 AN890:AP890 AN895:AP895 AN900:AP900 AN905:AP905 AN910:AP910 AN915:AP915 AN920:AP920 AN925:AP925 AN930:AP930 AN935:AP935 AN940:AP940 AN945:AP945 AN950:AP950 AN955:AP955 AN960:AP960 AN965:AP965 AN970:AP970 AN975:AP975 AN980:AP980 AN985:AP985 AN990:AP990 AN995:AP995 AN1000:AP1000 AN1005:AP1005 AN1010:AP1010 AN1015:AP1015 AN1020:AP1020 AN1025:AP1025 AN1030:AP1030 AN1035:AP1035" xr:uid="{00000000-0002-0000-0000-000001000000}">
      <formula1>0</formula1>
      <formula2>100000000</formula2>
    </dataValidation>
    <dataValidation type="decimal" allowBlank="1" showErrorMessage="1" sqref="AQ8:AU9 AQ14:AU14 AQ19:AU19 AQ24:AU24 AQ29:AU29 AQ34:AU34 AQ39:AU39 AQ44:AU44 AQ49:AU49 AQ54:AU54 AQ59:AU59 AQ64:AU64 AQ69:AU69 AQ74:AU74 AQ79:AU79 AQ84:AU84 AQ89:AU89 AQ94:AU94 AQ99:AU99 AQ104:AU104 AQ109:AU109 AQ114:AU114 AQ119:AU119 AQ124:AU124 AQ129:AU129 AQ134:AU134 AQ139:AU139 AQ144:AU144 AQ149:AU149 AQ154:AU154 AQ164:AU164 AQ169:AU169 AQ174:AU174 AQ179:AU179 AQ184:AU184 AQ189:AU189 AQ194:AU194 AQ199:AU199 AQ203:AU204 AQ209:AU209 AQ214:AU214 AQ219:AU219 AQ224:AU224 AQ229:AU229 AQ234:AU234 AQ239:AU239 AQ244:AU244 AQ249:AU249 AQ254:AU254 AQ259:AU259 AQ264:AU264 AQ269:AU269 AQ274:AU274 AQ279:AU279 AQ283:AT283 AQ284:AU284 AQ289:AU289 AQ294:AU294 AQ299:AU299 AQ304:AU304 AQ309:AU309 AQ314:AU314 AQ319:AU319 AQ324:AU324 AQ329:AU329 AQ334:AU334 AQ339:AU339 AQ344:AU344 AQ349:AU349 AQ354:AU354 AQ359:AU359 AQ364:AU364 AQ369:AU369 AQ374:AU374 AQ379:AU379 AQ384:AU384 AQ389:AU389 AQ394:AU394 AQ399:AU399 AQ403:AU404 AQ408:AU409 AQ414:AU414 AQ419:AU419 AQ424:AU424 AQ429:AU429 AQ434:AU434 AQ439:AU439 AQ444:AU444 AQ449:AU449 AQ454:AU454 AQ459:AU459 AQ464:AU464 AQ469:AU469 AQ474:AU474 AQ479:AU479 AQ484:AU484 AQ489:AU489 AS493 AQ494:AR494 AT494:AU494 AQ499:AU499 AQ504:AU504 AQ508:AU509 AQ514:AU514 AQ519:AU519 AQ524:AU524 AQ529:AU529 AQ534:AU534 AQ539:AU539 AQ544:AU544 AQ549:AU549 AQ554:AU554 AQ559:AU559 AQ564:AU564 AQ569:AU569 AQ574:AU574 AQ579:AU579 AQ584:AU584 AQ589:AU589 AQ594:AU594 AQ599:AU599 AQ604:AU604 AQ609:AU609 AQ614:AU614 AQ619:AU619 AQ624:AU624 AQ629:AU629 AQ633:AT633 AQ634:AU634 AQ639:AU639 AQ644:AU644 AQ649:AU649 AQ654:AU654 AQ659:AU659 AQ664:AU664 AQ669:AU669 AQ674:AU674 AQ679:AU679 AQ684:AU684 AQ689:AU689 AQ694:AU694 AQ699:AU699 AQ704:AU704 AQ709:AU709 AQ714:AU714 AQ719:AU719 AQ724:AU724 AQ729:AU729 AQ734:AU734 AQ739:AU739 AQ744:AU744 AQ749:AU749 AQ754:AU754 AQ759:AU759 AQ764:AU764 AQ769:AU769 AQ774:AU774 AQ779:AU779 AQ784:AU784 AQ789:AU789 AQ794:AU794 AQ799:AU799 AQ804:AU804 AQ809:AU809 AQ814:AU814 AQ819:AU819 AQ823:AU824 AQ829:AU829 AQ834:AU834 AQ839:AU839 AQ843:AS843 AQ844:AU844 AQ848:AS848 AQ849:AU849 AQ854:AU854 AQ859:AU859 AQ864:AU864 AQ869:AU869 AQ874:AU874 AQ879:AU879 AQ884:AU884 AQ889:AU889 AQ894:AU894 AQ899:AU899 AQ904:AU904 AQ909:AU909 AQ914:AU914 AQ919:AU919 AQ924:AU924 AQ929:AU929 AQ934:AU934 AQ939:AU939 AQ944:AU944 AQ949:AU949 AQ954:AU954 AQ959:AU959 AQ964:AU964 AQ969:AU969 AQ974:AU974 AQ979:AU979 AQ984:AU984 AQ989:AU989 AQ994:AU994 AQ999:AU999 AQ1004:AU1004 AQ1009:AU1009 AQ1014:AU1014 AQ1019:AU1019 AQ1024:AU1024 AQ1029:AU1029 AQ1034:AU1034 AQ1039:AU1039" xr:uid="{00000000-0002-0000-0000-000002000000}">
      <formula1>0</formula1>
      <formula2>1000000000</formula2>
    </dataValidation>
    <dataValidation type="list" allowBlank="1" sqref="C5 C10 C15 C20 C25 C30 C35 C40 C45 C50 C55 C60 C65 C70 C75 C80 C85 C90 C95 C100 C105 C110 C115 C120 C125 C130 C135 C140 C145 C150 C155 C160 C165 C170 C175 C180 C185 C190 C195 C200 C205 C210 C215 C225 C230 C235 C240 C245 C250 C255 C260 C265 C270 C275 C280 C285 C290 C295 C300 C305 B310:C310 C315 C320 C325 C330 C335 C340 C345 C350 C355 C360 C365 C370 C375 C380 C385 C390 C395 C400 C405 C410 C415 C420 C425 C430 C435 C440 C445 C450 C455 C460 C465 C470 C475 C480 C485 C490 C500 C505 C510 C515 C520 C525 C530 C535 C600 C605 C610 C615 C620 C625 C630 C635 C640 C655 C665 C670 C675 C680 C690 C695 C700 C705 C710 C715 C720 C725 C730 C735 C740 C745 C750 C755 C760 C765 C770 C775 C780 C785 C790 C795 C800 C805 C810 C815 C820 C825 C830 C835 C840 C845 C850 C855 C860 C865 C870 C875 C880 C1005 C1010 C1015 C1020 C1025 C1030 C1035" xr:uid="{00000000-0002-0000-0000-000003000000}">
      <formula1>INDIRECT("Таблица1[ЄДРПОУ]")</formula1>
    </dataValidation>
  </dataValidation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964"/>
  <sheetViews>
    <sheetView zoomScale="46" zoomScaleNormal="46" workbookViewId="0">
      <pane xSplit="3" ySplit="4" topLeftCell="D948" activePane="bottomRight" state="frozen"/>
      <selection pane="topRight" activeCell="D1" sqref="D1"/>
      <selection pane="bottomLeft" activeCell="A5" sqref="A5"/>
      <selection pane="bottomRight" activeCell="C974" sqref="C974"/>
    </sheetView>
  </sheetViews>
  <sheetFormatPr defaultColWidth="14.44140625" defaultRowHeight="15" customHeight="1" x14ac:dyDescent="0.3"/>
  <cols>
    <col min="1" max="1" width="19" customWidth="1"/>
    <col min="2" max="2" width="33.44140625" style="193" customWidth="1"/>
    <col min="3" max="3" width="16" customWidth="1"/>
    <col min="4" max="4" width="28.33203125" customWidth="1"/>
    <col min="5" max="5" width="6.33203125" customWidth="1"/>
    <col min="6" max="6" width="7.33203125" customWidth="1"/>
    <col min="7" max="7" width="7.6640625" customWidth="1"/>
    <col min="8" max="12" width="5.6640625" customWidth="1"/>
    <col min="13" max="13" width="7.33203125" customWidth="1"/>
    <col min="14" max="14" width="6.6640625" customWidth="1"/>
    <col min="15" max="17" width="5.6640625" customWidth="1"/>
    <col min="18" max="18" width="10.33203125" customWidth="1"/>
    <col min="19" max="19" width="7" customWidth="1"/>
    <col min="20" max="21" width="5.6640625" customWidth="1"/>
    <col min="22" max="22" width="7" customWidth="1"/>
    <col min="23" max="24" width="5.6640625" customWidth="1"/>
    <col min="25" max="25" width="7" customWidth="1"/>
    <col min="26" max="30" width="5.6640625" customWidth="1"/>
    <col min="31" max="31" width="7.6640625" customWidth="1"/>
    <col min="32" max="32" width="5.6640625" customWidth="1"/>
    <col min="33" max="34" width="6.33203125" customWidth="1"/>
    <col min="35" max="35" width="8.109375" customWidth="1"/>
    <col min="36" max="36" width="9.33203125" customWidth="1"/>
    <col min="37" max="44" width="5.6640625" customWidth="1"/>
    <col min="45" max="45" width="6.44140625" customWidth="1"/>
    <col min="46" max="57" width="5.6640625" customWidth="1"/>
  </cols>
  <sheetData>
    <row r="1" spans="1:57" ht="14.25" customHeight="1" x14ac:dyDescent="0.3">
      <c r="A1" s="686" t="s">
        <v>0</v>
      </c>
      <c r="B1" s="192"/>
      <c r="C1" s="1"/>
      <c r="D1" s="2"/>
      <c r="E1" s="687" t="s">
        <v>1</v>
      </c>
      <c r="F1" s="688"/>
      <c r="G1" s="689"/>
      <c r="H1" s="693" t="s">
        <v>2</v>
      </c>
      <c r="I1" s="688"/>
      <c r="J1" s="688"/>
      <c r="K1" s="688"/>
      <c r="L1" s="689"/>
      <c r="M1" s="694" t="s">
        <v>3</v>
      </c>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6"/>
      <c r="AV1" s="697" t="s">
        <v>4</v>
      </c>
      <c r="AW1" s="688"/>
      <c r="AX1" s="688"/>
      <c r="AY1" s="688"/>
      <c r="AZ1" s="688"/>
      <c r="BA1" s="688"/>
      <c r="BB1" s="688"/>
      <c r="BC1" s="688"/>
      <c r="BD1" s="688"/>
      <c r="BE1" s="689"/>
    </row>
    <row r="2" spans="1:57" ht="14.25" customHeight="1" x14ac:dyDescent="0.3">
      <c r="A2" s="678"/>
      <c r="B2" s="3"/>
      <c r="C2" s="4"/>
      <c r="D2" s="5"/>
      <c r="E2" s="690"/>
      <c r="F2" s="691"/>
      <c r="G2" s="692"/>
      <c r="H2" s="690"/>
      <c r="I2" s="691"/>
      <c r="J2" s="691"/>
      <c r="K2" s="691"/>
      <c r="L2" s="692"/>
      <c r="M2" s="6"/>
      <c r="N2" s="698" t="s">
        <v>5</v>
      </c>
      <c r="O2" s="699"/>
      <c r="P2" s="699"/>
      <c r="Q2" s="699"/>
      <c r="R2" s="683"/>
      <c r="S2" s="682" t="s">
        <v>6</v>
      </c>
      <c r="T2" s="699"/>
      <c r="U2" s="699"/>
      <c r="V2" s="699"/>
      <c r="W2" s="699"/>
      <c r="X2" s="683"/>
      <c r="Y2" s="682" t="s">
        <v>7</v>
      </c>
      <c r="Z2" s="683"/>
      <c r="AA2" s="682" t="s">
        <v>8</v>
      </c>
      <c r="AB2" s="699"/>
      <c r="AC2" s="699"/>
      <c r="AD2" s="699"/>
      <c r="AE2" s="699"/>
      <c r="AF2" s="683"/>
      <c r="AG2" s="682" t="s">
        <v>9</v>
      </c>
      <c r="AH2" s="683"/>
      <c r="AI2" s="684" t="s">
        <v>10</v>
      </c>
      <c r="AJ2" s="685"/>
      <c r="AK2" s="700" t="s">
        <v>11</v>
      </c>
      <c r="AL2" s="695"/>
      <c r="AM2" s="695"/>
      <c r="AN2" s="695"/>
      <c r="AO2" s="695"/>
      <c r="AP2" s="695"/>
      <c r="AQ2" s="695"/>
      <c r="AR2" s="695"/>
      <c r="AS2" s="695"/>
      <c r="AT2" s="695"/>
      <c r="AU2" s="696"/>
      <c r="AV2" s="690"/>
      <c r="AW2" s="691"/>
      <c r="AX2" s="691"/>
      <c r="AY2" s="691"/>
      <c r="AZ2" s="691"/>
      <c r="BA2" s="691"/>
      <c r="BB2" s="691"/>
      <c r="BC2" s="691"/>
      <c r="BD2" s="691"/>
      <c r="BE2" s="692"/>
    </row>
    <row r="3" spans="1:57" ht="154.5" customHeight="1" x14ac:dyDescent="0.3">
      <c r="A3" s="679"/>
      <c r="B3" s="7" t="s">
        <v>12</v>
      </c>
      <c r="C3" s="8" t="s">
        <v>13</v>
      </c>
      <c r="D3" s="9" t="s">
        <v>14</v>
      </c>
      <c r="E3" s="10" t="s">
        <v>15</v>
      </c>
      <c r="F3" s="11" t="s">
        <v>16</v>
      </c>
      <c r="G3" s="12" t="s">
        <v>17</v>
      </c>
      <c r="H3" s="13" t="s">
        <v>18</v>
      </c>
      <c r="I3" s="14" t="s">
        <v>19</v>
      </c>
      <c r="J3" s="14" t="s">
        <v>20</v>
      </c>
      <c r="K3" s="14" t="s">
        <v>21</v>
      </c>
      <c r="L3" s="15" t="s">
        <v>22</v>
      </c>
      <c r="M3" s="16" t="s">
        <v>23</v>
      </c>
      <c r="N3" s="17" t="s">
        <v>24</v>
      </c>
      <c r="O3" s="17" t="s">
        <v>25</v>
      </c>
      <c r="P3" s="17" t="s">
        <v>26</v>
      </c>
      <c r="Q3" s="17" t="s">
        <v>27</v>
      </c>
      <c r="R3" s="18" t="s">
        <v>28</v>
      </c>
      <c r="S3" s="19" t="s">
        <v>29</v>
      </c>
      <c r="T3" s="20" t="s">
        <v>30</v>
      </c>
      <c r="U3" s="20" t="s">
        <v>31</v>
      </c>
      <c r="V3" s="21" t="s">
        <v>32</v>
      </c>
      <c r="W3" s="21" t="s">
        <v>33</v>
      </c>
      <c r="X3" s="22" t="s">
        <v>34</v>
      </c>
      <c r="Y3" s="23" t="s">
        <v>35</v>
      </c>
      <c r="Z3" s="24" t="s">
        <v>36</v>
      </c>
      <c r="AA3" s="25" t="s">
        <v>37</v>
      </c>
      <c r="AB3" s="26" t="s">
        <v>38</v>
      </c>
      <c r="AC3" s="26" t="s">
        <v>39</v>
      </c>
      <c r="AD3" s="26" t="s">
        <v>40</v>
      </c>
      <c r="AE3" s="26" t="s">
        <v>41</v>
      </c>
      <c r="AF3" s="27" t="s">
        <v>42</v>
      </c>
      <c r="AG3" s="28" t="s">
        <v>43</v>
      </c>
      <c r="AH3" s="29" t="s">
        <v>44</v>
      </c>
      <c r="AI3" s="30" t="s">
        <v>45</v>
      </c>
      <c r="AJ3" s="31" t="s">
        <v>46</v>
      </c>
      <c r="AK3" s="32" t="s">
        <v>47</v>
      </c>
      <c r="AL3" s="33" t="s">
        <v>48</v>
      </c>
      <c r="AM3" s="34" t="s">
        <v>49</v>
      </c>
      <c r="AN3" s="35" t="s">
        <v>50</v>
      </c>
      <c r="AO3" s="33" t="s">
        <v>51</v>
      </c>
      <c r="AP3" s="34" t="s">
        <v>52</v>
      </c>
      <c r="AQ3" s="36" t="s">
        <v>53</v>
      </c>
      <c r="AR3" s="37" t="s">
        <v>54</v>
      </c>
      <c r="AS3" s="37" t="s">
        <v>55</v>
      </c>
      <c r="AT3" s="33" t="s">
        <v>56</v>
      </c>
      <c r="AU3" s="38" t="s">
        <v>57</v>
      </c>
      <c r="AV3" s="39" t="s">
        <v>58</v>
      </c>
      <c r="AW3" s="40" t="s">
        <v>59</v>
      </c>
      <c r="AX3" s="40" t="s">
        <v>60</v>
      </c>
      <c r="AY3" s="40" t="s">
        <v>61</v>
      </c>
      <c r="AZ3" s="40" t="s">
        <v>62</v>
      </c>
      <c r="BA3" s="40" t="s">
        <v>63</v>
      </c>
      <c r="BB3" s="40" t="s">
        <v>64</v>
      </c>
      <c r="BC3" s="40" t="s">
        <v>65</v>
      </c>
      <c r="BD3" s="40" t="s">
        <v>66</v>
      </c>
      <c r="BE3" s="41" t="s">
        <v>67</v>
      </c>
    </row>
    <row r="4" spans="1:57" ht="14.25" customHeight="1" x14ac:dyDescent="0.3">
      <c r="A4" s="42"/>
      <c r="B4" s="43" t="s">
        <v>68</v>
      </c>
      <c r="C4" s="44" t="s">
        <v>69</v>
      </c>
      <c r="D4" s="45" t="s">
        <v>70</v>
      </c>
      <c r="E4" s="46">
        <v>1</v>
      </c>
      <c r="F4" s="47">
        <v>2</v>
      </c>
      <c r="G4" s="48">
        <v>3</v>
      </c>
      <c r="H4" s="46">
        <v>4</v>
      </c>
      <c r="I4" s="47">
        <v>5</v>
      </c>
      <c r="J4" s="47">
        <v>6</v>
      </c>
      <c r="K4" s="47">
        <v>7</v>
      </c>
      <c r="L4" s="48">
        <v>8</v>
      </c>
      <c r="M4" s="46">
        <v>9</v>
      </c>
      <c r="N4" s="47">
        <v>10</v>
      </c>
      <c r="O4" s="47">
        <v>11</v>
      </c>
      <c r="P4" s="47">
        <v>12</v>
      </c>
      <c r="Q4" s="47">
        <v>13</v>
      </c>
      <c r="R4" s="49">
        <v>14</v>
      </c>
      <c r="S4" s="46">
        <v>15</v>
      </c>
      <c r="T4" s="47">
        <v>16</v>
      </c>
      <c r="U4" s="47">
        <v>17</v>
      </c>
      <c r="V4" s="47">
        <v>18</v>
      </c>
      <c r="W4" s="47">
        <v>19</v>
      </c>
      <c r="X4" s="48">
        <v>20</v>
      </c>
      <c r="Y4" s="46">
        <v>21</v>
      </c>
      <c r="Z4" s="48">
        <v>22</v>
      </c>
      <c r="AA4" s="46">
        <v>23</v>
      </c>
      <c r="AB4" s="47">
        <v>24</v>
      </c>
      <c r="AC4" s="47">
        <v>25</v>
      </c>
      <c r="AD4" s="47">
        <v>26</v>
      </c>
      <c r="AE4" s="47">
        <v>27</v>
      </c>
      <c r="AF4" s="48">
        <v>28</v>
      </c>
      <c r="AG4" s="43">
        <v>29</v>
      </c>
      <c r="AH4" s="48">
        <v>30</v>
      </c>
      <c r="AI4" s="50">
        <v>31</v>
      </c>
      <c r="AJ4" s="45">
        <v>32</v>
      </c>
      <c r="AK4" s="46">
        <v>33</v>
      </c>
      <c r="AL4" s="47">
        <v>34</v>
      </c>
      <c r="AM4" s="48">
        <v>35</v>
      </c>
      <c r="AN4" s="46">
        <v>36</v>
      </c>
      <c r="AO4" s="47">
        <v>37</v>
      </c>
      <c r="AP4" s="48">
        <v>38</v>
      </c>
      <c r="AQ4" s="46">
        <v>39</v>
      </c>
      <c r="AR4" s="47">
        <v>40</v>
      </c>
      <c r="AS4" s="47">
        <v>41</v>
      </c>
      <c r="AT4" s="47">
        <v>42</v>
      </c>
      <c r="AU4" s="48">
        <v>43</v>
      </c>
      <c r="AV4" s="46">
        <v>44</v>
      </c>
      <c r="AW4" s="47">
        <v>45</v>
      </c>
      <c r="AX4" s="47">
        <v>46</v>
      </c>
      <c r="AY4" s="47">
        <v>47</v>
      </c>
      <c r="AZ4" s="47">
        <v>48</v>
      </c>
      <c r="BA4" s="47">
        <v>49</v>
      </c>
      <c r="BB4" s="47">
        <v>50</v>
      </c>
      <c r="BC4" s="47">
        <v>51</v>
      </c>
      <c r="BD4" s="47">
        <v>52</v>
      </c>
      <c r="BE4" s="48">
        <v>53</v>
      </c>
    </row>
    <row r="5" spans="1:57" ht="34.049999999999997" customHeight="1" x14ac:dyDescent="0.3">
      <c r="A5" s="701" t="s">
        <v>71</v>
      </c>
      <c r="B5" s="674" t="s">
        <v>72</v>
      </c>
      <c r="C5" s="671" t="s">
        <v>73</v>
      </c>
      <c r="D5" s="51" t="s">
        <v>74</v>
      </c>
      <c r="E5" s="677">
        <v>350</v>
      </c>
      <c r="F5" s="680">
        <f>E5-SUM(M5:M9)</f>
        <v>33</v>
      </c>
      <c r="G5" s="53">
        <f t="shared" ref="G5:G137" si="0">SUM(M5,AV5)</f>
        <v>70</v>
      </c>
      <c r="H5" s="54">
        <f t="shared" ref="H5:H167" si="1">SUM(I5:L5)</f>
        <v>2</v>
      </c>
      <c r="I5" s="55"/>
      <c r="J5" s="55">
        <v>2</v>
      </c>
      <c r="K5" s="55"/>
      <c r="L5" s="56"/>
      <c r="M5" s="57">
        <f t="shared" ref="M5:M155" si="2">IF(AND(SUM(N5:R5)=SUM(Y5:Z5),SUM(S5:X5)=SUM(Y5:Z5)),SUM(N5:R5),"ПЕРЕВІРТЕ ПРАВИЛЬНІСТЬ ДАНИХ")</f>
        <v>70</v>
      </c>
      <c r="N5" s="58"/>
      <c r="O5" s="58"/>
      <c r="P5" s="58">
        <v>4</v>
      </c>
      <c r="Q5" s="58"/>
      <c r="R5" s="59">
        <v>66</v>
      </c>
      <c r="S5" s="60"/>
      <c r="T5" s="58"/>
      <c r="U5" s="58"/>
      <c r="V5" s="55">
        <v>57</v>
      </c>
      <c r="W5" s="58">
        <v>9</v>
      </c>
      <c r="X5" s="61">
        <v>4</v>
      </c>
      <c r="Y5" s="62">
        <v>63</v>
      </c>
      <c r="Z5" s="63">
        <v>7</v>
      </c>
      <c r="AA5" s="64"/>
      <c r="AB5" s="65">
        <v>14</v>
      </c>
      <c r="AC5" s="65">
        <v>14</v>
      </c>
      <c r="AD5" s="65">
        <v>2</v>
      </c>
      <c r="AE5" s="65">
        <v>60</v>
      </c>
      <c r="AF5" s="66"/>
      <c r="AG5" s="64">
        <v>41</v>
      </c>
      <c r="AH5" s="66">
        <v>17</v>
      </c>
      <c r="AI5" s="67">
        <v>10</v>
      </c>
      <c r="AJ5" s="68">
        <f t="shared" ref="AJ5:AJ6" si="3">SUM(AN5:AP5)</f>
        <v>70</v>
      </c>
      <c r="AK5" s="69" t="s">
        <v>75</v>
      </c>
      <c r="AL5" s="55" t="s">
        <v>75</v>
      </c>
      <c r="AM5" s="70" t="s">
        <v>75</v>
      </c>
      <c r="AN5" s="67">
        <v>15</v>
      </c>
      <c r="AO5" s="55">
        <v>54</v>
      </c>
      <c r="AP5" s="70">
        <v>1</v>
      </c>
      <c r="AQ5" s="67" t="s">
        <v>75</v>
      </c>
      <c r="AR5" s="55" t="s">
        <v>75</v>
      </c>
      <c r="AS5" s="55" t="s">
        <v>75</v>
      </c>
      <c r="AT5" s="55" t="s">
        <v>75</v>
      </c>
      <c r="AU5" s="56" t="s">
        <v>75</v>
      </c>
      <c r="AV5" s="71">
        <f t="shared" ref="AV5:AV102" si="4">SUM(AW5:BE5)</f>
        <v>0</v>
      </c>
      <c r="AW5" s="58"/>
      <c r="AX5" s="58"/>
      <c r="AY5" s="58"/>
      <c r="AZ5" s="58"/>
      <c r="BA5" s="58"/>
      <c r="BB5" s="58"/>
      <c r="BC5" s="58"/>
      <c r="BD5" s="58"/>
      <c r="BE5" s="61"/>
    </row>
    <row r="6" spans="1:57" ht="34.049999999999997" customHeight="1" x14ac:dyDescent="0.3">
      <c r="A6" s="702"/>
      <c r="B6" s="675"/>
      <c r="C6" s="672"/>
      <c r="D6" s="72" t="s">
        <v>76</v>
      </c>
      <c r="E6" s="678"/>
      <c r="F6" s="672"/>
      <c r="G6" s="73">
        <f t="shared" si="0"/>
        <v>0</v>
      </c>
      <c r="H6" s="74">
        <f t="shared" si="1"/>
        <v>0</v>
      </c>
      <c r="I6" s="75"/>
      <c r="J6" s="75"/>
      <c r="K6" s="75"/>
      <c r="L6" s="76"/>
      <c r="M6" s="77">
        <f t="shared" si="2"/>
        <v>0</v>
      </c>
      <c r="N6" s="78"/>
      <c r="O6" s="78"/>
      <c r="P6" s="78"/>
      <c r="Q6" s="78"/>
      <c r="R6" s="79"/>
      <c r="S6" s="80"/>
      <c r="T6" s="75"/>
      <c r="U6" s="75"/>
      <c r="V6" s="78"/>
      <c r="W6" s="78"/>
      <c r="X6" s="81"/>
      <c r="Y6" s="62"/>
      <c r="Z6" s="63"/>
      <c r="AA6" s="64"/>
      <c r="AB6" s="65"/>
      <c r="AC6" s="65"/>
      <c r="AD6" s="65"/>
      <c r="AE6" s="65"/>
      <c r="AF6" s="66"/>
      <c r="AG6" s="82"/>
      <c r="AH6" s="76"/>
      <c r="AI6" s="82"/>
      <c r="AJ6" s="83">
        <f t="shared" si="3"/>
        <v>0</v>
      </c>
      <c r="AK6" s="84" t="s">
        <v>77</v>
      </c>
      <c r="AL6" s="75" t="s">
        <v>77</v>
      </c>
      <c r="AM6" s="85" t="s">
        <v>77</v>
      </c>
      <c r="AN6" s="82"/>
      <c r="AO6" s="75"/>
      <c r="AP6" s="85"/>
      <c r="AQ6" s="82" t="s">
        <v>75</v>
      </c>
      <c r="AR6" s="75" t="s">
        <v>75</v>
      </c>
      <c r="AS6" s="75" t="s">
        <v>75</v>
      </c>
      <c r="AT6" s="75" t="s">
        <v>75</v>
      </c>
      <c r="AU6" s="76" t="s">
        <v>75</v>
      </c>
      <c r="AV6" s="86">
        <f t="shared" si="4"/>
        <v>0</v>
      </c>
      <c r="AW6" s="78"/>
      <c r="AX6" s="78"/>
      <c r="AY6" s="78"/>
      <c r="AZ6" s="78"/>
      <c r="BA6" s="78"/>
      <c r="BB6" s="78"/>
      <c r="BC6" s="78"/>
      <c r="BD6" s="78"/>
      <c r="BE6" s="81"/>
    </row>
    <row r="7" spans="1:57" ht="34.049999999999997" customHeight="1" x14ac:dyDescent="0.3">
      <c r="A7" s="702"/>
      <c r="B7" s="675"/>
      <c r="C7" s="672"/>
      <c r="D7" s="72" t="s">
        <v>78</v>
      </c>
      <c r="E7" s="678"/>
      <c r="F7" s="672"/>
      <c r="G7" s="73">
        <f t="shared" si="0"/>
        <v>3</v>
      </c>
      <c r="H7" s="74">
        <f t="shared" si="1"/>
        <v>0</v>
      </c>
      <c r="I7" s="75"/>
      <c r="J7" s="75"/>
      <c r="K7" s="75"/>
      <c r="L7" s="76"/>
      <c r="M7" s="77">
        <f t="shared" si="2"/>
        <v>3</v>
      </c>
      <c r="N7" s="78"/>
      <c r="O7" s="78">
        <v>3</v>
      </c>
      <c r="P7" s="78"/>
      <c r="Q7" s="87"/>
      <c r="R7" s="79"/>
      <c r="S7" s="80"/>
      <c r="T7" s="78"/>
      <c r="U7" s="78">
        <v>3</v>
      </c>
      <c r="V7" s="78"/>
      <c r="W7" s="78"/>
      <c r="X7" s="81"/>
      <c r="Y7" s="62">
        <v>3</v>
      </c>
      <c r="Z7" s="63"/>
      <c r="AA7" s="64"/>
      <c r="AB7" s="65">
        <v>1</v>
      </c>
      <c r="AC7" s="65">
        <v>1</v>
      </c>
      <c r="AD7" s="65"/>
      <c r="AE7" s="65">
        <v>2</v>
      </c>
      <c r="AF7" s="66"/>
      <c r="AG7" s="82">
        <v>40</v>
      </c>
      <c r="AH7" s="76">
        <v>15</v>
      </c>
      <c r="AI7" s="82">
        <v>80</v>
      </c>
      <c r="AJ7" s="83">
        <f>SUM(AK7:AM7)</f>
        <v>3</v>
      </c>
      <c r="AK7" s="84"/>
      <c r="AL7" s="75">
        <v>3</v>
      </c>
      <c r="AM7" s="85"/>
      <c r="AN7" s="82" t="s">
        <v>75</v>
      </c>
      <c r="AO7" s="75" t="s">
        <v>75</v>
      </c>
      <c r="AP7" s="85" t="s">
        <v>75</v>
      </c>
      <c r="AQ7" s="82" t="s">
        <v>75</v>
      </c>
      <c r="AR7" s="75" t="s">
        <v>75</v>
      </c>
      <c r="AS7" s="75" t="s">
        <v>75</v>
      </c>
      <c r="AT7" s="75" t="s">
        <v>75</v>
      </c>
      <c r="AU7" s="76" t="s">
        <v>75</v>
      </c>
      <c r="AV7" s="86">
        <f t="shared" si="4"/>
        <v>0</v>
      </c>
      <c r="AW7" s="78"/>
      <c r="AX7" s="78"/>
      <c r="AY7" s="78"/>
      <c r="AZ7" s="78"/>
      <c r="BA7" s="78"/>
      <c r="BB7" s="78"/>
      <c r="BC7" s="78"/>
      <c r="BD7" s="78"/>
      <c r="BE7" s="81"/>
    </row>
    <row r="8" spans="1:57" ht="34.049999999999997" customHeight="1" x14ac:dyDescent="0.3">
      <c r="A8" s="702"/>
      <c r="B8" s="675"/>
      <c r="C8" s="672"/>
      <c r="D8" s="72" t="s">
        <v>79</v>
      </c>
      <c r="E8" s="678"/>
      <c r="F8" s="672"/>
      <c r="G8" s="73">
        <f t="shared" si="0"/>
        <v>248</v>
      </c>
      <c r="H8" s="74">
        <f t="shared" si="1"/>
        <v>4</v>
      </c>
      <c r="I8" s="75"/>
      <c r="J8" s="75">
        <v>4</v>
      </c>
      <c r="K8" s="75"/>
      <c r="L8" s="76"/>
      <c r="M8" s="77">
        <f t="shared" si="2"/>
        <v>244</v>
      </c>
      <c r="N8" s="78"/>
      <c r="O8" s="78"/>
      <c r="P8" s="78"/>
      <c r="Q8" s="78"/>
      <c r="R8" s="79">
        <v>244</v>
      </c>
      <c r="S8" s="80"/>
      <c r="T8" s="78"/>
      <c r="U8" s="78"/>
      <c r="V8" s="78">
        <v>204</v>
      </c>
      <c r="W8" s="78">
        <v>40</v>
      </c>
      <c r="X8" s="81"/>
      <c r="Y8" s="62">
        <v>219</v>
      </c>
      <c r="Z8" s="63">
        <v>25</v>
      </c>
      <c r="AA8" s="64"/>
      <c r="AB8" s="65">
        <v>37</v>
      </c>
      <c r="AC8" s="65">
        <v>36</v>
      </c>
      <c r="AD8" s="65">
        <v>9</v>
      </c>
      <c r="AE8" s="65">
        <v>176</v>
      </c>
      <c r="AF8" s="66"/>
      <c r="AG8" s="82">
        <v>40</v>
      </c>
      <c r="AH8" s="76">
        <v>18</v>
      </c>
      <c r="AI8" s="82">
        <v>92</v>
      </c>
      <c r="AJ8" s="83">
        <f t="shared" ref="AJ8:AJ9" si="5">SUM(AQ8:AU8)</f>
        <v>244</v>
      </c>
      <c r="AK8" s="84" t="s">
        <v>77</v>
      </c>
      <c r="AL8" s="75" t="s">
        <v>77</v>
      </c>
      <c r="AM8" s="85" t="s">
        <v>77</v>
      </c>
      <c r="AN8" s="82" t="s">
        <v>75</v>
      </c>
      <c r="AO8" s="75" t="s">
        <v>75</v>
      </c>
      <c r="AP8" s="85" t="s">
        <v>75</v>
      </c>
      <c r="AQ8" s="88">
        <v>8</v>
      </c>
      <c r="AR8" s="76">
        <v>69</v>
      </c>
      <c r="AS8" s="76">
        <v>127</v>
      </c>
      <c r="AT8" s="76">
        <v>35</v>
      </c>
      <c r="AU8" s="85">
        <v>5</v>
      </c>
      <c r="AV8" s="86">
        <f t="shared" si="4"/>
        <v>4</v>
      </c>
      <c r="AW8" s="78"/>
      <c r="AX8" s="78">
        <v>1</v>
      </c>
      <c r="AY8" s="78"/>
      <c r="AZ8" s="78">
        <v>1</v>
      </c>
      <c r="BA8" s="78"/>
      <c r="BB8" s="78"/>
      <c r="BC8" s="78">
        <v>1</v>
      </c>
      <c r="BD8" s="78">
        <v>1</v>
      </c>
      <c r="BE8" s="81"/>
    </row>
    <row r="9" spans="1:57" ht="34.049999999999997" customHeight="1" x14ac:dyDescent="0.3">
      <c r="A9" s="702"/>
      <c r="B9" s="676"/>
      <c r="C9" s="673"/>
      <c r="D9" s="89" t="s">
        <v>80</v>
      </c>
      <c r="E9" s="679"/>
      <c r="F9" s="673"/>
      <c r="G9" s="90">
        <f t="shared" si="0"/>
        <v>0</v>
      </c>
      <c r="H9" s="91">
        <f t="shared" si="1"/>
        <v>0</v>
      </c>
      <c r="I9" s="92"/>
      <c r="J9" s="92"/>
      <c r="K9" s="92"/>
      <c r="L9" s="93"/>
      <c r="M9" s="94">
        <f t="shared" si="2"/>
        <v>0</v>
      </c>
      <c r="N9" s="95"/>
      <c r="O9" s="95"/>
      <c r="P9" s="95"/>
      <c r="Q9" s="95"/>
      <c r="R9" s="96"/>
      <c r="S9" s="97"/>
      <c r="T9" s="98"/>
      <c r="U9" s="98"/>
      <c r="V9" s="98"/>
      <c r="W9" s="98"/>
      <c r="X9" s="99"/>
      <c r="Y9" s="100"/>
      <c r="Z9" s="81"/>
      <c r="AA9" s="82"/>
      <c r="AB9" s="75"/>
      <c r="AC9" s="75"/>
      <c r="AD9" s="75"/>
      <c r="AE9" s="75"/>
      <c r="AF9" s="76"/>
      <c r="AG9" s="101"/>
      <c r="AH9" s="102"/>
      <c r="AI9" s="103"/>
      <c r="AJ9" s="104">
        <f t="shared" si="5"/>
        <v>0</v>
      </c>
      <c r="AK9" s="105" t="s">
        <v>75</v>
      </c>
      <c r="AL9" s="92" t="s">
        <v>75</v>
      </c>
      <c r="AM9" s="106" t="s">
        <v>75</v>
      </c>
      <c r="AN9" s="103" t="s">
        <v>75</v>
      </c>
      <c r="AO9" s="92" t="s">
        <v>77</v>
      </c>
      <c r="AP9" s="106" t="s">
        <v>77</v>
      </c>
      <c r="AQ9" s="103"/>
      <c r="AR9" s="92"/>
      <c r="AS9" s="92"/>
      <c r="AT9" s="92"/>
      <c r="AU9" s="93"/>
      <c r="AV9" s="107">
        <f t="shared" si="4"/>
        <v>0</v>
      </c>
      <c r="AW9" s="98"/>
      <c r="AX9" s="98"/>
      <c r="AY9" s="98"/>
      <c r="AZ9" s="98"/>
      <c r="BA9" s="98"/>
      <c r="BB9" s="98"/>
      <c r="BC9" s="98"/>
      <c r="BD9" s="98"/>
      <c r="BE9" s="99"/>
    </row>
    <row r="10" spans="1:57" ht="34.049999999999997" customHeight="1" x14ac:dyDescent="0.3">
      <c r="A10" s="702"/>
      <c r="B10" s="674" t="s">
        <v>81</v>
      </c>
      <c r="C10" s="671">
        <v>26285843</v>
      </c>
      <c r="D10" s="51" t="s">
        <v>74</v>
      </c>
      <c r="E10" s="677">
        <v>15</v>
      </c>
      <c r="F10" s="680">
        <f>E10-SUM(M10:M14)</f>
        <v>6</v>
      </c>
      <c r="G10" s="53">
        <f t="shared" si="0"/>
        <v>3</v>
      </c>
      <c r="H10" s="54">
        <f t="shared" si="1"/>
        <v>0</v>
      </c>
      <c r="I10" s="55"/>
      <c r="J10" s="55"/>
      <c r="K10" s="55"/>
      <c r="L10" s="56"/>
      <c r="M10" s="57">
        <f t="shared" si="2"/>
        <v>3</v>
      </c>
      <c r="N10" s="58"/>
      <c r="O10" s="58"/>
      <c r="P10" s="58"/>
      <c r="Q10" s="58"/>
      <c r="R10" s="61">
        <v>3</v>
      </c>
      <c r="S10" s="62"/>
      <c r="T10" s="62"/>
      <c r="U10" s="62"/>
      <c r="V10" s="108">
        <v>3</v>
      </c>
      <c r="W10" s="108"/>
      <c r="X10" s="63"/>
      <c r="Y10" s="60">
        <v>2</v>
      </c>
      <c r="Z10" s="61">
        <v>1</v>
      </c>
      <c r="AA10" s="67"/>
      <c r="AB10" s="55">
        <v>1</v>
      </c>
      <c r="AC10" s="55">
        <v>1</v>
      </c>
      <c r="AD10" s="55"/>
      <c r="AE10" s="55">
        <v>1</v>
      </c>
      <c r="AF10" s="56">
        <v>1</v>
      </c>
      <c r="AG10" s="67">
        <v>43</v>
      </c>
      <c r="AH10" s="70">
        <v>18</v>
      </c>
      <c r="AI10" s="69">
        <v>10</v>
      </c>
      <c r="AJ10" s="68">
        <f t="shared" ref="AJ10:AJ11" si="6">SUM(AN10:AP10)</f>
        <v>3</v>
      </c>
      <c r="AK10" s="69" t="s">
        <v>75</v>
      </c>
      <c r="AL10" s="55" t="s">
        <v>75</v>
      </c>
      <c r="AM10" s="70" t="s">
        <v>75</v>
      </c>
      <c r="AN10" s="67"/>
      <c r="AO10" s="55">
        <v>3</v>
      </c>
      <c r="AP10" s="70"/>
      <c r="AQ10" s="67" t="s">
        <v>75</v>
      </c>
      <c r="AR10" s="55" t="s">
        <v>75</v>
      </c>
      <c r="AS10" s="55" t="s">
        <v>75</v>
      </c>
      <c r="AT10" s="55" t="s">
        <v>75</v>
      </c>
      <c r="AU10" s="70" t="s">
        <v>75</v>
      </c>
      <c r="AV10" s="71">
        <f t="shared" si="4"/>
        <v>0</v>
      </c>
      <c r="AW10" s="108"/>
      <c r="AX10" s="108"/>
      <c r="AY10" s="108"/>
      <c r="AZ10" s="108"/>
      <c r="BA10" s="108"/>
      <c r="BB10" s="108"/>
      <c r="BC10" s="108"/>
      <c r="BD10" s="108"/>
      <c r="BE10" s="63"/>
    </row>
    <row r="11" spans="1:57" ht="34.049999999999997" customHeight="1" x14ac:dyDescent="0.3">
      <c r="A11" s="702"/>
      <c r="B11" s="675"/>
      <c r="C11" s="672"/>
      <c r="D11" s="72" t="s">
        <v>76</v>
      </c>
      <c r="E11" s="678"/>
      <c r="F11" s="672"/>
      <c r="G11" s="73">
        <f t="shared" si="0"/>
        <v>0</v>
      </c>
      <c r="H11" s="74">
        <f t="shared" si="1"/>
        <v>0</v>
      </c>
      <c r="I11" s="75"/>
      <c r="J11" s="75"/>
      <c r="K11" s="75"/>
      <c r="L11" s="76"/>
      <c r="M11" s="77">
        <f t="shared" si="2"/>
        <v>0</v>
      </c>
      <c r="N11" s="78"/>
      <c r="O11" s="78"/>
      <c r="P11" s="78"/>
      <c r="Q11" s="78"/>
      <c r="R11" s="81"/>
      <c r="S11" s="62"/>
      <c r="T11" s="62"/>
      <c r="U11" s="62"/>
      <c r="V11" s="108"/>
      <c r="W11" s="108"/>
      <c r="X11" s="63"/>
      <c r="Y11" s="109"/>
      <c r="Z11" s="63"/>
      <c r="AA11" s="64"/>
      <c r="AB11" s="65"/>
      <c r="AC11" s="65"/>
      <c r="AD11" s="65"/>
      <c r="AE11" s="65"/>
      <c r="AF11" s="66"/>
      <c r="AG11" s="82"/>
      <c r="AH11" s="85"/>
      <c r="AI11" s="84"/>
      <c r="AJ11" s="83">
        <f t="shared" si="6"/>
        <v>0</v>
      </c>
      <c r="AK11" s="84" t="s">
        <v>77</v>
      </c>
      <c r="AL11" s="75" t="s">
        <v>77</v>
      </c>
      <c r="AM11" s="85" t="s">
        <v>77</v>
      </c>
      <c r="AN11" s="82"/>
      <c r="AO11" s="75"/>
      <c r="AP11" s="85"/>
      <c r="AQ11" s="82" t="s">
        <v>75</v>
      </c>
      <c r="AR11" s="75" t="s">
        <v>75</v>
      </c>
      <c r="AS11" s="75" t="s">
        <v>75</v>
      </c>
      <c r="AT11" s="75" t="s">
        <v>75</v>
      </c>
      <c r="AU11" s="85" t="s">
        <v>75</v>
      </c>
      <c r="AV11" s="86">
        <f t="shared" si="4"/>
        <v>0</v>
      </c>
      <c r="AW11" s="108"/>
      <c r="AX11" s="108"/>
      <c r="AY11" s="108"/>
      <c r="AZ11" s="108"/>
      <c r="BA11" s="108"/>
      <c r="BB11" s="108"/>
      <c r="BC11" s="108"/>
      <c r="BD11" s="108"/>
      <c r="BE11" s="63"/>
    </row>
    <row r="12" spans="1:57" ht="34.049999999999997" customHeight="1" x14ac:dyDescent="0.3">
      <c r="A12" s="702"/>
      <c r="B12" s="675"/>
      <c r="C12" s="672"/>
      <c r="D12" s="72" t="s">
        <v>78</v>
      </c>
      <c r="E12" s="678"/>
      <c r="F12" s="672"/>
      <c r="G12" s="73">
        <f t="shared" si="0"/>
        <v>0</v>
      </c>
      <c r="H12" s="74">
        <f t="shared" si="1"/>
        <v>0</v>
      </c>
      <c r="I12" s="75"/>
      <c r="J12" s="75"/>
      <c r="K12" s="75"/>
      <c r="L12" s="76"/>
      <c r="M12" s="77">
        <f t="shared" si="2"/>
        <v>0</v>
      </c>
      <c r="N12" s="78"/>
      <c r="O12" s="78"/>
      <c r="P12" s="78"/>
      <c r="Q12" s="78"/>
      <c r="R12" s="81"/>
      <c r="S12" s="62"/>
      <c r="T12" s="62"/>
      <c r="U12" s="62"/>
      <c r="V12" s="108"/>
      <c r="W12" s="108"/>
      <c r="X12" s="63"/>
      <c r="Y12" s="109"/>
      <c r="Z12" s="63"/>
      <c r="AA12" s="64"/>
      <c r="AB12" s="65"/>
      <c r="AC12" s="65"/>
      <c r="AD12" s="65"/>
      <c r="AE12" s="65"/>
      <c r="AF12" s="66"/>
      <c r="AG12" s="82"/>
      <c r="AH12" s="85"/>
      <c r="AI12" s="84"/>
      <c r="AJ12" s="83">
        <f>SUM(AK12:AM12)</f>
        <v>0</v>
      </c>
      <c r="AK12" s="84"/>
      <c r="AL12" s="75"/>
      <c r="AM12" s="85"/>
      <c r="AN12" s="82" t="s">
        <v>75</v>
      </c>
      <c r="AO12" s="75" t="s">
        <v>75</v>
      </c>
      <c r="AP12" s="85" t="s">
        <v>75</v>
      </c>
      <c r="AQ12" s="82" t="s">
        <v>75</v>
      </c>
      <c r="AR12" s="75" t="s">
        <v>75</v>
      </c>
      <c r="AS12" s="75" t="s">
        <v>75</v>
      </c>
      <c r="AT12" s="75" t="s">
        <v>75</v>
      </c>
      <c r="AU12" s="85" t="s">
        <v>75</v>
      </c>
      <c r="AV12" s="86">
        <f t="shared" si="4"/>
        <v>0</v>
      </c>
      <c r="AW12" s="108"/>
      <c r="AX12" s="108"/>
      <c r="AY12" s="108"/>
      <c r="AZ12" s="108"/>
      <c r="BA12" s="108"/>
      <c r="BB12" s="108"/>
      <c r="BC12" s="108"/>
      <c r="BD12" s="108"/>
      <c r="BE12" s="63"/>
    </row>
    <row r="13" spans="1:57" ht="34.049999999999997" customHeight="1" x14ac:dyDescent="0.3">
      <c r="A13" s="702"/>
      <c r="B13" s="675"/>
      <c r="C13" s="672"/>
      <c r="D13" s="72" t="s">
        <v>79</v>
      </c>
      <c r="E13" s="678"/>
      <c r="F13" s="672"/>
      <c r="G13" s="73">
        <f t="shared" si="0"/>
        <v>6</v>
      </c>
      <c r="H13" s="74">
        <f t="shared" si="1"/>
        <v>0</v>
      </c>
      <c r="I13" s="75"/>
      <c r="J13" s="75"/>
      <c r="K13" s="75"/>
      <c r="L13" s="76"/>
      <c r="M13" s="77">
        <f t="shared" si="2"/>
        <v>6</v>
      </c>
      <c r="N13" s="78"/>
      <c r="O13" s="78"/>
      <c r="P13" s="78"/>
      <c r="Q13" s="78"/>
      <c r="R13" s="81">
        <v>6</v>
      </c>
      <c r="S13" s="62"/>
      <c r="T13" s="62"/>
      <c r="U13" s="62"/>
      <c r="V13" s="108">
        <v>6</v>
      </c>
      <c r="W13" s="108"/>
      <c r="X13" s="63"/>
      <c r="Y13" s="109">
        <v>6</v>
      </c>
      <c r="Z13" s="63"/>
      <c r="AA13" s="64"/>
      <c r="AB13" s="65">
        <v>4</v>
      </c>
      <c r="AC13" s="65">
        <v>4</v>
      </c>
      <c r="AD13" s="65"/>
      <c r="AE13" s="65">
        <v>2</v>
      </c>
      <c r="AF13" s="66"/>
      <c r="AG13" s="82">
        <v>43</v>
      </c>
      <c r="AH13" s="85">
        <v>21</v>
      </c>
      <c r="AI13" s="84">
        <v>120</v>
      </c>
      <c r="AJ13" s="83">
        <f t="shared" ref="AJ13:AJ14" si="7">SUM(AQ13:AU13)</f>
        <v>6</v>
      </c>
      <c r="AK13" s="84" t="s">
        <v>77</v>
      </c>
      <c r="AL13" s="75" t="s">
        <v>77</v>
      </c>
      <c r="AM13" s="85" t="s">
        <v>77</v>
      </c>
      <c r="AN13" s="82" t="s">
        <v>75</v>
      </c>
      <c r="AO13" s="75" t="s">
        <v>75</v>
      </c>
      <c r="AP13" s="85" t="s">
        <v>75</v>
      </c>
      <c r="AQ13" s="82"/>
      <c r="AR13" s="75"/>
      <c r="AS13" s="75">
        <v>4</v>
      </c>
      <c r="AT13" s="75">
        <v>2</v>
      </c>
      <c r="AU13" s="85"/>
      <c r="AV13" s="86">
        <f t="shared" si="4"/>
        <v>0</v>
      </c>
      <c r="AW13" s="108"/>
      <c r="AX13" s="108"/>
      <c r="AY13" s="108"/>
      <c r="AZ13" s="108"/>
      <c r="BA13" s="108"/>
      <c r="BB13" s="108"/>
      <c r="BC13" s="108"/>
      <c r="BD13" s="108"/>
      <c r="BE13" s="63"/>
    </row>
    <row r="14" spans="1:57" ht="34.049999999999997" customHeight="1" x14ac:dyDescent="0.3">
      <c r="A14" s="702"/>
      <c r="B14" s="676"/>
      <c r="C14" s="673"/>
      <c r="D14" s="89" t="s">
        <v>80</v>
      </c>
      <c r="E14" s="679"/>
      <c r="F14" s="673"/>
      <c r="G14" s="90">
        <f t="shared" si="0"/>
        <v>0</v>
      </c>
      <c r="H14" s="91">
        <f t="shared" si="1"/>
        <v>0</v>
      </c>
      <c r="I14" s="92"/>
      <c r="J14" s="92"/>
      <c r="K14" s="92"/>
      <c r="L14" s="93"/>
      <c r="M14" s="110">
        <f t="shared" si="2"/>
        <v>0</v>
      </c>
      <c r="N14" s="98"/>
      <c r="O14" s="98"/>
      <c r="P14" s="98"/>
      <c r="Q14" s="98"/>
      <c r="R14" s="99"/>
      <c r="S14" s="100"/>
      <c r="T14" s="100"/>
      <c r="U14" s="100"/>
      <c r="V14" s="78"/>
      <c r="W14" s="78"/>
      <c r="X14" s="81"/>
      <c r="Y14" s="80"/>
      <c r="Z14" s="81"/>
      <c r="AA14" s="82"/>
      <c r="AB14" s="75"/>
      <c r="AC14" s="75"/>
      <c r="AD14" s="75"/>
      <c r="AE14" s="75"/>
      <c r="AF14" s="76"/>
      <c r="AG14" s="103"/>
      <c r="AH14" s="106"/>
      <c r="AI14" s="111"/>
      <c r="AJ14" s="112">
        <f t="shared" si="7"/>
        <v>0</v>
      </c>
      <c r="AK14" s="105" t="s">
        <v>75</v>
      </c>
      <c r="AL14" s="92" t="s">
        <v>75</v>
      </c>
      <c r="AM14" s="106" t="s">
        <v>75</v>
      </c>
      <c r="AN14" s="103" t="s">
        <v>75</v>
      </c>
      <c r="AO14" s="92" t="s">
        <v>77</v>
      </c>
      <c r="AP14" s="106" t="s">
        <v>77</v>
      </c>
      <c r="AQ14" s="103"/>
      <c r="AR14" s="92"/>
      <c r="AS14" s="92"/>
      <c r="AT14" s="92"/>
      <c r="AU14" s="106"/>
      <c r="AV14" s="107">
        <f t="shared" si="4"/>
        <v>0</v>
      </c>
      <c r="AW14" s="78"/>
      <c r="AX14" s="78"/>
      <c r="AY14" s="78"/>
      <c r="AZ14" s="78"/>
      <c r="BA14" s="78"/>
      <c r="BB14" s="78"/>
      <c r="BC14" s="78"/>
      <c r="BD14" s="78"/>
      <c r="BE14" s="81"/>
    </row>
    <row r="15" spans="1:57" ht="34.049999999999997" customHeight="1" x14ac:dyDescent="0.3">
      <c r="A15" s="702"/>
      <c r="B15" s="674" t="s">
        <v>82</v>
      </c>
      <c r="C15" s="671" t="s">
        <v>83</v>
      </c>
      <c r="D15" s="51" t="s">
        <v>74</v>
      </c>
      <c r="E15" s="677">
        <v>5</v>
      </c>
      <c r="F15" s="680">
        <f>E15-SUM(M15:M19)</f>
        <v>3</v>
      </c>
      <c r="G15" s="53">
        <f>SUM('Комунальні по юр. особам'!I85)</f>
        <v>2</v>
      </c>
      <c r="H15" s="54">
        <f t="shared" si="1"/>
        <v>0</v>
      </c>
      <c r="I15" s="55"/>
      <c r="J15" s="55"/>
      <c r="K15" s="55"/>
      <c r="L15" s="56"/>
      <c r="M15" s="57">
        <f t="shared" si="2"/>
        <v>0</v>
      </c>
      <c r="N15" s="58"/>
      <c r="O15" s="58"/>
      <c r="P15" s="58"/>
      <c r="Q15" s="58"/>
      <c r="R15" s="61"/>
      <c r="S15" s="113"/>
      <c r="T15" s="113"/>
      <c r="U15" s="113"/>
      <c r="V15" s="58"/>
      <c r="W15" s="58"/>
      <c r="X15" s="61"/>
      <c r="Y15" s="60"/>
      <c r="Z15" s="61"/>
      <c r="AA15" s="67"/>
      <c r="AB15" s="55"/>
      <c r="AC15" s="55"/>
      <c r="AD15" s="55"/>
      <c r="AE15" s="55"/>
      <c r="AF15" s="56"/>
      <c r="AG15" s="67"/>
      <c r="AH15" s="70"/>
      <c r="AI15" s="69"/>
      <c r="AJ15" s="68">
        <f t="shared" ref="AJ15:AJ16" si="8">SUM(AN15:AP15)</f>
        <v>0</v>
      </c>
      <c r="AK15" s="69" t="s">
        <v>75</v>
      </c>
      <c r="AL15" s="55" t="s">
        <v>75</v>
      </c>
      <c r="AM15" s="70" t="s">
        <v>75</v>
      </c>
      <c r="AN15" s="67"/>
      <c r="AO15" s="55"/>
      <c r="AP15" s="70"/>
      <c r="AQ15" s="67" t="s">
        <v>75</v>
      </c>
      <c r="AR15" s="55" t="s">
        <v>75</v>
      </c>
      <c r="AS15" s="55" t="s">
        <v>75</v>
      </c>
      <c r="AT15" s="55" t="s">
        <v>75</v>
      </c>
      <c r="AU15" s="70" t="s">
        <v>75</v>
      </c>
      <c r="AV15" s="71">
        <f t="shared" si="4"/>
        <v>0</v>
      </c>
      <c r="AW15" s="58"/>
      <c r="AX15" s="58"/>
      <c r="AY15" s="58"/>
      <c r="AZ15" s="58"/>
      <c r="BA15" s="58"/>
      <c r="BB15" s="58"/>
      <c r="BC15" s="58"/>
      <c r="BD15" s="58"/>
      <c r="BE15" s="61"/>
    </row>
    <row r="16" spans="1:57" ht="34.049999999999997" customHeight="1" x14ac:dyDescent="0.3">
      <c r="A16" s="702"/>
      <c r="B16" s="675"/>
      <c r="C16" s="672"/>
      <c r="D16" s="72" t="s">
        <v>76</v>
      </c>
      <c r="E16" s="678"/>
      <c r="F16" s="672"/>
      <c r="G16" s="73">
        <f t="shared" si="0"/>
        <v>0</v>
      </c>
      <c r="H16" s="74">
        <f t="shared" si="1"/>
        <v>0</v>
      </c>
      <c r="I16" s="75"/>
      <c r="J16" s="75"/>
      <c r="K16" s="75"/>
      <c r="L16" s="76"/>
      <c r="M16" s="77">
        <f t="shared" si="2"/>
        <v>0</v>
      </c>
      <c r="N16" s="78"/>
      <c r="O16" s="78"/>
      <c r="P16" s="78"/>
      <c r="Q16" s="78"/>
      <c r="R16" s="81"/>
      <c r="S16" s="62"/>
      <c r="T16" s="62"/>
      <c r="U16" s="62"/>
      <c r="V16" s="108"/>
      <c r="W16" s="108"/>
      <c r="X16" s="63"/>
      <c r="Y16" s="109"/>
      <c r="Z16" s="63"/>
      <c r="AA16" s="64"/>
      <c r="AB16" s="65"/>
      <c r="AC16" s="65"/>
      <c r="AD16" s="65"/>
      <c r="AE16" s="65"/>
      <c r="AF16" s="66"/>
      <c r="AG16" s="82"/>
      <c r="AH16" s="85"/>
      <c r="AI16" s="84"/>
      <c r="AJ16" s="83">
        <f t="shared" si="8"/>
        <v>0</v>
      </c>
      <c r="AK16" s="84" t="s">
        <v>77</v>
      </c>
      <c r="AL16" s="75" t="s">
        <v>77</v>
      </c>
      <c r="AM16" s="85" t="s">
        <v>77</v>
      </c>
      <c r="AN16" s="82"/>
      <c r="AO16" s="75"/>
      <c r="AP16" s="85"/>
      <c r="AQ16" s="82" t="s">
        <v>75</v>
      </c>
      <c r="AR16" s="75" t="s">
        <v>75</v>
      </c>
      <c r="AS16" s="75" t="s">
        <v>75</v>
      </c>
      <c r="AT16" s="75" t="s">
        <v>75</v>
      </c>
      <c r="AU16" s="85" t="s">
        <v>75</v>
      </c>
      <c r="AV16" s="86">
        <f t="shared" si="4"/>
        <v>0</v>
      </c>
      <c r="AW16" s="108"/>
      <c r="AX16" s="108"/>
      <c r="AY16" s="108"/>
      <c r="AZ16" s="108"/>
      <c r="BA16" s="108"/>
      <c r="BB16" s="108"/>
      <c r="BC16" s="108"/>
      <c r="BD16" s="108"/>
      <c r="BE16" s="63"/>
    </row>
    <row r="17" spans="1:57" ht="34.049999999999997" customHeight="1" x14ac:dyDescent="0.3">
      <c r="A17" s="702"/>
      <c r="B17" s="675"/>
      <c r="C17" s="672"/>
      <c r="D17" s="72" t="s">
        <v>78</v>
      </c>
      <c r="E17" s="678"/>
      <c r="F17" s="672"/>
      <c r="G17" s="73">
        <f t="shared" si="0"/>
        <v>0</v>
      </c>
      <c r="H17" s="74">
        <f t="shared" si="1"/>
        <v>0</v>
      </c>
      <c r="I17" s="75"/>
      <c r="J17" s="75"/>
      <c r="K17" s="75"/>
      <c r="L17" s="76"/>
      <c r="M17" s="77">
        <f t="shared" si="2"/>
        <v>0</v>
      </c>
      <c r="N17" s="78"/>
      <c r="O17" s="78"/>
      <c r="P17" s="78"/>
      <c r="Q17" s="78"/>
      <c r="R17" s="81"/>
      <c r="S17" s="62"/>
      <c r="T17" s="62"/>
      <c r="U17" s="62"/>
      <c r="V17" s="108"/>
      <c r="W17" s="108"/>
      <c r="X17" s="63"/>
      <c r="Y17" s="109"/>
      <c r="Z17" s="63"/>
      <c r="AA17" s="64"/>
      <c r="AB17" s="65"/>
      <c r="AC17" s="65"/>
      <c r="AD17" s="65"/>
      <c r="AE17" s="65"/>
      <c r="AF17" s="66"/>
      <c r="AG17" s="82"/>
      <c r="AH17" s="85"/>
      <c r="AI17" s="84"/>
      <c r="AJ17" s="83">
        <f>SUM(AK17:AM17)</f>
        <v>0</v>
      </c>
      <c r="AK17" s="84"/>
      <c r="AL17" s="75"/>
      <c r="AM17" s="85"/>
      <c r="AN17" s="82" t="s">
        <v>75</v>
      </c>
      <c r="AO17" s="75" t="s">
        <v>75</v>
      </c>
      <c r="AP17" s="85" t="s">
        <v>75</v>
      </c>
      <c r="AQ17" s="82" t="s">
        <v>75</v>
      </c>
      <c r="AR17" s="75" t="s">
        <v>75</v>
      </c>
      <c r="AS17" s="75" t="s">
        <v>75</v>
      </c>
      <c r="AT17" s="75" t="s">
        <v>75</v>
      </c>
      <c r="AU17" s="85" t="s">
        <v>75</v>
      </c>
      <c r="AV17" s="86">
        <f t="shared" si="4"/>
        <v>0</v>
      </c>
      <c r="AW17" s="108"/>
      <c r="AX17" s="108"/>
      <c r="AY17" s="108"/>
      <c r="AZ17" s="108"/>
      <c r="BA17" s="108"/>
      <c r="BB17" s="108"/>
      <c r="BC17" s="108"/>
      <c r="BD17" s="108"/>
      <c r="BE17" s="63"/>
    </row>
    <row r="18" spans="1:57" ht="34.049999999999997" customHeight="1" x14ac:dyDescent="0.3">
      <c r="A18" s="702"/>
      <c r="B18" s="675"/>
      <c r="C18" s="672"/>
      <c r="D18" s="72" t="s">
        <v>79</v>
      </c>
      <c r="E18" s="678"/>
      <c r="F18" s="672"/>
      <c r="G18" s="73">
        <f t="shared" si="0"/>
        <v>2</v>
      </c>
      <c r="H18" s="74">
        <f t="shared" si="1"/>
        <v>1</v>
      </c>
      <c r="I18" s="75"/>
      <c r="J18" s="75"/>
      <c r="K18" s="75"/>
      <c r="L18" s="76">
        <v>1</v>
      </c>
      <c r="M18" s="77">
        <f t="shared" si="2"/>
        <v>2</v>
      </c>
      <c r="N18" s="78"/>
      <c r="O18" s="78"/>
      <c r="P18" s="78"/>
      <c r="Q18" s="78"/>
      <c r="R18" s="81">
        <v>2</v>
      </c>
      <c r="S18" s="62">
        <v>2</v>
      </c>
      <c r="T18" s="62"/>
      <c r="U18" s="62"/>
      <c r="V18" s="108"/>
      <c r="W18" s="108"/>
      <c r="X18" s="63"/>
      <c r="Y18" s="109">
        <v>1</v>
      </c>
      <c r="Z18" s="63">
        <v>1</v>
      </c>
      <c r="AA18" s="64"/>
      <c r="AB18" s="65">
        <v>2</v>
      </c>
      <c r="AC18" s="65">
        <v>2</v>
      </c>
      <c r="AD18" s="65"/>
      <c r="AE18" s="65">
        <v>2</v>
      </c>
      <c r="AF18" s="66">
        <v>2</v>
      </c>
      <c r="AG18" s="82">
        <v>39</v>
      </c>
      <c r="AH18" s="85">
        <v>20</v>
      </c>
      <c r="AI18" s="84">
        <v>75</v>
      </c>
      <c r="AJ18" s="83">
        <f t="shared" ref="AJ18:AJ19" si="9">SUM(AQ18:AU18)</f>
        <v>2</v>
      </c>
      <c r="AK18" s="84" t="s">
        <v>77</v>
      </c>
      <c r="AL18" s="75" t="s">
        <v>77</v>
      </c>
      <c r="AM18" s="85" t="s">
        <v>77</v>
      </c>
      <c r="AN18" s="82" t="s">
        <v>75</v>
      </c>
      <c r="AO18" s="75" t="s">
        <v>75</v>
      </c>
      <c r="AP18" s="85" t="s">
        <v>75</v>
      </c>
      <c r="AQ18" s="82">
        <v>1</v>
      </c>
      <c r="AR18" s="75"/>
      <c r="AS18" s="75">
        <v>1</v>
      </c>
      <c r="AT18" s="75"/>
      <c r="AU18" s="85"/>
      <c r="AV18" s="86">
        <f t="shared" si="4"/>
        <v>0</v>
      </c>
      <c r="AW18" s="108"/>
      <c r="AX18" s="108"/>
      <c r="AY18" s="108"/>
      <c r="AZ18" s="108"/>
      <c r="BA18" s="108"/>
      <c r="BB18" s="108"/>
      <c r="BC18" s="108"/>
      <c r="BD18" s="108"/>
      <c r="BE18" s="63"/>
    </row>
    <row r="19" spans="1:57" ht="34.049999999999997" customHeight="1" x14ac:dyDescent="0.3">
      <c r="A19" s="702"/>
      <c r="B19" s="676"/>
      <c r="C19" s="673"/>
      <c r="D19" s="89" t="s">
        <v>80</v>
      </c>
      <c r="E19" s="679"/>
      <c r="F19" s="673"/>
      <c r="G19" s="90">
        <f t="shared" si="0"/>
        <v>0</v>
      </c>
      <c r="H19" s="91">
        <f t="shared" si="1"/>
        <v>0</v>
      </c>
      <c r="I19" s="92"/>
      <c r="J19" s="92"/>
      <c r="K19" s="92"/>
      <c r="L19" s="93"/>
      <c r="M19" s="110">
        <f t="shared" si="2"/>
        <v>0</v>
      </c>
      <c r="N19" s="98"/>
      <c r="O19" s="98"/>
      <c r="P19" s="98"/>
      <c r="Q19" s="98"/>
      <c r="R19" s="99"/>
      <c r="S19" s="114"/>
      <c r="T19" s="114"/>
      <c r="U19" s="114"/>
      <c r="V19" s="98"/>
      <c r="W19" s="98"/>
      <c r="X19" s="99"/>
      <c r="Y19" s="97"/>
      <c r="Z19" s="99"/>
      <c r="AA19" s="103"/>
      <c r="AB19" s="92"/>
      <c r="AC19" s="92"/>
      <c r="AD19" s="92"/>
      <c r="AE19" s="92"/>
      <c r="AF19" s="93"/>
      <c r="AG19" s="103"/>
      <c r="AH19" s="106"/>
      <c r="AI19" s="105"/>
      <c r="AJ19" s="104">
        <f t="shared" si="9"/>
        <v>0</v>
      </c>
      <c r="AK19" s="105" t="s">
        <v>75</v>
      </c>
      <c r="AL19" s="92" t="s">
        <v>75</v>
      </c>
      <c r="AM19" s="106" t="s">
        <v>75</v>
      </c>
      <c r="AN19" s="103" t="s">
        <v>75</v>
      </c>
      <c r="AO19" s="92" t="s">
        <v>77</v>
      </c>
      <c r="AP19" s="106" t="s">
        <v>77</v>
      </c>
      <c r="AQ19" s="103"/>
      <c r="AR19" s="92"/>
      <c r="AS19" s="92"/>
      <c r="AT19" s="92"/>
      <c r="AU19" s="106"/>
      <c r="AV19" s="107">
        <f t="shared" si="4"/>
        <v>0</v>
      </c>
      <c r="AW19" s="98"/>
      <c r="AX19" s="98"/>
      <c r="AY19" s="98"/>
      <c r="AZ19" s="98"/>
      <c r="BA19" s="98"/>
      <c r="BB19" s="98"/>
      <c r="BC19" s="98"/>
      <c r="BD19" s="98"/>
      <c r="BE19" s="99"/>
    </row>
    <row r="20" spans="1:57" ht="34.049999999999997" customHeight="1" x14ac:dyDescent="0.3">
      <c r="A20" s="702"/>
      <c r="B20" s="674" t="s">
        <v>84</v>
      </c>
      <c r="C20" s="671" t="s">
        <v>85</v>
      </c>
      <c r="D20" s="51" t="s">
        <v>74</v>
      </c>
      <c r="E20" s="677">
        <v>28</v>
      </c>
      <c r="F20" s="680">
        <f>E20-SUM(M20:M24)</f>
        <v>6</v>
      </c>
      <c r="G20" s="53">
        <f t="shared" si="0"/>
        <v>1</v>
      </c>
      <c r="H20" s="54">
        <f t="shared" si="1"/>
        <v>0</v>
      </c>
      <c r="I20" s="55"/>
      <c r="J20" s="55"/>
      <c r="K20" s="55"/>
      <c r="L20" s="56"/>
      <c r="M20" s="57">
        <f t="shared" si="2"/>
        <v>1</v>
      </c>
      <c r="N20" s="58"/>
      <c r="O20" s="58"/>
      <c r="P20" s="58"/>
      <c r="Q20" s="58"/>
      <c r="R20" s="59">
        <v>1</v>
      </c>
      <c r="S20" s="60"/>
      <c r="T20" s="58"/>
      <c r="U20" s="58"/>
      <c r="V20" s="55">
        <v>1</v>
      </c>
      <c r="W20" s="58"/>
      <c r="X20" s="61"/>
      <c r="Y20" s="62">
        <v>1</v>
      </c>
      <c r="Z20" s="63"/>
      <c r="AA20" s="64"/>
      <c r="AB20" s="65"/>
      <c r="AC20" s="65"/>
      <c r="AD20" s="65"/>
      <c r="AE20" s="65">
        <v>1</v>
      </c>
      <c r="AF20" s="66"/>
      <c r="AG20" s="64"/>
      <c r="AH20" s="66"/>
      <c r="AI20" s="67"/>
      <c r="AJ20" s="68">
        <f t="shared" ref="AJ20:AJ21" si="10">SUM(AN20:AP20)</f>
        <v>1</v>
      </c>
      <c r="AK20" s="69" t="s">
        <v>75</v>
      </c>
      <c r="AL20" s="55" t="s">
        <v>75</v>
      </c>
      <c r="AM20" s="70" t="s">
        <v>75</v>
      </c>
      <c r="AN20" s="67"/>
      <c r="AO20" s="55">
        <v>1</v>
      </c>
      <c r="AP20" s="70"/>
      <c r="AQ20" s="67" t="s">
        <v>75</v>
      </c>
      <c r="AR20" s="55" t="s">
        <v>75</v>
      </c>
      <c r="AS20" s="55" t="s">
        <v>75</v>
      </c>
      <c r="AT20" s="55" t="s">
        <v>75</v>
      </c>
      <c r="AU20" s="56" t="s">
        <v>75</v>
      </c>
      <c r="AV20" s="71">
        <f t="shared" si="4"/>
        <v>0</v>
      </c>
      <c r="AW20" s="58"/>
      <c r="AX20" s="58"/>
      <c r="AY20" s="58"/>
      <c r="AZ20" s="58"/>
      <c r="BA20" s="58"/>
      <c r="BB20" s="58"/>
      <c r="BC20" s="58"/>
      <c r="BD20" s="58"/>
      <c r="BE20" s="61"/>
    </row>
    <row r="21" spans="1:57" ht="34.049999999999997" customHeight="1" x14ac:dyDescent="0.3">
      <c r="A21" s="702"/>
      <c r="B21" s="675"/>
      <c r="C21" s="672"/>
      <c r="D21" s="72" t="s">
        <v>76</v>
      </c>
      <c r="E21" s="678"/>
      <c r="F21" s="672"/>
      <c r="G21" s="73">
        <f t="shared" si="0"/>
        <v>0</v>
      </c>
      <c r="H21" s="74">
        <f t="shared" si="1"/>
        <v>0</v>
      </c>
      <c r="I21" s="75"/>
      <c r="J21" s="75"/>
      <c r="K21" s="75"/>
      <c r="L21" s="76"/>
      <c r="M21" s="77">
        <f t="shared" si="2"/>
        <v>0</v>
      </c>
      <c r="N21" s="78"/>
      <c r="O21" s="78"/>
      <c r="P21" s="78"/>
      <c r="Q21" s="78"/>
      <c r="R21" s="79"/>
      <c r="S21" s="80"/>
      <c r="T21" s="75"/>
      <c r="U21" s="75"/>
      <c r="V21" s="78"/>
      <c r="W21" s="78"/>
      <c r="X21" s="81"/>
      <c r="Y21" s="62"/>
      <c r="Z21" s="63"/>
      <c r="AA21" s="64"/>
      <c r="AB21" s="65"/>
      <c r="AC21" s="65"/>
      <c r="AD21" s="65"/>
      <c r="AE21" s="65"/>
      <c r="AF21" s="66"/>
      <c r="AG21" s="82"/>
      <c r="AH21" s="76"/>
      <c r="AI21" s="82"/>
      <c r="AJ21" s="83">
        <f t="shared" si="10"/>
        <v>0</v>
      </c>
      <c r="AK21" s="84" t="s">
        <v>77</v>
      </c>
      <c r="AL21" s="75" t="s">
        <v>77</v>
      </c>
      <c r="AM21" s="85" t="s">
        <v>77</v>
      </c>
      <c r="AN21" s="82"/>
      <c r="AO21" s="75"/>
      <c r="AP21" s="85"/>
      <c r="AQ21" s="82" t="s">
        <v>75</v>
      </c>
      <c r="AR21" s="75" t="s">
        <v>75</v>
      </c>
      <c r="AS21" s="75" t="s">
        <v>75</v>
      </c>
      <c r="AT21" s="75" t="s">
        <v>75</v>
      </c>
      <c r="AU21" s="76" t="s">
        <v>75</v>
      </c>
      <c r="AV21" s="86">
        <f t="shared" si="4"/>
        <v>0</v>
      </c>
      <c r="AW21" s="78"/>
      <c r="AX21" s="78"/>
      <c r="AY21" s="78"/>
      <c r="AZ21" s="78"/>
      <c r="BA21" s="78"/>
      <c r="BB21" s="78"/>
      <c r="BC21" s="78"/>
      <c r="BD21" s="78"/>
      <c r="BE21" s="81"/>
    </row>
    <row r="22" spans="1:57" ht="34.049999999999997" customHeight="1" x14ac:dyDescent="0.3">
      <c r="A22" s="702"/>
      <c r="B22" s="675"/>
      <c r="C22" s="672"/>
      <c r="D22" s="72" t="s">
        <v>78</v>
      </c>
      <c r="E22" s="678"/>
      <c r="F22" s="672"/>
      <c r="G22" s="73">
        <f t="shared" si="0"/>
        <v>0</v>
      </c>
      <c r="H22" s="74">
        <f t="shared" si="1"/>
        <v>0</v>
      </c>
      <c r="I22" s="75"/>
      <c r="J22" s="75"/>
      <c r="K22" s="75"/>
      <c r="L22" s="76"/>
      <c r="M22" s="77">
        <f t="shared" si="2"/>
        <v>0</v>
      </c>
      <c r="N22" s="78"/>
      <c r="O22" s="78"/>
      <c r="P22" s="78"/>
      <c r="Q22" s="87"/>
      <c r="R22" s="79"/>
      <c r="S22" s="80"/>
      <c r="T22" s="78"/>
      <c r="U22" s="78"/>
      <c r="V22" s="78"/>
      <c r="W22" s="78"/>
      <c r="X22" s="81"/>
      <c r="Y22" s="62"/>
      <c r="Z22" s="63"/>
      <c r="AA22" s="64"/>
      <c r="AB22" s="65"/>
      <c r="AC22" s="65"/>
      <c r="AD22" s="65"/>
      <c r="AE22" s="65"/>
      <c r="AF22" s="66"/>
      <c r="AG22" s="82"/>
      <c r="AH22" s="76"/>
      <c r="AI22" s="82"/>
      <c r="AJ22" s="83">
        <f>SUM(AK22:AM22)</f>
        <v>0</v>
      </c>
      <c r="AK22" s="84"/>
      <c r="AL22" s="75"/>
      <c r="AM22" s="85"/>
      <c r="AN22" s="82" t="s">
        <v>75</v>
      </c>
      <c r="AO22" s="75" t="s">
        <v>75</v>
      </c>
      <c r="AP22" s="85" t="s">
        <v>75</v>
      </c>
      <c r="AQ22" s="82" t="s">
        <v>75</v>
      </c>
      <c r="AR22" s="75" t="s">
        <v>75</v>
      </c>
      <c r="AS22" s="75" t="s">
        <v>75</v>
      </c>
      <c r="AT22" s="75" t="s">
        <v>75</v>
      </c>
      <c r="AU22" s="76" t="s">
        <v>75</v>
      </c>
      <c r="AV22" s="86">
        <f t="shared" si="4"/>
        <v>0</v>
      </c>
      <c r="AW22" s="78"/>
      <c r="AX22" s="78"/>
      <c r="AY22" s="78"/>
      <c r="AZ22" s="78"/>
      <c r="BA22" s="78"/>
      <c r="BB22" s="78"/>
      <c r="BC22" s="78"/>
      <c r="BD22" s="78"/>
      <c r="BE22" s="81"/>
    </row>
    <row r="23" spans="1:57" ht="34.049999999999997" customHeight="1" x14ac:dyDescent="0.3">
      <c r="A23" s="702"/>
      <c r="B23" s="675"/>
      <c r="C23" s="672"/>
      <c r="D23" s="72" t="s">
        <v>79</v>
      </c>
      <c r="E23" s="678"/>
      <c r="F23" s="672"/>
      <c r="G23" s="73">
        <f t="shared" si="0"/>
        <v>22</v>
      </c>
      <c r="H23" s="74">
        <f t="shared" si="1"/>
        <v>1</v>
      </c>
      <c r="I23" s="75">
        <v>1</v>
      </c>
      <c r="J23" s="75"/>
      <c r="K23" s="75"/>
      <c r="L23" s="76"/>
      <c r="M23" s="77">
        <f t="shared" si="2"/>
        <v>21</v>
      </c>
      <c r="N23" s="78"/>
      <c r="O23" s="78"/>
      <c r="P23" s="78"/>
      <c r="Q23" s="78"/>
      <c r="R23" s="79">
        <v>21</v>
      </c>
      <c r="S23" s="80">
        <v>2</v>
      </c>
      <c r="T23" s="78"/>
      <c r="U23" s="78"/>
      <c r="V23" s="78">
        <v>19</v>
      </c>
      <c r="W23" s="78"/>
      <c r="X23" s="81"/>
      <c r="Y23" s="62">
        <v>17</v>
      </c>
      <c r="Z23" s="63">
        <v>4</v>
      </c>
      <c r="AA23" s="64"/>
      <c r="AB23" s="65">
        <v>9</v>
      </c>
      <c r="AC23" s="65">
        <v>9</v>
      </c>
      <c r="AD23" s="65"/>
      <c r="AE23" s="65">
        <v>18</v>
      </c>
      <c r="AF23" s="66"/>
      <c r="AG23" s="82">
        <v>40</v>
      </c>
      <c r="AH23" s="76">
        <v>19</v>
      </c>
      <c r="AI23" s="82">
        <v>93</v>
      </c>
      <c r="AJ23" s="83">
        <f t="shared" ref="AJ23:AJ24" si="11">SUM(AQ23:AU23)</f>
        <v>21</v>
      </c>
      <c r="AK23" s="84" t="s">
        <v>77</v>
      </c>
      <c r="AL23" s="75" t="s">
        <v>77</v>
      </c>
      <c r="AM23" s="85" t="s">
        <v>77</v>
      </c>
      <c r="AN23" s="82" t="s">
        <v>75</v>
      </c>
      <c r="AO23" s="75" t="s">
        <v>75</v>
      </c>
      <c r="AP23" s="85" t="s">
        <v>75</v>
      </c>
      <c r="AQ23" s="88">
        <v>1</v>
      </c>
      <c r="AR23" s="76">
        <v>3</v>
      </c>
      <c r="AS23" s="76">
        <v>13</v>
      </c>
      <c r="AT23" s="76">
        <v>4</v>
      </c>
      <c r="AU23" s="85"/>
      <c r="AV23" s="86">
        <f t="shared" si="4"/>
        <v>1</v>
      </c>
      <c r="AW23" s="78"/>
      <c r="AX23" s="78"/>
      <c r="AY23" s="78"/>
      <c r="AZ23" s="78"/>
      <c r="BA23" s="78"/>
      <c r="BB23" s="78"/>
      <c r="BC23" s="78">
        <v>1</v>
      </c>
      <c r="BD23" s="78"/>
      <c r="BE23" s="81"/>
    </row>
    <row r="24" spans="1:57" ht="34.049999999999997" customHeight="1" x14ac:dyDescent="0.3">
      <c r="A24" s="702"/>
      <c r="B24" s="676"/>
      <c r="C24" s="673"/>
      <c r="D24" s="89" t="s">
        <v>80</v>
      </c>
      <c r="E24" s="679"/>
      <c r="F24" s="673"/>
      <c r="G24" s="90">
        <f t="shared" si="0"/>
        <v>0</v>
      </c>
      <c r="H24" s="91">
        <f t="shared" si="1"/>
        <v>0</v>
      </c>
      <c r="I24" s="92"/>
      <c r="J24" s="92"/>
      <c r="K24" s="92"/>
      <c r="L24" s="93"/>
      <c r="M24" s="94">
        <f t="shared" si="2"/>
        <v>0</v>
      </c>
      <c r="N24" s="95"/>
      <c r="O24" s="95"/>
      <c r="P24" s="95"/>
      <c r="Q24" s="95"/>
      <c r="R24" s="96"/>
      <c r="S24" s="97"/>
      <c r="T24" s="98"/>
      <c r="U24" s="98"/>
      <c r="V24" s="98"/>
      <c r="W24" s="98"/>
      <c r="X24" s="99"/>
      <c r="Y24" s="100"/>
      <c r="Z24" s="81"/>
      <c r="AA24" s="82"/>
      <c r="AB24" s="75"/>
      <c r="AC24" s="75"/>
      <c r="AD24" s="75"/>
      <c r="AE24" s="75"/>
      <c r="AF24" s="76"/>
      <c r="AG24" s="101"/>
      <c r="AH24" s="102"/>
      <c r="AI24" s="103"/>
      <c r="AJ24" s="104">
        <f t="shared" si="11"/>
        <v>0</v>
      </c>
      <c r="AK24" s="105" t="s">
        <v>75</v>
      </c>
      <c r="AL24" s="92" t="s">
        <v>75</v>
      </c>
      <c r="AM24" s="106" t="s">
        <v>75</v>
      </c>
      <c r="AN24" s="103" t="s">
        <v>75</v>
      </c>
      <c r="AO24" s="92" t="s">
        <v>77</v>
      </c>
      <c r="AP24" s="106" t="s">
        <v>77</v>
      </c>
      <c r="AQ24" s="103"/>
      <c r="AR24" s="92"/>
      <c r="AS24" s="92"/>
      <c r="AT24" s="92"/>
      <c r="AU24" s="93"/>
      <c r="AV24" s="107">
        <f t="shared" si="4"/>
        <v>0</v>
      </c>
      <c r="AW24" s="98"/>
      <c r="AX24" s="98"/>
      <c r="AY24" s="98"/>
      <c r="AZ24" s="98"/>
      <c r="BA24" s="98"/>
      <c r="BB24" s="98"/>
      <c r="BC24" s="98"/>
      <c r="BD24" s="98"/>
      <c r="BE24" s="99"/>
    </row>
    <row r="25" spans="1:57" ht="34.049999999999997" customHeight="1" x14ac:dyDescent="0.3">
      <c r="A25" s="702"/>
      <c r="B25" s="674" t="s">
        <v>86</v>
      </c>
      <c r="C25" s="671" t="s">
        <v>87</v>
      </c>
      <c r="D25" s="51" t="s">
        <v>74</v>
      </c>
      <c r="E25" s="677">
        <v>25</v>
      </c>
      <c r="F25" s="680">
        <f>E25-SUM(M25:M29)</f>
        <v>-2</v>
      </c>
      <c r="G25" s="53">
        <f t="shared" si="0"/>
        <v>0</v>
      </c>
      <c r="H25" s="54">
        <f t="shared" si="1"/>
        <v>0</v>
      </c>
      <c r="I25" s="55"/>
      <c r="J25" s="55"/>
      <c r="K25" s="55"/>
      <c r="L25" s="56"/>
      <c r="M25" s="57">
        <f t="shared" si="2"/>
        <v>0</v>
      </c>
      <c r="N25" s="58"/>
      <c r="O25" s="58"/>
      <c r="P25" s="58"/>
      <c r="Q25" s="58"/>
      <c r="R25" s="61"/>
      <c r="S25" s="62"/>
      <c r="T25" s="62"/>
      <c r="U25" s="62"/>
      <c r="V25" s="108"/>
      <c r="W25" s="108"/>
      <c r="X25" s="63"/>
      <c r="Y25" s="60"/>
      <c r="Z25" s="61"/>
      <c r="AA25" s="67"/>
      <c r="AB25" s="55"/>
      <c r="AC25" s="55"/>
      <c r="AD25" s="55"/>
      <c r="AE25" s="55"/>
      <c r="AF25" s="56"/>
      <c r="AG25" s="67"/>
      <c r="AH25" s="70"/>
      <c r="AI25" s="69"/>
      <c r="AJ25" s="68">
        <f t="shared" ref="AJ25:AJ26" si="12">SUM(AN25:AP25)</f>
        <v>0</v>
      </c>
      <c r="AK25" s="69" t="s">
        <v>75</v>
      </c>
      <c r="AL25" s="55" t="s">
        <v>75</v>
      </c>
      <c r="AM25" s="70" t="s">
        <v>75</v>
      </c>
      <c r="AN25" s="67"/>
      <c r="AO25" s="55"/>
      <c r="AP25" s="70"/>
      <c r="AQ25" s="67" t="s">
        <v>75</v>
      </c>
      <c r="AR25" s="55" t="s">
        <v>75</v>
      </c>
      <c r="AS25" s="55" t="s">
        <v>75</v>
      </c>
      <c r="AT25" s="55" t="s">
        <v>75</v>
      </c>
      <c r="AU25" s="70" t="s">
        <v>75</v>
      </c>
      <c r="AV25" s="71">
        <f t="shared" si="4"/>
        <v>0</v>
      </c>
      <c r="AW25" s="108"/>
      <c r="AX25" s="108"/>
      <c r="AY25" s="108"/>
      <c r="AZ25" s="108"/>
      <c r="BA25" s="108"/>
      <c r="BB25" s="108"/>
      <c r="BC25" s="108"/>
      <c r="BD25" s="108"/>
      <c r="BE25" s="63"/>
    </row>
    <row r="26" spans="1:57" ht="34.049999999999997" customHeight="1" x14ac:dyDescent="0.3">
      <c r="A26" s="702"/>
      <c r="B26" s="675"/>
      <c r="C26" s="672"/>
      <c r="D26" s="72" t="s">
        <v>76</v>
      </c>
      <c r="E26" s="678"/>
      <c r="F26" s="672"/>
      <c r="G26" s="73">
        <f t="shared" si="0"/>
        <v>0</v>
      </c>
      <c r="H26" s="74">
        <f t="shared" si="1"/>
        <v>0</v>
      </c>
      <c r="I26" s="75"/>
      <c r="J26" s="75"/>
      <c r="K26" s="75"/>
      <c r="L26" s="76"/>
      <c r="M26" s="77">
        <f t="shared" si="2"/>
        <v>0</v>
      </c>
      <c r="N26" s="78"/>
      <c r="O26" s="78"/>
      <c r="P26" s="78"/>
      <c r="Q26" s="78"/>
      <c r="R26" s="81"/>
      <c r="S26" s="62"/>
      <c r="T26" s="62"/>
      <c r="U26" s="62"/>
      <c r="V26" s="108"/>
      <c r="W26" s="108"/>
      <c r="X26" s="63"/>
      <c r="Y26" s="109"/>
      <c r="Z26" s="63"/>
      <c r="AA26" s="64"/>
      <c r="AB26" s="65"/>
      <c r="AC26" s="65"/>
      <c r="AD26" s="65"/>
      <c r="AE26" s="65"/>
      <c r="AF26" s="66"/>
      <c r="AG26" s="82"/>
      <c r="AH26" s="85"/>
      <c r="AI26" s="84"/>
      <c r="AJ26" s="83">
        <f t="shared" si="12"/>
        <v>0</v>
      </c>
      <c r="AK26" s="84" t="s">
        <v>77</v>
      </c>
      <c r="AL26" s="75" t="s">
        <v>77</v>
      </c>
      <c r="AM26" s="85" t="s">
        <v>77</v>
      </c>
      <c r="AN26" s="82"/>
      <c r="AO26" s="75"/>
      <c r="AP26" s="85"/>
      <c r="AQ26" s="82" t="s">
        <v>75</v>
      </c>
      <c r="AR26" s="75" t="s">
        <v>75</v>
      </c>
      <c r="AS26" s="75" t="s">
        <v>75</v>
      </c>
      <c r="AT26" s="75" t="s">
        <v>75</v>
      </c>
      <c r="AU26" s="85" t="s">
        <v>75</v>
      </c>
      <c r="AV26" s="86">
        <f t="shared" si="4"/>
        <v>0</v>
      </c>
      <c r="AW26" s="108"/>
      <c r="AX26" s="108"/>
      <c r="AY26" s="108"/>
      <c r="AZ26" s="108"/>
      <c r="BA26" s="108"/>
      <c r="BB26" s="108"/>
      <c r="BC26" s="108"/>
      <c r="BD26" s="108"/>
      <c r="BE26" s="63"/>
    </row>
    <row r="27" spans="1:57" ht="34.049999999999997" customHeight="1" x14ac:dyDescent="0.3">
      <c r="A27" s="702"/>
      <c r="B27" s="675"/>
      <c r="C27" s="672"/>
      <c r="D27" s="72" t="s">
        <v>78</v>
      </c>
      <c r="E27" s="678"/>
      <c r="F27" s="672"/>
      <c r="G27" s="73">
        <f t="shared" si="0"/>
        <v>0</v>
      </c>
      <c r="H27" s="74">
        <f t="shared" si="1"/>
        <v>0</v>
      </c>
      <c r="I27" s="75"/>
      <c r="J27" s="75"/>
      <c r="K27" s="75"/>
      <c r="L27" s="76"/>
      <c r="M27" s="77">
        <f t="shared" si="2"/>
        <v>0</v>
      </c>
      <c r="N27" s="78"/>
      <c r="O27" s="78"/>
      <c r="P27" s="78"/>
      <c r="Q27" s="78"/>
      <c r="R27" s="81"/>
      <c r="S27" s="62"/>
      <c r="T27" s="62"/>
      <c r="U27" s="62"/>
      <c r="V27" s="108"/>
      <c r="W27" s="108"/>
      <c r="X27" s="63"/>
      <c r="Y27" s="109"/>
      <c r="Z27" s="63"/>
      <c r="AA27" s="64"/>
      <c r="AB27" s="65"/>
      <c r="AC27" s="65"/>
      <c r="AD27" s="65"/>
      <c r="AE27" s="65"/>
      <c r="AF27" s="66"/>
      <c r="AG27" s="82"/>
      <c r="AH27" s="85"/>
      <c r="AI27" s="84"/>
      <c r="AJ27" s="83">
        <f>SUM(AK27:AM27)</f>
        <v>0</v>
      </c>
      <c r="AK27" s="84"/>
      <c r="AL27" s="75"/>
      <c r="AM27" s="85"/>
      <c r="AN27" s="82" t="s">
        <v>75</v>
      </c>
      <c r="AO27" s="75" t="s">
        <v>75</v>
      </c>
      <c r="AP27" s="85" t="s">
        <v>75</v>
      </c>
      <c r="AQ27" s="82" t="s">
        <v>75</v>
      </c>
      <c r="AR27" s="75" t="s">
        <v>75</v>
      </c>
      <c r="AS27" s="75" t="s">
        <v>75</v>
      </c>
      <c r="AT27" s="75" t="s">
        <v>75</v>
      </c>
      <c r="AU27" s="85" t="s">
        <v>75</v>
      </c>
      <c r="AV27" s="86">
        <f t="shared" si="4"/>
        <v>0</v>
      </c>
      <c r="AW27" s="108"/>
      <c r="AX27" s="108"/>
      <c r="AY27" s="108"/>
      <c r="AZ27" s="108"/>
      <c r="BA27" s="108"/>
      <c r="BB27" s="108"/>
      <c r="BC27" s="108"/>
      <c r="BD27" s="108"/>
      <c r="BE27" s="63"/>
    </row>
    <row r="28" spans="1:57" ht="34.049999999999997" customHeight="1" x14ac:dyDescent="0.3">
      <c r="A28" s="702"/>
      <c r="B28" s="675"/>
      <c r="C28" s="672"/>
      <c r="D28" s="72" t="s">
        <v>79</v>
      </c>
      <c r="E28" s="678"/>
      <c r="F28" s="672"/>
      <c r="G28" s="73">
        <f t="shared" si="0"/>
        <v>28</v>
      </c>
      <c r="H28" s="74">
        <f t="shared" si="1"/>
        <v>0</v>
      </c>
      <c r="I28" s="75"/>
      <c r="J28" s="75"/>
      <c r="K28" s="75"/>
      <c r="L28" s="76"/>
      <c r="M28" s="77">
        <f t="shared" si="2"/>
        <v>27</v>
      </c>
      <c r="N28" s="78"/>
      <c r="O28" s="78"/>
      <c r="P28" s="78"/>
      <c r="Q28" s="78"/>
      <c r="R28" s="81">
        <v>27</v>
      </c>
      <c r="S28" s="62">
        <v>1</v>
      </c>
      <c r="T28" s="62"/>
      <c r="U28" s="62"/>
      <c r="V28" s="108">
        <v>25</v>
      </c>
      <c r="W28" s="108">
        <v>1</v>
      </c>
      <c r="X28" s="63"/>
      <c r="Y28" s="109">
        <v>24</v>
      </c>
      <c r="Z28" s="63">
        <v>3</v>
      </c>
      <c r="AA28" s="64"/>
      <c r="AB28" s="65">
        <v>9</v>
      </c>
      <c r="AC28" s="65">
        <v>9</v>
      </c>
      <c r="AD28" s="65">
        <v>3</v>
      </c>
      <c r="AE28" s="65">
        <v>10</v>
      </c>
      <c r="AF28" s="66">
        <v>2</v>
      </c>
      <c r="AG28" s="82">
        <v>42</v>
      </c>
      <c r="AH28" s="85">
        <v>20</v>
      </c>
      <c r="AI28" s="84">
        <v>121</v>
      </c>
      <c r="AJ28" s="83">
        <f t="shared" ref="AJ28:AJ29" si="13">SUM(AQ28:AU28)</f>
        <v>27</v>
      </c>
      <c r="AK28" s="84" t="s">
        <v>77</v>
      </c>
      <c r="AL28" s="75" t="s">
        <v>77</v>
      </c>
      <c r="AM28" s="85" t="s">
        <v>77</v>
      </c>
      <c r="AN28" s="82" t="s">
        <v>75</v>
      </c>
      <c r="AO28" s="75" t="s">
        <v>75</v>
      </c>
      <c r="AP28" s="85" t="s">
        <v>75</v>
      </c>
      <c r="AQ28" s="82"/>
      <c r="AR28" s="75"/>
      <c r="AS28" s="75">
        <v>18</v>
      </c>
      <c r="AT28" s="75">
        <v>9</v>
      </c>
      <c r="AU28" s="85"/>
      <c r="AV28" s="86">
        <f t="shared" si="4"/>
        <v>1</v>
      </c>
      <c r="AW28" s="108"/>
      <c r="AX28" s="108"/>
      <c r="AY28" s="108"/>
      <c r="AZ28" s="108"/>
      <c r="BA28" s="108">
        <v>1</v>
      </c>
      <c r="BB28" s="108"/>
      <c r="BC28" s="108"/>
      <c r="BD28" s="108"/>
      <c r="BE28" s="63"/>
    </row>
    <row r="29" spans="1:57" ht="34.049999999999997" customHeight="1" x14ac:dyDescent="0.3">
      <c r="A29" s="702"/>
      <c r="B29" s="676"/>
      <c r="C29" s="673"/>
      <c r="D29" s="89" t="s">
        <v>80</v>
      </c>
      <c r="E29" s="679"/>
      <c r="F29" s="673"/>
      <c r="G29" s="90">
        <f t="shared" si="0"/>
        <v>0</v>
      </c>
      <c r="H29" s="91">
        <f t="shared" si="1"/>
        <v>0</v>
      </c>
      <c r="I29" s="92"/>
      <c r="J29" s="92"/>
      <c r="K29" s="92"/>
      <c r="L29" s="93"/>
      <c r="M29" s="110">
        <f t="shared" si="2"/>
        <v>0</v>
      </c>
      <c r="N29" s="98"/>
      <c r="O29" s="98"/>
      <c r="P29" s="98"/>
      <c r="Q29" s="98"/>
      <c r="R29" s="99"/>
      <c r="S29" s="100"/>
      <c r="T29" s="100"/>
      <c r="U29" s="100"/>
      <c r="V29" s="78"/>
      <c r="W29" s="78"/>
      <c r="X29" s="81"/>
      <c r="Y29" s="80"/>
      <c r="Z29" s="81"/>
      <c r="AA29" s="82"/>
      <c r="AB29" s="75"/>
      <c r="AC29" s="75"/>
      <c r="AD29" s="75"/>
      <c r="AE29" s="75"/>
      <c r="AF29" s="76"/>
      <c r="AG29" s="103"/>
      <c r="AH29" s="106"/>
      <c r="AI29" s="111"/>
      <c r="AJ29" s="112">
        <f t="shared" si="13"/>
        <v>0</v>
      </c>
      <c r="AK29" s="105" t="s">
        <v>75</v>
      </c>
      <c r="AL29" s="92" t="s">
        <v>75</v>
      </c>
      <c r="AM29" s="106" t="s">
        <v>75</v>
      </c>
      <c r="AN29" s="103" t="s">
        <v>75</v>
      </c>
      <c r="AO29" s="92" t="s">
        <v>77</v>
      </c>
      <c r="AP29" s="106" t="s">
        <v>77</v>
      </c>
      <c r="AQ29" s="103"/>
      <c r="AR29" s="92"/>
      <c r="AS29" s="92"/>
      <c r="AT29" s="92"/>
      <c r="AU29" s="106"/>
      <c r="AV29" s="107">
        <f t="shared" si="4"/>
        <v>0</v>
      </c>
      <c r="AW29" s="78"/>
      <c r="AX29" s="78"/>
      <c r="AY29" s="78"/>
      <c r="AZ29" s="78"/>
      <c r="BA29" s="78"/>
      <c r="BB29" s="78"/>
      <c r="BC29" s="78"/>
      <c r="BD29" s="78"/>
      <c r="BE29" s="81"/>
    </row>
    <row r="30" spans="1:57" ht="34.049999999999997" customHeight="1" x14ac:dyDescent="0.3">
      <c r="A30" s="702"/>
      <c r="B30" s="674" t="s">
        <v>88</v>
      </c>
      <c r="C30" s="671">
        <v>36205651</v>
      </c>
      <c r="D30" s="51" t="s">
        <v>74</v>
      </c>
      <c r="E30" s="677">
        <v>60</v>
      </c>
      <c r="F30" s="680">
        <f>E30-SUM(M30:M34)</f>
        <v>6</v>
      </c>
      <c r="G30" s="53">
        <f t="shared" si="0"/>
        <v>0</v>
      </c>
      <c r="H30" s="54">
        <f t="shared" si="1"/>
        <v>0</v>
      </c>
      <c r="I30" s="55"/>
      <c r="J30" s="55"/>
      <c r="K30" s="55"/>
      <c r="L30" s="56"/>
      <c r="M30" s="57">
        <f t="shared" si="2"/>
        <v>0</v>
      </c>
      <c r="N30" s="58"/>
      <c r="O30" s="58"/>
      <c r="P30" s="58"/>
      <c r="Q30" s="58"/>
      <c r="R30" s="61"/>
      <c r="S30" s="113"/>
      <c r="T30" s="113"/>
      <c r="U30" s="113"/>
      <c r="V30" s="58"/>
      <c r="W30" s="58"/>
      <c r="X30" s="61"/>
      <c r="Y30" s="60"/>
      <c r="Z30" s="61"/>
      <c r="AA30" s="67"/>
      <c r="AB30" s="55"/>
      <c r="AC30" s="55"/>
      <c r="AD30" s="55"/>
      <c r="AE30" s="55"/>
      <c r="AF30" s="56"/>
      <c r="AG30" s="67"/>
      <c r="AH30" s="70"/>
      <c r="AI30" s="69"/>
      <c r="AJ30" s="68">
        <f t="shared" ref="AJ30:AJ31" si="14">SUM(AN30:AP30)</f>
        <v>0</v>
      </c>
      <c r="AK30" s="69" t="s">
        <v>75</v>
      </c>
      <c r="AL30" s="55" t="s">
        <v>75</v>
      </c>
      <c r="AM30" s="70" t="s">
        <v>75</v>
      </c>
      <c r="AN30" s="67"/>
      <c r="AO30" s="55"/>
      <c r="AP30" s="70"/>
      <c r="AQ30" s="67" t="s">
        <v>75</v>
      </c>
      <c r="AR30" s="55" t="s">
        <v>75</v>
      </c>
      <c r="AS30" s="55" t="s">
        <v>75</v>
      </c>
      <c r="AT30" s="55" t="s">
        <v>75</v>
      </c>
      <c r="AU30" s="70" t="s">
        <v>75</v>
      </c>
      <c r="AV30" s="71">
        <f t="shared" si="4"/>
        <v>0</v>
      </c>
      <c r="AW30" s="58"/>
      <c r="AX30" s="58"/>
      <c r="AY30" s="58"/>
      <c r="AZ30" s="58"/>
      <c r="BA30" s="58"/>
      <c r="BB30" s="58"/>
      <c r="BC30" s="58"/>
      <c r="BD30" s="58"/>
      <c r="BE30" s="61"/>
    </row>
    <row r="31" spans="1:57" ht="34.049999999999997" customHeight="1" x14ac:dyDescent="0.3">
      <c r="A31" s="702"/>
      <c r="B31" s="675"/>
      <c r="C31" s="672"/>
      <c r="D31" s="72" t="s">
        <v>76</v>
      </c>
      <c r="E31" s="678"/>
      <c r="F31" s="672"/>
      <c r="G31" s="73">
        <f t="shared" si="0"/>
        <v>0</v>
      </c>
      <c r="H31" s="74">
        <f t="shared" si="1"/>
        <v>0</v>
      </c>
      <c r="I31" s="75"/>
      <c r="J31" s="75"/>
      <c r="K31" s="75"/>
      <c r="L31" s="76"/>
      <c r="M31" s="77">
        <f t="shared" si="2"/>
        <v>0</v>
      </c>
      <c r="N31" s="78"/>
      <c r="O31" s="78"/>
      <c r="P31" s="78"/>
      <c r="Q31" s="78"/>
      <c r="R31" s="81"/>
      <c r="S31" s="62"/>
      <c r="T31" s="62"/>
      <c r="U31" s="62"/>
      <c r="V31" s="108"/>
      <c r="W31" s="108"/>
      <c r="X31" s="63"/>
      <c r="Y31" s="109"/>
      <c r="Z31" s="63"/>
      <c r="AA31" s="64"/>
      <c r="AB31" s="65"/>
      <c r="AC31" s="65"/>
      <c r="AD31" s="65"/>
      <c r="AE31" s="65"/>
      <c r="AF31" s="66"/>
      <c r="AG31" s="82"/>
      <c r="AH31" s="85"/>
      <c r="AI31" s="84"/>
      <c r="AJ31" s="83">
        <f t="shared" si="14"/>
        <v>0</v>
      </c>
      <c r="AK31" s="84" t="s">
        <v>77</v>
      </c>
      <c r="AL31" s="75" t="s">
        <v>77</v>
      </c>
      <c r="AM31" s="85" t="s">
        <v>77</v>
      </c>
      <c r="AN31" s="82"/>
      <c r="AO31" s="75"/>
      <c r="AP31" s="85"/>
      <c r="AQ31" s="82" t="s">
        <v>75</v>
      </c>
      <c r="AR31" s="75" t="s">
        <v>75</v>
      </c>
      <c r="AS31" s="75" t="s">
        <v>75</v>
      </c>
      <c r="AT31" s="75" t="s">
        <v>75</v>
      </c>
      <c r="AU31" s="85" t="s">
        <v>75</v>
      </c>
      <c r="AV31" s="86">
        <f t="shared" si="4"/>
        <v>0</v>
      </c>
      <c r="AW31" s="108"/>
      <c r="AX31" s="108"/>
      <c r="AY31" s="108"/>
      <c r="AZ31" s="108"/>
      <c r="BA31" s="108"/>
      <c r="BB31" s="108"/>
      <c r="BC31" s="108"/>
      <c r="BD31" s="108"/>
      <c r="BE31" s="63"/>
    </row>
    <row r="32" spans="1:57" ht="34.049999999999997" customHeight="1" x14ac:dyDescent="0.3">
      <c r="A32" s="702"/>
      <c r="B32" s="675"/>
      <c r="C32" s="672"/>
      <c r="D32" s="72" t="s">
        <v>78</v>
      </c>
      <c r="E32" s="678"/>
      <c r="F32" s="672"/>
      <c r="G32" s="73">
        <f t="shared" si="0"/>
        <v>0</v>
      </c>
      <c r="H32" s="74">
        <f t="shared" si="1"/>
        <v>0</v>
      </c>
      <c r="I32" s="75"/>
      <c r="J32" s="75"/>
      <c r="K32" s="75"/>
      <c r="L32" s="76"/>
      <c r="M32" s="77">
        <f t="shared" si="2"/>
        <v>0</v>
      </c>
      <c r="N32" s="78"/>
      <c r="O32" s="78"/>
      <c r="P32" s="78"/>
      <c r="Q32" s="78"/>
      <c r="R32" s="81"/>
      <c r="S32" s="62"/>
      <c r="T32" s="62"/>
      <c r="U32" s="62"/>
      <c r="V32" s="108"/>
      <c r="W32" s="108"/>
      <c r="X32" s="63"/>
      <c r="Y32" s="109"/>
      <c r="Z32" s="63"/>
      <c r="AA32" s="64"/>
      <c r="AB32" s="65"/>
      <c r="AC32" s="65"/>
      <c r="AD32" s="65"/>
      <c r="AE32" s="65"/>
      <c r="AF32" s="66"/>
      <c r="AG32" s="82"/>
      <c r="AH32" s="85"/>
      <c r="AI32" s="84"/>
      <c r="AJ32" s="83">
        <f>SUM(AK32:AM32)</f>
        <v>0</v>
      </c>
      <c r="AK32" s="84"/>
      <c r="AL32" s="75"/>
      <c r="AM32" s="85"/>
      <c r="AN32" s="82" t="s">
        <v>75</v>
      </c>
      <c r="AO32" s="75" t="s">
        <v>75</v>
      </c>
      <c r="AP32" s="85" t="s">
        <v>75</v>
      </c>
      <c r="AQ32" s="82" t="s">
        <v>75</v>
      </c>
      <c r="AR32" s="75" t="s">
        <v>75</v>
      </c>
      <c r="AS32" s="75" t="s">
        <v>75</v>
      </c>
      <c r="AT32" s="75" t="s">
        <v>75</v>
      </c>
      <c r="AU32" s="85" t="s">
        <v>75</v>
      </c>
      <c r="AV32" s="86">
        <f t="shared" si="4"/>
        <v>0</v>
      </c>
      <c r="AW32" s="108"/>
      <c r="AX32" s="108"/>
      <c r="AY32" s="108"/>
      <c r="AZ32" s="108"/>
      <c r="BA32" s="108"/>
      <c r="BB32" s="108"/>
      <c r="BC32" s="108"/>
      <c r="BD32" s="108"/>
      <c r="BE32" s="63"/>
    </row>
    <row r="33" spans="1:57" ht="34.049999999999997" customHeight="1" x14ac:dyDescent="0.3">
      <c r="A33" s="702"/>
      <c r="B33" s="675"/>
      <c r="C33" s="672"/>
      <c r="D33" s="72" t="s">
        <v>79</v>
      </c>
      <c r="E33" s="678"/>
      <c r="F33" s="672"/>
      <c r="G33" s="73">
        <f t="shared" si="0"/>
        <v>54</v>
      </c>
      <c r="H33" s="74">
        <f t="shared" si="1"/>
        <v>1</v>
      </c>
      <c r="I33" s="75">
        <v>1</v>
      </c>
      <c r="J33" s="75"/>
      <c r="K33" s="75"/>
      <c r="L33" s="76"/>
      <c r="M33" s="77">
        <f t="shared" si="2"/>
        <v>54</v>
      </c>
      <c r="N33" s="78"/>
      <c r="O33" s="78"/>
      <c r="P33" s="78"/>
      <c r="Q33" s="78"/>
      <c r="R33" s="81">
        <v>54</v>
      </c>
      <c r="S33" s="62"/>
      <c r="T33" s="62"/>
      <c r="U33" s="62"/>
      <c r="V33" s="108">
        <v>12</v>
      </c>
      <c r="W33" s="108">
        <v>42</v>
      </c>
      <c r="X33" s="63"/>
      <c r="Y33" s="109">
        <v>47</v>
      </c>
      <c r="Z33" s="63">
        <v>7</v>
      </c>
      <c r="AA33" s="64"/>
      <c r="AB33" s="65">
        <v>12</v>
      </c>
      <c r="AC33" s="65">
        <v>11</v>
      </c>
      <c r="AD33" s="65"/>
      <c r="AE33" s="65">
        <v>11</v>
      </c>
      <c r="AF33" s="66">
        <v>1</v>
      </c>
      <c r="AG33" s="82">
        <v>45</v>
      </c>
      <c r="AH33" s="85">
        <v>17</v>
      </c>
      <c r="AI33" s="84">
        <v>130</v>
      </c>
      <c r="AJ33" s="83">
        <f t="shared" ref="AJ33:AJ34" si="15">SUM(AQ33:AU33)</f>
        <v>54</v>
      </c>
      <c r="AK33" s="84" t="s">
        <v>77</v>
      </c>
      <c r="AL33" s="75" t="s">
        <v>77</v>
      </c>
      <c r="AM33" s="85" t="s">
        <v>77</v>
      </c>
      <c r="AN33" s="82" t="s">
        <v>75</v>
      </c>
      <c r="AO33" s="75" t="s">
        <v>75</v>
      </c>
      <c r="AP33" s="85" t="s">
        <v>75</v>
      </c>
      <c r="AQ33" s="82">
        <v>8</v>
      </c>
      <c r="AR33" s="75">
        <v>15</v>
      </c>
      <c r="AS33" s="75">
        <v>23</v>
      </c>
      <c r="AT33" s="75">
        <v>6</v>
      </c>
      <c r="AU33" s="85">
        <v>2</v>
      </c>
      <c r="AV33" s="86">
        <f t="shared" si="4"/>
        <v>0</v>
      </c>
      <c r="AW33" s="108"/>
      <c r="AX33" s="108"/>
      <c r="AY33" s="108"/>
      <c r="AZ33" s="108"/>
      <c r="BA33" s="108"/>
      <c r="BB33" s="108"/>
      <c r="BC33" s="108"/>
      <c r="BD33" s="108"/>
      <c r="BE33" s="63"/>
    </row>
    <row r="34" spans="1:57" ht="34.049999999999997" customHeight="1" x14ac:dyDescent="0.3">
      <c r="A34" s="702"/>
      <c r="B34" s="676"/>
      <c r="C34" s="673"/>
      <c r="D34" s="89" t="s">
        <v>80</v>
      </c>
      <c r="E34" s="679"/>
      <c r="F34" s="673"/>
      <c r="G34" s="90">
        <f t="shared" si="0"/>
        <v>0</v>
      </c>
      <c r="H34" s="91">
        <f t="shared" si="1"/>
        <v>0</v>
      </c>
      <c r="I34" s="92"/>
      <c r="J34" s="92"/>
      <c r="K34" s="92"/>
      <c r="L34" s="93"/>
      <c r="M34" s="110">
        <f t="shared" si="2"/>
        <v>0</v>
      </c>
      <c r="N34" s="98"/>
      <c r="O34" s="98"/>
      <c r="P34" s="98"/>
      <c r="Q34" s="98"/>
      <c r="R34" s="99"/>
      <c r="S34" s="114"/>
      <c r="T34" s="114"/>
      <c r="U34" s="114"/>
      <c r="V34" s="98"/>
      <c r="W34" s="98"/>
      <c r="X34" s="99"/>
      <c r="Y34" s="97"/>
      <c r="Z34" s="99"/>
      <c r="AA34" s="103"/>
      <c r="AB34" s="92"/>
      <c r="AC34" s="92"/>
      <c r="AD34" s="92"/>
      <c r="AE34" s="92"/>
      <c r="AF34" s="93"/>
      <c r="AG34" s="103"/>
      <c r="AH34" s="106"/>
      <c r="AI34" s="105"/>
      <c r="AJ34" s="104">
        <f t="shared" si="15"/>
        <v>0</v>
      </c>
      <c r="AK34" s="105" t="s">
        <v>75</v>
      </c>
      <c r="AL34" s="92" t="s">
        <v>75</v>
      </c>
      <c r="AM34" s="106" t="s">
        <v>75</v>
      </c>
      <c r="AN34" s="103" t="s">
        <v>75</v>
      </c>
      <c r="AO34" s="92" t="s">
        <v>77</v>
      </c>
      <c r="AP34" s="106" t="s">
        <v>77</v>
      </c>
      <c r="AQ34" s="103"/>
      <c r="AR34" s="92"/>
      <c r="AS34" s="92"/>
      <c r="AT34" s="92"/>
      <c r="AU34" s="106"/>
      <c r="AV34" s="107">
        <f t="shared" si="4"/>
        <v>0</v>
      </c>
      <c r="AW34" s="98"/>
      <c r="AX34" s="98"/>
      <c r="AY34" s="98"/>
      <c r="AZ34" s="98"/>
      <c r="BA34" s="98"/>
      <c r="BB34" s="98"/>
      <c r="BC34" s="98"/>
      <c r="BD34" s="98"/>
      <c r="BE34" s="99"/>
    </row>
    <row r="35" spans="1:57" ht="34.049999999999997" customHeight="1" x14ac:dyDescent="0.3">
      <c r="A35" s="702"/>
      <c r="B35" s="674" t="s">
        <v>89</v>
      </c>
      <c r="C35" s="671" t="s">
        <v>90</v>
      </c>
      <c r="D35" s="51" t="s">
        <v>74</v>
      </c>
      <c r="E35" s="677">
        <v>20</v>
      </c>
      <c r="F35" s="680">
        <f>E35-SUM(M35:M39)</f>
        <v>1</v>
      </c>
      <c r="G35" s="53">
        <f t="shared" si="0"/>
        <v>1</v>
      </c>
      <c r="H35" s="54">
        <f t="shared" si="1"/>
        <v>0</v>
      </c>
      <c r="I35" s="55"/>
      <c r="J35" s="55"/>
      <c r="K35" s="55"/>
      <c r="L35" s="56"/>
      <c r="M35" s="57">
        <f t="shared" si="2"/>
        <v>1</v>
      </c>
      <c r="N35" s="58"/>
      <c r="O35" s="58"/>
      <c r="P35" s="58"/>
      <c r="Q35" s="58"/>
      <c r="R35" s="59">
        <v>1</v>
      </c>
      <c r="S35" s="60"/>
      <c r="T35" s="58"/>
      <c r="U35" s="58"/>
      <c r="V35" s="55">
        <v>1</v>
      </c>
      <c r="W35" s="58"/>
      <c r="X35" s="61"/>
      <c r="Y35" s="62">
        <v>1</v>
      </c>
      <c r="Z35" s="63"/>
      <c r="AA35" s="64"/>
      <c r="AB35" s="65">
        <v>1</v>
      </c>
      <c r="AC35" s="65">
        <v>1</v>
      </c>
      <c r="AD35" s="65"/>
      <c r="AE35" s="65">
        <v>1</v>
      </c>
      <c r="AF35" s="66">
        <v>1</v>
      </c>
      <c r="AG35" s="64">
        <v>42</v>
      </c>
      <c r="AH35" s="66">
        <v>22</v>
      </c>
      <c r="AI35" s="67">
        <v>16</v>
      </c>
      <c r="AJ35" s="68">
        <f t="shared" ref="AJ35:AJ36" si="16">SUM(AN35:AP35)</f>
        <v>1</v>
      </c>
      <c r="AK35" s="69" t="s">
        <v>75</v>
      </c>
      <c r="AL35" s="55" t="s">
        <v>75</v>
      </c>
      <c r="AM35" s="70" t="s">
        <v>75</v>
      </c>
      <c r="AN35" s="67"/>
      <c r="AO35" s="55">
        <v>1</v>
      </c>
      <c r="AP35" s="70"/>
      <c r="AQ35" s="67" t="s">
        <v>75</v>
      </c>
      <c r="AR35" s="55" t="s">
        <v>75</v>
      </c>
      <c r="AS35" s="55" t="s">
        <v>75</v>
      </c>
      <c r="AT35" s="55" t="s">
        <v>75</v>
      </c>
      <c r="AU35" s="56" t="s">
        <v>75</v>
      </c>
      <c r="AV35" s="71">
        <f t="shared" si="4"/>
        <v>0</v>
      </c>
      <c r="AW35" s="58"/>
      <c r="AX35" s="58"/>
      <c r="AY35" s="58"/>
      <c r="AZ35" s="58"/>
      <c r="BA35" s="58"/>
      <c r="BB35" s="58"/>
      <c r="BC35" s="58"/>
      <c r="BD35" s="58"/>
      <c r="BE35" s="61"/>
    </row>
    <row r="36" spans="1:57" ht="34.049999999999997" customHeight="1" x14ac:dyDescent="0.3">
      <c r="A36" s="702"/>
      <c r="B36" s="675"/>
      <c r="C36" s="672"/>
      <c r="D36" s="72" t="s">
        <v>76</v>
      </c>
      <c r="E36" s="678"/>
      <c r="F36" s="672"/>
      <c r="G36" s="73">
        <f t="shared" si="0"/>
        <v>0</v>
      </c>
      <c r="H36" s="74">
        <f t="shared" si="1"/>
        <v>0</v>
      </c>
      <c r="I36" s="75"/>
      <c r="J36" s="75"/>
      <c r="K36" s="75"/>
      <c r="L36" s="76"/>
      <c r="M36" s="77">
        <f t="shared" si="2"/>
        <v>0</v>
      </c>
      <c r="N36" s="78"/>
      <c r="O36" s="78"/>
      <c r="P36" s="78"/>
      <c r="Q36" s="78"/>
      <c r="R36" s="79"/>
      <c r="S36" s="80"/>
      <c r="T36" s="75"/>
      <c r="U36" s="75"/>
      <c r="V36" s="78"/>
      <c r="W36" s="78"/>
      <c r="X36" s="81"/>
      <c r="Y36" s="62"/>
      <c r="Z36" s="63"/>
      <c r="AA36" s="64"/>
      <c r="AB36" s="65"/>
      <c r="AC36" s="65"/>
      <c r="AD36" s="65"/>
      <c r="AE36" s="65"/>
      <c r="AF36" s="66"/>
      <c r="AG36" s="82"/>
      <c r="AH36" s="76"/>
      <c r="AI36" s="82"/>
      <c r="AJ36" s="83">
        <f t="shared" si="16"/>
        <v>0</v>
      </c>
      <c r="AK36" s="84" t="s">
        <v>77</v>
      </c>
      <c r="AL36" s="75" t="s">
        <v>77</v>
      </c>
      <c r="AM36" s="85" t="s">
        <v>77</v>
      </c>
      <c r="AN36" s="82"/>
      <c r="AO36" s="75"/>
      <c r="AP36" s="85"/>
      <c r="AQ36" s="82" t="s">
        <v>75</v>
      </c>
      <c r="AR36" s="75" t="s">
        <v>75</v>
      </c>
      <c r="AS36" s="75" t="s">
        <v>75</v>
      </c>
      <c r="AT36" s="75" t="s">
        <v>75</v>
      </c>
      <c r="AU36" s="76" t="s">
        <v>75</v>
      </c>
      <c r="AV36" s="86">
        <f t="shared" si="4"/>
        <v>0</v>
      </c>
      <c r="AW36" s="78"/>
      <c r="AX36" s="78"/>
      <c r="AY36" s="78"/>
      <c r="AZ36" s="78"/>
      <c r="BA36" s="78"/>
      <c r="BB36" s="78"/>
      <c r="BC36" s="78"/>
      <c r="BD36" s="78"/>
      <c r="BE36" s="81"/>
    </row>
    <row r="37" spans="1:57" ht="34.049999999999997" customHeight="1" x14ac:dyDescent="0.3">
      <c r="A37" s="702"/>
      <c r="B37" s="675"/>
      <c r="C37" s="672"/>
      <c r="D37" s="72" t="s">
        <v>78</v>
      </c>
      <c r="E37" s="678"/>
      <c r="F37" s="672"/>
      <c r="G37" s="73">
        <f t="shared" si="0"/>
        <v>0</v>
      </c>
      <c r="H37" s="74">
        <f t="shared" si="1"/>
        <v>0</v>
      </c>
      <c r="I37" s="75"/>
      <c r="J37" s="75"/>
      <c r="K37" s="75"/>
      <c r="L37" s="76"/>
      <c r="M37" s="77">
        <f t="shared" si="2"/>
        <v>0</v>
      </c>
      <c r="N37" s="78"/>
      <c r="O37" s="78"/>
      <c r="P37" s="78"/>
      <c r="Q37" s="87"/>
      <c r="R37" s="79"/>
      <c r="S37" s="80"/>
      <c r="T37" s="78"/>
      <c r="U37" s="78"/>
      <c r="V37" s="78"/>
      <c r="W37" s="78"/>
      <c r="X37" s="81"/>
      <c r="Y37" s="62"/>
      <c r="Z37" s="63"/>
      <c r="AA37" s="64"/>
      <c r="AB37" s="65"/>
      <c r="AC37" s="65"/>
      <c r="AD37" s="65"/>
      <c r="AE37" s="65"/>
      <c r="AF37" s="66"/>
      <c r="AG37" s="82"/>
      <c r="AH37" s="76"/>
      <c r="AI37" s="82"/>
      <c r="AJ37" s="83">
        <f>SUM(AK37:AM37)</f>
        <v>0</v>
      </c>
      <c r="AK37" s="84"/>
      <c r="AL37" s="75"/>
      <c r="AM37" s="85"/>
      <c r="AN37" s="82" t="s">
        <v>75</v>
      </c>
      <c r="AO37" s="75" t="s">
        <v>75</v>
      </c>
      <c r="AP37" s="85" t="s">
        <v>75</v>
      </c>
      <c r="AQ37" s="82" t="s">
        <v>75</v>
      </c>
      <c r="AR37" s="75" t="s">
        <v>75</v>
      </c>
      <c r="AS37" s="75" t="s">
        <v>75</v>
      </c>
      <c r="AT37" s="75" t="s">
        <v>75</v>
      </c>
      <c r="AU37" s="76" t="s">
        <v>75</v>
      </c>
      <c r="AV37" s="86">
        <f t="shared" si="4"/>
        <v>0</v>
      </c>
      <c r="AW37" s="78"/>
      <c r="AX37" s="78"/>
      <c r="AY37" s="78"/>
      <c r="AZ37" s="78"/>
      <c r="BA37" s="78"/>
      <c r="BB37" s="78"/>
      <c r="BC37" s="78"/>
      <c r="BD37" s="78"/>
      <c r="BE37" s="81"/>
    </row>
    <row r="38" spans="1:57" ht="34.049999999999997" customHeight="1" x14ac:dyDescent="0.3">
      <c r="A38" s="702"/>
      <c r="B38" s="675"/>
      <c r="C38" s="672"/>
      <c r="D38" s="72" t="s">
        <v>79</v>
      </c>
      <c r="E38" s="678"/>
      <c r="F38" s="672"/>
      <c r="G38" s="73">
        <f t="shared" si="0"/>
        <v>18</v>
      </c>
      <c r="H38" s="74">
        <f t="shared" si="1"/>
        <v>0</v>
      </c>
      <c r="I38" s="75"/>
      <c r="J38" s="75"/>
      <c r="K38" s="75"/>
      <c r="L38" s="76"/>
      <c r="M38" s="77">
        <f t="shared" si="2"/>
        <v>18</v>
      </c>
      <c r="N38" s="78"/>
      <c r="O38" s="78"/>
      <c r="P38" s="78"/>
      <c r="Q38" s="78"/>
      <c r="R38" s="79">
        <v>18</v>
      </c>
      <c r="S38" s="80">
        <v>15</v>
      </c>
      <c r="T38" s="78"/>
      <c r="U38" s="78"/>
      <c r="V38" s="78">
        <v>1</v>
      </c>
      <c r="W38" s="78">
        <v>2</v>
      </c>
      <c r="X38" s="81"/>
      <c r="Y38" s="62">
        <v>17</v>
      </c>
      <c r="Z38" s="63">
        <v>1</v>
      </c>
      <c r="AA38" s="64"/>
      <c r="AB38" s="65">
        <v>2</v>
      </c>
      <c r="AC38" s="65">
        <v>1</v>
      </c>
      <c r="AD38" s="65"/>
      <c r="AE38" s="65">
        <v>3</v>
      </c>
      <c r="AF38" s="66"/>
      <c r="AG38" s="82">
        <v>41</v>
      </c>
      <c r="AH38" s="76">
        <v>20</v>
      </c>
      <c r="AI38" s="82">
        <v>124</v>
      </c>
      <c r="AJ38" s="83">
        <f t="shared" ref="AJ38:AJ39" si="17">SUM(AQ38:AU38)</f>
        <v>18</v>
      </c>
      <c r="AK38" s="84" t="s">
        <v>77</v>
      </c>
      <c r="AL38" s="75" t="s">
        <v>77</v>
      </c>
      <c r="AM38" s="85" t="s">
        <v>77</v>
      </c>
      <c r="AN38" s="82" t="s">
        <v>75</v>
      </c>
      <c r="AO38" s="75" t="s">
        <v>75</v>
      </c>
      <c r="AP38" s="85" t="s">
        <v>75</v>
      </c>
      <c r="AQ38" s="88"/>
      <c r="AR38" s="76"/>
      <c r="AS38" s="76">
        <v>8</v>
      </c>
      <c r="AT38" s="76">
        <v>10</v>
      </c>
      <c r="AU38" s="85"/>
      <c r="AV38" s="86">
        <f t="shared" si="4"/>
        <v>0</v>
      </c>
      <c r="AW38" s="78"/>
      <c r="AX38" s="78"/>
      <c r="AY38" s="78"/>
      <c r="AZ38" s="78"/>
      <c r="BA38" s="78"/>
      <c r="BB38" s="78"/>
      <c r="BC38" s="78"/>
      <c r="BD38" s="78"/>
      <c r="BE38" s="81"/>
    </row>
    <row r="39" spans="1:57" ht="34.049999999999997" customHeight="1" x14ac:dyDescent="0.3">
      <c r="A39" s="702"/>
      <c r="B39" s="676"/>
      <c r="C39" s="673"/>
      <c r="D39" s="89" t="s">
        <v>80</v>
      </c>
      <c r="E39" s="679"/>
      <c r="F39" s="673"/>
      <c r="G39" s="90">
        <f t="shared" si="0"/>
        <v>0</v>
      </c>
      <c r="H39" s="91">
        <f t="shared" si="1"/>
        <v>0</v>
      </c>
      <c r="I39" s="92"/>
      <c r="J39" s="92"/>
      <c r="K39" s="92"/>
      <c r="L39" s="93"/>
      <c r="M39" s="94">
        <f t="shared" si="2"/>
        <v>0</v>
      </c>
      <c r="N39" s="95"/>
      <c r="O39" s="95"/>
      <c r="P39" s="95"/>
      <c r="Q39" s="95"/>
      <c r="R39" s="96"/>
      <c r="S39" s="97"/>
      <c r="T39" s="98"/>
      <c r="U39" s="98"/>
      <c r="V39" s="98"/>
      <c r="W39" s="98"/>
      <c r="X39" s="99"/>
      <c r="Y39" s="100"/>
      <c r="Z39" s="81"/>
      <c r="AA39" s="82"/>
      <c r="AB39" s="75"/>
      <c r="AC39" s="75"/>
      <c r="AD39" s="75"/>
      <c r="AE39" s="75"/>
      <c r="AF39" s="76"/>
      <c r="AG39" s="101"/>
      <c r="AH39" s="102"/>
      <c r="AI39" s="103"/>
      <c r="AJ39" s="104">
        <f t="shared" si="17"/>
        <v>0</v>
      </c>
      <c r="AK39" s="105" t="s">
        <v>75</v>
      </c>
      <c r="AL39" s="92" t="s">
        <v>75</v>
      </c>
      <c r="AM39" s="106" t="s">
        <v>75</v>
      </c>
      <c r="AN39" s="103" t="s">
        <v>75</v>
      </c>
      <c r="AO39" s="92" t="s">
        <v>77</v>
      </c>
      <c r="AP39" s="106" t="s">
        <v>77</v>
      </c>
      <c r="AQ39" s="103"/>
      <c r="AR39" s="92"/>
      <c r="AS39" s="92"/>
      <c r="AT39" s="92"/>
      <c r="AU39" s="93"/>
      <c r="AV39" s="107">
        <f t="shared" si="4"/>
        <v>0</v>
      </c>
      <c r="AW39" s="98"/>
      <c r="AX39" s="98"/>
      <c r="AY39" s="98"/>
      <c r="AZ39" s="98"/>
      <c r="BA39" s="98"/>
      <c r="BB39" s="98"/>
      <c r="BC39" s="98"/>
      <c r="BD39" s="98"/>
      <c r="BE39" s="99"/>
    </row>
    <row r="40" spans="1:57" ht="34.049999999999997" customHeight="1" x14ac:dyDescent="0.3">
      <c r="A40" s="702"/>
      <c r="B40" s="674" t="s">
        <v>91</v>
      </c>
      <c r="C40" s="671" t="s">
        <v>92</v>
      </c>
      <c r="D40" s="51" t="s">
        <v>74</v>
      </c>
      <c r="E40" s="677">
        <v>40</v>
      </c>
      <c r="F40" s="680">
        <f>E40-SUM(M40:M44)</f>
        <v>7</v>
      </c>
      <c r="G40" s="53">
        <f t="shared" si="0"/>
        <v>0</v>
      </c>
      <c r="H40" s="54">
        <f t="shared" si="1"/>
        <v>0</v>
      </c>
      <c r="I40" s="55"/>
      <c r="J40" s="55"/>
      <c r="K40" s="55"/>
      <c r="L40" s="56"/>
      <c r="M40" s="57">
        <f t="shared" si="2"/>
        <v>0</v>
      </c>
      <c r="N40" s="58"/>
      <c r="O40" s="58"/>
      <c r="P40" s="58"/>
      <c r="Q40" s="58"/>
      <c r="R40" s="61"/>
      <c r="S40" s="62"/>
      <c r="T40" s="62"/>
      <c r="U40" s="62"/>
      <c r="V40" s="108"/>
      <c r="W40" s="108"/>
      <c r="X40" s="63"/>
      <c r="Y40" s="60"/>
      <c r="Z40" s="61"/>
      <c r="AA40" s="67"/>
      <c r="AB40" s="55"/>
      <c r="AC40" s="55"/>
      <c r="AD40" s="55"/>
      <c r="AE40" s="55"/>
      <c r="AF40" s="56"/>
      <c r="AG40" s="67"/>
      <c r="AH40" s="70"/>
      <c r="AI40" s="69"/>
      <c r="AJ40" s="68">
        <f t="shared" ref="AJ40:AJ41" si="18">SUM(AN40:AP40)</f>
        <v>0</v>
      </c>
      <c r="AK40" s="69" t="s">
        <v>75</v>
      </c>
      <c r="AL40" s="55" t="s">
        <v>75</v>
      </c>
      <c r="AM40" s="70" t="s">
        <v>75</v>
      </c>
      <c r="AN40" s="67"/>
      <c r="AO40" s="55"/>
      <c r="AP40" s="70"/>
      <c r="AQ40" s="67" t="s">
        <v>75</v>
      </c>
      <c r="AR40" s="55" t="s">
        <v>75</v>
      </c>
      <c r="AS40" s="55" t="s">
        <v>75</v>
      </c>
      <c r="AT40" s="55" t="s">
        <v>75</v>
      </c>
      <c r="AU40" s="70" t="s">
        <v>75</v>
      </c>
      <c r="AV40" s="71">
        <f t="shared" si="4"/>
        <v>0</v>
      </c>
      <c r="AW40" s="108"/>
      <c r="AX40" s="108"/>
      <c r="AY40" s="108"/>
      <c r="AZ40" s="108"/>
      <c r="BA40" s="108"/>
      <c r="BB40" s="108"/>
      <c r="BC40" s="108"/>
      <c r="BD40" s="108"/>
      <c r="BE40" s="63"/>
    </row>
    <row r="41" spans="1:57" ht="34.049999999999997" customHeight="1" x14ac:dyDescent="0.3">
      <c r="A41" s="702"/>
      <c r="B41" s="675"/>
      <c r="C41" s="672"/>
      <c r="D41" s="72" t="s">
        <v>76</v>
      </c>
      <c r="E41" s="678"/>
      <c r="F41" s="672"/>
      <c r="G41" s="73">
        <f t="shared" si="0"/>
        <v>0</v>
      </c>
      <c r="H41" s="74">
        <f t="shared" si="1"/>
        <v>0</v>
      </c>
      <c r="I41" s="75"/>
      <c r="J41" s="75"/>
      <c r="K41" s="75"/>
      <c r="L41" s="76"/>
      <c r="M41" s="77">
        <f t="shared" si="2"/>
        <v>0</v>
      </c>
      <c r="N41" s="78"/>
      <c r="O41" s="78"/>
      <c r="P41" s="78"/>
      <c r="Q41" s="78"/>
      <c r="R41" s="81"/>
      <c r="S41" s="62"/>
      <c r="T41" s="62"/>
      <c r="U41" s="62"/>
      <c r="V41" s="108"/>
      <c r="W41" s="108"/>
      <c r="X41" s="63"/>
      <c r="Y41" s="109"/>
      <c r="Z41" s="63"/>
      <c r="AA41" s="64"/>
      <c r="AB41" s="65"/>
      <c r="AC41" s="65"/>
      <c r="AD41" s="65"/>
      <c r="AE41" s="65"/>
      <c r="AF41" s="66"/>
      <c r="AG41" s="82"/>
      <c r="AH41" s="85"/>
      <c r="AI41" s="84"/>
      <c r="AJ41" s="83">
        <f t="shared" si="18"/>
        <v>0</v>
      </c>
      <c r="AK41" s="84" t="s">
        <v>77</v>
      </c>
      <c r="AL41" s="75" t="s">
        <v>77</v>
      </c>
      <c r="AM41" s="85" t="s">
        <v>77</v>
      </c>
      <c r="AN41" s="82"/>
      <c r="AO41" s="75"/>
      <c r="AP41" s="85"/>
      <c r="AQ41" s="82" t="s">
        <v>75</v>
      </c>
      <c r="AR41" s="75" t="s">
        <v>75</v>
      </c>
      <c r="AS41" s="75" t="s">
        <v>75</v>
      </c>
      <c r="AT41" s="75" t="s">
        <v>75</v>
      </c>
      <c r="AU41" s="85" t="s">
        <v>75</v>
      </c>
      <c r="AV41" s="86">
        <f t="shared" si="4"/>
        <v>0</v>
      </c>
      <c r="AW41" s="108"/>
      <c r="AX41" s="108"/>
      <c r="AY41" s="108"/>
      <c r="AZ41" s="108"/>
      <c r="BA41" s="108"/>
      <c r="BB41" s="108"/>
      <c r="BC41" s="108"/>
      <c r="BD41" s="108"/>
      <c r="BE41" s="63"/>
    </row>
    <row r="42" spans="1:57" ht="34.049999999999997" customHeight="1" x14ac:dyDescent="0.3">
      <c r="A42" s="702"/>
      <c r="B42" s="675"/>
      <c r="C42" s="672"/>
      <c r="D42" s="72" t="s">
        <v>78</v>
      </c>
      <c r="E42" s="678"/>
      <c r="F42" s="672"/>
      <c r="G42" s="73">
        <f t="shared" si="0"/>
        <v>0</v>
      </c>
      <c r="H42" s="74">
        <f t="shared" si="1"/>
        <v>0</v>
      </c>
      <c r="I42" s="75"/>
      <c r="J42" s="75"/>
      <c r="K42" s="75"/>
      <c r="L42" s="76"/>
      <c r="M42" s="77">
        <f t="shared" si="2"/>
        <v>0</v>
      </c>
      <c r="N42" s="78"/>
      <c r="O42" s="78"/>
      <c r="P42" s="78"/>
      <c r="Q42" s="78"/>
      <c r="R42" s="81"/>
      <c r="S42" s="62"/>
      <c r="T42" s="62"/>
      <c r="U42" s="62"/>
      <c r="V42" s="108"/>
      <c r="W42" s="108"/>
      <c r="X42" s="63"/>
      <c r="Y42" s="109"/>
      <c r="Z42" s="63"/>
      <c r="AA42" s="64"/>
      <c r="AB42" s="65"/>
      <c r="AC42" s="65"/>
      <c r="AD42" s="65"/>
      <c r="AE42" s="65"/>
      <c r="AF42" s="66"/>
      <c r="AG42" s="82"/>
      <c r="AH42" s="85"/>
      <c r="AI42" s="84"/>
      <c r="AJ42" s="83">
        <f>SUM(AK42:AM42)</f>
        <v>0</v>
      </c>
      <c r="AK42" s="84"/>
      <c r="AL42" s="75"/>
      <c r="AM42" s="85"/>
      <c r="AN42" s="82" t="s">
        <v>75</v>
      </c>
      <c r="AO42" s="75" t="s">
        <v>75</v>
      </c>
      <c r="AP42" s="85" t="s">
        <v>75</v>
      </c>
      <c r="AQ42" s="82" t="s">
        <v>75</v>
      </c>
      <c r="AR42" s="75" t="s">
        <v>75</v>
      </c>
      <c r="AS42" s="75" t="s">
        <v>75</v>
      </c>
      <c r="AT42" s="75" t="s">
        <v>75</v>
      </c>
      <c r="AU42" s="85" t="s">
        <v>75</v>
      </c>
      <c r="AV42" s="86">
        <f t="shared" si="4"/>
        <v>0</v>
      </c>
      <c r="AW42" s="108"/>
      <c r="AX42" s="108"/>
      <c r="AY42" s="108"/>
      <c r="AZ42" s="108"/>
      <c r="BA42" s="108"/>
      <c r="BB42" s="108"/>
      <c r="BC42" s="108"/>
      <c r="BD42" s="108"/>
      <c r="BE42" s="63"/>
    </row>
    <row r="43" spans="1:57" ht="34.049999999999997" customHeight="1" x14ac:dyDescent="0.3">
      <c r="A43" s="702"/>
      <c r="B43" s="675"/>
      <c r="C43" s="672"/>
      <c r="D43" s="72" t="s">
        <v>79</v>
      </c>
      <c r="E43" s="678"/>
      <c r="F43" s="672"/>
      <c r="G43" s="73">
        <f t="shared" si="0"/>
        <v>33</v>
      </c>
      <c r="H43" s="74">
        <f t="shared" si="1"/>
        <v>0</v>
      </c>
      <c r="I43" s="75"/>
      <c r="J43" s="75"/>
      <c r="K43" s="75"/>
      <c r="L43" s="76"/>
      <c r="M43" s="77">
        <f t="shared" si="2"/>
        <v>33</v>
      </c>
      <c r="N43" s="78"/>
      <c r="O43" s="78"/>
      <c r="P43" s="78"/>
      <c r="Q43" s="78"/>
      <c r="R43" s="81">
        <v>33</v>
      </c>
      <c r="S43" s="62"/>
      <c r="T43" s="62"/>
      <c r="U43" s="62"/>
      <c r="V43" s="108">
        <v>33</v>
      </c>
      <c r="W43" s="108"/>
      <c r="X43" s="63"/>
      <c r="Y43" s="109">
        <v>30</v>
      </c>
      <c r="Z43" s="63">
        <v>3</v>
      </c>
      <c r="AA43" s="64"/>
      <c r="AB43" s="65">
        <v>8</v>
      </c>
      <c r="AC43" s="65">
        <v>7</v>
      </c>
      <c r="AD43" s="65"/>
      <c r="AE43" s="65">
        <v>18</v>
      </c>
      <c r="AF43" s="66">
        <v>1</v>
      </c>
      <c r="AG43" s="82">
        <v>31</v>
      </c>
      <c r="AH43" s="85">
        <v>15</v>
      </c>
      <c r="AI43" s="84">
        <v>100</v>
      </c>
      <c r="AJ43" s="83">
        <f t="shared" ref="AJ43:AJ44" si="19">SUM(AQ43:AU43)</f>
        <v>33</v>
      </c>
      <c r="AK43" s="84" t="s">
        <v>77</v>
      </c>
      <c r="AL43" s="75" t="s">
        <v>77</v>
      </c>
      <c r="AM43" s="85" t="s">
        <v>77</v>
      </c>
      <c r="AN43" s="82" t="s">
        <v>75</v>
      </c>
      <c r="AO43" s="75" t="s">
        <v>75</v>
      </c>
      <c r="AP43" s="85" t="s">
        <v>75</v>
      </c>
      <c r="AQ43" s="82"/>
      <c r="AR43" s="75"/>
      <c r="AS43" s="75">
        <v>32</v>
      </c>
      <c r="AT43" s="75">
        <v>1</v>
      </c>
      <c r="AU43" s="85"/>
      <c r="AV43" s="86">
        <f t="shared" si="4"/>
        <v>0</v>
      </c>
      <c r="AW43" s="108"/>
      <c r="AX43" s="108"/>
      <c r="AY43" s="108"/>
      <c r="AZ43" s="108"/>
      <c r="BA43" s="108"/>
      <c r="BB43" s="108"/>
      <c r="BC43" s="108"/>
      <c r="BD43" s="108"/>
      <c r="BE43" s="63"/>
    </row>
    <row r="44" spans="1:57" ht="34.049999999999997" customHeight="1" x14ac:dyDescent="0.3">
      <c r="A44" s="702"/>
      <c r="B44" s="676"/>
      <c r="C44" s="673"/>
      <c r="D44" s="89" t="s">
        <v>80</v>
      </c>
      <c r="E44" s="679"/>
      <c r="F44" s="673"/>
      <c r="G44" s="90">
        <f t="shared" si="0"/>
        <v>0</v>
      </c>
      <c r="H44" s="91">
        <f t="shared" si="1"/>
        <v>0</v>
      </c>
      <c r="I44" s="92"/>
      <c r="J44" s="92"/>
      <c r="K44" s="92"/>
      <c r="L44" s="93"/>
      <c r="M44" s="110">
        <f t="shared" si="2"/>
        <v>0</v>
      </c>
      <c r="N44" s="98"/>
      <c r="O44" s="98"/>
      <c r="P44" s="98"/>
      <c r="Q44" s="98"/>
      <c r="R44" s="99"/>
      <c r="S44" s="100"/>
      <c r="T44" s="100"/>
      <c r="U44" s="100"/>
      <c r="V44" s="78"/>
      <c r="W44" s="78"/>
      <c r="X44" s="81"/>
      <c r="Y44" s="80"/>
      <c r="Z44" s="81"/>
      <c r="AA44" s="82"/>
      <c r="AB44" s="75"/>
      <c r="AC44" s="75"/>
      <c r="AD44" s="75"/>
      <c r="AE44" s="75"/>
      <c r="AF44" s="76"/>
      <c r="AG44" s="103"/>
      <c r="AH44" s="106"/>
      <c r="AI44" s="111"/>
      <c r="AJ44" s="112">
        <f t="shared" si="19"/>
        <v>0</v>
      </c>
      <c r="AK44" s="105" t="s">
        <v>75</v>
      </c>
      <c r="AL44" s="92" t="s">
        <v>75</v>
      </c>
      <c r="AM44" s="106" t="s">
        <v>75</v>
      </c>
      <c r="AN44" s="103" t="s">
        <v>75</v>
      </c>
      <c r="AO44" s="92" t="s">
        <v>77</v>
      </c>
      <c r="AP44" s="106" t="s">
        <v>77</v>
      </c>
      <c r="AQ44" s="103"/>
      <c r="AR44" s="92"/>
      <c r="AS44" s="92"/>
      <c r="AT44" s="92"/>
      <c r="AU44" s="106"/>
      <c r="AV44" s="107">
        <f t="shared" si="4"/>
        <v>0</v>
      </c>
      <c r="AW44" s="78"/>
      <c r="AX44" s="78"/>
      <c r="AY44" s="78"/>
      <c r="AZ44" s="78"/>
      <c r="BA44" s="78"/>
      <c r="BB44" s="78"/>
      <c r="BC44" s="78"/>
      <c r="BD44" s="78"/>
      <c r="BE44" s="81"/>
    </row>
    <row r="45" spans="1:57" ht="34.049999999999997" customHeight="1" x14ac:dyDescent="0.3">
      <c r="A45" s="702"/>
      <c r="B45" s="674" t="s">
        <v>93</v>
      </c>
      <c r="C45" s="671">
        <v>1983080</v>
      </c>
      <c r="D45" s="51" t="s">
        <v>74</v>
      </c>
      <c r="E45" s="677">
        <v>7</v>
      </c>
      <c r="F45" s="680">
        <f>E45-SUM(M45:M49)</f>
        <v>0</v>
      </c>
      <c r="G45" s="53">
        <f t="shared" si="0"/>
        <v>1</v>
      </c>
      <c r="H45" s="54">
        <f t="shared" si="1"/>
        <v>0</v>
      </c>
      <c r="I45" s="55"/>
      <c r="J45" s="55"/>
      <c r="K45" s="55"/>
      <c r="L45" s="56"/>
      <c r="M45" s="57">
        <f t="shared" si="2"/>
        <v>1</v>
      </c>
      <c r="N45" s="58"/>
      <c r="O45" s="58"/>
      <c r="P45" s="58"/>
      <c r="Q45" s="58"/>
      <c r="R45" s="61">
        <v>1</v>
      </c>
      <c r="S45" s="113"/>
      <c r="T45" s="113"/>
      <c r="U45" s="113"/>
      <c r="V45" s="58">
        <v>1</v>
      </c>
      <c r="W45" s="58"/>
      <c r="X45" s="61"/>
      <c r="Y45" s="60">
        <v>1</v>
      </c>
      <c r="Z45" s="61"/>
      <c r="AA45" s="67"/>
      <c r="AB45" s="55"/>
      <c r="AC45" s="55"/>
      <c r="AD45" s="55"/>
      <c r="AE45" s="55">
        <v>1</v>
      </c>
      <c r="AF45" s="56"/>
      <c r="AG45" s="67">
        <v>57</v>
      </c>
      <c r="AH45" s="70">
        <v>34</v>
      </c>
      <c r="AI45" s="69">
        <v>8</v>
      </c>
      <c r="AJ45" s="68">
        <f t="shared" ref="AJ45:AJ46" si="20">SUM(AN45:AP45)</f>
        <v>8</v>
      </c>
      <c r="AK45" s="69" t="s">
        <v>75</v>
      </c>
      <c r="AL45" s="55" t="s">
        <v>75</v>
      </c>
      <c r="AM45" s="70" t="s">
        <v>75</v>
      </c>
      <c r="AN45" s="67"/>
      <c r="AO45" s="55">
        <v>8</v>
      </c>
      <c r="AP45" s="70"/>
      <c r="AQ45" s="67" t="s">
        <v>75</v>
      </c>
      <c r="AR45" s="55" t="s">
        <v>75</v>
      </c>
      <c r="AS45" s="55" t="s">
        <v>75</v>
      </c>
      <c r="AT45" s="55" t="s">
        <v>75</v>
      </c>
      <c r="AU45" s="70" t="s">
        <v>75</v>
      </c>
      <c r="AV45" s="71">
        <f t="shared" si="4"/>
        <v>0</v>
      </c>
      <c r="AW45" s="58"/>
      <c r="AX45" s="58"/>
      <c r="AY45" s="58"/>
      <c r="AZ45" s="58"/>
      <c r="BA45" s="58"/>
      <c r="BB45" s="58"/>
      <c r="BC45" s="58"/>
      <c r="BD45" s="58"/>
      <c r="BE45" s="61"/>
    </row>
    <row r="46" spans="1:57" ht="34.049999999999997" customHeight="1" x14ac:dyDescent="0.3">
      <c r="A46" s="702"/>
      <c r="B46" s="675"/>
      <c r="C46" s="672"/>
      <c r="D46" s="72" t="s">
        <v>76</v>
      </c>
      <c r="E46" s="678"/>
      <c r="F46" s="672"/>
      <c r="G46" s="73">
        <f t="shared" si="0"/>
        <v>0</v>
      </c>
      <c r="H46" s="74">
        <f t="shared" si="1"/>
        <v>0</v>
      </c>
      <c r="I46" s="75"/>
      <c r="J46" s="75"/>
      <c r="K46" s="75"/>
      <c r="L46" s="76"/>
      <c r="M46" s="77">
        <f t="shared" si="2"/>
        <v>0</v>
      </c>
      <c r="N46" s="78"/>
      <c r="O46" s="78"/>
      <c r="P46" s="78"/>
      <c r="Q46" s="78"/>
      <c r="R46" s="81"/>
      <c r="S46" s="62"/>
      <c r="T46" s="62"/>
      <c r="U46" s="62"/>
      <c r="V46" s="108"/>
      <c r="W46" s="108"/>
      <c r="X46" s="63"/>
      <c r="Y46" s="109"/>
      <c r="Z46" s="63"/>
      <c r="AA46" s="64"/>
      <c r="AB46" s="65"/>
      <c r="AC46" s="65"/>
      <c r="AD46" s="65"/>
      <c r="AE46" s="65"/>
      <c r="AF46" s="66"/>
      <c r="AG46" s="82"/>
      <c r="AH46" s="85"/>
      <c r="AI46" s="84"/>
      <c r="AJ46" s="83">
        <f t="shared" si="20"/>
        <v>0</v>
      </c>
      <c r="AK46" s="84" t="s">
        <v>77</v>
      </c>
      <c r="AL46" s="75" t="s">
        <v>77</v>
      </c>
      <c r="AM46" s="85" t="s">
        <v>77</v>
      </c>
      <c r="AN46" s="82"/>
      <c r="AO46" s="75"/>
      <c r="AP46" s="85"/>
      <c r="AQ46" s="82" t="s">
        <v>75</v>
      </c>
      <c r="AR46" s="75" t="s">
        <v>75</v>
      </c>
      <c r="AS46" s="75" t="s">
        <v>75</v>
      </c>
      <c r="AT46" s="75" t="s">
        <v>75</v>
      </c>
      <c r="AU46" s="85" t="s">
        <v>75</v>
      </c>
      <c r="AV46" s="86">
        <f t="shared" si="4"/>
        <v>0</v>
      </c>
      <c r="AW46" s="108"/>
      <c r="AX46" s="108"/>
      <c r="AY46" s="108"/>
      <c r="AZ46" s="108"/>
      <c r="BA46" s="108"/>
      <c r="BB46" s="108"/>
      <c r="BC46" s="108"/>
      <c r="BD46" s="108"/>
      <c r="BE46" s="63"/>
    </row>
    <row r="47" spans="1:57" ht="34.049999999999997" customHeight="1" x14ac:dyDescent="0.3">
      <c r="A47" s="702"/>
      <c r="B47" s="675"/>
      <c r="C47" s="672"/>
      <c r="D47" s="72" t="s">
        <v>78</v>
      </c>
      <c r="E47" s="678"/>
      <c r="F47" s="672"/>
      <c r="G47" s="73">
        <f t="shared" si="0"/>
        <v>0</v>
      </c>
      <c r="H47" s="74">
        <f t="shared" si="1"/>
        <v>0</v>
      </c>
      <c r="I47" s="75"/>
      <c r="J47" s="75"/>
      <c r="K47" s="75"/>
      <c r="L47" s="76"/>
      <c r="M47" s="77">
        <f t="shared" si="2"/>
        <v>0</v>
      </c>
      <c r="N47" s="78"/>
      <c r="O47" s="78"/>
      <c r="P47" s="78"/>
      <c r="Q47" s="78"/>
      <c r="R47" s="81"/>
      <c r="S47" s="62"/>
      <c r="T47" s="62"/>
      <c r="U47" s="62"/>
      <c r="V47" s="108"/>
      <c r="W47" s="108"/>
      <c r="X47" s="63"/>
      <c r="Y47" s="109"/>
      <c r="Z47" s="63"/>
      <c r="AA47" s="64"/>
      <c r="AB47" s="65"/>
      <c r="AC47" s="65"/>
      <c r="AD47" s="65"/>
      <c r="AE47" s="65"/>
      <c r="AF47" s="66"/>
      <c r="AG47" s="82"/>
      <c r="AH47" s="85"/>
      <c r="AI47" s="84"/>
      <c r="AJ47" s="83">
        <f>SUM(AK47:AM47)</f>
        <v>0</v>
      </c>
      <c r="AK47" s="84"/>
      <c r="AL47" s="75"/>
      <c r="AM47" s="85"/>
      <c r="AN47" s="82" t="s">
        <v>75</v>
      </c>
      <c r="AO47" s="75" t="s">
        <v>75</v>
      </c>
      <c r="AP47" s="85" t="s">
        <v>75</v>
      </c>
      <c r="AQ47" s="82" t="s">
        <v>75</v>
      </c>
      <c r="AR47" s="75" t="s">
        <v>75</v>
      </c>
      <c r="AS47" s="75" t="s">
        <v>75</v>
      </c>
      <c r="AT47" s="75" t="s">
        <v>75</v>
      </c>
      <c r="AU47" s="85" t="s">
        <v>75</v>
      </c>
      <c r="AV47" s="86">
        <f t="shared" si="4"/>
        <v>0</v>
      </c>
      <c r="AW47" s="108"/>
      <c r="AX47" s="108"/>
      <c r="AY47" s="108"/>
      <c r="AZ47" s="108"/>
      <c r="BA47" s="108"/>
      <c r="BB47" s="108"/>
      <c r="BC47" s="108"/>
      <c r="BD47" s="108"/>
      <c r="BE47" s="63"/>
    </row>
    <row r="48" spans="1:57" ht="34.049999999999997" customHeight="1" x14ac:dyDescent="0.3">
      <c r="A48" s="702"/>
      <c r="B48" s="675"/>
      <c r="C48" s="672"/>
      <c r="D48" s="72" t="s">
        <v>79</v>
      </c>
      <c r="E48" s="678"/>
      <c r="F48" s="672"/>
      <c r="G48" s="73">
        <f t="shared" si="0"/>
        <v>6</v>
      </c>
      <c r="H48" s="74">
        <f t="shared" si="1"/>
        <v>0</v>
      </c>
      <c r="I48" s="75"/>
      <c r="J48" s="75"/>
      <c r="K48" s="75"/>
      <c r="L48" s="76"/>
      <c r="M48" s="77">
        <f t="shared" si="2"/>
        <v>6</v>
      </c>
      <c r="N48" s="78"/>
      <c r="O48" s="78"/>
      <c r="P48" s="78"/>
      <c r="Q48" s="78"/>
      <c r="R48" s="81">
        <v>6</v>
      </c>
      <c r="S48" s="62">
        <v>3</v>
      </c>
      <c r="T48" s="62"/>
      <c r="U48" s="62"/>
      <c r="V48" s="108">
        <v>3</v>
      </c>
      <c r="W48" s="108"/>
      <c r="X48" s="63"/>
      <c r="Y48" s="109">
        <v>6</v>
      </c>
      <c r="Z48" s="63"/>
      <c r="AA48" s="64"/>
      <c r="AB48" s="65"/>
      <c r="AC48" s="65"/>
      <c r="AD48" s="65">
        <v>1</v>
      </c>
      <c r="AE48" s="65">
        <v>5</v>
      </c>
      <c r="AF48" s="66">
        <v>1</v>
      </c>
      <c r="AG48" s="82">
        <v>38</v>
      </c>
      <c r="AH48" s="85">
        <v>16</v>
      </c>
      <c r="AI48" s="84">
        <v>51</v>
      </c>
      <c r="AJ48" s="83">
        <f t="shared" ref="AJ48:AJ49" si="21">SUM(AQ48:AU48)</f>
        <v>6</v>
      </c>
      <c r="AK48" s="84" t="s">
        <v>77</v>
      </c>
      <c r="AL48" s="75" t="s">
        <v>77</v>
      </c>
      <c r="AM48" s="85" t="s">
        <v>77</v>
      </c>
      <c r="AN48" s="82" t="s">
        <v>75</v>
      </c>
      <c r="AO48" s="75" t="s">
        <v>75</v>
      </c>
      <c r="AP48" s="85" t="s">
        <v>75</v>
      </c>
      <c r="AQ48" s="82">
        <v>4</v>
      </c>
      <c r="AR48" s="75">
        <v>2</v>
      </c>
      <c r="AS48" s="75"/>
      <c r="AT48" s="75"/>
      <c r="AU48" s="85"/>
      <c r="AV48" s="86">
        <f t="shared" si="4"/>
        <v>0</v>
      </c>
      <c r="AW48" s="108"/>
      <c r="AX48" s="108"/>
      <c r="AY48" s="108"/>
      <c r="AZ48" s="108"/>
      <c r="BA48" s="108"/>
      <c r="BB48" s="108"/>
      <c r="BC48" s="108"/>
      <c r="BD48" s="108"/>
      <c r="BE48" s="63"/>
    </row>
    <row r="49" spans="1:57" ht="34.049999999999997" customHeight="1" x14ac:dyDescent="0.3">
      <c r="A49" s="702"/>
      <c r="B49" s="676"/>
      <c r="C49" s="673"/>
      <c r="D49" s="89" t="s">
        <v>80</v>
      </c>
      <c r="E49" s="679"/>
      <c r="F49" s="673"/>
      <c r="G49" s="90">
        <f t="shared" si="0"/>
        <v>0</v>
      </c>
      <c r="H49" s="91">
        <f t="shared" si="1"/>
        <v>0</v>
      </c>
      <c r="I49" s="92"/>
      <c r="J49" s="92"/>
      <c r="K49" s="92"/>
      <c r="L49" s="93"/>
      <c r="M49" s="110">
        <f t="shared" si="2"/>
        <v>0</v>
      </c>
      <c r="N49" s="98"/>
      <c r="O49" s="98"/>
      <c r="P49" s="98"/>
      <c r="Q49" s="98"/>
      <c r="R49" s="99"/>
      <c r="S49" s="114"/>
      <c r="T49" s="114"/>
      <c r="U49" s="114"/>
      <c r="V49" s="98"/>
      <c r="W49" s="98"/>
      <c r="X49" s="99"/>
      <c r="Y49" s="97"/>
      <c r="Z49" s="99"/>
      <c r="AA49" s="103"/>
      <c r="AB49" s="92"/>
      <c r="AC49" s="92"/>
      <c r="AD49" s="92"/>
      <c r="AE49" s="92"/>
      <c r="AF49" s="93"/>
      <c r="AG49" s="103"/>
      <c r="AH49" s="106"/>
      <c r="AI49" s="105"/>
      <c r="AJ49" s="104">
        <f t="shared" si="21"/>
        <v>0</v>
      </c>
      <c r="AK49" s="105" t="s">
        <v>75</v>
      </c>
      <c r="AL49" s="92" t="s">
        <v>75</v>
      </c>
      <c r="AM49" s="106" t="s">
        <v>75</v>
      </c>
      <c r="AN49" s="103" t="s">
        <v>75</v>
      </c>
      <c r="AO49" s="92" t="s">
        <v>77</v>
      </c>
      <c r="AP49" s="106" t="s">
        <v>77</v>
      </c>
      <c r="AQ49" s="103"/>
      <c r="AR49" s="92"/>
      <c r="AS49" s="92"/>
      <c r="AT49" s="92"/>
      <c r="AU49" s="106"/>
      <c r="AV49" s="107">
        <f t="shared" si="4"/>
        <v>0</v>
      </c>
      <c r="AW49" s="98"/>
      <c r="AX49" s="98"/>
      <c r="AY49" s="98"/>
      <c r="AZ49" s="98"/>
      <c r="BA49" s="98"/>
      <c r="BB49" s="98"/>
      <c r="BC49" s="98"/>
      <c r="BD49" s="98"/>
      <c r="BE49" s="99"/>
    </row>
    <row r="50" spans="1:57" ht="34.049999999999997" customHeight="1" x14ac:dyDescent="0.3">
      <c r="A50" s="702"/>
      <c r="B50" s="674" t="s">
        <v>94</v>
      </c>
      <c r="C50" s="671">
        <v>35814729</v>
      </c>
      <c r="D50" s="51" t="s">
        <v>74</v>
      </c>
      <c r="E50" s="677">
        <v>11</v>
      </c>
      <c r="F50" s="680">
        <f>E50-SUM(M50:M54)</f>
        <v>2</v>
      </c>
      <c r="G50" s="53">
        <f t="shared" si="0"/>
        <v>0</v>
      </c>
      <c r="H50" s="54">
        <f t="shared" si="1"/>
        <v>0</v>
      </c>
      <c r="I50" s="55"/>
      <c r="J50" s="55"/>
      <c r="K50" s="55"/>
      <c r="L50" s="56"/>
      <c r="M50" s="57">
        <f t="shared" si="2"/>
        <v>0</v>
      </c>
      <c r="N50" s="58"/>
      <c r="O50" s="58"/>
      <c r="P50" s="58"/>
      <c r="Q50" s="58"/>
      <c r="R50" s="59"/>
      <c r="S50" s="60"/>
      <c r="T50" s="58"/>
      <c r="U50" s="58"/>
      <c r="V50" s="55"/>
      <c r="W50" s="58"/>
      <c r="X50" s="61"/>
      <c r="Y50" s="62"/>
      <c r="Z50" s="63"/>
      <c r="AA50" s="64"/>
      <c r="AB50" s="65"/>
      <c r="AC50" s="65"/>
      <c r="AD50" s="65"/>
      <c r="AE50" s="65"/>
      <c r="AF50" s="66"/>
      <c r="AG50" s="64"/>
      <c r="AH50" s="66"/>
      <c r="AI50" s="67"/>
      <c r="AJ50" s="68">
        <f t="shared" ref="AJ50:AJ51" si="22">SUM(AN50:AP50)</f>
        <v>0</v>
      </c>
      <c r="AK50" s="69" t="s">
        <v>75</v>
      </c>
      <c r="AL50" s="55" t="s">
        <v>75</v>
      </c>
      <c r="AM50" s="70" t="s">
        <v>75</v>
      </c>
      <c r="AN50" s="67"/>
      <c r="AO50" s="55"/>
      <c r="AP50" s="70"/>
      <c r="AQ50" s="67" t="s">
        <v>75</v>
      </c>
      <c r="AR50" s="55" t="s">
        <v>75</v>
      </c>
      <c r="AS50" s="55" t="s">
        <v>75</v>
      </c>
      <c r="AT50" s="55" t="s">
        <v>75</v>
      </c>
      <c r="AU50" s="56" t="s">
        <v>75</v>
      </c>
      <c r="AV50" s="71">
        <f t="shared" si="4"/>
        <v>0</v>
      </c>
      <c r="AW50" s="58"/>
      <c r="AX50" s="58"/>
      <c r="AY50" s="58"/>
      <c r="AZ50" s="58"/>
      <c r="BA50" s="58"/>
      <c r="BB50" s="58"/>
      <c r="BC50" s="58"/>
      <c r="BD50" s="58"/>
      <c r="BE50" s="61"/>
    </row>
    <row r="51" spans="1:57" ht="34.049999999999997" customHeight="1" x14ac:dyDescent="0.3">
      <c r="A51" s="702"/>
      <c r="B51" s="675"/>
      <c r="C51" s="672"/>
      <c r="D51" s="72" t="s">
        <v>76</v>
      </c>
      <c r="E51" s="678"/>
      <c r="F51" s="672"/>
      <c r="G51" s="73">
        <f t="shared" si="0"/>
        <v>0</v>
      </c>
      <c r="H51" s="74">
        <f t="shared" si="1"/>
        <v>0</v>
      </c>
      <c r="I51" s="75"/>
      <c r="J51" s="75"/>
      <c r="K51" s="75"/>
      <c r="L51" s="76"/>
      <c r="M51" s="77">
        <f t="shared" si="2"/>
        <v>0</v>
      </c>
      <c r="N51" s="78"/>
      <c r="O51" s="78"/>
      <c r="P51" s="78"/>
      <c r="Q51" s="78"/>
      <c r="R51" s="79"/>
      <c r="S51" s="80"/>
      <c r="T51" s="75"/>
      <c r="U51" s="75"/>
      <c r="V51" s="78"/>
      <c r="W51" s="78"/>
      <c r="X51" s="81"/>
      <c r="Y51" s="62"/>
      <c r="Z51" s="63"/>
      <c r="AA51" s="64"/>
      <c r="AB51" s="65"/>
      <c r="AC51" s="65"/>
      <c r="AD51" s="65"/>
      <c r="AE51" s="65"/>
      <c r="AF51" s="66"/>
      <c r="AG51" s="82"/>
      <c r="AH51" s="76"/>
      <c r="AI51" s="82"/>
      <c r="AJ51" s="83">
        <f t="shared" si="22"/>
        <v>0</v>
      </c>
      <c r="AK51" s="84" t="s">
        <v>77</v>
      </c>
      <c r="AL51" s="75" t="s">
        <v>77</v>
      </c>
      <c r="AM51" s="85" t="s">
        <v>77</v>
      </c>
      <c r="AN51" s="82"/>
      <c r="AO51" s="75"/>
      <c r="AP51" s="85"/>
      <c r="AQ51" s="82" t="s">
        <v>75</v>
      </c>
      <c r="AR51" s="75" t="s">
        <v>75</v>
      </c>
      <c r="AS51" s="75" t="s">
        <v>75</v>
      </c>
      <c r="AT51" s="75" t="s">
        <v>75</v>
      </c>
      <c r="AU51" s="76" t="s">
        <v>75</v>
      </c>
      <c r="AV51" s="86">
        <f t="shared" si="4"/>
        <v>0</v>
      </c>
      <c r="AW51" s="78"/>
      <c r="AX51" s="78"/>
      <c r="AY51" s="78"/>
      <c r="AZ51" s="78"/>
      <c r="BA51" s="78"/>
      <c r="BB51" s="78"/>
      <c r="BC51" s="78"/>
      <c r="BD51" s="78"/>
      <c r="BE51" s="81"/>
    </row>
    <row r="52" spans="1:57" ht="34.049999999999997" customHeight="1" x14ac:dyDescent="0.3">
      <c r="A52" s="702"/>
      <c r="B52" s="675"/>
      <c r="C52" s="672"/>
      <c r="D52" s="72" t="s">
        <v>78</v>
      </c>
      <c r="E52" s="678"/>
      <c r="F52" s="672"/>
      <c r="G52" s="73">
        <f t="shared" si="0"/>
        <v>0</v>
      </c>
      <c r="H52" s="74">
        <f t="shared" si="1"/>
        <v>0</v>
      </c>
      <c r="I52" s="75"/>
      <c r="J52" s="75"/>
      <c r="K52" s="75"/>
      <c r="L52" s="76"/>
      <c r="M52" s="77">
        <f t="shared" si="2"/>
        <v>0</v>
      </c>
      <c r="N52" s="78"/>
      <c r="O52" s="78"/>
      <c r="P52" s="78"/>
      <c r="Q52" s="87"/>
      <c r="R52" s="79"/>
      <c r="S52" s="80"/>
      <c r="T52" s="78"/>
      <c r="U52" s="78"/>
      <c r="V52" s="78"/>
      <c r="W52" s="78"/>
      <c r="X52" s="81"/>
      <c r="Y52" s="62"/>
      <c r="Z52" s="63"/>
      <c r="AA52" s="64"/>
      <c r="AB52" s="65"/>
      <c r="AC52" s="65"/>
      <c r="AD52" s="65"/>
      <c r="AE52" s="65"/>
      <c r="AF52" s="66"/>
      <c r="AG52" s="82"/>
      <c r="AH52" s="76"/>
      <c r="AI52" s="82"/>
      <c r="AJ52" s="83">
        <f>SUM(AK52:AM52)</f>
        <v>0</v>
      </c>
      <c r="AK52" s="84"/>
      <c r="AL52" s="75"/>
      <c r="AM52" s="85"/>
      <c r="AN52" s="82" t="s">
        <v>75</v>
      </c>
      <c r="AO52" s="75" t="s">
        <v>75</v>
      </c>
      <c r="AP52" s="85" t="s">
        <v>75</v>
      </c>
      <c r="AQ52" s="82" t="s">
        <v>75</v>
      </c>
      <c r="AR52" s="75" t="s">
        <v>75</v>
      </c>
      <c r="AS52" s="75" t="s">
        <v>75</v>
      </c>
      <c r="AT52" s="75" t="s">
        <v>75</v>
      </c>
      <c r="AU52" s="76" t="s">
        <v>75</v>
      </c>
      <c r="AV52" s="86">
        <f t="shared" si="4"/>
        <v>0</v>
      </c>
      <c r="AW52" s="78"/>
      <c r="AX52" s="78"/>
      <c r="AY52" s="78"/>
      <c r="AZ52" s="78"/>
      <c r="BA52" s="78"/>
      <c r="BB52" s="78"/>
      <c r="BC52" s="78"/>
      <c r="BD52" s="78"/>
      <c r="BE52" s="81"/>
    </row>
    <row r="53" spans="1:57" ht="34.049999999999997" customHeight="1" x14ac:dyDescent="0.3">
      <c r="A53" s="702"/>
      <c r="B53" s="675"/>
      <c r="C53" s="672"/>
      <c r="D53" s="72" t="s">
        <v>79</v>
      </c>
      <c r="E53" s="678"/>
      <c r="F53" s="672"/>
      <c r="G53" s="73">
        <f t="shared" si="0"/>
        <v>9</v>
      </c>
      <c r="H53" s="74">
        <f t="shared" si="1"/>
        <v>0</v>
      </c>
      <c r="I53" s="75"/>
      <c r="J53" s="75"/>
      <c r="K53" s="75"/>
      <c r="L53" s="76"/>
      <c r="M53" s="77">
        <f t="shared" si="2"/>
        <v>9</v>
      </c>
      <c r="N53" s="78"/>
      <c r="O53" s="78"/>
      <c r="P53" s="78"/>
      <c r="Q53" s="78"/>
      <c r="R53" s="79">
        <v>9</v>
      </c>
      <c r="S53" s="80">
        <v>2</v>
      </c>
      <c r="T53" s="78"/>
      <c r="U53" s="78"/>
      <c r="V53" s="78"/>
      <c r="W53" s="78">
        <v>7</v>
      </c>
      <c r="X53" s="81"/>
      <c r="Y53" s="62">
        <v>9</v>
      </c>
      <c r="Z53" s="63"/>
      <c r="AA53" s="64"/>
      <c r="AB53" s="65">
        <v>2</v>
      </c>
      <c r="AC53" s="65">
        <v>2</v>
      </c>
      <c r="AD53" s="65">
        <v>1</v>
      </c>
      <c r="AE53" s="65">
        <v>3</v>
      </c>
      <c r="AF53" s="66">
        <v>1</v>
      </c>
      <c r="AG53" s="82">
        <v>42</v>
      </c>
      <c r="AH53" s="76">
        <v>23</v>
      </c>
      <c r="AI53" s="82">
        <v>73</v>
      </c>
      <c r="AJ53" s="83">
        <f t="shared" ref="AJ53:AJ54" si="23">SUM(AQ53:AU53)</f>
        <v>9</v>
      </c>
      <c r="AK53" s="84" t="s">
        <v>77</v>
      </c>
      <c r="AL53" s="75" t="s">
        <v>77</v>
      </c>
      <c r="AM53" s="85" t="s">
        <v>77</v>
      </c>
      <c r="AN53" s="82" t="s">
        <v>75</v>
      </c>
      <c r="AO53" s="75" t="s">
        <v>75</v>
      </c>
      <c r="AP53" s="85" t="s">
        <v>75</v>
      </c>
      <c r="AQ53" s="88">
        <v>2</v>
      </c>
      <c r="AR53" s="76">
        <v>4</v>
      </c>
      <c r="AS53" s="76">
        <v>3</v>
      </c>
      <c r="AT53" s="76"/>
      <c r="AU53" s="85"/>
      <c r="AV53" s="86">
        <f t="shared" si="4"/>
        <v>0</v>
      </c>
      <c r="AW53" s="78"/>
      <c r="AX53" s="78"/>
      <c r="AY53" s="78"/>
      <c r="AZ53" s="78"/>
      <c r="BA53" s="78"/>
      <c r="BB53" s="78"/>
      <c r="BC53" s="78"/>
      <c r="BD53" s="78"/>
      <c r="BE53" s="81"/>
    </row>
    <row r="54" spans="1:57" ht="34.049999999999997" customHeight="1" x14ac:dyDescent="0.3">
      <c r="A54" s="702"/>
      <c r="B54" s="676"/>
      <c r="C54" s="673"/>
      <c r="D54" s="89" t="s">
        <v>80</v>
      </c>
      <c r="E54" s="679"/>
      <c r="F54" s="673"/>
      <c r="G54" s="90">
        <f t="shared" si="0"/>
        <v>0</v>
      </c>
      <c r="H54" s="91">
        <f t="shared" si="1"/>
        <v>0</v>
      </c>
      <c r="I54" s="92"/>
      <c r="J54" s="92"/>
      <c r="K54" s="92"/>
      <c r="L54" s="93"/>
      <c r="M54" s="94">
        <f t="shared" si="2"/>
        <v>0</v>
      </c>
      <c r="N54" s="95"/>
      <c r="O54" s="95"/>
      <c r="P54" s="95"/>
      <c r="Q54" s="95"/>
      <c r="R54" s="96"/>
      <c r="S54" s="97"/>
      <c r="T54" s="98"/>
      <c r="U54" s="98"/>
      <c r="V54" s="98"/>
      <c r="W54" s="98"/>
      <c r="X54" s="99"/>
      <c r="Y54" s="100"/>
      <c r="Z54" s="81"/>
      <c r="AA54" s="82"/>
      <c r="AB54" s="75"/>
      <c r="AC54" s="75"/>
      <c r="AD54" s="75"/>
      <c r="AE54" s="75"/>
      <c r="AF54" s="76"/>
      <c r="AG54" s="101"/>
      <c r="AH54" s="102"/>
      <c r="AI54" s="103"/>
      <c r="AJ54" s="104">
        <f t="shared" si="23"/>
        <v>0</v>
      </c>
      <c r="AK54" s="105" t="s">
        <v>75</v>
      </c>
      <c r="AL54" s="92" t="s">
        <v>75</v>
      </c>
      <c r="AM54" s="106" t="s">
        <v>75</v>
      </c>
      <c r="AN54" s="103" t="s">
        <v>75</v>
      </c>
      <c r="AO54" s="92" t="s">
        <v>77</v>
      </c>
      <c r="AP54" s="106" t="s">
        <v>77</v>
      </c>
      <c r="AQ54" s="103"/>
      <c r="AR54" s="92"/>
      <c r="AS54" s="92"/>
      <c r="AT54" s="92"/>
      <c r="AU54" s="93"/>
      <c r="AV54" s="107">
        <f t="shared" si="4"/>
        <v>0</v>
      </c>
      <c r="AW54" s="98"/>
      <c r="AX54" s="98"/>
      <c r="AY54" s="98"/>
      <c r="AZ54" s="98"/>
      <c r="BA54" s="98"/>
      <c r="BB54" s="98"/>
      <c r="BC54" s="98"/>
      <c r="BD54" s="98"/>
      <c r="BE54" s="99"/>
    </row>
    <row r="55" spans="1:57" ht="34.049999999999997" customHeight="1" x14ac:dyDescent="0.3">
      <c r="A55" s="702"/>
      <c r="B55" s="674" t="s">
        <v>95</v>
      </c>
      <c r="C55" s="671" t="s">
        <v>96</v>
      </c>
      <c r="D55" s="51" t="s">
        <v>74</v>
      </c>
      <c r="E55" s="677">
        <v>25</v>
      </c>
      <c r="F55" s="680">
        <f>E55-SUM(M55:M59)</f>
        <v>1</v>
      </c>
      <c r="G55" s="53">
        <f t="shared" si="0"/>
        <v>0</v>
      </c>
      <c r="H55" s="54">
        <f t="shared" si="1"/>
        <v>0</v>
      </c>
      <c r="I55" s="55"/>
      <c r="J55" s="55"/>
      <c r="K55" s="55"/>
      <c r="L55" s="56"/>
      <c r="M55" s="57">
        <f t="shared" si="2"/>
        <v>0</v>
      </c>
      <c r="N55" s="58"/>
      <c r="O55" s="58"/>
      <c r="P55" s="58"/>
      <c r="Q55" s="58"/>
      <c r="R55" s="61"/>
      <c r="S55" s="62"/>
      <c r="T55" s="62"/>
      <c r="U55" s="62"/>
      <c r="V55" s="108"/>
      <c r="W55" s="108"/>
      <c r="X55" s="63"/>
      <c r="Y55" s="60"/>
      <c r="Z55" s="61"/>
      <c r="AA55" s="67"/>
      <c r="AB55" s="55"/>
      <c r="AC55" s="55"/>
      <c r="AD55" s="55"/>
      <c r="AE55" s="55"/>
      <c r="AF55" s="56"/>
      <c r="AG55" s="67"/>
      <c r="AH55" s="70"/>
      <c r="AI55" s="69"/>
      <c r="AJ55" s="68">
        <f t="shared" ref="AJ55:AJ56" si="24">SUM(AN55:AP55)</f>
        <v>0</v>
      </c>
      <c r="AK55" s="69" t="s">
        <v>75</v>
      </c>
      <c r="AL55" s="55" t="s">
        <v>75</v>
      </c>
      <c r="AM55" s="70" t="s">
        <v>75</v>
      </c>
      <c r="AN55" s="67"/>
      <c r="AO55" s="55"/>
      <c r="AP55" s="70"/>
      <c r="AQ55" s="67" t="s">
        <v>75</v>
      </c>
      <c r="AR55" s="55" t="s">
        <v>75</v>
      </c>
      <c r="AS55" s="55" t="s">
        <v>75</v>
      </c>
      <c r="AT55" s="55" t="s">
        <v>75</v>
      </c>
      <c r="AU55" s="70" t="s">
        <v>75</v>
      </c>
      <c r="AV55" s="71">
        <f t="shared" si="4"/>
        <v>0</v>
      </c>
      <c r="AW55" s="108"/>
      <c r="AX55" s="108"/>
      <c r="AY55" s="108"/>
      <c r="AZ55" s="108"/>
      <c r="BA55" s="108"/>
      <c r="BB55" s="108"/>
      <c r="BC55" s="108"/>
      <c r="BD55" s="108"/>
      <c r="BE55" s="63"/>
    </row>
    <row r="56" spans="1:57" ht="34.049999999999997" customHeight="1" x14ac:dyDescent="0.3">
      <c r="A56" s="702"/>
      <c r="B56" s="675"/>
      <c r="C56" s="672"/>
      <c r="D56" s="72" t="s">
        <v>76</v>
      </c>
      <c r="E56" s="678"/>
      <c r="F56" s="672"/>
      <c r="G56" s="73">
        <f t="shared" si="0"/>
        <v>0</v>
      </c>
      <c r="H56" s="74">
        <f t="shared" si="1"/>
        <v>0</v>
      </c>
      <c r="I56" s="75"/>
      <c r="J56" s="75"/>
      <c r="K56" s="75"/>
      <c r="L56" s="76"/>
      <c r="M56" s="77">
        <f t="shared" si="2"/>
        <v>0</v>
      </c>
      <c r="N56" s="78"/>
      <c r="O56" s="78"/>
      <c r="P56" s="78"/>
      <c r="Q56" s="78"/>
      <c r="R56" s="81"/>
      <c r="S56" s="62"/>
      <c r="T56" s="62"/>
      <c r="U56" s="62"/>
      <c r="V56" s="108"/>
      <c r="W56" s="108"/>
      <c r="X56" s="63"/>
      <c r="Y56" s="109"/>
      <c r="Z56" s="63"/>
      <c r="AA56" s="64"/>
      <c r="AB56" s="65"/>
      <c r="AC56" s="65"/>
      <c r="AD56" s="65"/>
      <c r="AE56" s="65"/>
      <c r="AF56" s="66"/>
      <c r="AG56" s="82"/>
      <c r="AH56" s="85"/>
      <c r="AI56" s="84"/>
      <c r="AJ56" s="83">
        <f t="shared" si="24"/>
        <v>0</v>
      </c>
      <c r="AK56" s="84" t="s">
        <v>77</v>
      </c>
      <c r="AL56" s="75" t="s">
        <v>77</v>
      </c>
      <c r="AM56" s="85" t="s">
        <v>77</v>
      </c>
      <c r="AN56" s="82"/>
      <c r="AO56" s="75"/>
      <c r="AP56" s="85"/>
      <c r="AQ56" s="82" t="s">
        <v>75</v>
      </c>
      <c r="AR56" s="75" t="s">
        <v>75</v>
      </c>
      <c r="AS56" s="75" t="s">
        <v>75</v>
      </c>
      <c r="AT56" s="75" t="s">
        <v>75</v>
      </c>
      <c r="AU56" s="85" t="s">
        <v>75</v>
      </c>
      <c r="AV56" s="86">
        <f t="shared" si="4"/>
        <v>0</v>
      </c>
      <c r="AW56" s="108"/>
      <c r="AX56" s="108"/>
      <c r="AY56" s="108"/>
      <c r="AZ56" s="108"/>
      <c r="BA56" s="108"/>
      <c r="BB56" s="108"/>
      <c r="BC56" s="108"/>
      <c r="BD56" s="108"/>
      <c r="BE56" s="63"/>
    </row>
    <row r="57" spans="1:57" ht="34.049999999999997" customHeight="1" x14ac:dyDescent="0.3">
      <c r="A57" s="702"/>
      <c r="B57" s="675"/>
      <c r="C57" s="672"/>
      <c r="D57" s="72" t="s">
        <v>78</v>
      </c>
      <c r="E57" s="678"/>
      <c r="F57" s="672"/>
      <c r="G57" s="73">
        <f t="shared" si="0"/>
        <v>0</v>
      </c>
      <c r="H57" s="74">
        <f t="shared" si="1"/>
        <v>0</v>
      </c>
      <c r="I57" s="75"/>
      <c r="J57" s="75"/>
      <c r="K57" s="75"/>
      <c r="L57" s="76"/>
      <c r="M57" s="77">
        <f t="shared" si="2"/>
        <v>0</v>
      </c>
      <c r="N57" s="78"/>
      <c r="O57" s="78"/>
      <c r="P57" s="78"/>
      <c r="Q57" s="78"/>
      <c r="R57" s="81"/>
      <c r="S57" s="62"/>
      <c r="T57" s="62"/>
      <c r="U57" s="62"/>
      <c r="V57" s="108"/>
      <c r="W57" s="108"/>
      <c r="X57" s="63"/>
      <c r="Y57" s="109"/>
      <c r="Z57" s="63"/>
      <c r="AA57" s="64"/>
      <c r="AB57" s="65"/>
      <c r="AC57" s="65"/>
      <c r="AD57" s="65"/>
      <c r="AE57" s="65"/>
      <c r="AF57" s="66"/>
      <c r="AG57" s="82"/>
      <c r="AH57" s="85"/>
      <c r="AI57" s="84"/>
      <c r="AJ57" s="83">
        <f>SUM(AK57:AM57)</f>
        <v>0</v>
      </c>
      <c r="AK57" s="84"/>
      <c r="AL57" s="75"/>
      <c r="AM57" s="85"/>
      <c r="AN57" s="82" t="s">
        <v>75</v>
      </c>
      <c r="AO57" s="75" t="s">
        <v>75</v>
      </c>
      <c r="AP57" s="85" t="s">
        <v>75</v>
      </c>
      <c r="AQ57" s="82" t="s">
        <v>75</v>
      </c>
      <c r="AR57" s="75" t="s">
        <v>75</v>
      </c>
      <c r="AS57" s="75" t="s">
        <v>75</v>
      </c>
      <c r="AT57" s="75" t="s">
        <v>75</v>
      </c>
      <c r="AU57" s="85" t="s">
        <v>75</v>
      </c>
      <c r="AV57" s="86">
        <f t="shared" si="4"/>
        <v>0</v>
      </c>
      <c r="AW57" s="108"/>
      <c r="AX57" s="108"/>
      <c r="AY57" s="108"/>
      <c r="AZ57" s="108"/>
      <c r="BA57" s="108"/>
      <c r="BB57" s="108"/>
      <c r="BC57" s="108"/>
      <c r="BD57" s="108"/>
      <c r="BE57" s="63"/>
    </row>
    <row r="58" spans="1:57" ht="34.049999999999997" customHeight="1" x14ac:dyDescent="0.3">
      <c r="A58" s="702"/>
      <c r="B58" s="675"/>
      <c r="C58" s="672"/>
      <c r="D58" s="72" t="s">
        <v>79</v>
      </c>
      <c r="E58" s="678"/>
      <c r="F58" s="672"/>
      <c r="G58" s="73">
        <f t="shared" si="0"/>
        <v>25</v>
      </c>
      <c r="H58" s="74">
        <f t="shared" si="1"/>
        <v>0</v>
      </c>
      <c r="I58" s="75"/>
      <c r="J58" s="75"/>
      <c r="K58" s="75"/>
      <c r="L58" s="76"/>
      <c r="M58" s="77">
        <f t="shared" si="2"/>
        <v>24</v>
      </c>
      <c r="N58" s="78"/>
      <c r="O58" s="78"/>
      <c r="P58" s="78"/>
      <c r="Q58" s="78"/>
      <c r="R58" s="81">
        <v>24</v>
      </c>
      <c r="S58" s="62">
        <v>11</v>
      </c>
      <c r="T58" s="62"/>
      <c r="U58" s="62"/>
      <c r="V58" s="108">
        <v>12</v>
      </c>
      <c r="W58" s="108">
        <v>1</v>
      </c>
      <c r="X58" s="63"/>
      <c r="Y58" s="109">
        <v>22</v>
      </c>
      <c r="Z58" s="63">
        <v>2</v>
      </c>
      <c r="AA58" s="64"/>
      <c r="AB58" s="65">
        <v>9</v>
      </c>
      <c r="AC58" s="65">
        <v>9</v>
      </c>
      <c r="AD58" s="65">
        <v>1</v>
      </c>
      <c r="AE58" s="65">
        <v>13</v>
      </c>
      <c r="AF58" s="66">
        <v>2</v>
      </c>
      <c r="AG58" s="82">
        <v>40</v>
      </c>
      <c r="AH58" s="85">
        <v>15</v>
      </c>
      <c r="AI58" s="84">
        <v>96</v>
      </c>
      <c r="AJ58" s="83">
        <f t="shared" ref="AJ58:AJ59" si="25">SUM(AQ58:AU58)</f>
        <v>25</v>
      </c>
      <c r="AK58" s="84" t="s">
        <v>77</v>
      </c>
      <c r="AL58" s="75" t="s">
        <v>77</v>
      </c>
      <c r="AM58" s="85" t="s">
        <v>77</v>
      </c>
      <c r="AN58" s="82" t="s">
        <v>75</v>
      </c>
      <c r="AO58" s="75" t="s">
        <v>75</v>
      </c>
      <c r="AP58" s="85" t="s">
        <v>75</v>
      </c>
      <c r="AQ58" s="82">
        <v>1</v>
      </c>
      <c r="AR58" s="75">
        <v>7</v>
      </c>
      <c r="AS58" s="75">
        <v>10</v>
      </c>
      <c r="AT58" s="75">
        <v>6</v>
      </c>
      <c r="AU58" s="85">
        <v>1</v>
      </c>
      <c r="AV58" s="86">
        <f t="shared" si="4"/>
        <v>1</v>
      </c>
      <c r="AW58" s="108"/>
      <c r="AX58" s="108"/>
      <c r="AY58" s="108"/>
      <c r="AZ58" s="108"/>
      <c r="BA58" s="108"/>
      <c r="BB58" s="108"/>
      <c r="BC58" s="108"/>
      <c r="BD58" s="108">
        <v>1</v>
      </c>
      <c r="BE58" s="63"/>
    </row>
    <row r="59" spans="1:57" ht="34.049999999999997" customHeight="1" x14ac:dyDescent="0.3">
      <c r="A59" s="702"/>
      <c r="B59" s="676"/>
      <c r="C59" s="673"/>
      <c r="D59" s="89" t="s">
        <v>80</v>
      </c>
      <c r="E59" s="679"/>
      <c r="F59" s="673"/>
      <c r="G59" s="90">
        <f t="shared" si="0"/>
        <v>0</v>
      </c>
      <c r="H59" s="91">
        <f t="shared" si="1"/>
        <v>0</v>
      </c>
      <c r="I59" s="92"/>
      <c r="J59" s="92"/>
      <c r="K59" s="92"/>
      <c r="L59" s="93"/>
      <c r="M59" s="110">
        <f t="shared" si="2"/>
        <v>0</v>
      </c>
      <c r="N59" s="98"/>
      <c r="O59" s="98"/>
      <c r="P59" s="98"/>
      <c r="Q59" s="98"/>
      <c r="R59" s="99"/>
      <c r="S59" s="100"/>
      <c r="T59" s="100"/>
      <c r="U59" s="100"/>
      <c r="V59" s="78"/>
      <c r="W59" s="78"/>
      <c r="X59" s="81"/>
      <c r="Y59" s="80"/>
      <c r="Z59" s="81"/>
      <c r="AA59" s="82"/>
      <c r="AB59" s="75"/>
      <c r="AC59" s="75"/>
      <c r="AD59" s="75"/>
      <c r="AE59" s="75"/>
      <c r="AF59" s="76"/>
      <c r="AG59" s="103"/>
      <c r="AH59" s="106"/>
      <c r="AI59" s="111"/>
      <c r="AJ59" s="112">
        <f t="shared" si="25"/>
        <v>0</v>
      </c>
      <c r="AK59" s="105" t="s">
        <v>75</v>
      </c>
      <c r="AL59" s="92" t="s">
        <v>75</v>
      </c>
      <c r="AM59" s="106" t="s">
        <v>75</v>
      </c>
      <c r="AN59" s="103" t="s">
        <v>75</v>
      </c>
      <c r="AO59" s="92" t="s">
        <v>77</v>
      </c>
      <c r="AP59" s="106" t="s">
        <v>77</v>
      </c>
      <c r="AQ59" s="103"/>
      <c r="AR59" s="92"/>
      <c r="AS59" s="92"/>
      <c r="AT59" s="92"/>
      <c r="AU59" s="106"/>
      <c r="AV59" s="107">
        <f t="shared" si="4"/>
        <v>0</v>
      </c>
      <c r="AW59" s="78"/>
      <c r="AX59" s="78"/>
      <c r="AY59" s="78"/>
      <c r="AZ59" s="78"/>
      <c r="BA59" s="78"/>
      <c r="BB59" s="78"/>
      <c r="BC59" s="78"/>
      <c r="BD59" s="78"/>
      <c r="BE59" s="81"/>
    </row>
    <row r="60" spans="1:57" ht="34.049999999999997" customHeight="1" x14ac:dyDescent="0.3">
      <c r="A60" s="702"/>
      <c r="B60" s="674" t="s">
        <v>97</v>
      </c>
      <c r="C60" s="671" t="s">
        <v>98</v>
      </c>
      <c r="D60" s="51" t="s">
        <v>74</v>
      </c>
      <c r="E60" s="677">
        <v>10</v>
      </c>
      <c r="F60" s="680">
        <f>E60-SUM(M60:M64)</f>
        <v>3</v>
      </c>
      <c r="G60" s="53">
        <f t="shared" si="0"/>
        <v>0</v>
      </c>
      <c r="H60" s="54">
        <f t="shared" si="1"/>
        <v>0</v>
      </c>
      <c r="I60" s="55"/>
      <c r="J60" s="55"/>
      <c r="K60" s="55"/>
      <c r="L60" s="56"/>
      <c r="M60" s="57">
        <f t="shared" si="2"/>
        <v>0</v>
      </c>
      <c r="N60" s="58"/>
      <c r="O60" s="58"/>
      <c r="P60" s="58"/>
      <c r="Q60" s="58"/>
      <c r="R60" s="61"/>
      <c r="S60" s="113"/>
      <c r="T60" s="113"/>
      <c r="U60" s="113"/>
      <c r="V60" s="58"/>
      <c r="W60" s="58"/>
      <c r="X60" s="61"/>
      <c r="Y60" s="60"/>
      <c r="Z60" s="61"/>
      <c r="AA60" s="67"/>
      <c r="AB60" s="55"/>
      <c r="AC60" s="55"/>
      <c r="AD60" s="55"/>
      <c r="AE60" s="55"/>
      <c r="AF60" s="56"/>
      <c r="AG60" s="67"/>
      <c r="AH60" s="70"/>
      <c r="AI60" s="69"/>
      <c r="AJ60" s="68">
        <f t="shared" ref="AJ60:AJ61" si="26">SUM(AN60:AP60)</f>
        <v>0</v>
      </c>
      <c r="AK60" s="69" t="s">
        <v>75</v>
      </c>
      <c r="AL60" s="55" t="s">
        <v>75</v>
      </c>
      <c r="AM60" s="70" t="s">
        <v>75</v>
      </c>
      <c r="AN60" s="67"/>
      <c r="AO60" s="55"/>
      <c r="AP60" s="70"/>
      <c r="AQ60" s="67" t="s">
        <v>75</v>
      </c>
      <c r="AR60" s="55" t="s">
        <v>75</v>
      </c>
      <c r="AS60" s="55" t="s">
        <v>75</v>
      </c>
      <c r="AT60" s="55" t="s">
        <v>75</v>
      </c>
      <c r="AU60" s="70" t="s">
        <v>75</v>
      </c>
      <c r="AV60" s="71">
        <f t="shared" si="4"/>
        <v>0</v>
      </c>
      <c r="AW60" s="58"/>
      <c r="AX60" s="58"/>
      <c r="AY60" s="58"/>
      <c r="AZ60" s="58"/>
      <c r="BA60" s="58"/>
      <c r="BB60" s="58"/>
      <c r="BC60" s="58"/>
      <c r="BD60" s="58"/>
      <c r="BE60" s="61"/>
    </row>
    <row r="61" spans="1:57" ht="34.049999999999997" customHeight="1" x14ac:dyDescent="0.3">
      <c r="A61" s="702"/>
      <c r="B61" s="675"/>
      <c r="C61" s="672"/>
      <c r="D61" s="72" t="s">
        <v>76</v>
      </c>
      <c r="E61" s="678"/>
      <c r="F61" s="672"/>
      <c r="G61" s="73">
        <f t="shared" si="0"/>
        <v>0</v>
      </c>
      <c r="H61" s="74">
        <f t="shared" si="1"/>
        <v>0</v>
      </c>
      <c r="I61" s="75"/>
      <c r="J61" s="75"/>
      <c r="K61" s="75"/>
      <c r="L61" s="76"/>
      <c r="M61" s="77">
        <f t="shared" si="2"/>
        <v>0</v>
      </c>
      <c r="N61" s="78"/>
      <c r="O61" s="78"/>
      <c r="P61" s="78"/>
      <c r="Q61" s="78"/>
      <c r="R61" s="81"/>
      <c r="S61" s="62"/>
      <c r="T61" s="62"/>
      <c r="U61" s="62"/>
      <c r="V61" s="108"/>
      <c r="W61" s="108"/>
      <c r="X61" s="63"/>
      <c r="Y61" s="109"/>
      <c r="Z61" s="63"/>
      <c r="AA61" s="64"/>
      <c r="AB61" s="65"/>
      <c r="AC61" s="65"/>
      <c r="AD61" s="65"/>
      <c r="AE61" s="65"/>
      <c r="AF61" s="66"/>
      <c r="AG61" s="82"/>
      <c r="AH61" s="85"/>
      <c r="AI61" s="84"/>
      <c r="AJ61" s="83">
        <f t="shared" si="26"/>
        <v>0</v>
      </c>
      <c r="AK61" s="84" t="s">
        <v>77</v>
      </c>
      <c r="AL61" s="75" t="s">
        <v>77</v>
      </c>
      <c r="AM61" s="85" t="s">
        <v>77</v>
      </c>
      <c r="AN61" s="82"/>
      <c r="AO61" s="75"/>
      <c r="AP61" s="85"/>
      <c r="AQ61" s="82" t="s">
        <v>75</v>
      </c>
      <c r="AR61" s="75" t="s">
        <v>75</v>
      </c>
      <c r="AS61" s="75" t="s">
        <v>75</v>
      </c>
      <c r="AT61" s="75" t="s">
        <v>75</v>
      </c>
      <c r="AU61" s="85" t="s">
        <v>75</v>
      </c>
      <c r="AV61" s="86">
        <f t="shared" si="4"/>
        <v>0</v>
      </c>
      <c r="AW61" s="108"/>
      <c r="AX61" s="108"/>
      <c r="AY61" s="108"/>
      <c r="AZ61" s="108"/>
      <c r="BA61" s="108"/>
      <c r="BB61" s="108"/>
      <c r="BC61" s="108"/>
      <c r="BD61" s="108"/>
      <c r="BE61" s="63"/>
    </row>
    <row r="62" spans="1:57" ht="34.049999999999997" customHeight="1" x14ac:dyDescent="0.3">
      <c r="A62" s="702"/>
      <c r="B62" s="675"/>
      <c r="C62" s="672"/>
      <c r="D62" s="72" t="s">
        <v>78</v>
      </c>
      <c r="E62" s="678"/>
      <c r="F62" s="672"/>
      <c r="G62" s="73">
        <f t="shared" si="0"/>
        <v>0</v>
      </c>
      <c r="H62" s="74">
        <f t="shared" si="1"/>
        <v>0</v>
      </c>
      <c r="I62" s="75"/>
      <c r="J62" s="75"/>
      <c r="K62" s="75"/>
      <c r="L62" s="76"/>
      <c r="M62" s="77">
        <f t="shared" si="2"/>
        <v>0</v>
      </c>
      <c r="N62" s="78"/>
      <c r="O62" s="78"/>
      <c r="P62" s="78"/>
      <c r="Q62" s="78"/>
      <c r="R62" s="81"/>
      <c r="S62" s="62"/>
      <c r="T62" s="62"/>
      <c r="U62" s="62"/>
      <c r="V62" s="108"/>
      <c r="W62" s="108"/>
      <c r="X62" s="63"/>
      <c r="Y62" s="109"/>
      <c r="Z62" s="63"/>
      <c r="AA62" s="64"/>
      <c r="AB62" s="65"/>
      <c r="AC62" s="65"/>
      <c r="AD62" s="65"/>
      <c r="AE62" s="65"/>
      <c r="AF62" s="66"/>
      <c r="AG62" s="82"/>
      <c r="AH62" s="85"/>
      <c r="AI62" s="84"/>
      <c r="AJ62" s="83">
        <f>SUM(AK62:AM62)</f>
        <v>0</v>
      </c>
      <c r="AK62" s="84"/>
      <c r="AL62" s="75"/>
      <c r="AM62" s="85"/>
      <c r="AN62" s="82" t="s">
        <v>75</v>
      </c>
      <c r="AO62" s="75" t="s">
        <v>75</v>
      </c>
      <c r="AP62" s="85" t="s">
        <v>75</v>
      </c>
      <c r="AQ62" s="82" t="s">
        <v>75</v>
      </c>
      <c r="AR62" s="75" t="s">
        <v>75</v>
      </c>
      <c r="AS62" s="75" t="s">
        <v>75</v>
      </c>
      <c r="AT62" s="75" t="s">
        <v>75</v>
      </c>
      <c r="AU62" s="85" t="s">
        <v>75</v>
      </c>
      <c r="AV62" s="86">
        <f t="shared" si="4"/>
        <v>0</v>
      </c>
      <c r="AW62" s="108"/>
      <c r="AX62" s="108"/>
      <c r="AY62" s="108"/>
      <c r="AZ62" s="108"/>
      <c r="BA62" s="108"/>
      <c r="BB62" s="108"/>
      <c r="BC62" s="108"/>
      <c r="BD62" s="108"/>
      <c r="BE62" s="63"/>
    </row>
    <row r="63" spans="1:57" ht="34.049999999999997" customHeight="1" x14ac:dyDescent="0.3">
      <c r="A63" s="702"/>
      <c r="B63" s="675"/>
      <c r="C63" s="672"/>
      <c r="D63" s="72" t="s">
        <v>79</v>
      </c>
      <c r="E63" s="678"/>
      <c r="F63" s="672"/>
      <c r="G63" s="73">
        <f t="shared" si="0"/>
        <v>7</v>
      </c>
      <c r="H63" s="74">
        <f t="shared" si="1"/>
        <v>0</v>
      </c>
      <c r="I63" s="75"/>
      <c r="J63" s="75"/>
      <c r="K63" s="75"/>
      <c r="L63" s="76"/>
      <c r="M63" s="77">
        <f t="shared" si="2"/>
        <v>7</v>
      </c>
      <c r="N63" s="78"/>
      <c r="O63" s="78"/>
      <c r="P63" s="78"/>
      <c r="Q63" s="78"/>
      <c r="R63" s="81">
        <v>7</v>
      </c>
      <c r="S63" s="62"/>
      <c r="T63" s="62"/>
      <c r="U63" s="62"/>
      <c r="V63" s="108">
        <v>7</v>
      </c>
      <c r="W63" s="108"/>
      <c r="X63" s="63"/>
      <c r="Y63" s="109">
        <v>7</v>
      </c>
      <c r="Z63" s="63"/>
      <c r="AA63" s="64"/>
      <c r="AB63" s="65"/>
      <c r="AC63" s="65"/>
      <c r="AD63" s="65"/>
      <c r="AE63" s="65">
        <v>2</v>
      </c>
      <c r="AF63" s="66"/>
      <c r="AG63" s="82">
        <v>36</v>
      </c>
      <c r="AH63" s="85">
        <v>17</v>
      </c>
      <c r="AI63" s="84">
        <v>93</v>
      </c>
      <c r="AJ63" s="83">
        <f t="shared" ref="AJ63:AJ64" si="27">SUM(AQ63:AU63)</f>
        <v>7</v>
      </c>
      <c r="AK63" s="84" t="s">
        <v>77</v>
      </c>
      <c r="AL63" s="75" t="s">
        <v>77</v>
      </c>
      <c r="AM63" s="85" t="s">
        <v>77</v>
      </c>
      <c r="AN63" s="82" t="s">
        <v>75</v>
      </c>
      <c r="AO63" s="75" t="s">
        <v>75</v>
      </c>
      <c r="AP63" s="85" t="s">
        <v>75</v>
      </c>
      <c r="AQ63" s="82"/>
      <c r="AR63" s="75">
        <v>1</v>
      </c>
      <c r="AS63" s="75">
        <v>6</v>
      </c>
      <c r="AT63" s="75"/>
      <c r="AU63" s="85"/>
      <c r="AV63" s="86">
        <f t="shared" si="4"/>
        <v>0</v>
      </c>
      <c r="AW63" s="108"/>
      <c r="AX63" s="108"/>
      <c r="AY63" s="108"/>
      <c r="AZ63" s="108"/>
      <c r="BA63" s="108"/>
      <c r="BB63" s="108"/>
      <c r="BC63" s="108"/>
      <c r="BD63" s="108"/>
      <c r="BE63" s="63"/>
    </row>
    <row r="64" spans="1:57" ht="34.049999999999997" customHeight="1" x14ac:dyDescent="0.3">
      <c r="A64" s="702"/>
      <c r="B64" s="676"/>
      <c r="C64" s="673"/>
      <c r="D64" s="89" t="s">
        <v>80</v>
      </c>
      <c r="E64" s="679"/>
      <c r="F64" s="673"/>
      <c r="G64" s="90">
        <f t="shared" si="0"/>
        <v>0</v>
      </c>
      <c r="H64" s="91">
        <f t="shared" si="1"/>
        <v>0</v>
      </c>
      <c r="I64" s="92"/>
      <c r="J64" s="92"/>
      <c r="K64" s="92"/>
      <c r="L64" s="93"/>
      <c r="M64" s="110">
        <f t="shared" si="2"/>
        <v>0</v>
      </c>
      <c r="N64" s="98"/>
      <c r="O64" s="98"/>
      <c r="P64" s="98"/>
      <c r="Q64" s="98"/>
      <c r="R64" s="99"/>
      <c r="S64" s="114"/>
      <c r="T64" s="114"/>
      <c r="U64" s="114"/>
      <c r="V64" s="98"/>
      <c r="W64" s="98"/>
      <c r="X64" s="99"/>
      <c r="Y64" s="97"/>
      <c r="Z64" s="99"/>
      <c r="AA64" s="103"/>
      <c r="AB64" s="92"/>
      <c r="AC64" s="92"/>
      <c r="AD64" s="92"/>
      <c r="AE64" s="92"/>
      <c r="AF64" s="93"/>
      <c r="AG64" s="103"/>
      <c r="AH64" s="106"/>
      <c r="AI64" s="105"/>
      <c r="AJ64" s="104">
        <f t="shared" si="27"/>
        <v>0</v>
      </c>
      <c r="AK64" s="105" t="s">
        <v>75</v>
      </c>
      <c r="AL64" s="92" t="s">
        <v>75</v>
      </c>
      <c r="AM64" s="106" t="s">
        <v>75</v>
      </c>
      <c r="AN64" s="103" t="s">
        <v>75</v>
      </c>
      <c r="AO64" s="92" t="s">
        <v>77</v>
      </c>
      <c r="AP64" s="106" t="s">
        <v>77</v>
      </c>
      <c r="AQ64" s="103"/>
      <c r="AR64" s="92"/>
      <c r="AS64" s="92"/>
      <c r="AT64" s="92"/>
      <c r="AU64" s="106"/>
      <c r="AV64" s="107">
        <f t="shared" si="4"/>
        <v>0</v>
      </c>
      <c r="AW64" s="98"/>
      <c r="AX64" s="98"/>
      <c r="AY64" s="98"/>
      <c r="AZ64" s="98"/>
      <c r="BA64" s="98"/>
      <c r="BB64" s="98"/>
      <c r="BC64" s="98"/>
      <c r="BD64" s="98"/>
      <c r="BE64" s="99"/>
    </row>
    <row r="65" spans="1:57" ht="34.049999999999997" customHeight="1" x14ac:dyDescent="0.3">
      <c r="A65" s="702"/>
      <c r="B65" s="674" t="s">
        <v>99</v>
      </c>
      <c r="C65" s="671" t="s">
        <v>100</v>
      </c>
      <c r="D65" s="51" t="s">
        <v>74</v>
      </c>
      <c r="E65" s="677">
        <v>14</v>
      </c>
      <c r="F65" s="680">
        <f>E65-SUM(M65:M69)</f>
        <v>-3</v>
      </c>
      <c r="G65" s="53">
        <f t="shared" si="0"/>
        <v>0</v>
      </c>
      <c r="H65" s="54">
        <f t="shared" si="1"/>
        <v>0</v>
      </c>
      <c r="I65" s="55"/>
      <c r="J65" s="55"/>
      <c r="K65" s="55"/>
      <c r="L65" s="56"/>
      <c r="M65" s="57">
        <f t="shared" si="2"/>
        <v>0</v>
      </c>
      <c r="N65" s="58"/>
      <c r="O65" s="58"/>
      <c r="P65" s="58"/>
      <c r="Q65" s="58"/>
      <c r="R65" s="59"/>
      <c r="S65" s="60"/>
      <c r="T65" s="58"/>
      <c r="U65" s="58"/>
      <c r="V65" s="55"/>
      <c r="W65" s="58"/>
      <c r="X65" s="61"/>
      <c r="Y65" s="62"/>
      <c r="Z65" s="63"/>
      <c r="AA65" s="64"/>
      <c r="AB65" s="65"/>
      <c r="AC65" s="65"/>
      <c r="AD65" s="65"/>
      <c r="AE65" s="65"/>
      <c r="AF65" s="66"/>
      <c r="AG65" s="64"/>
      <c r="AH65" s="66"/>
      <c r="AI65" s="67"/>
      <c r="AJ65" s="68">
        <f t="shared" ref="AJ65:AJ66" si="28">SUM(AN65:AP65)</f>
        <v>0</v>
      </c>
      <c r="AK65" s="69" t="s">
        <v>75</v>
      </c>
      <c r="AL65" s="55" t="s">
        <v>75</v>
      </c>
      <c r="AM65" s="70" t="s">
        <v>75</v>
      </c>
      <c r="AN65" s="67"/>
      <c r="AO65" s="55"/>
      <c r="AP65" s="70"/>
      <c r="AQ65" s="67" t="s">
        <v>75</v>
      </c>
      <c r="AR65" s="55" t="s">
        <v>75</v>
      </c>
      <c r="AS65" s="55" t="s">
        <v>75</v>
      </c>
      <c r="AT65" s="55" t="s">
        <v>75</v>
      </c>
      <c r="AU65" s="56" t="s">
        <v>75</v>
      </c>
      <c r="AV65" s="71">
        <f t="shared" si="4"/>
        <v>0</v>
      </c>
      <c r="AW65" s="58"/>
      <c r="AX65" s="58"/>
      <c r="AY65" s="58"/>
      <c r="AZ65" s="58"/>
      <c r="BA65" s="58"/>
      <c r="BB65" s="58"/>
      <c r="BC65" s="58"/>
      <c r="BD65" s="58"/>
      <c r="BE65" s="61"/>
    </row>
    <row r="66" spans="1:57" ht="34.049999999999997" customHeight="1" x14ac:dyDescent="0.3">
      <c r="A66" s="702"/>
      <c r="B66" s="675"/>
      <c r="C66" s="672"/>
      <c r="D66" s="72" t="s">
        <v>76</v>
      </c>
      <c r="E66" s="678"/>
      <c r="F66" s="672"/>
      <c r="G66" s="73">
        <f t="shared" si="0"/>
        <v>0</v>
      </c>
      <c r="H66" s="74">
        <f t="shared" si="1"/>
        <v>0</v>
      </c>
      <c r="I66" s="75"/>
      <c r="J66" s="75"/>
      <c r="K66" s="75"/>
      <c r="L66" s="76"/>
      <c r="M66" s="77">
        <f t="shared" si="2"/>
        <v>0</v>
      </c>
      <c r="N66" s="78"/>
      <c r="O66" s="78"/>
      <c r="P66" s="78"/>
      <c r="Q66" s="78"/>
      <c r="R66" s="79"/>
      <c r="S66" s="80"/>
      <c r="T66" s="75"/>
      <c r="U66" s="75"/>
      <c r="V66" s="78"/>
      <c r="W66" s="78"/>
      <c r="X66" s="81"/>
      <c r="Y66" s="62"/>
      <c r="Z66" s="63"/>
      <c r="AA66" s="64"/>
      <c r="AB66" s="65"/>
      <c r="AC66" s="65"/>
      <c r="AD66" s="65"/>
      <c r="AE66" s="65"/>
      <c r="AF66" s="66"/>
      <c r="AG66" s="82"/>
      <c r="AH66" s="76"/>
      <c r="AI66" s="82"/>
      <c r="AJ66" s="83">
        <f t="shared" si="28"/>
        <v>0</v>
      </c>
      <c r="AK66" s="84" t="s">
        <v>77</v>
      </c>
      <c r="AL66" s="75" t="s">
        <v>77</v>
      </c>
      <c r="AM66" s="85" t="s">
        <v>77</v>
      </c>
      <c r="AN66" s="82"/>
      <c r="AO66" s="75"/>
      <c r="AP66" s="85"/>
      <c r="AQ66" s="82" t="s">
        <v>75</v>
      </c>
      <c r="AR66" s="75" t="s">
        <v>75</v>
      </c>
      <c r="AS66" s="75" t="s">
        <v>75</v>
      </c>
      <c r="AT66" s="75" t="s">
        <v>75</v>
      </c>
      <c r="AU66" s="76" t="s">
        <v>75</v>
      </c>
      <c r="AV66" s="86">
        <f t="shared" si="4"/>
        <v>0</v>
      </c>
      <c r="AW66" s="78"/>
      <c r="AX66" s="78"/>
      <c r="AY66" s="78"/>
      <c r="AZ66" s="78"/>
      <c r="BA66" s="78"/>
      <c r="BB66" s="78"/>
      <c r="BC66" s="78"/>
      <c r="BD66" s="78"/>
      <c r="BE66" s="81"/>
    </row>
    <row r="67" spans="1:57" ht="34.049999999999997" customHeight="1" x14ac:dyDescent="0.3">
      <c r="A67" s="702"/>
      <c r="B67" s="675"/>
      <c r="C67" s="672"/>
      <c r="D67" s="72" t="s">
        <v>78</v>
      </c>
      <c r="E67" s="678"/>
      <c r="F67" s="672"/>
      <c r="G67" s="73">
        <f t="shared" si="0"/>
        <v>0</v>
      </c>
      <c r="H67" s="74">
        <f t="shared" si="1"/>
        <v>0</v>
      </c>
      <c r="I67" s="75"/>
      <c r="J67" s="75"/>
      <c r="K67" s="75"/>
      <c r="L67" s="76"/>
      <c r="M67" s="77">
        <f t="shared" si="2"/>
        <v>0</v>
      </c>
      <c r="N67" s="78"/>
      <c r="O67" s="78"/>
      <c r="P67" s="78"/>
      <c r="Q67" s="87"/>
      <c r="R67" s="79"/>
      <c r="S67" s="80"/>
      <c r="T67" s="78"/>
      <c r="U67" s="78"/>
      <c r="V67" s="78"/>
      <c r="W67" s="78"/>
      <c r="X67" s="81"/>
      <c r="Y67" s="62"/>
      <c r="Z67" s="63"/>
      <c r="AA67" s="64"/>
      <c r="AB67" s="65"/>
      <c r="AC67" s="65"/>
      <c r="AD67" s="65"/>
      <c r="AE67" s="65"/>
      <c r="AF67" s="66"/>
      <c r="AG67" s="82"/>
      <c r="AH67" s="76"/>
      <c r="AI67" s="82"/>
      <c r="AJ67" s="83">
        <f>SUM(AK67:AM67)</f>
        <v>0</v>
      </c>
      <c r="AK67" s="84"/>
      <c r="AL67" s="75"/>
      <c r="AM67" s="85"/>
      <c r="AN67" s="82" t="s">
        <v>75</v>
      </c>
      <c r="AO67" s="75" t="s">
        <v>75</v>
      </c>
      <c r="AP67" s="85" t="s">
        <v>75</v>
      </c>
      <c r="AQ67" s="82" t="s">
        <v>75</v>
      </c>
      <c r="AR67" s="75" t="s">
        <v>75</v>
      </c>
      <c r="AS67" s="75" t="s">
        <v>75</v>
      </c>
      <c r="AT67" s="75" t="s">
        <v>75</v>
      </c>
      <c r="AU67" s="76" t="s">
        <v>75</v>
      </c>
      <c r="AV67" s="86">
        <f t="shared" si="4"/>
        <v>0</v>
      </c>
      <c r="AW67" s="78"/>
      <c r="AX67" s="78"/>
      <c r="AY67" s="78"/>
      <c r="AZ67" s="78"/>
      <c r="BA67" s="78"/>
      <c r="BB67" s="78"/>
      <c r="BC67" s="78"/>
      <c r="BD67" s="78"/>
      <c r="BE67" s="81"/>
    </row>
    <row r="68" spans="1:57" ht="34.049999999999997" customHeight="1" x14ac:dyDescent="0.3">
      <c r="A68" s="702"/>
      <c r="B68" s="675"/>
      <c r="C68" s="672"/>
      <c r="D68" s="72" t="s">
        <v>79</v>
      </c>
      <c r="E68" s="678"/>
      <c r="F68" s="672"/>
      <c r="G68" s="73">
        <f t="shared" si="0"/>
        <v>17</v>
      </c>
      <c r="H68" s="74">
        <f t="shared" si="1"/>
        <v>2</v>
      </c>
      <c r="I68" s="75">
        <v>2</v>
      </c>
      <c r="J68" s="75"/>
      <c r="K68" s="75"/>
      <c r="L68" s="76"/>
      <c r="M68" s="77">
        <f t="shared" si="2"/>
        <v>17</v>
      </c>
      <c r="N68" s="78"/>
      <c r="O68" s="78"/>
      <c r="P68" s="78"/>
      <c r="Q68" s="78"/>
      <c r="R68" s="79">
        <v>17</v>
      </c>
      <c r="S68" s="80">
        <v>4</v>
      </c>
      <c r="T68" s="78"/>
      <c r="U68" s="78"/>
      <c r="V68" s="78">
        <v>3</v>
      </c>
      <c r="W68" s="78">
        <v>10</v>
      </c>
      <c r="X68" s="81"/>
      <c r="Y68" s="62">
        <v>14</v>
      </c>
      <c r="Z68" s="63">
        <v>3</v>
      </c>
      <c r="AA68" s="64"/>
      <c r="AB68" s="65">
        <v>3</v>
      </c>
      <c r="AC68" s="65">
        <v>3</v>
      </c>
      <c r="AD68" s="65"/>
      <c r="AE68" s="65"/>
      <c r="AF68" s="66"/>
      <c r="AG68" s="82">
        <v>50</v>
      </c>
      <c r="AH68" s="76">
        <v>30</v>
      </c>
      <c r="AI68" s="82">
        <v>101</v>
      </c>
      <c r="AJ68" s="83">
        <f t="shared" ref="AJ68:AJ69" si="29">SUM(AQ68:AU68)</f>
        <v>17</v>
      </c>
      <c r="AK68" s="84" t="s">
        <v>77</v>
      </c>
      <c r="AL68" s="75" t="s">
        <v>77</v>
      </c>
      <c r="AM68" s="85" t="s">
        <v>77</v>
      </c>
      <c r="AN68" s="82" t="s">
        <v>75</v>
      </c>
      <c r="AO68" s="75" t="s">
        <v>75</v>
      </c>
      <c r="AP68" s="85" t="s">
        <v>75</v>
      </c>
      <c r="AQ68" s="88">
        <v>2</v>
      </c>
      <c r="AR68" s="76">
        <v>2</v>
      </c>
      <c r="AS68" s="76">
        <v>11</v>
      </c>
      <c r="AT68" s="76"/>
      <c r="AU68" s="85">
        <v>2</v>
      </c>
      <c r="AV68" s="86">
        <f t="shared" si="4"/>
        <v>0</v>
      </c>
      <c r="AW68" s="78"/>
      <c r="AX68" s="78"/>
      <c r="AY68" s="78"/>
      <c r="AZ68" s="78"/>
      <c r="BA68" s="78"/>
      <c r="BB68" s="78"/>
      <c r="BC68" s="78"/>
      <c r="BD68" s="78"/>
      <c r="BE68" s="81"/>
    </row>
    <row r="69" spans="1:57" ht="34.049999999999997" customHeight="1" x14ac:dyDescent="0.3">
      <c r="A69" s="702"/>
      <c r="B69" s="676"/>
      <c r="C69" s="673"/>
      <c r="D69" s="89" t="s">
        <v>80</v>
      </c>
      <c r="E69" s="679"/>
      <c r="F69" s="673"/>
      <c r="G69" s="90">
        <f t="shared" si="0"/>
        <v>0</v>
      </c>
      <c r="H69" s="91">
        <f t="shared" si="1"/>
        <v>0</v>
      </c>
      <c r="I69" s="92"/>
      <c r="J69" s="92"/>
      <c r="K69" s="92"/>
      <c r="L69" s="93"/>
      <c r="M69" s="94">
        <f t="shared" si="2"/>
        <v>0</v>
      </c>
      <c r="N69" s="95"/>
      <c r="O69" s="95"/>
      <c r="P69" s="95"/>
      <c r="Q69" s="95"/>
      <c r="R69" s="96"/>
      <c r="S69" s="97"/>
      <c r="T69" s="98"/>
      <c r="U69" s="98"/>
      <c r="V69" s="98"/>
      <c r="W69" s="98"/>
      <c r="X69" s="99"/>
      <c r="Y69" s="100"/>
      <c r="Z69" s="81"/>
      <c r="AA69" s="82"/>
      <c r="AB69" s="75"/>
      <c r="AC69" s="75"/>
      <c r="AD69" s="75"/>
      <c r="AE69" s="75"/>
      <c r="AF69" s="76"/>
      <c r="AG69" s="101"/>
      <c r="AH69" s="102"/>
      <c r="AI69" s="103"/>
      <c r="AJ69" s="104">
        <f t="shared" si="29"/>
        <v>0</v>
      </c>
      <c r="AK69" s="105" t="s">
        <v>75</v>
      </c>
      <c r="AL69" s="92" t="s">
        <v>75</v>
      </c>
      <c r="AM69" s="106" t="s">
        <v>75</v>
      </c>
      <c r="AN69" s="103" t="s">
        <v>75</v>
      </c>
      <c r="AO69" s="92" t="s">
        <v>77</v>
      </c>
      <c r="AP69" s="106" t="s">
        <v>77</v>
      </c>
      <c r="AQ69" s="103"/>
      <c r="AR69" s="92"/>
      <c r="AS69" s="92"/>
      <c r="AT69" s="92"/>
      <c r="AU69" s="93"/>
      <c r="AV69" s="107">
        <f t="shared" si="4"/>
        <v>0</v>
      </c>
      <c r="AW69" s="98"/>
      <c r="AX69" s="98"/>
      <c r="AY69" s="98"/>
      <c r="AZ69" s="98"/>
      <c r="BA69" s="98"/>
      <c r="BB69" s="98"/>
      <c r="BC69" s="98"/>
      <c r="BD69" s="98"/>
      <c r="BE69" s="99"/>
    </row>
    <row r="70" spans="1:57" ht="34.049999999999997" customHeight="1" x14ac:dyDescent="0.3">
      <c r="A70" s="702"/>
      <c r="B70" s="674" t="s">
        <v>101</v>
      </c>
      <c r="C70" s="671" t="s">
        <v>102</v>
      </c>
      <c r="D70" s="51" t="s">
        <v>74</v>
      </c>
      <c r="E70" s="677">
        <v>30</v>
      </c>
      <c r="F70" s="680">
        <f>E70-SUM(M70:M74)</f>
        <v>1</v>
      </c>
      <c r="G70" s="53">
        <f t="shared" si="0"/>
        <v>0</v>
      </c>
      <c r="H70" s="54">
        <f t="shared" si="1"/>
        <v>0</v>
      </c>
      <c r="I70" s="55"/>
      <c r="J70" s="55"/>
      <c r="K70" s="55"/>
      <c r="L70" s="56"/>
      <c r="M70" s="57">
        <f t="shared" si="2"/>
        <v>0</v>
      </c>
      <c r="N70" s="58"/>
      <c r="O70" s="58"/>
      <c r="P70" s="58"/>
      <c r="Q70" s="58"/>
      <c r="R70" s="61"/>
      <c r="S70" s="62"/>
      <c r="T70" s="62"/>
      <c r="U70" s="62"/>
      <c r="V70" s="108"/>
      <c r="W70" s="108"/>
      <c r="X70" s="63"/>
      <c r="Y70" s="60"/>
      <c r="Z70" s="61"/>
      <c r="AA70" s="67"/>
      <c r="AB70" s="55"/>
      <c r="AC70" s="55"/>
      <c r="AD70" s="55"/>
      <c r="AE70" s="55"/>
      <c r="AF70" s="56"/>
      <c r="AG70" s="67"/>
      <c r="AH70" s="70"/>
      <c r="AI70" s="69"/>
      <c r="AJ70" s="68">
        <f t="shared" ref="AJ70:AJ71" si="30">SUM(AN70:AP70)</f>
        <v>0</v>
      </c>
      <c r="AK70" s="69" t="s">
        <v>75</v>
      </c>
      <c r="AL70" s="55" t="s">
        <v>75</v>
      </c>
      <c r="AM70" s="70" t="s">
        <v>75</v>
      </c>
      <c r="AN70" s="67"/>
      <c r="AO70" s="55"/>
      <c r="AP70" s="70"/>
      <c r="AQ70" s="67" t="s">
        <v>75</v>
      </c>
      <c r="AR70" s="55" t="s">
        <v>75</v>
      </c>
      <c r="AS70" s="55" t="s">
        <v>75</v>
      </c>
      <c r="AT70" s="55" t="s">
        <v>75</v>
      </c>
      <c r="AU70" s="70" t="s">
        <v>75</v>
      </c>
      <c r="AV70" s="71">
        <f t="shared" si="4"/>
        <v>0</v>
      </c>
      <c r="AW70" s="108"/>
      <c r="AX70" s="108"/>
      <c r="AY70" s="108"/>
      <c r="AZ70" s="108"/>
      <c r="BA70" s="108"/>
      <c r="BB70" s="108"/>
      <c r="BC70" s="108"/>
      <c r="BD70" s="108"/>
      <c r="BE70" s="63"/>
    </row>
    <row r="71" spans="1:57" ht="34.049999999999997" customHeight="1" x14ac:dyDescent="0.3">
      <c r="A71" s="702"/>
      <c r="B71" s="675"/>
      <c r="C71" s="672"/>
      <c r="D71" s="72" t="s">
        <v>76</v>
      </c>
      <c r="E71" s="678"/>
      <c r="F71" s="672"/>
      <c r="G71" s="73">
        <f t="shared" si="0"/>
        <v>0</v>
      </c>
      <c r="H71" s="74">
        <f t="shared" si="1"/>
        <v>0</v>
      </c>
      <c r="I71" s="75"/>
      <c r="J71" s="75"/>
      <c r="K71" s="75"/>
      <c r="L71" s="76"/>
      <c r="M71" s="77">
        <f t="shared" si="2"/>
        <v>0</v>
      </c>
      <c r="N71" s="78"/>
      <c r="O71" s="78"/>
      <c r="P71" s="78"/>
      <c r="Q71" s="78"/>
      <c r="R71" s="81"/>
      <c r="S71" s="62"/>
      <c r="T71" s="62"/>
      <c r="U71" s="62"/>
      <c r="V71" s="108"/>
      <c r="W71" s="108"/>
      <c r="X71" s="63"/>
      <c r="Y71" s="109"/>
      <c r="Z71" s="63"/>
      <c r="AA71" s="64"/>
      <c r="AB71" s="65"/>
      <c r="AC71" s="65"/>
      <c r="AD71" s="65"/>
      <c r="AE71" s="65"/>
      <c r="AF71" s="66"/>
      <c r="AG71" s="82"/>
      <c r="AH71" s="85"/>
      <c r="AI71" s="84"/>
      <c r="AJ71" s="83">
        <f t="shared" si="30"/>
        <v>0</v>
      </c>
      <c r="AK71" s="84" t="s">
        <v>77</v>
      </c>
      <c r="AL71" s="75" t="s">
        <v>77</v>
      </c>
      <c r="AM71" s="85" t="s">
        <v>77</v>
      </c>
      <c r="AN71" s="82"/>
      <c r="AO71" s="75"/>
      <c r="AP71" s="85"/>
      <c r="AQ71" s="82" t="s">
        <v>75</v>
      </c>
      <c r="AR71" s="75" t="s">
        <v>75</v>
      </c>
      <c r="AS71" s="75" t="s">
        <v>75</v>
      </c>
      <c r="AT71" s="75" t="s">
        <v>75</v>
      </c>
      <c r="AU71" s="85" t="s">
        <v>75</v>
      </c>
      <c r="AV71" s="86">
        <f t="shared" si="4"/>
        <v>0</v>
      </c>
      <c r="AW71" s="108"/>
      <c r="AX71" s="108"/>
      <c r="AY71" s="108"/>
      <c r="AZ71" s="108"/>
      <c r="BA71" s="108"/>
      <c r="BB71" s="108"/>
      <c r="BC71" s="108"/>
      <c r="BD71" s="108"/>
      <c r="BE71" s="63"/>
    </row>
    <row r="72" spans="1:57" ht="34.049999999999997" customHeight="1" x14ac:dyDescent="0.3">
      <c r="A72" s="702"/>
      <c r="B72" s="675"/>
      <c r="C72" s="672"/>
      <c r="D72" s="72" t="s">
        <v>78</v>
      </c>
      <c r="E72" s="678"/>
      <c r="F72" s="672"/>
      <c r="G72" s="73">
        <f t="shared" si="0"/>
        <v>0</v>
      </c>
      <c r="H72" s="74">
        <f t="shared" si="1"/>
        <v>0</v>
      </c>
      <c r="I72" s="75"/>
      <c r="J72" s="75"/>
      <c r="K72" s="75"/>
      <c r="L72" s="76"/>
      <c r="M72" s="77">
        <f t="shared" si="2"/>
        <v>0</v>
      </c>
      <c r="N72" s="78"/>
      <c r="O72" s="78"/>
      <c r="P72" s="78"/>
      <c r="Q72" s="78"/>
      <c r="R72" s="81"/>
      <c r="S72" s="62"/>
      <c r="T72" s="62"/>
      <c r="U72" s="62"/>
      <c r="V72" s="108"/>
      <c r="W72" s="108"/>
      <c r="X72" s="63"/>
      <c r="Y72" s="109"/>
      <c r="Z72" s="63"/>
      <c r="AA72" s="64"/>
      <c r="AB72" s="65"/>
      <c r="AC72" s="65"/>
      <c r="AD72" s="65"/>
      <c r="AE72" s="65"/>
      <c r="AF72" s="66"/>
      <c r="AG72" s="82"/>
      <c r="AH72" s="85"/>
      <c r="AI72" s="84"/>
      <c r="AJ72" s="83">
        <f>SUM(AK72:AM72)</f>
        <v>0</v>
      </c>
      <c r="AK72" s="84"/>
      <c r="AL72" s="75"/>
      <c r="AM72" s="85"/>
      <c r="AN72" s="82" t="s">
        <v>75</v>
      </c>
      <c r="AO72" s="75" t="s">
        <v>75</v>
      </c>
      <c r="AP72" s="85" t="s">
        <v>75</v>
      </c>
      <c r="AQ72" s="82" t="s">
        <v>75</v>
      </c>
      <c r="AR72" s="75" t="s">
        <v>75</v>
      </c>
      <c r="AS72" s="75" t="s">
        <v>75</v>
      </c>
      <c r="AT72" s="75" t="s">
        <v>75</v>
      </c>
      <c r="AU72" s="85" t="s">
        <v>75</v>
      </c>
      <c r="AV72" s="86">
        <f t="shared" si="4"/>
        <v>0</v>
      </c>
      <c r="AW72" s="108"/>
      <c r="AX72" s="108"/>
      <c r="AY72" s="108"/>
      <c r="AZ72" s="108"/>
      <c r="BA72" s="108"/>
      <c r="BB72" s="108"/>
      <c r="BC72" s="108"/>
      <c r="BD72" s="108"/>
      <c r="BE72" s="63"/>
    </row>
    <row r="73" spans="1:57" ht="34.049999999999997" customHeight="1" x14ac:dyDescent="0.3">
      <c r="A73" s="702"/>
      <c r="B73" s="675"/>
      <c r="C73" s="672"/>
      <c r="D73" s="72" t="s">
        <v>79</v>
      </c>
      <c r="E73" s="678"/>
      <c r="F73" s="672"/>
      <c r="G73" s="73">
        <f t="shared" si="0"/>
        <v>29</v>
      </c>
      <c r="H73" s="74">
        <f t="shared" si="1"/>
        <v>0</v>
      </c>
      <c r="I73" s="75"/>
      <c r="J73" s="75"/>
      <c r="K73" s="75"/>
      <c r="L73" s="76"/>
      <c r="M73" s="77">
        <f t="shared" si="2"/>
        <v>29</v>
      </c>
      <c r="N73" s="78"/>
      <c r="O73" s="78"/>
      <c r="P73" s="78"/>
      <c r="Q73" s="78"/>
      <c r="R73" s="81">
        <v>29</v>
      </c>
      <c r="S73" s="62"/>
      <c r="T73" s="62"/>
      <c r="U73" s="62"/>
      <c r="V73" s="108">
        <v>29</v>
      </c>
      <c r="W73" s="108"/>
      <c r="X73" s="63"/>
      <c r="Y73" s="109">
        <v>29</v>
      </c>
      <c r="Z73" s="63"/>
      <c r="AA73" s="64"/>
      <c r="AB73" s="65">
        <v>8</v>
      </c>
      <c r="AC73" s="65">
        <v>5</v>
      </c>
      <c r="AD73" s="65">
        <v>1</v>
      </c>
      <c r="AE73" s="65">
        <v>15</v>
      </c>
      <c r="AF73" s="66">
        <v>1</v>
      </c>
      <c r="AG73" s="82">
        <v>41</v>
      </c>
      <c r="AH73" s="85">
        <v>18</v>
      </c>
      <c r="AI73" s="84">
        <v>120</v>
      </c>
      <c r="AJ73" s="83">
        <f t="shared" ref="AJ73:AJ74" si="31">SUM(AQ73:AU73)</f>
        <v>29</v>
      </c>
      <c r="AK73" s="84" t="s">
        <v>77</v>
      </c>
      <c r="AL73" s="75" t="s">
        <v>77</v>
      </c>
      <c r="AM73" s="85" t="s">
        <v>77</v>
      </c>
      <c r="AN73" s="82" t="s">
        <v>75</v>
      </c>
      <c r="AO73" s="75" t="s">
        <v>75</v>
      </c>
      <c r="AP73" s="85" t="s">
        <v>75</v>
      </c>
      <c r="AQ73" s="82"/>
      <c r="AR73" s="75">
        <v>3</v>
      </c>
      <c r="AS73" s="75">
        <v>11</v>
      </c>
      <c r="AT73" s="75">
        <v>12</v>
      </c>
      <c r="AU73" s="85">
        <v>3</v>
      </c>
      <c r="AV73" s="86">
        <f t="shared" si="4"/>
        <v>0</v>
      </c>
      <c r="AW73" s="108"/>
      <c r="AX73" s="108"/>
      <c r="AY73" s="108"/>
      <c r="AZ73" s="108"/>
      <c r="BA73" s="108"/>
      <c r="BB73" s="108"/>
      <c r="BC73" s="108"/>
      <c r="BD73" s="108"/>
      <c r="BE73" s="63"/>
    </row>
    <row r="74" spans="1:57" ht="34.049999999999997" customHeight="1" x14ac:dyDescent="0.3">
      <c r="A74" s="702"/>
      <c r="B74" s="676"/>
      <c r="C74" s="673"/>
      <c r="D74" s="89" t="s">
        <v>80</v>
      </c>
      <c r="E74" s="679"/>
      <c r="F74" s="673"/>
      <c r="G74" s="90">
        <f t="shared" si="0"/>
        <v>0</v>
      </c>
      <c r="H74" s="91">
        <f t="shared" si="1"/>
        <v>0</v>
      </c>
      <c r="I74" s="92"/>
      <c r="J74" s="92"/>
      <c r="K74" s="92"/>
      <c r="L74" s="93"/>
      <c r="M74" s="110">
        <f t="shared" si="2"/>
        <v>0</v>
      </c>
      <c r="N74" s="98"/>
      <c r="O74" s="98"/>
      <c r="P74" s="98"/>
      <c r="Q74" s="98"/>
      <c r="R74" s="99"/>
      <c r="S74" s="100"/>
      <c r="T74" s="100"/>
      <c r="U74" s="100"/>
      <c r="V74" s="78"/>
      <c r="W74" s="78"/>
      <c r="X74" s="81"/>
      <c r="Y74" s="80"/>
      <c r="Z74" s="81"/>
      <c r="AA74" s="82"/>
      <c r="AB74" s="75"/>
      <c r="AC74" s="75"/>
      <c r="AD74" s="75"/>
      <c r="AE74" s="75"/>
      <c r="AF74" s="76"/>
      <c r="AG74" s="103"/>
      <c r="AH74" s="106"/>
      <c r="AI74" s="111"/>
      <c r="AJ74" s="112">
        <f t="shared" si="31"/>
        <v>0</v>
      </c>
      <c r="AK74" s="105" t="s">
        <v>75</v>
      </c>
      <c r="AL74" s="92" t="s">
        <v>75</v>
      </c>
      <c r="AM74" s="106" t="s">
        <v>75</v>
      </c>
      <c r="AN74" s="103" t="s">
        <v>75</v>
      </c>
      <c r="AO74" s="92" t="s">
        <v>77</v>
      </c>
      <c r="AP74" s="106" t="s">
        <v>77</v>
      </c>
      <c r="AQ74" s="103"/>
      <c r="AR74" s="92"/>
      <c r="AS74" s="92"/>
      <c r="AT74" s="92"/>
      <c r="AU74" s="106"/>
      <c r="AV74" s="107">
        <f t="shared" si="4"/>
        <v>0</v>
      </c>
      <c r="AW74" s="78"/>
      <c r="AX74" s="78"/>
      <c r="AY74" s="78"/>
      <c r="AZ74" s="78"/>
      <c r="BA74" s="78"/>
      <c r="BB74" s="78"/>
      <c r="BC74" s="78"/>
      <c r="BD74" s="78"/>
      <c r="BE74" s="81"/>
    </row>
    <row r="75" spans="1:57" ht="34.049999999999997" customHeight="1" x14ac:dyDescent="0.3">
      <c r="A75" s="702"/>
      <c r="B75" s="674" t="s">
        <v>103</v>
      </c>
      <c r="C75" s="671" t="s">
        <v>104</v>
      </c>
      <c r="D75" s="51" t="s">
        <v>74</v>
      </c>
      <c r="E75" s="677">
        <v>20</v>
      </c>
      <c r="F75" s="680">
        <f>E75-SUM(M75:M79)</f>
        <v>1</v>
      </c>
      <c r="G75" s="53">
        <f t="shared" si="0"/>
        <v>0</v>
      </c>
      <c r="H75" s="54">
        <f t="shared" si="1"/>
        <v>0</v>
      </c>
      <c r="I75" s="55"/>
      <c r="J75" s="55"/>
      <c r="K75" s="55"/>
      <c r="L75" s="56"/>
      <c r="M75" s="57">
        <f t="shared" si="2"/>
        <v>0</v>
      </c>
      <c r="N75" s="58"/>
      <c r="O75" s="58"/>
      <c r="P75" s="58"/>
      <c r="Q75" s="58"/>
      <c r="R75" s="61"/>
      <c r="S75" s="113"/>
      <c r="T75" s="113"/>
      <c r="U75" s="113"/>
      <c r="V75" s="58"/>
      <c r="W75" s="58"/>
      <c r="X75" s="61"/>
      <c r="Y75" s="60"/>
      <c r="Z75" s="61"/>
      <c r="AA75" s="67"/>
      <c r="AB75" s="55"/>
      <c r="AC75" s="55"/>
      <c r="AD75" s="55"/>
      <c r="AE75" s="55"/>
      <c r="AF75" s="56"/>
      <c r="AG75" s="67"/>
      <c r="AH75" s="70"/>
      <c r="AI75" s="69"/>
      <c r="AJ75" s="68">
        <f t="shared" ref="AJ75:AJ76" si="32">SUM(AN75:AP75)</f>
        <v>0</v>
      </c>
      <c r="AK75" s="69" t="s">
        <v>75</v>
      </c>
      <c r="AL75" s="55" t="s">
        <v>75</v>
      </c>
      <c r="AM75" s="70" t="s">
        <v>75</v>
      </c>
      <c r="AN75" s="67"/>
      <c r="AO75" s="55"/>
      <c r="AP75" s="70"/>
      <c r="AQ75" s="67" t="s">
        <v>75</v>
      </c>
      <c r="AR75" s="55" t="s">
        <v>75</v>
      </c>
      <c r="AS75" s="55" t="s">
        <v>75</v>
      </c>
      <c r="AT75" s="55" t="s">
        <v>75</v>
      </c>
      <c r="AU75" s="70" t="s">
        <v>75</v>
      </c>
      <c r="AV75" s="71">
        <f t="shared" si="4"/>
        <v>0</v>
      </c>
      <c r="AW75" s="58"/>
      <c r="AX75" s="58"/>
      <c r="AY75" s="58"/>
      <c r="AZ75" s="58"/>
      <c r="BA75" s="58"/>
      <c r="BB75" s="58"/>
      <c r="BC75" s="58"/>
      <c r="BD75" s="58"/>
      <c r="BE75" s="61"/>
    </row>
    <row r="76" spans="1:57" ht="34.049999999999997" customHeight="1" x14ac:dyDescent="0.3">
      <c r="A76" s="702"/>
      <c r="B76" s="675"/>
      <c r="C76" s="672"/>
      <c r="D76" s="72" t="s">
        <v>76</v>
      </c>
      <c r="E76" s="678"/>
      <c r="F76" s="672"/>
      <c r="G76" s="73">
        <f t="shared" si="0"/>
        <v>0</v>
      </c>
      <c r="H76" s="74">
        <f t="shared" si="1"/>
        <v>0</v>
      </c>
      <c r="I76" s="75"/>
      <c r="J76" s="75"/>
      <c r="K76" s="75"/>
      <c r="L76" s="76"/>
      <c r="M76" s="77">
        <f t="shared" si="2"/>
        <v>0</v>
      </c>
      <c r="N76" s="78"/>
      <c r="O76" s="78"/>
      <c r="P76" s="78"/>
      <c r="Q76" s="78"/>
      <c r="R76" s="81"/>
      <c r="S76" s="62"/>
      <c r="T76" s="62"/>
      <c r="U76" s="62"/>
      <c r="V76" s="108"/>
      <c r="W76" s="108"/>
      <c r="X76" s="63"/>
      <c r="Y76" s="109"/>
      <c r="Z76" s="63"/>
      <c r="AA76" s="64"/>
      <c r="AB76" s="65"/>
      <c r="AC76" s="65"/>
      <c r="AD76" s="65"/>
      <c r="AE76" s="65"/>
      <c r="AF76" s="66"/>
      <c r="AG76" s="82"/>
      <c r="AH76" s="85"/>
      <c r="AI76" s="84"/>
      <c r="AJ76" s="83">
        <f t="shared" si="32"/>
        <v>0</v>
      </c>
      <c r="AK76" s="84" t="s">
        <v>77</v>
      </c>
      <c r="AL76" s="75" t="s">
        <v>77</v>
      </c>
      <c r="AM76" s="85" t="s">
        <v>77</v>
      </c>
      <c r="AN76" s="82"/>
      <c r="AO76" s="75"/>
      <c r="AP76" s="85"/>
      <c r="AQ76" s="82" t="s">
        <v>75</v>
      </c>
      <c r="AR76" s="75" t="s">
        <v>75</v>
      </c>
      <c r="AS76" s="75" t="s">
        <v>75</v>
      </c>
      <c r="AT76" s="75" t="s">
        <v>75</v>
      </c>
      <c r="AU76" s="85" t="s">
        <v>75</v>
      </c>
      <c r="AV76" s="86">
        <f t="shared" si="4"/>
        <v>0</v>
      </c>
      <c r="AW76" s="108"/>
      <c r="AX76" s="108"/>
      <c r="AY76" s="108"/>
      <c r="AZ76" s="108"/>
      <c r="BA76" s="108"/>
      <c r="BB76" s="108"/>
      <c r="BC76" s="108"/>
      <c r="BD76" s="108"/>
      <c r="BE76" s="63"/>
    </row>
    <row r="77" spans="1:57" ht="34.049999999999997" customHeight="1" x14ac:dyDescent="0.3">
      <c r="A77" s="702"/>
      <c r="B77" s="675"/>
      <c r="C77" s="672"/>
      <c r="D77" s="72" t="s">
        <v>78</v>
      </c>
      <c r="E77" s="678"/>
      <c r="F77" s="672"/>
      <c r="G77" s="73">
        <f t="shared" si="0"/>
        <v>0</v>
      </c>
      <c r="H77" s="74">
        <f t="shared" si="1"/>
        <v>0</v>
      </c>
      <c r="I77" s="75"/>
      <c r="J77" s="75"/>
      <c r="K77" s="75"/>
      <c r="L77" s="76"/>
      <c r="M77" s="77">
        <f t="shared" si="2"/>
        <v>0</v>
      </c>
      <c r="N77" s="78"/>
      <c r="O77" s="78"/>
      <c r="P77" s="78"/>
      <c r="Q77" s="78"/>
      <c r="R77" s="81"/>
      <c r="S77" s="62"/>
      <c r="T77" s="62"/>
      <c r="U77" s="62"/>
      <c r="V77" s="108"/>
      <c r="W77" s="108"/>
      <c r="X77" s="63"/>
      <c r="Y77" s="109"/>
      <c r="Z77" s="63"/>
      <c r="AA77" s="64"/>
      <c r="AB77" s="65"/>
      <c r="AC77" s="65"/>
      <c r="AD77" s="65"/>
      <c r="AE77" s="65"/>
      <c r="AF77" s="66"/>
      <c r="AG77" s="82"/>
      <c r="AH77" s="85"/>
      <c r="AI77" s="84"/>
      <c r="AJ77" s="83">
        <f>SUM(AK77:AM77)</f>
        <v>0</v>
      </c>
      <c r="AK77" s="84"/>
      <c r="AL77" s="75"/>
      <c r="AM77" s="85"/>
      <c r="AN77" s="82" t="s">
        <v>75</v>
      </c>
      <c r="AO77" s="75" t="s">
        <v>75</v>
      </c>
      <c r="AP77" s="85" t="s">
        <v>75</v>
      </c>
      <c r="AQ77" s="82" t="s">
        <v>75</v>
      </c>
      <c r="AR77" s="75" t="s">
        <v>75</v>
      </c>
      <c r="AS77" s="75" t="s">
        <v>75</v>
      </c>
      <c r="AT77" s="75" t="s">
        <v>75</v>
      </c>
      <c r="AU77" s="85" t="s">
        <v>75</v>
      </c>
      <c r="AV77" s="86">
        <f t="shared" si="4"/>
        <v>0</v>
      </c>
      <c r="AW77" s="108"/>
      <c r="AX77" s="108"/>
      <c r="AY77" s="108"/>
      <c r="AZ77" s="108"/>
      <c r="BA77" s="108"/>
      <c r="BB77" s="108"/>
      <c r="BC77" s="108"/>
      <c r="BD77" s="108"/>
      <c r="BE77" s="63"/>
    </row>
    <row r="78" spans="1:57" ht="34.049999999999997" customHeight="1" x14ac:dyDescent="0.3">
      <c r="A78" s="702"/>
      <c r="B78" s="675"/>
      <c r="C78" s="672"/>
      <c r="D78" s="72" t="s">
        <v>79</v>
      </c>
      <c r="E78" s="678"/>
      <c r="F78" s="672"/>
      <c r="G78" s="73">
        <f t="shared" si="0"/>
        <v>19</v>
      </c>
      <c r="H78" s="74">
        <f t="shared" si="1"/>
        <v>0</v>
      </c>
      <c r="I78" s="75"/>
      <c r="J78" s="75"/>
      <c r="K78" s="75"/>
      <c r="L78" s="76"/>
      <c r="M78" s="77">
        <f t="shared" si="2"/>
        <v>19</v>
      </c>
      <c r="N78" s="78"/>
      <c r="O78" s="78"/>
      <c r="P78" s="78"/>
      <c r="Q78" s="78"/>
      <c r="R78" s="81">
        <v>19</v>
      </c>
      <c r="S78" s="62"/>
      <c r="T78" s="62"/>
      <c r="U78" s="62"/>
      <c r="V78" s="108">
        <v>18</v>
      </c>
      <c r="W78" s="108">
        <v>1</v>
      </c>
      <c r="X78" s="63"/>
      <c r="Y78" s="109">
        <v>18</v>
      </c>
      <c r="Z78" s="63">
        <v>1</v>
      </c>
      <c r="AA78" s="64"/>
      <c r="AB78" s="65"/>
      <c r="AC78" s="65"/>
      <c r="AD78" s="65"/>
      <c r="AE78" s="65">
        <v>2</v>
      </c>
      <c r="AF78" s="66"/>
      <c r="AG78" s="82">
        <v>38</v>
      </c>
      <c r="AH78" s="85">
        <v>22</v>
      </c>
      <c r="AI78" s="84">
        <v>105</v>
      </c>
      <c r="AJ78" s="83">
        <f t="shared" ref="AJ78:AJ79" si="33">SUM(AQ78:AU78)</f>
        <v>19</v>
      </c>
      <c r="AK78" s="84" t="s">
        <v>77</v>
      </c>
      <c r="AL78" s="75" t="s">
        <v>77</v>
      </c>
      <c r="AM78" s="85" t="s">
        <v>77</v>
      </c>
      <c r="AN78" s="82" t="s">
        <v>75</v>
      </c>
      <c r="AO78" s="75" t="s">
        <v>75</v>
      </c>
      <c r="AP78" s="85" t="s">
        <v>75</v>
      </c>
      <c r="AQ78" s="82">
        <v>1</v>
      </c>
      <c r="AR78" s="75">
        <v>2</v>
      </c>
      <c r="AS78" s="75">
        <v>13</v>
      </c>
      <c r="AT78" s="75">
        <v>2</v>
      </c>
      <c r="AU78" s="85">
        <v>1</v>
      </c>
      <c r="AV78" s="86">
        <f t="shared" si="4"/>
        <v>0</v>
      </c>
      <c r="AW78" s="108"/>
      <c r="AX78" s="108"/>
      <c r="AY78" s="108"/>
      <c r="AZ78" s="108"/>
      <c r="BA78" s="108"/>
      <c r="BB78" s="108"/>
      <c r="BC78" s="108"/>
      <c r="BD78" s="108"/>
      <c r="BE78" s="63"/>
    </row>
    <row r="79" spans="1:57" ht="34.049999999999997" customHeight="1" x14ac:dyDescent="0.3">
      <c r="A79" s="702"/>
      <c r="B79" s="676"/>
      <c r="C79" s="673"/>
      <c r="D79" s="89" t="s">
        <v>80</v>
      </c>
      <c r="E79" s="679"/>
      <c r="F79" s="673"/>
      <c r="G79" s="90">
        <f t="shared" si="0"/>
        <v>0</v>
      </c>
      <c r="H79" s="91">
        <f t="shared" si="1"/>
        <v>0</v>
      </c>
      <c r="I79" s="92"/>
      <c r="J79" s="92"/>
      <c r="K79" s="92"/>
      <c r="L79" s="93"/>
      <c r="M79" s="110">
        <f t="shared" si="2"/>
        <v>0</v>
      </c>
      <c r="N79" s="98"/>
      <c r="O79" s="98"/>
      <c r="P79" s="98"/>
      <c r="Q79" s="98"/>
      <c r="R79" s="99"/>
      <c r="S79" s="114"/>
      <c r="T79" s="114"/>
      <c r="U79" s="114"/>
      <c r="V79" s="98"/>
      <c r="W79" s="98"/>
      <c r="X79" s="99"/>
      <c r="Y79" s="97"/>
      <c r="Z79" s="99"/>
      <c r="AA79" s="103"/>
      <c r="AB79" s="92"/>
      <c r="AC79" s="92"/>
      <c r="AD79" s="92"/>
      <c r="AE79" s="92"/>
      <c r="AF79" s="93"/>
      <c r="AG79" s="103"/>
      <c r="AH79" s="106"/>
      <c r="AI79" s="105"/>
      <c r="AJ79" s="104">
        <f t="shared" si="33"/>
        <v>0</v>
      </c>
      <c r="AK79" s="105" t="s">
        <v>75</v>
      </c>
      <c r="AL79" s="92" t="s">
        <v>75</v>
      </c>
      <c r="AM79" s="106" t="s">
        <v>75</v>
      </c>
      <c r="AN79" s="103" t="s">
        <v>75</v>
      </c>
      <c r="AO79" s="92" t="s">
        <v>77</v>
      </c>
      <c r="AP79" s="106" t="s">
        <v>77</v>
      </c>
      <c r="AQ79" s="103"/>
      <c r="AR79" s="92"/>
      <c r="AS79" s="92"/>
      <c r="AT79" s="92"/>
      <c r="AU79" s="106"/>
      <c r="AV79" s="107">
        <f t="shared" si="4"/>
        <v>0</v>
      </c>
      <c r="AW79" s="98"/>
      <c r="AX79" s="98"/>
      <c r="AY79" s="98"/>
      <c r="AZ79" s="98"/>
      <c r="BA79" s="98"/>
      <c r="BB79" s="98"/>
      <c r="BC79" s="98"/>
      <c r="BD79" s="98"/>
      <c r="BE79" s="99"/>
    </row>
    <row r="80" spans="1:57" ht="34.049999999999997" customHeight="1" x14ac:dyDescent="0.3">
      <c r="A80" s="702"/>
      <c r="B80" s="674" t="s">
        <v>105</v>
      </c>
      <c r="C80" s="671" t="s">
        <v>106</v>
      </c>
      <c r="D80" s="51" t="s">
        <v>74</v>
      </c>
      <c r="E80" s="677">
        <v>15</v>
      </c>
      <c r="F80" s="680">
        <f>E80-SUM(M80:M84)</f>
        <v>3</v>
      </c>
      <c r="G80" s="53">
        <f t="shared" si="0"/>
        <v>0</v>
      </c>
      <c r="H80" s="54">
        <f t="shared" si="1"/>
        <v>0</v>
      </c>
      <c r="I80" s="55"/>
      <c r="J80" s="55"/>
      <c r="K80" s="55"/>
      <c r="L80" s="56"/>
      <c r="M80" s="57">
        <f t="shared" si="2"/>
        <v>0</v>
      </c>
      <c r="N80" s="58"/>
      <c r="O80" s="58"/>
      <c r="P80" s="58"/>
      <c r="Q80" s="58"/>
      <c r="R80" s="59"/>
      <c r="S80" s="60"/>
      <c r="T80" s="58"/>
      <c r="U80" s="58"/>
      <c r="V80" s="55"/>
      <c r="W80" s="58"/>
      <c r="X80" s="61"/>
      <c r="Y80" s="62"/>
      <c r="Z80" s="63"/>
      <c r="AA80" s="64"/>
      <c r="AB80" s="65"/>
      <c r="AC80" s="65"/>
      <c r="AD80" s="65"/>
      <c r="AE80" s="65"/>
      <c r="AF80" s="66"/>
      <c r="AG80" s="64"/>
      <c r="AH80" s="66"/>
      <c r="AI80" s="67"/>
      <c r="AJ80" s="68">
        <f t="shared" ref="AJ80:AJ81" si="34">SUM(AN80:AP80)</f>
        <v>0</v>
      </c>
      <c r="AK80" s="69" t="s">
        <v>75</v>
      </c>
      <c r="AL80" s="55" t="s">
        <v>75</v>
      </c>
      <c r="AM80" s="70" t="s">
        <v>75</v>
      </c>
      <c r="AN80" s="67"/>
      <c r="AO80" s="55"/>
      <c r="AP80" s="70"/>
      <c r="AQ80" s="67" t="s">
        <v>75</v>
      </c>
      <c r="AR80" s="55" t="s">
        <v>75</v>
      </c>
      <c r="AS80" s="55" t="s">
        <v>75</v>
      </c>
      <c r="AT80" s="55" t="s">
        <v>75</v>
      </c>
      <c r="AU80" s="56" t="s">
        <v>75</v>
      </c>
      <c r="AV80" s="71">
        <f t="shared" si="4"/>
        <v>0</v>
      </c>
      <c r="AW80" s="58"/>
      <c r="AX80" s="58"/>
      <c r="AY80" s="58"/>
      <c r="AZ80" s="58"/>
      <c r="BA80" s="58"/>
      <c r="BB80" s="58"/>
      <c r="BC80" s="58"/>
      <c r="BD80" s="58"/>
      <c r="BE80" s="61"/>
    </row>
    <row r="81" spans="1:57" ht="34.049999999999997" customHeight="1" x14ac:dyDescent="0.3">
      <c r="A81" s="702"/>
      <c r="B81" s="675"/>
      <c r="C81" s="672"/>
      <c r="D81" s="72" t="s">
        <v>76</v>
      </c>
      <c r="E81" s="678"/>
      <c r="F81" s="672"/>
      <c r="G81" s="73">
        <f t="shared" si="0"/>
        <v>0</v>
      </c>
      <c r="H81" s="74">
        <f t="shared" si="1"/>
        <v>0</v>
      </c>
      <c r="I81" s="75"/>
      <c r="J81" s="75"/>
      <c r="K81" s="75"/>
      <c r="L81" s="76"/>
      <c r="M81" s="77">
        <f t="shared" si="2"/>
        <v>0</v>
      </c>
      <c r="N81" s="78"/>
      <c r="O81" s="78"/>
      <c r="P81" s="78"/>
      <c r="Q81" s="78"/>
      <c r="R81" s="79"/>
      <c r="S81" s="80"/>
      <c r="T81" s="75"/>
      <c r="U81" s="75"/>
      <c r="V81" s="78"/>
      <c r="W81" s="78"/>
      <c r="X81" s="81"/>
      <c r="Y81" s="62"/>
      <c r="Z81" s="63"/>
      <c r="AA81" s="64"/>
      <c r="AB81" s="65"/>
      <c r="AC81" s="65"/>
      <c r="AD81" s="65"/>
      <c r="AE81" s="65"/>
      <c r="AF81" s="66"/>
      <c r="AG81" s="82"/>
      <c r="AH81" s="76"/>
      <c r="AI81" s="82"/>
      <c r="AJ81" s="83">
        <f t="shared" si="34"/>
        <v>0</v>
      </c>
      <c r="AK81" s="84" t="s">
        <v>77</v>
      </c>
      <c r="AL81" s="75" t="s">
        <v>77</v>
      </c>
      <c r="AM81" s="85" t="s">
        <v>77</v>
      </c>
      <c r="AN81" s="82"/>
      <c r="AO81" s="75"/>
      <c r="AP81" s="85"/>
      <c r="AQ81" s="82" t="s">
        <v>75</v>
      </c>
      <c r="AR81" s="75" t="s">
        <v>75</v>
      </c>
      <c r="AS81" s="75" t="s">
        <v>75</v>
      </c>
      <c r="AT81" s="75" t="s">
        <v>75</v>
      </c>
      <c r="AU81" s="76" t="s">
        <v>75</v>
      </c>
      <c r="AV81" s="86">
        <f t="shared" si="4"/>
        <v>0</v>
      </c>
      <c r="AW81" s="78"/>
      <c r="AX81" s="78"/>
      <c r="AY81" s="78"/>
      <c r="AZ81" s="78"/>
      <c r="BA81" s="78"/>
      <c r="BB81" s="78"/>
      <c r="BC81" s="78"/>
      <c r="BD81" s="78"/>
      <c r="BE81" s="81"/>
    </row>
    <row r="82" spans="1:57" ht="34.049999999999997" customHeight="1" x14ac:dyDescent="0.3">
      <c r="A82" s="702"/>
      <c r="B82" s="675"/>
      <c r="C82" s="672"/>
      <c r="D82" s="72" t="s">
        <v>78</v>
      </c>
      <c r="E82" s="678"/>
      <c r="F82" s="672"/>
      <c r="G82" s="73">
        <f t="shared" si="0"/>
        <v>0</v>
      </c>
      <c r="H82" s="74">
        <f t="shared" si="1"/>
        <v>0</v>
      </c>
      <c r="I82" s="75"/>
      <c r="J82" s="75"/>
      <c r="K82" s="75"/>
      <c r="L82" s="76"/>
      <c r="M82" s="77">
        <f t="shared" si="2"/>
        <v>0</v>
      </c>
      <c r="N82" s="78"/>
      <c r="O82" s="78"/>
      <c r="P82" s="78"/>
      <c r="Q82" s="87"/>
      <c r="R82" s="79"/>
      <c r="S82" s="80"/>
      <c r="T82" s="78"/>
      <c r="U82" s="78"/>
      <c r="V82" s="78"/>
      <c r="W82" s="78"/>
      <c r="X82" s="81"/>
      <c r="Y82" s="62"/>
      <c r="Z82" s="63"/>
      <c r="AA82" s="64"/>
      <c r="AB82" s="65"/>
      <c r="AC82" s="65"/>
      <c r="AD82" s="65"/>
      <c r="AE82" s="65"/>
      <c r="AF82" s="66"/>
      <c r="AG82" s="82"/>
      <c r="AH82" s="76"/>
      <c r="AI82" s="82"/>
      <c r="AJ82" s="83">
        <f>SUM(AK82:AM82)</f>
        <v>0</v>
      </c>
      <c r="AK82" s="84"/>
      <c r="AL82" s="75"/>
      <c r="AM82" s="85"/>
      <c r="AN82" s="82" t="s">
        <v>75</v>
      </c>
      <c r="AO82" s="75" t="s">
        <v>75</v>
      </c>
      <c r="AP82" s="85" t="s">
        <v>75</v>
      </c>
      <c r="AQ82" s="82" t="s">
        <v>75</v>
      </c>
      <c r="AR82" s="75" t="s">
        <v>75</v>
      </c>
      <c r="AS82" s="75" t="s">
        <v>75</v>
      </c>
      <c r="AT82" s="75" t="s">
        <v>75</v>
      </c>
      <c r="AU82" s="76" t="s">
        <v>75</v>
      </c>
      <c r="AV82" s="86">
        <f t="shared" si="4"/>
        <v>0</v>
      </c>
      <c r="AW82" s="78"/>
      <c r="AX82" s="78"/>
      <c r="AY82" s="78"/>
      <c r="AZ82" s="78"/>
      <c r="BA82" s="78"/>
      <c r="BB82" s="78"/>
      <c r="BC82" s="78"/>
      <c r="BD82" s="78"/>
      <c r="BE82" s="81"/>
    </row>
    <row r="83" spans="1:57" ht="34.049999999999997" customHeight="1" x14ac:dyDescent="0.3">
      <c r="A83" s="702"/>
      <c r="B83" s="675"/>
      <c r="C83" s="672"/>
      <c r="D83" s="72" t="s">
        <v>79</v>
      </c>
      <c r="E83" s="678"/>
      <c r="F83" s="672"/>
      <c r="G83" s="73">
        <f t="shared" si="0"/>
        <v>12</v>
      </c>
      <c r="H83" s="74">
        <f t="shared" si="1"/>
        <v>0</v>
      </c>
      <c r="I83" s="75"/>
      <c r="J83" s="75"/>
      <c r="K83" s="75"/>
      <c r="L83" s="76"/>
      <c r="M83" s="77">
        <f t="shared" si="2"/>
        <v>12</v>
      </c>
      <c r="N83" s="78"/>
      <c r="O83" s="78"/>
      <c r="P83" s="78"/>
      <c r="Q83" s="78"/>
      <c r="R83" s="79">
        <v>12</v>
      </c>
      <c r="S83" s="80"/>
      <c r="T83" s="78"/>
      <c r="U83" s="78"/>
      <c r="V83" s="78"/>
      <c r="W83" s="78">
        <v>12</v>
      </c>
      <c r="X83" s="81"/>
      <c r="Y83" s="62">
        <v>10</v>
      </c>
      <c r="Z83" s="63">
        <v>2</v>
      </c>
      <c r="AA83" s="64"/>
      <c r="AB83" s="65"/>
      <c r="AC83" s="65"/>
      <c r="AD83" s="65">
        <v>8</v>
      </c>
      <c r="AE83" s="65">
        <v>12</v>
      </c>
      <c r="AF83" s="66"/>
      <c r="AG83" s="82">
        <v>35</v>
      </c>
      <c r="AH83" s="76">
        <v>20</v>
      </c>
      <c r="AI83" s="82">
        <v>100</v>
      </c>
      <c r="AJ83" s="83">
        <f t="shared" ref="AJ83:AJ84" si="35">SUM(AQ83:AU83)</f>
        <v>12</v>
      </c>
      <c r="AK83" s="84" t="s">
        <v>77</v>
      </c>
      <c r="AL83" s="75" t="s">
        <v>77</v>
      </c>
      <c r="AM83" s="85" t="s">
        <v>77</v>
      </c>
      <c r="AN83" s="82" t="s">
        <v>75</v>
      </c>
      <c r="AO83" s="75" t="s">
        <v>75</v>
      </c>
      <c r="AP83" s="85" t="s">
        <v>75</v>
      </c>
      <c r="AQ83" s="88"/>
      <c r="AR83" s="76">
        <v>4</v>
      </c>
      <c r="AS83" s="76">
        <v>4</v>
      </c>
      <c r="AT83" s="76">
        <v>4</v>
      </c>
      <c r="AU83" s="85"/>
      <c r="AV83" s="86">
        <f t="shared" si="4"/>
        <v>0</v>
      </c>
      <c r="AW83" s="78"/>
      <c r="AX83" s="78"/>
      <c r="AY83" s="78"/>
      <c r="AZ83" s="78"/>
      <c r="BA83" s="78"/>
      <c r="BB83" s="78"/>
      <c r="BC83" s="78"/>
      <c r="BD83" s="78"/>
      <c r="BE83" s="81"/>
    </row>
    <row r="84" spans="1:57" ht="34.049999999999997" customHeight="1" x14ac:dyDescent="0.3">
      <c r="A84" s="703"/>
      <c r="B84" s="676"/>
      <c r="C84" s="673"/>
      <c r="D84" s="89" t="s">
        <v>80</v>
      </c>
      <c r="E84" s="679"/>
      <c r="F84" s="673"/>
      <c r="G84" s="90">
        <f t="shared" si="0"/>
        <v>0</v>
      </c>
      <c r="H84" s="91">
        <f t="shared" si="1"/>
        <v>0</v>
      </c>
      <c r="I84" s="92"/>
      <c r="J84" s="92"/>
      <c r="K84" s="92"/>
      <c r="L84" s="93"/>
      <c r="M84" s="94">
        <f t="shared" si="2"/>
        <v>0</v>
      </c>
      <c r="N84" s="95"/>
      <c r="O84" s="95"/>
      <c r="P84" s="95"/>
      <c r="Q84" s="95"/>
      <c r="R84" s="96"/>
      <c r="S84" s="97"/>
      <c r="T84" s="98"/>
      <c r="U84" s="98"/>
      <c r="V84" s="98"/>
      <c r="W84" s="98"/>
      <c r="X84" s="99"/>
      <c r="Y84" s="100"/>
      <c r="Z84" s="81"/>
      <c r="AA84" s="82"/>
      <c r="AB84" s="75"/>
      <c r="AC84" s="75"/>
      <c r="AD84" s="75"/>
      <c r="AE84" s="75"/>
      <c r="AF84" s="76"/>
      <c r="AG84" s="101"/>
      <c r="AH84" s="102"/>
      <c r="AI84" s="103"/>
      <c r="AJ84" s="104">
        <f t="shared" si="35"/>
        <v>0</v>
      </c>
      <c r="AK84" s="105" t="s">
        <v>75</v>
      </c>
      <c r="AL84" s="92" t="s">
        <v>75</v>
      </c>
      <c r="AM84" s="106" t="s">
        <v>75</v>
      </c>
      <c r="AN84" s="103" t="s">
        <v>75</v>
      </c>
      <c r="AO84" s="92" t="s">
        <v>77</v>
      </c>
      <c r="AP84" s="106" t="s">
        <v>77</v>
      </c>
      <c r="AQ84" s="103"/>
      <c r="AR84" s="92"/>
      <c r="AS84" s="92"/>
      <c r="AT84" s="92"/>
      <c r="AU84" s="93"/>
      <c r="AV84" s="107">
        <f t="shared" si="4"/>
        <v>0</v>
      </c>
      <c r="AW84" s="98"/>
      <c r="AX84" s="98"/>
      <c r="AY84" s="98"/>
      <c r="AZ84" s="98"/>
      <c r="BA84" s="98"/>
      <c r="BB84" s="98"/>
      <c r="BC84" s="98"/>
      <c r="BD84" s="98"/>
      <c r="BE84" s="99"/>
    </row>
    <row r="85" spans="1:57" ht="34.049999999999997" customHeight="1" x14ac:dyDescent="0.3">
      <c r="A85" s="741" t="s">
        <v>107</v>
      </c>
      <c r="B85" s="674" t="s">
        <v>108</v>
      </c>
      <c r="C85" s="671" t="s">
        <v>109</v>
      </c>
      <c r="D85" s="51" t="s">
        <v>74</v>
      </c>
      <c r="E85" s="677">
        <v>253</v>
      </c>
      <c r="F85" s="681">
        <f>E85-SUM(M85:M89)</f>
        <v>26</v>
      </c>
      <c r="G85" s="53">
        <f t="shared" si="0"/>
        <v>80</v>
      </c>
      <c r="H85" s="54">
        <f t="shared" si="1"/>
        <v>3</v>
      </c>
      <c r="I85" s="55">
        <v>2</v>
      </c>
      <c r="J85" s="55">
        <v>1</v>
      </c>
      <c r="K85" s="55"/>
      <c r="L85" s="56"/>
      <c r="M85" s="57">
        <f t="shared" si="2"/>
        <v>76</v>
      </c>
      <c r="N85" s="58"/>
      <c r="O85" s="58"/>
      <c r="P85" s="58"/>
      <c r="Q85" s="58"/>
      <c r="R85" s="61">
        <v>76</v>
      </c>
      <c r="S85" s="62">
        <v>7</v>
      </c>
      <c r="T85" s="62"/>
      <c r="U85" s="62"/>
      <c r="V85" s="108">
        <v>67</v>
      </c>
      <c r="W85" s="108">
        <v>2</v>
      </c>
      <c r="X85" s="63"/>
      <c r="Y85" s="60">
        <v>70</v>
      </c>
      <c r="Z85" s="61">
        <v>6</v>
      </c>
      <c r="AA85" s="67"/>
      <c r="AB85" s="55">
        <v>15</v>
      </c>
      <c r="AC85" s="55">
        <v>15</v>
      </c>
      <c r="AD85" s="55">
        <v>3</v>
      </c>
      <c r="AE85" s="55">
        <v>21</v>
      </c>
      <c r="AF85" s="56">
        <v>7</v>
      </c>
      <c r="AG85" s="67">
        <v>41.2</v>
      </c>
      <c r="AH85" s="70">
        <v>18</v>
      </c>
      <c r="AI85" s="69">
        <v>9.8000000000000007</v>
      </c>
      <c r="AJ85" s="68">
        <f t="shared" ref="AJ85:AJ86" si="36">SUM(AN85:AP85)</f>
        <v>69</v>
      </c>
      <c r="AK85" s="69" t="s">
        <v>75</v>
      </c>
      <c r="AL85" s="55" t="s">
        <v>75</v>
      </c>
      <c r="AM85" s="70" t="s">
        <v>75</v>
      </c>
      <c r="AN85" s="67">
        <v>8</v>
      </c>
      <c r="AO85" s="55">
        <v>61</v>
      </c>
      <c r="AP85" s="70">
        <v>0</v>
      </c>
      <c r="AQ85" s="67" t="s">
        <v>75</v>
      </c>
      <c r="AR85" s="55" t="s">
        <v>75</v>
      </c>
      <c r="AS85" s="55" t="s">
        <v>75</v>
      </c>
      <c r="AT85" s="55" t="s">
        <v>75</v>
      </c>
      <c r="AU85" s="70" t="s">
        <v>75</v>
      </c>
      <c r="AV85" s="71">
        <f t="shared" si="4"/>
        <v>4</v>
      </c>
      <c r="AW85" s="108"/>
      <c r="AX85" s="108"/>
      <c r="AY85" s="108"/>
      <c r="AZ85" s="108">
        <v>1</v>
      </c>
      <c r="BA85" s="108">
        <v>2</v>
      </c>
      <c r="BB85" s="108"/>
      <c r="BC85" s="108">
        <v>1</v>
      </c>
      <c r="BD85" s="108"/>
      <c r="BE85" s="63"/>
    </row>
    <row r="86" spans="1:57" ht="34.049999999999997" customHeight="1" x14ac:dyDescent="0.3">
      <c r="A86" s="702"/>
      <c r="B86" s="675"/>
      <c r="C86" s="672"/>
      <c r="D86" s="72" t="s">
        <v>76</v>
      </c>
      <c r="E86" s="678"/>
      <c r="F86" s="672"/>
      <c r="G86" s="73">
        <f t="shared" si="0"/>
        <v>0</v>
      </c>
      <c r="H86" s="74">
        <f t="shared" si="1"/>
        <v>0</v>
      </c>
      <c r="I86" s="75"/>
      <c r="J86" s="75"/>
      <c r="K86" s="75"/>
      <c r="L86" s="76"/>
      <c r="M86" s="77">
        <f t="shared" si="2"/>
        <v>0</v>
      </c>
      <c r="N86" s="78"/>
      <c r="O86" s="78"/>
      <c r="P86" s="78"/>
      <c r="Q86" s="78"/>
      <c r="R86" s="81"/>
      <c r="S86" s="62"/>
      <c r="T86" s="62"/>
      <c r="U86" s="62"/>
      <c r="V86" s="108"/>
      <c r="W86" s="108"/>
      <c r="X86" s="63"/>
      <c r="Y86" s="109"/>
      <c r="Z86" s="63"/>
      <c r="AA86" s="64"/>
      <c r="AB86" s="65"/>
      <c r="AC86" s="65"/>
      <c r="AD86" s="65"/>
      <c r="AE86" s="65"/>
      <c r="AF86" s="66"/>
      <c r="AG86" s="82"/>
      <c r="AH86" s="85"/>
      <c r="AI86" s="84"/>
      <c r="AJ86" s="83">
        <f t="shared" si="36"/>
        <v>0</v>
      </c>
      <c r="AK86" s="84" t="s">
        <v>77</v>
      </c>
      <c r="AL86" s="75" t="s">
        <v>77</v>
      </c>
      <c r="AM86" s="85" t="s">
        <v>77</v>
      </c>
      <c r="AN86" s="82"/>
      <c r="AO86" s="75"/>
      <c r="AP86" s="85"/>
      <c r="AQ86" s="82" t="s">
        <v>75</v>
      </c>
      <c r="AR86" s="75" t="s">
        <v>75</v>
      </c>
      <c r="AS86" s="75" t="s">
        <v>75</v>
      </c>
      <c r="AT86" s="75" t="s">
        <v>75</v>
      </c>
      <c r="AU86" s="85" t="s">
        <v>75</v>
      </c>
      <c r="AV86" s="86">
        <f t="shared" si="4"/>
        <v>0</v>
      </c>
      <c r="AW86" s="108"/>
      <c r="AX86" s="108"/>
      <c r="AY86" s="108"/>
      <c r="AZ86" s="108"/>
      <c r="BA86" s="108"/>
      <c r="BB86" s="108"/>
      <c r="BC86" s="108"/>
      <c r="BD86" s="108"/>
      <c r="BE86" s="63"/>
    </row>
    <row r="87" spans="1:57" ht="34.049999999999997" customHeight="1" x14ac:dyDescent="0.3">
      <c r="A87" s="702"/>
      <c r="B87" s="675"/>
      <c r="C87" s="672"/>
      <c r="D87" s="72" t="s">
        <v>78</v>
      </c>
      <c r="E87" s="678"/>
      <c r="F87" s="672"/>
      <c r="G87" s="73">
        <f t="shared" si="0"/>
        <v>7</v>
      </c>
      <c r="H87" s="74">
        <f t="shared" si="1"/>
        <v>0</v>
      </c>
      <c r="I87" s="75"/>
      <c r="J87" s="75"/>
      <c r="K87" s="75"/>
      <c r="L87" s="76"/>
      <c r="M87" s="77">
        <f t="shared" si="2"/>
        <v>7</v>
      </c>
      <c r="N87" s="78"/>
      <c r="O87" s="78">
        <v>7</v>
      </c>
      <c r="P87" s="78"/>
      <c r="Q87" s="78"/>
      <c r="R87" s="81"/>
      <c r="S87" s="62"/>
      <c r="T87" s="62"/>
      <c r="U87" s="62">
        <v>7</v>
      </c>
      <c r="V87" s="108"/>
      <c r="W87" s="108"/>
      <c r="X87" s="63"/>
      <c r="Y87" s="109">
        <v>7</v>
      </c>
      <c r="Z87" s="63"/>
      <c r="AA87" s="64"/>
      <c r="AB87" s="65">
        <v>1</v>
      </c>
      <c r="AC87" s="65">
        <v>1</v>
      </c>
      <c r="AD87" s="65"/>
      <c r="AE87" s="65">
        <v>2</v>
      </c>
      <c r="AF87" s="66">
        <v>1</v>
      </c>
      <c r="AG87" s="82">
        <v>35.5</v>
      </c>
      <c r="AH87" s="85">
        <v>13</v>
      </c>
      <c r="AI87" s="84">
        <v>74.599999999999994</v>
      </c>
      <c r="AJ87" s="83">
        <f>SUM(AK87:AM87)</f>
        <v>7</v>
      </c>
      <c r="AK87" s="84">
        <v>3</v>
      </c>
      <c r="AL87" s="75">
        <v>4</v>
      </c>
      <c r="AM87" s="85"/>
      <c r="AN87" s="82" t="s">
        <v>75</v>
      </c>
      <c r="AO87" s="75" t="s">
        <v>75</v>
      </c>
      <c r="AP87" s="85" t="s">
        <v>75</v>
      </c>
      <c r="AQ87" s="82" t="s">
        <v>75</v>
      </c>
      <c r="AR87" s="75" t="s">
        <v>75</v>
      </c>
      <c r="AS87" s="75" t="s">
        <v>75</v>
      </c>
      <c r="AT87" s="75" t="s">
        <v>75</v>
      </c>
      <c r="AU87" s="85" t="s">
        <v>75</v>
      </c>
      <c r="AV87" s="86">
        <f t="shared" si="4"/>
        <v>0</v>
      </c>
      <c r="AW87" s="108"/>
      <c r="AX87" s="108"/>
      <c r="AY87" s="108"/>
      <c r="AZ87" s="108"/>
      <c r="BA87" s="108"/>
      <c r="BB87" s="108"/>
      <c r="BC87" s="108"/>
      <c r="BD87" s="108"/>
      <c r="BE87" s="63"/>
    </row>
    <row r="88" spans="1:57" ht="34.049999999999997" customHeight="1" x14ac:dyDescent="0.3">
      <c r="A88" s="702"/>
      <c r="B88" s="675"/>
      <c r="C88" s="672"/>
      <c r="D88" s="72" t="s">
        <v>79</v>
      </c>
      <c r="E88" s="678"/>
      <c r="F88" s="672"/>
      <c r="G88" s="73">
        <f t="shared" si="0"/>
        <v>145</v>
      </c>
      <c r="H88" s="74">
        <f t="shared" si="1"/>
        <v>3</v>
      </c>
      <c r="I88" s="75"/>
      <c r="J88" s="75">
        <v>2</v>
      </c>
      <c r="K88" s="75">
        <v>1</v>
      </c>
      <c r="L88" s="76"/>
      <c r="M88" s="77">
        <f t="shared" si="2"/>
        <v>144</v>
      </c>
      <c r="N88" s="78"/>
      <c r="O88" s="78"/>
      <c r="P88" s="78"/>
      <c r="Q88" s="78"/>
      <c r="R88" s="81">
        <v>144</v>
      </c>
      <c r="S88" s="62">
        <v>14</v>
      </c>
      <c r="T88" s="62"/>
      <c r="U88" s="62"/>
      <c r="V88" s="108">
        <v>124</v>
      </c>
      <c r="W88" s="108">
        <v>6</v>
      </c>
      <c r="X88" s="63"/>
      <c r="Y88" s="109">
        <v>121</v>
      </c>
      <c r="Z88" s="63">
        <v>23</v>
      </c>
      <c r="AA88" s="64"/>
      <c r="AB88" s="65">
        <v>37</v>
      </c>
      <c r="AC88" s="65">
        <v>33</v>
      </c>
      <c r="AD88" s="65">
        <v>5</v>
      </c>
      <c r="AE88" s="65">
        <v>51</v>
      </c>
      <c r="AF88" s="66">
        <v>20</v>
      </c>
      <c r="AG88" s="82">
        <v>42.1</v>
      </c>
      <c r="AH88" s="85">
        <v>17</v>
      </c>
      <c r="AI88" s="84">
        <v>98.5</v>
      </c>
      <c r="AJ88" s="83">
        <f t="shared" ref="AJ88:AJ89" si="37">SUM(AQ88:AU88)</f>
        <v>130</v>
      </c>
      <c r="AK88" s="84" t="s">
        <v>77</v>
      </c>
      <c r="AL88" s="75" t="s">
        <v>77</v>
      </c>
      <c r="AM88" s="85" t="s">
        <v>77</v>
      </c>
      <c r="AN88" s="82" t="s">
        <v>75</v>
      </c>
      <c r="AO88" s="75" t="s">
        <v>75</v>
      </c>
      <c r="AP88" s="85" t="s">
        <v>75</v>
      </c>
      <c r="AQ88" s="82">
        <v>8</v>
      </c>
      <c r="AR88" s="75">
        <v>29</v>
      </c>
      <c r="AS88" s="75">
        <v>63</v>
      </c>
      <c r="AT88" s="75">
        <v>25</v>
      </c>
      <c r="AU88" s="85">
        <v>5</v>
      </c>
      <c r="AV88" s="86">
        <f t="shared" si="4"/>
        <v>1</v>
      </c>
      <c r="AW88" s="108"/>
      <c r="AX88" s="108"/>
      <c r="AY88" s="108"/>
      <c r="AZ88" s="108"/>
      <c r="BA88" s="108"/>
      <c r="BB88" s="108"/>
      <c r="BC88" s="108"/>
      <c r="BD88" s="108">
        <v>1</v>
      </c>
      <c r="BE88" s="63"/>
    </row>
    <row r="89" spans="1:57" ht="34.049999999999997" customHeight="1" x14ac:dyDescent="0.3">
      <c r="A89" s="702"/>
      <c r="B89" s="676"/>
      <c r="C89" s="673"/>
      <c r="D89" s="89" t="s">
        <v>80</v>
      </c>
      <c r="E89" s="679"/>
      <c r="F89" s="673"/>
      <c r="G89" s="90">
        <f t="shared" si="0"/>
        <v>0</v>
      </c>
      <c r="H89" s="91">
        <f t="shared" si="1"/>
        <v>0</v>
      </c>
      <c r="I89" s="92"/>
      <c r="J89" s="92"/>
      <c r="K89" s="92"/>
      <c r="L89" s="93"/>
      <c r="M89" s="110">
        <f t="shared" si="2"/>
        <v>0</v>
      </c>
      <c r="N89" s="98"/>
      <c r="O89" s="98"/>
      <c r="P89" s="98"/>
      <c r="Q89" s="98"/>
      <c r="R89" s="99"/>
      <c r="S89" s="100"/>
      <c r="T89" s="100"/>
      <c r="U89" s="100"/>
      <c r="V89" s="78"/>
      <c r="W89" s="78"/>
      <c r="X89" s="81"/>
      <c r="Y89" s="80"/>
      <c r="Z89" s="81"/>
      <c r="AA89" s="82"/>
      <c r="AB89" s="75"/>
      <c r="AC89" s="75"/>
      <c r="AD89" s="75"/>
      <c r="AE89" s="75"/>
      <c r="AF89" s="76"/>
      <c r="AG89" s="103"/>
      <c r="AH89" s="106"/>
      <c r="AI89" s="111"/>
      <c r="AJ89" s="112">
        <f t="shared" si="37"/>
        <v>0</v>
      </c>
      <c r="AK89" s="105" t="s">
        <v>75</v>
      </c>
      <c r="AL89" s="92" t="s">
        <v>75</v>
      </c>
      <c r="AM89" s="106" t="s">
        <v>75</v>
      </c>
      <c r="AN89" s="103" t="s">
        <v>75</v>
      </c>
      <c r="AO89" s="92" t="s">
        <v>77</v>
      </c>
      <c r="AP89" s="106" t="s">
        <v>77</v>
      </c>
      <c r="AQ89" s="103"/>
      <c r="AR89" s="92"/>
      <c r="AS89" s="92"/>
      <c r="AT89" s="92"/>
      <c r="AU89" s="106"/>
      <c r="AV89" s="107">
        <f t="shared" si="4"/>
        <v>0</v>
      </c>
      <c r="AW89" s="78"/>
      <c r="AX89" s="78"/>
      <c r="AY89" s="78"/>
      <c r="AZ89" s="78"/>
      <c r="BA89" s="78"/>
      <c r="BB89" s="78"/>
      <c r="BC89" s="78"/>
      <c r="BD89" s="78"/>
      <c r="BE89" s="81"/>
    </row>
    <row r="90" spans="1:57" ht="34.049999999999997" customHeight="1" x14ac:dyDescent="0.3">
      <c r="A90" s="702"/>
      <c r="B90" s="674" t="s">
        <v>110</v>
      </c>
      <c r="C90" s="671" t="s">
        <v>111</v>
      </c>
      <c r="D90" s="51" t="s">
        <v>74</v>
      </c>
      <c r="E90" s="677">
        <v>37</v>
      </c>
      <c r="F90" s="681">
        <f>E90-SUM(M90:M94)</f>
        <v>5</v>
      </c>
      <c r="G90" s="53">
        <f t="shared" si="0"/>
        <v>0</v>
      </c>
      <c r="H90" s="54">
        <f t="shared" si="1"/>
        <v>0</v>
      </c>
      <c r="I90" s="55"/>
      <c r="J90" s="55"/>
      <c r="K90" s="55"/>
      <c r="L90" s="56"/>
      <c r="M90" s="57">
        <f t="shared" si="2"/>
        <v>0</v>
      </c>
      <c r="N90" s="58"/>
      <c r="O90" s="58"/>
      <c r="P90" s="58"/>
      <c r="Q90" s="58"/>
      <c r="R90" s="61"/>
      <c r="S90" s="113"/>
      <c r="T90" s="113"/>
      <c r="U90" s="113"/>
      <c r="V90" s="58"/>
      <c r="W90" s="58"/>
      <c r="X90" s="61"/>
      <c r="Y90" s="60"/>
      <c r="Z90" s="61"/>
      <c r="AA90" s="67"/>
      <c r="AB90" s="55"/>
      <c r="AC90" s="55"/>
      <c r="AD90" s="55"/>
      <c r="AE90" s="55"/>
      <c r="AF90" s="56"/>
      <c r="AG90" s="67"/>
      <c r="AH90" s="70"/>
      <c r="AI90" s="69"/>
      <c r="AJ90" s="68">
        <f t="shared" ref="AJ90:AJ91" si="38">SUM(AN90:AP90)</f>
        <v>0</v>
      </c>
      <c r="AK90" s="69" t="s">
        <v>75</v>
      </c>
      <c r="AL90" s="55" t="s">
        <v>75</v>
      </c>
      <c r="AM90" s="70" t="s">
        <v>75</v>
      </c>
      <c r="AN90" s="67"/>
      <c r="AO90" s="55"/>
      <c r="AP90" s="70"/>
      <c r="AQ90" s="67" t="s">
        <v>75</v>
      </c>
      <c r="AR90" s="55" t="s">
        <v>75</v>
      </c>
      <c r="AS90" s="55" t="s">
        <v>75</v>
      </c>
      <c r="AT90" s="55" t="s">
        <v>75</v>
      </c>
      <c r="AU90" s="70" t="s">
        <v>75</v>
      </c>
      <c r="AV90" s="71">
        <f t="shared" si="4"/>
        <v>0</v>
      </c>
      <c r="AW90" s="58"/>
      <c r="AX90" s="58"/>
      <c r="AY90" s="58"/>
      <c r="AZ90" s="58"/>
      <c r="BA90" s="58"/>
      <c r="BB90" s="58"/>
      <c r="BC90" s="58"/>
      <c r="BD90" s="58"/>
      <c r="BE90" s="61"/>
    </row>
    <row r="91" spans="1:57" ht="34.049999999999997" customHeight="1" x14ac:dyDescent="0.3">
      <c r="A91" s="702"/>
      <c r="B91" s="675"/>
      <c r="C91" s="672"/>
      <c r="D91" s="72" t="s">
        <v>76</v>
      </c>
      <c r="E91" s="678"/>
      <c r="F91" s="672"/>
      <c r="G91" s="73">
        <f t="shared" si="0"/>
        <v>0</v>
      </c>
      <c r="H91" s="74">
        <f t="shared" si="1"/>
        <v>0</v>
      </c>
      <c r="I91" s="75"/>
      <c r="J91" s="75"/>
      <c r="K91" s="75"/>
      <c r="L91" s="76"/>
      <c r="M91" s="77">
        <f t="shared" si="2"/>
        <v>0</v>
      </c>
      <c r="N91" s="78"/>
      <c r="O91" s="78"/>
      <c r="P91" s="78"/>
      <c r="Q91" s="78"/>
      <c r="R91" s="81"/>
      <c r="S91" s="62"/>
      <c r="T91" s="62"/>
      <c r="U91" s="62"/>
      <c r="V91" s="108"/>
      <c r="W91" s="108"/>
      <c r="X91" s="63"/>
      <c r="Y91" s="109"/>
      <c r="Z91" s="63"/>
      <c r="AA91" s="64"/>
      <c r="AB91" s="65"/>
      <c r="AC91" s="65"/>
      <c r="AD91" s="65"/>
      <c r="AE91" s="65"/>
      <c r="AF91" s="66"/>
      <c r="AG91" s="82"/>
      <c r="AH91" s="85"/>
      <c r="AI91" s="84"/>
      <c r="AJ91" s="83">
        <f t="shared" si="38"/>
        <v>0</v>
      </c>
      <c r="AK91" s="84" t="s">
        <v>77</v>
      </c>
      <c r="AL91" s="75" t="s">
        <v>77</v>
      </c>
      <c r="AM91" s="85" t="s">
        <v>77</v>
      </c>
      <c r="AN91" s="82"/>
      <c r="AO91" s="75"/>
      <c r="AP91" s="85"/>
      <c r="AQ91" s="82" t="s">
        <v>75</v>
      </c>
      <c r="AR91" s="75" t="s">
        <v>75</v>
      </c>
      <c r="AS91" s="75" t="s">
        <v>75</v>
      </c>
      <c r="AT91" s="75" t="s">
        <v>75</v>
      </c>
      <c r="AU91" s="85" t="s">
        <v>75</v>
      </c>
      <c r="AV91" s="86">
        <f t="shared" si="4"/>
        <v>0</v>
      </c>
      <c r="AW91" s="108"/>
      <c r="AX91" s="108"/>
      <c r="AY91" s="108"/>
      <c r="AZ91" s="108"/>
      <c r="BA91" s="108"/>
      <c r="BB91" s="108"/>
      <c r="BC91" s="108"/>
      <c r="BD91" s="108"/>
      <c r="BE91" s="63"/>
    </row>
    <row r="92" spans="1:57" ht="34.049999999999997" customHeight="1" x14ac:dyDescent="0.3">
      <c r="A92" s="702"/>
      <c r="B92" s="675"/>
      <c r="C92" s="672"/>
      <c r="D92" s="72" t="s">
        <v>78</v>
      </c>
      <c r="E92" s="678"/>
      <c r="F92" s="672"/>
      <c r="G92" s="73">
        <f t="shared" si="0"/>
        <v>0</v>
      </c>
      <c r="H92" s="74">
        <f t="shared" si="1"/>
        <v>0</v>
      </c>
      <c r="I92" s="75"/>
      <c r="J92" s="75"/>
      <c r="K92" s="75"/>
      <c r="L92" s="76"/>
      <c r="M92" s="77">
        <f t="shared" si="2"/>
        <v>0</v>
      </c>
      <c r="N92" s="78"/>
      <c r="O92" s="78"/>
      <c r="P92" s="78"/>
      <c r="Q92" s="78"/>
      <c r="R92" s="81"/>
      <c r="S92" s="62"/>
      <c r="T92" s="62"/>
      <c r="U92" s="62"/>
      <c r="V92" s="108"/>
      <c r="W92" s="108"/>
      <c r="X92" s="63"/>
      <c r="Y92" s="109"/>
      <c r="Z92" s="63"/>
      <c r="AA92" s="64"/>
      <c r="AB92" s="65"/>
      <c r="AC92" s="65"/>
      <c r="AD92" s="65"/>
      <c r="AE92" s="65"/>
      <c r="AF92" s="66"/>
      <c r="AG92" s="82"/>
      <c r="AH92" s="85"/>
      <c r="AI92" s="84"/>
      <c r="AJ92" s="83">
        <f>SUM(AK92:AM92)</f>
        <v>0</v>
      </c>
      <c r="AK92" s="84"/>
      <c r="AL92" s="75"/>
      <c r="AM92" s="85"/>
      <c r="AN92" s="82" t="s">
        <v>75</v>
      </c>
      <c r="AO92" s="75" t="s">
        <v>75</v>
      </c>
      <c r="AP92" s="85" t="s">
        <v>75</v>
      </c>
      <c r="AQ92" s="82" t="s">
        <v>75</v>
      </c>
      <c r="AR92" s="75" t="s">
        <v>75</v>
      </c>
      <c r="AS92" s="75" t="s">
        <v>75</v>
      </c>
      <c r="AT92" s="75" t="s">
        <v>75</v>
      </c>
      <c r="AU92" s="85" t="s">
        <v>75</v>
      </c>
      <c r="AV92" s="86">
        <f t="shared" si="4"/>
        <v>0</v>
      </c>
      <c r="AW92" s="108"/>
      <c r="AX92" s="108"/>
      <c r="AY92" s="108"/>
      <c r="AZ92" s="108"/>
      <c r="BA92" s="108"/>
      <c r="BB92" s="108"/>
      <c r="BC92" s="108"/>
      <c r="BD92" s="108"/>
      <c r="BE92" s="63"/>
    </row>
    <row r="93" spans="1:57" ht="34.049999999999997" customHeight="1" x14ac:dyDescent="0.3">
      <c r="A93" s="702"/>
      <c r="B93" s="675"/>
      <c r="C93" s="672"/>
      <c r="D93" s="72" t="s">
        <v>79</v>
      </c>
      <c r="E93" s="678"/>
      <c r="F93" s="672"/>
      <c r="G93" s="73">
        <f t="shared" si="0"/>
        <v>33</v>
      </c>
      <c r="H93" s="74">
        <f t="shared" si="1"/>
        <v>1</v>
      </c>
      <c r="I93" s="75">
        <v>1</v>
      </c>
      <c r="J93" s="75"/>
      <c r="K93" s="75"/>
      <c r="L93" s="76"/>
      <c r="M93" s="77">
        <f t="shared" si="2"/>
        <v>32</v>
      </c>
      <c r="N93" s="78"/>
      <c r="O93" s="78"/>
      <c r="P93" s="78"/>
      <c r="Q93" s="78"/>
      <c r="R93" s="81">
        <v>32</v>
      </c>
      <c r="S93" s="62">
        <v>2</v>
      </c>
      <c r="T93" s="62"/>
      <c r="U93" s="62"/>
      <c r="V93" s="108">
        <v>30</v>
      </c>
      <c r="W93" s="108"/>
      <c r="X93" s="63"/>
      <c r="Y93" s="109">
        <v>30</v>
      </c>
      <c r="Z93" s="63">
        <v>2</v>
      </c>
      <c r="AA93" s="64"/>
      <c r="AB93" s="65">
        <v>13</v>
      </c>
      <c r="AC93" s="65">
        <v>11</v>
      </c>
      <c r="AD93" s="65">
        <v>4</v>
      </c>
      <c r="AE93" s="65">
        <v>19</v>
      </c>
      <c r="AF93" s="66">
        <v>19</v>
      </c>
      <c r="AG93" s="82">
        <v>42</v>
      </c>
      <c r="AH93" s="85">
        <v>30</v>
      </c>
      <c r="AI93" s="84">
        <v>100</v>
      </c>
      <c r="AJ93" s="83">
        <f t="shared" ref="AJ93:AJ94" si="39">SUM(AQ93:AU93)</f>
        <v>30</v>
      </c>
      <c r="AK93" s="84" t="s">
        <v>77</v>
      </c>
      <c r="AL93" s="75" t="s">
        <v>77</v>
      </c>
      <c r="AM93" s="85" t="s">
        <v>77</v>
      </c>
      <c r="AN93" s="82" t="s">
        <v>75</v>
      </c>
      <c r="AO93" s="75" t="s">
        <v>75</v>
      </c>
      <c r="AP93" s="85" t="s">
        <v>75</v>
      </c>
      <c r="AQ93" s="82">
        <v>1</v>
      </c>
      <c r="AR93" s="75">
        <v>11</v>
      </c>
      <c r="AS93" s="75">
        <v>13</v>
      </c>
      <c r="AT93" s="75">
        <v>5</v>
      </c>
      <c r="AU93" s="85"/>
      <c r="AV93" s="86">
        <f t="shared" si="4"/>
        <v>1</v>
      </c>
      <c r="AW93" s="108"/>
      <c r="AX93" s="108"/>
      <c r="AY93" s="108"/>
      <c r="AZ93" s="108"/>
      <c r="BA93" s="108"/>
      <c r="BB93" s="108"/>
      <c r="BC93" s="108"/>
      <c r="BD93" s="108">
        <v>1</v>
      </c>
      <c r="BE93" s="63"/>
    </row>
    <row r="94" spans="1:57" ht="34.049999999999997" customHeight="1" x14ac:dyDescent="0.3">
      <c r="A94" s="702"/>
      <c r="B94" s="676"/>
      <c r="C94" s="673"/>
      <c r="D94" s="89" t="s">
        <v>80</v>
      </c>
      <c r="E94" s="679"/>
      <c r="F94" s="673"/>
      <c r="G94" s="90">
        <f t="shared" si="0"/>
        <v>0</v>
      </c>
      <c r="H94" s="91">
        <f t="shared" si="1"/>
        <v>0</v>
      </c>
      <c r="I94" s="92"/>
      <c r="J94" s="92"/>
      <c r="K94" s="92"/>
      <c r="L94" s="93"/>
      <c r="M94" s="110">
        <f t="shared" si="2"/>
        <v>0</v>
      </c>
      <c r="N94" s="98"/>
      <c r="O94" s="98"/>
      <c r="P94" s="98"/>
      <c r="Q94" s="98"/>
      <c r="R94" s="99"/>
      <c r="S94" s="114"/>
      <c r="T94" s="114"/>
      <c r="U94" s="114"/>
      <c r="V94" s="98"/>
      <c r="W94" s="98"/>
      <c r="X94" s="99"/>
      <c r="Y94" s="97"/>
      <c r="Z94" s="99"/>
      <c r="AA94" s="103"/>
      <c r="AB94" s="92"/>
      <c r="AC94" s="92"/>
      <c r="AD94" s="92"/>
      <c r="AE94" s="92"/>
      <c r="AF94" s="93"/>
      <c r="AG94" s="103"/>
      <c r="AH94" s="106"/>
      <c r="AI94" s="105"/>
      <c r="AJ94" s="104">
        <f t="shared" si="39"/>
        <v>0</v>
      </c>
      <c r="AK94" s="105" t="s">
        <v>75</v>
      </c>
      <c r="AL94" s="92" t="s">
        <v>75</v>
      </c>
      <c r="AM94" s="106" t="s">
        <v>75</v>
      </c>
      <c r="AN94" s="103" t="s">
        <v>75</v>
      </c>
      <c r="AO94" s="92" t="s">
        <v>77</v>
      </c>
      <c r="AP94" s="106" t="s">
        <v>77</v>
      </c>
      <c r="AQ94" s="103"/>
      <c r="AR94" s="92"/>
      <c r="AS94" s="92"/>
      <c r="AT94" s="92"/>
      <c r="AU94" s="106"/>
      <c r="AV94" s="107">
        <f t="shared" si="4"/>
        <v>0</v>
      </c>
      <c r="AW94" s="98"/>
      <c r="AX94" s="98"/>
      <c r="AY94" s="98"/>
      <c r="AZ94" s="98"/>
      <c r="BA94" s="98"/>
      <c r="BB94" s="98"/>
      <c r="BC94" s="98"/>
      <c r="BD94" s="98"/>
      <c r="BE94" s="99"/>
    </row>
    <row r="95" spans="1:57" ht="34.049999999999997" customHeight="1" x14ac:dyDescent="0.3">
      <c r="A95" s="702"/>
      <c r="B95" s="674" t="s">
        <v>112</v>
      </c>
      <c r="C95" s="671" t="s">
        <v>113</v>
      </c>
      <c r="D95" s="51" t="s">
        <v>74</v>
      </c>
      <c r="E95" s="677">
        <v>25</v>
      </c>
      <c r="F95" s="681">
        <f>E95-SUM(M95:M99)</f>
        <v>-16</v>
      </c>
      <c r="G95" s="53">
        <f t="shared" si="0"/>
        <v>0</v>
      </c>
      <c r="H95" s="54">
        <f t="shared" si="1"/>
        <v>0</v>
      </c>
      <c r="I95" s="55"/>
      <c r="J95" s="55"/>
      <c r="K95" s="55"/>
      <c r="L95" s="56"/>
      <c r="M95" s="57">
        <f t="shared" si="2"/>
        <v>0</v>
      </c>
      <c r="N95" s="58"/>
      <c r="O95" s="58"/>
      <c r="P95" s="58"/>
      <c r="Q95" s="58"/>
      <c r="R95" s="59"/>
      <c r="S95" s="60"/>
      <c r="T95" s="58"/>
      <c r="U95" s="58"/>
      <c r="V95" s="55"/>
      <c r="W95" s="58"/>
      <c r="X95" s="61"/>
      <c r="Y95" s="62"/>
      <c r="Z95" s="63"/>
      <c r="AA95" s="64"/>
      <c r="AB95" s="65"/>
      <c r="AC95" s="65"/>
      <c r="AD95" s="65"/>
      <c r="AE95" s="65"/>
      <c r="AF95" s="66"/>
      <c r="AG95" s="64"/>
      <c r="AH95" s="66"/>
      <c r="AI95" s="67"/>
      <c r="AJ95" s="68">
        <f t="shared" ref="AJ95:AJ96" si="40">SUM(AN95:AP95)</f>
        <v>0</v>
      </c>
      <c r="AK95" s="69" t="s">
        <v>75</v>
      </c>
      <c r="AL95" s="55" t="s">
        <v>75</v>
      </c>
      <c r="AM95" s="70" t="s">
        <v>75</v>
      </c>
      <c r="AN95" s="67"/>
      <c r="AO95" s="55"/>
      <c r="AP95" s="70"/>
      <c r="AQ95" s="67" t="s">
        <v>75</v>
      </c>
      <c r="AR95" s="55" t="s">
        <v>75</v>
      </c>
      <c r="AS95" s="55" t="s">
        <v>75</v>
      </c>
      <c r="AT95" s="55" t="s">
        <v>75</v>
      </c>
      <c r="AU95" s="56" t="s">
        <v>75</v>
      </c>
      <c r="AV95" s="71">
        <f t="shared" si="4"/>
        <v>0</v>
      </c>
      <c r="AW95" s="58"/>
      <c r="AX95" s="58"/>
      <c r="AY95" s="58"/>
      <c r="AZ95" s="58"/>
      <c r="BA95" s="58"/>
      <c r="BB95" s="58"/>
      <c r="BC95" s="58"/>
      <c r="BD95" s="58"/>
      <c r="BE95" s="61"/>
    </row>
    <row r="96" spans="1:57" ht="34.049999999999997" customHeight="1" x14ac:dyDescent="0.3">
      <c r="A96" s="702"/>
      <c r="B96" s="675"/>
      <c r="C96" s="672"/>
      <c r="D96" s="72" t="s">
        <v>76</v>
      </c>
      <c r="E96" s="678"/>
      <c r="F96" s="672"/>
      <c r="G96" s="73">
        <f t="shared" si="0"/>
        <v>0</v>
      </c>
      <c r="H96" s="74">
        <f t="shared" si="1"/>
        <v>0</v>
      </c>
      <c r="I96" s="75"/>
      <c r="J96" s="75"/>
      <c r="K96" s="75"/>
      <c r="L96" s="76"/>
      <c r="M96" s="77">
        <f t="shared" si="2"/>
        <v>0</v>
      </c>
      <c r="N96" s="78"/>
      <c r="O96" s="78"/>
      <c r="P96" s="78"/>
      <c r="Q96" s="78"/>
      <c r="R96" s="79"/>
      <c r="S96" s="80"/>
      <c r="T96" s="75"/>
      <c r="U96" s="75"/>
      <c r="V96" s="78"/>
      <c r="W96" s="78"/>
      <c r="X96" s="81"/>
      <c r="Y96" s="62"/>
      <c r="Z96" s="63"/>
      <c r="AA96" s="64"/>
      <c r="AB96" s="65"/>
      <c r="AC96" s="65"/>
      <c r="AD96" s="65"/>
      <c r="AE96" s="65"/>
      <c r="AF96" s="66"/>
      <c r="AG96" s="82"/>
      <c r="AH96" s="76"/>
      <c r="AI96" s="82"/>
      <c r="AJ96" s="83">
        <f t="shared" si="40"/>
        <v>0</v>
      </c>
      <c r="AK96" s="84" t="s">
        <v>77</v>
      </c>
      <c r="AL96" s="75" t="s">
        <v>77</v>
      </c>
      <c r="AM96" s="85" t="s">
        <v>77</v>
      </c>
      <c r="AN96" s="82"/>
      <c r="AO96" s="75"/>
      <c r="AP96" s="85"/>
      <c r="AQ96" s="82" t="s">
        <v>75</v>
      </c>
      <c r="AR96" s="75" t="s">
        <v>75</v>
      </c>
      <c r="AS96" s="75" t="s">
        <v>75</v>
      </c>
      <c r="AT96" s="75" t="s">
        <v>75</v>
      </c>
      <c r="AU96" s="76" t="s">
        <v>75</v>
      </c>
      <c r="AV96" s="86">
        <f t="shared" si="4"/>
        <v>0</v>
      </c>
      <c r="AW96" s="78"/>
      <c r="AX96" s="78"/>
      <c r="AY96" s="78"/>
      <c r="AZ96" s="78"/>
      <c r="BA96" s="78"/>
      <c r="BB96" s="78"/>
      <c r="BC96" s="78"/>
      <c r="BD96" s="78"/>
      <c r="BE96" s="81"/>
    </row>
    <row r="97" spans="1:57" ht="34.049999999999997" customHeight="1" x14ac:dyDescent="0.3">
      <c r="A97" s="702"/>
      <c r="B97" s="675"/>
      <c r="C97" s="672"/>
      <c r="D97" s="72" t="s">
        <v>78</v>
      </c>
      <c r="E97" s="678"/>
      <c r="F97" s="672"/>
      <c r="G97" s="73">
        <f t="shared" si="0"/>
        <v>0</v>
      </c>
      <c r="H97" s="74">
        <f t="shared" si="1"/>
        <v>0</v>
      </c>
      <c r="I97" s="75"/>
      <c r="J97" s="75"/>
      <c r="K97" s="75"/>
      <c r="L97" s="76"/>
      <c r="M97" s="77">
        <f t="shared" si="2"/>
        <v>0</v>
      </c>
      <c r="N97" s="78"/>
      <c r="O97" s="78"/>
      <c r="P97" s="78"/>
      <c r="Q97" s="87"/>
      <c r="R97" s="79"/>
      <c r="S97" s="80"/>
      <c r="T97" s="78"/>
      <c r="U97" s="78"/>
      <c r="V97" s="78"/>
      <c r="W97" s="78"/>
      <c r="X97" s="81"/>
      <c r="Y97" s="62"/>
      <c r="Z97" s="63"/>
      <c r="AA97" s="64"/>
      <c r="AB97" s="65"/>
      <c r="AC97" s="65"/>
      <c r="AD97" s="65"/>
      <c r="AE97" s="65"/>
      <c r="AF97" s="66"/>
      <c r="AG97" s="82"/>
      <c r="AH97" s="76"/>
      <c r="AI97" s="82"/>
      <c r="AJ97" s="83">
        <f>SUM(AK97:AM97)</f>
        <v>0</v>
      </c>
      <c r="AK97" s="84"/>
      <c r="AL97" s="75"/>
      <c r="AM97" s="85"/>
      <c r="AN97" s="82" t="s">
        <v>75</v>
      </c>
      <c r="AO97" s="75" t="s">
        <v>75</v>
      </c>
      <c r="AP97" s="85" t="s">
        <v>75</v>
      </c>
      <c r="AQ97" s="82" t="s">
        <v>75</v>
      </c>
      <c r="AR97" s="75" t="s">
        <v>75</v>
      </c>
      <c r="AS97" s="75" t="s">
        <v>75</v>
      </c>
      <c r="AT97" s="75" t="s">
        <v>75</v>
      </c>
      <c r="AU97" s="76" t="s">
        <v>75</v>
      </c>
      <c r="AV97" s="86">
        <f t="shared" si="4"/>
        <v>0</v>
      </c>
      <c r="AW97" s="78"/>
      <c r="AX97" s="78"/>
      <c r="AY97" s="78"/>
      <c r="AZ97" s="78"/>
      <c r="BA97" s="78"/>
      <c r="BB97" s="78"/>
      <c r="BC97" s="78"/>
      <c r="BD97" s="78"/>
      <c r="BE97" s="81"/>
    </row>
    <row r="98" spans="1:57" ht="34.049999999999997" customHeight="1" x14ac:dyDescent="0.3">
      <c r="A98" s="702"/>
      <c r="B98" s="675"/>
      <c r="C98" s="672"/>
      <c r="D98" s="72" t="s">
        <v>79</v>
      </c>
      <c r="E98" s="678"/>
      <c r="F98" s="672"/>
      <c r="G98" s="73">
        <f t="shared" si="0"/>
        <v>44</v>
      </c>
      <c r="H98" s="74">
        <f t="shared" si="1"/>
        <v>2</v>
      </c>
      <c r="I98" s="75">
        <v>2</v>
      </c>
      <c r="J98" s="75"/>
      <c r="K98" s="75"/>
      <c r="L98" s="76"/>
      <c r="M98" s="77">
        <f t="shared" si="2"/>
        <v>41</v>
      </c>
      <c r="N98" s="78"/>
      <c r="O98" s="78"/>
      <c r="P98" s="78"/>
      <c r="Q98" s="78"/>
      <c r="R98" s="79">
        <v>41</v>
      </c>
      <c r="S98" s="80">
        <v>5</v>
      </c>
      <c r="T98" s="78"/>
      <c r="U98" s="78"/>
      <c r="V98" s="78">
        <v>36</v>
      </c>
      <c r="W98" s="78"/>
      <c r="X98" s="81"/>
      <c r="Y98" s="62">
        <v>39</v>
      </c>
      <c r="Z98" s="63">
        <v>2</v>
      </c>
      <c r="AA98" s="64"/>
      <c r="AB98" s="65">
        <v>9</v>
      </c>
      <c r="AC98" s="65">
        <v>9</v>
      </c>
      <c r="AD98" s="65">
        <v>1</v>
      </c>
      <c r="AE98" s="65">
        <v>16</v>
      </c>
      <c r="AF98" s="66">
        <v>3</v>
      </c>
      <c r="AG98" s="82">
        <v>35</v>
      </c>
      <c r="AH98" s="76">
        <v>14</v>
      </c>
      <c r="AI98" s="82">
        <v>75</v>
      </c>
      <c r="AJ98" s="83">
        <f t="shared" ref="AJ98:AJ99" si="41">SUM(AQ98:AU98)</f>
        <v>39</v>
      </c>
      <c r="AK98" s="84" t="s">
        <v>77</v>
      </c>
      <c r="AL98" s="75" t="s">
        <v>77</v>
      </c>
      <c r="AM98" s="85" t="s">
        <v>77</v>
      </c>
      <c r="AN98" s="82" t="s">
        <v>75</v>
      </c>
      <c r="AO98" s="75" t="s">
        <v>75</v>
      </c>
      <c r="AP98" s="85" t="s">
        <v>75</v>
      </c>
      <c r="AQ98" s="88">
        <v>10</v>
      </c>
      <c r="AR98" s="76">
        <v>11</v>
      </c>
      <c r="AS98" s="76">
        <v>18</v>
      </c>
      <c r="AT98" s="76"/>
      <c r="AU98" s="85"/>
      <c r="AV98" s="86">
        <f t="shared" si="4"/>
        <v>3</v>
      </c>
      <c r="AW98" s="78">
        <v>1</v>
      </c>
      <c r="AX98" s="78">
        <v>1</v>
      </c>
      <c r="AY98" s="78"/>
      <c r="AZ98" s="78"/>
      <c r="BA98" s="78"/>
      <c r="BB98" s="78"/>
      <c r="BC98" s="78"/>
      <c r="BD98" s="78"/>
      <c r="BE98" s="81">
        <v>1</v>
      </c>
    </row>
    <row r="99" spans="1:57" ht="34.049999999999997" customHeight="1" x14ac:dyDescent="0.3">
      <c r="A99" s="702"/>
      <c r="B99" s="676"/>
      <c r="C99" s="673"/>
      <c r="D99" s="89" t="s">
        <v>80</v>
      </c>
      <c r="E99" s="679"/>
      <c r="F99" s="673"/>
      <c r="G99" s="90">
        <f t="shared" si="0"/>
        <v>0</v>
      </c>
      <c r="H99" s="91">
        <f t="shared" si="1"/>
        <v>0</v>
      </c>
      <c r="I99" s="92"/>
      <c r="J99" s="92"/>
      <c r="K99" s="92"/>
      <c r="L99" s="93"/>
      <c r="M99" s="94">
        <f t="shared" si="2"/>
        <v>0</v>
      </c>
      <c r="N99" s="95"/>
      <c r="O99" s="95"/>
      <c r="P99" s="95"/>
      <c r="Q99" s="95"/>
      <c r="R99" s="96"/>
      <c r="S99" s="97"/>
      <c r="T99" s="98"/>
      <c r="U99" s="98"/>
      <c r="V99" s="98"/>
      <c r="W99" s="98"/>
      <c r="X99" s="99"/>
      <c r="Y99" s="100"/>
      <c r="Z99" s="81"/>
      <c r="AA99" s="82"/>
      <c r="AB99" s="75"/>
      <c r="AC99" s="75"/>
      <c r="AD99" s="75"/>
      <c r="AE99" s="75"/>
      <c r="AF99" s="76"/>
      <c r="AG99" s="101"/>
      <c r="AH99" s="102"/>
      <c r="AI99" s="103"/>
      <c r="AJ99" s="104">
        <f t="shared" si="41"/>
        <v>0</v>
      </c>
      <c r="AK99" s="105" t="s">
        <v>75</v>
      </c>
      <c r="AL99" s="92" t="s">
        <v>75</v>
      </c>
      <c r="AM99" s="106" t="s">
        <v>75</v>
      </c>
      <c r="AN99" s="103" t="s">
        <v>75</v>
      </c>
      <c r="AO99" s="92" t="s">
        <v>77</v>
      </c>
      <c r="AP99" s="106" t="s">
        <v>77</v>
      </c>
      <c r="AQ99" s="103"/>
      <c r="AR99" s="92"/>
      <c r="AS99" s="92"/>
      <c r="AT99" s="92"/>
      <c r="AU99" s="93"/>
      <c r="AV99" s="107">
        <f t="shared" si="4"/>
        <v>0</v>
      </c>
      <c r="AW99" s="98"/>
      <c r="AX99" s="98"/>
      <c r="AY99" s="98"/>
      <c r="AZ99" s="98"/>
      <c r="BA99" s="98"/>
      <c r="BB99" s="98"/>
      <c r="BC99" s="98"/>
      <c r="BD99" s="98"/>
      <c r="BE99" s="99"/>
    </row>
    <row r="100" spans="1:57" ht="34.049999999999997" customHeight="1" x14ac:dyDescent="0.3">
      <c r="A100" s="702"/>
      <c r="B100" s="674" t="s">
        <v>114</v>
      </c>
      <c r="C100" s="671"/>
      <c r="D100" s="51" t="s">
        <v>74</v>
      </c>
      <c r="E100" s="677">
        <v>0</v>
      </c>
      <c r="F100" s="681">
        <f>E100-SUM(M100:M104)</f>
        <v>-24</v>
      </c>
      <c r="G100" s="53">
        <f t="shared" si="0"/>
        <v>0</v>
      </c>
      <c r="H100" s="54">
        <f t="shared" si="1"/>
        <v>0</v>
      </c>
      <c r="I100" s="55"/>
      <c r="J100" s="55"/>
      <c r="K100" s="55"/>
      <c r="L100" s="56"/>
      <c r="M100" s="57">
        <f t="shared" si="2"/>
        <v>0</v>
      </c>
      <c r="N100" s="58"/>
      <c r="O100" s="58"/>
      <c r="P100" s="58"/>
      <c r="Q100" s="58"/>
      <c r="R100" s="61"/>
      <c r="S100" s="62"/>
      <c r="T100" s="62"/>
      <c r="U100" s="62"/>
      <c r="V100" s="108"/>
      <c r="W100" s="108"/>
      <c r="X100" s="63"/>
      <c r="Y100" s="60"/>
      <c r="Z100" s="61"/>
      <c r="AA100" s="67"/>
      <c r="AB100" s="55"/>
      <c r="AC100" s="55"/>
      <c r="AD100" s="55"/>
      <c r="AE100" s="55"/>
      <c r="AF100" s="56"/>
      <c r="AG100" s="67"/>
      <c r="AH100" s="70"/>
      <c r="AI100" s="69"/>
      <c r="AJ100" s="68">
        <f t="shared" ref="AJ100:AJ101" si="42">SUM(AN100:AP100)</f>
        <v>0</v>
      </c>
      <c r="AK100" s="69" t="s">
        <v>75</v>
      </c>
      <c r="AL100" s="55" t="s">
        <v>75</v>
      </c>
      <c r="AM100" s="70" t="s">
        <v>75</v>
      </c>
      <c r="AN100" s="67"/>
      <c r="AO100" s="55"/>
      <c r="AP100" s="70"/>
      <c r="AQ100" s="67" t="s">
        <v>75</v>
      </c>
      <c r="AR100" s="55" t="s">
        <v>75</v>
      </c>
      <c r="AS100" s="55" t="s">
        <v>75</v>
      </c>
      <c r="AT100" s="55" t="s">
        <v>75</v>
      </c>
      <c r="AU100" s="70" t="s">
        <v>75</v>
      </c>
      <c r="AV100" s="71">
        <f t="shared" si="4"/>
        <v>0</v>
      </c>
      <c r="AW100" s="108"/>
      <c r="AX100" s="108"/>
      <c r="AY100" s="108"/>
      <c r="AZ100" s="108"/>
      <c r="BA100" s="108"/>
      <c r="BB100" s="108"/>
      <c r="BC100" s="108"/>
      <c r="BD100" s="108"/>
      <c r="BE100" s="63"/>
    </row>
    <row r="101" spans="1:57" ht="34.049999999999997" customHeight="1" x14ac:dyDescent="0.3">
      <c r="A101" s="702"/>
      <c r="B101" s="675"/>
      <c r="C101" s="672"/>
      <c r="D101" s="72" t="s">
        <v>76</v>
      </c>
      <c r="E101" s="678"/>
      <c r="F101" s="672"/>
      <c r="G101" s="73">
        <f t="shared" si="0"/>
        <v>0</v>
      </c>
      <c r="H101" s="74">
        <f t="shared" si="1"/>
        <v>0</v>
      </c>
      <c r="I101" s="75"/>
      <c r="J101" s="75"/>
      <c r="K101" s="75"/>
      <c r="L101" s="76"/>
      <c r="M101" s="77">
        <f t="shared" si="2"/>
        <v>0</v>
      </c>
      <c r="N101" s="78"/>
      <c r="O101" s="78"/>
      <c r="P101" s="78"/>
      <c r="Q101" s="78"/>
      <c r="R101" s="81"/>
      <c r="S101" s="62"/>
      <c r="T101" s="62"/>
      <c r="U101" s="62"/>
      <c r="V101" s="108"/>
      <c r="W101" s="108"/>
      <c r="X101" s="63"/>
      <c r="Y101" s="109"/>
      <c r="Z101" s="63"/>
      <c r="AA101" s="64"/>
      <c r="AB101" s="65"/>
      <c r="AC101" s="65"/>
      <c r="AD101" s="65"/>
      <c r="AE101" s="65"/>
      <c r="AF101" s="66"/>
      <c r="AG101" s="82"/>
      <c r="AH101" s="85"/>
      <c r="AI101" s="84"/>
      <c r="AJ101" s="83">
        <f t="shared" si="42"/>
        <v>0</v>
      </c>
      <c r="AK101" s="84" t="s">
        <v>77</v>
      </c>
      <c r="AL101" s="75" t="s">
        <v>77</v>
      </c>
      <c r="AM101" s="85" t="s">
        <v>77</v>
      </c>
      <c r="AN101" s="82"/>
      <c r="AO101" s="75"/>
      <c r="AP101" s="85"/>
      <c r="AQ101" s="82" t="s">
        <v>75</v>
      </c>
      <c r="AR101" s="75" t="s">
        <v>75</v>
      </c>
      <c r="AS101" s="75" t="s">
        <v>75</v>
      </c>
      <c r="AT101" s="75" t="s">
        <v>75</v>
      </c>
      <c r="AU101" s="85" t="s">
        <v>75</v>
      </c>
      <c r="AV101" s="86">
        <f t="shared" si="4"/>
        <v>0</v>
      </c>
      <c r="AW101" s="108"/>
      <c r="AX101" s="108"/>
      <c r="AY101" s="108"/>
      <c r="AZ101" s="108"/>
      <c r="BA101" s="108"/>
      <c r="BB101" s="108"/>
      <c r="BC101" s="108"/>
      <c r="BD101" s="108"/>
      <c r="BE101" s="63"/>
    </row>
    <row r="102" spans="1:57" ht="34.049999999999997" customHeight="1" x14ac:dyDescent="0.3">
      <c r="A102" s="702"/>
      <c r="B102" s="675"/>
      <c r="C102" s="672"/>
      <c r="D102" s="72" t="s">
        <v>78</v>
      </c>
      <c r="E102" s="678"/>
      <c r="F102" s="672"/>
      <c r="G102" s="73">
        <f t="shared" si="0"/>
        <v>0</v>
      </c>
      <c r="H102" s="74">
        <f t="shared" si="1"/>
        <v>0</v>
      </c>
      <c r="I102" s="75"/>
      <c r="J102" s="75"/>
      <c r="K102" s="75"/>
      <c r="L102" s="76"/>
      <c r="M102" s="77">
        <f t="shared" si="2"/>
        <v>0</v>
      </c>
      <c r="N102" s="78"/>
      <c r="O102" s="78"/>
      <c r="P102" s="78"/>
      <c r="Q102" s="78"/>
      <c r="R102" s="81"/>
      <c r="S102" s="62"/>
      <c r="T102" s="62"/>
      <c r="U102" s="62"/>
      <c r="V102" s="108"/>
      <c r="W102" s="108"/>
      <c r="X102" s="63"/>
      <c r="Y102" s="109"/>
      <c r="Z102" s="63"/>
      <c r="AA102" s="64"/>
      <c r="AB102" s="65"/>
      <c r="AC102" s="65"/>
      <c r="AD102" s="65"/>
      <c r="AE102" s="65"/>
      <c r="AF102" s="66"/>
      <c r="AG102" s="82"/>
      <c r="AH102" s="85"/>
      <c r="AI102" s="84"/>
      <c r="AJ102" s="83">
        <f>SUM(AK102:AM102)</f>
        <v>0</v>
      </c>
      <c r="AK102" s="84"/>
      <c r="AL102" s="75"/>
      <c r="AM102" s="85"/>
      <c r="AN102" s="82" t="s">
        <v>75</v>
      </c>
      <c r="AO102" s="75" t="s">
        <v>75</v>
      </c>
      <c r="AP102" s="85" t="s">
        <v>75</v>
      </c>
      <c r="AQ102" s="82" t="s">
        <v>75</v>
      </c>
      <c r="AR102" s="75" t="s">
        <v>75</v>
      </c>
      <c r="AS102" s="75" t="s">
        <v>75</v>
      </c>
      <c r="AT102" s="75" t="s">
        <v>75</v>
      </c>
      <c r="AU102" s="85" t="s">
        <v>75</v>
      </c>
      <c r="AV102" s="86">
        <f t="shared" si="4"/>
        <v>0</v>
      </c>
      <c r="AW102" s="108"/>
      <c r="AX102" s="108"/>
      <c r="AY102" s="108"/>
      <c r="AZ102" s="108"/>
      <c r="BA102" s="108"/>
      <c r="BB102" s="108"/>
      <c r="BC102" s="108"/>
      <c r="BD102" s="108"/>
      <c r="BE102" s="63"/>
    </row>
    <row r="103" spans="1:57" ht="34.049999999999997" customHeight="1" x14ac:dyDescent="0.3">
      <c r="A103" s="702"/>
      <c r="B103" s="675"/>
      <c r="C103" s="672"/>
      <c r="D103" s="72" t="s">
        <v>79</v>
      </c>
      <c r="E103" s="678"/>
      <c r="F103" s="672"/>
      <c r="G103" s="73">
        <f t="shared" si="0"/>
        <v>24</v>
      </c>
      <c r="H103" s="74">
        <f t="shared" si="1"/>
        <v>0</v>
      </c>
      <c r="I103" s="75"/>
      <c r="J103" s="75"/>
      <c r="K103" s="75"/>
      <c r="L103" s="76"/>
      <c r="M103" s="77">
        <f t="shared" si="2"/>
        <v>24</v>
      </c>
      <c r="N103" s="78"/>
      <c r="O103" s="78"/>
      <c r="P103" s="78"/>
      <c r="Q103" s="78"/>
      <c r="R103" s="81">
        <v>24</v>
      </c>
      <c r="S103" s="62"/>
      <c r="T103" s="62"/>
      <c r="U103" s="62"/>
      <c r="V103" s="108">
        <v>23</v>
      </c>
      <c r="W103" s="108">
        <v>1</v>
      </c>
      <c r="X103" s="63"/>
      <c r="Y103" s="109">
        <v>24</v>
      </c>
      <c r="Z103" s="63"/>
      <c r="AA103" s="64"/>
      <c r="AB103" s="65">
        <v>7</v>
      </c>
      <c r="AC103" s="65">
        <v>7</v>
      </c>
      <c r="AD103" s="65">
        <v>1</v>
      </c>
      <c r="AE103" s="65">
        <v>19</v>
      </c>
      <c r="AF103" s="66">
        <v>2</v>
      </c>
      <c r="AG103" s="82">
        <v>45</v>
      </c>
      <c r="AH103" s="85">
        <v>6</v>
      </c>
      <c r="AI103" s="84">
        <v>103</v>
      </c>
      <c r="AJ103" s="83">
        <f t="shared" ref="AJ103:AJ104" si="43">SUM(AQ103:AU103)</f>
        <v>24</v>
      </c>
      <c r="AK103" s="84" t="s">
        <v>77</v>
      </c>
      <c r="AL103" s="75" t="s">
        <v>77</v>
      </c>
      <c r="AM103" s="85" t="s">
        <v>77</v>
      </c>
      <c r="AN103" s="82" t="s">
        <v>75</v>
      </c>
      <c r="AO103" s="75" t="s">
        <v>75</v>
      </c>
      <c r="AP103" s="85" t="s">
        <v>75</v>
      </c>
      <c r="AQ103" s="82"/>
      <c r="AR103" s="75">
        <v>2</v>
      </c>
      <c r="AS103" s="75">
        <v>17</v>
      </c>
      <c r="AT103" s="75">
        <v>4</v>
      </c>
      <c r="AU103" s="85">
        <v>1</v>
      </c>
      <c r="AV103" s="86">
        <v>0</v>
      </c>
      <c r="AW103" s="108"/>
      <c r="AX103" s="108"/>
      <c r="AY103" s="108"/>
      <c r="AZ103" s="108"/>
      <c r="BA103" s="108"/>
      <c r="BB103" s="108"/>
      <c r="BC103" s="108"/>
      <c r="BD103" s="108"/>
      <c r="BE103" s="63"/>
    </row>
    <row r="104" spans="1:57" ht="34.049999999999997" customHeight="1" x14ac:dyDescent="0.3">
      <c r="A104" s="703"/>
      <c r="B104" s="676"/>
      <c r="C104" s="673"/>
      <c r="D104" s="89" t="s">
        <v>80</v>
      </c>
      <c r="E104" s="679"/>
      <c r="F104" s="673"/>
      <c r="G104" s="90">
        <f t="shared" si="0"/>
        <v>0</v>
      </c>
      <c r="H104" s="91">
        <f t="shared" si="1"/>
        <v>0</v>
      </c>
      <c r="I104" s="92"/>
      <c r="J104" s="92"/>
      <c r="K104" s="92"/>
      <c r="L104" s="93"/>
      <c r="M104" s="110">
        <f t="shared" si="2"/>
        <v>0</v>
      </c>
      <c r="N104" s="98"/>
      <c r="O104" s="98"/>
      <c r="P104" s="98"/>
      <c r="Q104" s="98"/>
      <c r="R104" s="99"/>
      <c r="S104" s="100"/>
      <c r="T104" s="100"/>
      <c r="U104" s="100"/>
      <c r="V104" s="78"/>
      <c r="W104" s="78"/>
      <c r="X104" s="81"/>
      <c r="Y104" s="80"/>
      <c r="Z104" s="81"/>
      <c r="AA104" s="82"/>
      <c r="AB104" s="75"/>
      <c r="AC104" s="75"/>
      <c r="AD104" s="75"/>
      <c r="AE104" s="75"/>
      <c r="AF104" s="76"/>
      <c r="AG104" s="103"/>
      <c r="AH104" s="106"/>
      <c r="AI104" s="111"/>
      <c r="AJ104" s="112">
        <f t="shared" si="43"/>
        <v>0</v>
      </c>
      <c r="AK104" s="105" t="s">
        <v>75</v>
      </c>
      <c r="AL104" s="92" t="s">
        <v>75</v>
      </c>
      <c r="AM104" s="106" t="s">
        <v>75</v>
      </c>
      <c r="AN104" s="103" t="s">
        <v>75</v>
      </c>
      <c r="AO104" s="92" t="s">
        <v>77</v>
      </c>
      <c r="AP104" s="106" t="s">
        <v>77</v>
      </c>
      <c r="AQ104" s="103"/>
      <c r="AR104" s="92"/>
      <c r="AS104" s="92"/>
      <c r="AT104" s="92"/>
      <c r="AU104" s="106"/>
      <c r="AV104" s="107">
        <f t="shared" ref="AV104:AV227" si="44">SUM(AW104:BE104)</f>
        <v>0</v>
      </c>
      <c r="AW104" s="78"/>
      <c r="AX104" s="78"/>
      <c r="AY104" s="78"/>
      <c r="AZ104" s="78"/>
      <c r="BA104" s="78"/>
      <c r="BB104" s="78"/>
      <c r="BC104" s="78"/>
      <c r="BD104" s="78"/>
      <c r="BE104" s="81"/>
    </row>
    <row r="105" spans="1:57" ht="34.049999999999997" customHeight="1" x14ac:dyDescent="0.3">
      <c r="A105" s="713" t="s">
        <v>115</v>
      </c>
      <c r="B105" s="674" t="s">
        <v>116</v>
      </c>
      <c r="C105" s="671" t="s">
        <v>117</v>
      </c>
      <c r="D105" s="51" t="s">
        <v>74</v>
      </c>
      <c r="E105" s="705">
        <v>1024</v>
      </c>
      <c r="F105" s="704">
        <f>E105-SUM(M105:M109)</f>
        <v>-77</v>
      </c>
      <c r="G105" s="53">
        <f t="shared" si="0"/>
        <v>61</v>
      </c>
      <c r="H105" s="54">
        <f t="shared" si="1"/>
        <v>1</v>
      </c>
      <c r="I105" s="55"/>
      <c r="J105" s="55">
        <v>1</v>
      </c>
      <c r="K105" s="55"/>
      <c r="L105" s="56"/>
      <c r="M105" s="57">
        <f t="shared" si="2"/>
        <v>60</v>
      </c>
      <c r="N105" s="58">
        <v>60</v>
      </c>
      <c r="O105" s="58"/>
      <c r="P105" s="58"/>
      <c r="Q105" s="58"/>
      <c r="R105" s="61"/>
      <c r="S105" s="113">
        <v>4</v>
      </c>
      <c r="T105" s="113"/>
      <c r="U105" s="113"/>
      <c r="V105" s="58">
        <v>43</v>
      </c>
      <c r="W105" s="58">
        <v>13</v>
      </c>
      <c r="X105" s="61"/>
      <c r="Y105" s="60">
        <v>52</v>
      </c>
      <c r="Z105" s="61">
        <v>8</v>
      </c>
      <c r="AA105" s="67"/>
      <c r="AB105" s="55">
        <v>26</v>
      </c>
      <c r="AC105" s="55">
        <v>26</v>
      </c>
      <c r="AD105" s="55">
        <v>1</v>
      </c>
      <c r="AE105" s="55">
        <v>31</v>
      </c>
      <c r="AF105" s="56"/>
      <c r="AG105" s="67">
        <v>45</v>
      </c>
      <c r="AH105" s="70">
        <v>33</v>
      </c>
      <c r="AI105" s="69" t="s">
        <v>118</v>
      </c>
      <c r="AJ105" s="68">
        <f t="shared" ref="AJ105:AJ106" si="45">SUM(AN105:AP105)</f>
        <v>60</v>
      </c>
      <c r="AK105" s="69" t="s">
        <v>75</v>
      </c>
      <c r="AL105" s="55" t="s">
        <v>75</v>
      </c>
      <c r="AM105" s="70" t="s">
        <v>75</v>
      </c>
      <c r="AN105" s="67"/>
      <c r="AO105" s="55">
        <v>36</v>
      </c>
      <c r="AP105" s="70">
        <v>24</v>
      </c>
      <c r="AQ105" s="67" t="s">
        <v>75</v>
      </c>
      <c r="AR105" s="55" t="s">
        <v>75</v>
      </c>
      <c r="AS105" s="55" t="s">
        <v>75</v>
      </c>
      <c r="AT105" s="55" t="s">
        <v>75</v>
      </c>
      <c r="AU105" s="70" t="s">
        <v>75</v>
      </c>
      <c r="AV105" s="71">
        <f t="shared" si="44"/>
        <v>1</v>
      </c>
      <c r="AW105" s="58"/>
      <c r="AX105" s="58"/>
      <c r="AY105" s="58"/>
      <c r="AZ105" s="58"/>
      <c r="BA105" s="58"/>
      <c r="BB105" s="58"/>
      <c r="BC105" s="58">
        <v>1</v>
      </c>
      <c r="BD105" s="58"/>
      <c r="BE105" s="61"/>
    </row>
    <row r="106" spans="1:57" ht="34.049999999999997" customHeight="1" x14ac:dyDescent="0.3">
      <c r="A106" s="702"/>
      <c r="B106" s="675"/>
      <c r="C106" s="672"/>
      <c r="D106" s="72" t="s">
        <v>76</v>
      </c>
      <c r="E106" s="678"/>
      <c r="F106" s="672"/>
      <c r="G106" s="73">
        <f t="shared" si="0"/>
        <v>0</v>
      </c>
      <c r="H106" s="74">
        <f t="shared" si="1"/>
        <v>0</v>
      </c>
      <c r="I106" s="75"/>
      <c r="J106" s="75"/>
      <c r="K106" s="75"/>
      <c r="L106" s="76"/>
      <c r="M106" s="77">
        <f t="shared" si="2"/>
        <v>0</v>
      </c>
      <c r="N106" s="78"/>
      <c r="O106" s="78"/>
      <c r="P106" s="78"/>
      <c r="Q106" s="78"/>
      <c r="R106" s="81"/>
      <c r="S106" s="62"/>
      <c r="T106" s="62"/>
      <c r="U106" s="62"/>
      <c r="V106" s="108"/>
      <c r="W106" s="108"/>
      <c r="X106" s="63"/>
      <c r="Y106" s="109"/>
      <c r="Z106" s="63"/>
      <c r="AA106" s="64"/>
      <c r="AB106" s="65"/>
      <c r="AC106" s="65"/>
      <c r="AD106" s="65"/>
      <c r="AE106" s="65"/>
      <c r="AF106" s="66"/>
      <c r="AG106" s="82"/>
      <c r="AH106" s="85"/>
      <c r="AI106" s="84"/>
      <c r="AJ106" s="83">
        <f t="shared" si="45"/>
        <v>0</v>
      </c>
      <c r="AK106" s="84" t="s">
        <v>77</v>
      </c>
      <c r="AL106" s="75" t="s">
        <v>77</v>
      </c>
      <c r="AM106" s="85" t="s">
        <v>77</v>
      </c>
      <c r="AN106" s="82"/>
      <c r="AO106" s="75"/>
      <c r="AP106" s="85"/>
      <c r="AQ106" s="82" t="s">
        <v>75</v>
      </c>
      <c r="AR106" s="75" t="s">
        <v>75</v>
      </c>
      <c r="AS106" s="75" t="s">
        <v>75</v>
      </c>
      <c r="AT106" s="75" t="s">
        <v>75</v>
      </c>
      <c r="AU106" s="85" t="s">
        <v>75</v>
      </c>
      <c r="AV106" s="86">
        <f t="shared" si="44"/>
        <v>0</v>
      </c>
      <c r="AW106" s="108"/>
      <c r="AX106" s="108"/>
      <c r="AY106" s="108"/>
      <c r="AZ106" s="108"/>
      <c r="BA106" s="108"/>
      <c r="BB106" s="108"/>
      <c r="BC106" s="108"/>
      <c r="BD106" s="108"/>
      <c r="BE106" s="63"/>
    </row>
    <row r="107" spans="1:57" ht="34.049999999999997" customHeight="1" x14ac:dyDescent="0.3">
      <c r="A107" s="702"/>
      <c r="B107" s="675"/>
      <c r="C107" s="672"/>
      <c r="D107" s="72" t="s">
        <v>78</v>
      </c>
      <c r="E107" s="678"/>
      <c r="F107" s="672"/>
      <c r="G107" s="73">
        <f t="shared" si="0"/>
        <v>24</v>
      </c>
      <c r="H107" s="74">
        <f t="shared" si="1"/>
        <v>0</v>
      </c>
      <c r="I107" s="75"/>
      <c r="J107" s="75"/>
      <c r="K107" s="75"/>
      <c r="L107" s="76"/>
      <c r="M107" s="77">
        <f t="shared" si="2"/>
        <v>24</v>
      </c>
      <c r="N107" s="78"/>
      <c r="O107" s="78">
        <v>24</v>
      </c>
      <c r="P107" s="78"/>
      <c r="Q107" s="78"/>
      <c r="R107" s="81"/>
      <c r="S107" s="62"/>
      <c r="T107" s="62"/>
      <c r="U107" s="62">
        <v>24</v>
      </c>
      <c r="V107" s="108"/>
      <c r="W107" s="108"/>
      <c r="X107" s="63"/>
      <c r="Y107" s="109">
        <v>18</v>
      </c>
      <c r="Z107" s="63">
        <v>6</v>
      </c>
      <c r="AA107" s="64"/>
      <c r="AB107" s="65">
        <v>10</v>
      </c>
      <c r="AC107" s="65">
        <v>10</v>
      </c>
      <c r="AD107" s="65"/>
      <c r="AE107" s="65">
        <v>13</v>
      </c>
      <c r="AF107" s="66">
        <v>3</v>
      </c>
      <c r="AG107" s="82">
        <v>49</v>
      </c>
      <c r="AH107" s="85">
        <v>37</v>
      </c>
      <c r="AI107" s="84">
        <v>116</v>
      </c>
      <c r="AJ107" s="83">
        <f>SUM(AK107:AM107)</f>
        <v>24</v>
      </c>
      <c r="AK107" s="84">
        <v>1</v>
      </c>
      <c r="AL107" s="75">
        <v>7</v>
      </c>
      <c r="AM107" s="85">
        <v>16</v>
      </c>
      <c r="AN107" s="82" t="s">
        <v>75</v>
      </c>
      <c r="AO107" s="75" t="s">
        <v>75</v>
      </c>
      <c r="AP107" s="85" t="s">
        <v>75</v>
      </c>
      <c r="AQ107" s="82" t="s">
        <v>75</v>
      </c>
      <c r="AR107" s="75" t="s">
        <v>75</v>
      </c>
      <c r="AS107" s="75" t="s">
        <v>75</v>
      </c>
      <c r="AT107" s="75" t="s">
        <v>75</v>
      </c>
      <c r="AU107" s="85" t="s">
        <v>75</v>
      </c>
      <c r="AV107" s="86">
        <f t="shared" si="44"/>
        <v>0</v>
      </c>
      <c r="AW107" s="108"/>
      <c r="AX107" s="108"/>
      <c r="AY107" s="108"/>
      <c r="AZ107" s="108"/>
      <c r="BA107" s="108"/>
      <c r="BB107" s="108"/>
      <c r="BC107" s="108"/>
      <c r="BD107" s="108"/>
      <c r="BE107" s="63"/>
    </row>
    <row r="108" spans="1:57" ht="34.049999999999997" customHeight="1" x14ac:dyDescent="0.3">
      <c r="A108" s="702"/>
      <c r="B108" s="675"/>
      <c r="C108" s="672"/>
      <c r="D108" s="72" t="s">
        <v>79</v>
      </c>
      <c r="E108" s="678"/>
      <c r="F108" s="672"/>
      <c r="G108" s="73">
        <f t="shared" si="0"/>
        <v>1034</v>
      </c>
      <c r="H108" s="74">
        <f t="shared" si="1"/>
        <v>17</v>
      </c>
      <c r="I108" s="75"/>
      <c r="J108" s="75">
        <v>15</v>
      </c>
      <c r="K108" s="75">
        <v>2</v>
      </c>
      <c r="L108" s="76"/>
      <c r="M108" s="77">
        <f t="shared" si="2"/>
        <v>1017</v>
      </c>
      <c r="N108" s="78">
        <v>1017</v>
      </c>
      <c r="O108" s="78"/>
      <c r="P108" s="78"/>
      <c r="Q108" s="78"/>
      <c r="R108" s="81"/>
      <c r="S108" s="62">
        <v>38</v>
      </c>
      <c r="T108" s="62">
        <v>16</v>
      </c>
      <c r="U108" s="62"/>
      <c r="V108" s="108">
        <v>844</v>
      </c>
      <c r="W108" s="108">
        <v>119</v>
      </c>
      <c r="X108" s="63"/>
      <c r="Y108" s="109">
        <v>839</v>
      </c>
      <c r="Z108" s="63">
        <v>178</v>
      </c>
      <c r="AA108" s="64"/>
      <c r="AB108" s="65">
        <v>541</v>
      </c>
      <c r="AC108" s="65">
        <v>541</v>
      </c>
      <c r="AD108" s="65"/>
      <c r="AE108" s="65">
        <v>511</v>
      </c>
      <c r="AF108" s="66">
        <v>27</v>
      </c>
      <c r="AG108" s="82">
        <v>37</v>
      </c>
      <c r="AH108" s="85">
        <v>29</v>
      </c>
      <c r="AI108" s="84">
        <v>95</v>
      </c>
      <c r="AJ108" s="83">
        <f t="shared" ref="AJ108:AJ109" si="46">SUM(AQ108:AU108)</f>
        <v>996</v>
      </c>
      <c r="AK108" s="84" t="s">
        <v>77</v>
      </c>
      <c r="AL108" s="75" t="s">
        <v>77</v>
      </c>
      <c r="AM108" s="85" t="s">
        <v>77</v>
      </c>
      <c r="AN108" s="82" t="s">
        <v>75</v>
      </c>
      <c r="AO108" s="75" t="s">
        <v>75</v>
      </c>
      <c r="AP108" s="85" t="s">
        <v>75</v>
      </c>
      <c r="AQ108" s="82">
        <v>56</v>
      </c>
      <c r="AR108" s="75">
        <v>411</v>
      </c>
      <c r="AS108" s="75">
        <v>482</v>
      </c>
      <c r="AT108" s="75">
        <v>47</v>
      </c>
      <c r="AU108" s="85"/>
      <c r="AV108" s="86">
        <f t="shared" si="44"/>
        <v>17</v>
      </c>
      <c r="AW108" s="108"/>
      <c r="AX108" s="108">
        <v>1</v>
      </c>
      <c r="AY108" s="108">
        <v>4</v>
      </c>
      <c r="AZ108" s="108"/>
      <c r="BA108" s="108"/>
      <c r="BB108" s="108"/>
      <c r="BC108" s="108">
        <v>5</v>
      </c>
      <c r="BD108" s="108">
        <v>7</v>
      </c>
      <c r="BE108" s="63"/>
    </row>
    <row r="109" spans="1:57" ht="34.049999999999997" customHeight="1" x14ac:dyDescent="0.3">
      <c r="A109" s="702"/>
      <c r="B109" s="676"/>
      <c r="C109" s="673"/>
      <c r="D109" s="89" t="s">
        <v>80</v>
      </c>
      <c r="E109" s="679"/>
      <c r="F109" s="673"/>
      <c r="G109" s="90">
        <f t="shared" si="0"/>
        <v>0</v>
      </c>
      <c r="H109" s="91">
        <f t="shared" si="1"/>
        <v>0</v>
      </c>
      <c r="I109" s="92"/>
      <c r="J109" s="92"/>
      <c r="K109" s="92"/>
      <c r="L109" s="93"/>
      <c r="M109" s="110">
        <f t="shared" si="2"/>
        <v>0</v>
      </c>
      <c r="N109" s="98"/>
      <c r="O109" s="98"/>
      <c r="P109" s="98"/>
      <c r="Q109" s="98"/>
      <c r="R109" s="99"/>
      <c r="S109" s="114"/>
      <c r="T109" s="114"/>
      <c r="U109" s="114"/>
      <c r="V109" s="98"/>
      <c r="W109" s="98"/>
      <c r="X109" s="99"/>
      <c r="Y109" s="97"/>
      <c r="Z109" s="99"/>
      <c r="AA109" s="103"/>
      <c r="AB109" s="92"/>
      <c r="AC109" s="92"/>
      <c r="AD109" s="92"/>
      <c r="AE109" s="92"/>
      <c r="AF109" s="93"/>
      <c r="AG109" s="103"/>
      <c r="AH109" s="106"/>
      <c r="AI109" s="105"/>
      <c r="AJ109" s="104">
        <f t="shared" si="46"/>
        <v>0</v>
      </c>
      <c r="AK109" s="105" t="s">
        <v>75</v>
      </c>
      <c r="AL109" s="92" t="s">
        <v>75</v>
      </c>
      <c r="AM109" s="106" t="s">
        <v>75</v>
      </c>
      <c r="AN109" s="103" t="s">
        <v>75</v>
      </c>
      <c r="AO109" s="92" t="s">
        <v>77</v>
      </c>
      <c r="AP109" s="106" t="s">
        <v>77</v>
      </c>
      <c r="AQ109" s="103"/>
      <c r="AR109" s="92"/>
      <c r="AS109" s="92"/>
      <c r="AT109" s="92"/>
      <c r="AU109" s="106"/>
      <c r="AV109" s="107">
        <f t="shared" si="44"/>
        <v>0</v>
      </c>
      <c r="AW109" s="98"/>
      <c r="AX109" s="98"/>
      <c r="AY109" s="98"/>
      <c r="AZ109" s="98"/>
      <c r="BA109" s="98"/>
      <c r="BB109" s="98"/>
      <c r="BC109" s="98"/>
      <c r="BD109" s="98"/>
      <c r="BE109" s="99"/>
    </row>
    <row r="110" spans="1:57" ht="34.049999999999997" customHeight="1" x14ac:dyDescent="0.3">
      <c r="A110" s="702"/>
      <c r="B110" s="674" t="s">
        <v>474</v>
      </c>
      <c r="C110" s="735"/>
      <c r="D110" s="51" t="s">
        <v>74</v>
      </c>
      <c r="E110" s="705">
        <v>0</v>
      </c>
      <c r="F110" s="704">
        <f>E110-SUM(M110:M114)</f>
        <v>0</v>
      </c>
      <c r="G110" s="53">
        <f t="shared" si="0"/>
        <v>0</v>
      </c>
      <c r="H110" s="54">
        <f t="shared" si="1"/>
        <v>0</v>
      </c>
      <c r="I110" s="55"/>
      <c r="J110" s="55"/>
      <c r="K110" s="55"/>
      <c r="L110" s="56"/>
      <c r="M110" s="57">
        <f t="shared" si="2"/>
        <v>0</v>
      </c>
      <c r="N110" s="58"/>
      <c r="O110" s="58"/>
      <c r="P110" s="58"/>
      <c r="Q110" s="58"/>
      <c r="R110" s="59"/>
      <c r="S110" s="60"/>
      <c r="T110" s="58"/>
      <c r="U110" s="58"/>
      <c r="V110" s="55"/>
      <c r="W110" s="58"/>
      <c r="X110" s="61"/>
      <c r="Y110" s="62"/>
      <c r="Z110" s="63"/>
      <c r="AA110" s="64"/>
      <c r="AB110" s="65"/>
      <c r="AC110" s="65"/>
      <c r="AD110" s="65"/>
      <c r="AE110" s="65"/>
      <c r="AF110" s="66"/>
      <c r="AG110" s="64"/>
      <c r="AH110" s="66"/>
      <c r="AI110" s="67"/>
      <c r="AJ110" s="68">
        <f t="shared" ref="AJ110:AJ111" si="47">SUM(AN110:AP110)</f>
        <v>0</v>
      </c>
      <c r="AK110" s="69" t="s">
        <v>75</v>
      </c>
      <c r="AL110" s="55" t="s">
        <v>75</v>
      </c>
      <c r="AM110" s="70" t="s">
        <v>75</v>
      </c>
      <c r="AN110" s="67"/>
      <c r="AO110" s="55"/>
      <c r="AP110" s="70"/>
      <c r="AQ110" s="67" t="s">
        <v>75</v>
      </c>
      <c r="AR110" s="55" t="s">
        <v>75</v>
      </c>
      <c r="AS110" s="55" t="s">
        <v>75</v>
      </c>
      <c r="AT110" s="55" t="s">
        <v>75</v>
      </c>
      <c r="AU110" s="56" t="s">
        <v>75</v>
      </c>
      <c r="AV110" s="71">
        <f t="shared" si="44"/>
        <v>0</v>
      </c>
      <c r="AW110" s="58"/>
      <c r="AX110" s="58"/>
      <c r="AY110" s="58"/>
      <c r="AZ110" s="58"/>
      <c r="BA110" s="58"/>
      <c r="BB110" s="58"/>
      <c r="BC110" s="58"/>
      <c r="BD110" s="58"/>
      <c r="BE110" s="61"/>
    </row>
    <row r="111" spans="1:57" ht="34.049999999999997" customHeight="1" x14ac:dyDescent="0.3">
      <c r="A111" s="702"/>
      <c r="B111" s="675"/>
      <c r="C111" s="672"/>
      <c r="D111" s="72" t="s">
        <v>76</v>
      </c>
      <c r="E111" s="678"/>
      <c r="F111" s="672"/>
      <c r="G111" s="73">
        <f t="shared" si="0"/>
        <v>0</v>
      </c>
      <c r="H111" s="74">
        <f t="shared" si="1"/>
        <v>0</v>
      </c>
      <c r="I111" s="75"/>
      <c r="J111" s="75"/>
      <c r="K111" s="75"/>
      <c r="L111" s="76"/>
      <c r="M111" s="77">
        <f t="shared" si="2"/>
        <v>0</v>
      </c>
      <c r="N111" s="78"/>
      <c r="O111" s="78"/>
      <c r="P111" s="78"/>
      <c r="Q111" s="78"/>
      <c r="R111" s="79"/>
      <c r="S111" s="80"/>
      <c r="T111" s="75"/>
      <c r="U111" s="75"/>
      <c r="V111" s="78"/>
      <c r="W111" s="78"/>
      <c r="X111" s="81"/>
      <c r="Y111" s="62"/>
      <c r="Z111" s="63"/>
      <c r="AA111" s="64"/>
      <c r="AB111" s="65"/>
      <c r="AC111" s="65"/>
      <c r="AD111" s="65"/>
      <c r="AE111" s="65"/>
      <c r="AF111" s="66"/>
      <c r="AG111" s="82"/>
      <c r="AH111" s="76"/>
      <c r="AI111" s="82"/>
      <c r="AJ111" s="83">
        <f t="shared" si="47"/>
        <v>0</v>
      </c>
      <c r="AK111" s="84" t="s">
        <v>77</v>
      </c>
      <c r="AL111" s="75" t="s">
        <v>77</v>
      </c>
      <c r="AM111" s="85" t="s">
        <v>77</v>
      </c>
      <c r="AN111" s="82"/>
      <c r="AO111" s="75"/>
      <c r="AP111" s="85"/>
      <c r="AQ111" s="82" t="s">
        <v>75</v>
      </c>
      <c r="AR111" s="75" t="s">
        <v>75</v>
      </c>
      <c r="AS111" s="75" t="s">
        <v>75</v>
      </c>
      <c r="AT111" s="75" t="s">
        <v>75</v>
      </c>
      <c r="AU111" s="76" t="s">
        <v>75</v>
      </c>
      <c r="AV111" s="86">
        <f t="shared" si="44"/>
        <v>0</v>
      </c>
      <c r="AW111" s="78"/>
      <c r="AX111" s="78"/>
      <c r="AY111" s="78"/>
      <c r="AZ111" s="78"/>
      <c r="BA111" s="78"/>
      <c r="BB111" s="78"/>
      <c r="BC111" s="78"/>
      <c r="BD111" s="78"/>
      <c r="BE111" s="81"/>
    </row>
    <row r="112" spans="1:57" ht="34.049999999999997" customHeight="1" x14ac:dyDescent="0.3">
      <c r="A112" s="702"/>
      <c r="B112" s="675"/>
      <c r="C112" s="672"/>
      <c r="D112" s="72" t="s">
        <v>78</v>
      </c>
      <c r="E112" s="678"/>
      <c r="F112" s="672"/>
      <c r="G112" s="73">
        <f t="shared" si="0"/>
        <v>0</v>
      </c>
      <c r="H112" s="74">
        <f t="shared" si="1"/>
        <v>0</v>
      </c>
      <c r="I112" s="75"/>
      <c r="J112" s="75"/>
      <c r="K112" s="75"/>
      <c r="L112" s="76"/>
      <c r="M112" s="77">
        <f t="shared" si="2"/>
        <v>0</v>
      </c>
      <c r="N112" s="78"/>
      <c r="O112" s="78"/>
      <c r="P112" s="78"/>
      <c r="Q112" s="87"/>
      <c r="R112" s="79"/>
      <c r="S112" s="80"/>
      <c r="T112" s="78"/>
      <c r="U112" s="78"/>
      <c r="V112" s="78"/>
      <c r="W112" s="78"/>
      <c r="X112" s="81"/>
      <c r="Y112" s="62"/>
      <c r="Z112" s="63"/>
      <c r="AA112" s="64"/>
      <c r="AB112" s="65"/>
      <c r="AC112" s="65"/>
      <c r="AD112" s="65"/>
      <c r="AE112" s="65"/>
      <c r="AF112" s="66"/>
      <c r="AG112" s="82"/>
      <c r="AH112" s="76"/>
      <c r="AI112" s="82"/>
      <c r="AJ112" s="83">
        <f>SUM(AK112:AU112)</f>
        <v>0</v>
      </c>
      <c r="AK112" s="84"/>
      <c r="AL112" s="75"/>
      <c r="AM112" s="85"/>
      <c r="AN112" s="82" t="s">
        <v>75</v>
      </c>
      <c r="AO112" s="75" t="s">
        <v>75</v>
      </c>
      <c r="AP112" s="85" t="s">
        <v>75</v>
      </c>
      <c r="AQ112" s="82" t="s">
        <v>75</v>
      </c>
      <c r="AR112" s="75" t="s">
        <v>75</v>
      </c>
      <c r="AS112" s="75" t="s">
        <v>75</v>
      </c>
      <c r="AT112" s="75" t="s">
        <v>75</v>
      </c>
      <c r="AU112" s="76" t="s">
        <v>75</v>
      </c>
      <c r="AV112" s="86">
        <f t="shared" si="44"/>
        <v>0</v>
      </c>
      <c r="AW112" s="78"/>
      <c r="AX112" s="78"/>
      <c r="AY112" s="78"/>
      <c r="AZ112" s="78"/>
      <c r="BA112" s="78"/>
      <c r="BB112" s="78"/>
      <c r="BC112" s="78"/>
      <c r="BD112" s="78"/>
      <c r="BE112" s="81"/>
    </row>
    <row r="113" spans="1:57" ht="34.049999999999997" customHeight="1" x14ac:dyDescent="0.3">
      <c r="A113" s="702"/>
      <c r="B113" s="675"/>
      <c r="C113" s="672"/>
      <c r="D113" s="72" t="s">
        <v>79</v>
      </c>
      <c r="E113" s="678"/>
      <c r="F113" s="672"/>
      <c r="G113" s="73">
        <f t="shared" si="0"/>
        <v>0</v>
      </c>
      <c r="H113" s="74">
        <f t="shared" si="1"/>
        <v>0</v>
      </c>
      <c r="I113" s="75"/>
      <c r="J113" s="75"/>
      <c r="K113" s="75"/>
      <c r="L113" s="76"/>
      <c r="M113" s="77">
        <f t="shared" si="2"/>
        <v>0</v>
      </c>
      <c r="N113" s="115"/>
      <c r="O113" s="78"/>
      <c r="P113" s="78"/>
      <c r="Q113" s="78"/>
      <c r="R113" s="79"/>
      <c r="S113" s="80"/>
      <c r="T113" s="78"/>
      <c r="U113" s="78"/>
      <c r="V113" s="78"/>
      <c r="W113" s="78"/>
      <c r="X113" s="81"/>
      <c r="Y113" s="62"/>
      <c r="Z113" s="63"/>
      <c r="AA113" s="64"/>
      <c r="AB113" s="65"/>
      <c r="AC113" s="65"/>
      <c r="AD113" s="65"/>
      <c r="AE113" s="65"/>
      <c r="AF113" s="66"/>
      <c r="AG113" s="82"/>
      <c r="AH113" s="76"/>
      <c r="AI113" s="82"/>
      <c r="AJ113" s="83">
        <f t="shared" ref="AJ113:AJ114" si="48">SUM(AQ113:AU113)</f>
        <v>0</v>
      </c>
      <c r="AK113" s="84" t="s">
        <v>77</v>
      </c>
      <c r="AL113" s="75" t="s">
        <v>77</v>
      </c>
      <c r="AM113" s="85" t="s">
        <v>77</v>
      </c>
      <c r="AN113" s="82" t="s">
        <v>75</v>
      </c>
      <c r="AO113" s="75" t="s">
        <v>75</v>
      </c>
      <c r="AP113" s="85" t="s">
        <v>75</v>
      </c>
      <c r="AQ113" s="88"/>
      <c r="AR113" s="76"/>
      <c r="AS113" s="76"/>
      <c r="AT113" s="76"/>
      <c r="AU113" s="85"/>
      <c r="AV113" s="86">
        <f t="shared" si="44"/>
        <v>0</v>
      </c>
      <c r="AW113" s="78"/>
      <c r="AX113" s="78"/>
      <c r="AY113" s="78"/>
      <c r="AZ113" s="78"/>
      <c r="BA113" s="78"/>
      <c r="BB113" s="78"/>
      <c r="BC113" s="78"/>
      <c r="BD113" s="78"/>
      <c r="BE113" s="81"/>
    </row>
    <row r="114" spans="1:57" ht="34.049999999999997" customHeight="1" x14ac:dyDescent="0.3">
      <c r="A114" s="702"/>
      <c r="B114" s="676"/>
      <c r="C114" s="673"/>
      <c r="D114" s="89" t="s">
        <v>80</v>
      </c>
      <c r="E114" s="679"/>
      <c r="F114" s="673"/>
      <c r="G114" s="90">
        <f t="shared" si="0"/>
        <v>0</v>
      </c>
      <c r="H114" s="91">
        <f t="shared" si="1"/>
        <v>0</v>
      </c>
      <c r="I114" s="92"/>
      <c r="J114" s="92"/>
      <c r="K114" s="92"/>
      <c r="L114" s="93"/>
      <c r="M114" s="94">
        <f t="shared" si="2"/>
        <v>0</v>
      </c>
      <c r="N114" s="95"/>
      <c r="O114" s="95"/>
      <c r="P114" s="95"/>
      <c r="Q114" s="95"/>
      <c r="R114" s="96"/>
      <c r="S114" s="97"/>
      <c r="T114" s="98"/>
      <c r="U114" s="98"/>
      <c r="V114" s="98"/>
      <c r="W114" s="98"/>
      <c r="X114" s="99"/>
      <c r="Y114" s="100"/>
      <c r="Z114" s="81"/>
      <c r="AA114" s="82"/>
      <c r="AB114" s="75"/>
      <c r="AC114" s="75"/>
      <c r="AD114" s="75"/>
      <c r="AE114" s="75"/>
      <c r="AF114" s="76"/>
      <c r="AG114" s="101"/>
      <c r="AH114" s="102"/>
      <c r="AI114" s="103"/>
      <c r="AJ114" s="104">
        <f t="shared" si="48"/>
        <v>0</v>
      </c>
      <c r="AK114" s="105" t="s">
        <v>75</v>
      </c>
      <c r="AL114" s="92" t="s">
        <v>75</v>
      </c>
      <c r="AM114" s="106" t="s">
        <v>75</v>
      </c>
      <c r="AN114" s="103" t="s">
        <v>75</v>
      </c>
      <c r="AO114" s="92" t="s">
        <v>77</v>
      </c>
      <c r="AP114" s="106" t="s">
        <v>77</v>
      </c>
      <c r="AQ114" s="103"/>
      <c r="AR114" s="92"/>
      <c r="AS114" s="92"/>
      <c r="AT114" s="92"/>
      <c r="AU114" s="93"/>
      <c r="AV114" s="107">
        <f t="shared" si="44"/>
        <v>0</v>
      </c>
      <c r="AW114" s="98"/>
      <c r="AX114" s="98"/>
      <c r="AY114" s="98"/>
      <c r="AZ114" s="98"/>
      <c r="BA114" s="98"/>
      <c r="BB114" s="98"/>
      <c r="BC114" s="98"/>
      <c r="BD114" s="98"/>
      <c r="BE114" s="99"/>
    </row>
    <row r="115" spans="1:57" ht="34.049999999999997" customHeight="1" x14ac:dyDescent="0.3">
      <c r="A115" s="702"/>
      <c r="B115" s="674" t="s">
        <v>119</v>
      </c>
      <c r="C115" s="671" t="s">
        <v>120</v>
      </c>
      <c r="D115" s="51" t="s">
        <v>74</v>
      </c>
      <c r="E115" s="705">
        <v>50</v>
      </c>
      <c r="F115" s="704">
        <f>E115-SUM(M115:M119)</f>
        <v>12</v>
      </c>
      <c r="G115" s="53">
        <f t="shared" si="0"/>
        <v>0</v>
      </c>
      <c r="H115" s="54">
        <f t="shared" si="1"/>
        <v>0</v>
      </c>
      <c r="I115" s="55"/>
      <c r="J115" s="55"/>
      <c r="K115" s="55"/>
      <c r="L115" s="56"/>
      <c r="M115" s="57">
        <f t="shared" si="2"/>
        <v>0</v>
      </c>
      <c r="N115" s="58"/>
      <c r="O115" s="58"/>
      <c r="P115" s="58"/>
      <c r="Q115" s="58"/>
      <c r="R115" s="61"/>
      <c r="S115" s="62"/>
      <c r="T115" s="62"/>
      <c r="U115" s="62"/>
      <c r="V115" s="108"/>
      <c r="W115" s="108"/>
      <c r="X115" s="63"/>
      <c r="Y115" s="60"/>
      <c r="Z115" s="61"/>
      <c r="AA115" s="67"/>
      <c r="AB115" s="55"/>
      <c r="AC115" s="55"/>
      <c r="AD115" s="55"/>
      <c r="AE115" s="55"/>
      <c r="AF115" s="56"/>
      <c r="AG115" s="67"/>
      <c r="AH115" s="70"/>
      <c r="AI115" s="69"/>
      <c r="AJ115" s="68">
        <f t="shared" ref="AJ115:AJ116" si="49">SUM(AN115:AP115)</f>
        <v>0</v>
      </c>
      <c r="AK115" s="69" t="s">
        <v>75</v>
      </c>
      <c r="AL115" s="55" t="s">
        <v>75</v>
      </c>
      <c r="AM115" s="70" t="s">
        <v>75</v>
      </c>
      <c r="AN115" s="67"/>
      <c r="AO115" s="55"/>
      <c r="AP115" s="70"/>
      <c r="AQ115" s="67" t="s">
        <v>75</v>
      </c>
      <c r="AR115" s="55" t="s">
        <v>75</v>
      </c>
      <c r="AS115" s="55" t="s">
        <v>75</v>
      </c>
      <c r="AT115" s="55" t="s">
        <v>75</v>
      </c>
      <c r="AU115" s="70" t="s">
        <v>75</v>
      </c>
      <c r="AV115" s="71">
        <f t="shared" si="44"/>
        <v>0</v>
      </c>
      <c r="AW115" s="108"/>
      <c r="AX115" s="108"/>
      <c r="AY115" s="108"/>
      <c r="AZ115" s="108"/>
      <c r="BA115" s="108"/>
      <c r="BB115" s="108"/>
      <c r="BC115" s="108"/>
      <c r="BD115" s="108"/>
      <c r="BE115" s="63"/>
    </row>
    <row r="116" spans="1:57" ht="34.049999999999997" customHeight="1" x14ac:dyDescent="0.3">
      <c r="A116" s="702"/>
      <c r="B116" s="675"/>
      <c r="C116" s="672"/>
      <c r="D116" s="72" t="s">
        <v>76</v>
      </c>
      <c r="E116" s="678"/>
      <c r="F116" s="672"/>
      <c r="G116" s="73">
        <f t="shared" si="0"/>
        <v>0</v>
      </c>
      <c r="H116" s="74">
        <f t="shared" si="1"/>
        <v>0</v>
      </c>
      <c r="I116" s="75"/>
      <c r="J116" s="75"/>
      <c r="K116" s="75"/>
      <c r="L116" s="76"/>
      <c r="M116" s="77">
        <f t="shared" si="2"/>
        <v>0</v>
      </c>
      <c r="N116" s="78"/>
      <c r="O116" s="78"/>
      <c r="P116" s="78"/>
      <c r="Q116" s="78"/>
      <c r="R116" s="81"/>
      <c r="S116" s="62"/>
      <c r="T116" s="62"/>
      <c r="U116" s="62"/>
      <c r="V116" s="108"/>
      <c r="W116" s="108"/>
      <c r="X116" s="63"/>
      <c r="Y116" s="109"/>
      <c r="Z116" s="63"/>
      <c r="AA116" s="64"/>
      <c r="AB116" s="65"/>
      <c r="AC116" s="65"/>
      <c r="AD116" s="65"/>
      <c r="AE116" s="65"/>
      <c r="AF116" s="66"/>
      <c r="AG116" s="82"/>
      <c r="AH116" s="85"/>
      <c r="AI116" s="84"/>
      <c r="AJ116" s="83">
        <f t="shared" si="49"/>
        <v>0</v>
      </c>
      <c r="AK116" s="84" t="s">
        <v>77</v>
      </c>
      <c r="AL116" s="75" t="s">
        <v>77</v>
      </c>
      <c r="AM116" s="85" t="s">
        <v>77</v>
      </c>
      <c r="AN116" s="82"/>
      <c r="AO116" s="75"/>
      <c r="AP116" s="85"/>
      <c r="AQ116" s="82" t="s">
        <v>75</v>
      </c>
      <c r="AR116" s="75" t="s">
        <v>75</v>
      </c>
      <c r="AS116" s="75" t="s">
        <v>75</v>
      </c>
      <c r="AT116" s="75" t="s">
        <v>75</v>
      </c>
      <c r="AU116" s="85" t="s">
        <v>75</v>
      </c>
      <c r="AV116" s="86">
        <f t="shared" si="44"/>
        <v>0</v>
      </c>
      <c r="AW116" s="108"/>
      <c r="AX116" s="108"/>
      <c r="AY116" s="108"/>
      <c r="AZ116" s="108"/>
      <c r="BA116" s="108"/>
      <c r="BB116" s="108"/>
      <c r="BC116" s="108"/>
      <c r="BD116" s="108"/>
      <c r="BE116" s="63"/>
    </row>
    <row r="117" spans="1:57" ht="34.049999999999997" customHeight="1" x14ac:dyDescent="0.3">
      <c r="A117" s="702"/>
      <c r="B117" s="675"/>
      <c r="C117" s="672"/>
      <c r="D117" s="72" t="s">
        <v>78</v>
      </c>
      <c r="E117" s="678"/>
      <c r="F117" s="672"/>
      <c r="G117" s="73">
        <f t="shared" si="0"/>
        <v>0</v>
      </c>
      <c r="H117" s="74">
        <f t="shared" si="1"/>
        <v>0</v>
      </c>
      <c r="I117" s="75"/>
      <c r="J117" s="75"/>
      <c r="K117" s="75"/>
      <c r="L117" s="76"/>
      <c r="M117" s="77">
        <f t="shared" si="2"/>
        <v>0</v>
      </c>
      <c r="N117" s="78"/>
      <c r="O117" s="78"/>
      <c r="P117" s="78"/>
      <c r="Q117" s="78"/>
      <c r="R117" s="81"/>
      <c r="S117" s="62"/>
      <c r="T117" s="62"/>
      <c r="U117" s="62"/>
      <c r="V117" s="108"/>
      <c r="W117" s="108"/>
      <c r="X117" s="63"/>
      <c r="Y117" s="109"/>
      <c r="Z117" s="63"/>
      <c r="AA117" s="64"/>
      <c r="AB117" s="65"/>
      <c r="AC117" s="65"/>
      <c r="AD117" s="65"/>
      <c r="AE117" s="65"/>
      <c r="AF117" s="66"/>
      <c r="AG117" s="82"/>
      <c r="AH117" s="85"/>
      <c r="AI117" s="84"/>
      <c r="AJ117" s="83">
        <f>SUM(AK117:AM117)</f>
        <v>0</v>
      </c>
      <c r="AK117" s="84"/>
      <c r="AL117" s="75"/>
      <c r="AM117" s="85"/>
      <c r="AN117" s="82" t="s">
        <v>75</v>
      </c>
      <c r="AO117" s="75" t="s">
        <v>75</v>
      </c>
      <c r="AP117" s="85" t="s">
        <v>75</v>
      </c>
      <c r="AQ117" s="82" t="s">
        <v>75</v>
      </c>
      <c r="AR117" s="75" t="s">
        <v>75</v>
      </c>
      <c r="AS117" s="75" t="s">
        <v>75</v>
      </c>
      <c r="AT117" s="75" t="s">
        <v>75</v>
      </c>
      <c r="AU117" s="85" t="s">
        <v>75</v>
      </c>
      <c r="AV117" s="86">
        <f t="shared" si="44"/>
        <v>0</v>
      </c>
      <c r="AW117" s="108"/>
      <c r="AX117" s="108"/>
      <c r="AY117" s="108"/>
      <c r="AZ117" s="108"/>
      <c r="BA117" s="108"/>
      <c r="BB117" s="108"/>
      <c r="BC117" s="108"/>
      <c r="BD117" s="108"/>
      <c r="BE117" s="63"/>
    </row>
    <row r="118" spans="1:57" ht="34.049999999999997" customHeight="1" x14ac:dyDescent="0.3">
      <c r="A118" s="702"/>
      <c r="B118" s="675"/>
      <c r="C118" s="672"/>
      <c r="D118" s="72" t="s">
        <v>79</v>
      </c>
      <c r="E118" s="678"/>
      <c r="F118" s="672"/>
      <c r="G118" s="73">
        <f t="shared" si="0"/>
        <v>38</v>
      </c>
      <c r="H118" s="74">
        <f t="shared" si="1"/>
        <v>0</v>
      </c>
      <c r="I118" s="75"/>
      <c r="J118" s="75"/>
      <c r="K118" s="75"/>
      <c r="L118" s="76"/>
      <c r="M118" s="77">
        <f t="shared" si="2"/>
        <v>38</v>
      </c>
      <c r="N118" s="78">
        <v>38</v>
      </c>
      <c r="O118" s="78"/>
      <c r="P118" s="78"/>
      <c r="Q118" s="78"/>
      <c r="R118" s="81"/>
      <c r="S118" s="62"/>
      <c r="T118" s="62"/>
      <c r="U118" s="62"/>
      <c r="V118" s="108">
        <v>38</v>
      </c>
      <c r="W118" s="108"/>
      <c r="X118" s="63"/>
      <c r="Y118" s="109">
        <v>30</v>
      </c>
      <c r="Z118" s="63">
        <v>8</v>
      </c>
      <c r="AA118" s="64"/>
      <c r="AB118" s="65">
        <v>22</v>
      </c>
      <c r="AC118" s="65">
        <v>22</v>
      </c>
      <c r="AD118" s="65">
        <v>5</v>
      </c>
      <c r="AE118" s="65">
        <v>22</v>
      </c>
      <c r="AF118" s="66"/>
      <c r="AG118" s="82">
        <v>44.6</v>
      </c>
      <c r="AH118" s="85">
        <v>24.8</v>
      </c>
      <c r="AI118" s="84">
        <v>106.7</v>
      </c>
      <c r="AJ118" s="83">
        <f t="shared" ref="AJ118:AJ119" si="50">SUM(AQ118:AU118)</f>
        <v>38</v>
      </c>
      <c r="AK118" s="84" t="s">
        <v>77</v>
      </c>
      <c r="AL118" s="75" t="s">
        <v>77</v>
      </c>
      <c r="AM118" s="85" t="s">
        <v>77</v>
      </c>
      <c r="AN118" s="82" t="s">
        <v>75</v>
      </c>
      <c r="AO118" s="75" t="s">
        <v>75</v>
      </c>
      <c r="AP118" s="85" t="s">
        <v>75</v>
      </c>
      <c r="AQ118" s="82">
        <v>3</v>
      </c>
      <c r="AR118" s="75">
        <v>8</v>
      </c>
      <c r="AS118" s="75">
        <v>11</v>
      </c>
      <c r="AT118" s="75">
        <v>14</v>
      </c>
      <c r="AU118" s="85">
        <v>2</v>
      </c>
      <c r="AV118" s="86">
        <f t="shared" si="44"/>
        <v>0</v>
      </c>
      <c r="AW118" s="108"/>
      <c r="AX118" s="108"/>
      <c r="AY118" s="108"/>
      <c r="AZ118" s="108"/>
      <c r="BA118" s="108"/>
      <c r="BB118" s="108"/>
      <c r="BC118" s="108"/>
      <c r="BD118" s="108"/>
      <c r="BE118" s="63"/>
    </row>
    <row r="119" spans="1:57" ht="34.049999999999997" customHeight="1" x14ac:dyDescent="0.3">
      <c r="A119" s="702"/>
      <c r="B119" s="676"/>
      <c r="C119" s="673"/>
      <c r="D119" s="89" t="s">
        <v>80</v>
      </c>
      <c r="E119" s="679"/>
      <c r="F119" s="673"/>
      <c r="G119" s="90">
        <f t="shared" si="0"/>
        <v>0</v>
      </c>
      <c r="H119" s="91">
        <f t="shared" si="1"/>
        <v>0</v>
      </c>
      <c r="I119" s="92"/>
      <c r="J119" s="92"/>
      <c r="K119" s="92"/>
      <c r="L119" s="93"/>
      <c r="M119" s="110">
        <f t="shared" si="2"/>
        <v>0</v>
      </c>
      <c r="N119" s="98"/>
      <c r="O119" s="98"/>
      <c r="P119" s="98"/>
      <c r="Q119" s="98"/>
      <c r="R119" s="99"/>
      <c r="S119" s="100"/>
      <c r="T119" s="100"/>
      <c r="U119" s="100"/>
      <c r="V119" s="78"/>
      <c r="W119" s="78"/>
      <c r="X119" s="81"/>
      <c r="Y119" s="80"/>
      <c r="Z119" s="81"/>
      <c r="AA119" s="82"/>
      <c r="AB119" s="75"/>
      <c r="AC119" s="75"/>
      <c r="AD119" s="75"/>
      <c r="AE119" s="75"/>
      <c r="AF119" s="76"/>
      <c r="AG119" s="103"/>
      <c r="AH119" s="106"/>
      <c r="AI119" s="111"/>
      <c r="AJ119" s="112">
        <f t="shared" si="50"/>
        <v>0</v>
      </c>
      <c r="AK119" s="105" t="s">
        <v>75</v>
      </c>
      <c r="AL119" s="92" t="s">
        <v>75</v>
      </c>
      <c r="AM119" s="106" t="s">
        <v>75</v>
      </c>
      <c r="AN119" s="103" t="s">
        <v>75</v>
      </c>
      <c r="AO119" s="92" t="s">
        <v>77</v>
      </c>
      <c r="AP119" s="106" t="s">
        <v>77</v>
      </c>
      <c r="AQ119" s="103"/>
      <c r="AR119" s="92"/>
      <c r="AS119" s="92"/>
      <c r="AT119" s="92"/>
      <c r="AU119" s="106"/>
      <c r="AV119" s="107">
        <f t="shared" si="44"/>
        <v>0</v>
      </c>
      <c r="AW119" s="78"/>
      <c r="AX119" s="78"/>
      <c r="AY119" s="78"/>
      <c r="AZ119" s="78"/>
      <c r="BA119" s="78"/>
      <c r="BB119" s="78"/>
      <c r="BC119" s="78"/>
      <c r="BD119" s="78"/>
      <c r="BE119" s="81"/>
    </row>
    <row r="120" spans="1:57" ht="34.049999999999997" customHeight="1" x14ac:dyDescent="0.3">
      <c r="A120" s="702"/>
      <c r="B120" s="674" t="s">
        <v>121</v>
      </c>
      <c r="C120" s="671" t="s">
        <v>122</v>
      </c>
      <c r="D120" s="51" t="s">
        <v>74</v>
      </c>
      <c r="E120" s="705">
        <v>40</v>
      </c>
      <c r="F120" s="704">
        <f>E120-SUM(M120:M124)</f>
        <v>4</v>
      </c>
      <c r="G120" s="53">
        <f t="shared" si="0"/>
        <v>0</v>
      </c>
      <c r="H120" s="54">
        <f t="shared" si="1"/>
        <v>0</v>
      </c>
      <c r="I120" s="55"/>
      <c r="J120" s="55"/>
      <c r="K120" s="55"/>
      <c r="L120" s="56"/>
      <c r="M120" s="57">
        <f t="shared" si="2"/>
        <v>0</v>
      </c>
      <c r="N120" s="58"/>
      <c r="O120" s="58"/>
      <c r="P120" s="58"/>
      <c r="Q120" s="58"/>
      <c r="R120" s="61"/>
      <c r="S120" s="113"/>
      <c r="T120" s="113"/>
      <c r="U120" s="113"/>
      <c r="V120" s="58"/>
      <c r="W120" s="58"/>
      <c r="X120" s="61"/>
      <c r="Y120" s="60"/>
      <c r="Z120" s="61"/>
      <c r="AA120" s="67"/>
      <c r="AB120" s="55"/>
      <c r="AC120" s="55"/>
      <c r="AD120" s="55"/>
      <c r="AE120" s="55"/>
      <c r="AF120" s="56"/>
      <c r="AG120" s="67"/>
      <c r="AH120" s="70"/>
      <c r="AI120" s="69"/>
      <c r="AJ120" s="68">
        <f t="shared" ref="AJ120:AJ121" si="51">SUM(AN120:AP120)</f>
        <v>0</v>
      </c>
      <c r="AK120" s="69" t="s">
        <v>75</v>
      </c>
      <c r="AL120" s="55" t="s">
        <v>75</v>
      </c>
      <c r="AM120" s="70" t="s">
        <v>75</v>
      </c>
      <c r="AN120" s="67"/>
      <c r="AO120" s="55"/>
      <c r="AP120" s="70"/>
      <c r="AQ120" s="67" t="s">
        <v>75</v>
      </c>
      <c r="AR120" s="55" t="s">
        <v>75</v>
      </c>
      <c r="AS120" s="55" t="s">
        <v>75</v>
      </c>
      <c r="AT120" s="55" t="s">
        <v>75</v>
      </c>
      <c r="AU120" s="70" t="s">
        <v>75</v>
      </c>
      <c r="AV120" s="71">
        <f t="shared" si="44"/>
        <v>0</v>
      </c>
      <c r="AW120" s="58"/>
      <c r="AX120" s="58"/>
      <c r="AY120" s="58"/>
      <c r="AZ120" s="58"/>
      <c r="BA120" s="58"/>
      <c r="BB120" s="58"/>
      <c r="BC120" s="58"/>
      <c r="BD120" s="58"/>
      <c r="BE120" s="61"/>
    </row>
    <row r="121" spans="1:57" ht="34.049999999999997" customHeight="1" x14ac:dyDescent="0.3">
      <c r="A121" s="702"/>
      <c r="B121" s="675"/>
      <c r="C121" s="672"/>
      <c r="D121" s="72" t="s">
        <v>76</v>
      </c>
      <c r="E121" s="678"/>
      <c r="F121" s="672"/>
      <c r="G121" s="73">
        <f t="shared" si="0"/>
        <v>0</v>
      </c>
      <c r="H121" s="74">
        <f t="shared" si="1"/>
        <v>0</v>
      </c>
      <c r="I121" s="75"/>
      <c r="J121" s="75"/>
      <c r="K121" s="75"/>
      <c r="L121" s="76"/>
      <c r="M121" s="77">
        <f t="shared" si="2"/>
        <v>0</v>
      </c>
      <c r="N121" s="78"/>
      <c r="O121" s="78"/>
      <c r="P121" s="78"/>
      <c r="Q121" s="78"/>
      <c r="R121" s="81"/>
      <c r="S121" s="62"/>
      <c r="T121" s="62"/>
      <c r="U121" s="62"/>
      <c r="V121" s="108"/>
      <c r="W121" s="108"/>
      <c r="X121" s="63"/>
      <c r="Y121" s="109"/>
      <c r="Z121" s="63"/>
      <c r="AA121" s="64"/>
      <c r="AB121" s="65"/>
      <c r="AC121" s="65"/>
      <c r="AD121" s="65"/>
      <c r="AE121" s="65"/>
      <c r="AF121" s="66"/>
      <c r="AG121" s="82"/>
      <c r="AH121" s="85"/>
      <c r="AI121" s="84"/>
      <c r="AJ121" s="83">
        <f t="shared" si="51"/>
        <v>0</v>
      </c>
      <c r="AK121" s="84" t="s">
        <v>77</v>
      </c>
      <c r="AL121" s="75" t="s">
        <v>77</v>
      </c>
      <c r="AM121" s="85" t="s">
        <v>77</v>
      </c>
      <c r="AN121" s="82"/>
      <c r="AO121" s="75"/>
      <c r="AP121" s="85"/>
      <c r="AQ121" s="82" t="s">
        <v>75</v>
      </c>
      <c r="AR121" s="75" t="s">
        <v>75</v>
      </c>
      <c r="AS121" s="75" t="s">
        <v>75</v>
      </c>
      <c r="AT121" s="75" t="s">
        <v>75</v>
      </c>
      <c r="AU121" s="85" t="s">
        <v>75</v>
      </c>
      <c r="AV121" s="86">
        <f t="shared" si="44"/>
        <v>0</v>
      </c>
      <c r="AW121" s="108"/>
      <c r="AX121" s="108"/>
      <c r="AY121" s="108"/>
      <c r="AZ121" s="108"/>
      <c r="BA121" s="108"/>
      <c r="BB121" s="108"/>
      <c r="BC121" s="108"/>
      <c r="BD121" s="108"/>
      <c r="BE121" s="63"/>
    </row>
    <row r="122" spans="1:57" ht="34.049999999999997" customHeight="1" x14ac:dyDescent="0.3">
      <c r="A122" s="702"/>
      <c r="B122" s="675"/>
      <c r="C122" s="672"/>
      <c r="D122" s="72" t="s">
        <v>78</v>
      </c>
      <c r="E122" s="678"/>
      <c r="F122" s="672"/>
      <c r="G122" s="73">
        <f t="shared" si="0"/>
        <v>0</v>
      </c>
      <c r="H122" s="74">
        <f t="shared" si="1"/>
        <v>0</v>
      </c>
      <c r="I122" s="75"/>
      <c r="J122" s="75"/>
      <c r="K122" s="75"/>
      <c r="L122" s="76"/>
      <c r="M122" s="77">
        <f t="shared" si="2"/>
        <v>0</v>
      </c>
      <c r="N122" s="78"/>
      <c r="O122" s="78"/>
      <c r="P122" s="78"/>
      <c r="Q122" s="78"/>
      <c r="R122" s="81"/>
      <c r="S122" s="62"/>
      <c r="T122" s="62"/>
      <c r="U122" s="62"/>
      <c r="V122" s="108"/>
      <c r="W122" s="108"/>
      <c r="X122" s="63"/>
      <c r="Y122" s="109"/>
      <c r="Z122" s="63"/>
      <c r="AA122" s="64"/>
      <c r="AB122" s="65"/>
      <c r="AC122" s="65"/>
      <c r="AD122" s="65"/>
      <c r="AE122" s="65"/>
      <c r="AF122" s="66"/>
      <c r="AG122" s="82"/>
      <c r="AH122" s="85"/>
      <c r="AI122" s="84"/>
      <c r="AJ122" s="83">
        <f>SUM(AK122:AM122)</f>
        <v>0</v>
      </c>
      <c r="AK122" s="84"/>
      <c r="AL122" s="75"/>
      <c r="AM122" s="85"/>
      <c r="AN122" s="82" t="s">
        <v>75</v>
      </c>
      <c r="AO122" s="75" t="s">
        <v>75</v>
      </c>
      <c r="AP122" s="85" t="s">
        <v>75</v>
      </c>
      <c r="AQ122" s="82" t="s">
        <v>75</v>
      </c>
      <c r="AR122" s="75" t="s">
        <v>75</v>
      </c>
      <c r="AS122" s="75" t="s">
        <v>75</v>
      </c>
      <c r="AT122" s="75" t="s">
        <v>75</v>
      </c>
      <c r="AU122" s="85" t="s">
        <v>75</v>
      </c>
      <c r="AV122" s="86">
        <f t="shared" si="44"/>
        <v>0</v>
      </c>
      <c r="AW122" s="108"/>
      <c r="AX122" s="108"/>
      <c r="AY122" s="108"/>
      <c r="AZ122" s="108"/>
      <c r="BA122" s="108"/>
      <c r="BB122" s="108"/>
      <c r="BC122" s="108"/>
      <c r="BD122" s="108"/>
      <c r="BE122" s="63"/>
    </row>
    <row r="123" spans="1:57" ht="34.049999999999997" customHeight="1" x14ac:dyDescent="0.3">
      <c r="A123" s="702"/>
      <c r="B123" s="675"/>
      <c r="C123" s="672"/>
      <c r="D123" s="72" t="s">
        <v>79</v>
      </c>
      <c r="E123" s="678"/>
      <c r="F123" s="672"/>
      <c r="G123" s="73">
        <f t="shared" si="0"/>
        <v>36</v>
      </c>
      <c r="H123" s="74">
        <f t="shared" si="1"/>
        <v>0</v>
      </c>
      <c r="I123" s="75"/>
      <c r="J123" s="75"/>
      <c r="K123" s="75"/>
      <c r="L123" s="76"/>
      <c r="M123" s="77">
        <f t="shared" si="2"/>
        <v>36</v>
      </c>
      <c r="N123" s="78"/>
      <c r="O123" s="78"/>
      <c r="P123" s="78"/>
      <c r="Q123" s="78"/>
      <c r="R123" s="81">
        <v>36</v>
      </c>
      <c r="S123" s="62"/>
      <c r="T123" s="62"/>
      <c r="U123" s="62"/>
      <c r="V123" s="108">
        <v>36</v>
      </c>
      <c r="W123" s="108"/>
      <c r="X123" s="63"/>
      <c r="Y123" s="109">
        <v>28</v>
      </c>
      <c r="Z123" s="63">
        <v>8</v>
      </c>
      <c r="AA123" s="64"/>
      <c r="AB123" s="65">
        <v>24</v>
      </c>
      <c r="AC123" s="65">
        <v>24</v>
      </c>
      <c r="AD123" s="65">
        <v>9</v>
      </c>
      <c r="AE123" s="65">
        <v>23</v>
      </c>
      <c r="AF123" s="66"/>
      <c r="AG123" s="82">
        <v>47</v>
      </c>
      <c r="AH123" s="85">
        <v>27</v>
      </c>
      <c r="AI123" s="84">
        <v>127</v>
      </c>
      <c r="AJ123" s="83">
        <f t="shared" ref="AJ123:AJ124" si="52">SUM(AQ123:AU123)</f>
        <v>36</v>
      </c>
      <c r="AK123" s="84" t="s">
        <v>77</v>
      </c>
      <c r="AL123" s="75" t="s">
        <v>77</v>
      </c>
      <c r="AM123" s="85" t="s">
        <v>77</v>
      </c>
      <c r="AN123" s="82" t="s">
        <v>75</v>
      </c>
      <c r="AO123" s="75" t="s">
        <v>75</v>
      </c>
      <c r="AP123" s="85" t="s">
        <v>75</v>
      </c>
      <c r="AQ123" s="82">
        <v>1</v>
      </c>
      <c r="AR123" s="75">
        <v>6</v>
      </c>
      <c r="AS123" s="75">
        <v>9</v>
      </c>
      <c r="AT123" s="75">
        <v>12</v>
      </c>
      <c r="AU123" s="85">
        <v>8</v>
      </c>
      <c r="AV123" s="86">
        <f t="shared" si="44"/>
        <v>0</v>
      </c>
      <c r="AW123" s="108"/>
      <c r="AX123" s="108"/>
      <c r="AY123" s="108"/>
      <c r="AZ123" s="108"/>
      <c r="BA123" s="108"/>
      <c r="BB123" s="108"/>
      <c r="BC123" s="108"/>
      <c r="BD123" s="108"/>
      <c r="BE123" s="63"/>
    </row>
    <row r="124" spans="1:57" ht="34.049999999999997" customHeight="1" x14ac:dyDescent="0.3">
      <c r="A124" s="702"/>
      <c r="B124" s="676"/>
      <c r="C124" s="673"/>
      <c r="D124" s="89" t="s">
        <v>80</v>
      </c>
      <c r="E124" s="679"/>
      <c r="F124" s="673"/>
      <c r="G124" s="90">
        <f t="shared" si="0"/>
        <v>0</v>
      </c>
      <c r="H124" s="91">
        <f t="shared" si="1"/>
        <v>0</v>
      </c>
      <c r="I124" s="92"/>
      <c r="J124" s="92"/>
      <c r="K124" s="92"/>
      <c r="L124" s="93"/>
      <c r="M124" s="110">
        <f t="shared" si="2"/>
        <v>0</v>
      </c>
      <c r="N124" s="98"/>
      <c r="O124" s="98"/>
      <c r="P124" s="98"/>
      <c r="Q124" s="98"/>
      <c r="R124" s="99"/>
      <c r="S124" s="114"/>
      <c r="T124" s="114"/>
      <c r="U124" s="114"/>
      <c r="V124" s="98"/>
      <c r="W124" s="98"/>
      <c r="X124" s="99"/>
      <c r="Y124" s="97"/>
      <c r="Z124" s="99"/>
      <c r="AA124" s="103"/>
      <c r="AB124" s="92"/>
      <c r="AC124" s="92"/>
      <c r="AD124" s="92"/>
      <c r="AE124" s="92"/>
      <c r="AF124" s="93"/>
      <c r="AG124" s="103"/>
      <c r="AH124" s="106"/>
      <c r="AI124" s="105"/>
      <c r="AJ124" s="104">
        <f t="shared" si="52"/>
        <v>0</v>
      </c>
      <c r="AK124" s="105" t="s">
        <v>75</v>
      </c>
      <c r="AL124" s="92" t="s">
        <v>75</v>
      </c>
      <c r="AM124" s="106" t="s">
        <v>75</v>
      </c>
      <c r="AN124" s="103" t="s">
        <v>75</v>
      </c>
      <c r="AO124" s="92" t="s">
        <v>77</v>
      </c>
      <c r="AP124" s="106" t="s">
        <v>77</v>
      </c>
      <c r="AQ124" s="103"/>
      <c r="AR124" s="92"/>
      <c r="AS124" s="92"/>
      <c r="AT124" s="92"/>
      <c r="AU124" s="106"/>
      <c r="AV124" s="107">
        <f t="shared" si="44"/>
        <v>0</v>
      </c>
      <c r="AW124" s="98"/>
      <c r="AX124" s="98"/>
      <c r="AY124" s="98"/>
      <c r="AZ124" s="98"/>
      <c r="BA124" s="98"/>
      <c r="BB124" s="98"/>
      <c r="BC124" s="98"/>
      <c r="BD124" s="98"/>
      <c r="BE124" s="99"/>
    </row>
    <row r="125" spans="1:57" ht="34.049999999999997" customHeight="1" x14ac:dyDescent="0.3">
      <c r="A125" s="702"/>
      <c r="B125" s="674" t="s">
        <v>123</v>
      </c>
      <c r="C125" s="671" t="s">
        <v>124</v>
      </c>
      <c r="D125" s="51" t="s">
        <v>74</v>
      </c>
      <c r="E125" s="705">
        <v>10</v>
      </c>
      <c r="F125" s="704">
        <f>E125-SUM(M125:M129)</f>
        <v>2</v>
      </c>
      <c r="G125" s="53">
        <f t="shared" si="0"/>
        <v>0</v>
      </c>
      <c r="H125" s="54">
        <f t="shared" si="1"/>
        <v>0</v>
      </c>
      <c r="I125" s="55"/>
      <c r="J125" s="55"/>
      <c r="K125" s="55"/>
      <c r="L125" s="56"/>
      <c r="M125" s="57">
        <f t="shared" si="2"/>
        <v>0</v>
      </c>
      <c r="N125" s="58"/>
      <c r="O125" s="58"/>
      <c r="P125" s="58"/>
      <c r="Q125" s="58"/>
      <c r="R125" s="59"/>
      <c r="S125" s="60"/>
      <c r="T125" s="58"/>
      <c r="U125" s="58"/>
      <c r="V125" s="55"/>
      <c r="W125" s="58"/>
      <c r="X125" s="61"/>
      <c r="Y125" s="62"/>
      <c r="Z125" s="63"/>
      <c r="AA125" s="64"/>
      <c r="AB125" s="65"/>
      <c r="AC125" s="65"/>
      <c r="AD125" s="65"/>
      <c r="AE125" s="65"/>
      <c r="AF125" s="66"/>
      <c r="AG125" s="64"/>
      <c r="AH125" s="66"/>
      <c r="AI125" s="67"/>
      <c r="AJ125" s="68">
        <f t="shared" ref="AJ125:AJ126" si="53">SUM(AN125:AP125)</f>
        <v>0</v>
      </c>
      <c r="AK125" s="69" t="s">
        <v>75</v>
      </c>
      <c r="AL125" s="55" t="s">
        <v>75</v>
      </c>
      <c r="AM125" s="70" t="s">
        <v>75</v>
      </c>
      <c r="AN125" s="67"/>
      <c r="AO125" s="55"/>
      <c r="AP125" s="70"/>
      <c r="AQ125" s="67" t="s">
        <v>75</v>
      </c>
      <c r="AR125" s="55" t="s">
        <v>75</v>
      </c>
      <c r="AS125" s="55" t="s">
        <v>75</v>
      </c>
      <c r="AT125" s="55" t="s">
        <v>75</v>
      </c>
      <c r="AU125" s="56" t="s">
        <v>75</v>
      </c>
      <c r="AV125" s="71">
        <f t="shared" si="44"/>
        <v>0</v>
      </c>
      <c r="AW125" s="58"/>
      <c r="AX125" s="58"/>
      <c r="AY125" s="58"/>
      <c r="AZ125" s="58"/>
      <c r="BA125" s="58"/>
      <c r="BB125" s="58"/>
      <c r="BC125" s="58"/>
      <c r="BD125" s="58"/>
      <c r="BE125" s="61"/>
    </row>
    <row r="126" spans="1:57" ht="34.049999999999997" customHeight="1" x14ac:dyDescent="0.3">
      <c r="A126" s="702"/>
      <c r="B126" s="675"/>
      <c r="C126" s="672"/>
      <c r="D126" s="72" t="s">
        <v>76</v>
      </c>
      <c r="E126" s="678"/>
      <c r="F126" s="672"/>
      <c r="G126" s="73">
        <f t="shared" si="0"/>
        <v>0</v>
      </c>
      <c r="H126" s="74">
        <f t="shared" si="1"/>
        <v>0</v>
      </c>
      <c r="I126" s="75"/>
      <c r="J126" s="75"/>
      <c r="K126" s="75"/>
      <c r="L126" s="76"/>
      <c r="M126" s="77">
        <f t="shared" si="2"/>
        <v>0</v>
      </c>
      <c r="N126" s="78"/>
      <c r="O126" s="78"/>
      <c r="P126" s="78"/>
      <c r="Q126" s="78"/>
      <c r="R126" s="79"/>
      <c r="S126" s="80"/>
      <c r="T126" s="75"/>
      <c r="U126" s="75"/>
      <c r="V126" s="78"/>
      <c r="W126" s="78"/>
      <c r="X126" s="81"/>
      <c r="Y126" s="62"/>
      <c r="Z126" s="63"/>
      <c r="AA126" s="64"/>
      <c r="AB126" s="65"/>
      <c r="AC126" s="65"/>
      <c r="AD126" s="65"/>
      <c r="AE126" s="65"/>
      <c r="AF126" s="66"/>
      <c r="AG126" s="82"/>
      <c r="AH126" s="76"/>
      <c r="AI126" s="82"/>
      <c r="AJ126" s="83">
        <f t="shared" si="53"/>
        <v>0</v>
      </c>
      <c r="AK126" s="84" t="s">
        <v>77</v>
      </c>
      <c r="AL126" s="75" t="s">
        <v>77</v>
      </c>
      <c r="AM126" s="85" t="s">
        <v>77</v>
      </c>
      <c r="AN126" s="82"/>
      <c r="AO126" s="75"/>
      <c r="AP126" s="85"/>
      <c r="AQ126" s="82" t="s">
        <v>75</v>
      </c>
      <c r="AR126" s="75" t="s">
        <v>75</v>
      </c>
      <c r="AS126" s="75" t="s">
        <v>75</v>
      </c>
      <c r="AT126" s="75" t="s">
        <v>75</v>
      </c>
      <c r="AU126" s="76" t="s">
        <v>75</v>
      </c>
      <c r="AV126" s="86">
        <f t="shared" si="44"/>
        <v>0</v>
      </c>
      <c r="AW126" s="78"/>
      <c r="AX126" s="78"/>
      <c r="AY126" s="78"/>
      <c r="AZ126" s="78"/>
      <c r="BA126" s="78"/>
      <c r="BB126" s="78"/>
      <c r="BC126" s="78"/>
      <c r="BD126" s="78"/>
      <c r="BE126" s="81"/>
    </row>
    <row r="127" spans="1:57" ht="34.049999999999997" customHeight="1" x14ac:dyDescent="0.3">
      <c r="A127" s="702"/>
      <c r="B127" s="675"/>
      <c r="C127" s="672"/>
      <c r="D127" s="72" t="s">
        <v>78</v>
      </c>
      <c r="E127" s="678"/>
      <c r="F127" s="672"/>
      <c r="G127" s="73">
        <f t="shared" si="0"/>
        <v>0</v>
      </c>
      <c r="H127" s="74">
        <f t="shared" si="1"/>
        <v>0</v>
      </c>
      <c r="I127" s="75"/>
      <c r="J127" s="75"/>
      <c r="K127" s="75"/>
      <c r="L127" s="76"/>
      <c r="M127" s="77">
        <f t="shared" si="2"/>
        <v>0</v>
      </c>
      <c r="N127" s="78"/>
      <c r="O127" s="78"/>
      <c r="P127" s="78"/>
      <c r="Q127" s="87"/>
      <c r="R127" s="79"/>
      <c r="S127" s="80"/>
      <c r="T127" s="78"/>
      <c r="U127" s="78"/>
      <c r="V127" s="78"/>
      <c r="W127" s="78"/>
      <c r="X127" s="81"/>
      <c r="Y127" s="62"/>
      <c r="Z127" s="63"/>
      <c r="AA127" s="64"/>
      <c r="AB127" s="65"/>
      <c r="AC127" s="65"/>
      <c r="AD127" s="65"/>
      <c r="AE127" s="65"/>
      <c r="AF127" s="66"/>
      <c r="AG127" s="82"/>
      <c r="AH127" s="76"/>
      <c r="AI127" s="82"/>
      <c r="AJ127" s="83">
        <f>SUM(AK127:AU127)</f>
        <v>0</v>
      </c>
      <c r="AK127" s="84"/>
      <c r="AL127" s="75"/>
      <c r="AM127" s="85"/>
      <c r="AN127" s="82" t="s">
        <v>75</v>
      </c>
      <c r="AO127" s="75" t="s">
        <v>75</v>
      </c>
      <c r="AP127" s="85" t="s">
        <v>75</v>
      </c>
      <c r="AQ127" s="82" t="s">
        <v>75</v>
      </c>
      <c r="AR127" s="75" t="s">
        <v>75</v>
      </c>
      <c r="AS127" s="75" t="s">
        <v>75</v>
      </c>
      <c r="AT127" s="75" t="s">
        <v>75</v>
      </c>
      <c r="AU127" s="76" t="s">
        <v>75</v>
      </c>
      <c r="AV127" s="86">
        <f t="shared" si="44"/>
        <v>0</v>
      </c>
      <c r="AW127" s="78"/>
      <c r="AX127" s="78"/>
      <c r="AY127" s="78"/>
      <c r="AZ127" s="78"/>
      <c r="BA127" s="78"/>
      <c r="BB127" s="78"/>
      <c r="BC127" s="78"/>
      <c r="BD127" s="78"/>
      <c r="BE127" s="81"/>
    </row>
    <row r="128" spans="1:57" ht="34.049999999999997" customHeight="1" x14ac:dyDescent="0.3">
      <c r="A128" s="702"/>
      <c r="B128" s="675"/>
      <c r="C128" s="672"/>
      <c r="D128" s="72" t="s">
        <v>79</v>
      </c>
      <c r="E128" s="678"/>
      <c r="F128" s="672"/>
      <c r="G128" s="73">
        <f t="shared" si="0"/>
        <v>8</v>
      </c>
      <c r="H128" s="74">
        <f t="shared" si="1"/>
        <v>0</v>
      </c>
      <c r="I128" s="75"/>
      <c r="J128" s="75"/>
      <c r="K128" s="75"/>
      <c r="L128" s="76"/>
      <c r="M128" s="77">
        <f t="shared" si="2"/>
        <v>8</v>
      </c>
      <c r="N128" s="78"/>
      <c r="O128" s="78"/>
      <c r="P128" s="78"/>
      <c r="Q128" s="78"/>
      <c r="R128" s="79">
        <v>8</v>
      </c>
      <c r="S128" s="80"/>
      <c r="T128" s="78"/>
      <c r="U128" s="78"/>
      <c r="V128" s="78">
        <v>8</v>
      </c>
      <c r="W128" s="78"/>
      <c r="X128" s="81"/>
      <c r="Y128" s="62">
        <v>8</v>
      </c>
      <c r="Z128" s="63"/>
      <c r="AA128" s="64"/>
      <c r="AB128" s="65">
        <v>4</v>
      </c>
      <c r="AC128" s="65">
        <v>4</v>
      </c>
      <c r="AD128" s="65"/>
      <c r="AE128" s="65">
        <v>4</v>
      </c>
      <c r="AF128" s="66">
        <v>1</v>
      </c>
      <c r="AG128" s="82">
        <v>44</v>
      </c>
      <c r="AH128" s="76">
        <v>27</v>
      </c>
      <c r="AI128" s="82">
        <v>77.5</v>
      </c>
      <c r="AJ128" s="83">
        <f t="shared" ref="AJ128:AJ129" si="54">SUM(AQ128:AU128)</f>
        <v>8</v>
      </c>
      <c r="AK128" s="84" t="s">
        <v>77</v>
      </c>
      <c r="AL128" s="75" t="s">
        <v>77</v>
      </c>
      <c r="AM128" s="85" t="s">
        <v>77</v>
      </c>
      <c r="AN128" s="82" t="s">
        <v>75</v>
      </c>
      <c r="AO128" s="75" t="s">
        <v>75</v>
      </c>
      <c r="AP128" s="85" t="s">
        <v>75</v>
      </c>
      <c r="AQ128" s="88">
        <v>2</v>
      </c>
      <c r="AR128" s="76">
        <v>3</v>
      </c>
      <c r="AS128" s="76">
        <v>2</v>
      </c>
      <c r="AT128" s="76">
        <v>1</v>
      </c>
      <c r="AU128" s="85"/>
      <c r="AV128" s="86">
        <f t="shared" si="44"/>
        <v>0</v>
      </c>
      <c r="AW128" s="78"/>
      <c r="AX128" s="78"/>
      <c r="AY128" s="78"/>
      <c r="AZ128" s="78"/>
      <c r="BA128" s="78"/>
      <c r="BB128" s="78"/>
      <c r="BC128" s="78"/>
      <c r="BD128" s="78"/>
      <c r="BE128" s="81"/>
    </row>
    <row r="129" spans="1:57" ht="34.049999999999997" customHeight="1" x14ac:dyDescent="0.3">
      <c r="A129" s="702"/>
      <c r="B129" s="676"/>
      <c r="C129" s="673"/>
      <c r="D129" s="89" t="s">
        <v>80</v>
      </c>
      <c r="E129" s="679"/>
      <c r="F129" s="673"/>
      <c r="G129" s="90">
        <f t="shared" si="0"/>
        <v>0</v>
      </c>
      <c r="H129" s="91">
        <f t="shared" si="1"/>
        <v>0</v>
      </c>
      <c r="I129" s="92"/>
      <c r="J129" s="92"/>
      <c r="K129" s="92"/>
      <c r="L129" s="93"/>
      <c r="M129" s="94">
        <f t="shared" si="2"/>
        <v>0</v>
      </c>
      <c r="N129" s="95"/>
      <c r="O129" s="95"/>
      <c r="P129" s="95"/>
      <c r="Q129" s="95"/>
      <c r="R129" s="96"/>
      <c r="S129" s="97"/>
      <c r="T129" s="98"/>
      <c r="U129" s="98"/>
      <c r="V129" s="98"/>
      <c r="W129" s="98"/>
      <c r="X129" s="99"/>
      <c r="Y129" s="100"/>
      <c r="Z129" s="81"/>
      <c r="AA129" s="82"/>
      <c r="AB129" s="75"/>
      <c r="AC129" s="75"/>
      <c r="AD129" s="75"/>
      <c r="AE129" s="75"/>
      <c r="AF129" s="76"/>
      <c r="AG129" s="101"/>
      <c r="AH129" s="102"/>
      <c r="AI129" s="103"/>
      <c r="AJ129" s="104">
        <f t="shared" si="54"/>
        <v>0</v>
      </c>
      <c r="AK129" s="105" t="s">
        <v>75</v>
      </c>
      <c r="AL129" s="92" t="s">
        <v>75</v>
      </c>
      <c r="AM129" s="106" t="s">
        <v>75</v>
      </c>
      <c r="AN129" s="103" t="s">
        <v>75</v>
      </c>
      <c r="AO129" s="92" t="s">
        <v>77</v>
      </c>
      <c r="AP129" s="106" t="s">
        <v>77</v>
      </c>
      <c r="AQ129" s="103"/>
      <c r="AR129" s="92"/>
      <c r="AS129" s="92"/>
      <c r="AT129" s="92"/>
      <c r="AU129" s="93"/>
      <c r="AV129" s="107">
        <f t="shared" si="44"/>
        <v>0</v>
      </c>
      <c r="AW129" s="98"/>
      <c r="AX129" s="98"/>
      <c r="AY129" s="98"/>
      <c r="AZ129" s="98"/>
      <c r="BA129" s="98"/>
      <c r="BB129" s="98"/>
      <c r="BC129" s="98"/>
      <c r="BD129" s="98"/>
      <c r="BE129" s="99"/>
    </row>
    <row r="130" spans="1:57" ht="34.049999999999997" customHeight="1" x14ac:dyDescent="0.3">
      <c r="A130" s="702"/>
      <c r="B130" s="674" t="s">
        <v>125</v>
      </c>
      <c r="C130" s="671" t="s">
        <v>126</v>
      </c>
      <c r="D130" s="51" t="s">
        <v>74</v>
      </c>
      <c r="E130" s="705">
        <v>20</v>
      </c>
      <c r="F130" s="704">
        <f>E130-SUM(M130:M134)</f>
        <v>6</v>
      </c>
      <c r="G130" s="53">
        <f t="shared" si="0"/>
        <v>0</v>
      </c>
      <c r="H130" s="54">
        <f t="shared" si="1"/>
        <v>0</v>
      </c>
      <c r="I130" s="55"/>
      <c r="J130" s="55"/>
      <c r="K130" s="55"/>
      <c r="L130" s="56"/>
      <c r="M130" s="57">
        <f t="shared" si="2"/>
        <v>0</v>
      </c>
      <c r="N130" s="58"/>
      <c r="O130" s="58"/>
      <c r="P130" s="58"/>
      <c r="Q130" s="58"/>
      <c r="R130" s="61"/>
      <c r="S130" s="62"/>
      <c r="T130" s="62"/>
      <c r="U130" s="62"/>
      <c r="V130" s="108"/>
      <c r="W130" s="108"/>
      <c r="X130" s="63"/>
      <c r="Y130" s="60"/>
      <c r="Z130" s="61"/>
      <c r="AA130" s="67"/>
      <c r="AB130" s="55"/>
      <c r="AC130" s="55"/>
      <c r="AD130" s="55"/>
      <c r="AE130" s="55"/>
      <c r="AF130" s="56"/>
      <c r="AG130" s="67"/>
      <c r="AH130" s="70"/>
      <c r="AI130" s="69"/>
      <c r="AJ130" s="68">
        <f t="shared" ref="AJ130:AJ131" si="55">SUM(AN130:AP130)</f>
        <v>0</v>
      </c>
      <c r="AK130" s="69" t="s">
        <v>75</v>
      </c>
      <c r="AL130" s="55" t="s">
        <v>75</v>
      </c>
      <c r="AM130" s="70" t="s">
        <v>75</v>
      </c>
      <c r="AN130" s="67"/>
      <c r="AO130" s="55"/>
      <c r="AP130" s="70"/>
      <c r="AQ130" s="67" t="s">
        <v>75</v>
      </c>
      <c r="AR130" s="55" t="s">
        <v>75</v>
      </c>
      <c r="AS130" s="55" t="s">
        <v>75</v>
      </c>
      <c r="AT130" s="55" t="s">
        <v>75</v>
      </c>
      <c r="AU130" s="70" t="s">
        <v>75</v>
      </c>
      <c r="AV130" s="71">
        <f t="shared" si="44"/>
        <v>0</v>
      </c>
      <c r="AW130" s="108"/>
      <c r="AX130" s="108"/>
      <c r="AY130" s="108"/>
      <c r="AZ130" s="108"/>
      <c r="BA130" s="108"/>
      <c r="BB130" s="108"/>
      <c r="BC130" s="108"/>
      <c r="BD130" s="108"/>
      <c r="BE130" s="63"/>
    </row>
    <row r="131" spans="1:57" ht="34.049999999999997" customHeight="1" x14ac:dyDescent="0.3">
      <c r="A131" s="702"/>
      <c r="B131" s="675"/>
      <c r="C131" s="672"/>
      <c r="D131" s="72" t="s">
        <v>76</v>
      </c>
      <c r="E131" s="678"/>
      <c r="F131" s="672"/>
      <c r="G131" s="73">
        <f t="shared" si="0"/>
        <v>0</v>
      </c>
      <c r="H131" s="74">
        <f t="shared" si="1"/>
        <v>0</v>
      </c>
      <c r="I131" s="75"/>
      <c r="J131" s="75"/>
      <c r="K131" s="75"/>
      <c r="L131" s="76"/>
      <c r="M131" s="77">
        <f t="shared" si="2"/>
        <v>0</v>
      </c>
      <c r="N131" s="78"/>
      <c r="O131" s="78"/>
      <c r="P131" s="78"/>
      <c r="Q131" s="78"/>
      <c r="R131" s="81"/>
      <c r="S131" s="62"/>
      <c r="T131" s="62"/>
      <c r="U131" s="62"/>
      <c r="V131" s="108"/>
      <c r="W131" s="108"/>
      <c r="X131" s="63"/>
      <c r="Y131" s="109"/>
      <c r="Z131" s="63"/>
      <c r="AA131" s="64"/>
      <c r="AB131" s="65"/>
      <c r="AC131" s="65"/>
      <c r="AD131" s="65"/>
      <c r="AE131" s="65"/>
      <c r="AF131" s="66"/>
      <c r="AG131" s="82"/>
      <c r="AH131" s="85"/>
      <c r="AI131" s="84"/>
      <c r="AJ131" s="83">
        <f t="shared" si="55"/>
        <v>0</v>
      </c>
      <c r="AK131" s="84" t="s">
        <v>77</v>
      </c>
      <c r="AL131" s="75" t="s">
        <v>77</v>
      </c>
      <c r="AM131" s="85" t="s">
        <v>77</v>
      </c>
      <c r="AN131" s="82"/>
      <c r="AO131" s="75"/>
      <c r="AP131" s="85"/>
      <c r="AQ131" s="82" t="s">
        <v>75</v>
      </c>
      <c r="AR131" s="75" t="s">
        <v>75</v>
      </c>
      <c r="AS131" s="75" t="s">
        <v>75</v>
      </c>
      <c r="AT131" s="75" t="s">
        <v>75</v>
      </c>
      <c r="AU131" s="85" t="s">
        <v>75</v>
      </c>
      <c r="AV131" s="86">
        <f t="shared" si="44"/>
        <v>0</v>
      </c>
      <c r="AW131" s="108"/>
      <c r="AX131" s="108"/>
      <c r="AY131" s="108"/>
      <c r="AZ131" s="108"/>
      <c r="BA131" s="108"/>
      <c r="BB131" s="108"/>
      <c r="BC131" s="108"/>
      <c r="BD131" s="108"/>
      <c r="BE131" s="63"/>
    </row>
    <row r="132" spans="1:57" ht="34.049999999999997" customHeight="1" x14ac:dyDescent="0.3">
      <c r="A132" s="702"/>
      <c r="B132" s="675"/>
      <c r="C132" s="672"/>
      <c r="D132" s="72" t="s">
        <v>78</v>
      </c>
      <c r="E132" s="678"/>
      <c r="F132" s="672"/>
      <c r="G132" s="73">
        <f t="shared" si="0"/>
        <v>0</v>
      </c>
      <c r="H132" s="74">
        <f t="shared" si="1"/>
        <v>0</v>
      </c>
      <c r="I132" s="75"/>
      <c r="J132" s="75"/>
      <c r="K132" s="75"/>
      <c r="L132" s="76"/>
      <c r="M132" s="77">
        <f t="shared" si="2"/>
        <v>0</v>
      </c>
      <c r="N132" s="78"/>
      <c r="O132" s="78"/>
      <c r="P132" s="78"/>
      <c r="Q132" s="78"/>
      <c r="R132" s="81"/>
      <c r="S132" s="62"/>
      <c r="T132" s="62"/>
      <c r="U132" s="62"/>
      <c r="V132" s="108"/>
      <c r="W132" s="108"/>
      <c r="X132" s="63"/>
      <c r="Y132" s="109"/>
      <c r="Z132" s="63"/>
      <c r="AA132" s="64"/>
      <c r="AB132" s="65"/>
      <c r="AC132" s="65"/>
      <c r="AD132" s="65"/>
      <c r="AE132" s="65"/>
      <c r="AF132" s="66"/>
      <c r="AG132" s="82"/>
      <c r="AH132" s="85"/>
      <c r="AI132" s="84"/>
      <c r="AJ132" s="83">
        <f>SUM(AK132:AU132)</f>
        <v>0</v>
      </c>
      <c r="AK132" s="84"/>
      <c r="AL132" s="75"/>
      <c r="AM132" s="85"/>
      <c r="AN132" s="82" t="s">
        <v>75</v>
      </c>
      <c r="AO132" s="75" t="s">
        <v>75</v>
      </c>
      <c r="AP132" s="85" t="s">
        <v>75</v>
      </c>
      <c r="AQ132" s="82" t="s">
        <v>75</v>
      </c>
      <c r="AR132" s="75" t="s">
        <v>75</v>
      </c>
      <c r="AS132" s="75" t="s">
        <v>75</v>
      </c>
      <c r="AT132" s="75" t="s">
        <v>75</v>
      </c>
      <c r="AU132" s="85" t="s">
        <v>75</v>
      </c>
      <c r="AV132" s="86">
        <f t="shared" si="44"/>
        <v>0</v>
      </c>
      <c r="AW132" s="108"/>
      <c r="AX132" s="108"/>
      <c r="AY132" s="108"/>
      <c r="AZ132" s="108"/>
      <c r="BA132" s="108"/>
      <c r="BB132" s="108"/>
      <c r="BC132" s="108"/>
      <c r="BD132" s="108"/>
      <c r="BE132" s="63"/>
    </row>
    <row r="133" spans="1:57" ht="34.049999999999997" customHeight="1" x14ac:dyDescent="0.3">
      <c r="A133" s="702"/>
      <c r="B133" s="675"/>
      <c r="C133" s="672"/>
      <c r="D133" s="72" t="s">
        <v>79</v>
      </c>
      <c r="E133" s="678"/>
      <c r="F133" s="672"/>
      <c r="G133" s="73">
        <f t="shared" si="0"/>
        <v>14</v>
      </c>
      <c r="H133" s="74">
        <f t="shared" si="1"/>
        <v>0</v>
      </c>
      <c r="I133" s="75"/>
      <c r="J133" s="75"/>
      <c r="K133" s="75"/>
      <c r="L133" s="76"/>
      <c r="M133" s="77">
        <f t="shared" si="2"/>
        <v>14</v>
      </c>
      <c r="N133" s="78">
        <v>14</v>
      </c>
      <c r="O133" s="78"/>
      <c r="P133" s="78"/>
      <c r="Q133" s="78"/>
      <c r="R133" s="81"/>
      <c r="S133" s="62"/>
      <c r="T133" s="62"/>
      <c r="U133" s="62"/>
      <c r="V133" s="108">
        <v>14</v>
      </c>
      <c r="W133" s="108"/>
      <c r="X133" s="63"/>
      <c r="Y133" s="109">
        <v>10</v>
      </c>
      <c r="Z133" s="63">
        <v>4</v>
      </c>
      <c r="AA133" s="64"/>
      <c r="AB133" s="65">
        <v>10</v>
      </c>
      <c r="AC133" s="65">
        <v>10</v>
      </c>
      <c r="AD133" s="65">
        <v>5</v>
      </c>
      <c r="AE133" s="65">
        <v>7</v>
      </c>
      <c r="AF133" s="66"/>
      <c r="AG133" s="82">
        <v>40.200000000000003</v>
      </c>
      <c r="AH133" s="85">
        <v>20.100000000000001</v>
      </c>
      <c r="AI133" s="84">
        <v>86.4</v>
      </c>
      <c r="AJ133" s="83">
        <f t="shared" ref="AJ133:AJ134" si="56">SUM(AQ133:AU133)</f>
        <v>14</v>
      </c>
      <c r="AK133" s="84" t="s">
        <v>77</v>
      </c>
      <c r="AL133" s="75" t="s">
        <v>77</v>
      </c>
      <c r="AM133" s="85" t="s">
        <v>77</v>
      </c>
      <c r="AN133" s="82" t="s">
        <v>75</v>
      </c>
      <c r="AO133" s="75" t="s">
        <v>75</v>
      </c>
      <c r="AP133" s="85" t="s">
        <v>75</v>
      </c>
      <c r="AQ133" s="82">
        <v>2</v>
      </c>
      <c r="AR133" s="75">
        <v>5</v>
      </c>
      <c r="AS133" s="75">
        <v>4</v>
      </c>
      <c r="AT133" s="75">
        <v>3</v>
      </c>
      <c r="AU133" s="85"/>
      <c r="AV133" s="86">
        <f t="shared" si="44"/>
        <v>0</v>
      </c>
      <c r="AW133" s="108"/>
      <c r="AX133" s="108"/>
      <c r="AY133" s="108"/>
      <c r="AZ133" s="108"/>
      <c r="BA133" s="108"/>
      <c r="BB133" s="108"/>
      <c r="BC133" s="108"/>
      <c r="BD133" s="108"/>
      <c r="BE133" s="63"/>
    </row>
    <row r="134" spans="1:57" ht="34.049999999999997" customHeight="1" x14ac:dyDescent="0.3">
      <c r="A134" s="702"/>
      <c r="B134" s="676"/>
      <c r="C134" s="673"/>
      <c r="D134" s="89" t="s">
        <v>80</v>
      </c>
      <c r="E134" s="679"/>
      <c r="F134" s="673"/>
      <c r="G134" s="90">
        <f t="shared" si="0"/>
        <v>0</v>
      </c>
      <c r="H134" s="91">
        <f t="shared" si="1"/>
        <v>0</v>
      </c>
      <c r="I134" s="92"/>
      <c r="J134" s="92"/>
      <c r="K134" s="92"/>
      <c r="L134" s="93"/>
      <c r="M134" s="110">
        <f t="shared" si="2"/>
        <v>0</v>
      </c>
      <c r="N134" s="98"/>
      <c r="O134" s="98"/>
      <c r="P134" s="98"/>
      <c r="Q134" s="98"/>
      <c r="R134" s="99"/>
      <c r="S134" s="100"/>
      <c r="T134" s="100"/>
      <c r="U134" s="100"/>
      <c r="V134" s="78"/>
      <c r="W134" s="78"/>
      <c r="X134" s="81"/>
      <c r="Y134" s="80"/>
      <c r="Z134" s="81"/>
      <c r="AA134" s="82"/>
      <c r="AB134" s="75"/>
      <c r="AC134" s="75"/>
      <c r="AD134" s="75"/>
      <c r="AE134" s="75"/>
      <c r="AF134" s="76"/>
      <c r="AG134" s="103"/>
      <c r="AH134" s="106"/>
      <c r="AI134" s="111"/>
      <c r="AJ134" s="112">
        <f t="shared" si="56"/>
        <v>0</v>
      </c>
      <c r="AK134" s="105" t="s">
        <v>75</v>
      </c>
      <c r="AL134" s="92" t="s">
        <v>75</v>
      </c>
      <c r="AM134" s="106" t="s">
        <v>75</v>
      </c>
      <c r="AN134" s="103" t="s">
        <v>75</v>
      </c>
      <c r="AO134" s="92" t="s">
        <v>77</v>
      </c>
      <c r="AP134" s="106" t="s">
        <v>77</v>
      </c>
      <c r="AQ134" s="103"/>
      <c r="AR134" s="92"/>
      <c r="AS134" s="92"/>
      <c r="AT134" s="92"/>
      <c r="AU134" s="106"/>
      <c r="AV134" s="107">
        <f t="shared" si="44"/>
        <v>0</v>
      </c>
      <c r="AW134" s="78"/>
      <c r="AX134" s="78"/>
      <c r="AY134" s="78"/>
      <c r="AZ134" s="78"/>
      <c r="BA134" s="78"/>
      <c r="BB134" s="78"/>
      <c r="BC134" s="78"/>
      <c r="BD134" s="78"/>
      <c r="BE134" s="81"/>
    </row>
    <row r="135" spans="1:57" ht="34.049999999999997" customHeight="1" x14ac:dyDescent="0.3">
      <c r="A135" s="702"/>
      <c r="B135" s="674" t="s">
        <v>127</v>
      </c>
      <c r="C135" s="671" t="s">
        <v>128</v>
      </c>
      <c r="D135" s="51" t="s">
        <v>74</v>
      </c>
      <c r="E135" s="707">
        <v>0</v>
      </c>
      <c r="F135" s="704">
        <f>E135-SUM(M135:M139)</f>
        <v>-2</v>
      </c>
      <c r="G135" s="53">
        <f t="shared" si="0"/>
        <v>0</v>
      </c>
      <c r="H135" s="54">
        <f t="shared" si="1"/>
        <v>0</v>
      </c>
      <c r="I135" s="55"/>
      <c r="J135" s="55"/>
      <c r="K135" s="55"/>
      <c r="L135" s="56"/>
      <c r="M135" s="57">
        <f t="shared" si="2"/>
        <v>0</v>
      </c>
      <c r="N135" s="58"/>
      <c r="O135" s="58"/>
      <c r="P135" s="58"/>
      <c r="Q135" s="58"/>
      <c r="R135" s="61"/>
      <c r="S135" s="113"/>
      <c r="T135" s="113"/>
      <c r="U135" s="113"/>
      <c r="V135" s="58"/>
      <c r="W135" s="58"/>
      <c r="X135" s="61"/>
      <c r="Y135" s="60"/>
      <c r="Z135" s="61"/>
      <c r="AA135" s="67"/>
      <c r="AB135" s="55"/>
      <c r="AC135" s="55"/>
      <c r="AD135" s="55"/>
      <c r="AE135" s="55"/>
      <c r="AF135" s="56"/>
      <c r="AG135" s="67"/>
      <c r="AH135" s="70"/>
      <c r="AI135" s="69"/>
      <c r="AJ135" s="68">
        <f t="shared" ref="AJ135:AJ136" si="57">SUM(AN135:AP135)</f>
        <v>0</v>
      </c>
      <c r="AK135" s="69" t="s">
        <v>75</v>
      </c>
      <c r="AL135" s="55" t="s">
        <v>75</v>
      </c>
      <c r="AM135" s="70" t="s">
        <v>75</v>
      </c>
      <c r="AN135" s="67"/>
      <c r="AO135" s="55"/>
      <c r="AP135" s="70"/>
      <c r="AQ135" s="67" t="s">
        <v>75</v>
      </c>
      <c r="AR135" s="55" t="s">
        <v>75</v>
      </c>
      <c r="AS135" s="55" t="s">
        <v>75</v>
      </c>
      <c r="AT135" s="55" t="s">
        <v>75</v>
      </c>
      <c r="AU135" s="70" t="s">
        <v>75</v>
      </c>
      <c r="AV135" s="71">
        <f t="shared" si="44"/>
        <v>0</v>
      </c>
      <c r="AW135" s="58"/>
      <c r="AX135" s="58"/>
      <c r="AY135" s="58"/>
      <c r="AZ135" s="58"/>
      <c r="BA135" s="58"/>
      <c r="BB135" s="58"/>
      <c r="BC135" s="58"/>
      <c r="BD135" s="58"/>
      <c r="BE135" s="61"/>
    </row>
    <row r="136" spans="1:57" ht="34.049999999999997" customHeight="1" x14ac:dyDescent="0.3">
      <c r="A136" s="702"/>
      <c r="B136" s="675"/>
      <c r="C136" s="672"/>
      <c r="D136" s="72" t="s">
        <v>76</v>
      </c>
      <c r="E136" s="678"/>
      <c r="F136" s="672"/>
      <c r="G136" s="73">
        <f t="shared" si="0"/>
        <v>0</v>
      </c>
      <c r="H136" s="74">
        <f t="shared" si="1"/>
        <v>0</v>
      </c>
      <c r="I136" s="75"/>
      <c r="J136" s="75"/>
      <c r="K136" s="75"/>
      <c r="L136" s="76"/>
      <c r="M136" s="77">
        <f t="shared" si="2"/>
        <v>0</v>
      </c>
      <c r="N136" s="78"/>
      <c r="O136" s="78"/>
      <c r="P136" s="78"/>
      <c r="Q136" s="78"/>
      <c r="R136" s="81"/>
      <c r="S136" s="62"/>
      <c r="T136" s="62"/>
      <c r="U136" s="62"/>
      <c r="V136" s="108"/>
      <c r="W136" s="108"/>
      <c r="X136" s="63"/>
      <c r="Y136" s="109"/>
      <c r="Z136" s="63"/>
      <c r="AA136" s="64"/>
      <c r="AB136" s="65"/>
      <c r="AC136" s="65"/>
      <c r="AD136" s="65"/>
      <c r="AE136" s="65"/>
      <c r="AF136" s="66"/>
      <c r="AG136" s="82"/>
      <c r="AH136" s="85"/>
      <c r="AI136" s="84"/>
      <c r="AJ136" s="83">
        <f t="shared" si="57"/>
        <v>0</v>
      </c>
      <c r="AK136" s="84" t="s">
        <v>77</v>
      </c>
      <c r="AL136" s="75" t="s">
        <v>77</v>
      </c>
      <c r="AM136" s="85" t="s">
        <v>77</v>
      </c>
      <c r="AN136" s="82"/>
      <c r="AO136" s="75"/>
      <c r="AP136" s="85"/>
      <c r="AQ136" s="82" t="s">
        <v>75</v>
      </c>
      <c r="AR136" s="75" t="s">
        <v>75</v>
      </c>
      <c r="AS136" s="75" t="s">
        <v>75</v>
      </c>
      <c r="AT136" s="75" t="s">
        <v>75</v>
      </c>
      <c r="AU136" s="85" t="s">
        <v>75</v>
      </c>
      <c r="AV136" s="86">
        <f t="shared" si="44"/>
        <v>0</v>
      </c>
      <c r="AW136" s="108"/>
      <c r="AX136" s="108"/>
      <c r="AY136" s="108"/>
      <c r="AZ136" s="108"/>
      <c r="BA136" s="108"/>
      <c r="BB136" s="108"/>
      <c r="BC136" s="108"/>
      <c r="BD136" s="108"/>
      <c r="BE136" s="63"/>
    </row>
    <row r="137" spans="1:57" ht="34.049999999999997" customHeight="1" x14ac:dyDescent="0.3">
      <c r="A137" s="702"/>
      <c r="B137" s="675"/>
      <c r="C137" s="672"/>
      <c r="D137" s="72" t="s">
        <v>78</v>
      </c>
      <c r="E137" s="678"/>
      <c r="F137" s="672"/>
      <c r="G137" s="73">
        <f t="shared" si="0"/>
        <v>0</v>
      </c>
      <c r="H137" s="74">
        <f t="shared" si="1"/>
        <v>0</v>
      </c>
      <c r="I137" s="75"/>
      <c r="J137" s="75"/>
      <c r="K137" s="75"/>
      <c r="L137" s="76"/>
      <c r="M137" s="77">
        <f t="shared" si="2"/>
        <v>0</v>
      </c>
      <c r="N137" s="78"/>
      <c r="O137" s="78"/>
      <c r="P137" s="78"/>
      <c r="Q137" s="78"/>
      <c r="R137" s="81"/>
      <c r="S137" s="62"/>
      <c r="T137" s="62"/>
      <c r="U137" s="62"/>
      <c r="V137" s="108"/>
      <c r="W137" s="108"/>
      <c r="X137" s="63"/>
      <c r="Y137" s="109"/>
      <c r="Z137" s="63"/>
      <c r="AA137" s="64"/>
      <c r="AB137" s="65"/>
      <c r="AC137" s="65"/>
      <c r="AD137" s="65"/>
      <c r="AE137" s="65"/>
      <c r="AF137" s="66"/>
      <c r="AG137" s="82"/>
      <c r="AH137" s="85"/>
      <c r="AI137" s="84"/>
      <c r="AJ137" s="83">
        <f>SUM(AK137:AU137)</f>
        <v>0</v>
      </c>
      <c r="AK137" s="84"/>
      <c r="AL137" s="75"/>
      <c r="AM137" s="85"/>
      <c r="AN137" s="82" t="s">
        <v>75</v>
      </c>
      <c r="AO137" s="75" t="s">
        <v>75</v>
      </c>
      <c r="AP137" s="85" t="s">
        <v>75</v>
      </c>
      <c r="AQ137" s="82" t="s">
        <v>75</v>
      </c>
      <c r="AR137" s="75" t="s">
        <v>75</v>
      </c>
      <c r="AS137" s="75" t="s">
        <v>75</v>
      </c>
      <c r="AT137" s="75" t="s">
        <v>75</v>
      </c>
      <c r="AU137" s="85" t="s">
        <v>75</v>
      </c>
      <c r="AV137" s="86">
        <f t="shared" si="44"/>
        <v>0</v>
      </c>
      <c r="AW137" s="108"/>
      <c r="AX137" s="108"/>
      <c r="AY137" s="108"/>
      <c r="AZ137" s="108"/>
      <c r="BA137" s="108"/>
      <c r="BB137" s="108"/>
      <c r="BC137" s="108"/>
      <c r="BD137" s="108"/>
      <c r="BE137" s="63"/>
    </row>
    <row r="138" spans="1:57" ht="34.049999999999997" customHeight="1" x14ac:dyDescent="0.3">
      <c r="A138" s="702"/>
      <c r="B138" s="675"/>
      <c r="C138" s="672"/>
      <c r="D138" s="72" t="s">
        <v>79</v>
      </c>
      <c r="E138" s="678"/>
      <c r="F138" s="672"/>
      <c r="G138" s="73">
        <v>3</v>
      </c>
      <c r="H138" s="74">
        <f t="shared" si="1"/>
        <v>0</v>
      </c>
      <c r="I138" s="75"/>
      <c r="J138" s="75"/>
      <c r="K138" s="75"/>
      <c r="L138" s="76"/>
      <c r="M138" s="77">
        <f t="shared" si="2"/>
        <v>2</v>
      </c>
      <c r="N138" s="78">
        <v>2</v>
      </c>
      <c r="O138" s="78"/>
      <c r="P138" s="78"/>
      <c r="Q138" s="78"/>
      <c r="R138" s="81"/>
      <c r="S138" s="62">
        <v>2</v>
      </c>
      <c r="T138" s="62"/>
      <c r="U138" s="62"/>
      <c r="V138" s="108"/>
      <c r="W138" s="108"/>
      <c r="X138" s="63"/>
      <c r="Y138" s="109">
        <v>2</v>
      </c>
      <c r="Z138" s="63"/>
      <c r="AA138" s="64"/>
      <c r="AB138" s="65">
        <v>2</v>
      </c>
      <c r="AC138" s="65">
        <v>2</v>
      </c>
      <c r="AD138" s="65"/>
      <c r="AE138" s="65"/>
      <c r="AF138" s="66"/>
      <c r="AG138" s="82">
        <v>42</v>
      </c>
      <c r="AH138" s="85">
        <v>43</v>
      </c>
      <c r="AI138" s="84">
        <v>75</v>
      </c>
      <c r="AJ138" s="83">
        <f t="shared" ref="AJ138:AJ139" si="58">SUM(AQ138:AU138)</f>
        <v>2</v>
      </c>
      <c r="AK138" s="84" t="s">
        <v>77</v>
      </c>
      <c r="AL138" s="75" t="s">
        <v>77</v>
      </c>
      <c r="AM138" s="85" t="s">
        <v>77</v>
      </c>
      <c r="AN138" s="82" t="s">
        <v>75</v>
      </c>
      <c r="AO138" s="75" t="s">
        <v>75</v>
      </c>
      <c r="AP138" s="85" t="s">
        <v>75</v>
      </c>
      <c r="AQ138" s="82"/>
      <c r="AR138" s="75">
        <v>2</v>
      </c>
      <c r="AS138" s="75"/>
      <c r="AT138" s="75"/>
      <c r="AU138" s="85"/>
      <c r="AV138" s="86">
        <f t="shared" si="44"/>
        <v>1</v>
      </c>
      <c r="AW138" s="108"/>
      <c r="AX138" s="108"/>
      <c r="AY138" s="108"/>
      <c r="AZ138" s="108"/>
      <c r="BA138" s="108"/>
      <c r="BB138" s="108"/>
      <c r="BC138" s="108"/>
      <c r="BD138" s="108">
        <v>1</v>
      </c>
      <c r="BE138" s="63"/>
    </row>
    <row r="139" spans="1:57" ht="34.049999999999997" customHeight="1" x14ac:dyDescent="0.3">
      <c r="A139" s="702"/>
      <c r="B139" s="676"/>
      <c r="C139" s="673"/>
      <c r="D139" s="89" t="s">
        <v>80</v>
      </c>
      <c r="E139" s="679"/>
      <c r="F139" s="673"/>
      <c r="G139" s="90">
        <f t="shared" ref="G139:G214" si="59">SUM(M139,AV139)</f>
        <v>0</v>
      </c>
      <c r="H139" s="91">
        <f t="shared" si="1"/>
        <v>0</v>
      </c>
      <c r="I139" s="92"/>
      <c r="J139" s="92"/>
      <c r="K139" s="92"/>
      <c r="L139" s="93"/>
      <c r="M139" s="110">
        <f t="shared" si="2"/>
        <v>0</v>
      </c>
      <c r="N139" s="98"/>
      <c r="O139" s="98"/>
      <c r="P139" s="98"/>
      <c r="Q139" s="98"/>
      <c r="R139" s="99"/>
      <c r="S139" s="114"/>
      <c r="T139" s="114"/>
      <c r="U139" s="114"/>
      <c r="V139" s="98"/>
      <c r="W139" s="98"/>
      <c r="X139" s="99"/>
      <c r="Y139" s="97"/>
      <c r="Z139" s="99"/>
      <c r="AA139" s="103"/>
      <c r="AB139" s="92"/>
      <c r="AC139" s="92"/>
      <c r="AD139" s="92"/>
      <c r="AE139" s="92"/>
      <c r="AF139" s="93"/>
      <c r="AG139" s="103"/>
      <c r="AH139" s="106"/>
      <c r="AI139" s="105"/>
      <c r="AJ139" s="104">
        <f t="shared" si="58"/>
        <v>0</v>
      </c>
      <c r="AK139" s="105" t="s">
        <v>75</v>
      </c>
      <c r="AL139" s="92" t="s">
        <v>75</v>
      </c>
      <c r="AM139" s="106" t="s">
        <v>75</v>
      </c>
      <c r="AN139" s="103" t="s">
        <v>75</v>
      </c>
      <c r="AO139" s="92" t="s">
        <v>77</v>
      </c>
      <c r="AP139" s="106" t="s">
        <v>77</v>
      </c>
      <c r="AQ139" s="103"/>
      <c r="AR139" s="92"/>
      <c r="AS139" s="92"/>
      <c r="AT139" s="92"/>
      <c r="AU139" s="106"/>
      <c r="AV139" s="107">
        <f t="shared" si="44"/>
        <v>0</v>
      </c>
      <c r="AW139" s="98"/>
      <c r="AX139" s="98"/>
      <c r="AY139" s="98"/>
      <c r="AZ139" s="98"/>
      <c r="BA139" s="98"/>
      <c r="BB139" s="98"/>
      <c r="BC139" s="98"/>
      <c r="BD139" s="98"/>
      <c r="BE139" s="99"/>
    </row>
    <row r="140" spans="1:57" ht="34.049999999999997" customHeight="1" x14ac:dyDescent="0.3">
      <c r="A140" s="702"/>
      <c r="B140" s="674" t="s">
        <v>129</v>
      </c>
      <c r="C140" s="671" t="s">
        <v>130</v>
      </c>
      <c r="D140" s="51" t="s">
        <v>74</v>
      </c>
      <c r="E140" s="705">
        <v>30</v>
      </c>
      <c r="F140" s="704">
        <f>E140-SUM(M140:M144)</f>
        <v>29</v>
      </c>
      <c r="G140" s="53">
        <f t="shared" si="59"/>
        <v>0</v>
      </c>
      <c r="H140" s="54">
        <f t="shared" si="1"/>
        <v>0</v>
      </c>
      <c r="I140" s="55"/>
      <c r="J140" s="55"/>
      <c r="K140" s="55"/>
      <c r="L140" s="56"/>
      <c r="M140" s="57">
        <f t="shared" si="2"/>
        <v>0</v>
      </c>
      <c r="N140" s="58"/>
      <c r="O140" s="58"/>
      <c r="P140" s="58"/>
      <c r="Q140" s="58"/>
      <c r="R140" s="59"/>
      <c r="S140" s="60"/>
      <c r="T140" s="58"/>
      <c r="U140" s="58"/>
      <c r="V140" s="55"/>
      <c r="W140" s="58"/>
      <c r="X140" s="61"/>
      <c r="Y140" s="62"/>
      <c r="Z140" s="63"/>
      <c r="AA140" s="64"/>
      <c r="AB140" s="65"/>
      <c r="AC140" s="65"/>
      <c r="AD140" s="65"/>
      <c r="AE140" s="65"/>
      <c r="AF140" s="66"/>
      <c r="AG140" s="64"/>
      <c r="AH140" s="66"/>
      <c r="AI140" s="67"/>
      <c r="AJ140" s="68">
        <f t="shared" ref="AJ140:AJ141" si="60">SUM(AN140:AP140)</f>
        <v>0</v>
      </c>
      <c r="AK140" s="69" t="s">
        <v>75</v>
      </c>
      <c r="AL140" s="55" t="s">
        <v>75</v>
      </c>
      <c r="AM140" s="70" t="s">
        <v>75</v>
      </c>
      <c r="AN140" s="67"/>
      <c r="AO140" s="55"/>
      <c r="AP140" s="70"/>
      <c r="AQ140" s="67" t="s">
        <v>75</v>
      </c>
      <c r="AR140" s="55" t="s">
        <v>75</v>
      </c>
      <c r="AS140" s="55" t="s">
        <v>75</v>
      </c>
      <c r="AT140" s="55" t="s">
        <v>75</v>
      </c>
      <c r="AU140" s="56" t="s">
        <v>75</v>
      </c>
      <c r="AV140" s="71">
        <f t="shared" si="44"/>
        <v>0</v>
      </c>
      <c r="AW140" s="58"/>
      <c r="AX140" s="58"/>
      <c r="AY140" s="58"/>
      <c r="AZ140" s="58"/>
      <c r="BA140" s="58"/>
      <c r="BB140" s="58"/>
      <c r="BC140" s="58"/>
      <c r="BD140" s="58"/>
      <c r="BE140" s="61"/>
    </row>
    <row r="141" spans="1:57" ht="34.049999999999997" customHeight="1" x14ac:dyDescent="0.3">
      <c r="A141" s="702"/>
      <c r="B141" s="675"/>
      <c r="C141" s="672"/>
      <c r="D141" s="72" t="s">
        <v>76</v>
      </c>
      <c r="E141" s="678"/>
      <c r="F141" s="672"/>
      <c r="G141" s="73">
        <f t="shared" si="59"/>
        <v>0</v>
      </c>
      <c r="H141" s="74">
        <f t="shared" si="1"/>
        <v>0</v>
      </c>
      <c r="I141" s="75"/>
      <c r="J141" s="75"/>
      <c r="K141" s="75"/>
      <c r="L141" s="76"/>
      <c r="M141" s="77">
        <f t="shared" si="2"/>
        <v>0</v>
      </c>
      <c r="N141" s="78"/>
      <c r="O141" s="78"/>
      <c r="P141" s="78"/>
      <c r="Q141" s="78"/>
      <c r="R141" s="79"/>
      <c r="S141" s="80"/>
      <c r="T141" s="75"/>
      <c r="U141" s="75"/>
      <c r="V141" s="78"/>
      <c r="W141" s="78"/>
      <c r="X141" s="81"/>
      <c r="Y141" s="62"/>
      <c r="Z141" s="63"/>
      <c r="AA141" s="64"/>
      <c r="AB141" s="65"/>
      <c r="AC141" s="65"/>
      <c r="AD141" s="65"/>
      <c r="AE141" s="65"/>
      <c r="AF141" s="66"/>
      <c r="AG141" s="82"/>
      <c r="AH141" s="76"/>
      <c r="AI141" s="82"/>
      <c r="AJ141" s="83">
        <f t="shared" si="60"/>
        <v>0</v>
      </c>
      <c r="AK141" s="84" t="s">
        <v>77</v>
      </c>
      <c r="AL141" s="75" t="s">
        <v>77</v>
      </c>
      <c r="AM141" s="85" t="s">
        <v>77</v>
      </c>
      <c r="AN141" s="82"/>
      <c r="AO141" s="75"/>
      <c r="AP141" s="85"/>
      <c r="AQ141" s="82" t="s">
        <v>75</v>
      </c>
      <c r="AR141" s="75" t="s">
        <v>75</v>
      </c>
      <c r="AS141" s="75" t="s">
        <v>75</v>
      </c>
      <c r="AT141" s="75" t="s">
        <v>75</v>
      </c>
      <c r="AU141" s="76" t="s">
        <v>75</v>
      </c>
      <c r="AV141" s="86">
        <f t="shared" si="44"/>
        <v>0</v>
      </c>
      <c r="AW141" s="78"/>
      <c r="AX141" s="78"/>
      <c r="AY141" s="78"/>
      <c r="AZ141" s="78"/>
      <c r="BA141" s="78"/>
      <c r="BB141" s="78"/>
      <c r="BC141" s="78"/>
      <c r="BD141" s="78"/>
      <c r="BE141" s="81"/>
    </row>
    <row r="142" spans="1:57" ht="34.049999999999997" customHeight="1" x14ac:dyDescent="0.3">
      <c r="A142" s="702"/>
      <c r="B142" s="675"/>
      <c r="C142" s="672"/>
      <c r="D142" s="72" t="s">
        <v>78</v>
      </c>
      <c r="E142" s="678"/>
      <c r="F142" s="672"/>
      <c r="G142" s="73">
        <f t="shared" si="59"/>
        <v>0</v>
      </c>
      <c r="H142" s="74">
        <f t="shared" si="1"/>
        <v>0</v>
      </c>
      <c r="I142" s="75"/>
      <c r="J142" s="75"/>
      <c r="K142" s="75"/>
      <c r="L142" s="76"/>
      <c r="M142" s="77">
        <f t="shared" si="2"/>
        <v>0</v>
      </c>
      <c r="N142" s="78"/>
      <c r="O142" s="78"/>
      <c r="P142" s="78"/>
      <c r="Q142" s="87"/>
      <c r="R142" s="79"/>
      <c r="S142" s="80"/>
      <c r="T142" s="78"/>
      <c r="U142" s="78"/>
      <c r="V142" s="78"/>
      <c r="W142" s="78"/>
      <c r="X142" s="81"/>
      <c r="Y142" s="62"/>
      <c r="Z142" s="63"/>
      <c r="AA142" s="64"/>
      <c r="AB142" s="65"/>
      <c r="AC142" s="65"/>
      <c r="AD142" s="65"/>
      <c r="AE142" s="65"/>
      <c r="AF142" s="66"/>
      <c r="AG142" s="82"/>
      <c r="AH142" s="76"/>
      <c r="AI142" s="82"/>
      <c r="AJ142" s="83">
        <f>SUM(AK142:AU142)</f>
        <v>0</v>
      </c>
      <c r="AK142" s="84"/>
      <c r="AL142" s="75"/>
      <c r="AM142" s="85"/>
      <c r="AN142" s="82" t="s">
        <v>75</v>
      </c>
      <c r="AO142" s="75" t="s">
        <v>75</v>
      </c>
      <c r="AP142" s="85" t="s">
        <v>75</v>
      </c>
      <c r="AQ142" s="82" t="s">
        <v>75</v>
      </c>
      <c r="AR142" s="75" t="s">
        <v>75</v>
      </c>
      <c r="AS142" s="75" t="s">
        <v>75</v>
      </c>
      <c r="AT142" s="75" t="s">
        <v>75</v>
      </c>
      <c r="AU142" s="76" t="s">
        <v>75</v>
      </c>
      <c r="AV142" s="86">
        <f t="shared" si="44"/>
        <v>0</v>
      </c>
      <c r="AW142" s="78"/>
      <c r="AX142" s="78"/>
      <c r="AY142" s="78"/>
      <c r="AZ142" s="78"/>
      <c r="BA142" s="78"/>
      <c r="BB142" s="78"/>
      <c r="BC142" s="78"/>
      <c r="BD142" s="78"/>
      <c r="BE142" s="81"/>
    </row>
    <row r="143" spans="1:57" ht="34.049999999999997" customHeight="1" x14ac:dyDescent="0.3">
      <c r="A143" s="702"/>
      <c r="B143" s="675"/>
      <c r="C143" s="672"/>
      <c r="D143" s="72" t="s">
        <v>79</v>
      </c>
      <c r="E143" s="678"/>
      <c r="F143" s="672"/>
      <c r="G143" s="73">
        <f t="shared" si="59"/>
        <v>1</v>
      </c>
      <c r="H143" s="74">
        <f t="shared" si="1"/>
        <v>0</v>
      </c>
      <c r="I143" s="75"/>
      <c r="J143" s="75"/>
      <c r="K143" s="75"/>
      <c r="L143" s="76"/>
      <c r="M143" s="77">
        <f t="shared" si="2"/>
        <v>1</v>
      </c>
      <c r="N143" s="78"/>
      <c r="O143" s="78"/>
      <c r="P143" s="78"/>
      <c r="Q143" s="78"/>
      <c r="R143" s="79">
        <v>1</v>
      </c>
      <c r="S143" s="80">
        <v>1</v>
      </c>
      <c r="T143" s="78"/>
      <c r="U143" s="78"/>
      <c r="V143" s="78"/>
      <c r="W143" s="78"/>
      <c r="X143" s="81"/>
      <c r="Y143" s="62">
        <v>1</v>
      </c>
      <c r="Z143" s="63"/>
      <c r="AA143" s="64"/>
      <c r="AB143" s="65"/>
      <c r="AC143" s="65"/>
      <c r="AD143" s="65"/>
      <c r="AE143" s="65">
        <v>1</v>
      </c>
      <c r="AF143" s="66"/>
      <c r="AG143" s="82">
        <v>42</v>
      </c>
      <c r="AH143" s="76">
        <v>17</v>
      </c>
      <c r="AI143" s="82">
        <v>70</v>
      </c>
      <c r="AJ143" s="83">
        <f t="shared" ref="AJ143:AJ144" si="61">SUM(AQ143:AU143)</f>
        <v>1</v>
      </c>
      <c r="AK143" s="84" t="s">
        <v>77</v>
      </c>
      <c r="AL143" s="75" t="s">
        <v>77</v>
      </c>
      <c r="AM143" s="85" t="s">
        <v>77</v>
      </c>
      <c r="AN143" s="82" t="s">
        <v>75</v>
      </c>
      <c r="AO143" s="75" t="s">
        <v>75</v>
      </c>
      <c r="AP143" s="85" t="s">
        <v>75</v>
      </c>
      <c r="AQ143" s="88"/>
      <c r="AR143" s="76">
        <v>1</v>
      </c>
      <c r="AS143" s="76"/>
      <c r="AT143" s="76"/>
      <c r="AU143" s="85"/>
      <c r="AV143" s="86">
        <f t="shared" si="44"/>
        <v>0</v>
      </c>
      <c r="AW143" s="78"/>
      <c r="AX143" s="78"/>
      <c r="AY143" s="78"/>
      <c r="AZ143" s="78"/>
      <c r="BA143" s="78"/>
      <c r="BB143" s="78"/>
      <c r="BC143" s="78"/>
      <c r="BD143" s="78"/>
      <c r="BE143" s="81"/>
    </row>
    <row r="144" spans="1:57" ht="34.049999999999997" customHeight="1" x14ac:dyDescent="0.3">
      <c r="A144" s="702"/>
      <c r="B144" s="676"/>
      <c r="C144" s="673"/>
      <c r="D144" s="89" t="s">
        <v>80</v>
      </c>
      <c r="E144" s="679"/>
      <c r="F144" s="673"/>
      <c r="G144" s="90">
        <f t="shared" si="59"/>
        <v>0</v>
      </c>
      <c r="H144" s="91">
        <f t="shared" si="1"/>
        <v>0</v>
      </c>
      <c r="I144" s="92"/>
      <c r="J144" s="92"/>
      <c r="K144" s="92"/>
      <c r="L144" s="93"/>
      <c r="M144" s="94">
        <f t="shared" si="2"/>
        <v>0</v>
      </c>
      <c r="N144" s="95"/>
      <c r="O144" s="95"/>
      <c r="P144" s="95"/>
      <c r="Q144" s="95"/>
      <c r="R144" s="96"/>
      <c r="S144" s="97"/>
      <c r="T144" s="98"/>
      <c r="U144" s="98"/>
      <c r="V144" s="98"/>
      <c r="W144" s="98"/>
      <c r="X144" s="99"/>
      <c r="Y144" s="100"/>
      <c r="Z144" s="81"/>
      <c r="AA144" s="82"/>
      <c r="AB144" s="75"/>
      <c r="AC144" s="75"/>
      <c r="AD144" s="75"/>
      <c r="AE144" s="75"/>
      <c r="AF144" s="76"/>
      <c r="AG144" s="101"/>
      <c r="AH144" s="102"/>
      <c r="AI144" s="103"/>
      <c r="AJ144" s="104">
        <f t="shared" si="61"/>
        <v>0</v>
      </c>
      <c r="AK144" s="105" t="s">
        <v>75</v>
      </c>
      <c r="AL144" s="92" t="s">
        <v>75</v>
      </c>
      <c r="AM144" s="106" t="s">
        <v>75</v>
      </c>
      <c r="AN144" s="103" t="s">
        <v>75</v>
      </c>
      <c r="AO144" s="92" t="s">
        <v>77</v>
      </c>
      <c r="AP144" s="106" t="s">
        <v>77</v>
      </c>
      <c r="AQ144" s="103"/>
      <c r="AR144" s="92"/>
      <c r="AS144" s="92"/>
      <c r="AT144" s="92"/>
      <c r="AU144" s="93"/>
      <c r="AV144" s="107">
        <f t="shared" si="44"/>
        <v>0</v>
      </c>
      <c r="AW144" s="98"/>
      <c r="AX144" s="98"/>
      <c r="AY144" s="98"/>
      <c r="AZ144" s="98"/>
      <c r="BA144" s="98"/>
      <c r="BB144" s="98"/>
      <c r="BC144" s="98"/>
      <c r="BD144" s="98"/>
      <c r="BE144" s="99"/>
    </row>
    <row r="145" spans="1:57" ht="34.049999999999997" customHeight="1" x14ac:dyDescent="0.3">
      <c r="A145" s="702"/>
      <c r="B145" s="674" t="s">
        <v>131</v>
      </c>
      <c r="C145" s="671" t="s">
        <v>132</v>
      </c>
      <c r="D145" s="51" t="s">
        <v>74</v>
      </c>
      <c r="E145" s="705">
        <v>50</v>
      </c>
      <c r="F145" s="704">
        <f>E145-SUM(M145:M149)</f>
        <v>9</v>
      </c>
      <c r="G145" s="53">
        <f t="shared" si="59"/>
        <v>0</v>
      </c>
      <c r="H145" s="54">
        <f t="shared" si="1"/>
        <v>0</v>
      </c>
      <c r="I145" s="55"/>
      <c r="J145" s="55"/>
      <c r="K145" s="55"/>
      <c r="L145" s="56"/>
      <c r="M145" s="57">
        <f t="shared" si="2"/>
        <v>0</v>
      </c>
      <c r="N145" s="58"/>
      <c r="O145" s="58"/>
      <c r="P145" s="58"/>
      <c r="Q145" s="58"/>
      <c r="R145" s="61"/>
      <c r="S145" s="62"/>
      <c r="T145" s="62"/>
      <c r="U145" s="62"/>
      <c r="V145" s="108"/>
      <c r="W145" s="108"/>
      <c r="X145" s="63"/>
      <c r="Y145" s="60"/>
      <c r="Z145" s="61"/>
      <c r="AA145" s="67"/>
      <c r="AB145" s="55"/>
      <c r="AC145" s="55"/>
      <c r="AD145" s="55"/>
      <c r="AE145" s="55"/>
      <c r="AF145" s="56"/>
      <c r="AG145" s="67"/>
      <c r="AH145" s="70"/>
      <c r="AI145" s="69"/>
      <c r="AJ145" s="68">
        <f t="shared" ref="AJ145:AJ146" si="62">SUM(AN145:AP145)</f>
        <v>0</v>
      </c>
      <c r="AK145" s="69" t="s">
        <v>75</v>
      </c>
      <c r="AL145" s="55" t="s">
        <v>75</v>
      </c>
      <c r="AM145" s="70" t="s">
        <v>75</v>
      </c>
      <c r="AN145" s="67"/>
      <c r="AO145" s="55"/>
      <c r="AP145" s="70"/>
      <c r="AQ145" s="67" t="s">
        <v>75</v>
      </c>
      <c r="AR145" s="55" t="s">
        <v>75</v>
      </c>
      <c r="AS145" s="55" t="s">
        <v>75</v>
      </c>
      <c r="AT145" s="55" t="s">
        <v>75</v>
      </c>
      <c r="AU145" s="70" t="s">
        <v>75</v>
      </c>
      <c r="AV145" s="71">
        <f t="shared" si="44"/>
        <v>0</v>
      </c>
      <c r="AW145" s="108"/>
      <c r="AX145" s="108"/>
      <c r="AY145" s="108"/>
      <c r="AZ145" s="108"/>
      <c r="BA145" s="108"/>
      <c r="BB145" s="108"/>
      <c r="BC145" s="108"/>
      <c r="BD145" s="108"/>
      <c r="BE145" s="63"/>
    </row>
    <row r="146" spans="1:57" ht="34.049999999999997" customHeight="1" x14ac:dyDescent="0.3">
      <c r="A146" s="702"/>
      <c r="B146" s="675"/>
      <c r="C146" s="672"/>
      <c r="D146" s="72" t="s">
        <v>76</v>
      </c>
      <c r="E146" s="678"/>
      <c r="F146" s="672"/>
      <c r="G146" s="73">
        <f t="shared" si="59"/>
        <v>0</v>
      </c>
      <c r="H146" s="74">
        <f t="shared" si="1"/>
        <v>0</v>
      </c>
      <c r="I146" s="75"/>
      <c r="J146" s="75"/>
      <c r="K146" s="75"/>
      <c r="L146" s="76"/>
      <c r="M146" s="77">
        <f t="shared" si="2"/>
        <v>0</v>
      </c>
      <c r="N146" s="78"/>
      <c r="O146" s="78"/>
      <c r="P146" s="78"/>
      <c r="Q146" s="78"/>
      <c r="R146" s="81"/>
      <c r="S146" s="62"/>
      <c r="T146" s="62"/>
      <c r="U146" s="62"/>
      <c r="V146" s="108"/>
      <c r="W146" s="108"/>
      <c r="X146" s="63"/>
      <c r="Y146" s="109"/>
      <c r="Z146" s="63"/>
      <c r="AA146" s="64"/>
      <c r="AB146" s="65"/>
      <c r="AC146" s="65"/>
      <c r="AD146" s="65"/>
      <c r="AE146" s="65"/>
      <c r="AF146" s="66"/>
      <c r="AG146" s="82"/>
      <c r="AH146" s="85"/>
      <c r="AI146" s="84"/>
      <c r="AJ146" s="83">
        <f t="shared" si="62"/>
        <v>0</v>
      </c>
      <c r="AK146" s="84" t="s">
        <v>77</v>
      </c>
      <c r="AL146" s="75" t="s">
        <v>77</v>
      </c>
      <c r="AM146" s="85" t="s">
        <v>77</v>
      </c>
      <c r="AN146" s="82"/>
      <c r="AO146" s="75"/>
      <c r="AP146" s="85"/>
      <c r="AQ146" s="82" t="s">
        <v>75</v>
      </c>
      <c r="AR146" s="75" t="s">
        <v>75</v>
      </c>
      <c r="AS146" s="75" t="s">
        <v>75</v>
      </c>
      <c r="AT146" s="75" t="s">
        <v>75</v>
      </c>
      <c r="AU146" s="85" t="s">
        <v>75</v>
      </c>
      <c r="AV146" s="86">
        <f t="shared" si="44"/>
        <v>0</v>
      </c>
      <c r="AW146" s="108"/>
      <c r="AX146" s="108"/>
      <c r="AY146" s="108"/>
      <c r="AZ146" s="108"/>
      <c r="BA146" s="108"/>
      <c r="BB146" s="108"/>
      <c r="BC146" s="108"/>
      <c r="BD146" s="108"/>
      <c r="BE146" s="63"/>
    </row>
    <row r="147" spans="1:57" ht="34.049999999999997" customHeight="1" x14ac:dyDescent="0.3">
      <c r="A147" s="702"/>
      <c r="B147" s="675"/>
      <c r="C147" s="672"/>
      <c r="D147" s="72" t="s">
        <v>78</v>
      </c>
      <c r="E147" s="678"/>
      <c r="F147" s="672"/>
      <c r="G147" s="73">
        <f t="shared" si="59"/>
        <v>0</v>
      </c>
      <c r="H147" s="74">
        <f t="shared" si="1"/>
        <v>0</v>
      </c>
      <c r="I147" s="75"/>
      <c r="J147" s="75"/>
      <c r="K147" s="75"/>
      <c r="L147" s="76"/>
      <c r="M147" s="77">
        <f t="shared" si="2"/>
        <v>0</v>
      </c>
      <c r="N147" s="78"/>
      <c r="O147" s="78"/>
      <c r="P147" s="78"/>
      <c r="Q147" s="78"/>
      <c r="R147" s="81"/>
      <c r="S147" s="62"/>
      <c r="T147" s="62"/>
      <c r="U147" s="62"/>
      <c r="V147" s="108"/>
      <c r="W147" s="108"/>
      <c r="X147" s="63"/>
      <c r="Y147" s="109"/>
      <c r="Z147" s="63"/>
      <c r="AA147" s="64"/>
      <c r="AB147" s="65"/>
      <c r="AC147" s="65"/>
      <c r="AD147" s="65"/>
      <c r="AE147" s="65"/>
      <c r="AF147" s="66"/>
      <c r="AG147" s="82"/>
      <c r="AH147" s="85"/>
      <c r="AI147" s="84"/>
      <c r="AJ147" s="83">
        <f>SUM(AK147:AU147)</f>
        <v>0</v>
      </c>
      <c r="AK147" s="84"/>
      <c r="AL147" s="75"/>
      <c r="AM147" s="85"/>
      <c r="AN147" s="82" t="s">
        <v>75</v>
      </c>
      <c r="AO147" s="75" t="s">
        <v>75</v>
      </c>
      <c r="AP147" s="85" t="s">
        <v>75</v>
      </c>
      <c r="AQ147" s="82" t="s">
        <v>75</v>
      </c>
      <c r="AR147" s="75" t="s">
        <v>75</v>
      </c>
      <c r="AS147" s="75" t="s">
        <v>75</v>
      </c>
      <c r="AT147" s="75" t="s">
        <v>75</v>
      </c>
      <c r="AU147" s="85" t="s">
        <v>75</v>
      </c>
      <c r="AV147" s="86">
        <f t="shared" si="44"/>
        <v>0</v>
      </c>
      <c r="AW147" s="108"/>
      <c r="AX147" s="108"/>
      <c r="AY147" s="108"/>
      <c r="AZ147" s="108"/>
      <c r="BA147" s="108"/>
      <c r="BB147" s="108"/>
      <c r="BC147" s="108"/>
      <c r="BD147" s="108"/>
      <c r="BE147" s="63"/>
    </row>
    <row r="148" spans="1:57" ht="34.049999999999997" customHeight="1" x14ac:dyDescent="0.3">
      <c r="A148" s="702"/>
      <c r="B148" s="675"/>
      <c r="C148" s="672"/>
      <c r="D148" s="72" t="s">
        <v>79</v>
      </c>
      <c r="E148" s="678"/>
      <c r="F148" s="672"/>
      <c r="G148" s="73">
        <f t="shared" si="59"/>
        <v>43</v>
      </c>
      <c r="H148" s="74">
        <f t="shared" si="1"/>
        <v>0</v>
      </c>
      <c r="I148" s="75"/>
      <c r="J148" s="75"/>
      <c r="K148" s="75"/>
      <c r="L148" s="76"/>
      <c r="M148" s="77">
        <f t="shared" si="2"/>
        <v>41</v>
      </c>
      <c r="N148" s="78">
        <v>41</v>
      </c>
      <c r="O148" s="78"/>
      <c r="P148" s="78"/>
      <c r="Q148" s="78"/>
      <c r="R148" s="81"/>
      <c r="S148" s="62">
        <v>5</v>
      </c>
      <c r="T148" s="62"/>
      <c r="U148" s="62"/>
      <c r="V148" s="108">
        <v>34</v>
      </c>
      <c r="W148" s="108">
        <v>2</v>
      </c>
      <c r="X148" s="63"/>
      <c r="Y148" s="109">
        <v>34</v>
      </c>
      <c r="Z148" s="63">
        <v>7</v>
      </c>
      <c r="AA148" s="64">
        <v>0</v>
      </c>
      <c r="AB148" s="65">
        <v>23</v>
      </c>
      <c r="AC148" s="65">
        <v>23</v>
      </c>
      <c r="AD148" s="65">
        <v>11</v>
      </c>
      <c r="AE148" s="65">
        <v>31</v>
      </c>
      <c r="AF148" s="66">
        <v>3</v>
      </c>
      <c r="AG148" s="82">
        <v>47</v>
      </c>
      <c r="AH148" s="85">
        <v>3</v>
      </c>
      <c r="AI148" s="84">
        <v>86</v>
      </c>
      <c r="AJ148" s="83">
        <f t="shared" ref="AJ148:AJ149" si="63">SUM(AQ148:AU148)</f>
        <v>41</v>
      </c>
      <c r="AK148" s="84" t="s">
        <v>77</v>
      </c>
      <c r="AL148" s="75" t="s">
        <v>77</v>
      </c>
      <c r="AM148" s="85" t="s">
        <v>77</v>
      </c>
      <c r="AN148" s="82" t="s">
        <v>75</v>
      </c>
      <c r="AO148" s="75" t="s">
        <v>75</v>
      </c>
      <c r="AP148" s="85" t="s">
        <v>75</v>
      </c>
      <c r="AQ148" s="82">
        <v>3</v>
      </c>
      <c r="AR148" s="75">
        <v>6</v>
      </c>
      <c r="AS148" s="75">
        <v>32</v>
      </c>
      <c r="AT148" s="75"/>
      <c r="AU148" s="85"/>
      <c r="AV148" s="86">
        <f t="shared" si="44"/>
        <v>2</v>
      </c>
      <c r="AW148" s="108"/>
      <c r="AX148" s="108"/>
      <c r="AY148" s="108"/>
      <c r="AZ148" s="108"/>
      <c r="BA148" s="108"/>
      <c r="BB148" s="108"/>
      <c r="BC148" s="108"/>
      <c r="BD148" s="108">
        <v>2</v>
      </c>
      <c r="BE148" s="63"/>
    </row>
    <row r="149" spans="1:57" ht="34.049999999999997" customHeight="1" x14ac:dyDescent="0.3">
      <c r="A149" s="702"/>
      <c r="B149" s="676"/>
      <c r="C149" s="673"/>
      <c r="D149" s="89" t="s">
        <v>80</v>
      </c>
      <c r="E149" s="679"/>
      <c r="F149" s="673"/>
      <c r="G149" s="90">
        <f t="shared" si="59"/>
        <v>0</v>
      </c>
      <c r="H149" s="91">
        <f t="shared" si="1"/>
        <v>0</v>
      </c>
      <c r="I149" s="92"/>
      <c r="J149" s="92"/>
      <c r="K149" s="92"/>
      <c r="L149" s="93"/>
      <c r="M149" s="110">
        <f t="shared" si="2"/>
        <v>0</v>
      </c>
      <c r="N149" s="98"/>
      <c r="O149" s="98"/>
      <c r="P149" s="98"/>
      <c r="Q149" s="98"/>
      <c r="R149" s="99"/>
      <c r="S149" s="100"/>
      <c r="T149" s="100"/>
      <c r="U149" s="100"/>
      <c r="V149" s="78"/>
      <c r="W149" s="78"/>
      <c r="X149" s="81"/>
      <c r="Y149" s="80"/>
      <c r="Z149" s="81"/>
      <c r="AA149" s="82"/>
      <c r="AB149" s="75"/>
      <c r="AC149" s="75"/>
      <c r="AD149" s="75"/>
      <c r="AE149" s="75"/>
      <c r="AF149" s="76"/>
      <c r="AG149" s="103"/>
      <c r="AH149" s="106"/>
      <c r="AI149" s="111"/>
      <c r="AJ149" s="112">
        <f t="shared" si="63"/>
        <v>0</v>
      </c>
      <c r="AK149" s="105" t="s">
        <v>75</v>
      </c>
      <c r="AL149" s="92" t="s">
        <v>75</v>
      </c>
      <c r="AM149" s="106" t="s">
        <v>75</v>
      </c>
      <c r="AN149" s="103" t="s">
        <v>75</v>
      </c>
      <c r="AO149" s="92" t="s">
        <v>77</v>
      </c>
      <c r="AP149" s="106" t="s">
        <v>77</v>
      </c>
      <c r="AQ149" s="103"/>
      <c r="AR149" s="92"/>
      <c r="AS149" s="92"/>
      <c r="AT149" s="92"/>
      <c r="AU149" s="106"/>
      <c r="AV149" s="107">
        <f t="shared" si="44"/>
        <v>0</v>
      </c>
      <c r="AW149" s="78"/>
      <c r="AX149" s="78"/>
      <c r="AY149" s="78"/>
      <c r="AZ149" s="78"/>
      <c r="BA149" s="78"/>
      <c r="BB149" s="78"/>
      <c r="BC149" s="78"/>
      <c r="BD149" s="78"/>
      <c r="BE149" s="81"/>
    </row>
    <row r="150" spans="1:57" ht="34.049999999999997" customHeight="1" x14ac:dyDescent="0.3">
      <c r="A150" s="702"/>
      <c r="B150" s="674" t="s">
        <v>133</v>
      </c>
      <c r="C150" s="671" t="s">
        <v>134</v>
      </c>
      <c r="D150" s="51" t="s">
        <v>74</v>
      </c>
      <c r="E150" s="705">
        <v>51</v>
      </c>
      <c r="F150" s="704">
        <f>E150-SUM(M150:M154)</f>
        <v>0</v>
      </c>
      <c r="G150" s="53">
        <f t="shared" si="59"/>
        <v>0</v>
      </c>
      <c r="H150" s="54">
        <f t="shared" si="1"/>
        <v>0</v>
      </c>
      <c r="I150" s="55"/>
      <c r="J150" s="55"/>
      <c r="K150" s="55"/>
      <c r="L150" s="56"/>
      <c r="M150" s="57">
        <f t="shared" si="2"/>
        <v>0</v>
      </c>
      <c r="N150" s="58"/>
      <c r="O150" s="58"/>
      <c r="P150" s="58"/>
      <c r="Q150" s="58"/>
      <c r="R150" s="61"/>
      <c r="S150" s="113"/>
      <c r="T150" s="113"/>
      <c r="U150" s="113"/>
      <c r="V150" s="58"/>
      <c r="W150" s="58"/>
      <c r="X150" s="61"/>
      <c r="Y150" s="60"/>
      <c r="Z150" s="61"/>
      <c r="AA150" s="67"/>
      <c r="AB150" s="55"/>
      <c r="AC150" s="55"/>
      <c r="AD150" s="55"/>
      <c r="AE150" s="55"/>
      <c r="AF150" s="56"/>
      <c r="AG150" s="67"/>
      <c r="AH150" s="70"/>
      <c r="AI150" s="69"/>
      <c r="AJ150" s="68">
        <f t="shared" ref="AJ150:AJ151" si="64">SUM(AN150:AP150)</f>
        <v>0</v>
      </c>
      <c r="AK150" s="69" t="s">
        <v>75</v>
      </c>
      <c r="AL150" s="55" t="s">
        <v>75</v>
      </c>
      <c r="AM150" s="70" t="s">
        <v>75</v>
      </c>
      <c r="AN150" s="67"/>
      <c r="AO150" s="55"/>
      <c r="AP150" s="70"/>
      <c r="AQ150" s="67" t="s">
        <v>75</v>
      </c>
      <c r="AR150" s="55" t="s">
        <v>75</v>
      </c>
      <c r="AS150" s="55" t="s">
        <v>75</v>
      </c>
      <c r="AT150" s="55" t="s">
        <v>75</v>
      </c>
      <c r="AU150" s="70" t="s">
        <v>75</v>
      </c>
      <c r="AV150" s="71">
        <f t="shared" si="44"/>
        <v>0</v>
      </c>
      <c r="AW150" s="58"/>
      <c r="AX150" s="58"/>
      <c r="AY150" s="58"/>
      <c r="AZ150" s="58"/>
      <c r="BA150" s="58"/>
      <c r="BB150" s="58"/>
      <c r="BC150" s="58"/>
      <c r="BD150" s="58"/>
      <c r="BE150" s="61"/>
    </row>
    <row r="151" spans="1:57" ht="34.049999999999997" customHeight="1" x14ac:dyDescent="0.3">
      <c r="A151" s="702"/>
      <c r="B151" s="675"/>
      <c r="C151" s="672"/>
      <c r="D151" s="72" t="s">
        <v>76</v>
      </c>
      <c r="E151" s="678"/>
      <c r="F151" s="672"/>
      <c r="G151" s="73">
        <f t="shared" si="59"/>
        <v>0</v>
      </c>
      <c r="H151" s="74">
        <f t="shared" si="1"/>
        <v>0</v>
      </c>
      <c r="I151" s="75"/>
      <c r="J151" s="75"/>
      <c r="K151" s="75"/>
      <c r="L151" s="76"/>
      <c r="M151" s="77">
        <f t="shared" si="2"/>
        <v>0</v>
      </c>
      <c r="N151" s="78"/>
      <c r="O151" s="78"/>
      <c r="P151" s="78"/>
      <c r="Q151" s="78"/>
      <c r="R151" s="81"/>
      <c r="S151" s="62"/>
      <c r="T151" s="62"/>
      <c r="U151" s="62"/>
      <c r="V151" s="108"/>
      <c r="W151" s="108"/>
      <c r="X151" s="63"/>
      <c r="Y151" s="109"/>
      <c r="Z151" s="63"/>
      <c r="AA151" s="64"/>
      <c r="AB151" s="65"/>
      <c r="AC151" s="65"/>
      <c r="AD151" s="65"/>
      <c r="AE151" s="65"/>
      <c r="AF151" s="66"/>
      <c r="AG151" s="82"/>
      <c r="AH151" s="85"/>
      <c r="AI151" s="84"/>
      <c r="AJ151" s="83">
        <f t="shared" si="64"/>
        <v>0</v>
      </c>
      <c r="AK151" s="84" t="s">
        <v>77</v>
      </c>
      <c r="AL151" s="75" t="s">
        <v>77</v>
      </c>
      <c r="AM151" s="85" t="s">
        <v>77</v>
      </c>
      <c r="AN151" s="82"/>
      <c r="AO151" s="75"/>
      <c r="AP151" s="85"/>
      <c r="AQ151" s="82" t="s">
        <v>75</v>
      </c>
      <c r="AR151" s="75" t="s">
        <v>75</v>
      </c>
      <c r="AS151" s="75" t="s">
        <v>75</v>
      </c>
      <c r="AT151" s="75" t="s">
        <v>75</v>
      </c>
      <c r="AU151" s="85" t="s">
        <v>75</v>
      </c>
      <c r="AV151" s="86">
        <f t="shared" si="44"/>
        <v>0</v>
      </c>
      <c r="AW151" s="108"/>
      <c r="AX151" s="108"/>
      <c r="AY151" s="108"/>
      <c r="AZ151" s="108"/>
      <c r="BA151" s="108"/>
      <c r="BB151" s="108"/>
      <c r="BC151" s="108"/>
      <c r="BD151" s="108"/>
      <c r="BE151" s="63"/>
    </row>
    <row r="152" spans="1:57" ht="34.049999999999997" customHeight="1" x14ac:dyDescent="0.3">
      <c r="A152" s="702"/>
      <c r="B152" s="675"/>
      <c r="C152" s="672"/>
      <c r="D152" s="72" t="s">
        <v>78</v>
      </c>
      <c r="E152" s="678"/>
      <c r="F152" s="672"/>
      <c r="G152" s="73">
        <f t="shared" si="59"/>
        <v>0</v>
      </c>
      <c r="H152" s="74">
        <f t="shared" si="1"/>
        <v>0</v>
      </c>
      <c r="I152" s="75"/>
      <c r="J152" s="75"/>
      <c r="K152" s="75"/>
      <c r="L152" s="76"/>
      <c r="M152" s="77">
        <f t="shared" si="2"/>
        <v>0</v>
      </c>
      <c r="N152" s="78"/>
      <c r="O152" s="78"/>
      <c r="P152" s="78"/>
      <c r="Q152" s="78"/>
      <c r="R152" s="81"/>
      <c r="S152" s="62"/>
      <c r="T152" s="62"/>
      <c r="U152" s="62"/>
      <c r="V152" s="108"/>
      <c r="W152" s="108"/>
      <c r="X152" s="63"/>
      <c r="Y152" s="109"/>
      <c r="Z152" s="63"/>
      <c r="AA152" s="64"/>
      <c r="AB152" s="65"/>
      <c r="AC152" s="65"/>
      <c r="AD152" s="65"/>
      <c r="AE152" s="65"/>
      <c r="AF152" s="66"/>
      <c r="AG152" s="82"/>
      <c r="AH152" s="85"/>
      <c r="AI152" s="84"/>
      <c r="AJ152" s="83">
        <f>SUM(AK152:AU152)</f>
        <v>0</v>
      </c>
      <c r="AK152" s="84"/>
      <c r="AL152" s="75"/>
      <c r="AM152" s="85"/>
      <c r="AN152" s="82" t="s">
        <v>75</v>
      </c>
      <c r="AO152" s="75" t="s">
        <v>75</v>
      </c>
      <c r="AP152" s="85" t="s">
        <v>75</v>
      </c>
      <c r="AQ152" s="82" t="s">
        <v>75</v>
      </c>
      <c r="AR152" s="75" t="s">
        <v>75</v>
      </c>
      <c r="AS152" s="75" t="s">
        <v>75</v>
      </c>
      <c r="AT152" s="75" t="s">
        <v>75</v>
      </c>
      <c r="AU152" s="85" t="s">
        <v>75</v>
      </c>
      <c r="AV152" s="86">
        <f t="shared" si="44"/>
        <v>0</v>
      </c>
      <c r="AW152" s="108"/>
      <c r="AX152" s="108"/>
      <c r="AY152" s="108"/>
      <c r="AZ152" s="108"/>
      <c r="BA152" s="108"/>
      <c r="BB152" s="108"/>
      <c r="BC152" s="108"/>
      <c r="BD152" s="108"/>
      <c r="BE152" s="63"/>
    </row>
    <row r="153" spans="1:57" ht="34.049999999999997" customHeight="1" x14ac:dyDescent="0.3">
      <c r="A153" s="702"/>
      <c r="B153" s="675"/>
      <c r="C153" s="672"/>
      <c r="D153" s="72" t="s">
        <v>79</v>
      </c>
      <c r="E153" s="678"/>
      <c r="F153" s="672"/>
      <c r="G153" s="73">
        <f t="shared" si="59"/>
        <v>51</v>
      </c>
      <c r="H153" s="74">
        <f t="shared" si="1"/>
        <v>2</v>
      </c>
      <c r="I153" s="75">
        <v>1</v>
      </c>
      <c r="J153" s="75"/>
      <c r="K153" s="75">
        <v>1</v>
      </c>
      <c r="L153" s="76"/>
      <c r="M153" s="77">
        <f t="shared" si="2"/>
        <v>51</v>
      </c>
      <c r="N153" s="78">
        <v>51</v>
      </c>
      <c r="O153" s="78"/>
      <c r="P153" s="78"/>
      <c r="Q153" s="78"/>
      <c r="R153" s="81"/>
      <c r="S153" s="62"/>
      <c r="T153" s="62"/>
      <c r="U153" s="62"/>
      <c r="V153" s="108">
        <v>51</v>
      </c>
      <c r="W153" s="108"/>
      <c r="X153" s="63"/>
      <c r="Y153" s="109">
        <v>42</v>
      </c>
      <c r="Z153" s="63">
        <v>9</v>
      </c>
      <c r="AA153" s="64"/>
      <c r="AB153" s="65">
        <v>12</v>
      </c>
      <c r="AC153" s="65">
        <v>10</v>
      </c>
      <c r="AD153" s="65"/>
      <c r="AE153" s="65">
        <v>5</v>
      </c>
      <c r="AF153" s="66">
        <v>4</v>
      </c>
      <c r="AG153" s="82">
        <v>37</v>
      </c>
      <c r="AH153" s="85">
        <v>16</v>
      </c>
      <c r="AI153" s="84">
        <v>85</v>
      </c>
      <c r="AJ153" s="83">
        <f t="shared" ref="AJ153:AJ154" si="65">SUM(AQ153:AU153)</f>
        <v>51</v>
      </c>
      <c r="AK153" s="84" t="s">
        <v>77</v>
      </c>
      <c r="AL153" s="75" t="s">
        <v>77</v>
      </c>
      <c r="AM153" s="85" t="s">
        <v>77</v>
      </c>
      <c r="AN153" s="82" t="s">
        <v>75</v>
      </c>
      <c r="AO153" s="75" t="s">
        <v>75</v>
      </c>
      <c r="AP153" s="85" t="s">
        <v>75</v>
      </c>
      <c r="AQ153" s="82">
        <v>7</v>
      </c>
      <c r="AR153" s="75">
        <v>27</v>
      </c>
      <c r="AS153" s="75">
        <v>17</v>
      </c>
      <c r="AT153" s="75"/>
      <c r="AU153" s="85"/>
      <c r="AV153" s="86">
        <f t="shared" si="44"/>
        <v>0</v>
      </c>
      <c r="AW153" s="108"/>
      <c r="AX153" s="108"/>
      <c r="AY153" s="108"/>
      <c r="AZ153" s="108"/>
      <c r="BA153" s="108"/>
      <c r="BB153" s="108"/>
      <c r="BC153" s="108"/>
      <c r="BD153" s="108"/>
      <c r="BE153" s="63"/>
    </row>
    <row r="154" spans="1:57" ht="34.049999999999997" customHeight="1" x14ac:dyDescent="0.3">
      <c r="A154" s="702"/>
      <c r="B154" s="676"/>
      <c r="C154" s="673"/>
      <c r="D154" s="89" t="s">
        <v>80</v>
      </c>
      <c r="E154" s="679"/>
      <c r="F154" s="673"/>
      <c r="G154" s="90">
        <f t="shared" si="59"/>
        <v>0</v>
      </c>
      <c r="H154" s="91">
        <f t="shared" si="1"/>
        <v>0</v>
      </c>
      <c r="I154" s="92"/>
      <c r="J154" s="92"/>
      <c r="K154" s="92"/>
      <c r="L154" s="93"/>
      <c r="M154" s="110">
        <f t="shared" si="2"/>
        <v>0</v>
      </c>
      <c r="N154" s="98"/>
      <c r="O154" s="98"/>
      <c r="P154" s="98"/>
      <c r="Q154" s="98"/>
      <c r="R154" s="99"/>
      <c r="S154" s="114"/>
      <c r="T154" s="114"/>
      <c r="U154" s="114"/>
      <c r="V154" s="98"/>
      <c r="W154" s="98"/>
      <c r="X154" s="99"/>
      <c r="Y154" s="97"/>
      <c r="Z154" s="99"/>
      <c r="AA154" s="103"/>
      <c r="AB154" s="92"/>
      <c r="AC154" s="92"/>
      <c r="AD154" s="92"/>
      <c r="AE154" s="92"/>
      <c r="AF154" s="93"/>
      <c r="AG154" s="103"/>
      <c r="AH154" s="106"/>
      <c r="AI154" s="105"/>
      <c r="AJ154" s="104">
        <f t="shared" si="65"/>
        <v>0</v>
      </c>
      <c r="AK154" s="105" t="s">
        <v>75</v>
      </c>
      <c r="AL154" s="92" t="s">
        <v>75</v>
      </c>
      <c r="AM154" s="106" t="s">
        <v>75</v>
      </c>
      <c r="AN154" s="103" t="s">
        <v>75</v>
      </c>
      <c r="AO154" s="92" t="s">
        <v>77</v>
      </c>
      <c r="AP154" s="106" t="s">
        <v>77</v>
      </c>
      <c r="AQ154" s="103"/>
      <c r="AR154" s="92"/>
      <c r="AS154" s="92"/>
      <c r="AT154" s="92"/>
      <c r="AU154" s="106"/>
      <c r="AV154" s="107">
        <f t="shared" si="44"/>
        <v>0</v>
      </c>
      <c r="AW154" s="98"/>
      <c r="AX154" s="98"/>
      <c r="AY154" s="98"/>
      <c r="AZ154" s="98"/>
      <c r="BA154" s="98"/>
      <c r="BB154" s="98"/>
      <c r="BC154" s="98"/>
      <c r="BD154" s="98"/>
      <c r="BE154" s="99"/>
    </row>
    <row r="155" spans="1:57" ht="34.049999999999997" customHeight="1" x14ac:dyDescent="0.3">
      <c r="A155" s="702"/>
      <c r="B155" s="674" t="s">
        <v>135</v>
      </c>
      <c r="C155" s="671" t="s">
        <v>136</v>
      </c>
      <c r="D155" s="51" t="s">
        <v>74</v>
      </c>
      <c r="E155" s="705">
        <v>52</v>
      </c>
      <c r="F155" s="704">
        <f>E155-SUM(M155:M159)</f>
        <v>-39</v>
      </c>
      <c r="G155" s="53">
        <f t="shared" si="59"/>
        <v>5</v>
      </c>
      <c r="H155" s="54">
        <f t="shared" si="1"/>
        <v>0</v>
      </c>
      <c r="I155" s="55"/>
      <c r="J155" s="55"/>
      <c r="K155" s="55"/>
      <c r="L155" s="56"/>
      <c r="M155" s="57">
        <f t="shared" si="2"/>
        <v>5</v>
      </c>
      <c r="N155" s="58"/>
      <c r="O155" s="58"/>
      <c r="P155" s="58"/>
      <c r="Q155" s="58"/>
      <c r="R155" s="59">
        <v>5</v>
      </c>
      <c r="S155" s="60"/>
      <c r="T155" s="58"/>
      <c r="U155" s="58"/>
      <c r="V155" s="55">
        <v>5</v>
      </c>
      <c r="W155" s="58"/>
      <c r="X155" s="61"/>
      <c r="Y155" s="62">
        <v>5</v>
      </c>
      <c r="Z155" s="63"/>
      <c r="AA155" s="64"/>
      <c r="AB155" s="65">
        <v>2</v>
      </c>
      <c r="AC155" s="65">
        <v>1</v>
      </c>
      <c r="AD155" s="65"/>
      <c r="AE155" s="65">
        <v>3</v>
      </c>
      <c r="AF155" s="66"/>
      <c r="AG155" s="64">
        <v>54</v>
      </c>
      <c r="AH155" s="66">
        <v>32</v>
      </c>
      <c r="AI155" s="67">
        <v>16</v>
      </c>
      <c r="AJ155" s="68">
        <f t="shared" ref="AJ155:AJ156" si="66">SUM(AN155:AP155)</f>
        <v>5</v>
      </c>
      <c r="AK155" s="69" t="s">
        <v>75</v>
      </c>
      <c r="AL155" s="55" t="s">
        <v>75</v>
      </c>
      <c r="AM155" s="70" t="s">
        <v>75</v>
      </c>
      <c r="AN155" s="67"/>
      <c r="AO155" s="55">
        <v>5</v>
      </c>
      <c r="AP155" s="70"/>
      <c r="AQ155" s="67" t="s">
        <v>75</v>
      </c>
      <c r="AR155" s="55" t="s">
        <v>75</v>
      </c>
      <c r="AS155" s="55" t="s">
        <v>75</v>
      </c>
      <c r="AT155" s="55" t="s">
        <v>75</v>
      </c>
      <c r="AU155" s="56" t="s">
        <v>75</v>
      </c>
      <c r="AV155" s="71">
        <f t="shared" si="44"/>
        <v>0</v>
      </c>
      <c r="AW155" s="58"/>
      <c r="AX155" s="58"/>
      <c r="AY155" s="58"/>
      <c r="AZ155" s="58"/>
      <c r="BA155" s="58"/>
      <c r="BB155" s="58"/>
      <c r="BC155" s="58"/>
      <c r="BD155" s="58"/>
      <c r="BE155" s="61"/>
    </row>
    <row r="156" spans="1:57" ht="34.049999999999997" customHeight="1" x14ac:dyDescent="0.3">
      <c r="A156" s="702"/>
      <c r="B156" s="675"/>
      <c r="C156" s="672"/>
      <c r="D156" s="72" t="s">
        <v>76</v>
      </c>
      <c r="E156" s="678"/>
      <c r="F156" s="672"/>
      <c r="G156" s="73">
        <f t="shared" si="59"/>
        <v>0</v>
      </c>
      <c r="H156" s="74">
        <f t="shared" si="1"/>
        <v>0</v>
      </c>
      <c r="I156" s="75"/>
      <c r="J156" s="75"/>
      <c r="K156" s="75"/>
      <c r="L156" s="76"/>
      <c r="M156" s="77">
        <v>0</v>
      </c>
      <c r="N156" s="78"/>
      <c r="O156" s="78"/>
      <c r="P156" s="78"/>
      <c r="Q156" s="78"/>
      <c r="R156" s="79"/>
      <c r="S156" s="80"/>
      <c r="T156" s="75"/>
      <c r="U156" s="75"/>
      <c r="V156" s="78"/>
      <c r="W156" s="78"/>
      <c r="X156" s="81"/>
      <c r="Y156" s="62"/>
      <c r="Z156" s="63"/>
      <c r="AA156" s="64"/>
      <c r="AB156" s="65"/>
      <c r="AC156" s="65"/>
      <c r="AD156" s="65"/>
      <c r="AE156" s="65"/>
      <c r="AF156" s="66"/>
      <c r="AG156" s="82"/>
      <c r="AH156" s="76"/>
      <c r="AI156" s="82"/>
      <c r="AJ156" s="83">
        <f t="shared" si="66"/>
        <v>0</v>
      </c>
      <c r="AK156" s="84" t="s">
        <v>75</v>
      </c>
      <c r="AL156" s="75" t="s">
        <v>75</v>
      </c>
      <c r="AM156" s="85" t="s">
        <v>75</v>
      </c>
      <c r="AN156" s="82"/>
      <c r="AO156" s="75"/>
      <c r="AP156" s="85"/>
      <c r="AQ156" s="82" t="s">
        <v>75</v>
      </c>
      <c r="AR156" s="75" t="s">
        <v>75</v>
      </c>
      <c r="AS156" s="75" t="s">
        <v>75</v>
      </c>
      <c r="AT156" s="75" t="s">
        <v>75</v>
      </c>
      <c r="AU156" s="76" t="s">
        <v>75</v>
      </c>
      <c r="AV156" s="86">
        <f t="shared" si="44"/>
        <v>0</v>
      </c>
      <c r="AW156" s="78"/>
      <c r="AX156" s="78"/>
      <c r="AY156" s="78"/>
      <c r="AZ156" s="78"/>
      <c r="BA156" s="78"/>
      <c r="BB156" s="78"/>
      <c r="BC156" s="78"/>
      <c r="BD156" s="78"/>
      <c r="BE156" s="81"/>
    </row>
    <row r="157" spans="1:57" ht="34.049999999999997" customHeight="1" x14ac:dyDescent="0.3">
      <c r="A157" s="702"/>
      <c r="B157" s="675"/>
      <c r="C157" s="672"/>
      <c r="D157" s="72" t="s">
        <v>78</v>
      </c>
      <c r="E157" s="678"/>
      <c r="F157" s="672"/>
      <c r="G157" s="73">
        <f t="shared" si="59"/>
        <v>0</v>
      </c>
      <c r="H157" s="74">
        <f t="shared" si="1"/>
        <v>0</v>
      </c>
      <c r="I157" s="75"/>
      <c r="J157" s="75"/>
      <c r="K157" s="75"/>
      <c r="L157" s="76"/>
      <c r="M157" s="77">
        <f t="shared" ref="M157:M159" si="67">IF(AND(SUM(N157:R157)=SUM(Y157:Z157),SUM(S157:X157)=SUM(Y157:Z157)),SUM(N157:R157),"ПЕРЕВІРТЕ ПРАВИЛЬНІСТЬ ДАНИХ")</f>
        <v>0</v>
      </c>
      <c r="N157" s="78"/>
      <c r="O157" s="78"/>
      <c r="P157" s="78"/>
      <c r="Q157" s="87"/>
      <c r="R157" s="79"/>
      <c r="S157" s="80"/>
      <c r="T157" s="78"/>
      <c r="U157" s="78"/>
      <c r="V157" s="78"/>
      <c r="W157" s="78"/>
      <c r="X157" s="81"/>
      <c r="Y157" s="62"/>
      <c r="Z157" s="63"/>
      <c r="AA157" s="64"/>
      <c r="AB157" s="65"/>
      <c r="AC157" s="65"/>
      <c r="AD157" s="65"/>
      <c r="AE157" s="65"/>
      <c r="AF157" s="66"/>
      <c r="AG157" s="82"/>
      <c r="AH157" s="76"/>
      <c r="AI157" s="82"/>
      <c r="AJ157" s="83">
        <f>SUM(AK157:AU157)</f>
        <v>0</v>
      </c>
      <c r="AK157" s="84"/>
      <c r="AL157" s="75"/>
      <c r="AM157" s="85"/>
      <c r="AN157" s="82" t="s">
        <v>75</v>
      </c>
      <c r="AO157" s="75" t="s">
        <v>75</v>
      </c>
      <c r="AP157" s="85" t="s">
        <v>75</v>
      </c>
      <c r="AQ157" s="82" t="s">
        <v>75</v>
      </c>
      <c r="AR157" s="75" t="s">
        <v>75</v>
      </c>
      <c r="AS157" s="75" t="s">
        <v>75</v>
      </c>
      <c r="AT157" s="75" t="s">
        <v>75</v>
      </c>
      <c r="AU157" s="76" t="s">
        <v>75</v>
      </c>
      <c r="AV157" s="86">
        <f t="shared" si="44"/>
        <v>0</v>
      </c>
      <c r="AW157" s="78"/>
      <c r="AX157" s="78"/>
      <c r="AY157" s="78"/>
      <c r="AZ157" s="78"/>
      <c r="BA157" s="78"/>
      <c r="BB157" s="78"/>
      <c r="BC157" s="78"/>
      <c r="BD157" s="78"/>
      <c r="BE157" s="81"/>
    </row>
    <row r="158" spans="1:57" ht="34.049999999999997" customHeight="1" x14ac:dyDescent="0.3">
      <c r="A158" s="702"/>
      <c r="B158" s="675"/>
      <c r="C158" s="672"/>
      <c r="D158" s="72" t="s">
        <v>79</v>
      </c>
      <c r="E158" s="678"/>
      <c r="F158" s="672"/>
      <c r="G158" s="73">
        <f t="shared" si="59"/>
        <v>86</v>
      </c>
      <c r="H158" s="74">
        <f t="shared" si="1"/>
        <v>1</v>
      </c>
      <c r="I158" s="75">
        <v>1</v>
      </c>
      <c r="J158" s="75"/>
      <c r="K158" s="75"/>
      <c r="L158" s="76"/>
      <c r="M158" s="77">
        <f t="shared" si="67"/>
        <v>86</v>
      </c>
      <c r="N158" s="78"/>
      <c r="O158" s="78"/>
      <c r="P158" s="78"/>
      <c r="Q158" s="78"/>
      <c r="R158" s="79">
        <v>86</v>
      </c>
      <c r="S158" s="80"/>
      <c r="T158" s="78"/>
      <c r="U158" s="78"/>
      <c r="V158" s="78">
        <v>86</v>
      </c>
      <c r="W158" s="78"/>
      <c r="X158" s="81"/>
      <c r="Y158" s="62">
        <v>73</v>
      </c>
      <c r="Z158" s="63">
        <v>13</v>
      </c>
      <c r="AA158" s="64"/>
      <c r="AB158" s="65">
        <v>56</v>
      </c>
      <c r="AC158" s="65">
        <v>53</v>
      </c>
      <c r="AD158" s="65">
        <v>6</v>
      </c>
      <c r="AE158" s="65">
        <v>81</v>
      </c>
      <c r="AF158" s="66">
        <v>6</v>
      </c>
      <c r="AG158" s="82">
        <v>36</v>
      </c>
      <c r="AH158" s="76">
        <v>22</v>
      </c>
      <c r="AI158" s="82">
        <v>83</v>
      </c>
      <c r="AJ158" s="83">
        <f t="shared" ref="AJ158:AJ159" si="68">SUM(AQ158:AU158)</f>
        <v>86</v>
      </c>
      <c r="AK158" s="84" t="s">
        <v>75</v>
      </c>
      <c r="AL158" s="75" t="s">
        <v>75</v>
      </c>
      <c r="AM158" s="85" t="s">
        <v>75</v>
      </c>
      <c r="AN158" s="82" t="s">
        <v>75</v>
      </c>
      <c r="AO158" s="75" t="s">
        <v>75</v>
      </c>
      <c r="AP158" s="85" t="s">
        <v>75</v>
      </c>
      <c r="AQ158" s="88">
        <v>6</v>
      </c>
      <c r="AR158" s="76">
        <v>42</v>
      </c>
      <c r="AS158" s="76">
        <v>34</v>
      </c>
      <c r="AT158" s="76">
        <v>4</v>
      </c>
      <c r="AU158" s="85"/>
      <c r="AV158" s="86">
        <f t="shared" si="44"/>
        <v>0</v>
      </c>
      <c r="AW158" s="78"/>
      <c r="AX158" s="78"/>
      <c r="AY158" s="78"/>
      <c r="AZ158" s="78"/>
      <c r="BA158" s="78"/>
      <c r="BB158" s="78"/>
      <c r="BC158" s="78"/>
      <c r="BD158" s="78"/>
      <c r="BE158" s="81"/>
    </row>
    <row r="159" spans="1:57" ht="34.049999999999997" customHeight="1" x14ac:dyDescent="0.3">
      <c r="A159" s="702"/>
      <c r="B159" s="676"/>
      <c r="C159" s="673"/>
      <c r="D159" s="89" t="s">
        <v>80</v>
      </c>
      <c r="E159" s="679"/>
      <c r="F159" s="673"/>
      <c r="G159" s="90">
        <f t="shared" si="59"/>
        <v>0</v>
      </c>
      <c r="H159" s="91">
        <f t="shared" si="1"/>
        <v>0</v>
      </c>
      <c r="I159" s="92"/>
      <c r="J159" s="92"/>
      <c r="K159" s="92"/>
      <c r="L159" s="93"/>
      <c r="M159" s="94">
        <f t="shared" si="67"/>
        <v>0</v>
      </c>
      <c r="N159" s="95"/>
      <c r="O159" s="95"/>
      <c r="P159" s="95"/>
      <c r="Q159" s="95"/>
      <c r="R159" s="116"/>
      <c r="S159" s="117"/>
      <c r="T159" s="118"/>
      <c r="U159" s="118"/>
      <c r="V159" s="118"/>
      <c r="W159" s="118"/>
      <c r="X159" s="119"/>
      <c r="Y159" s="120"/>
      <c r="Z159" s="121"/>
      <c r="AA159" s="122"/>
      <c r="AB159" s="123"/>
      <c r="AC159" s="123"/>
      <c r="AD159" s="75"/>
      <c r="AE159" s="75"/>
      <c r="AF159" s="76"/>
      <c r="AG159" s="101"/>
      <c r="AH159" s="102"/>
      <c r="AI159" s="103"/>
      <c r="AJ159" s="104">
        <f t="shared" si="68"/>
        <v>0</v>
      </c>
      <c r="AK159" s="105" t="s">
        <v>77</v>
      </c>
      <c r="AL159" s="92" t="s">
        <v>77</v>
      </c>
      <c r="AM159" s="106" t="s">
        <v>77</v>
      </c>
      <c r="AN159" s="103" t="s">
        <v>75</v>
      </c>
      <c r="AO159" s="92" t="s">
        <v>75</v>
      </c>
      <c r="AP159" s="106" t="s">
        <v>75</v>
      </c>
      <c r="AQ159" s="103"/>
      <c r="AR159" s="92"/>
      <c r="AS159" s="92"/>
      <c r="AT159" s="92"/>
      <c r="AU159" s="93"/>
      <c r="AV159" s="107">
        <f t="shared" si="44"/>
        <v>0</v>
      </c>
      <c r="AW159" s="98"/>
      <c r="AX159" s="98"/>
      <c r="AY159" s="98"/>
      <c r="AZ159" s="98"/>
      <c r="BA159" s="98"/>
      <c r="BB159" s="98"/>
      <c r="BC159" s="98"/>
      <c r="BD159" s="98"/>
      <c r="BE159" s="99"/>
    </row>
    <row r="160" spans="1:57" ht="34.049999999999997" customHeight="1" x14ac:dyDescent="0.3">
      <c r="A160" s="702"/>
      <c r="B160" s="674" t="s">
        <v>137</v>
      </c>
      <c r="C160" s="671" t="s">
        <v>138</v>
      </c>
      <c r="D160" s="51" t="s">
        <v>74</v>
      </c>
      <c r="E160" s="705">
        <v>100</v>
      </c>
      <c r="F160" s="704">
        <f>E160-SUM(M160:M164)</f>
        <v>98</v>
      </c>
      <c r="G160" s="53">
        <f t="shared" si="59"/>
        <v>0</v>
      </c>
      <c r="H160" s="54">
        <f t="shared" si="1"/>
        <v>0</v>
      </c>
      <c r="I160" s="55"/>
      <c r="J160" s="55"/>
      <c r="K160" s="55"/>
      <c r="L160" s="56"/>
      <c r="M160" s="57">
        <f t="shared" ref="M160:M179" si="69">IF(AND(SUM(N160:R160)=SUM(Y160:Z160),SUM(S160:X160)=SUM(Y160:Z160)),SUM(N160:R160),"ПЕРЕВІРТЕ ПРАВИЛЬНІСТЬ ДАНИХ")</f>
        <v>0</v>
      </c>
      <c r="N160" s="58"/>
      <c r="O160" s="58"/>
      <c r="P160" s="58"/>
      <c r="Q160" s="58"/>
      <c r="R160" s="61"/>
      <c r="S160" s="62"/>
      <c r="T160" s="62"/>
      <c r="U160" s="62"/>
      <c r="V160" s="108"/>
      <c r="W160" s="108"/>
      <c r="X160" s="63"/>
      <c r="Y160" s="60"/>
      <c r="Z160" s="61"/>
      <c r="AA160" s="67"/>
      <c r="AB160" s="55"/>
      <c r="AC160" s="55"/>
      <c r="AD160" s="55"/>
      <c r="AE160" s="55"/>
      <c r="AF160" s="56"/>
      <c r="AG160" s="67"/>
      <c r="AH160" s="70"/>
      <c r="AI160" s="69"/>
      <c r="AJ160" s="68">
        <f t="shared" ref="AJ160:AJ161" si="70">SUM(AN160:AP160)</f>
        <v>0</v>
      </c>
      <c r="AK160" s="69" t="s">
        <v>75</v>
      </c>
      <c r="AL160" s="55" t="s">
        <v>75</v>
      </c>
      <c r="AM160" s="70" t="s">
        <v>75</v>
      </c>
      <c r="AN160" s="67"/>
      <c r="AO160" s="55"/>
      <c r="AP160" s="70"/>
      <c r="AQ160" s="67" t="s">
        <v>75</v>
      </c>
      <c r="AR160" s="55" t="s">
        <v>75</v>
      </c>
      <c r="AS160" s="55" t="s">
        <v>75</v>
      </c>
      <c r="AT160" s="55" t="s">
        <v>75</v>
      </c>
      <c r="AU160" s="70" t="s">
        <v>75</v>
      </c>
      <c r="AV160" s="71">
        <f t="shared" si="44"/>
        <v>0</v>
      </c>
      <c r="AW160" s="108"/>
      <c r="AX160" s="108"/>
      <c r="AY160" s="108"/>
      <c r="AZ160" s="108"/>
      <c r="BA160" s="108"/>
      <c r="BB160" s="108"/>
      <c r="BC160" s="108"/>
      <c r="BD160" s="108"/>
      <c r="BE160" s="63"/>
    </row>
    <row r="161" spans="1:57" ht="34.049999999999997" customHeight="1" x14ac:dyDescent="0.3">
      <c r="A161" s="702"/>
      <c r="B161" s="675"/>
      <c r="C161" s="672"/>
      <c r="D161" s="72" t="s">
        <v>76</v>
      </c>
      <c r="E161" s="678"/>
      <c r="F161" s="672"/>
      <c r="G161" s="73">
        <f t="shared" si="59"/>
        <v>0</v>
      </c>
      <c r="H161" s="74">
        <f t="shared" si="1"/>
        <v>0</v>
      </c>
      <c r="I161" s="75"/>
      <c r="J161" s="75"/>
      <c r="K161" s="75"/>
      <c r="L161" s="76"/>
      <c r="M161" s="77">
        <f t="shared" si="69"/>
        <v>0</v>
      </c>
      <c r="N161" s="78"/>
      <c r="O161" s="78"/>
      <c r="P161" s="78"/>
      <c r="Q161" s="78"/>
      <c r="R161" s="81"/>
      <c r="S161" s="62"/>
      <c r="T161" s="62"/>
      <c r="U161" s="62"/>
      <c r="V161" s="108"/>
      <c r="W161" s="108"/>
      <c r="X161" s="63"/>
      <c r="Y161" s="109"/>
      <c r="Z161" s="63"/>
      <c r="AA161" s="64"/>
      <c r="AB161" s="65"/>
      <c r="AC161" s="65"/>
      <c r="AD161" s="65"/>
      <c r="AE161" s="65"/>
      <c r="AF161" s="66"/>
      <c r="AG161" s="82"/>
      <c r="AH161" s="85"/>
      <c r="AI161" s="84"/>
      <c r="AJ161" s="83">
        <f t="shared" si="70"/>
        <v>0</v>
      </c>
      <c r="AK161" s="84" t="s">
        <v>77</v>
      </c>
      <c r="AL161" s="75" t="s">
        <v>77</v>
      </c>
      <c r="AM161" s="85" t="s">
        <v>77</v>
      </c>
      <c r="AN161" s="82"/>
      <c r="AO161" s="75"/>
      <c r="AP161" s="85"/>
      <c r="AQ161" s="82" t="s">
        <v>75</v>
      </c>
      <c r="AR161" s="75" t="s">
        <v>75</v>
      </c>
      <c r="AS161" s="75" t="s">
        <v>75</v>
      </c>
      <c r="AT161" s="75" t="s">
        <v>75</v>
      </c>
      <c r="AU161" s="85" t="s">
        <v>75</v>
      </c>
      <c r="AV161" s="86">
        <f t="shared" si="44"/>
        <v>0</v>
      </c>
      <c r="AW161" s="108"/>
      <c r="AX161" s="108"/>
      <c r="AY161" s="108"/>
      <c r="AZ161" s="108"/>
      <c r="BA161" s="108"/>
      <c r="BB161" s="108"/>
      <c r="BC161" s="108"/>
      <c r="BD161" s="108"/>
      <c r="BE161" s="63"/>
    </row>
    <row r="162" spans="1:57" ht="34.049999999999997" customHeight="1" x14ac:dyDescent="0.3">
      <c r="A162" s="702"/>
      <c r="B162" s="675"/>
      <c r="C162" s="672"/>
      <c r="D162" s="72" t="s">
        <v>78</v>
      </c>
      <c r="E162" s="678"/>
      <c r="F162" s="672"/>
      <c r="G162" s="73">
        <f t="shared" si="59"/>
        <v>0</v>
      </c>
      <c r="H162" s="74">
        <f t="shared" si="1"/>
        <v>0</v>
      </c>
      <c r="I162" s="75"/>
      <c r="J162" s="75"/>
      <c r="K162" s="75"/>
      <c r="L162" s="76"/>
      <c r="M162" s="77">
        <f t="shared" si="69"/>
        <v>0</v>
      </c>
      <c r="N162" s="78"/>
      <c r="O162" s="78"/>
      <c r="P162" s="78"/>
      <c r="Q162" s="78"/>
      <c r="R162" s="81"/>
      <c r="S162" s="62"/>
      <c r="T162" s="62"/>
      <c r="U162" s="62"/>
      <c r="V162" s="108"/>
      <c r="W162" s="108"/>
      <c r="X162" s="63"/>
      <c r="Y162" s="109"/>
      <c r="Z162" s="63"/>
      <c r="AA162" s="64"/>
      <c r="AB162" s="65"/>
      <c r="AC162" s="65"/>
      <c r="AD162" s="65"/>
      <c r="AE162" s="65"/>
      <c r="AF162" s="66"/>
      <c r="AG162" s="82"/>
      <c r="AH162" s="85"/>
      <c r="AI162" s="84"/>
      <c r="AJ162" s="83">
        <f t="shared" ref="AJ162:AJ164" si="71">SUM(AK162:AU162)</f>
        <v>0</v>
      </c>
      <c r="AK162" s="84"/>
      <c r="AL162" s="75"/>
      <c r="AM162" s="85"/>
      <c r="AN162" s="82" t="s">
        <v>75</v>
      </c>
      <c r="AO162" s="75" t="s">
        <v>75</v>
      </c>
      <c r="AP162" s="85" t="s">
        <v>75</v>
      </c>
      <c r="AQ162" s="82" t="s">
        <v>75</v>
      </c>
      <c r="AR162" s="75" t="s">
        <v>75</v>
      </c>
      <c r="AS162" s="75" t="s">
        <v>75</v>
      </c>
      <c r="AT162" s="75" t="s">
        <v>75</v>
      </c>
      <c r="AU162" s="85" t="s">
        <v>75</v>
      </c>
      <c r="AV162" s="86">
        <f t="shared" si="44"/>
        <v>0</v>
      </c>
      <c r="AW162" s="108"/>
      <c r="AX162" s="108"/>
      <c r="AY162" s="108"/>
      <c r="AZ162" s="108"/>
      <c r="BA162" s="108"/>
      <c r="BB162" s="108"/>
      <c r="BC162" s="108"/>
      <c r="BD162" s="108"/>
      <c r="BE162" s="63"/>
    </row>
    <row r="163" spans="1:57" ht="34.049999999999997" customHeight="1" x14ac:dyDescent="0.3">
      <c r="A163" s="702"/>
      <c r="B163" s="675"/>
      <c r="C163" s="672"/>
      <c r="D163" s="72" t="s">
        <v>79</v>
      </c>
      <c r="E163" s="678"/>
      <c r="F163" s="672"/>
      <c r="G163" s="73">
        <f t="shared" si="59"/>
        <v>2</v>
      </c>
      <c r="H163" s="74">
        <f t="shared" si="1"/>
        <v>1</v>
      </c>
      <c r="I163" s="75">
        <v>1</v>
      </c>
      <c r="J163" s="75"/>
      <c r="K163" s="75"/>
      <c r="L163" s="76"/>
      <c r="M163" s="77">
        <f t="shared" si="69"/>
        <v>2</v>
      </c>
      <c r="N163" s="78">
        <v>2</v>
      </c>
      <c r="O163" s="78"/>
      <c r="P163" s="78"/>
      <c r="Q163" s="78"/>
      <c r="R163" s="81"/>
      <c r="S163" s="62">
        <v>1</v>
      </c>
      <c r="T163" s="62"/>
      <c r="U163" s="62"/>
      <c r="V163" s="108">
        <v>1</v>
      </c>
      <c r="W163" s="108"/>
      <c r="X163" s="63"/>
      <c r="Y163" s="109">
        <v>2</v>
      </c>
      <c r="Z163" s="63"/>
      <c r="AA163" s="64"/>
      <c r="AB163" s="65"/>
      <c r="AC163" s="65"/>
      <c r="AD163" s="65"/>
      <c r="AE163" s="65">
        <v>2</v>
      </c>
      <c r="AF163" s="66"/>
      <c r="AG163" s="82">
        <v>40</v>
      </c>
      <c r="AH163" s="85">
        <v>11</v>
      </c>
      <c r="AI163" s="84">
        <v>100</v>
      </c>
      <c r="AJ163" s="83">
        <f t="shared" si="71"/>
        <v>2</v>
      </c>
      <c r="AK163" s="84" t="s">
        <v>77</v>
      </c>
      <c r="AL163" s="75" t="s">
        <v>77</v>
      </c>
      <c r="AM163" s="85" t="s">
        <v>77</v>
      </c>
      <c r="AN163" s="82" t="s">
        <v>75</v>
      </c>
      <c r="AO163" s="75" t="s">
        <v>75</v>
      </c>
      <c r="AP163" s="85" t="s">
        <v>75</v>
      </c>
      <c r="AQ163" s="82"/>
      <c r="AR163" s="75"/>
      <c r="AS163" s="75">
        <v>2</v>
      </c>
      <c r="AT163" s="75"/>
      <c r="AU163" s="85"/>
      <c r="AV163" s="86">
        <f t="shared" si="44"/>
        <v>0</v>
      </c>
      <c r="AW163" s="108"/>
      <c r="AX163" s="108"/>
      <c r="AY163" s="108"/>
      <c r="AZ163" s="108"/>
      <c r="BA163" s="108"/>
      <c r="BB163" s="108"/>
      <c r="BC163" s="108"/>
      <c r="BD163" s="108"/>
      <c r="BE163" s="63"/>
    </row>
    <row r="164" spans="1:57" ht="34.049999999999997" customHeight="1" x14ac:dyDescent="0.3">
      <c r="A164" s="702"/>
      <c r="B164" s="676"/>
      <c r="C164" s="673"/>
      <c r="D164" s="89" t="s">
        <v>80</v>
      </c>
      <c r="E164" s="679"/>
      <c r="F164" s="673"/>
      <c r="G164" s="90">
        <f t="shared" si="59"/>
        <v>0</v>
      </c>
      <c r="H164" s="91">
        <f t="shared" si="1"/>
        <v>0</v>
      </c>
      <c r="I164" s="92"/>
      <c r="J164" s="92"/>
      <c r="K164" s="92"/>
      <c r="L164" s="93"/>
      <c r="M164" s="110">
        <f t="shared" si="69"/>
        <v>0</v>
      </c>
      <c r="N164" s="98"/>
      <c r="O164" s="98"/>
      <c r="P164" s="98"/>
      <c r="Q164" s="98"/>
      <c r="R164" s="99"/>
      <c r="S164" s="100"/>
      <c r="T164" s="100"/>
      <c r="U164" s="100"/>
      <c r="V164" s="78"/>
      <c r="W164" s="78"/>
      <c r="X164" s="81"/>
      <c r="Y164" s="80"/>
      <c r="Z164" s="81"/>
      <c r="AA164" s="82"/>
      <c r="AB164" s="75"/>
      <c r="AC164" s="75"/>
      <c r="AD164" s="75"/>
      <c r="AE164" s="75"/>
      <c r="AF164" s="76"/>
      <c r="AG164" s="103"/>
      <c r="AH164" s="106"/>
      <c r="AI164" s="111"/>
      <c r="AJ164" s="112">
        <f t="shared" si="71"/>
        <v>0</v>
      </c>
      <c r="AK164" s="105" t="s">
        <v>75</v>
      </c>
      <c r="AL164" s="92" t="s">
        <v>75</v>
      </c>
      <c r="AM164" s="106" t="s">
        <v>75</v>
      </c>
      <c r="AN164" s="103" t="s">
        <v>75</v>
      </c>
      <c r="AO164" s="92" t="s">
        <v>77</v>
      </c>
      <c r="AP164" s="106" t="s">
        <v>77</v>
      </c>
      <c r="AQ164" s="103"/>
      <c r="AR164" s="92"/>
      <c r="AS164" s="92"/>
      <c r="AT164" s="92"/>
      <c r="AU164" s="106"/>
      <c r="AV164" s="107">
        <f t="shared" si="44"/>
        <v>0</v>
      </c>
      <c r="AW164" s="78"/>
      <c r="AX164" s="78"/>
      <c r="AY164" s="78"/>
      <c r="AZ164" s="78"/>
      <c r="BA164" s="78"/>
      <c r="BB164" s="78"/>
      <c r="BC164" s="78"/>
      <c r="BD164" s="78"/>
      <c r="BE164" s="81"/>
    </row>
    <row r="165" spans="1:57" ht="34.049999999999997" customHeight="1" x14ac:dyDescent="0.3">
      <c r="A165" s="702"/>
      <c r="B165" s="674" t="s">
        <v>139</v>
      </c>
      <c r="C165" s="671" t="s">
        <v>113</v>
      </c>
      <c r="D165" s="51" t="s">
        <v>74</v>
      </c>
      <c r="E165" s="705">
        <v>75</v>
      </c>
      <c r="F165" s="704">
        <f>E165-SUM(M165:M169)</f>
        <v>1</v>
      </c>
      <c r="G165" s="53">
        <f t="shared" si="59"/>
        <v>0</v>
      </c>
      <c r="H165" s="54">
        <f t="shared" si="1"/>
        <v>0</v>
      </c>
      <c r="I165" s="55"/>
      <c r="J165" s="55"/>
      <c r="K165" s="55"/>
      <c r="L165" s="56"/>
      <c r="M165" s="57">
        <f t="shared" si="69"/>
        <v>0</v>
      </c>
      <c r="N165" s="58"/>
      <c r="O165" s="58"/>
      <c r="P165" s="58"/>
      <c r="Q165" s="58"/>
      <c r="R165" s="61"/>
      <c r="S165" s="113"/>
      <c r="T165" s="113"/>
      <c r="U165" s="113"/>
      <c r="V165" s="58"/>
      <c r="W165" s="58"/>
      <c r="X165" s="61"/>
      <c r="Y165" s="60"/>
      <c r="Z165" s="61"/>
      <c r="AA165" s="67"/>
      <c r="AB165" s="55"/>
      <c r="AC165" s="55"/>
      <c r="AD165" s="55"/>
      <c r="AE165" s="55"/>
      <c r="AF165" s="56"/>
      <c r="AG165" s="67"/>
      <c r="AH165" s="70"/>
      <c r="AI165" s="69"/>
      <c r="AJ165" s="68">
        <f t="shared" ref="AJ165:AJ166" si="72">SUM(AN165:AP165)</f>
        <v>0</v>
      </c>
      <c r="AK165" s="69" t="s">
        <v>75</v>
      </c>
      <c r="AL165" s="55" t="s">
        <v>75</v>
      </c>
      <c r="AM165" s="70" t="s">
        <v>75</v>
      </c>
      <c r="AN165" s="67"/>
      <c r="AO165" s="55"/>
      <c r="AP165" s="70"/>
      <c r="AQ165" s="67" t="s">
        <v>75</v>
      </c>
      <c r="AR165" s="55" t="s">
        <v>75</v>
      </c>
      <c r="AS165" s="55" t="s">
        <v>75</v>
      </c>
      <c r="AT165" s="55" t="s">
        <v>75</v>
      </c>
      <c r="AU165" s="70" t="s">
        <v>75</v>
      </c>
      <c r="AV165" s="71">
        <f t="shared" si="44"/>
        <v>0</v>
      </c>
      <c r="AW165" s="58"/>
      <c r="AX165" s="58"/>
      <c r="AY165" s="58"/>
      <c r="AZ165" s="58"/>
      <c r="BA165" s="58"/>
      <c r="BB165" s="58"/>
      <c r="BC165" s="58"/>
      <c r="BD165" s="58"/>
      <c r="BE165" s="61"/>
    </row>
    <row r="166" spans="1:57" ht="34.049999999999997" customHeight="1" x14ac:dyDescent="0.3">
      <c r="A166" s="702"/>
      <c r="B166" s="675"/>
      <c r="C166" s="672"/>
      <c r="D166" s="72" t="s">
        <v>76</v>
      </c>
      <c r="E166" s="678"/>
      <c r="F166" s="672"/>
      <c r="G166" s="73">
        <f t="shared" si="59"/>
        <v>0</v>
      </c>
      <c r="H166" s="74">
        <f t="shared" si="1"/>
        <v>0</v>
      </c>
      <c r="I166" s="75"/>
      <c r="J166" s="75"/>
      <c r="K166" s="75"/>
      <c r="L166" s="76"/>
      <c r="M166" s="77">
        <f t="shared" si="69"/>
        <v>0</v>
      </c>
      <c r="N166" s="78"/>
      <c r="O166" s="78"/>
      <c r="P166" s="78"/>
      <c r="Q166" s="78"/>
      <c r="R166" s="81"/>
      <c r="S166" s="62"/>
      <c r="T166" s="62"/>
      <c r="U166" s="62"/>
      <c r="V166" s="108"/>
      <c r="W166" s="108"/>
      <c r="X166" s="63"/>
      <c r="Y166" s="109"/>
      <c r="Z166" s="63"/>
      <c r="AA166" s="64"/>
      <c r="AB166" s="65"/>
      <c r="AC166" s="65"/>
      <c r="AD166" s="65"/>
      <c r="AE166" s="65"/>
      <c r="AF166" s="66"/>
      <c r="AG166" s="82"/>
      <c r="AH166" s="85"/>
      <c r="AI166" s="84"/>
      <c r="AJ166" s="83">
        <f t="shared" si="72"/>
        <v>0</v>
      </c>
      <c r="AK166" s="84" t="s">
        <v>77</v>
      </c>
      <c r="AL166" s="75" t="s">
        <v>77</v>
      </c>
      <c r="AM166" s="85" t="s">
        <v>77</v>
      </c>
      <c r="AN166" s="82"/>
      <c r="AO166" s="75"/>
      <c r="AP166" s="85"/>
      <c r="AQ166" s="82" t="s">
        <v>75</v>
      </c>
      <c r="AR166" s="75" t="s">
        <v>75</v>
      </c>
      <c r="AS166" s="75" t="s">
        <v>75</v>
      </c>
      <c r="AT166" s="75" t="s">
        <v>75</v>
      </c>
      <c r="AU166" s="85" t="s">
        <v>75</v>
      </c>
      <c r="AV166" s="86">
        <f t="shared" si="44"/>
        <v>0</v>
      </c>
      <c r="AW166" s="108"/>
      <c r="AX166" s="108"/>
      <c r="AY166" s="108"/>
      <c r="AZ166" s="108"/>
      <c r="BA166" s="108"/>
      <c r="BB166" s="108"/>
      <c r="BC166" s="108"/>
      <c r="BD166" s="108"/>
      <c r="BE166" s="63"/>
    </row>
    <row r="167" spans="1:57" ht="34.049999999999997" customHeight="1" x14ac:dyDescent="0.3">
      <c r="A167" s="702"/>
      <c r="B167" s="675"/>
      <c r="C167" s="672"/>
      <c r="D167" s="72" t="s">
        <v>78</v>
      </c>
      <c r="E167" s="678"/>
      <c r="F167" s="672"/>
      <c r="G167" s="73">
        <f t="shared" si="59"/>
        <v>0</v>
      </c>
      <c r="H167" s="74">
        <f t="shared" si="1"/>
        <v>0</v>
      </c>
      <c r="I167" s="75"/>
      <c r="J167" s="75"/>
      <c r="K167" s="75"/>
      <c r="L167" s="76"/>
      <c r="M167" s="77">
        <f t="shared" si="69"/>
        <v>0</v>
      </c>
      <c r="N167" s="78"/>
      <c r="O167" s="78"/>
      <c r="P167" s="78"/>
      <c r="Q167" s="78"/>
      <c r="R167" s="81"/>
      <c r="S167" s="62"/>
      <c r="T167" s="62"/>
      <c r="U167" s="62"/>
      <c r="V167" s="108"/>
      <c r="W167" s="108"/>
      <c r="X167" s="63"/>
      <c r="Y167" s="109"/>
      <c r="Z167" s="63"/>
      <c r="AA167" s="64"/>
      <c r="AB167" s="65"/>
      <c r="AC167" s="65"/>
      <c r="AD167" s="65"/>
      <c r="AE167" s="65"/>
      <c r="AF167" s="66"/>
      <c r="AG167" s="82"/>
      <c r="AH167" s="85"/>
      <c r="AI167" s="84"/>
      <c r="AJ167" s="83">
        <f>SUM(AK167:AU167)</f>
        <v>0</v>
      </c>
      <c r="AK167" s="84"/>
      <c r="AL167" s="75"/>
      <c r="AM167" s="85"/>
      <c r="AN167" s="82" t="s">
        <v>75</v>
      </c>
      <c r="AO167" s="75" t="s">
        <v>75</v>
      </c>
      <c r="AP167" s="85" t="s">
        <v>75</v>
      </c>
      <c r="AQ167" s="82" t="s">
        <v>75</v>
      </c>
      <c r="AR167" s="75" t="s">
        <v>75</v>
      </c>
      <c r="AS167" s="75" t="s">
        <v>75</v>
      </c>
      <c r="AT167" s="75" t="s">
        <v>75</v>
      </c>
      <c r="AU167" s="85" t="s">
        <v>75</v>
      </c>
      <c r="AV167" s="86">
        <f t="shared" si="44"/>
        <v>0</v>
      </c>
      <c r="AW167" s="108"/>
      <c r="AX167" s="108"/>
      <c r="AY167" s="108"/>
      <c r="AZ167" s="108"/>
      <c r="BA167" s="108"/>
      <c r="BB167" s="108"/>
      <c r="BC167" s="108"/>
      <c r="BD167" s="108"/>
      <c r="BE167" s="63"/>
    </row>
    <row r="168" spans="1:57" ht="34.049999999999997" customHeight="1" x14ac:dyDescent="0.3">
      <c r="A168" s="702"/>
      <c r="B168" s="675"/>
      <c r="C168" s="672"/>
      <c r="D168" s="72" t="s">
        <v>79</v>
      </c>
      <c r="E168" s="678"/>
      <c r="F168" s="672"/>
      <c r="G168" s="73">
        <f t="shared" si="59"/>
        <v>75</v>
      </c>
      <c r="H168" s="74">
        <v>0</v>
      </c>
      <c r="I168" s="75"/>
      <c r="J168" s="75"/>
      <c r="K168" s="75"/>
      <c r="L168" s="76"/>
      <c r="M168" s="77">
        <f t="shared" si="69"/>
        <v>74</v>
      </c>
      <c r="N168" s="78"/>
      <c r="O168" s="78"/>
      <c r="P168" s="78"/>
      <c r="Q168" s="78"/>
      <c r="R168" s="81">
        <v>74</v>
      </c>
      <c r="S168" s="62"/>
      <c r="T168" s="62"/>
      <c r="U168" s="62"/>
      <c r="V168" s="108">
        <v>71</v>
      </c>
      <c r="W168" s="108">
        <v>3</v>
      </c>
      <c r="X168" s="63"/>
      <c r="Y168" s="109">
        <v>50</v>
      </c>
      <c r="Z168" s="63">
        <v>24</v>
      </c>
      <c r="AA168" s="64"/>
      <c r="AB168" s="65">
        <v>72</v>
      </c>
      <c r="AC168" s="65">
        <v>70</v>
      </c>
      <c r="AD168" s="65">
        <v>10</v>
      </c>
      <c r="AE168" s="65">
        <v>48</v>
      </c>
      <c r="AF168" s="66">
        <v>3</v>
      </c>
      <c r="AG168" s="82">
        <v>46</v>
      </c>
      <c r="AH168" s="85">
        <v>24</v>
      </c>
      <c r="AI168" s="84">
        <v>80</v>
      </c>
      <c r="AJ168" s="83">
        <f>SUM(AQ168:AU168)</f>
        <v>74</v>
      </c>
      <c r="AK168" s="84" t="s">
        <v>77</v>
      </c>
      <c r="AL168" s="75" t="s">
        <v>77</v>
      </c>
      <c r="AM168" s="85" t="s">
        <v>77</v>
      </c>
      <c r="AN168" s="82" t="s">
        <v>75</v>
      </c>
      <c r="AO168" s="75" t="s">
        <v>75</v>
      </c>
      <c r="AP168" s="85" t="s">
        <v>75</v>
      </c>
      <c r="AQ168" s="82">
        <v>7</v>
      </c>
      <c r="AR168" s="75">
        <v>23</v>
      </c>
      <c r="AS168" s="75">
        <v>44</v>
      </c>
      <c r="AT168" s="75"/>
      <c r="AU168" s="85"/>
      <c r="AV168" s="86">
        <f t="shared" si="44"/>
        <v>1</v>
      </c>
      <c r="AW168" s="108"/>
      <c r="AX168" s="108"/>
      <c r="AY168" s="108"/>
      <c r="AZ168" s="108"/>
      <c r="BA168" s="108"/>
      <c r="BB168" s="108"/>
      <c r="BC168" s="108">
        <v>1</v>
      </c>
      <c r="BD168" s="108"/>
      <c r="BE168" s="63"/>
    </row>
    <row r="169" spans="1:57" ht="34.049999999999997" customHeight="1" x14ac:dyDescent="0.3">
      <c r="A169" s="702"/>
      <c r="B169" s="676"/>
      <c r="C169" s="673"/>
      <c r="D169" s="89" t="s">
        <v>80</v>
      </c>
      <c r="E169" s="679"/>
      <c r="F169" s="673"/>
      <c r="G169" s="90">
        <f t="shared" si="59"/>
        <v>0</v>
      </c>
      <c r="H169" s="91">
        <f t="shared" ref="H169:H418" si="73">SUM(I169:L169)</f>
        <v>0</v>
      </c>
      <c r="I169" s="92"/>
      <c r="J169" s="92"/>
      <c r="K169" s="92"/>
      <c r="L169" s="93"/>
      <c r="M169" s="110">
        <f t="shared" si="69"/>
        <v>0</v>
      </c>
      <c r="N169" s="98"/>
      <c r="O169" s="98"/>
      <c r="P169" s="98"/>
      <c r="Q169" s="98"/>
      <c r="R169" s="99"/>
      <c r="S169" s="114"/>
      <c r="T169" s="114"/>
      <c r="U169" s="114"/>
      <c r="V169" s="98"/>
      <c r="W169" s="98"/>
      <c r="X169" s="99"/>
      <c r="Y169" s="97"/>
      <c r="Z169" s="99"/>
      <c r="AA169" s="103"/>
      <c r="AB169" s="92"/>
      <c r="AC169" s="92"/>
      <c r="AD169" s="92"/>
      <c r="AE169" s="92"/>
      <c r="AF169" s="93"/>
      <c r="AG169" s="103"/>
      <c r="AH169" s="106"/>
      <c r="AI169" s="105"/>
      <c r="AJ169" s="104">
        <f t="shared" ref="AJ169:AJ199" si="74">SUM(AK169:AU169)</f>
        <v>0</v>
      </c>
      <c r="AK169" s="105" t="s">
        <v>75</v>
      </c>
      <c r="AL169" s="92" t="s">
        <v>75</v>
      </c>
      <c r="AM169" s="106" t="s">
        <v>75</v>
      </c>
      <c r="AN169" s="103" t="s">
        <v>75</v>
      </c>
      <c r="AO169" s="92" t="s">
        <v>77</v>
      </c>
      <c r="AP169" s="106" t="s">
        <v>77</v>
      </c>
      <c r="AQ169" s="103"/>
      <c r="AR169" s="92"/>
      <c r="AS169" s="92"/>
      <c r="AT169" s="92"/>
      <c r="AU169" s="106"/>
      <c r="AV169" s="107">
        <f t="shared" si="44"/>
        <v>0</v>
      </c>
      <c r="AW169" s="98"/>
      <c r="AX169" s="98"/>
      <c r="AY169" s="98"/>
      <c r="AZ169" s="98"/>
      <c r="BA169" s="98"/>
      <c r="BB169" s="98"/>
      <c r="BC169" s="98"/>
      <c r="BD169" s="98"/>
      <c r="BE169" s="99"/>
    </row>
    <row r="170" spans="1:57" ht="34.049999999999997" customHeight="1" x14ac:dyDescent="0.3">
      <c r="A170" s="702"/>
      <c r="B170" s="674" t="s">
        <v>140</v>
      </c>
      <c r="C170" s="671" t="s">
        <v>141</v>
      </c>
      <c r="D170" s="51" t="s">
        <v>74</v>
      </c>
      <c r="E170" s="705">
        <v>45</v>
      </c>
      <c r="F170" s="704">
        <f>E170-SUM(M170:M174)</f>
        <v>0</v>
      </c>
      <c r="G170" s="53">
        <f t="shared" si="59"/>
        <v>0</v>
      </c>
      <c r="H170" s="54">
        <f t="shared" si="73"/>
        <v>0</v>
      </c>
      <c r="I170" s="55"/>
      <c r="J170" s="55"/>
      <c r="K170" s="55"/>
      <c r="L170" s="56"/>
      <c r="M170" s="57">
        <f t="shared" si="69"/>
        <v>0</v>
      </c>
      <c r="N170" s="58"/>
      <c r="O170" s="58"/>
      <c r="P170" s="58"/>
      <c r="Q170" s="58"/>
      <c r="R170" s="59"/>
      <c r="S170" s="60"/>
      <c r="T170" s="58"/>
      <c r="U170" s="58"/>
      <c r="V170" s="55"/>
      <c r="W170" s="58"/>
      <c r="X170" s="61"/>
      <c r="Y170" s="62"/>
      <c r="Z170" s="63"/>
      <c r="AA170" s="64"/>
      <c r="AB170" s="65"/>
      <c r="AC170" s="65"/>
      <c r="AD170" s="65"/>
      <c r="AE170" s="65"/>
      <c r="AF170" s="66"/>
      <c r="AG170" s="64"/>
      <c r="AH170" s="66"/>
      <c r="AI170" s="67"/>
      <c r="AJ170" s="68">
        <f t="shared" si="74"/>
        <v>0</v>
      </c>
      <c r="AK170" s="69" t="s">
        <v>75</v>
      </c>
      <c r="AL170" s="55" t="s">
        <v>75</v>
      </c>
      <c r="AM170" s="70" t="s">
        <v>75</v>
      </c>
      <c r="AN170" s="67"/>
      <c r="AO170" s="55"/>
      <c r="AP170" s="70"/>
      <c r="AQ170" s="67" t="s">
        <v>75</v>
      </c>
      <c r="AR170" s="55" t="s">
        <v>75</v>
      </c>
      <c r="AS170" s="55" t="s">
        <v>75</v>
      </c>
      <c r="AT170" s="55" t="s">
        <v>75</v>
      </c>
      <c r="AU170" s="56" t="s">
        <v>75</v>
      </c>
      <c r="AV170" s="71">
        <f t="shared" si="44"/>
        <v>0</v>
      </c>
      <c r="AW170" s="58"/>
      <c r="AX170" s="58"/>
      <c r="AY170" s="58"/>
      <c r="AZ170" s="58"/>
      <c r="BA170" s="58"/>
      <c r="BB170" s="58"/>
      <c r="BC170" s="58"/>
      <c r="BD170" s="58"/>
      <c r="BE170" s="61"/>
    </row>
    <row r="171" spans="1:57" ht="34.049999999999997" customHeight="1" x14ac:dyDescent="0.3">
      <c r="A171" s="702"/>
      <c r="B171" s="675"/>
      <c r="C171" s="672"/>
      <c r="D171" s="72" t="s">
        <v>76</v>
      </c>
      <c r="E171" s="678"/>
      <c r="F171" s="672"/>
      <c r="G171" s="73">
        <f t="shared" si="59"/>
        <v>0</v>
      </c>
      <c r="H171" s="74">
        <f t="shared" si="73"/>
        <v>0</v>
      </c>
      <c r="I171" s="75"/>
      <c r="J171" s="75"/>
      <c r="K171" s="75"/>
      <c r="L171" s="76"/>
      <c r="M171" s="77">
        <f t="shared" si="69"/>
        <v>0</v>
      </c>
      <c r="N171" s="78"/>
      <c r="O171" s="78"/>
      <c r="P171" s="78"/>
      <c r="Q171" s="78"/>
      <c r="R171" s="79"/>
      <c r="S171" s="80"/>
      <c r="T171" s="75"/>
      <c r="U171" s="75"/>
      <c r="V171" s="78"/>
      <c r="W171" s="78"/>
      <c r="X171" s="81"/>
      <c r="Y171" s="62"/>
      <c r="Z171" s="63"/>
      <c r="AA171" s="64"/>
      <c r="AB171" s="65"/>
      <c r="AC171" s="65"/>
      <c r="AD171" s="65"/>
      <c r="AE171" s="65"/>
      <c r="AF171" s="66"/>
      <c r="AG171" s="82"/>
      <c r="AH171" s="76"/>
      <c r="AI171" s="82"/>
      <c r="AJ171" s="83">
        <f t="shared" si="74"/>
        <v>0</v>
      </c>
      <c r="AK171" s="84" t="s">
        <v>77</v>
      </c>
      <c r="AL171" s="75" t="s">
        <v>77</v>
      </c>
      <c r="AM171" s="85" t="s">
        <v>77</v>
      </c>
      <c r="AN171" s="82"/>
      <c r="AO171" s="75"/>
      <c r="AP171" s="85"/>
      <c r="AQ171" s="82" t="s">
        <v>75</v>
      </c>
      <c r="AR171" s="75" t="s">
        <v>75</v>
      </c>
      <c r="AS171" s="75" t="s">
        <v>75</v>
      </c>
      <c r="AT171" s="75" t="s">
        <v>75</v>
      </c>
      <c r="AU171" s="76" t="s">
        <v>75</v>
      </c>
      <c r="AV171" s="86">
        <f t="shared" si="44"/>
        <v>0</v>
      </c>
      <c r="AW171" s="78"/>
      <c r="AX171" s="78"/>
      <c r="AY171" s="78"/>
      <c r="AZ171" s="78"/>
      <c r="BA171" s="78"/>
      <c r="BB171" s="78"/>
      <c r="BC171" s="78"/>
      <c r="BD171" s="78"/>
      <c r="BE171" s="81"/>
    </row>
    <row r="172" spans="1:57" ht="34.049999999999997" customHeight="1" x14ac:dyDescent="0.3">
      <c r="A172" s="702"/>
      <c r="B172" s="675"/>
      <c r="C172" s="672"/>
      <c r="D172" s="72" t="s">
        <v>78</v>
      </c>
      <c r="E172" s="678"/>
      <c r="F172" s="672"/>
      <c r="G172" s="73">
        <f t="shared" si="59"/>
        <v>0</v>
      </c>
      <c r="H172" s="74">
        <f t="shared" si="73"/>
        <v>0</v>
      </c>
      <c r="I172" s="75"/>
      <c r="J172" s="75"/>
      <c r="K172" s="75"/>
      <c r="L172" s="76"/>
      <c r="M172" s="77">
        <f t="shared" si="69"/>
        <v>0</v>
      </c>
      <c r="N172" s="78"/>
      <c r="O172" s="78"/>
      <c r="P172" s="78"/>
      <c r="Q172" s="87"/>
      <c r="R172" s="79"/>
      <c r="S172" s="80"/>
      <c r="T172" s="78"/>
      <c r="U172" s="78"/>
      <c r="V172" s="78"/>
      <c r="W172" s="78"/>
      <c r="X172" s="81"/>
      <c r="Y172" s="62"/>
      <c r="Z172" s="63"/>
      <c r="AA172" s="64"/>
      <c r="AB172" s="65"/>
      <c r="AC172" s="65"/>
      <c r="AD172" s="65"/>
      <c r="AE172" s="65"/>
      <c r="AF172" s="66"/>
      <c r="AG172" s="82"/>
      <c r="AH172" s="76"/>
      <c r="AI172" s="82"/>
      <c r="AJ172" s="83">
        <f t="shared" si="74"/>
        <v>0</v>
      </c>
      <c r="AK172" s="84"/>
      <c r="AL172" s="75"/>
      <c r="AM172" s="85"/>
      <c r="AN172" s="82" t="s">
        <v>75</v>
      </c>
      <c r="AO172" s="75" t="s">
        <v>75</v>
      </c>
      <c r="AP172" s="85" t="s">
        <v>75</v>
      </c>
      <c r="AQ172" s="82" t="s">
        <v>75</v>
      </c>
      <c r="AR172" s="75" t="s">
        <v>75</v>
      </c>
      <c r="AS172" s="75" t="s">
        <v>75</v>
      </c>
      <c r="AT172" s="75" t="s">
        <v>75</v>
      </c>
      <c r="AU172" s="76" t="s">
        <v>75</v>
      </c>
      <c r="AV172" s="86">
        <f t="shared" si="44"/>
        <v>0</v>
      </c>
      <c r="AW172" s="78"/>
      <c r="AX172" s="78"/>
      <c r="AY172" s="78"/>
      <c r="AZ172" s="78"/>
      <c r="BA172" s="78"/>
      <c r="BB172" s="78"/>
      <c r="BC172" s="78"/>
      <c r="BD172" s="78"/>
      <c r="BE172" s="81"/>
    </row>
    <row r="173" spans="1:57" ht="34.049999999999997" customHeight="1" x14ac:dyDescent="0.3">
      <c r="A173" s="702"/>
      <c r="B173" s="675"/>
      <c r="C173" s="672"/>
      <c r="D173" s="72" t="s">
        <v>79</v>
      </c>
      <c r="E173" s="678"/>
      <c r="F173" s="672"/>
      <c r="G173" s="73">
        <f t="shared" si="59"/>
        <v>46</v>
      </c>
      <c r="H173" s="74">
        <f t="shared" si="73"/>
        <v>0</v>
      </c>
      <c r="I173" s="75"/>
      <c r="J173" s="75"/>
      <c r="K173" s="75"/>
      <c r="L173" s="76"/>
      <c r="M173" s="77">
        <f t="shared" si="69"/>
        <v>45</v>
      </c>
      <c r="N173" s="78"/>
      <c r="O173" s="78"/>
      <c r="P173" s="78"/>
      <c r="Q173" s="78"/>
      <c r="R173" s="79">
        <v>45</v>
      </c>
      <c r="S173" s="80">
        <v>2</v>
      </c>
      <c r="T173" s="78"/>
      <c r="U173" s="78"/>
      <c r="V173" s="78">
        <v>38</v>
      </c>
      <c r="W173" s="78">
        <v>5</v>
      </c>
      <c r="X173" s="81"/>
      <c r="Y173" s="62">
        <v>36</v>
      </c>
      <c r="Z173" s="63">
        <v>9</v>
      </c>
      <c r="AA173" s="64"/>
      <c r="AB173" s="65">
        <v>21</v>
      </c>
      <c r="AC173" s="65">
        <v>20</v>
      </c>
      <c r="AD173" s="65">
        <v>8</v>
      </c>
      <c r="AE173" s="65">
        <v>43</v>
      </c>
      <c r="AF173" s="66">
        <v>1</v>
      </c>
      <c r="AG173" s="82">
        <v>43</v>
      </c>
      <c r="AH173" s="76">
        <v>19</v>
      </c>
      <c r="AI173" s="82">
        <v>84</v>
      </c>
      <c r="AJ173" s="83">
        <f t="shared" si="74"/>
        <v>45</v>
      </c>
      <c r="AK173" s="84" t="s">
        <v>77</v>
      </c>
      <c r="AL173" s="75" t="s">
        <v>77</v>
      </c>
      <c r="AM173" s="85" t="s">
        <v>77</v>
      </c>
      <c r="AN173" s="82" t="s">
        <v>75</v>
      </c>
      <c r="AO173" s="75" t="s">
        <v>75</v>
      </c>
      <c r="AP173" s="85" t="s">
        <v>75</v>
      </c>
      <c r="AQ173" s="88">
        <v>6</v>
      </c>
      <c r="AR173" s="76">
        <v>14</v>
      </c>
      <c r="AS173" s="76">
        <v>23</v>
      </c>
      <c r="AT173" s="76">
        <v>2</v>
      </c>
      <c r="AU173" s="85"/>
      <c r="AV173" s="86">
        <f t="shared" si="44"/>
        <v>1</v>
      </c>
      <c r="AW173" s="78"/>
      <c r="AX173" s="78"/>
      <c r="AY173" s="78"/>
      <c r="AZ173" s="78"/>
      <c r="BA173" s="78"/>
      <c r="BB173" s="78"/>
      <c r="BC173" s="78">
        <v>1</v>
      </c>
      <c r="BD173" s="78"/>
      <c r="BE173" s="81"/>
    </row>
    <row r="174" spans="1:57" ht="34.049999999999997" customHeight="1" x14ac:dyDescent="0.3">
      <c r="A174" s="702"/>
      <c r="B174" s="676"/>
      <c r="C174" s="673"/>
      <c r="D174" s="89" t="s">
        <v>80</v>
      </c>
      <c r="E174" s="679"/>
      <c r="F174" s="673"/>
      <c r="G174" s="90">
        <f t="shared" si="59"/>
        <v>0</v>
      </c>
      <c r="H174" s="91">
        <f t="shared" si="73"/>
        <v>0</v>
      </c>
      <c r="I174" s="92"/>
      <c r="J174" s="92"/>
      <c r="K174" s="92"/>
      <c r="L174" s="93"/>
      <c r="M174" s="94">
        <f t="shared" si="69"/>
        <v>0</v>
      </c>
      <c r="N174" s="95"/>
      <c r="O174" s="95"/>
      <c r="P174" s="95"/>
      <c r="Q174" s="95"/>
      <c r="R174" s="96"/>
      <c r="S174" s="97"/>
      <c r="T174" s="98"/>
      <c r="U174" s="98"/>
      <c r="V174" s="98"/>
      <c r="W174" s="98"/>
      <c r="X174" s="99"/>
      <c r="Y174" s="100"/>
      <c r="Z174" s="81"/>
      <c r="AA174" s="82"/>
      <c r="AB174" s="75"/>
      <c r="AC174" s="75"/>
      <c r="AD174" s="75"/>
      <c r="AE174" s="75"/>
      <c r="AF174" s="76"/>
      <c r="AG174" s="101"/>
      <c r="AH174" s="102"/>
      <c r="AI174" s="103"/>
      <c r="AJ174" s="104">
        <f t="shared" si="74"/>
        <v>0</v>
      </c>
      <c r="AK174" s="105" t="s">
        <v>75</v>
      </c>
      <c r="AL174" s="92" t="s">
        <v>75</v>
      </c>
      <c r="AM174" s="106" t="s">
        <v>75</v>
      </c>
      <c r="AN174" s="103" t="s">
        <v>75</v>
      </c>
      <c r="AO174" s="92" t="s">
        <v>77</v>
      </c>
      <c r="AP174" s="106" t="s">
        <v>77</v>
      </c>
      <c r="AQ174" s="103"/>
      <c r="AR174" s="92"/>
      <c r="AS174" s="92"/>
      <c r="AT174" s="92"/>
      <c r="AU174" s="93"/>
      <c r="AV174" s="107">
        <f t="shared" si="44"/>
        <v>0</v>
      </c>
      <c r="AW174" s="98"/>
      <c r="AX174" s="98"/>
      <c r="AY174" s="98"/>
      <c r="AZ174" s="98"/>
      <c r="BA174" s="98"/>
      <c r="BB174" s="98"/>
      <c r="BC174" s="98"/>
      <c r="BD174" s="98"/>
      <c r="BE174" s="99"/>
    </row>
    <row r="175" spans="1:57" ht="34.049999999999997" customHeight="1" x14ac:dyDescent="0.3">
      <c r="A175" s="702"/>
      <c r="B175" s="674" t="s">
        <v>142</v>
      </c>
      <c r="C175" s="671" t="s">
        <v>143</v>
      </c>
      <c r="D175" s="51" t="s">
        <v>74</v>
      </c>
      <c r="E175" s="705">
        <v>75</v>
      </c>
      <c r="F175" s="704">
        <f>E175-SUM(M175:M179)</f>
        <v>2</v>
      </c>
      <c r="G175" s="53">
        <f t="shared" si="59"/>
        <v>0</v>
      </c>
      <c r="H175" s="54">
        <f t="shared" si="73"/>
        <v>0</v>
      </c>
      <c r="I175" s="55"/>
      <c r="J175" s="55"/>
      <c r="K175" s="55"/>
      <c r="L175" s="56"/>
      <c r="M175" s="57">
        <f t="shared" si="69"/>
        <v>0</v>
      </c>
      <c r="N175" s="58"/>
      <c r="O175" s="58"/>
      <c r="P175" s="58"/>
      <c r="Q175" s="58"/>
      <c r="R175" s="61"/>
      <c r="S175" s="62"/>
      <c r="T175" s="62"/>
      <c r="U175" s="62"/>
      <c r="V175" s="108"/>
      <c r="W175" s="108"/>
      <c r="X175" s="63"/>
      <c r="Y175" s="60"/>
      <c r="Z175" s="61"/>
      <c r="AA175" s="67"/>
      <c r="AB175" s="55"/>
      <c r="AC175" s="55"/>
      <c r="AD175" s="55"/>
      <c r="AE175" s="55"/>
      <c r="AF175" s="56"/>
      <c r="AG175" s="67"/>
      <c r="AH175" s="70"/>
      <c r="AI175" s="69"/>
      <c r="AJ175" s="68">
        <f t="shared" si="74"/>
        <v>0</v>
      </c>
      <c r="AK175" s="69" t="s">
        <v>75</v>
      </c>
      <c r="AL175" s="55" t="s">
        <v>75</v>
      </c>
      <c r="AM175" s="70" t="s">
        <v>75</v>
      </c>
      <c r="AN175" s="67"/>
      <c r="AO175" s="55"/>
      <c r="AP175" s="70"/>
      <c r="AQ175" s="67" t="s">
        <v>75</v>
      </c>
      <c r="AR175" s="55" t="s">
        <v>75</v>
      </c>
      <c r="AS175" s="55" t="s">
        <v>75</v>
      </c>
      <c r="AT175" s="55" t="s">
        <v>75</v>
      </c>
      <c r="AU175" s="70" t="s">
        <v>75</v>
      </c>
      <c r="AV175" s="71">
        <f t="shared" si="44"/>
        <v>0</v>
      </c>
      <c r="AW175" s="108"/>
      <c r="AX175" s="108"/>
      <c r="AY175" s="108"/>
      <c r="AZ175" s="108"/>
      <c r="BA175" s="108"/>
      <c r="BB175" s="108"/>
      <c r="BC175" s="108"/>
      <c r="BD175" s="108"/>
      <c r="BE175" s="63"/>
    </row>
    <row r="176" spans="1:57" ht="34.049999999999997" customHeight="1" x14ac:dyDescent="0.3">
      <c r="A176" s="702"/>
      <c r="B176" s="675"/>
      <c r="C176" s="672"/>
      <c r="D176" s="72" t="s">
        <v>76</v>
      </c>
      <c r="E176" s="678"/>
      <c r="F176" s="672"/>
      <c r="G176" s="73">
        <f t="shared" si="59"/>
        <v>0</v>
      </c>
      <c r="H176" s="74">
        <f t="shared" si="73"/>
        <v>0</v>
      </c>
      <c r="I176" s="75"/>
      <c r="J176" s="75"/>
      <c r="K176" s="75"/>
      <c r="L176" s="76"/>
      <c r="M176" s="77">
        <f t="shared" si="69"/>
        <v>0</v>
      </c>
      <c r="N176" s="78"/>
      <c r="O176" s="78"/>
      <c r="P176" s="78"/>
      <c r="Q176" s="78"/>
      <c r="R176" s="81"/>
      <c r="S176" s="62"/>
      <c r="T176" s="62"/>
      <c r="U176" s="62"/>
      <c r="V176" s="108"/>
      <c r="W176" s="108"/>
      <c r="X176" s="63"/>
      <c r="Y176" s="109"/>
      <c r="Z176" s="63"/>
      <c r="AA176" s="64"/>
      <c r="AB176" s="65"/>
      <c r="AC176" s="65"/>
      <c r="AD176" s="65"/>
      <c r="AE176" s="65"/>
      <c r="AF176" s="66"/>
      <c r="AG176" s="82"/>
      <c r="AH176" s="85"/>
      <c r="AI176" s="84"/>
      <c r="AJ176" s="83">
        <f t="shared" si="74"/>
        <v>0</v>
      </c>
      <c r="AK176" s="84" t="s">
        <v>77</v>
      </c>
      <c r="AL176" s="75" t="s">
        <v>77</v>
      </c>
      <c r="AM176" s="85" t="s">
        <v>77</v>
      </c>
      <c r="AN176" s="82"/>
      <c r="AO176" s="75"/>
      <c r="AP176" s="85"/>
      <c r="AQ176" s="82" t="s">
        <v>75</v>
      </c>
      <c r="AR176" s="75" t="s">
        <v>75</v>
      </c>
      <c r="AS176" s="75" t="s">
        <v>75</v>
      </c>
      <c r="AT176" s="75" t="s">
        <v>75</v>
      </c>
      <c r="AU176" s="85" t="s">
        <v>75</v>
      </c>
      <c r="AV176" s="86">
        <f t="shared" si="44"/>
        <v>0</v>
      </c>
      <c r="AW176" s="108"/>
      <c r="AX176" s="108"/>
      <c r="AY176" s="108"/>
      <c r="AZ176" s="108"/>
      <c r="BA176" s="108"/>
      <c r="BB176" s="108"/>
      <c r="BC176" s="108"/>
      <c r="BD176" s="108"/>
      <c r="BE176" s="63"/>
    </row>
    <row r="177" spans="1:57" ht="34.049999999999997" customHeight="1" x14ac:dyDescent="0.3">
      <c r="A177" s="702"/>
      <c r="B177" s="675"/>
      <c r="C177" s="672"/>
      <c r="D177" s="72" t="s">
        <v>78</v>
      </c>
      <c r="E177" s="678"/>
      <c r="F177" s="672"/>
      <c r="G177" s="73">
        <f t="shared" si="59"/>
        <v>0</v>
      </c>
      <c r="H177" s="74">
        <f t="shared" si="73"/>
        <v>0</v>
      </c>
      <c r="I177" s="75"/>
      <c r="J177" s="75"/>
      <c r="K177" s="75"/>
      <c r="L177" s="76"/>
      <c r="M177" s="77">
        <f t="shared" si="69"/>
        <v>0</v>
      </c>
      <c r="N177" s="78"/>
      <c r="O177" s="78"/>
      <c r="P177" s="78"/>
      <c r="Q177" s="78"/>
      <c r="R177" s="81"/>
      <c r="S177" s="62"/>
      <c r="T177" s="62"/>
      <c r="U177" s="62"/>
      <c r="V177" s="108"/>
      <c r="W177" s="108"/>
      <c r="X177" s="63"/>
      <c r="Y177" s="109"/>
      <c r="Z177" s="63"/>
      <c r="AA177" s="64"/>
      <c r="AB177" s="65"/>
      <c r="AC177" s="65"/>
      <c r="AD177" s="65"/>
      <c r="AE177" s="65"/>
      <c r="AF177" s="66"/>
      <c r="AG177" s="82"/>
      <c r="AH177" s="85"/>
      <c r="AI177" s="84"/>
      <c r="AJ177" s="83">
        <f t="shared" si="74"/>
        <v>0</v>
      </c>
      <c r="AK177" s="84"/>
      <c r="AL177" s="75"/>
      <c r="AM177" s="85"/>
      <c r="AN177" s="82" t="s">
        <v>75</v>
      </c>
      <c r="AO177" s="75" t="s">
        <v>75</v>
      </c>
      <c r="AP177" s="85" t="s">
        <v>75</v>
      </c>
      <c r="AQ177" s="82" t="s">
        <v>75</v>
      </c>
      <c r="AR177" s="75" t="s">
        <v>75</v>
      </c>
      <c r="AS177" s="75" t="s">
        <v>75</v>
      </c>
      <c r="AT177" s="75" t="s">
        <v>75</v>
      </c>
      <c r="AU177" s="85" t="s">
        <v>75</v>
      </c>
      <c r="AV177" s="86">
        <f t="shared" si="44"/>
        <v>0</v>
      </c>
      <c r="AW177" s="108"/>
      <c r="AX177" s="108"/>
      <c r="AY177" s="108"/>
      <c r="AZ177" s="108"/>
      <c r="BA177" s="108"/>
      <c r="BB177" s="108"/>
      <c r="BC177" s="108"/>
      <c r="BD177" s="108"/>
      <c r="BE177" s="63"/>
    </row>
    <row r="178" spans="1:57" ht="34.049999999999997" customHeight="1" x14ac:dyDescent="0.3">
      <c r="A178" s="702"/>
      <c r="B178" s="675"/>
      <c r="C178" s="672"/>
      <c r="D178" s="72" t="s">
        <v>79</v>
      </c>
      <c r="E178" s="678"/>
      <c r="F178" s="672"/>
      <c r="G178" s="73">
        <f t="shared" si="59"/>
        <v>75</v>
      </c>
      <c r="H178" s="74">
        <f t="shared" si="73"/>
        <v>2</v>
      </c>
      <c r="I178" s="75">
        <v>2</v>
      </c>
      <c r="J178" s="75"/>
      <c r="K178" s="75"/>
      <c r="L178" s="76"/>
      <c r="M178" s="77">
        <f t="shared" si="69"/>
        <v>73</v>
      </c>
      <c r="N178" s="78">
        <v>73</v>
      </c>
      <c r="O178" s="78"/>
      <c r="P178" s="78"/>
      <c r="Q178" s="78"/>
      <c r="R178" s="81"/>
      <c r="S178" s="62">
        <v>5</v>
      </c>
      <c r="T178" s="62"/>
      <c r="U178" s="62"/>
      <c r="V178" s="108">
        <v>43</v>
      </c>
      <c r="W178" s="108">
        <v>25</v>
      </c>
      <c r="X178" s="63"/>
      <c r="Y178" s="109">
        <v>65</v>
      </c>
      <c r="Z178" s="63">
        <v>8</v>
      </c>
      <c r="AA178" s="64"/>
      <c r="AB178" s="65">
        <v>47</v>
      </c>
      <c r="AC178" s="65">
        <v>44</v>
      </c>
      <c r="AD178" s="65">
        <v>6</v>
      </c>
      <c r="AE178" s="65">
        <v>68</v>
      </c>
      <c r="AF178" s="66">
        <v>4</v>
      </c>
      <c r="AG178" s="82">
        <v>44</v>
      </c>
      <c r="AH178" s="85">
        <v>23</v>
      </c>
      <c r="AI178" s="84">
        <v>81</v>
      </c>
      <c r="AJ178" s="83">
        <f t="shared" si="74"/>
        <v>73</v>
      </c>
      <c r="AK178" s="84" t="s">
        <v>77</v>
      </c>
      <c r="AL178" s="75" t="s">
        <v>77</v>
      </c>
      <c r="AM178" s="85" t="s">
        <v>77</v>
      </c>
      <c r="AN178" s="82" t="s">
        <v>75</v>
      </c>
      <c r="AO178" s="75" t="s">
        <v>75</v>
      </c>
      <c r="AP178" s="85" t="s">
        <v>75</v>
      </c>
      <c r="AQ178" s="82">
        <v>2</v>
      </c>
      <c r="AR178" s="75">
        <v>40</v>
      </c>
      <c r="AS178" s="75">
        <v>24</v>
      </c>
      <c r="AT178" s="75">
        <v>7</v>
      </c>
      <c r="AU178" s="85"/>
      <c r="AV178" s="86">
        <f t="shared" si="44"/>
        <v>2</v>
      </c>
      <c r="AW178" s="108"/>
      <c r="AX178" s="108"/>
      <c r="AY178" s="108">
        <v>1</v>
      </c>
      <c r="AZ178" s="108"/>
      <c r="BA178" s="108"/>
      <c r="BB178" s="108"/>
      <c r="BC178" s="108">
        <v>1</v>
      </c>
      <c r="BD178" s="108"/>
      <c r="BE178" s="63"/>
    </row>
    <row r="179" spans="1:57" ht="34.049999999999997" customHeight="1" x14ac:dyDescent="0.3">
      <c r="A179" s="702"/>
      <c r="B179" s="676"/>
      <c r="C179" s="673"/>
      <c r="D179" s="89" t="s">
        <v>80</v>
      </c>
      <c r="E179" s="679"/>
      <c r="F179" s="673"/>
      <c r="G179" s="90">
        <f t="shared" si="59"/>
        <v>0</v>
      </c>
      <c r="H179" s="91">
        <f t="shared" si="73"/>
        <v>0</v>
      </c>
      <c r="I179" s="92"/>
      <c r="J179" s="92"/>
      <c r="K179" s="92"/>
      <c r="L179" s="93"/>
      <c r="M179" s="110">
        <f t="shared" si="69"/>
        <v>0</v>
      </c>
      <c r="N179" s="98"/>
      <c r="O179" s="98"/>
      <c r="P179" s="98"/>
      <c r="Q179" s="98"/>
      <c r="R179" s="99"/>
      <c r="S179" s="100"/>
      <c r="T179" s="100"/>
      <c r="U179" s="100"/>
      <c r="V179" s="78"/>
      <c r="W179" s="78"/>
      <c r="X179" s="81"/>
      <c r="Y179" s="80"/>
      <c r="Z179" s="81"/>
      <c r="AA179" s="82"/>
      <c r="AB179" s="75"/>
      <c r="AC179" s="75"/>
      <c r="AD179" s="75"/>
      <c r="AE179" s="75"/>
      <c r="AF179" s="76"/>
      <c r="AG179" s="103"/>
      <c r="AH179" s="106"/>
      <c r="AI179" s="111"/>
      <c r="AJ179" s="112">
        <f t="shared" si="74"/>
        <v>0</v>
      </c>
      <c r="AK179" s="105" t="s">
        <v>75</v>
      </c>
      <c r="AL179" s="92" t="s">
        <v>75</v>
      </c>
      <c r="AM179" s="106" t="s">
        <v>75</v>
      </c>
      <c r="AN179" s="103" t="s">
        <v>75</v>
      </c>
      <c r="AO179" s="92" t="s">
        <v>77</v>
      </c>
      <c r="AP179" s="106" t="s">
        <v>77</v>
      </c>
      <c r="AQ179" s="103"/>
      <c r="AR179" s="92"/>
      <c r="AS179" s="92"/>
      <c r="AT179" s="92"/>
      <c r="AU179" s="106"/>
      <c r="AV179" s="107">
        <f t="shared" si="44"/>
        <v>0</v>
      </c>
      <c r="AW179" s="78"/>
      <c r="AX179" s="78"/>
      <c r="AY179" s="78"/>
      <c r="AZ179" s="78"/>
      <c r="BA179" s="78"/>
      <c r="BB179" s="78"/>
      <c r="BC179" s="78"/>
      <c r="BD179" s="78"/>
      <c r="BE179" s="81"/>
    </row>
    <row r="180" spans="1:57" ht="34.049999999999997" customHeight="1" x14ac:dyDescent="0.3">
      <c r="A180" s="702"/>
      <c r="B180" s="674" t="s">
        <v>144</v>
      </c>
      <c r="C180" s="671" t="s">
        <v>145</v>
      </c>
      <c r="D180" s="51" t="s">
        <v>74</v>
      </c>
      <c r="E180" s="705">
        <v>521</v>
      </c>
      <c r="F180" s="704">
        <f>E180-SUM(M180:M184)</f>
        <v>-90</v>
      </c>
      <c r="G180" s="68">
        <f t="shared" si="59"/>
        <v>48</v>
      </c>
      <c r="H180" s="54">
        <f t="shared" si="73"/>
        <v>0</v>
      </c>
      <c r="I180" s="55"/>
      <c r="J180" s="55"/>
      <c r="K180" s="55"/>
      <c r="L180" s="56"/>
      <c r="M180" s="57">
        <v>48</v>
      </c>
      <c r="N180" s="58">
        <v>48</v>
      </c>
      <c r="O180" s="58"/>
      <c r="P180" s="58"/>
      <c r="Q180" s="58"/>
      <c r="R180" s="61"/>
      <c r="S180" s="113">
        <v>27</v>
      </c>
      <c r="T180" s="113"/>
      <c r="U180" s="113"/>
      <c r="V180" s="58">
        <v>16</v>
      </c>
      <c r="W180" s="58">
        <v>5</v>
      </c>
      <c r="X180" s="61"/>
      <c r="Y180" s="60">
        <v>46</v>
      </c>
      <c r="Z180" s="61">
        <v>2</v>
      </c>
      <c r="AA180" s="67"/>
      <c r="AB180" s="55">
        <v>9</v>
      </c>
      <c r="AC180" s="55">
        <v>9</v>
      </c>
      <c r="AD180" s="55"/>
      <c r="AE180" s="55">
        <v>26</v>
      </c>
      <c r="AF180" s="56"/>
      <c r="AG180" s="67">
        <v>40</v>
      </c>
      <c r="AH180" s="70">
        <v>15</v>
      </c>
      <c r="AI180" s="69">
        <v>12</v>
      </c>
      <c r="AJ180" s="68">
        <f t="shared" si="74"/>
        <v>47</v>
      </c>
      <c r="AK180" s="69" t="s">
        <v>75</v>
      </c>
      <c r="AL180" s="55" t="s">
        <v>75</v>
      </c>
      <c r="AM180" s="70" t="s">
        <v>75</v>
      </c>
      <c r="AN180" s="67">
        <v>4</v>
      </c>
      <c r="AO180" s="55">
        <v>43</v>
      </c>
      <c r="AP180" s="70"/>
      <c r="AQ180" s="67" t="s">
        <v>75</v>
      </c>
      <c r="AR180" s="55" t="s">
        <v>75</v>
      </c>
      <c r="AS180" s="55" t="s">
        <v>75</v>
      </c>
      <c r="AT180" s="55" t="s">
        <v>75</v>
      </c>
      <c r="AU180" s="70" t="s">
        <v>75</v>
      </c>
      <c r="AV180" s="71">
        <f t="shared" si="44"/>
        <v>0</v>
      </c>
      <c r="AW180" s="58"/>
      <c r="AX180" s="58"/>
      <c r="AY180" s="58"/>
      <c r="AZ180" s="58"/>
      <c r="BA180" s="58"/>
      <c r="BB180" s="58"/>
      <c r="BC180" s="58"/>
      <c r="BD180" s="58"/>
      <c r="BE180" s="61"/>
    </row>
    <row r="181" spans="1:57" ht="34.049999999999997" customHeight="1" x14ac:dyDescent="0.3">
      <c r="A181" s="702"/>
      <c r="B181" s="675"/>
      <c r="C181" s="672"/>
      <c r="D181" s="72" t="s">
        <v>76</v>
      </c>
      <c r="E181" s="678"/>
      <c r="F181" s="672"/>
      <c r="G181" s="124">
        <f t="shared" si="59"/>
        <v>0</v>
      </c>
      <c r="H181" s="125">
        <f t="shared" si="73"/>
        <v>0</v>
      </c>
      <c r="I181" s="75"/>
      <c r="J181" s="75"/>
      <c r="K181" s="75"/>
      <c r="L181" s="76"/>
      <c r="M181" s="126">
        <f t="shared" ref="M181:M302" si="75">IF(AND(SUM(N181:R181)=SUM(Y181:Z181),SUM(S181:X181)=SUM(Y181:Z181)),SUM(N181:R181),"ПЕРЕВІРТЕ ПРАВИЛЬНІСТЬ ДАНИХ")</f>
        <v>0</v>
      </c>
      <c r="N181" s="78"/>
      <c r="O181" s="78"/>
      <c r="P181" s="78"/>
      <c r="Q181" s="78"/>
      <c r="R181" s="81"/>
      <c r="S181" s="62"/>
      <c r="T181" s="62"/>
      <c r="U181" s="62"/>
      <c r="V181" s="108"/>
      <c r="W181" s="108"/>
      <c r="X181" s="63"/>
      <c r="Y181" s="109"/>
      <c r="Z181" s="63"/>
      <c r="AA181" s="64"/>
      <c r="AB181" s="65"/>
      <c r="AC181" s="65"/>
      <c r="AD181" s="65"/>
      <c r="AE181" s="65"/>
      <c r="AF181" s="66"/>
      <c r="AG181" s="82"/>
      <c r="AH181" s="85"/>
      <c r="AI181" s="84"/>
      <c r="AJ181" s="83">
        <f t="shared" si="74"/>
        <v>0</v>
      </c>
      <c r="AK181" s="84" t="s">
        <v>75</v>
      </c>
      <c r="AL181" s="75" t="s">
        <v>75</v>
      </c>
      <c r="AM181" s="85" t="s">
        <v>75</v>
      </c>
      <c r="AN181" s="82"/>
      <c r="AO181" s="75"/>
      <c r="AP181" s="85"/>
      <c r="AQ181" s="82" t="s">
        <v>75</v>
      </c>
      <c r="AR181" s="75" t="s">
        <v>75</v>
      </c>
      <c r="AS181" s="75" t="s">
        <v>75</v>
      </c>
      <c r="AT181" s="75" t="s">
        <v>75</v>
      </c>
      <c r="AU181" s="85" t="s">
        <v>75</v>
      </c>
      <c r="AV181" s="86">
        <f t="shared" si="44"/>
        <v>0</v>
      </c>
      <c r="AW181" s="108"/>
      <c r="AX181" s="108"/>
      <c r="AY181" s="108"/>
      <c r="AZ181" s="108"/>
      <c r="BA181" s="108"/>
      <c r="BB181" s="108"/>
      <c r="BC181" s="108"/>
      <c r="BD181" s="108"/>
      <c r="BE181" s="63"/>
    </row>
    <row r="182" spans="1:57" ht="34.049999999999997" customHeight="1" x14ac:dyDescent="0.3">
      <c r="A182" s="702"/>
      <c r="B182" s="675"/>
      <c r="C182" s="672"/>
      <c r="D182" s="72" t="s">
        <v>78</v>
      </c>
      <c r="E182" s="678"/>
      <c r="F182" s="672"/>
      <c r="G182" s="73">
        <f t="shared" si="59"/>
        <v>6</v>
      </c>
      <c r="H182" s="74">
        <f t="shared" si="73"/>
        <v>0</v>
      </c>
      <c r="I182" s="75"/>
      <c r="J182" s="75"/>
      <c r="K182" s="75"/>
      <c r="L182" s="76"/>
      <c r="M182" s="77">
        <f t="shared" si="75"/>
        <v>6</v>
      </c>
      <c r="N182" s="78"/>
      <c r="O182" s="78">
        <v>6</v>
      </c>
      <c r="P182" s="78"/>
      <c r="Q182" s="78"/>
      <c r="R182" s="81"/>
      <c r="S182" s="62"/>
      <c r="T182" s="62"/>
      <c r="U182" s="62">
        <v>6</v>
      </c>
      <c r="V182" s="108"/>
      <c r="W182" s="108"/>
      <c r="X182" s="63"/>
      <c r="Y182" s="109">
        <v>4</v>
      </c>
      <c r="Z182" s="63">
        <v>2</v>
      </c>
      <c r="AA182" s="64"/>
      <c r="AB182" s="65"/>
      <c r="AC182" s="65"/>
      <c r="AD182" s="65"/>
      <c r="AE182" s="65"/>
      <c r="AF182" s="66"/>
      <c r="AG182" s="82">
        <v>40</v>
      </c>
      <c r="AH182" s="85">
        <v>12</v>
      </c>
      <c r="AI182" s="84">
        <v>96</v>
      </c>
      <c r="AJ182" s="83">
        <f t="shared" si="74"/>
        <v>6</v>
      </c>
      <c r="AK182" s="84"/>
      <c r="AL182" s="75">
        <v>5</v>
      </c>
      <c r="AM182" s="85">
        <v>1</v>
      </c>
      <c r="AN182" s="82" t="s">
        <v>75</v>
      </c>
      <c r="AO182" s="75" t="s">
        <v>75</v>
      </c>
      <c r="AP182" s="85" t="s">
        <v>75</v>
      </c>
      <c r="AQ182" s="82" t="s">
        <v>75</v>
      </c>
      <c r="AR182" s="75" t="s">
        <v>75</v>
      </c>
      <c r="AS182" s="75" t="s">
        <v>75</v>
      </c>
      <c r="AT182" s="75" t="s">
        <v>75</v>
      </c>
      <c r="AU182" s="85" t="s">
        <v>75</v>
      </c>
      <c r="AV182" s="86">
        <f t="shared" si="44"/>
        <v>0</v>
      </c>
      <c r="AW182" s="108"/>
      <c r="AX182" s="108"/>
      <c r="AY182" s="108"/>
      <c r="AZ182" s="108"/>
      <c r="BA182" s="108"/>
      <c r="BB182" s="108"/>
      <c r="BC182" s="108"/>
      <c r="BD182" s="108"/>
      <c r="BE182" s="63"/>
    </row>
    <row r="183" spans="1:57" ht="34.049999999999997" customHeight="1" x14ac:dyDescent="0.3">
      <c r="A183" s="702"/>
      <c r="B183" s="675"/>
      <c r="C183" s="672"/>
      <c r="D183" s="72" t="s">
        <v>79</v>
      </c>
      <c r="E183" s="678"/>
      <c r="F183" s="672"/>
      <c r="G183" s="73">
        <f t="shared" si="59"/>
        <v>565</v>
      </c>
      <c r="H183" s="74">
        <f t="shared" si="73"/>
        <v>8</v>
      </c>
      <c r="I183" s="75">
        <v>8</v>
      </c>
      <c r="J183" s="75"/>
      <c r="K183" s="75"/>
      <c r="L183" s="76"/>
      <c r="M183" s="77">
        <f t="shared" si="75"/>
        <v>557</v>
      </c>
      <c r="N183" s="78">
        <v>557</v>
      </c>
      <c r="O183" s="78"/>
      <c r="P183" s="78"/>
      <c r="Q183" s="78"/>
      <c r="R183" s="81"/>
      <c r="S183" s="62">
        <v>100</v>
      </c>
      <c r="T183" s="62"/>
      <c r="U183" s="62"/>
      <c r="V183" s="108">
        <v>423</v>
      </c>
      <c r="W183" s="108">
        <v>34</v>
      </c>
      <c r="X183" s="63"/>
      <c r="Y183" s="109">
        <v>467</v>
      </c>
      <c r="Z183" s="63">
        <v>90</v>
      </c>
      <c r="AA183" s="64"/>
      <c r="AB183" s="65">
        <v>122</v>
      </c>
      <c r="AC183" s="65">
        <v>111</v>
      </c>
      <c r="AD183" s="65">
        <v>20</v>
      </c>
      <c r="AE183" s="65">
        <v>313</v>
      </c>
      <c r="AF183" s="66">
        <v>32</v>
      </c>
      <c r="AG183" s="82">
        <v>42</v>
      </c>
      <c r="AH183" s="85">
        <v>19</v>
      </c>
      <c r="AI183" s="84">
        <v>75</v>
      </c>
      <c r="AJ183" s="83">
        <f t="shared" si="74"/>
        <v>551</v>
      </c>
      <c r="AK183" s="84" t="s">
        <v>77</v>
      </c>
      <c r="AL183" s="75" t="s">
        <v>77</v>
      </c>
      <c r="AM183" s="85" t="s">
        <v>77</v>
      </c>
      <c r="AN183" s="82" t="s">
        <v>75</v>
      </c>
      <c r="AO183" s="75" t="s">
        <v>75</v>
      </c>
      <c r="AP183" s="85" t="s">
        <v>75</v>
      </c>
      <c r="AQ183" s="82">
        <v>76</v>
      </c>
      <c r="AR183" s="75">
        <v>442</v>
      </c>
      <c r="AS183" s="75">
        <v>33</v>
      </c>
      <c r="AT183" s="75"/>
      <c r="AU183" s="85"/>
      <c r="AV183" s="86">
        <f t="shared" si="44"/>
        <v>8</v>
      </c>
      <c r="AW183" s="108">
        <v>1</v>
      </c>
      <c r="AX183" s="108"/>
      <c r="AY183" s="108"/>
      <c r="AZ183" s="108"/>
      <c r="BA183" s="108">
        <v>3</v>
      </c>
      <c r="BB183" s="108"/>
      <c r="BC183" s="108">
        <v>1</v>
      </c>
      <c r="BD183" s="108">
        <v>3</v>
      </c>
      <c r="BE183" s="63"/>
    </row>
    <row r="184" spans="1:57" ht="34.049999999999997" customHeight="1" x14ac:dyDescent="0.3">
      <c r="A184" s="702"/>
      <c r="B184" s="676"/>
      <c r="C184" s="673"/>
      <c r="D184" s="89" t="s">
        <v>80</v>
      </c>
      <c r="E184" s="679"/>
      <c r="F184" s="673"/>
      <c r="G184" s="90">
        <f t="shared" si="59"/>
        <v>0</v>
      </c>
      <c r="H184" s="91">
        <f t="shared" si="73"/>
        <v>0</v>
      </c>
      <c r="I184" s="92"/>
      <c r="J184" s="92"/>
      <c r="K184" s="92"/>
      <c r="L184" s="93"/>
      <c r="M184" s="110">
        <f t="shared" si="75"/>
        <v>0</v>
      </c>
      <c r="N184" s="98"/>
      <c r="O184" s="98"/>
      <c r="P184" s="98"/>
      <c r="Q184" s="98"/>
      <c r="R184" s="99"/>
      <c r="S184" s="114"/>
      <c r="T184" s="114"/>
      <c r="U184" s="114"/>
      <c r="V184" s="98"/>
      <c r="W184" s="98"/>
      <c r="X184" s="99"/>
      <c r="Y184" s="97"/>
      <c r="Z184" s="99"/>
      <c r="AA184" s="103"/>
      <c r="AB184" s="92"/>
      <c r="AC184" s="92"/>
      <c r="AD184" s="92"/>
      <c r="AE184" s="92"/>
      <c r="AF184" s="93"/>
      <c r="AG184" s="103"/>
      <c r="AH184" s="106"/>
      <c r="AI184" s="105"/>
      <c r="AJ184" s="104">
        <f t="shared" si="74"/>
        <v>0</v>
      </c>
      <c r="AK184" s="105" t="s">
        <v>75</v>
      </c>
      <c r="AL184" s="92" t="s">
        <v>75</v>
      </c>
      <c r="AM184" s="106" t="s">
        <v>75</v>
      </c>
      <c r="AN184" s="103" t="s">
        <v>75</v>
      </c>
      <c r="AO184" s="92" t="s">
        <v>77</v>
      </c>
      <c r="AP184" s="106" t="s">
        <v>77</v>
      </c>
      <c r="AQ184" s="103"/>
      <c r="AR184" s="92"/>
      <c r="AS184" s="92"/>
      <c r="AT184" s="92"/>
      <c r="AU184" s="106"/>
      <c r="AV184" s="107">
        <f t="shared" si="44"/>
        <v>0</v>
      </c>
      <c r="AW184" s="98"/>
      <c r="AX184" s="98"/>
      <c r="AY184" s="98"/>
      <c r="AZ184" s="98"/>
      <c r="BA184" s="98"/>
      <c r="BB184" s="98"/>
      <c r="BC184" s="98"/>
      <c r="BD184" s="98"/>
      <c r="BE184" s="99"/>
    </row>
    <row r="185" spans="1:57" ht="34.049999999999997" customHeight="1" x14ac:dyDescent="0.3">
      <c r="A185" s="702"/>
      <c r="B185" s="674" t="s">
        <v>146</v>
      </c>
      <c r="C185" s="671" t="s">
        <v>147</v>
      </c>
      <c r="D185" s="51" t="s">
        <v>74</v>
      </c>
      <c r="E185" s="705">
        <v>50</v>
      </c>
      <c r="F185" s="704">
        <f>E185-SUM(M185:M189)</f>
        <v>-2</v>
      </c>
      <c r="G185" s="53">
        <f t="shared" si="59"/>
        <v>0</v>
      </c>
      <c r="H185" s="54">
        <f t="shared" si="73"/>
        <v>0</v>
      </c>
      <c r="I185" s="55"/>
      <c r="J185" s="55"/>
      <c r="K185" s="55"/>
      <c r="L185" s="56"/>
      <c r="M185" s="57">
        <f t="shared" si="75"/>
        <v>0</v>
      </c>
      <c r="N185" s="58"/>
      <c r="O185" s="58"/>
      <c r="P185" s="58"/>
      <c r="Q185" s="58"/>
      <c r="R185" s="59"/>
      <c r="S185" s="60"/>
      <c r="T185" s="58"/>
      <c r="U185" s="58"/>
      <c r="V185" s="55"/>
      <c r="W185" s="58"/>
      <c r="X185" s="61"/>
      <c r="Y185" s="62"/>
      <c r="Z185" s="63"/>
      <c r="AA185" s="64"/>
      <c r="AB185" s="65"/>
      <c r="AC185" s="65"/>
      <c r="AD185" s="65"/>
      <c r="AE185" s="65"/>
      <c r="AF185" s="66"/>
      <c r="AG185" s="64"/>
      <c r="AH185" s="66"/>
      <c r="AI185" s="67"/>
      <c r="AJ185" s="68">
        <f t="shared" si="74"/>
        <v>0</v>
      </c>
      <c r="AK185" s="69" t="s">
        <v>75</v>
      </c>
      <c r="AL185" s="55" t="s">
        <v>75</v>
      </c>
      <c r="AM185" s="70" t="s">
        <v>75</v>
      </c>
      <c r="AN185" s="67"/>
      <c r="AO185" s="55"/>
      <c r="AP185" s="70"/>
      <c r="AQ185" s="67" t="s">
        <v>75</v>
      </c>
      <c r="AR185" s="55" t="s">
        <v>75</v>
      </c>
      <c r="AS185" s="55" t="s">
        <v>75</v>
      </c>
      <c r="AT185" s="55" t="s">
        <v>75</v>
      </c>
      <c r="AU185" s="56" t="s">
        <v>75</v>
      </c>
      <c r="AV185" s="71">
        <f t="shared" si="44"/>
        <v>0</v>
      </c>
      <c r="AW185" s="58"/>
      <c r="AX185" s="58"/>
      <c r="AY185" s="58"/>
      <c r="AZ185" s="58"/>
      <c r="BA185" s="58"/>
      <c r="BB185" s="58"/>
      <c r="BC185" s="58"/>
      <c r="BD185" s="58"/>
      <c r="BE185" s="61"/>
    </row>
    <row r="186" spans="1:57" ht="34.049999999999997" customHeight="1" x14ac:dyDescent="0.3">
      <c r="A186" s="702"/>
      <c r="B186" s="675"/>
      <c r="C186" s="672"/>
      <c r="D186" s="72" t="s">
        <v>76</v>
      </c>
      <c r="E186" s="678"/>
      <c r="F186" s="672"/>
      <c r="G186" s="73">
        <f t="shared" si="59"/>
        <v>0</v>
      </c>
      <c r="H186" s="74">
        <f t="shared" si="73"/>
        <v>0</v>
      </c>
      <c r="I186" s="75"/>
      <c r="J186" s="75"/>
      <c r="K186" s="75"/>
      <c r="L186" s="76"/>
      <c r="M186" s="77">
        <f t="shared" si="75"/>
        <v>0</v>
      </c>
      <c r="N186" s="78"/>
      <c r="O186" s="78"/>
      <c r="P186" s="78"/>
      <c r="Q186" s="78"/>
      <c r="R186" s="79"/>
      <c r="S186" s="80"/>
      <c r="T186" s="75"/>
      <c r="U186" s="75"/>
      <c r="V186" s="78"/>
      <c r="W186" s="78"/>
      <c r="X186" s="81"/>
      <c r="Y186" s="62"/>
      <c r="Z186" s="63"/>
      <c r="AA186" s="64"/>
      <c r="AB186" s="65"/>
      <c r="AC186" s="65"/>
      <c r="AD186" s="65"/>
      <c r="AE186" s="65"/>
      <c r="AF186" s="66"/>
      <c r="AG186" s="82"/>
      <c r="AH186" s="76"/>
      <c r="AI186" s="82"/>
      <c r="AJ186" s="83">
        <f t="shared" si="74"/>
        <v>0</v>
      </c>
      <c r="AK186" s="84" t="s">
        <v>77</v>
      </c>
      <c r="AL186" s="75" t="s">
        <v>77</v>
      </c>
      <c r="AM186" s="85" t="s">
        <v>77</v>
      </c>
      <c r="AN186" s="82"/>
      <c r="AO186" s="75"/>
      <c r="AP186" s="85"/>
      <c r="AQ186" s="82" t="s">
        <v>75</v>
      </c>
      <c r="AR186" s="75" t="s">
        <v>75</v>
      </c>
      <c r="AS186" s="75" t="s">
        <v>75</v>
      </c>
      <c r="AT186" s="75" t="s">
        <v>75</v>
      </c>
      <c r="AU186" s="76" t="s">
        <v>75</v>
      </c>
      <c r="AV186" s="86">
        <f t="shared" si="44"/>
        <v>0</v>
      </c>
      <c r="AW186" s="78"/>
      <c r="AX186" s="78"/>
      <c r="AY186" s="78"/>
      <c r="AZ186" s="78"/>
      <c r="BA186" s="78"/>
      <c r="BB186" s="78"/>
      <c r="BC186" s="78"/>
      <c r="BD186" s="78"/>
      <c r="BE186" s="81"/>
    </row>
    <row r="187" spans="1:57" ht="34.049999999999997" customHeight="1" x14ac:dyDescent="0.3">
      <c r="A187" s="702"/>
      <c r="B187" s="675"/>
      <c r="C187" s="672"/>
      <c r="D187" s="72" t="s">
        <v>78</v>
      </c>
      <c r="E187" s="678"/>
      <c r="F187" s="672"/>
      <c r="G187" s="73">
        <f t="shared" si="59"/>
        <v>0</v>
      </c>
      <c r="H187" s="74">
        <f t="shared" si="73"/>
        <v>0</v>
      </c>
      <c r="I187" s="75"/>
      <c r="J187" s="75"/>
      <c r="K187" s="75"/>
      <c r="L187" s="76"/>
      <c r="M187" s="77">
        <f t="shared" si="75"/>
        <v>0</v>
      </c>
      <c r="N187" s="78"/>
      <c r="O187" s="78"/>
      <c r="P187" s="78"/>
      <c r="Q187" s="87"/>
      <c r="R187" s="79"/>
      <c r="S187" s="80"/>
      <c r="T187" s="78"/>
      <c r="U187" s="78"/>
      <c r="V187" s="78"/>
      <c r="W187" s="78"/>
      <c r="X187" s="81"/>
      <c r="Y187" s="62"/>
      <c r="Z187" s="63"/>
      <c r="AA187" s="64"/>
      <c r="AB187" s="65"/>
      <c r="AC187" s="65"/>
      <c r="AD187" s="65"/>
      <c r="AE187" s="65"/>
      <c r="AF187" s="66"/>
      <c r="AG187" s="82"/>
      <c r="AH187" s="76"/>
      <c r="AI187" s="82"/>
      <c r="AJ187" s="83">
        <f t="shared" si="74"/>
        <v>0</v>
      </c>
      <c r="AK187" s="84"/>
      <c r="AL187" s="75"/>
      <c r="AM187" s="85"/>
      <c r="AN187" s="82" t="s">
        <v>75</v>
      </c>
      <c r="AO187" s="75" t="s">
        <v>75</v>
      </c>
      <c r="AP187" s="85" t="s">
        <v>75</v>
      </c>
      <c r="AQ187" s="82" t="s">
        <v>75</v>
      </c>
      <c r="AR187" s="75" t="s">
        <v>75</v>
      </c>
      <c r="AS187" s="75" t="s">
        <v>75</v>
      </c>
      <c r="AT187" s="75" t="s">
        <v>75</v>
      </c>
      <c r="AU187" s="76" t="s">
        <v>75</v>
      </c>
      <c r="AV187" s="86">
        <f t="shared" si="44"/>
        <v>0</v>
      </c>
      <c r="AW187" s="78"/>
      <c r="AX187" s="78"/>
      <c r="AY187" s="78"/>
      <c r="AZ187" s="78"/>
      <c r="BA187" s="78"/>
      <c r="BB187" s="78"/>
      <c r="BC187" s="78"/>
      <c r="BD187" s="78"/>
      <c r="BE187" s="81"/>
    </row>
    <row r="188" spans="1:57" ht="34.049999999999997" customHeight="1" x14ac:dyDescent="0.3">
      <c r="A188" s="702"/>
      <c r="B188" s="675"/>
      <c r="C188" s="672"/>
      <c r="D188" s="72" t="s">
        <v>79</v>
      </c>
      <c r="E188" s="678"/>
      <c r="F188" s="672"/>
      <c r="G188" s="73">
        <f t="shared" si="59"/>
        <v>52</v>
      </c>
      <c r="H188" s="74">
        <f t="shared" si="73"/>
        <v>1</v>
      </c>
      <c r="I188" s="75"/>
      <c r="J188" s="75"/>
      <c r="K188" s="75">
        <v>1</v>
      </c>
      <c r="L188" s="76"/>
      <c r="M188" s="77">
        <f t="shared" si="75"/>
        <v>52</v>
      </c>
      <c r="N188" s="78">
        <v>52</v>
      </c>
      <c r="O188" s="78"/>
      <c r="P188" s="78"/>
      <c r="Q188" s="78"/>
      <c r="R188" s="79"/>
      <c r="S188" s="80">
        <v>27</v>
      </c>
      <c r="T188" s="78"/>
      <c r="U188" s="78"/>
      <c r="V188" s="78">
        <v>25</v>
      </c>
      <c r="W188" s="78"/>
      <c r="X188" s="81"/>
      <c r="Y188" s="62">
        <v>40</v>
      </c>
      <c r="Z188" s="63">
        <v>12</v>
      </c>
      <c r="AA188" s="64"/>
      <c r="AB188" s="65">
        <v>28</v>
      </c>
      <c r="AC188" s="65">
        <v>28</v>
      </c>
      <c r="AD188" s="65">
        <v>2</v>
      </c>
      <c r="AE188" s="65">
        <v>24</v>
      </c>
      <c r="AF188" s="66">
        <v>7</v>
      </c>
      <c r="AG188" s="82">
        <v>45</v>
      </c>
      <c r="AH188" s="76">
        <v>22</v>
      </c>
      <c r="AI188" s="82">
        <v>82.5</v>
      </c>
      <c r="AJ188" s="83">
        <f t="shared" si="74"/>
        <v>52</v>
      </c>
      <c r="AK188" s="84" t="s">
        <v>77</v>
      </c>
      <c r="AL188" s="75" t="s">
        <v>77</v>
      </c>
      <c r="AM188" s="85" t="s">
        <v>77</v>
      </c>
      <c r="AN188" s="82" t="s">
        <v>75</v>
      </c>
      <c r="AO188" s="75" t="s">
        <v>75</v>
      </c>
      <c r="AP188" s="85" t="s">
        <v>75</v>
      </c>
      <c r="AQ188" s="88">
        <v>5</v>
      </c>
      <c r="AR188" s="76">
        <v>28</v>
      </c>
      <c r="AS188" s="76">
        <v>19</v>
      </c>
      <c r="AT188" s="76"/>
      <c r="AU188" s="85"/>
      <c r="AV188" s="86">
        <f t="shared" si="44"/>
        <v>0</v>
      </c>
      <c r="AW188" s="78"/>
      <c r="AX188" s="78"/>
      <c r="AY188" s="78"/>
      <c r="AZ188" s="78"/>
      <c r="BA188" s="78"/>
      <c r="BB188" s="78"/>
      <c r="BC188" s="78"/>
      <c r="BD188" s="78"/>
      <c r="BE188" s="81"/>
    </row>
    <row r="189" spans="1:57" ht="34.049999999999997" customHeight="1" x14ac:dyDescent="0.3">
      <c r="A189" s="702"/>
      <c r="B189" s="676"/>
      <c r="C189" s="673"/>
      <c r="D189" s="89" t="s">
        <v>80</v>
      </c>
      <c r="E189" s="679"/>
      <c r="F189" s="673"/>
      <c r="G189" s="90">
        <f t="shared" si="59"/>
        <v>0</v>
      </c>
      <c r="H189" s="91">
        <f t="shared" si="73"/>
        <v>0</v>
      </c>
      <c r="I189" s="92"/>
      <c r="J189" s="92"/>
      <c r="K189" s="92"/>
      <c r="L189" s="93"/>
      <c r="M189" s="94">
        <f t="shared" si="75"/>
        <v>0</v>
      </c>
      <c r="N189" s="95"/>
      <c r="O189" s="95"/>
      <c r="P189" s="95"/>
      <c r="Q189" s="95"/>
      <c r="R189" s="96"/>
      <c r="S189" s="97"/>
      <c r="T189" s="98"/>
      <c r="U189" s="98"/>
      <c r="V189" s="98"/>
      <c r="W189" s="98"/>
      <c r="X189" s="99"/>
      <c r="Y189" s="100"/>
      <c r="Z189" s="81"/>
      <c r="AA189" s="82"/>
      <c r="AB189" s="75"/>
      <c r="AC189" s="75"/>
      <c r="AD189" s="75"/>
      <c r="AE189" s="75"/>
      <c r="AF189" s="76"/>
      <c r="AG189" s="101"/>
      <c r="AH189" s="102"/>
      <c r="AI189" s="103"/>
      <c r="AJ189" s="104">
        <f t="shared" si="74"/>
        <v>0</v>
      </c>
      <c r="AK189" s="105" t="s">
        <v>75</v>
      </c>
      <c r="AL189" s="92" t="s">
        <v>75</v>
      </c>
      <c r="AM189" s="106" t="s">
        <v>75</v>
      </c>
      <c r="AN189" s="103" t="s">
        <v>75</v>
      </c>
      <c r="AO189" s="92" t="s">
        <v>77</v>
      </c>
      <c r="AP189" s="106" t="s">
        <v>77</v>
      </c>
      <c r="AQ189" s="103"/>
      <c r="AR189" s="92"/>
      <c r="AS189" s="92"/>
      <c r="AT189" s="92"/>
      <c r="AU189" s="93"/>
      <c r="AV189" s="107">
        <f t="shared" si="44"/>
        <v>0</v>
      </c>
      <c r="AW189" s="98"/>
      <c r="AX189" s="98"/>
      <c r="AY189" s="98"/>
      <c r="AZ189" s="98"/>
      <c r="BA189" s="98"/>
      <c r="BB189" s="98"/>
      <c r="BC189" s="98"/>
      <c r="BD189" s="98"/>
      <c r="BE189" s="99"/>
    </row>
    <row r="190" spans="1:57" ht="34.049999999999997" customHeight="1" x14ac:dyDescent="0.3">
      <c r="A190" s="702"/>
      <c r="B190" s="674" t="s">
        <v>148</v>
      </c>
      <c r="C190" s="671" t="s">
        <v>149</v>
      </c>
      <c r="D190" s="51" t="s">
        <v>74</v>
      </c>
      <c r="E190" s="705">
        <v>130</v>
      </c>
      <c r="F190" s="708">
        <f>E190-SUM(M190:M194)</f>
        <v>0</v>
      </c>
      <c r="G190" s="53">
        <f t="shared" si="59"/>
        <v>5</v>
      </c>
      <c r="H190" s="54">
        <f t="shared" si="73"/>
        <v>0</v>
      </c>
      <c r="I190" s="55"/>
      <c r="J190" s="55"/>
      <c r="K190" s="55"/>
      <c r="L190" s="56"/>
      <c r="M190" s="57">
        <f t="shared" si="75"/>
        <v>5</v>
      </c>
      <c r="N190" s="58">
        <v>5</v>
      </c>
      <c r="O190" s="58"/>
      <c r="P190" s="58"/>
      <c r="Q190" s="58"/>
      <c r="R190" s="61"/>
      <c r="S190" s="62">
        <v>4</v>
      </c>
      <c r="T190" s="62"/>
      <c r="U190" s="62"/>
      <c r="V190" s="108">
        <v>1</v>
      </c>
      <c r="W190" s="108"/>
      <c r="X190" s="63"/>
      <c r="Y190" s="60">
        <v>4</v>
      </c>
      <c r="Z190" s="61">
        <v>1</v>
      </c>
      <c r="AA190" s="67"/>
      <c r="AB190" s="55">
        <v>1</v>
      </c>
      <c r="AC190" s="55">
        <v>1</v>
      </c>
      <c r="AD190" s="55"/>
      <c r="AE190" s="55">
        <v>1</v>
      </c>
      <c r="AF190" s="56"/>
      <c r="AG190" s="67">
        <v>41</v>
      </c>
      <c r="AH190" s="70">
        <v>19</v>
      </c>
      <c r="AI190" s="69">
        <v>14.8</v>
      </c>
      <c r="AJ190" s="68">
        <f t="shared" si="74"/>
        <v>5</v>
      </c>
      <c r="AK190" s="69" t="s">
        <v>75</v>
      </c>
      <c r="AL190" s="55" t="s">
        <v>75</v>
      </c>
      <c r="AM190" s="70" t="s">
        <v>75</v>
      </c>
      <c r="AN190" s="67"/>
      <c r="AO190" s="55">
        <v>5</v>
      </c>
      <c r="AP190" s="70"/>
      <c r="AQ190" s="67" t="s">
        <v>75</v>
      </c>
      <c r="AR190" s="55" t="s">
        <v>75</v>
      </c>
      <c r="AS190" s="55" t="s">
        <v>75</v>
      </c>
      <c r="AT190" s="55" t="s">
        <v>75</v>
      </c>
      <c r="AU190" s="70" t="s">
        <v>75</v>
      </c>
      <c r="AV190" s="71">
        <f t="shared" si="44"/>
        <v>0</v>
      </c>
      <c r="AW190" s="108"/>
      <c r="AX190" s="108"/>
      <c r="AY190" s="108"/>
      <c r="AZ190" s="108"/>
      <c r="BA190" s="108"/>
      <c r="BB190" s="108"/>
      <c r="BC190" s="108"/>
      <c r="BD190" s="108"/>
      <c r="BE190" s="63"/>
    </row>
    <row r="191" spans="1:57" ht="34.049999999999997" customHeight="1" x14ac:dyDescent="0.3">
      <c r="A191" s="702"/>
      <c r="B191" s="675"/>
      <c r="C191" s="672"/>
      <c r="D191" s="72" t="s">
        <v>76</v>
      </c>
      <c r="E191" s="678"/>
      <c r="F191" s="709"/>
      <c r="G191" s="73">
        <f t="shared" si="59"/>
        <v>0</v>
      </c>
      <c r="H191" s="74">
        <f t="shared" si="73"/>
        <v>0</v>
      </c>
      <c r="I191" s="75"/>
      <c r="J191" s="75"/>
      <c r="K191" s="75"/>
      <c r="L191" s="76"/>
      <c r="M191" s="77">
        <f t="shared" si="75"/>
        <v>0</v>
      </c>
      <c r="N191" s="78"/>
      <c r="O191" s="78"/>
      <c r="P191" s="78"/>
      <c r="Q191" s="78"/>
      <c r="R191" s="81"/>
      <c r="S191" s="62"/>
      <c r="T191" s="62"/>
      <c r="U191" s="62"/>
      <c r="V191" s="108"/>
      <c r="W191" s="108"/>
      <c r="X191" s="63"/>
      <c r="Y191" s="109"/>
      <c r="Z191" s="63"/>
      <c r="AA191" s="64"/>
      <c r="AB191" s="65"/>
      <c r="AC191" s="65"/>
      <c r="AD191" s="65"/>
      <c r="AE191" s="65"/>
      <c r="AF191" s="66"/>
      <c r="AG191" s="82"/>
      <c r="AH191" s="85"/>
      <c r="AI191" s="84"/>
      <c r="AJ191" s="83">
        <f t="shared" si="74"/>
        <v>0</v>
      </c>
      <c r="AK191" s="84" t="s">
        <v>77</v>
      </c>
      <c r="AL191" s="75" t="s">
        <v>77</v>
      </c>
      <c r="AM191" s="85" t="s">
        <v>77</v>
      </c>
      <c r="AN191" s="82"/>
      <c r="AO191" s="75"/>
      <c r="AP191" s="85"/>
      <c r="AQ191" s="82" t="s">
        <v>75</v>
      </c>
      <c r="AR191" s="75" t="s">
        <v>75</v>
      </c>
      <c r="AS191" s="75" t="s">
        <v>75</v>
      </c>
      <c r="AT191" s="75" t="s">
        <v>75</v>
      </c>
      <c r="AU191" s="85" t="s">
        <v>75</v>
      </c>
      <c r="AV191" s="86">
        <f t="shared" si="44"/>
        <v>0</v>
      </c>
      <c r="AW191" s="108"/>
      <c r="AX191" s="108"/>
      <c r="AY191" s="108"/>
      <c r="AZ191" s="108"/>
      <c r="BA191" s="108"/>
      <c r="BB191" s="108"/>
      <c r="BC191" s="108"/>
      <c r="BD191" s="108"/>
      <c r="BE191" s="63"/>
    </row>
    <row r="192" spans="1:57" ht="34.049999999999997" customHeight="1" x14ac:dyDescent="0.3">
      <c r="A192" s="702"/>
      <c r="B192" s="675"/>
      <c r="C192" s="672"/>
      <c r="D192" s="72" t="s">
        <v>78</v>
      </c>
      <c r="E192" s="678"/>
      <c r="F192" s="709"/>
      <c r="G192" s="73">
        <f t="shared" si="59"/>
        <v>0</v>
      </c>
      <c r="H192" s="74">
        <f t="shared" si="73"/>
        <v>0</v>
      </c>
      <c r="I192" s="75"/>
      <c r="J192" s="75"/>
      <c r="K192" s="75"/>
      <c r="L192" s="76"/>
      <c r="M192" s="77">
        <f t="shared" si="75"/>
        <v>0</v>
      </c>
      <c r="N192" s="78"/>
      <c r="O192" s="78"/>
      <c r="P192" s="78"/>
      <c r="Q192" s="78"/>
      <c r="R192" s="81"/>
      <c r="S192" s="62"/>
      <c r="T192" s="62"/>
      <c r="U192" s="62"/>
      <c r="V192" s="108"/>
      <c r="W192" s="108"/>
      <c r="X192" s="63"/>
      <c r="Y192" s="109"/>
      <c r="Z192" s="63"/>
      <c r="AA192" s="64"/>
      <c r="AB192" s="65"/>
      <c r="AC192" s="65"/>
      <c r="AD192" s="65"/>
      <c r="AE192" s="65"/>
      <c r="AF192" s="66"/>
      <c r="AG192" s="82"/>
      <c r="AH192" s="85"/>
      <c r="AI192" s="84"/>
      <c r="AJ192" s="83">
        <f t="shared" si="74"/>
        <v>0</v>
      </c>
      <c r="AK192" s="84"/>
      <c r="AL192" s="75"/>
      <c r="AM192" s="85"/>
      <c r="AN192" s="82" t="s">
        <v>75</v>
      </c>
      <c r="AO192" s="75" t="s">
        <v>75</v>
      </c>
      <c r="AP192" s="85" t="s">
        <v>75</v>
      </c>
      <c r="AQ192" s="82" t="s">
        <v>75</v>
      </c>
      <c r="AR192" s="75" t="s">
        <v>75</v>
      </c>
      <c r="AS192" s="75" t="s">
        <v>75</v>
      </c>
      <c r="AT192" s="75" t="s">
        <v>75</v>
      </c>
      <c r="AU192" s="85" t="s">
        <v>75</v>
      </c>
      <c r="AV192" s="86">
        <f t="shared" si="44"/>
        <v>0</v>
      </c>
      <c r="AW192" s="108"/>
      <c r="AX192" s="108"/>
      <c r="AY192" s="108"/>
      <c r="AZ192" s="108"/>
      <c r="BA192" s="108"/>
      <c r="BB192" s="108"/>
      <c r="BC192" s="108"/>
      <c r="BD192" s="108"/>
      <c r="BE192" s="63"/>
    </row>
    <row r="193" spans="1:57" ht="34.049999999999997" customHeight="1" x14ac:dyDescent="0.3">
      <c r="A193" s="702"/>
      <c r="B193" s="675"/>
      <c r="C193" s="672"/>
      <c r="D193" s="72" t="s">
        <v>79</v>
      </c>
      <c r="E193" s="678"/>
      <c r="F193" s="709"/>
      <c r="G193" s="73">
        <f t="shared" si="59"/>
        <v>125</v>
      </c>
      <c r="H193" s="74">
        <f t="shared" si="73"/>
        <v>2</v>
      </c>
      <c r="I193" s="75"/>
      <c r="J193" s="75">
        <v>1</v>
      </c>
      <c r="K193" s="75">
        <v>1</v>
      </c>
      <c r="L193" s="76"/>
      <c r="M193" s="77">
        <f t="shared" si="75"/>
        <v>125</v>
      </c>
      <c r="N193" s="78">
        <v>125</v>
      </c>
      <c r="O193" s="78"/>
      <c r="P193" s="78"/>
      <c r="Q193" s="78"/>
      <c r="R193" s="81"/>
      <c r="S193" s="62">
        <v>23</v>
      </c>
      <c r="T193" s="62"/>
      <c r="U193" s="62"/>
      <c r="V193" s="108">
        <v>98</v>
      </c>
      <c r="W193" s="108">
        <v>4</v>
      </c>
      <c r="X193" s="63"/>
      <c r="Y193" s="109">
        <v>96</v>
      </c>
      <c r="Z193" s="63">
        <v>29</v>
      </c>
      <c r="AA193" s="64"/>
      <c r="AB193" s="65">
        <v>54</v>
      </c>
      <c r="AC193" s="65">
        <v>52</v>
      </c>
      <c r="AD193" s="65">
        <v>2</v>
      </c>
      <c r="AE193" s="65">
        <v>78</v>
      </c>
      <c r="AF193" s="66">
        <v>2</v>
      </c>
      <c r="AG193" s="82">
        <v>44</v>
      </c>
      <c r="AH193" s="85">
        <v>16</v>
      </c>
      <c r="AI193" s="84">
        <v>78</v>
      </c>
      <c r="AJ193" s="83">
        <f t="shared" si="74"/>
        <v>125</v>
      </c>
      <c r="AK193" s="84" t="s">
        <v>77</v>
      </c>
      <c r="AL193" s="75" t="s">
        <v>77</v>
      </c>
      <c r="AM193" s="85" t="s">
        <v>77</v>
      </c>
      <c r="AN193" s="82" t="s">
        <v>75</v>
      </c>
      <c r="AO193" s="75" t="s">
        <v>75</v>
      </c>
      <c r="AP193" s="85" t="s">
        <v>75</v>
      </c>
      <c r="AQ193" s="82">
        <v>30</v>
      </c>
      <c r="AR193" s="75">
        <v>35</v>
      </c>
      <c r="AS193" s="75">
        <v>55</v>
      </c>
      <c r="AT193" s="75">
        <v>5</v>
      </c>
      <c r="AU193" s="85"/>
      <c r="AV193" s="86">
        <f t="shared" si="44"/>
        <v>0</v>
      </c>
      <c r="AW193" s="108"/>
      <c r="AX193" s="108"/>
      <c r="AY193" s="108"/>
      <c r="AZ193" s="108"/>
      <c r="BA193" s="108"/>
      <c r="BB193" s="108"/>
      <c r="BC193" s="108"/>
      <c r="BD193" s="108"/>
      <c r="BE193" s="63"/>
    </row>
    <row r="194" spans="1:57" ht="34.049999999999997" customHeight="1" x14ac:dyDescent="0.3">
      <c r="A194" s="702"/>
      <c r="B194" s="676"/>
      <c r="C194" s="673"/>
      <c r="D194" s="89" t="s">
        <v>80</v>
      </c>
      <c r="E194" s="679"/>
      <c r="F194" s="710"/>
      <c r="G194" s="90">
        <f t="shared" si="59"/>
        <v>0</v>
      </c>
      <c r="H194" s="91">
        <f t="shared" si="73"/>
        <v>0</v>
      </c>
      <c r="I194" s="92"/>
      <c r="J194" s="92"/>
      <c r="K194" s="92"/>
      <c r="L194" s="93"/>
      <c r="M194" s="110">
        <f t="shared" si="75"/>
        <v>0</v>
      </c>
      <c r="N194" s="98"/>
      <c r="O194" s="98"/>
      <c r="P194" s="98"/>
      <c r="Q194" s="98"/>
      <c r="R194" s="99"/>
      <c r="S194" s="100"/>
      <c r="T194" s="100"/>
      <c r="U194" s="100"/>
      <c r="V194" s="78"/>
      <c r="W194" s="78"/>
      <c r="X194" s="81"/>
      <c r="Y194" s="80"/>
      <c r="Z194" s="81"/>
      <c r="AA194" s="82"/>
      <c r="AB194" s="75"/>
      <c r="AC194" s="75"/>
      <c r="AD194" s="75"/>
      <c r="AE194" s="75"/>
      <c r="AF194" s="76"/>
      <c r="AG194" s="103"/>
      <c r="AH194" s="106"/>
      <c r="AI194" s="111"/>
      <c r="AJ194" s="112">
        <f t="shared" si="74"/>
        <v>0</v>
      </c>
      <c r="AK194" s="105" t="s">
        <v>75</v>
      </c>
      <c r="AL194" s="92" t="s">
        <v>75</v>
      </c>
      <c r="AM194" s="106" t="s">
        <v>75</v>
      </c>
      <c r="AN194" s="103" t="s">
        <v>75</v>
      </c>
      <c r="AO194" s="92" t="s">
        <v>77</v>
      </c>
      <c r="AP194" s="106" t="s">
        <v>77</v>
      </c>
      <c r="AQ194" s="103"/>
      <c r="AR194" s="92"/>
      <c r="AS194" s="92"/>
      <c r="AT194" s="92"/>
      <c r="AU194" s="106"/>
      <c r="AV194" s="107">
        <f t="shared" si="44"/>
        <v>0</v>
      </c>
      <c r="AW194" s="78"/>
      <c r="AX194" s="78"/>
      <c r="AY194" s="78"/>
      <c r="AZ194" s="78"/>
      <c r="BA194" s="78"/>
      <c r="BB194" s="78"/>
      <c r="BC194" s="78"/>
      <c r="BD194" s="78"/>
      <c r="BE194" s="81"/>
    </row>
    <row r="195" spans="1:57" ht="34.049999999999997" customHeight="1" x14ac:dyDescent="0.3">
      <c r="A195" s="702"/>
      <c r="B195" s="674" t="s">
        <v>150</v>
      </c>
      <c r="C195" s="671" t="s">
        <v>151</v>
      </c>
      <c r="D195" s="51" t="s">
        <v>74</v>
      </c>
      <c r="E195" s="705">
        <v>718</v>
      </c>
      <c r="F195" s="704">
        <f>E195-SUM(M195:M199)</f>
        <v>-665</v>
      </c>
      <c r="G195" s="53">
        <f t="shared" si="59"/>
        <v>116</v>
      </c>
      <c r="H195" s="54">
        <f t="shared" si="73"/>
        <v>2</v>
      </c>
      <c r="I195" s="55">
        <f>SUM('Комунальні по МПД'!I195,'Комунальні по МПД'!I200,'Комунальні по МПД'!I205)</f>
        <v>2</v>
      </c>
      <c r="J195" s="55"/>
      <c r="K195" s="55"/>
      <c r="L195" s="56"/>
      <c r="M195" s="57">
        <f t="shared" si="75"/>
        <v>115</v>
      </c>
      <c r="N195" s="58">
        <f>SUM('Комунальні по МПД'!N195,'Комунальні по МПД'!N200,'Комунальні по МПД'!N205)</f>
        <v>115</v>
      </c>
      <c r="O195" s="58"/>
      <c r="P195" s="58"/>
      <c r="Q195" s="58"/>
      <c r="R195" s="61"/>
      <c r="S195" s="113">
        <f>SUM('Комунальні по МПД'!S195,'Комунальні по МПД'!S200,'Комунальні по МПД'!S205)</f>
        <v>2</v>
      </c>
      <c r="T195" s="113"/>
      <c r="U195" s="113"/>
      <c r="V195" s="58">
        <f>SUM('Комунальні по МПД'!V195,'Комунальні по МПД'!V200,'Комунальні по МПД'!V205)</f>
        <v>108</v>
      </c>
      <c r="W195" s="58">
        <f>SUM('Комунальні по МПД'!W195,'Комунальні по МПД'!W200,'Комунальні по МПД'!W205)</f>
        <v>5</v>
      </c>
      <c r="X195" s="61"/>
      <c r="Y195" s="60">
        <f>SUM('Комунальні по МПД'!Y195,'Комунальні по МПД'!Y200,'Комунальні по МПД'!Y205)</f>
        <v>86</v>
      </c>
      <c r="Z195" s="61">
        <f>SUM('Комунальні по МПД'!Z195,'Комунальні по МПД'!Z200,'Комунальні по МПД'!Z205)</f>
        <v>29</v>
      </c>
      <c r="AA195" s="67"/>
      <c r="AB195" s="55">
        <f>SUM('Комунальні по МПД'!AB195,'Комунальні по МПД'!AB200,'Комунальні по МПД'!AB205)</f>
        <v>46</v>
      </c>
      <c r="AC195" s="55">
        <f>SUM('Комунальні по МПД'!AC195,'Комунальні по МПД'!AC200,'Комунальні по МПД'!AC205)</f>
        <v>46</v>
      </c>
      <c r="AD195" s="55">
        <f>SUM('Комунальні по МПД'!AD195,'Комунальні по МПД'!AD200,'Комунальні по МПД'!AD205)</f>
        <v>6</v>
      </c>
      <c r="AE195" s="55">
        <f>SUM('Комунальні по МПД'!AE195,'Комунальні по МПД'!AE200,'Комунальні по МПД'!AE205)</f>
        <v>47</v>
      </c>
      <c r="AF195" s="56">
        <f>SUM('Комунальні по МПД'!AF195,'Комунальні по МПД'!AF200,'Комунальні по МПД'!AF205)</f>
        <v>2</v>
      </c>
      <c r="AG195" s="67">
        <f>AVERAGE('Комунальні по МПД'!AG195,'Комунальні по МПД'!AG200,'Комунальні по МПД'!AG205)</f>
        <v>36</v>
      </c>
      <c r="AH195" s="70">
        <f>AVERAGE('Комунальні по МПД'!AH195,'Комунальні по МПД'!AH200,'Комунальні по МПД'!AH205)</f>
        <v>20</v>
      </c>
      <c r="AI195" s="69">
        <f>AVERAGE('Комунальні по МПД'!AI195,'Комунальні по МПД'!AI200,'Комунальні по МПД'!AI205)</f>
        <v>13.9</v>
      </c>
      <c r="AJ195" s="68">
        <f t="shared" si="74"/>
        <v>113</v>
      </c>
      <c r="AK195" s="69" t="s">
        <v>75</v>
      </c>
      <c r="AL195" s="55" t="s">
        <v>75</v>
      </c>
      <c r="AM195" s="70" t="s">
        <v>75</v>
      </c>
      <c r="AN195" s="67">
        <v>14</v>
      </c>
      <c r="AO195" s="55">
        <v>96</v>
      </c>
      <c r="AP195" s="70">
        <v>3</v>
      </c>
      <c r="AQ195" s="67" t="s">
        <v>75</v>
      </c>
      <c r="AR195" s="55" t="s">
        <v>75</v>
      </c>
      <c r="AS195" s="55" t="s">
        <v>75</v>
      </c>
      <c r="AT195" s="55" t="s">
        <v>75</v>
      </c>
      <c r="AU195" s="70" t="s">
        <v>75</v>
      </c>
      <c r="AV195" s="71">
        <f t="shared" si="44"/>
        <v>1</v>
      </c>
      <c r="AW195" s="58"/>
      <c r="AX195" s="58"/>
      <c r="AY195" s="58"/>
      <c r="AZ195" s="58"/>
      <c r="BA195" s="58"/>
      <c r="BB195" s="58"/>
      <c r="BC195" s="58">
        <v>1</v>
      </c>
      <c r="BD195" s="58"/>
      <c r="BE195" s="61"/>
    </row>
    <row r="196" spans="1:57" ht="34.049999999999997" customHeight="1" x14ac:dyDescent="0.3">
      <c r="A196" s="702"/>
      <c r="B196" s="675"/>
      <c r="C196" s="672"/>
      <c r="D196" s="72" t="s">
        <v>76</v>
      </c>
      <c r="E196" s="678"/>
      <c r="F196" s="672"/>
      <c r="G196" s="73">
        <f t="shared" si="59"/>
        <v>0</v>
      </c>
      <c r="H196" s="74">
        <f t="shared" si="73"/>
        <v>0</v>
      </c>
      <c r="I196" s="75"/>
      <c r="J196" s="75"/>
      <c r="K196" s="75"/>
      <c r="L196" s="76"/>
      <c r="M196" s="77">
        <f t="shared" si="75"/>
        <v>0</v>
      </c>
      <c r="N196" s="78"/>
      <c r="O196" s="78"/>
      <c r="P196" s="78"/>
      <c r="Q196" s="78"/>
      <c r="R196" s="81"/>
      <c r="S196" s="62"/>
      <c r="T196" s="62"/>
      <c r="U196" s="62"/>
      <c r="V196" s="108"/>
      <c r="W196" s="108"/>
      <c r="X196" s="63"/>
      <c r="Y196" s="109"/>
      <c r="Z196" s="63"/>
      <c r="AA196" s="64"/>
      <c r="AB196" s="65"/>
      <c r="AC196" s="65"/>
      <c r="AD196" s="65"/>
      <c r="AE196" s="65"/>
      <c r="AF196" s="66"/>
      <c r="AG196" s="82"/>
      <c r="AH196" s="85"/>
      <c r="AI196" s="84"/>
      <c r="AJ196" s="83">
        <f t="shared" si="74"/>
        <v>0</v>
      </c>
      <c r="AK196" s="84" t="s">
        <v>77</v>
      </c>
      <c r="AL196" s="75" t="s">
        <v>77</v>
      </c>
      <c r="AM196" s="85" t="s">
        <v>77</v>
      </c>
      <c r="AN196" s="82"/>
      <c r="AO196" s="75"/>
      <c r="AP196" s="85"/>
      <c r="AQ196" s="82" t="s">
        <v>75</v>
      </c>
      <c r="AR196" s="75" t="s">
        <v>75</v>
      </c>
      <c r="AS196" s="75" t="s">
        <v>75</v>
      </c>
      <c r="AT196" s="75" t="s">
        <v>75</v>
      </c>
      <c r="AU196" s="85" t="s">
        <v>75</v>
      </c>
      <c r="AV196" s="86">
        <f t="shared" si="44"/>
        <v>0</v>
      </c>
      <c r="AW196" s="108"/>
      <c r="AX196" s="108"/>
      <c r="AY196" s="108"/>
      <c r="AZ196" s="108"/>
      <c r="BA196" s="108"/>
      <c r="BB196" s="108"/>
      <c r="BC196" s="108"/>
      <c r="BD196" s="108"/>
      <c r="BE196" s="63"/>
    </row>
    <row r="197" spans="1:57" ht="34.049999999999997" customHeight="1" x14ac:dyDescent="0.3">
      <c r="A197" s="702"/>
      <c r="B197" s="675"/>
      <c r="C197" s="672"/>
      <c r="D197" s="72" t="s">
        <v>78</v>
      </c>
      <c r="E197" s="678"/>
      <c r="F197" s="672"/>
      <c r="G197" s="73">
        <f t="shared" si="59"/>
        <v>0</v>
      </c>
      <c r="H197" s="74">
        <f t="shared" si="73"/>
        <v>0</v>
      </c>
      <c r="I197" s="75"/>
      <c r="J197" s="75"/>
      <c r="K197" s="75"/>
      <c r="L197" s="76"/>
      <c r="M197" s="77">
        <f t="shared" si="75"/>
        <v>0</v>
      </c>
      <c r="N197" s="78"/>
      <c r="O197" s="78"/>
      <c r="P197" s="78"/>
      <c r="Q197" s="78"/>
      <c r="R197" s="81"/>
      <c r="S197" s="62"/>
      <c r="T197" s="62"/>
      <c r="U197" s="62"/>
      <c r="V197" s="108"/>
      <c r="W197" s="108"/>
      <c r="X197" s="63"/>
      <c r="Y197" s="109"/>
      <c r="Z197" s="63"/>
      <c r="AA197" s="64"/>
      <c r="AB197" s="65"/>
      <c r="AC197" s="65"/>
      <c r="AD197" s="65"/>
      <c r="AE197" s="65"/>
      <c r="AF197" s="66"/>
      <c r="AG197" s="82"/>
      <c r="AH197" s="85"/>
      <c r="AI197" s="84"/>
      <c r="AJ197" s="83">
        <f t="shared" si="74"/>
        <v>0</v>
      </c>
      <c r="AK197" s="84"/>
      <c r="AL197" s="75"/>
      <c r="AM197" s="85"/>
      <c r="AN197" s="82" t="s">
        <v>75</v>
      </c>
      <c r="AO197" s="75" t="s">
        <v>75</v>
      </c>
      <c r="AP197" s="85" t="s">
        <v>75</v>
      </c>
      <c r="AQ197" s="82" t="s">
        <v>75</v>
      </c>
      <c r="AR197" s="75" t="s">
        <v>75</v>
      </c>
      <c r="AS197" s="75" t="s">
        <v>75</v>
      </c>
      <c r="AT197" s="75" t="s">
        <v>75</v>
      </c>
      <c r="AU197" s="85" t="s">
        <v>75</v>
      </c>
      <c r="AV197" s="86">
        <f t="shared" si="44"/>
        <v>0</v>
      </c>
      <c r="AW197" s="108"/>
      <c r="AX197" s="108"/>
      <c r="AY197" s="108"/>
      <c r="AZ197" s="108"/>
      <c r="BA197" s="108"/>
      <c r="BB197" s="108"/>
      <c r="BC197" s="108"/>
      <c r="BD197" s="108"/>
      <c r="BE197" s="63"/>
    </row>
    <row r="198" spans="1:57" ht="34.049999999999997" customHeight="1" x14ac:dyDescent="0.3">
      <c r="A198" s="702"/>
      <c r="B198" s="675"/>
      <c r="C198" s="672"/>
      <c r="D198" s="72" t="s">
        <v>79</v>
      </c>
      <c r="E198" s="678"/>
      <c r="F198" s="672"/>
      <c r="G198" s="73">
        <f t="shared" si="59"/>
        <v>1289</v>
      </c>
      <c r="H198" s="74">
        <f t="shared" si="73"/>
        <v>28</v>
      </c>
      <c r="I198" s="75">
        <f>SUM('Комунальні по МПД'!I198,'Комунальні по МПД'!I203,'Комунальні по МПД'!I208)</f>
        <v>28</v>
      </c>
      <c r="J198" s="75"/>
      <c r="K198" s="75"/>
      <c r="L198" s="76"/>
      <c r="M198" s="77">
        <f t="shared" si="75"/>
        <v>1268</v>
      </c>
      <c r="N198" s="78">
        <f>SUM('Комунальні по МПД'!N198,'Комунальні по МПД'!N203,'Комунальні по МПД'!N208)</f>
        <v>910</v>
      </c>
      <c r="O198" s="78"/>
      <c r="P198" s="78"/>
      <c r="Q198" s="78"/>
      <c r="R198" s="81">
        <f>SUM('Комунальні по МПД'!R198,'Комунальні по МПД'!R203,'Комунальні по МПД'!R208)</f>
        <v>358</v>
      </c>
      <c r="S198" s="62">
        <f>SUM('Комунальні по МПД'!S198,'Комунальні по МПД'!S203,'Комунальні по МПД'!S208)</f>
        <v>14</v>
      </c>
      <c r="T198" s="62">
        <f>SUM('Комунальні по МПД'!T198,'Комунальні по МПД'!T203,'Комунальні по МПД'!T208)</f>
        <v>0</v>
      </c>
      <c r="U198" s="62">
        <f>SUM('Комунальні по МПД'!U198,'Комунальні по МПД'!U203,'Комунальні по МПД'!U208)</f>
        <v>0</v>
      </c>
      <c r="V198" s="108">
        <f>SUM('Комунальні по МПД'!V198,'Комунальні по МПД'!V203,'Комунальні по МПД'!V208)</f>
        <v>871</v>
      </c>
      <c r="W198" s="108">
        <f>SUM('Комунальні по МПД'!W198,'Комунальні по МПД'!W203,'Комунальні по МПД'!W208)</f>
        <v>383</v>
      </c>
      <c r="X198" s="63">
        <f>SUM('Комунальні по МПД'!X198,'Комунальні по МПД'!X203,'Комунальні по МПД'!X208)</f>
        <v>0</v>
      </c>
      <c r="Y198" s="109">
        <f>SUM('Комунальні по МПД'!Y198,'Комунальні по МПД'!Y203,'Комунальні по МПД'!Y208)</f>
        <v>1062</v>
      </c>
      <c r="Z198" s="63">
        <f>SUM('Комунальні по МПД'!Z198,'Комунальні по МПД'!Z203,'Комунальні по МПД'!Z208)</f>
        <v>206</v>
      </c>
      <c r="AA198" s="64">
        <f>SUM('Комунальні по МПД'!AA198,'Комунальні по МПД'!AA203,'Комунальні по МПД'!AA208)</f>
        <v>0</v>
      </c>
      <c r="AB198" s="65">
        <f>SUM('Комунальні по МПД'!AB198,'Комунальні по МПД'!AB203,'Комунальні по МПД'!AB208)</f>
        <v>465</v>
      </c>
      <c r="AC198" s="65">
        <f>SUM('Комунальні по МПД'!AC198,'Комунальні по МПД'!AC203,'Комунальні по МПД'!AC208)</f>
        <v>448</v>
      </c>
      <c r="AD198" s="65">
        <f>SUM('Комунальні по МПД'!AD198,'Комунальні по МПД'!AD203,'Комунальні по МПД'!AD208)</f>
        <v>40</v>
      </c>
      <c r="AE198" s="65">
        <f>SUM('Комунальні по МПД'!AE198,'Комунальні по МПД'!AE203,'Комунальні по МПД'!AE208)</f>
        <v>499</v>
      </c>
      <c r="AF198" s="66">
        <f>SUM('Комунальні по МПД'!AF198,'Комунальні по МПД'!AF203,'Комунальні по МПД'!AF208)</f>
        <v>42</v>
      </c>
      <c r="AG198" s="158">
        <f>AVERAGE('Комунальні по МПД'!AG198,'Комунальні по МПД'!AG203,'Комунальні по МПД'!AG208)</f>
        <v>39.666666666666664</v>
      </c>
      <c r="AH198" s="159">
        <f>AVERAGE('Комунальні по МПД'!AH198,'Комунальні по МПД'!AH203,'Комунальні по МПД'!AH208)</f>
        <v>20.666666666666668</v>
      </c>
      <c r="AI198" s="84">
        <f>AVERAGE('Комунальні по МПД'!AI198,'Комунальні по МПД'!AI203,'Комунальні по МПД'!AI208)</f>
        <v>92</v>
      </c>
      <c r="AJ198" s="83">
        <f t="shared" si="74"/>
        <v>1254</v>
      </c>
      <c r="AK198" s="84" t="s">
        <v>77</v>
      </c>
      <c r="AL198" s="75" t="s">
        <v>77</v>
      </c>
      <c r="AM198" s="85" t="s">
        <v>77</v>
      </c>
      <c r="AN198" s="82" t="s">
        <v>75</v>
      </c>
      <c r="AO198" s="75" t="s">
        <v>75</v>
      </c>
      <c r="AP198" s="85" t="s">
        <v>75</v>
      </c>
      <c r="AQ198" s="82">
        <f>SUM('Комунальні по МПД'!AQ198,'Комунальні по МПД'!AQ203,'Комунальні по МПД'!AQ208)</f>
        <v>96</v>
      </c>
      <c r="AR198" s="75">
        <f>SUM('Комунальні по МПД'!AR198,'Комунальні по МПД'!AR203,'Комунальні по МПД'!AR208)</f>
        <v>407</v>
      </c>
      <c r="AS198" s="75">
        <f>SUM('Комунальні по МПД'!AS198,'Комунальні по МПД'!AS203,'Комунальні по МПД'!AS208)</f>
        <v>667</v>
      </c>
      <c r="AT198" s="75">
        <f>SUM('Комунальні по МПД'!AT198,'Комунальні по МПД'!AT203,'Комунальні по МПД'!AT208)</f>
        <v>84</v>
      </c>
      <c r="AU198" s="85">
        <f>SUM('Комунальні по МПД'!AU198,'Комунальні по МПД'!AU203,'Комунальні по МПД'!AU208)</f>
        <v>0</v>
      </c>
      <c r="AV198" s="86">
        <f t="shared" si="44"/>
        <v>21</v>
      </c>
      <c r="AW198" s="108"/>
      <c r="AX198" s="108">
        <v>1</v>
      </c>
      <c r="AY198" s="108">
        <v>3</v>
      </c>
      <c r="AZ198" s="108"/>
      <c r="BA198" s="108">
        <v>12</v>
      </c>
      <c r="BB198" s="108"/>
      <c r="BC198" s="108"/>
      <c r="BD198" s="108">
        <v>5</v>
      </c>
      <c r="BE198" s="63"/>
    </row>
    <row r="199" spans="1:57" ht="34.049999999999997" customHeight="1" x14ac:dyDescent="0.3">
      <c r="A199" s="702"/>
      <c r="B199" s="676"/>
      <c r="C199" s="673"/>
      <c r="D199" s="89" t="s">
        <v>80</v>
      </c>
      <c r="E199" s="679"/>
      <c r="F199" s="673"/>
      <c r="G199" s="90">
        <f t="shared" si="59"/>
        <v>0</v>
      </c>
      <c r="H199" s="91">
        <f t="shared" si="73"/>
        <v>0</v>
      </c>
      <c r="I199" s="92"/>
      <c r="J199" s="92"/>
      <c r="K199" s="92"/>
      <c r="L199" s="93"/>
      <c r="M199" s="110">
        <f t="shared" si="75"/>
        <v>0</v>
      </c>
      <c r="N199" s="98"/>
      <c r="O199" s="98"/>
      <c r="P199" s="98"/>
      <c r="Q199" s="98"/>
      <c r="R199" s="99"/>
      <c r="S199" s="114"/>
      <c r="T199" s="114"/>
      <c r="U199" s="114"/>
      <c r="V199" s="98"/>
      <c r="W199" s="98"/>
      <c r="X199" s="99"/>
      <c r="Y199" s="97"/>
      <c r="Z199" s="99"/>
      <c r="AA199" s="103"/>
      <c r="AB199" s="92"/>
      <c r="AC199" s="92"/>
      <c r="AD199" s="92"/>
      <c r="AE199" s="92"/>
      <c r="AF199" s="93"/>
      <c r="AG199" s="103"/>
      <c r="AH199" s="106"/>
      <c r="AI199" s="105"/>
      <c r="AJ199" s="104">
        <f t="shared" si="74"/>
        <v>0</v>
      </c>
      <c r="AK199" s="105" t="s">
        <v>75</v>
      </c>
      <c r="AL199" s="92" t="s">
        <v>75</v>
      </c>
      <c r="AM199" s="106" t="s">
        <v>75</v>
      </c>
      <c r="AN199" s="103" t="s">
        <v>75</v>
      </c>
      <c r="AO199" s="92" t="s">
        <v>77</v>
      </c>
      <c r="AP199" s="106" t="s">
        <v>77</v>
      </c>
      <c r="AQ199" s="103"/>
      <c r="AR199" s="92"/>
      <c r="AS199" s="92"/>
      <c r="AT199" s="92"/>
      <c r="AU199" s="106"/>
      <c r="AV199" s="107">
        <f t="shared" si="44"/>
        <v>0</v>
      </c>
      <c r="AW199" s="98"/>
      <c r="AX199" s="98"/>
      <c r="AY199" s="98"/>
      <c r="AZ199" s="98"/>
      <c r="BA199" s="98"/>
      <c r="BB199" s="98"/>
      <c r="BC199" s="98"/>
      <c r="BD199" s="98"/>
      <c r="BE199" s="99"/>
    </row>
    <row r="200" spans="1:57" ht="34.049999999999997" customHeight="1" x14ac:dyDescent="0.3">
      <c r="A200" s="702"/>
      <c r="B200" s="674" t="s">
        <v>154</v>
      </c>
      <c r="C200" s="671" t="s">
        <v>155</v>
      </c>
      <c r="D200" s="51" t="s">
        <v>74</v>
      </c>
      <c r="E200" s="705">
        <v>40</v>
      </c>
      <c r="F200" s="704">
        <f>E200-SUM(M200:M204)</f>
        <v>-1</v>
      </c>
      <c r="G200" s="53">
        <f t="shared" si="59"/>
        <v>5</v>
      </c>
      <c r="H200" s="54">
        <f t="shared" si="73"/>
        <v>0</v>
      </c>
      <c r="I200" s="55"/>
      <c r="J200" s="55"/>
      <c r="K200" s="55"/>
      <c r="L200" s="56"/>
      <c r="M200" s="57">
        <f t="shared" si="75"/>
        <v>5</v>
      </c>
      <c r="N200" s="58">
        <v>5</v>
      </c>
      <c r="O200" s="58"/>
      <c r="P200" s="58"/>
      <c r="Q200" s="58"/>
      <c r="R200" s="61"/>
      <c r="S200" s="113">
        <v>3</v>
      </c>
      <c r="T200" s="113"/>
      <c r="U200" s="113"/>
      <c r="V200" s="58">
        <v>2</v>
      </c>
      <c r="W200" s="58"/>
      <c r="X200" s="61"/>
      <c r="Y200" s="60">
        <v>4</v>
      </c>
      <c r="Z200" s="61">
        <v>1</v>
      </c>
      <c r="AA200" s="67"/>
      <c r="AB200" s="55">
        <v>3</v>
      </c>
      <c r="AC200" s="55">
        <v>3</v>
      </c>
      <c r="AD200" s="55">
        <v>1</v>
      </c>
      <c r="AE200" s="55">
        <v>5</v>
      </c>
      <c r="AF200" s="56"/>
      <c r="AG200" s="67">
        <v>40</v>
      </c>
      <c r="AH200" s="70">
        <v>19</v>
      </c>
      <c r="AI200" s="69">
        <v>9</v>
      </c>
      <c r="AJ200" s="68">
        <f>SUM(AN200:AP200)</f>
        <v>5</v>
      </c>
      <c r="AK200" s="69" t="s">
        <v>75</v>
      </c>
      <c r="AL200" s="55" t="s">
        <v>75</v>
      </c>
      <c r="AM200" s="70" t="s">
        <v>75</v>
      </c>
      <c r="AN200" s="67"/>
      <c r="AO200" s="55">
        <v>4</v>
      </c>
      <c r="AP200" s="70">
        <v>1</v>
      </c>
      <c r="AQ200" s="67" t="s">
        <v>75</v>
      </c>
      <c r="AR200" s="55" t="s">
        <v>75</v>
      </c>
      <c r="AS200" s="55" t="s">
        <v>75</v>
      </c>
      <c r="AT200" s="55" t="s">
        <v>75</v>
      </c>
      <c r="AU200" s="70" t="s">
        <v>75</v>
      </c>
      <c r="AV200" s="71">
        <f t="shared" si="44"/>
        <v>0</v>
      </c>
      <c r="AW200" s="58"/>
      <c r="AX200" s="58"/>
      <c r="AY200" s="58"/>
      <c r="AZ200" s="58"/>
      <c r="BA200" s="58"/>
      <c r="BB200" s="58"/>
      <c r="BC200" s="58"/>
      <c r="BD200" s="58"/>
      <c r="BE200" s="61"/>
    </row>
    <row r="201" spans="1:57" ht="34.049999999999997" customHeight="1" x14ac:dyDescent="0.3">
      <c r="A201" s="702"/>
      <c r="B201" s="675"/>
      <c r="C201" s="672"/>
      <c r="D201" s="72" t="s">
        <v>76</v>
      </c>
      <c r="E201" s="678"/>
      <c r="F201" s="672"/>
      <c r="G201" s="73">
        <f t="shared" si="59"/>
        <v>0</v>
      </c>
      <c r="H201" s="74">
        <f t="shared" si="73"/>
        <v>0</v>
      </c>
      <c r="I201" s="75"/>
      <c r="J201" s="75"/>
      <c r="K201" s="75"/>
      <c r="L201" s="76"/>
      <c r="M201" s="77">
        <f t="shared" si="75"/>
        <v>0</v>
      </c>
      <c r="N201" s="78"/>
      <c r="O201" s="78"/>
      <c r="P201" s="78"/>
      <c r="Q201" s="78"/>
      <c r="R201" s="81"/>
      <c r="S201" s="62"/>
      <c r="T201" s="62"/>
      <c r="U201" s="62"/>
      <c r="V201" s="108"/>
      <c r="W201" s="108"/>
      <c r="X201" s="63"/>
      <c r="Y201" s="109"/>
      <c r="Z201" s="63"/>
      <c r="AA201" s="64"/>
      <c r="AB201" s="65"/>
      <c r="AC201" s="65"/>
      <c r="AD201" s="65"/>
      <c r="AE201" s="65"/>
      <c r="AF201" s="66"/>
      <c r="AG201" s="82"/>
      <c r="AH201" s="85"/>
      <c r="AI201" s="84"/>
      <c r="AJ201" s="83">
        <f t="shared" ref="AJ201:AJ202" si="76">SUM(AK201:AU201)</f>
        <v>0</v>
      </c>
      <c r="AK201" s="84" t="s">
        <v>77</v>
      </c>
      <c r="AL201" s="75" t="s">
        <v>77</v>
      </c>
      <c r="AM201" s="85" t="s">
        <v>77</v>
      </c>
      <c r="AN201" s="82"/>
      <c r="AO201" s="75"/>
      <c r="AP201" s="85"/>
      <c r="AQ201" s="82" t="s">
        <v>75</v>
      </c>
      <c r="AR201" s="75" t="s">
        <v>75</v>
      </c>
      <c r="AS201" s="75" t="s">
        <v>75</v>
      </c>
      <c r="AT201" s="75" t="s">
        <v>75</v>
      </c>
      <c r="AU201" s="85" t="s">
        <v>75</v>
      </c>
      <c r="AV201" s="86">
        <f t="shared" si="44"/>
        <v>0</v>
      </c>
      <c r="AW201" s="108"/>
      <c r="AX201" s="108"/>
      <c r="AY201" s="108"/>
      <c r="AZ201" s="108"/>
      <c r="BA201" s="108"/>
      <c r="BB201" s="108"/>
      <c r="BC201" s="108"/>
      <c r="BD201" s="108"/>
      <c r="BE201" s="63"/>
    </row>
    <row r="202" spans="1:57" ht="34.049999999999997" customHeight="1" x14ac:dyDescent="0.3">
      <c r="A202" s="702"/>
      <c r="B202" s="675"/>
      <c r="C202" s="672"/>
      <c r="D202" s="72" t="s">
        <v>78</v>
      </c>
      <c r="E202" s="678"/>
      <c r="F202" s="672"/>
      <c r="G202" s="73">
        <f t="shared" si="59"/>
        <v>0</v>
      </c>
      <c r="H202" s="74">
        <f t="shared" si="73"/>
        <v>0</v>
      </c>
      <c r="I202" s="75"/>
      <c r="J202" s="75"/>
      <c r="K202" s="75"/>
      <c r="L202" s="76"/>
      <c r="M202" s="77">
        <f t="shared" si="75"/>
        <v>0</v>
      </c>
      <c r="N202" s="78"/>
      <c r="O202" s="78"/>
      <c r="P202" s="78"/>
      <c r="Q202" s="78"/>
      <c r="R202" s="81"/>
      <c r="S202" s="62"/>
      <c r="T202" s="62"/>
      <c r="U202" s="62"/>
      <c r="V202" s="108"/>
      <c r="W202" s="108"/>
      <c r="X202" s="63"/>
      <c r="Y202" s="109"/>
      <c r="Z202" s="63"/>
      <c r="AA202" s="64"/>
      <c r="AB202" s="65"/>
      <c r="AC202" s="65"/>
      <c r="AD202" s="65"/>
      <c r="AE202" s="65"/>
      <c r="AF202" s="66"/>
      <c r="AG202" s="82"/>
      <c r="AH202" s="85"/>
      <c r="AI202" s="84"/>
      <c r="AJ202" s="83">
        <f t="shared" si="76"/>
        <v>0</v>
      </c>
      <c r="AK202" s="84"/>
      <c r="AL202" s="75"/>
      <c r="AM202" s="85"/>
      <c r="AN202" s="82" t="s">
        <v>75</v>
      </c>
      <c r="AO202" s="75" t="s">
        <v>75</v>
      </c>
      <c r="AP202" s="85" t="s">
        <v>75</v>
      </c>
      <c r="AQ202" s="82" t="s">
        <v>75</v>
      </c>
      <c r="AR202" s="75" t="s">
        <v>75</v>
      </c>
      <c r="AS202" s="75" t="s">
        <v>75</v>
      </c>
      <c r="AT202" s="75" t="s">
        <v>75</v>
      </c>
      <c r="AU202" s="85" t="s">
        <v>75</v>
      </c>
      <c r="AV202" s="86">
        <f t="shared" si="44"/>
        <v>0</v>
      </c>
      <c r="AW202" s="108"/>
      <c r="AX202" s="108"/>
      <c r="AY202" s="108"/>
      <c r="AZ202" s="108"/>
      <c r="BA202" s="108"/>
      <c r="BB202" s="108"/>
      <c r="BC202" s="108"/>
      <c r="BD202" s="108"/>
      <c r="BE202" s="63"/>
    </row>
    <row r="203" spans="1:57" ht="34.049999999999997" customHeight="1" x14ac:dyDescent="0.3">
      <c r="A203" s="702"/>
      <c r="B203" s="675"/>
      <c r="C203" s="672"/>
      <c r="D203" s="72" t="s">
        <v>79</v>
      </c>
      <c r="E203" s="678"/>
      <c r="F203" s="672"/>
      <c r="G203" s="73">
        <f t="shared" si="59"/>
        <v>38</v>
      </c>
      <c r="H203" s="74">
        <f t="shared" si="73"/>
        <v>0</v>
      </c>
      <c r="I203" s="75"/>
      <c r="J203" s="75"/>
      <c r="K203" s="75"/>
      <c r="L203" s="76"/>
      <c r="M203" s="77">
        <f t="shared" si="75"/>
        <v>36</v>
      </c>
      <c r="N203" s="78">
        <v>36</v>
      </c>
      <c r="O203" s="78"/>
      <c r="P203" s="78"/>
      <c r="Q203" s="78"/>
      <c r="R203" s="81"/>
      <c r="S203" s="62">
        <v>10</v>
      </c>
      <c r="T203" s="62"/>
      <c r="U203" s="62"/>
      <c r="V203" s="108">
        <v>21</v>
      </c>
      <c r="W203" s="108">
        <v>5</v>
      </c>
      <c r="X203" s="63"/>
      <c r="Y203" s="109">
        <v>32</v>
      </c>
      <c r="Z203" s="63">
        <v>4</v>
      </c>
      <c r="AA203" s="64"/>
      <c r="AB203" s="65">
        <v>16</v>
      </c>
      <c r="AC203" s="65">
        <v>16</v>
      </c>
      <c r="AD203" s="65">
        <v>4</v>
      </c>
      <c r="AE203" s="65">
        <v>17</v>
      </c>
      <c r="AF203" s="66"/>
      <c r="AG203" s="82">
        <v>41</v>
      </c>
      <c r="AH203" s="85">
        <v>23</v>
      </c>
      <c r="AI203" s="84">
        <v>83</v>
      </c>
      <c r="AJ203" s="83">
        <f>SUM(AQ203:AU203)</f>
        <v>36</v>
      </c>
      <c r="AK203" s="84" t="s">
        <v>77</v>
      </c>
      <c r="AL203" s="75" t="s">
        <v>77</v>
      </c>
      <c r="AM203" s="85" t="s">
        <v>77</v>
      </c>
      <c r="AN203" s="82" t="s">
        <v>75</v>
      </c>
      <c r="AO203" s="75" t="s">
        <v>75</v>
      </c>
      <c r="AP203" s="85" t="s">
        <v>75</v>
      </c>
      <c r="AQ203" s="82">
        <v>8</v>
      </c>
      <c r="AR203" s="75">
        <v>8</v>
      </c>
      <c r="AS203" s="75">
        <v>15</v>
      </c>
      <c r="AT203" s="75">
        <v>5</v>
      </c>
      <c r="AU203" s="85"/>
      <c r="AV203" s="86">
        <f t="shared" si="44"/>
        <v>2</v>
      </c>
      <c r="AW203" s="108"/>
      <c r="AX203" s="108">
        <v>1</v>
      </c>
      <c r="AY203" s="108">
        <v>1</v>
      </c>
      <c r="AZ203" s="108"/>
      <c r="BA203" s="108"/>
      <c r="BB203" s="108"/>
      <c r="BC203" s="108"/>
      <c r="BD203" s="108"/>
      <c r="BE203" s="63"/>
    </row>
    <row r="204" spans="1:57" ht="34.049999999999997" customHeight="1" x14ac:dyDescent="0.3">
      <c r="A204" s="702"/>
      <c r="B204" s="676"/>
      <c r="C204" s="673"/>
      <c r="D204" s="89" t="s">
        <v>80</v>
      </c>
      <c r="E204" s="679"/>
      <c r="F204" s="673"/>
      <c r="G204" s="90">
        <f t="shared" si="59"/>
        <v>0</v>
      </c>
      <c r="H204" s="91">
        <f t="shared" si="73"/>
        <v>0</v>
      </c>
      <c r="I204" s="92"/>
      <c r="J204" s="92"/>
      <c r="K204" s="92"/>
      <c r="L204" s="93"/>
      <c r="M204" s="110">
        <f t="shared" si="75"/>
        <v>0</v>
      </c>
      <c r="N204" s="98"/>
      <c r="O204" s="98"/>
      <c r="P204" s="98"/>
      <c r="Q204" s="98"/>
      <c r="R204" s="99"/>
      <c r="S204" s="114"/>
      <c r="T204" s="114"/>
      <c r="U204" s="114"/>
      <c r="V204" s="98"/>
      <c r="W204" s="98"/>
      <c r="X204" s="99"/>
      <c r="Y204" s="97"/>
      <c r="Z204" s="99"/>
      <c r="AA204" s="103"/>
      <c r="AB204" s="92"/>
      <c r="AC204" s="92"/>
      <c r="AD204" s="92"/>
      <c r="AE204" s="92"/>
      <c r="AF204" s="93"/>
      <c r="AG204" s="103"/>
      <c r="AH204" s="106"/>
      <c r="AI204" s="105"/>
      <c r="AJ204" s="104">
        <f t="shared" ref="AJ204:AJ214" si="77">SUM(AK204:AU204)</f>
        <v>0</v>
      </c>
      <c r="AK204" s="105" t="s">
        <v>75</v>
      </c>
      <c r="AL204" s="92" t="s">
        <v>75</v>
      </c>
      <c r="AM204" s="106" t="s">
        <v>75</v>
      </c>
      <c r="AN204" s="103" t="s">
        <v>75</v>
      </c>
      <c r="AO204" s="92" t="s">
        <v>77</v>
      </c>
      <c r="AP204" s="106" t="s">
        <v>77</v>
      </c>
      <c r="AQ204" s="103"/>
      <c r="AR204" s="92"/>
      <c r="AS204" s="92"/>
      <c r="AT204" s="92"/>
      <c r="AU204" s="106"/>
      <c r="AV204" s="107">
        <f t="shared" si="44"/>
        <v>0</v>
      </c>
      <c r="AW204" s="98"/>
      <c r="AX204" s="98"/>
      <c r="AY204" s="98"/>
      <c r="AZ204" s="98"/>
      <c r="BA204" s="98"/>
      <c r="BB204" s="98"/>
      <c r="BC204" s="98"/>
      <c r="BD204" s="98"/>
      <c r="BE204" s="99"/>
    </row>
    <row r="205" spans="1:57" ht="34.049999999999997" customHeight="1" x14ac:dyDescent="0.3">
      <c r="A205" s="702"/>
      <c r="B205" s="674" t="s">
        <v>156</v>
      </c>
      <c r="C205" s="671" t="s">
        <v>157</v>
      </c>
      <c r="D205" s="51" t="s">
        <v>74</v>
      </c>
      <c r="E205" s="705">
        <v>50</v>
      </c>
      <c r="F205" s="704">
        <f>E205-SUM(M205:M209)</f>
        <v>3</v>
      </c>
      <c r="G205" s="53">
        <f t="shared" si="59"/>
        <v>0</v>
      </c>
      <c r="H205" s="54">
        <f t="shared" si="73"/>
        <v>0</v>
      </c>
      <c r="I205" s="55"/>
      <c r="J205" s="55"/>
      <c r="K205" s="55"/>
      <c r="L205" s="56"/>
      <c r="M205" s="57">
        <f t="shared" si="75"/>
        <v>0</v>
      </c>
      <c r="N205" s="58"/>
      <c r="O205" s="58"/>
      <c r="P205" s="58"/>
      <c r="Q205" s="58"/>
      <c r="R205" s="59"/>
      <c r="S205" s="60"/>
      <c r="T205" s="58"/>
      <c r="U205" s="58"/>
      <c r="V205" s="55"/>
      <c r="W205" s="58"/>
      <c r="X205" s="61"/>
      <c r="Y205" s="62"/>
      <c r="Z205" s="63"/>
      <c r="AA205" s="64"/>
      <c r="AB205" s="65"/>
      <c r="AC205" s="65"/>
      <c r="AD205" s="65"/>
      <c r="AE205" s="65"/>
      <c r="AF205" s="66"/>
      <c r="AG205" s="64"/>
      <c r="AH205" s="66"/>
      <c r="AI205" s="67"/>
      <c r="AJ205" s="68">
        <f t="shared" si="77"/>
        <v>0</v>
      </c>
      <c r="AK205" s="69" t="s">
        <v>75</v>
      </c>
      <c r="AL205" s="55" t="s">
        <v>75</v>
      </c>
      <c r="AM205" s="70" t="s">
        <v>75</v>
      </c>
      <c r="AN205" s="67"/>
      <c r="AO205" s="55"/>
      <c r="AP205" s="70"/>
      <c r="AQ205" s="67" t="s">
        <v>75</v>
      </c>
      <c r="AR205" s="55" t="s">
        <v>75</v>
      </c>
      <c r="AS205" s="55" t="s">
        <v>75</v>
      </c>
      <c r="AT205" s="55" t="s">
        <v>75</v>
      </c>
      <c r="AU205" s="56" t="s">
        <v>75</v>
      </c>
      <c r="AV205" s="71">
        <f t="shared" si="44"/>
        <v>0</v>
      </c>
      <c r="AW205" s="58"/>
      <c r="AX205" s="58"/>
      <c r="AY205" s="58"/>
      <c r="AZ205" s="58"/>
      <c r="BA205" s="58"/>
      <c r="BB205" s="58"/>
      <c r="BC205" s="58"/>
      <c r="BD205" s="58"/>
      <c r="BE205" s="61"/>
    </row>
    <row r="206" spans="1:57" ht="34.049999999999997" customHeight="1" x14ac:dyDescent="0.3">
      <c r="A206" s="702"/>
      <c r="B206" s="675"/>
      <c r="C206" s="672"/>
      <c r="D206" s="72" t="s">
        <v>76</v>
      </c>
      <c r="E206" s="678"/>
      <c r="F206" s="672"/>
      <c r="G206" s="73">
        <f t="shared" si="59"/>
        <v>0</v>
      </c>
      <c r="H206" s="74">
        <f t="shared" si="73"/>
        <v>0</v>
      </c>
      <c r="I206" s="75"/>
      <c r="J206" s="75"/>
      <c r="K206" s="75"/>
      <c r="L206" s="76"/>
      <c r="M206" s="77">
        <f t="shared" si="75"/>
        <v>0</v>
      </c>
      <c r="N206" s="78"/>
      <c r="O206" s="78"/>
      <c r="P206" s="78"/>
      <c r="Q206" s="78"/>
      <c r="R206" s="79"/>
      <c r="S206" s="80"/>
      <c r="T206" s="75"/>
      <c r="U206" s="75"/>
      <c r="V206" s="78"/>
      <c r="W206" s="78"/>
      <c r="X206" s="81"/>
      <c r="Y206" s="62"/>
      <c r="Z206" s="63"/>
      <c r="AA206" s="64"/>
      <c r="AB206" s="65"/>
      <c r="AC206" s="65"/>
      <c r="AD206" s="65"/>
      <c r="AE206" s="65"/>
      <c r="AF206" s="66"/>
      <c r="AG206" s="82"/>
      <c r="AH206" s="76"/>
      <c r="AI206" s="82"/>
      <c r="AJ206" s="83">
        <f t="shared" si="77"/>
        <v>0</v>
      </c>
      <c r="AK206" s="84" t="s">
        <v>77</v>
      </c>
      <c r="AL206" s="75" t="s">
        <v>77</v>
      </c>
      <c r="AM206" s="85" t="s">
        <v>77</v>
      </c>
      <c r="AN206" s="82"/>
      <c r="AO206" s="75"/>
      <c r="AP206" s="85"/>
      <c r="AQ206" s="82" t="s">
        <v>75</v>
      </c>
      <c r="AR206" s="75" t="s">
        <v>75</v>
      </c>
      <c r="AS206" s="75" t="s">
        <v>75</v>
      </c>
      <c r="AT206" s="75" t="s">
        <v>75</v>
      </c>
      <c r="AU206" s="76" t="s">
        <v>75</v>
      </c>
      <c r="AV206" s="86">
        <f t="shared" si="44"/>
        <v>0</v>
      </c>
      <c r="AW206" s="78"/>
      <c r="AX206" s="78"/>
      <c r="AY206" s="78"/>
      <c r="AZ206" s="78"/>
      <c r="BA206" s="78"/>
      <c r="BB206" s="78"/>
      <c r="BC206" s="78"/>
      <c r="BD206" s="78"/>
      <c r="BE206" s="81"/>
    </row>
    <row r="207" spans="1:57" ht="34.049999999999997" customHeight="1" x14ac:dyDescent="0.3">
      <c r="A207" s="702"/>
      <c r="B207" s="675"/>
      <c r="C207" s="672"/>
      <c r="D207" s="72" t="s">
        <v>78</v>
      </c>
      <c r="E207" s="678"/>
      <c r="F207" s="672"/>
      <c r="G207" s="73">
        <f t="shared" si="59"/>
        <v>0</v>
      </c>
      <c r="H207" s="74">
        <f t="shared" si="73"/>
        <v>0</v>
      </c>
      <c r="I207" s="75"/>
      <c r="J207" s="75"/>
      <c r="K207" s="75"/>
      <c r="L207" s="76"/>
      <c r="M207" s="77">
        <f t="shared" si="75"/>
        <v>0</v>
      </c>
      <c r="N207" s="78"/>
      <c r="O207" s="78"/>
      <c r="P207" s="78"/>
      <c r="Q207" s="87"/>
      <c r="R207" s="79"/>
      <c r="S207" s="80"/>
      <c r="T207" s="78"/>
      <c r="U207" s="78"/>
      <c r="V207" s="78"/>
      <c r="W207" s="78"/>
      <c r="X207" s="81"/>
      <c r="Y207" s="62"/>
      <c r="Z207" s="63"/>
      <c r="AA207" s="64"/>
      <c r="AB207" s="65"/>
      <c r="AC207" s="65"/>
      <c r="AD207" s="65"/>
      <c r="AE207" s="65"/>
      <c r="AF207" s="66"/>
      <c r="AG207" s="82"/>
      <c r="AH207" s="76"/>
      <c r="AI207" s="82"/>
      <c r="AJ207" s="83">
        <f t="shared" si="77"/>
        <v>0</v>
      </c>
      <c r="AK207" s="84"/>
      <c r="AL207" s="75"/>
      <c r="AM207" s="85"/>
      <c r="AN207" s="82" t="s">
        <v>75</v>
      </c>
      <c r="AO207" s="75" t="s">
        <v>75</v>
      </c>
      <c r="AP207" s="85" t="s">
        <v>75</v>
      </c>
      <c r="AQ207" s="82" t="s">
        <v>75</v>
      </c>
      <c r="AR207" s="75" t="s">
        <v>75</v>
      </c>
      <c r="AS207" s="75" t="s">
        <v>75</v>
      </c>
      <c r="AT207" s="75" t="s">
        <v>75</v>
      </c>
      <c r="AU207" s="76" t="s">
        <v>75</v>
      </c>
      <c r="AV207" s="86">
        <f t="shared" si="44"/>
        <v>0</v>
      </c>
      <c r="AW207" s="78"/>
      <c r="AX207" s="78"/>
      <c r="AY207" s="78"/>
      <c r="AZ207" s="78"/>
      <c r="BA207" s="78"/>
      <c r="BB207" s="78"/>
      <c r="BC207" s="78"/>
      <c r="BD207" s="78"/>
      <c r="BE207" s="81"/>
    </row>
    <row r="208" spans="1:57" ht="34.049999999999997" customHeight="1" x14ac:dyDescent="0.3">
      <c r="A208" s="702"/>
      <c r="B208" s="675"/>
      <c r="C208" s="672"/>
      <c r="D208" s="72" t="s">
        <v>79</v>
      </c>
      <c r="E208" s="678"/>
      <c r="F208" s="672"/>
      <c r="G208" s="73">
        <f t="shared" si="59"/>
        <v>48</v>
      </c>
      <c r="H208" s="74">
        <f t="shared" si="73"/>
        <v>0</v>
      </c>
      <c r="I208" s="75"/>
      <c r="J208" s="75"/>
      <c r="K208" s="75"/>
      <c r="L208" s="76"/>
      <c r="M208" s="77">
        <f t="shared" si="75"/>
        <v>47</v>
      </c>
      <c r="N208" s="78"/>
      <c r="O208" s="78"/>
      <c r="P208" s="78"/>
      <c r="Q208" s="78"/>
      <c r="R208" s="79">
        <v>47</v>
      </c>
      <c r="S208" s="80">
        <v>1</v>
      </c>
      <c r="T208" s="78"/>
      <c r="U208" s="78"/>
      <c r="V208" s="78">
        <v>45</v>
      </c>
      <c r="W208" s="78">
        <v>1</v>
      </c>
      <c r="X208" s="81"/>
      <c r="Y208" s="62">
        <v>39</v>
      </c>
      <c r="Z208" s="63">
        <v>8</v>
      </c>
      <c r="AA208" s="64"/>
      <c r="AB208" s="65">
        <v>23</v>
      </c>
      <c r="AC208" s="65">
        <v>23</v>
      </c>
      <c r="AD208" s="65">
        <v>5</v>
      </c>
      <c r="AE208" s="65">
        <v>28</v>
      </c>
      <c r="AF208" s="66">
        <v>2</v>
      </c>
      <c r="AG208" s="82">
        <v>47</v>
      </c>
      <c r="AH208" s="76">
        <v>25</v>
      </c>
      <c r="AI208" s="82">
        <v>78.2</v>
      </c>
      <c r="AJ208" s="83">
        <f t="shared" si="77"/>
        <v>49</v>
      </c>
      <c r="AK208" s="84" t="s">
        <v>77</v>
      </c>
      <c r="AL208" s="75" t="s">
        <v>77</v>
      </c>
      <c r="AM208" s="85" t="s">
        <v>77</v>
      </c>
      <c r="AN208" s="82" t="s">
        <v>75</v>
      </c>
      <c r="AO208" s="75" t="s">
        <v>75</v>
      </c>
      <c r="AP208" s="85" t="s">
        <v>75</v>
      </c>
      <c r="AQ208" s="88">
        <v>6</v>
      </c>
      <c r="AR208" s="76">
        <v>23</v>
      </c>
      <c r="AS208" s="76">
        <v>19</v>
      </c>
      <c r="AT208" s="76">
        <v>1</v>
      </c>
      <c r="AU208" s="85">
        <v>0</v>
      </c>
      <c r="AV208" s="86">
        <f t="shared" si="44"/>
        <v>1</v>
      </c>
      <c r="AW208" s="78"/>
      <c r="AX208" s="78">
        <v>1</v>
      </c>
      <c r="AY208" s="78"/>
      <c r="AZ208" s="78"/>
      <c r="BA208" s="78"/>
      <c r="BB208" s="78"/>
      <c r="BC208" s="78"/>
      <c r="BD208" s="78"/>
      <c r="BE208" s="81"/>
    </row>
    <row r="209" spans="1:57" ht="34.049999999999997" customHeight="1" thickBot="1" x14ac:dyDescent="0.35">
      <c r="A209" s="702"/>
      <c r="B209" s="676"/>
      <c r="C209" s="673"/>
      <c r="D209" s="89" t="s">
        <v>80</v>
      </c>
      <c r="E209" s="679"/>
      <c r="F209" s="673"/>
      <c r="G209" s="90">
        <f t="shared" si="59"/>
        <v>0</v>
      </c>
      <c r="H209" s="91">
        <f t="shared" si="73"/>
        <v>0</v>
      </c>
      <c r="I209" s="92"/>
      <c r="J209" s="92"/>
      <c r="K209" s="92"/>
      <c r="L209" s="93"/>
      <c r="M209" s="94">
        <f t="shared" si="75"/>
        <v>0</v>
      </c>
      <c r="N209" s="95"/>
      <c r="O209" s="95"/>
      <c r="P209" s="95"/>
      <c r="Q209" s="95"/>
      <c r="R209" s="96"/>
      <c r="S209" s="97"/>
      <c r="T209" s="98"/>
      <c r="U209" s="98"/>
      <c r="V209" s="98"/>
      <c r="W209" s="98"/>
      <c r="X209" s="99"/>
      <c r="Y209" s="100"/>
      <c r="Z209" s="81"/>
      <c r="AA209" s="82"/>
      <c r="AB209" s="75"/>
      <c r="AC209" s="75"/>
      <c r="AD209" s="75"/>
      <c r="AE209" s="75"/>
      <c r="AF209" s="76"/>
      <c r="AG209" s="101"/>
      <c r="AH209" s="102"/>
      <c r="AI209" s="103"/>
      <c r="AJ209" s="104">
        <f t="shared" si="77"/>
        <v>0</v>
      </c>
      <c r="AK209" s="105" t="s">
        <v>75</v>
      </c>
      <c r="AL209" s="92" t="s">
        <v>75</v>
      </c>
      <c r="AM209" s="106" t="s">
        <v>75</v>
      </c>
      <c r="AN209" s="103" t="s">
        <v>75</v>
      </c>
      <c r="AO209" s="92" t="s">
        <v>77</v>
      </c>
      <c r="AP209" s="106" t="s">
        <v>77</v>
      </c>
      <c r="AQ209" s="103"/>
      <c r="AR209" s="92"/>
      <c r="AS209" s="92"/>
      <c r="AT209" s="92"/>
      <c r="AU209" s="93"/>
      <c r="AV209" s="107">
        <f t="shared" si="44"/>
        <v>0</v>
      </c>
      <c r="AW209" s="98"/>
      <c r="AX209" s="98"/>
      <c r="AY209" s="98"/>
      <c r="AZ209" s="98"/>
      <c r="BA209" s="98"/>
      <c r="BB209" s="98"/>
      <c r="BC209" s="98"/>
      <c r="BD209" s="98"/>
      <c r="BE209" s="99"/>
    </row>
    <row r="210" spans="1:57" ht="34.049999999999997" customHeight="1" x14ac:dyDescent="0.3">
      <c r="A210" s="702"/>
      <c r="B210" s="674" t="s">
        <v>158</v>
      </c>
      <c r="C210" s="740"/>
      <c r="D210" s="51" t="s">
        <v>74</v>
      </c>
      <c r="E210" s="707"/>
      <c r="F210" s="704"/>
      <c r="G210" s="128">
        <f t="shared" si="59"/>
        <v>1</v>
      </c>
      <c r="H210" s="129">
        <f t="shared" si="73"/>
        <v>1</v>
      </c>
      <c r="I210" s="55"/>
      <c r="J210" s="55"/>
      <c r="K210" s="55">
        <v>1</v>
      </c>
      <c r="L210" s="56"/>
      <c r="M210" s="57">
        <f t="shared" si="75"/>
        <v>0</v>
      </c>
      <c r="N210" s="58"/>
      <c r="O210" s="58"/>
      <c r="P210" s="58"/>
      <c r="Q210" s="58"/>
      <c r="R210" s="61"/>
      <c r="S210" s="62"/>
      <c r="T210" s="62"/>
      <c r="U210" s="62"/>
      <c r="V210" s="108"/>
      <c r="W210" s="108"/>
      <c r="X210" s="63"/>
      <c r="Y210" s="60"/>
      <c r="Z210" s="61"/>
      <c r="AA210" s="67"/>
      <c r="AB210" s="55"/>
      <c r="AC210" s="55"/>
      <c r="AD210" s="55"/>
      <c r="AE210" s="55"/>
      <c r="AF210" s="56"/>
      <c r="AG210" s="67"/>
      <c r="AH210" s="70"/>
      <c r="AI210" s="69"/>
      <c r="AJ210" s="68">
        <f t="shared" si="77"/>
        <v>0</v>
      </c>
      <c r="AK210" s="69" t="s">
        <v>75</v>
      </c>
      <c r="AL210" s="55" t="s">
        <v>75</v>
      </c>
      <c r="AM210" s="70" t="s">
        <v>75</v>
      </c>
      <c r="AN210" s="67"/>
      <c r="AO210" s="55"/>
      <c r="AP210" s="70"/>
      <c r="AQ210" s="67" t="s">
        <v>75</v>
      </c>
      <c r="AR210" s="55" t="s">
        <v>75</v>
      </c>
      <c r="AS210" s="55" t="s">
        <v>75</v>
      </c>
      <c r="AT210" s="55" t="s">
        <v>75</v>
      </c>
      <c r="AU210" s="70" t="s">
        <v>75</v>
      </c>
      <c r="AV210" s="71">
        <f t="shared" si="44"/>
        <v>1</v>
      </c>
      <c r="AW210" s="108"/>
      <c r="AX210" s="108"/>
      <c r="AY210" s="108"/>
      <c r="AZ210" s="108"/>
      <c r="BA210" s="108"/>
      <c r="BB210" s="108"/>
      <c r="BC210" s="108"/>
      <c r="BD210" s="108">
        <v>1</v>
      </c>
      <c r="BE210" s="63"/>
    </row>
    <row r="211" spans="1:57" ht="34.049999999999997" customHeight="1" x14ac:dyDescent="0.3">
      <c r="A211" s="702"/>
      <c r="B211" s="675"/>
      <c r="C211" s="709"/>
      <c r="D211" s="72" t="s">
        <v>76</v>
      </c>
      <c r="E211" s="678"/>
      <c r="F211" s="672"/>
      <c r="G211" s="83">
        <f t="shared" si="59"/>
        <v>0</v>
      </c>
      <c r="H211" s="74">
        <f t="shared" si="73"/>
        <v>0</v>
      </c>
      <c r="I211" s="75"/>
      <c r="J211" s="75"/>
      <c r="K211" s="75"/>
      <c r="L211" s="76"/>
      <c r="M211" s="130">
        <f t="shared" si="75"/>
        <v>0</v>
      </c>
      <c r="N211" s="78"/>
      <c r="O211" s="78"/>
      <c r="P211" s="78"/>
      <c r="Q211" s="78"/>
      <c r="R211" s="81"/>
      <c r="S211" s="62"/>
      <c r="T211" s="62"/>
      <c r="U211" s="62"/>
      <c r="V211" s="108"/>
      <c r="W211" s="108"/>
      <c r="X211" s="63"/>
      <c r="Y211" s="109"/>
      <c r="Z211" s="63"/>
      <c r="AA211" s="64"/>
      <c r="AB211" s="65"/>
      <c r="AC211" s="65"/>
      <c r="AD211" s="65"/>
      <c r="AE211" s="65"/>
      <c r="AF211" s="66"/>
      <c r="AG211" s="82"/>
      <c r="AH211" s="85"/>
      <c r="AI211" s="84"/>
      <c r="AJ211" s="83">
        <f t="shared" si="77"/>
        <v>0</v>
      </c>
      <c r="AK211" s="84" t="s">
        <v>77</v>
      </c>
      <c r="AL211" s="75" t="s">
        <v>77</v>
      </c>
      <c r="AM211" s="85" t="s">
        <v>77</v>
      </c>
      <c r="AN211" s="82"/>
      <c r="AO211" s="75"/>
      <c r="AP211" s="85"/>
      <c r="AQ211" s="82" t="s">
        <v>75</v>
      </c>
      <c r="AR211" s="75" t="s">
        <v>75</v>
      </c>
      <c r="AS211" s="75" t="s">
        <v>75</v>
      </c>
      <c r="AT211" s="75" t="s">
        <v>75</v>
      </c>
      <c r="AU211" s="85" t="s">
        <v>75</v>
      </c>
      <c r="AV211" s="86">
        <f t="shared" si="44"/>
        <v>0</v>
      </c>
      <c r="AW211" s="108"/>
      <c r="AX211" s="108"/>
      <c r="AY211" s="108"/>
      <c r="AZ211" s="108"/>
      <c r="BA211" s="108"/>
      <c r="BB211" s="108"/>
      <c r="BC211" s="108"/>
      <c r="BD211" s="108"/>
      <c r="BE211" s="63"/>
    </row>
    <row r="212" spans="1:57" ht="34.049999999999997" customHeight="1" x14ac:dyDescent="0.3">
      <c r="A212" s="702"/>
      <c r="B212" s="675"/>
      <c r="C212" s="709"/>
      <c r="D212" s="72" t="s">
        <v>78</v>
      </c>
      <c r="E212" s="678"/>
      <c r="F212" s="672"/>
      <c r="G212" s="131">
        <f t="shared" si="59"/>
        <v>0</v>
      </c>
      <c r="H212" s="132">
        <f t="shared" si="73"/>
        <v>0</v>
      </c>
      <c r="I212" s="75"/>
      <c r="J212" s="75"/>
      <c r="K212" s="75"/>
      <c r="L212" s="76"/>
      <c r="M212" s="77">
        <f t="shared" si="75"/>
        <v>0</v>
      </c>
      <c r="N212" s="78"/>
      <c r="O212" s="78"/>
      <c r="P212" s="78"/>
      <c r="Q212" s="78"/>
      <c r="R212" s="81"/>
      <c r="S212" s="62"/>
      <c r="T212" s="62"/>
      <c r="U212" s="62"/>
      <c r="V212" s="108"/>
      <c r="W212" s="108"/>
      <c r="X212" s="63"/>
      <c r="Y212" s="109"/>
      <c r="Z212" s="63"/>
      <c r="AA212" s="64"/>
      <c r="AB212" s="65"/>
      <c r="AC212" s="65"/>
      <c r="AD212" s="65"/>
      <c r="AE212" s="65"/>
      <c r="AF212" s="66"/>
      <c r="AG212" s="82"/>
      <c r="AH212" s="85"/>
      <c r="AI212" s="84"/>
      <c r="AJ212" s="83">
        <f t="shared" si="77"/>
        <v>0</v>
      </c>
      <c r="AK212" s="84"/>
      <c r="AL212" s="75"/>
      <c r="AM212" s="85"/>
      <c r="AN212" s="82" t="s">
        <v>75</v>
      </c>
      <c r="AO212" s="75" t="s">
        <v>75</v>
      </c>
      <c r="AP212" s="85" t="s">
        <v>75</v>
      </c>
      <c r="AQ212" s="82" t="s">
        <v>75</v>
      </c>
      <c r="AR212" s="75" t="s">
        <v>75</v>
      </c>
      <c r="AS212" s="75" t="s">
        <v>75</v>
      </c>
      <c r="AT212" s="75" t="s">
        <v>75</v>
      </c>
      <c r="AU212" s="85" t="s">
        <v>75</v>
      </c>
      <c r="AV212" s="86">
        <f t="shared" si="44"/>
        <v>0</v>
      </c>
      <c r="AW212" s="108"/>
      <c r="AX212" s="108"/>
      <c r="AY212" s="108"/>
      <c r="AZ212" s="108"/>
      <c r="BA212" s="108"/>
      <c r="BB212" s="108"/>
      <c r="BC212" s="108"/>
      <c r="BD212" s="108"/>
      <c r="BE212" s="63"/>
    </row>
    <row r="213" spans="1:57" ht="34.049999999999997" customHeight="1" x14ac:dyDescent="0.3">
      <c r="A213" s="702"/>
      <c r="B213" s="675"/>
      <c r="C213" s="709"/>
      <c r="D213" s="72" t="s">
        <v>79</v>
      </c>
      <c r="E213" s="678"/>
      <c r="F213" s="672"/>
      <c r="G213" s="83">
        <f t="shared" si="59"/>
        <v>3</v>
      </c>
      <c r="H213" s="74">
        <f t="shared" si="73"/>
        <v>1</v>
      </c>
      <c r="I213" s="75"/>
      <c r="J213" s="75"/>
      <c r="K213" s="75">
        <v>1</v>
      </c>
      <c r="L213" s="76"/>
      <c r="M213" s="130">
        <f t="shared" si="75"/>
        <v>1</v>
      </c>
      <c r="N213" s="78">
        <v>1</v>
      </c>
      <c r="O213" s="78"/>
      <c r="P213" s="78"/>
      <c r="Q213" s="78"/>
      <c r="R213" s="81"/>
      <c r="S213" s="62">
        <v>1</v>
      </c>
      <c r="T213" s="62"/>
      <c r="U213" s="62"/>
      <c r="V213" s="108"/>
      <c r="W213" s="108"/>
      <c r="X213" s="63"/>
      <c r="Y213" s="109"/>
      <c r="Z213" s="63">
        <v>1</v>
      </c>
      <c r="AA213" s="64"/>
      <c r="AB213" s="65">
        <v>1</v>
      </c>
      <c r="AC213" s="65">
        <v>1</v>
      </c>
      <c r="AD213" s="65"/>
      <c r="AE213" s="65"/>
      <c r="AF213" s="66"/>
      <c r="AG213" s="82">
        <v>59</v>
      </c>
      <c r="AH213" s="85">
        <v>43</v>
      </c>
      <c r="AI213" s="84">
        <v>75</v>
      </c>
      <c r="AJ213" s="83">
        <f t="shared" si="77"/>
        <v>1</v>
      </c>
      <c r="AK213" s="84" t="s">
        <v>77</v>
      </c>
      <c r="AL213" s="75" t="s">
        <v>77</v>
      </c>
      <c r="AM213" s="85" t="s">
        <v>77</v>
      </c>
      <c r="AN213" s="82" t="s">
        <v>75</v>
      </c>
      <c r="AO213" s="75" t="s">
        <v>75</v>
      </c>
      <c r="AP213" s="85" t="s">
        <v>75</v>
      </c>
      <c r="AQ213" s="82"/>
      <c r="AR213" s="75">
        <v>1</v>
      </c>
      <c r="AS213" s="75"/>
      <c r="AT213" s="75"/>
      <c r="AU213" s="85"/>
      <c r="AV213" s="86">
        <f t="shared" si="44"/>
        <v>2</v>
      </c>
      <c r="AW213" s="108"/>
      <c r="AX213" s="108"/>
      <c r="AY213" s="108"/>
      <c r="AZ213" s="108"/>
      <c r="BA213" s="108"/>
      <c r="BB213" s="108"/>
      <c r="BC213" s="108"/>
      <c r="BD213" s="108">
        <v>2</v>
      </c>
      <c r="BE213" s="63"/>
    </row>
    <row r="214" spans="1:57" ht="34.049999999999997" customHeight="1" thickBot="1" x14ac:dyDescent="0.35">
      <c r="A214" s="703"/>
      <c r="B214" s="676"/>
      <c r="C214" s="710"/>
      <c r="D214" s="89" t="s">
        <v>80</v>
      </c>
      <c r="E214" s="679"/>
      <c r="F214" s="673"/>
      <c r="G214" s="104">
        <f t="shared" si="59"/>
        <v>0</v>
      </c>
      <c r="H214" s="133">
        <f t="shared" si="73"/>
        <v>0</v>
      </c>
      <c r="I214" s="92"/>
      <c r="J214" s="92"/>
      <c r="K214" s="92"/>
      <c r="L214" s="93"/>
      <c r="M214" s="110">
        <f t="shared" si="75"/>
        <v>0</v>
      </c>
      <c r="N214" s="98"/>
      <c r="O214" s="98"/>
      <c r="P214" s="98"/>
      <c r="Q214" s="98"/>
      <c r="R214" s="99"/>
      <c r="S214" s="100"/>
      <c r="T214" s="100"/>
      <c r="U214" s="100"/>
      <c r="V214" s="78"/>
      <c r="W214" s="78"/>
      <c r="X214" s="81"/>
      <c r="Y214" s="80"/>
      <c r="Z214" s="81"/>
      <c r="AA214" s="82"/>
      <c r="AB214" s="75"/>
      <c r="AC214" s="75"/>
      <c r="AD214" s="75"/>
      <c r="AE214" s="75"/>
      <c r="AF214" s="76"/>
      <c r="AG214" s="103"/>
      <c r="AH214" s="106"/>
      <c r="AI214" s="111"/>
      <c r="AJ214" s="112">
        <f t="shared" si="77"/>
        <v>0</v>
      </c>
      <c r="AK214" s="105" t="s">
        <v>75</v>
      </c>
      <c r="AL214" s="92" t="s">
        <v>75</v>
      </c>
      <c r="AM214" s="106" t="s">
        <v>75</v>
      </c>
      <c r="AN214" s="103" t="s">
        <v>75</v>
      </c>
      <c r="AO214" s="92" t="s">
        <v>77</v>
      </c>
      <c r="AP214" s="106" t="s">
        <v>77</v>
      </c>
      <c r="AQ214" s="103"/>
      <c r="AR214" s="92"/>
      <c r="AS214" s="92"/>
      <c r="AT214" s="92"/>
      <c r="AU214" s="106"/>
      <c r="AV214" s="107">
        <f t="shared" si="44"/>
        <v>0</v>
      </c>
      <c r="AW214" s="78"/>
      <c r="AX214" s="78"/>
      <c r="AY214" s="78"/>
      <c r="AZ214" s="78"/>
      <c r="BA214" s="78"/>
      <c r="BB214" s="78"/>
      <c r="BC214" s="78"/>
      <c r="BD214" s="78"/>
      <c r="BE214" s="81"/>
    </row>
    <row r="215" spans="1:57" ht="34.049999999999997" customHeight="1" x14ac:dyDescent="0.3">
      <c r="A215" s="713" t="s">
        <v>159</v>
      </c>
      <c r="B215" s="674" t="s">
        <v>475</v>
      </c>
      <c r="C215" s="671" t="s">
        <v>161</v>
      </c>
      <c r="D215" s="160" t="s">
        <v>74</v>
      </c>
      <c r="E215" s="724">
        <v>142</v>
      </c>
      <c r="F215" s="681">
        <f>E215-SUM(M215:M219)</f>
        <v>-171</v>
      </c>
      <c r="G215" s="53">
        <f>SUM('Комунальні по МПД'!G225,'Комунальні по МПД'!G230,'Комунальні по МПД'!G235,'Комунальні по МПД'!G240)</f>
        <v>49</v>
      </c>
      <c r="H215" s="54">
        <f t="shared" si="73"/>
        <v>3</v>
      </c>
      <c r="I215" s="55">
        <f>SUM('Комунальні по МПД'!I230,'Комунальні по МПД'!I235,'Комунальні по МПД'!I240,'Комунальні по МПД'!I225)</f>
        <v>2</v>
      </c>
      <c r="J215" s="55"/>
      <c r="K215" s="55">
        <f>SUM('Комунальні по МПД'!K230,'Комунальні по МПД'!K235,'Комунальні по МПД'!K240,'Комунальні по МПД'!K225)</f>
        <v>1</v>
      </c>
      <c r="L215" s="56"/>
      <c r="M215" s="57">
        <f t="shared" si="75"/>
        <v>48</v>
      </c>
      <c r="N215" s="58"/>
      <c r="O215" s="58"/>
      <c r="P215" s="58"/>
      <c r="Q215" s="58"/>
      <c r="R215" s="61">
        <f>SUM('Комунальні по МПД'!R225,'Комунальні по МПД'!R230,'Комунальні по МПД'!R240)</f>
        <v>48</v>
      </c>
      <c r="S215" s="113">
        <f>SUM('Комунальні по МПД'!S225,'Комунальні по МПД'!S230,'Комунальні по МПД'!S235,'Комунальні по МПД'!S240)</f>
        <v>13</v>
      </c>
      <c r="T215" s="113"/>
      <c r="U215" s="113"/>
      <c r="V215" s="58">
        <f>SUM('Комунальні по МПД'!V225,'Комунальні по МПД'!V230,'Комунальні по МПД'!V235,'Комунальні по МПД'!V240)</f>
        <v>29</v>
      </c>
      <c r="W215" s="58">
        <f>SUM('Комунальні по МПД'!W225,'Комунальні по МПД'!W230,'Комунальні по МПД'!W235,'Комунальні по МПД'!W240)</f>
        <v>6</v>
      </c>
      <c r="X215" s="61"/>
      <c r="Y215" s="60">
        <f>SUM('Комунальні по МПД'!Y225,'Комунальні по МПД'!Y230,'Комунальні по МПД'!Y235,'Комунальні по МПД'!Y240)</f>
        <v>40</v>
      </c>
      <c r="Z215" s="61">
        <f>SUM('Комунальні по МПД'!Z225,'Комунальні по МПД'!Z230,'Комунальні по МПД'!Z235,'Комунальні по МПД'!Z240)</f>
        <v>8</v>
      </c>
      <c r="AA215" s="67"/>
      <c r="AB215" s="55">
        <f>SUM('Комунальні по МПД'!AB225,'Комунальні по МПД'!AB230,'Комунальні по МПД'!AB235,'Комунальні по МПД'!AB240)</f>
        <v>17</v>
      </c>
      <c r="AC215" s="55">
        <f>SUM('Комунальні по МПД'!AC225,'Комунальні по МПД'!AC230,'Комунальні по МПД'!AC235,'Комунальні по МПД'!AC240)</f>
        <v>17</v>
      </c>
      <c r="AD215" s="55"/>
      <c r="AE215" s="55">
        <f>SUM('Комунальні по МПД'!AE225,'Комунальні по МПД'!AE230,'Комунальні по МПД'!AE235,'Комунальні по МПД'!AE240)</f>
        <v>36</v>
      </c>
      <c r="AF215" s="56"/>
      <c r="AG215" s="67">
        <v>46.6</v>
      </c>
      <c r="AH215" s="70">
        <f>AVERAGE('Комунальні по МПД'!AH230,'Комунальні по МПД'!AH235,'Комунальні по МПД'!AH240,'Комунальні по МПД'!AH225)</f>
        <v>18</v>
      </c>
      <c r="AI215" s="69">
        <f>AVERAGE('Комунальні по МПД'!AI225,'Комунальні по МПД'!AI230,'Комунальні по МПД'!AI235,'Комунальні по МПД'!AI240)</f>
        <v>10</v>
      </c>
      <c r="AJ215" s="68">
        <f t="shared" ref="AJ215:AJ216" si="78">SUM(AN215:AP215)</f>
        <v>48</v>
      </c>
      <c r="AK215" s="69" t="s">
        <v>75</v>
      </c>
      <c r="AL215" s="55" t="s">
        <v>75</v>
      </c>
      <c r="AM215" s="70" t="s">
        <v>75</v>
      </c>
      <c r="AN215" s="67">
        <f>SUM('Комунальні по МПД'!AN225,'Комунальні по МПД'!AN230,'Комунальні по МПД'!AN240,'Комунальні по МПД'!AN235)</f>
        <v>5</v>
      </c>
      <c r="AO215" s="55">
        <f>SUM('Комунальні по МПД'!AO225,'Комунальні по МПД'!AO230,'Комунальні по МПД'!AO240,'Комунальні по МПД'!AO235)</f>
        <v>42</v>
      </c>
      <c r="AP215" s="70">
        <f>SUM('Комунальні по МПД'!AP225,'Комунальні по МПД'!AP230,'Комунальні по МПД'!AP240,'Комунальні по МПД'!AP235)</f>
        <v>1</v>
      </c>
      <c r="AQ215" s="67" t="s">
        <v>75</v>
      </c>
      <c r="AR215" s="55" t="s">
        <v>75</v>
      </c>
      <c r="AS215" s="55" t="s">
        <v>75</v>
      </c>
      <c r="AT215" s="55" t="s">
        <v>75</v>
      </c>
      <c r="AU215" s="70" t="s">
        <v>75</v>
      </c>
      <c r="AV215" s="71">
        <f>SUM(AW215:BE215)</f>
        <v>1</v>
      </c>
      <c r="AW215" s="161"/>
      <c r="AX215" s="161"/>
      <c r="AY215" s="161"/>
      <c r="AZ215" s="161"/>
      <c r="BA215" s="161"/>
      <c r="BB215" s="161"/>
      <c r="BC215" s="161"/>
      <c r="BD215" s="161"/>
      <c r="BE215" s="61">
        <f>SUM('Комунальні по МПД'!BE225,'Комунальні по МПД'!BE230,'Комунальні по МПД'!BE235,'Комунальні по МПД'!BE240)</f>
        <v>1</v>
      </c>
    </row>
    <row r="216" spans="1:57" ht="34.049999999999997" customHeight="1" x14ac:dyDescent="0.3">
      <c r="A216" s="702"/>
      <c r="B216" s="675"/>
      <c r="C216" s="672"/>
      <c r="D216" s="162" t="s">
        <v>76</v>
      </c>
      <c r="E216" s="678"/>
      <c r="F216" s="672"/>
      <c r="G216" s="73">
        <f t="shared" ref="G216:G217" si="79">SUM(M216,AV216)</f>
        <v>0</v>
      </c>
      <c r="H216" s="74">
        <f t="shared" si="73"/>
        <v>0</v>
      </c>
      <c r="I216" s="75"/>
      <c r="J216" s="75"/>
      <c r="K216" s="75"/>
      <c r="L216" s="76"/>
      <c r="M216" s="77">
        <f t="shared" si="75"/>
        <v>0</v>
      </c>
      <c r="N216" s="78"/>
      <c r="O216" s="78"/>
      <c r="P216" s="78"/>
      <c r="Q216" s="78"/>
      <c r="R216" s="81"/>
      <c r="S216" s="62"/>
      <c r="T216" s="62"/>
      <c r="U216" s="62"/>
      <c r="V216" s="108"/>
      <c r="W216" s="108"/>
      <c r="X216" s="63"/>
      <c r="Y216" s="109"/>
      <c r="Z216" s="63"/>
      <c r="AA216" s="64"/>
      <c r="AB216" s="65"/>
      <c r="AC216" s="65"/>
      <c r="AD216" s="65"/>
      <c r="AE216" s="65"/>
      <c r="AF216" s="66"/>
      <c r="AG216" s="82"/>
      <c r="AH216" s="85"/>
      <c r="AI216" s="84"/>
      <c r="AJ216" s="83">
        <f t="shared" si="78"/>
        <v>0</v>
      </c>
      <c r="AK216" s="84" t="s">
        <v>77</v>
      </c>
      <c r="AL216" s="75" t="s">
        <v>77</v>
      </c>
      <c r="AM216" s="85" t="s">
        <v>77</v>
      </c>
      <c r="AN216" s="82"/>
      <c r="AO216" s="75"/>
      <c r="AP216" s="85"/>
      <c r="AQ216" s="82" t="s">
        <v>75</v>
      </c>
      <c r="AR216" s="75" t="s">
        <v>75</v>
      </c>
      <c r="AS216" s="75" t="s">
        <v>75</v>
      </c>
      <c r="AT216" s="75" t="s">
        <v>75</v>
      </c>
      <c r="AU216" s="85" t="s">
        <v>75</v>
      </c>
      <c r="AV216" s="86">
        <f t="shared" si="44"/>
        <v>0</v>
      </c>
      <c r="AW216" s="108"/>
      <c r="AX216" s="108"/>
      <c r="AY216" s="108"/>
      <c r="AZ216" s="108"/>
      <c r="BA216" s="108"/>
      <c r="BB216" s="108"/>
      <c r="BC216" s="108"/>
      <c r="BD216" s="108"/>
      <c r="BE216" s="63"/>
    </row>
    <row r="217" spans="1:57" ht="34.049999999999997" customHeight="1" x14ac:dyDescent="0.3">
      <c r="A217" s="702"/>
      <c r="B217" s="675"/>
      <c r="C217" s="672"/>
      <c r="D217" s="162" t="s">
        <v>78</v>
      </c>
      <c r="E217" s="678"/>
      <c r="F217" s="672"/>
      <c r="G217" s="73">
        <f t="shared" si="79"/>
        <v>0</v>
      </c>
      <c r="H217" s="74">
        <f t="shared" si="73"/>
        <v>0</v>
      </c>
      <c r="I217" s="75"/>
      <c r="J217" s="75"/>
      <c r="K217" s="75"/>
      <c r="L217" s="76"/>
      <c r="M217" s="77">
        <f t="shared" si="75"/>
        <v>0</v>
      </c>
      <c r="N217" s="78"/>
      <c r="O217" s="78"/>
      <c r="P217" s="78"/>
      <c r="Q217" s="78"/>
      <c r="R217" s="81"/>
      <c r="S217" s="62"/>
      <c r="T217" s="62"/>
      <c r="U217" s="62"/>
      <c r="V217" s="108"/>
      <c r="W217" s="108"/>
      <c r="X217" s="63"/>
      <c r="Y217" s="109"/>
      <c r="Z217" s="63"/>
      <c r="AA217" s="64"/>
      <c r="AB217" s="65"/>
      <c r="AC217" s="65"/>
      <c r="AD217" s="65"/>
      <c r="AE217" s="65"/>
      <c r="AF217" s="66"/>
      <c r="AG217" s="82"/>
      <c r="AH217" s="163"/>
      <c r="AI217" s="84"/>
      <c r="AJ217" s="83">
        <f>SUM(AK217:AM217)</f>
        <v>0</v>
      </c>
      <c r="AK217" s="84"/>
      <c r="AL217" s="75"/>
      <c r="AM217" s="85"/>
      <c r="AN217" s="82" t="s">
        <v>75</v>
      </c>
      <c r="AO217" s="75" t="s">
        <v>75</v>
      </c>
      <c r="AP217" s="85" t="s">
        <v>75</v>
      </c>
      <c r="AQ217" s="82" t="s">
        <v>75</v>
      </c>
      <c r="AR217" s="75" t="s">
        <v>75</v>
      </c>
      <c r="AS217" s="75" t="s">
        <v>75</v>
      </c>
      <c r="AT217" s="75" t="s">
        <v>75</v>
      </c>
      <c r="AU217" s="85" t="s">
        <v>75</v>
      </c>
      <c r="AV217" s="86">
        <f t="shared" si="44"/>
        <v>0</v>
      </c>
      <c r="AW217" s="108"/>
      <c r="AX217" s="108"/>
      <c r="AY217" s="108"/>
      <c r="AZ217" s="108"/>
      <c r="BA217" s="108"/>
      <c r="BB217" s="108"/>
      <c r="BC217" s="108"/>
      <c r="BD217" s="108"/>
      <c r="BE217" s="164"/>
    </row>
    <row r="218" spans="1:57" ht="34.049999999999997" customHeight="1" x14ac:dyDescent="0.3">
      <c r="A218" s="702"/>
      <c r="B218" s="675"/>
      <c r="C218" s="672"/>
      <c r="D218" s="162" t="s">
        <v>79</v>
      </c>
      <c r="E218" s="678"/>
      <c r="F218" s="672"/>
      <c r="G218" s="73">
        <f>SUM('Комунальні по МПД'!G228,'Комунальні по МПД'!G233,'Комунальні по МПД'!G238,'Комунальні по МПД'!G243)</f>
        <v>271</v>
      </c>
      <c r="H218" s="74">
        <f t="shared" si="73"/>
        <v>18</v>
      </c>
      <c r="I218" s="75">
        <f>SUM('Комунальні по МПД'!I228,'Комунальні по МПД'!I233,'Комунальні по МПД'!I238,'Комунальні по МПД'!I243)</f>
        <v>9</v>
      </c>
      <c r="J218" s="75">
        <f>SUM('Комунальні по МПД'!J228,'Комунальні по МПД'!J233,'Комунальні по МПД'!J238,'Комунальні по МПД'!J243)</f>
        <v>3</v>
      </c>
      <c r="K218" s="75">
        <f>SUM('Комунальні по МПД'!K228,'Комунальні по МПД'!K233,'Комунальні по МПД'!K238,'Комунальні по МПД'!K243)</f>
        <v>6</v>
      </c>
      <c r="L218" s="76"/>
      <c r="M218" s="77">
        <f t="shared" si="75"/>
        <v>265</v>
      </c>
      <c r="N218" s="78"/>
      <c r="O218" s="78"/>
      <c r="P218" s="78"/>
      <c r="Q218" s="78"/>
      <c r="R218" s="81">
        <f>SUM('Комунальні по МПД'!R228,'Комунальні по МПД'!R233,'Комунальні по МПД'!R238,'Комунальні по МПД'!R243)</f>
        <v>265</v>
      </c>
      <c r="S218" s="62">
        <f>SUM('Комунальні по МПД'!S228,'Комунальні по МПД'!S233,'Комунальні по МПД'!S238,'Комунальні по МПД'!S243)</f>
        <v>64</v>
      </c>
      <c r="T218" s="62"/>
      <c r="U218" s="62"/>
      <c r="V218" s="108">
        <f>SUM('Комунальні по МПД'!V228,'Комунальні по МПД'!V233,'Комунальні по МПД'!V238,'Комунальні по МПД'!V243)</f>
        <v>196</v>
      </c>
      <c r="W218" s="108">
        <f>SUM('Комунальні по МПД'!W228,'Комунальні по МПД'!W233,'Комунальні по МПД'!W238,'Комунальні по МПД'!W243)</f>
        <v>5</v>
      </c>
      <c r="X218" s="63"/>
      <c r="Y218" s="109">
        <f>SUM('Комунальні по МПД'!Y243,'Комунальні по МПД'!Y238,'Комунальні по МПД'!Y233,'Комунальні по МПД'!Y228)</f>
        <v>240</v>
      </c>
      <c r="Z218" s="63">
        <f>SUM('Комунальні по МПД'!Z228,'Комунальні по МПД'!Z233,'Комунальні по МПД'!Z238,'Комунальні по МПД'!Z243)</f>
        <v>25</v>
      </c>
      <c r="AA218" s="64"/>
      <c r="AB218" s="65">
        <f>SUM('Комунальні по МПД'!AB228,'Комунальні по МПД'!AB233,'Комунальні по МПД'!AB238,'Комунальні по МПД'!AB243)</f>
        <v>68</v>
      </c>
      <c r="AC218" s="65">
        <f>SUM('Комунальні по МПД'!AC228,'Комунальні по МПД'!AC233,'Комунальні по МПД'!AC238,'Комунальні по МПД'!AC243)</f>
        <v>68</v>
      </c>
      <c r="AD218" s="65">
        <f>SUM('Комунальні по МПД'!AD228,'Комунальні по МПД'!AD233,'Комунальні по МПД'!AD238,'Комунальні по МПД'!AD243)</f>
        <v>8</v>
      </c>
      <c r="AE218" s="65">
        <f>SUM('Комунальні по МПД'!AE228,'Комунальні по МПД'!AE233,'Комунальні по МПД'!AE238,'Комунальні по МПД'!AE243)</f>
        <v>144</v>
      </c>
      <c r="AF218" s="66">
        <f>SUM('Комунальні по МПД'!AF228,'Комунальні по МПД'!AF233,'Комунальні по МПД'!AF238,'Комунальні по МПД'!AF243)</f>
        <v>8</v>
      </c>
      <c r="AG218" s="88">
        <v>41.2</v>
      </c>
      <c r="AH218" s="85">
        <v>19.7</v>
      </c>
      <c r="AI218" s="165">
        <f>AVERAGE('Комунальні по МПД'!AI228,'Комунальні по МПД'!AI233,'Комунальні по МПД'!AI238,'Комунальні по МПД'!AI243)</f>
        <v>98.25</v>
      </c>
      <c r="AJ218" s="83">
        <f t="shared" ref="AJ218:AJ219" si="80">SUM(AQ218:AU218)</f>
        <v>260</v>
      </c>
      <c r="AK218" s="84" t="s">
        <v>77</v>
      </c>
      <c r="AL218" s="75" t="s">
        <v>77</v>
      </c>
      <c r="AM218" s="85" t="s">
        <v>77</v>
      </c>
      <c r="AN218" s="82" t="s">
        <v>75</v>
      </c>
      <c r="AO218" s="75" t="s">
        <v>75</v>
      </c>
      <c r="AP218" s="85" t="s">
        <v>75</v>
      </c>
      <c r="AQ218" s="82">
        <f>SUM('Комунальні по МПД'!AQ228,'Комунальні по МПД'!AQ233,'Комунальні по МПД'!AQ238,'Комунальні по МПД'!AQ243)</f>
        <v>19</v>
      </c>
      <c r="AR218" s="75">
        <f>SUM('Комунальні по МПД'!AR228,'Комунальні по МПД'!AR233,'Комунальні по МПД'!AR238,'Комунальні по МПД'!AR243)</f>
        <v>37</v>
      </c>
      <c r="AS218" s="75">
        <f>SUM('Комунальні по МПД'!AS228,'Комунальні по МПД'!AS233,'Комунальні по МПД'!AS238,'Комунальні по МПД'!AS243)</f>
        <v>168</v>
      </c>
      <c r="AT218" s="75">
        <f>SUM('Комунальні по МПД'!AT228,'Комунальні по МПД'!AT233,'Комунальні по МПД'!AT238,'Комунальні по МПД'!AT243)</f>
        <v>35</v>
      </c>
      <c r="AU218" s="85">
        <f>SUM('Комунальні по МПД'!AU228,'Комунальні по МПД'!AU233,'Комунальні по МПД'!AU238,'Комунальні по МПД'!AU243)</f>
        <v>1</v>
      </c>
      <c r="AV218" s="86">
        <f t="shared" si="44"/>
        <v>6</v>
      </c>
      <c r="AW218" s="108"/>
      <c r="AX218" s="108">
        <f>SUM('Комунальні по МПД'!AX228,'Комунальні по МПД'!AX238,'Комунальні по МПД'!AX233,'Комунальні по МПД'!AX243)</f>
        <v>1</v>
      </c>
      <c r="AY218" s="108"/>
      <c r="AZ218" s="108">
        <f>SUM('Комунальні по МПД'!AZ228,'Комунальні по МПД'!AZ238,'Комунальні по МПД'!AZ233,'Комунальні по МПД'!AZ243)</f>
        <v>2</v>
      </c>
      <c r="BA218" s="108">
        <f>SUM('Комунальні по МПД'!BA228,'Комунальні по МПД'!BA238,'Комунальні по МПД'!BA233,'Комунальні по МПД'!BA243)</f>
        <v>1</v>
      </c>
      <c r="BB218" s="108"/>
      <c r="BC218" s="108">
        <f>SUM('Комунальні по МПД'!BC228,'Комунальні по МПД'!BC238,'Комунальні по МПД'!BC233,'Комунальні по МПД'!BC243)</f>
        <v>1</v>
      </c>
      <c r="BD218" s="166">
        <f>SUM('Комунальні по МПД'!BD228,'Комунальні по МПД'!BD238,'Комунальні по МПД'!BD233,'Комунальні по МПД'!BD243)</f>
        <v>1</v>
      </c>
      <c r="BE218" s="81"/>
    </row>
    <row r="219" spans="1:57" ht="34.049999999999997" customHeight="1" x14ac:dyDescent="0.3">
      <c r="A219" s="702"/>
      <c r="B219" s="676"/>
      <c r="C219" s="673"/>
      <c r="D219" s="167" t="s">
        <v>80</v>
      </c>
      <c r="E219" s="679"/>
      <c r="F219" s="673"/>
      <c r="G219" s="90">
        <f t="shared" ref="G219:G407" si="81">SUM(M219,AV219)</f>
        <v>0</v>
      </c>
      <c r="H219" s="91">
        <f t="shared" si="73"/>
        <v>0</v>
      </c>
      <c r="I219" s="92"/>
      <c r="J219" s="92"/>
      <c r="K219" s="92"/>
      <c r="L219" s="93"/>
      <c r="M219" s="110">
        <f t="shared" si="75"/>
        <v>0</v>
      </c>
      <c r="N219" s="98"/>
      <c r="O219" s="98"/>
      <c r="P219" s="98"/>
      <c r="Q219" s="98"/>
      <c r="R219" s="99"/>
      <c r="S219" s="114"/>
      <c r="T219" s="114"/>
      <c r="U219" s="114"/>
      <c r="V219" s="98"/>
      <c r="W219" s="98"/>
      <c r="X219" s="99"/>
      <c r="Y219" s="97"/>
      <c r="Z219" s="99"/>
      <c r="AA219" s="103"/>
      <c r="AB219" s="92"/>
      <c r="AC219" s="92"/>
      <c r="AD219" s="92"/>
      <c r="AE219" s="92"/>
      <c r="AF219" s="93"/>
      <c r="AG219" s="103"/>
      <c r="AH219" s="168"/>
      <c r="AI219" s="105"/>
      <c r="AJ219" s="104">
        <f t="shared" si="80"/>
        <v>0</v>
      </c>
      <c r="AK219" s="105" t="s">
        <v>75</v>
      </c>
      <c r="AL219" s="92" t="s">
        <v>75</v>
      </c>
      <c r="AM219" s="106" t="s">
        <v>75</v>
      </c>
      <c r="AN219" s="103" t="s">
        <v>75</v>
      </c>
      <c r="AO219" s="92" t="s">
        <v>77</v>
      </c>
      <c r="AP219" s="106" t="s">
        <v>77</v>
      </c>
      <c r="AQ219" s="103"/>
      <c r="AR219" s="92"/>
      <c r="AS219" s="92"/>
      <c r="AT219" s="92"/>
      <c r="AU219" s="106"/>
      <c r="AV219" s="107">
        <f t="shared" si="44"/>
        <v>0</v>
      </c>
      <c r="AW219" s="98"/>
      <c r="AX219" s="98"/>
      <c r="AY219" s="98"/>
      <c r="AZ219" s="98"/>
      <c r="BA219" s="98"/>
      <c r="BB219" s="98"/>
      <c r="BC219" s="98"/>
      <c r="BD219" s="98"/>
      <c r="BE219" s="169"/>
    </row>
    <row r="220" spans="1:57" ht="34.049999999999997" customHeight="1" x14ac:dyDescent="0.3">
      <c r="A220" s="702"/>
      <c r="B220" s="674" t="s">
        <v>166</v>
      </c>
      <c r="C220" s="671" t="s">
        <v>167</v>
      </c>
      <c r="D220" s="51" t="s">
        <v>74</v>
      </c>
      <c r="E220" s="724">
        <v>85</v>
      </c>
      <c r="F220" s="681">
        <f>E220-SUM(M220:M224)</f>
        <v>45</v>
      </c>
      <c r="G220" s="53">
        <f t="shared" si="81"/>
        <v>0</v>
      </c>
      <c r="H220" s="54">
        <f t="shared" si="73"/>
        <v>0</v>
      </c>
      <c r="I220" s="55"/>
      <c r="J220" s="55"/>
      <c r="K220" s="55"/>
      <c r="L220" s="56"/>
      <c r="M220" s="57">
        <f t="shared" si="75"/>
        <v>0</v>
      </c>
      <c r="N220" s="58"/>
      <c r="O220" s="58"/>
      <c r="P220" s="58"/>
      <c r="Q220" s="58"/>
      <c r="R220" s="59"/>
      <c r="S220" s="60"/>
      <c r="T220" s="58"/>
      <c r="U220" s="58"/>
      <c r="V220" s="55"/>
      <c r="W220" s="58"/>
      <c r="X220" s="61"/>
      <c r="Y220" s="62"/>
      <c r="Z220" s="63"/>
      <c r="AA220" s="64"/>
      <c r="AB220" s="65"/>
      <c r="AC220" s="65"/>
      <c r="AD220" s="65"/>
      <c r="AE220" s="65"/>
      <c r="AF220" s="66"/>
      <c r="AG220" s="64"/>
      <c r="AH220" s="66"/>
      <c r="AI220" s="67"/>
      <c r="AJ220" s="68">
        <f t="shared" ref="AJ220:AJ221" si="82">SUM(AN220:AP220)</f>
        <v>0</v>
      </c>
      <c r="AK220" s="69" t="s">
        <v>75</v>
      </c>
      <c r="AL220" s="55" t="s">
        <v>75</v>
      </c>
      <c r="AM220" s="70" t="s">
        <v>75</v>
      </c>
      <c r="AN220" s="67"/>
      <c r="AO220" s="55"/>
      <c r="AP220" s="70"/>
      <c r="AQ220" s="67" t="s">
        <v>75</v>
      </c>
      <c r="AR220" s="55" t="s">
        <v>75</v>
      </c>
      <c r="AS220" s="55" t="s">
        <v>75</v>
      </c>
      <c r="AT220" s="55" t="s">
        <v>75</v>
      </c>
      <c r="AU220" s="56" t="s">
        <v>75</v>
      </c>
      <c r="AV220" s="71">
        <f t="shared" si="44"/>
        <v>0</v>
      </c>
      <c r="AW220" s="58"/>
      <c r="AX220" s="58"/>
      <c r="AY220" s="58"/>
      <c r="AZ220" s="58"/>
      <c r="BA220" s="58"/>
      <c r="BB220" s="58"/>
      <c r="BC220" s="58"/>
      <c r="BD220" s="58"/>
      <c r="BE220" s="61"/>
    </row>
    <row r="221" spans="1:57" ht="34.049999999999997" customHeight="1" x14ac:dyDescent="0.3">
      <c r="A221" s="702"/>
      <c r="B221" s="675"/>
      <c r="C221" s="672"/>
      <c r="D221" s="72" t="s">
        <v>76</v>
      </c>
      <c r="E221" s="678"/>
      <c r="F221" s="672"/>
      <c r="G221" s="73">
        <f t="shared" si="81"/>
        <v>0</v>
      </c>
      <c r="H221" s="74">
        <f t="shared" si="73"/>
        <v>0</v>
      </c>
      <c r="I221" s="75"/>
      <c r="J221" s="75"/>
      <c r="K221" s="75"/>
      <c r="L221" s="76"/>
      <c r="M221" s="77">
        <f t="shared" si="75"/>
        <v>0</v>
      </c>
      <c r="N221" s="78"/>
      <c r="O221" s="78"/>
      <c r="P221" s="78"/>
      <c r="Q221" s="78"/>
      <c r="R221" s="79"/>
      <c r="S221" s="80"/>
      <c r="T221" s="75"/>
      <c r="U221" s="75"/>
      <c r="V221" s="78"/>
      <c r="W221" s="78"/>
      <c r="X221" s="81"/>
      <c r="Y221" s="62"/>
      <c r="Z221" s="63"/>
      <c r="AA221" s="64"/>
      <c r="AB221" s="65"/>
      <c r="AC221" s="65"/>
      <c r="AD221" s="65"/>
      <c r="AE221" s="65"/>
      <c r="AF221" s="66"/>
      <c r="AG221" s="82"/>
      <c r="AH221" s="76"/>
      <c r="AI221" s="82"/>
      <c r="AJ221" s="83">
        <f t="shared" si="82"/>
        <v>0</v>
      </c>
      <c r="AK221" s="84" t="s">
        <v>77</v>
      </c>
      <c r="AL221" s="75" t="s">
        <v>77</v>
      </c>
      <c r="AM221" s="85" t="s">
        <v>77</v>
      </c>
      <c r="AN221" s="82"/>
      <c r="AO221" s="75"/>
      <c r="AP221" s="85"/>
      <c r="AQ221" s="82" t="s">
        <v>75</v>
      </c>
      <c r="AR221" s="75" t="s">
        <v>75</v>
      </c>
      <c r="AS221" s="75" t="s">
        <v>75</v>
      </c>
      <c r="AT221" s="75" t="s">
        <v>75</v>
      </c>
      <c r="AU221" s="76" t="s">
        <v>75</v>
      </c>
      <c r="AV221" s="86">
        <f t="shared" si="44"/>
        <v>0</v>
      </c>
      <c r="AW221" s="78"/>
      <c r="AX221" s="78"/>
      <c r="AY221" s="78"/>
      <c r="AZ221" s="78"/>
      <c r="BA221" s="78"/>
      <c r="BB221" s="78"/>
      <c r="BC221" s="78"/>
      <c r="BD221" s="78"/>
      <c r="BE221" s="81"/>
    </row>
    <row r="222" spans="1:57" ht="34.049999999999997" customHeight="1" x14ac:dyDescent="0.3">
      <c r="A222" s="702"/>
      <c r="B222" s="675"/>
      <c r="C222" s="672"/>
      <c r="D222" s="72" t="s">
        <v>78</v>
      </c>
      <c r="E222" s="678"/>
      <c r="F222" s="672"/>
      <c r="G222" s="73">
        <f t="shared" si="81"/>
        <v>0</v>
      </c>
      <c r="H222" s="74">
        <f t="shared" si="73"/>
        <v>0</v>
      </c>
      <c r="I222" s="75"/>
      <c r="J222" s="75"/>
      <c r="K222" s="75"/>
      <c r="L222" s="76"/>
      <c r="M222" s="77">
        <f t="shared" si="75"/>
        <v>0</v>
      </c>
      <c r="N222" s="78"/>
      <c r="O222" s="78"/>
      <c r="P222" s="78"/>
      <c r="Q222" s="87"/>
      <c r="R222" s="79"/>
      <c r="S222" s="80"/>
      <c r="T222" s="78"/>
      <c r="U222" s="78"/>
      <c r="V222" s="78"/>
      <c r="W222" s="78"/>
      <c r="X222" s="81"/>
      <c r="Y222" s="62"/>
      <c r="Z222" s="63"/>
      <c r="AA222" s="64"/>
      <c r="AB222" s="65"/>
      <c r="AC222" s="65"/>
      <c r="AD222" s="65"/>
      <c r="AE222" s="65"/>
      <c r="AF222" s="66"/>
      <c r="AG222" s="82"/>
      <c r="AH222" s="76"/>
      <c r="AI222" s="82"/>
      <c r="AJ222" s="83">
        <f>SUM(AK222:AM222)</f>
        <v>0</v>
      </c>
      <c r="AK222" s="84"/>
      <c r="AL222" s="75"/>
      <c r="AM222" s="85"/>
      <c r="AN222" s="82" t="s">
        <v>75</v>
      </c>
      <c r="AO222" s="75" t="s">
        <v>75</v>
      </c>
      <c r="AP222" s="85" t="s">
        <v>75</v>
      </c>
      <c r="AQ222" s="82" t="s">
        <v>75</v>
      </c>
      <c r="AR222" s="75" t="s">
        <v>75</v>
      </c>
      <c r="AS222" s="75" t="s">
        <v>75</v>
      </c>
      <c r="AT222" s="75" t="s">
        <v>75</v>
      </c>
      <c r="AU222" s="76" t="s">
        <v>75</v>
      </c>
      <c r="AV222" s="86">
        <f t="shared" si="44"/>
        <v>0</v>
      </c>
      <c r="AW222" s="78"/>
      <c r="AX222" s="78"/>
      <c r="AY222" s="78"/>
      <c r="AZ222" s="78"/>
      <c r="BA222" s="78"/>
      <c r="BB222" s="78"/>
      <c r="BC222" s="78"/>
      <c r="BD222" s="78"/>
      <c r="BE222" s="81"/>
    </row>
    <row r="223" spans="1:57" ht="34.049999999999997" customHeight="1" x14ac:dyDescent="0.3">
      <c r="A223" s="702"/>
      <c r="B223" s="675"/>
      <c r="C223" s="672"/>
      <c r="D223" s="72" t="s">
        <v>79</v>
      </c>
      <c r="E223" s="678"/>
      <c r="F223" s="672"/>
      <c r="G223" s="73">
        <f t="shared" si="81"/>
        <v>40</v>
      </c>
      <c r="H223" s="74">
        <f t="shared" si="73"/>
        <v>1</v>
      </c>
      <c r="I223" s="75"/>
      <c r="J223" s="75"/>
      <c r="K223" s="75">
        <v>1</v>
      </c>
      <c r="L223" s="76"/>
      <c r="M223" s="77">
        <f t="shared" si="75"/>
        <v>40</v>
      </c>
      <c r="N223" s="78"/>
      <c r="O223" s="78"/>
      <c r="P223" s="78"/>
      <c r="Q223" s="78"/>
      <c r="R223" s="79">
        <v>40</v>
      </c>
      <c r="S223" s="80"/>
      <c r="T223" s="78"/>
      <c r="U223" s="78"/>
      <c r="V223" s="78">
        <v>40</v>
      </c>
      <c r="W223" s="78"/>
      <c r="X223" s="81"/>
      <c r="Y223" s="62">
        <v>36</v>
      </c>
      <c r="Z223" s="63">
        <v>4</v>
      </c>
      <c r="AA223" s="64"/>
      <c r="AB223" s="65">
        <v>9</v>
      </c>
      <c r="AC223" s="65">
        <v>9</v>
      </c>
      <c r="AD223" s="65">
        <v>2</v>
      </c>
      <c r="AE223" s="65">
        <v>39</v>
      </c>
      <c r="AF223" s="66"/>
      <c r="AG223" s="82">
        <v>38.799999999999997</v>
      </c>
      <c r="AH223" s="76">
        <v>20.3</v>
      </c>
      <c r="AI223" s="82">
        <v>102.6</v>
      </c>
      <c r="AJ223" s="83">
        <f t="shared" ref="AJ223:AJ224" si="83">SUM(AQ223:AU223)</f>
        <v>40</v>
      </c>
      <c r="AK223" s="84" t="s">
        <v>77</v>
      </c>
      <c r="AL223" s="75" t="s">
        <v>77</v>
      </c>
      <c r="AM223" s="85" t="s">
        <v>77</v>
      </c>
      <c r="AN223" s="82" t="s">
        <v>75</v>
      </c>
      <c r="AO223" s="75" t="s">
        <v>75</v>
      </c>
      <c r="AP223" s="85" t="s">
        <v>75</v>
      </c>
      <c r="AQ223" s="88">
        <v>1</v>
      </c>
      <c r="AR223" s="76">
        <v>2</v>
      </c>
      <c r="AS223" s="76">
        <v>34</v>
      </c>
      <c r="AT223" s="76">
        <v>3</v>
      </c>
      <c r="AU223" s="85"/>
      <c r="AV223" s="86">
        <f t="shared" si="44"/>
        <v>0</v>
      </c>
      <c r="AW223" s="78"/>
      <c r="AX223" s="78"/>
      <c r="AY223" s="78"/>
      <c r="AZ223" s="78"/>
      <c r="BA223" s="78"/>
      <c r="BB223" s="78"/>
      <c r="BC223" s="78"/>
      <c r="BD223" s="78"/>
      <c r="BE223" s="81"/>
    </row>
    <row r="224" spans="1:57" ht="34.049999999999997" customHeight="1" x14ac:dyDescent="0.3">
      <c r="A224" s="702"/>
      <c r="B224" s="676"/>
      <c r="C224" s="673"/>
      <c r="D224" s="89" t="s">
        <v>80</v>
      </c>
      <c r="E224" s="679"/>
      <c r="F224" s="673"/>
      <c r="G224" s="90">
        <f t="shared" si="81"/>
        <v>0</v>
      </c>
      <c r="H224" s="91">
        <f t="shared" si="73"/>
        <v>0</v>
      </c>
      <c r="I224" s="92"/>
      <c r="J224" s="92"/>
      <c r="K224" s="92"/>
      <c r="L224" s="93"/>
      <c r="M224" s="94">
        <f t="shared" si="75"/>
        <v>0</v>
      </c>
      <c r="N224" s="95"/>
      <c r="O224" s="95"/>
      <c r="P224" s="95"/>
      <c r="Q224" s="95"/>
      <c r="R224" s="96"/>
      <c r="S224" s="97"/>
      <c r="T224" s="98"/>
      <c r="U224" s="98"/>
      <c r="V224" s="98"/>
      <c r="W224" s="98"/>
      <c r="X224" s="99"/>
      <c r="Y224" s="100"/>
      <c r="Z224" s="81"/>
      <c r="AA224" s="82"/>
      <c r="AB224" s="75"/>
      <c r="AC224" s="75"/>
      <c r="AD224" s="75"/>
      <c r="AE224" s="75"/>
      <c r="AF224" s="76"/>
      <c r="AG224" s="101"/>
      <c r="AH224" s="102"/>
      <c r="AI224" s="103"/>
      <c r="AJ224" s="104">
        <f t="shared" si="83"/>
        <v>0</v>
      </c>
      <c r="AK224" s="105" t="s">
        <v>75</v>
      </c>
      <c r="AL224" s="92" t="s">
        <v>75</v>
      </c>
      <c r="AM224" s="106" t="s">
        <v>75</v>
      </c>
      <c r="AN224" s="103" t="s">
        <v>75</v>
      </c>
      <c r="AO224" s="92" t="s">
        <v>77</v>
      </c>
      <c r="AP224" s="106" t="s">
        <v>77</v>
      </c>
      <c r="AQ224" s="103"/>
      <c r="AR224" s="92"/>
      <c r="AS224" s="92"/>
      <c r="AT224" s="92"/>
      <c r="AU224" s="93"/>
      <c r="AV224" s="107">
        <f t="shared" si="44"/>
        <v>0</v>
      </c>
      <c r="AW224" s="98"/>
      <c r="AX224" s="98"/>
      <c r="AY224" s="98"/>
      <c r="AZ224" s="98"/>
      <c r="BA224" s="98"/>
      <c r="BB224" s="98"/>
      <c r="BC224" s="98"/>
      <c r="BD224" s="98"/>
      <c r="BE224" s="99"/>
    </row>
    <row r="225" spans="1:57" ht="34.049999999999997" customHeight="1" x14ac:dyDescent="0.3">
      <c r="A225" s="702"/>
      <c r="B225" s="674" t="s">
        <v>168</v>
      </c>
      <c r="C225" s="671" t="s">
        <v>169</v>
      </c>
      <c r="D225" s="51" t="s">
        <v>74</v>
      </c>
      <c r="E225" s="724">
        <v>55</v>
      </c>
      <c r="F225" s="681">
        <f>E225-SUM(M225:M229)</f>
        <v>10</v>
      </c>
      <c r="G225" s="53">
        <f t="shared" si="81"/>
        <v>0</v>
      </c>
      <c r="H225" s="54">
        <f t="shared" si="73"/>
        <v>0</v>
      </c>
      <c r="I225" s="55"/>
      <c r="J225" s="55"/>
      <c r="K225" s="55"/>
      <c r="L225" s="56"/>
      <c r="M225" s="57">
        <f t="shared" si="75"/>
        <v>0</v>
      </c>
      <c r="N225" s="58"/>
      <c r="O225" s="58"/>
      <c r="P225" s="58"/>
      <c r="Q225" s="58"/>
      <c r="R225" s="61"/>
      <c r="S225" s="62"/>
      <c r="T225" s="62"/>
      <c r="U225" s="62"/>
      <c r="V225" s="108"/>
      <c r="W225" s="108"/>
      <c r="X225" s="63"/>
      <c r="Y225" s="60"/>
      <c r="Z225" s="61"/>
      <c r="AA225" s="67"/>
      <c r="AB225" s="55"/>
      <c r="AC225" s="55"/>
      <c r="AD225" s="55"/>
      <c r="AE225" s="55"/>
      <c r="AF225" s="56"/>
      <c r="AG225" s="67"/>
      <c r="AH225" s="70"/>
      <c r="AI225" s="69"/>
      <c r="AJ225" s="68">
        <f t="shared" ref="AJ225:AJ226" si="84">SUM(AN225:AP225)</f>
        <v>0</v>
      </c>
      <c r="AK225" s="69" t="s">
        <v>75</v>
      </c>
      <c r="AL225" s="55" t="s">
        <v>75</v>
      </c>
      <c r="AM225" s="70" t="s">
        <v>75</v>
      </c>
      <c r="AN225" s="67"/>
      <c r="AO225" s="55"/>
      <c r="AP225" s="70"/>
      <c r="AQ225" s="67" t="s">
        <v>75</v>
      </c>
      <c r="AR225" s="55" t="s">
        <v>75</v>
      </c>
      <c r="AS225" s="55" t="s">
        <v>75</v>
      </c>
      <c r="AT225" s="55" t="s">
        <v>75</v>
      </c>
      <c r="AU225" s="70" t="s">
        <v>75</v>
      </c>
      <c r="AV225" s="71">
        <f t="shared" si="44"/>
        <v>0</v>
      </c>
      <c r="AW225" s="108"/>
      <c r="AX225" s="108"/>
      <c r="AY225" s="108"/>
      <c r="AZ225" s="108"/>
      <c r="BA225" s="108"/>
      <c r="BB225" s="108"/>
      <c r="BC225" s="108"/>
      <c r="BD225" s="108"/>
      <c r="BE225" s="63"/>
    </row>
    <row r="226" spans="1:57" ht="34.049999999999997" customHeight="1" x14ac:dyDescent="0.3">
      <c r="A226" s="702"/>
      <c r="B226" s="675"/>
      <c r="C226" s="672"/>
      <c r="D226" s="72" t="s">
        <v>76</v>
      </c>
      <c r="E226" s="678"/>
      <c r="F226" s="672"/>
      <c r="G226" s="73">
        <f t="shared" si="81"/>
        <v>0</v>
      </c>
      <c r="H226" s="74">
        <f t="shared" si="73"/>
        <v>0</v>
      </c>
      <c r="I226" s="75"/>
      <c r="J226" s="75"/>
      <c r="K226" s="75"/>
      <c r="L226" s="76"/>
      <c r="M226" s="77">
        <f t="shared" si="75"/>
        <v>0</v>
      </c>
      <c r="N226" s="78"/>
      <c r="O226" s="78"/>
      <c r="P226" s="78"/>
      <c r="Q226" s="78"/>
      <c r="R226" s="81"/>
      <c r="S226" s="62"/>
      <c r="T226" s="62"/>
      <c r="U226" s="62"/>
      <c r="V226" s="108"/>
      <c r="W226" s="108"/>
      <c r="X226" s="63"/>
      <c r="Y226" s="109"/>
      <c r="Z226" s="63"/>
      <c r="AA226" s="64"/>
      <c r="AB226" s="65"/>
      <c r="AC226" s="65"/>
      <c r="AD226" s="65"/>
      <c r="AE226" s="65"/>
      <c r="AF226" s="66"/>
      <c r="AG226" s="82"/>
      <c r="AH226" s="85"/>
      <c r="AI226" s="84"/>
      <c r="AJ226" s="83">
        <f t="shared" si="84"/>
        <v>0</v>
      </c>
      <c r="AK226" s="84" t="s">
        <v>77</v>
      </c>
      <c r="AL226" s="75" t="s">
        <v>77</v>
      </c>
      <c r="AM226" s="85" t="s">
        <v>77</v>
      </c>
      <c r="AN226" s="82"/>
      <c r="AO226" s="75"/>
      <c r="AP226" s="85"/>
      <c r="AQ226" s="82" t="s">
        <v>75</v>
      </c>
      <c r="AR226" s="75" t="s">
        <v>75</v>
      </c>
      <c r="AS226" s="75" t="s">
        <v>75</v>
      </c>
      <c r="AT226" s="75" t="s">
        <v>75</v>
      </c>
      <c r="AU226" s="85" t="s">
        <v>75</v>
      </c>
      <c r="AV226" s="86">
        <f t="shared" si="44"/>
        <v>0</v>
      </c>
      <c r="AW226" s="108"/>
      <c r="AX226" s="108"/>
      <c r="AY226" s="108"/>
      <c r="AZ226" s="108"/>
      <c r="BA226" s="108"/>
      <c r="BB226" s="108"/>
      <c r="BC226" s="108"/>
      <c r="BD226" s="108"/>
      <c r="BE226" s="63"/>
    </row>
    <row r="227" spans="1:57" ht="34.049999999999997" customHeight="1" x14ac:dyDescent="0.3">
      <c r="A227" s="702"/>
      <c r="B227" s="675"/>
      <c r="C227" s="672"/>
      <c r="D227" s="72" t="s">
        <v>78</v>
      </c>
      <c r="E227" s="678"/>
      <c r="F227" s="672"/>
      <c r="G227" s="73">
        <f t="shared" si="81"/>
        <v>0</v>
      </c>
      <c r="H227" s="74">
        <f t="shared" si="73"/>
        <v>0</v>
      </c>
      <c r="I227" s="75"/>
      <c r="J227" s="75"/>
      <c r="K227" s="75"/>
      <c r="L227" s="76"/>
      <c r="M227" s="77">
        <f t="shared" si="75"/>
        <v>0</v>
      </c>
      <c r="N227" s="78"/>
      <c r="O227" s="78"/>
      <c r="P227" s="78"/>
      <c r="Q227" s="78"/>
      <c r="R227" s="81"/>
      <c r="S227" s="62"/>
      <c r="T227" s="62"/>
      <c r="U227" s="62"/>
      <c r="V227" s="108"/>
      <c r="W227" s="108"/>
      <c r="X227" s="63"/>
      <c r="Y227" s="109"/>
      <c r="Z227" s="63"/>
      <c r="AA227" s="64"/>
      <c r="AB227" s="65"/>
      <c r="AC227" s="65"/>
      <c r="AD227" s="65"/>
      <c r="AE227" s="65"/>
      <c r="AF227" s="66"/>
      <c r="AG227" s="82"/>
      <c r="AH227" s="85"/>
      <c r="AI227" s="84"/>
      <c r="AJ227" s="83">
        <f>SUM(AK227:AM227)</f>
        <v>0</v>
      </c>
      <c r="AK227" s="84"/>
      <c r="AL227" s="75"/>
      <c r="AM227" s="85"/>
      <c r="AN227" s="82" t="s">
        <v>75</v>
      </c>
      <c r="AO227" s="75" t="s">
        <v>75</v>
      </c>
      <c r="AP227" s="85" t="s">
        <v>75</v>
      </c>
      <c r="AQ227" s="82" t="s">
        <v>75</v>
      </c>
      <c r="AR227" s="75" t="s">
        <v>75</v>
      </c>
      <c r="AS227" s="75" t="s">
        <v>75</v>
      </c>
      <c r="AT227" s="75" t="s">
        <v>75</v>
      </c>
      <c r="AU227" s="85" t="s">
        <v>75</v>
      </c>
      <c r="AV227" s="86">
        <f t="shared" si="44"/>
        <v>0</v>
      </c>
      <c r="AW227" s="108"/>
      <c r="AX227" s="108"/>
      <c r="AY227" s="108"/>
      <c r="AZ227" s="108"/>
      <c r="BA227" s="108"/>
      <c r="BB227" s="108"/>
      <c r="BC227" s="108"/>
      <c r="BD227" s="108"/>
      <c r="BE227" s="63"/>
    </row>
    <row r="228" spans="1:57" ht="34.049999999999997" customHeight="1" x14ac:dyDescent="0.3">
      <c r="A228" s="702"/>
      <c r="B228" s="675"/>
      <c r="C228" s="672"/>
      <c r="D228" s="72" t="s">
        <v>79</v>
      </c>
      <c r="E228" s="678"/>
      <c r="F228" s="672"/>
      <c r="G228" s="73">
        <f t="shared" si="81"/>
        <v>46</v>
      </c>
      <c r="H228" s="74">
        <f t="shared" si="73"/>
        <v>7</v>
      </c>
      <c r="I228" s="75">
        <v>6</v>
      </c>
      <c r="J228" s="75"/>
      <c r="K228" s="75">
        <v>1</v>
      </c>
      <c r="L228" s="76"/>
      <c r="M228" s="77">
        <f t="shared" si="75"/>
        <v>45</v>
      </c>
      <c r="N228" s="78"/>
      <c r="O228" s="78"/>
      <c r="P228" s="78"/>
      <c r="Q228" s="78"/>
      <c r="R228" s="81">
        <v>45</v>
      </c>
      <c r="S228" s="62">
        <v>15</v>
      </c>
      <c r="T228" s="62"/>
      <c r="U228" s="62"/>
      <c r="V228" s="108">
        <v>30</v>
      </c>
      <c r="W228" s="108"/>
      <c r="X228" s="63"/>
      <c r="Y228" s="109">
        <v>41</v>
      </c>
      <c r="Z228" s="63">
        <v>4</v>
      </c>
      <c r="AA228" s="64"/>
      <c r="AB228" s="65">
        <v>24</v>
      </c>
      <c r="AC228" s="65">
        <v>24</v>
      </c>
      <c r="AD228" s="65">
        <v>1</v>
      </c>
      <c r="AE228" s="65">
        <v>3</v>
      </c>
      <c r="AF228" s="66">
        <v>8</v>
      </c>
      <c r="AG228" s="82">
        <v>42</v>
      </c>
      <c r="AH228" s="85">
        <v>20</v>
      </c>
      <c r="AI228" s="84">
        <v>84.4</v>
      </c>
      <c r="AJ228" s="83">
        <f t="shared" ref="AJ228:AJ229" si="85">SUM(AQ228:AU228)</f>
        <v>32</v>
      </c>
      <c r="AK228" s="84" t="s">
        <v>77</v>
      </c>
      <c r="AL228" s="75" t="s">
        <v>77</v>
      </c>
      <c r="AM228" s="85" t="s">
        <v>77</v>
      </c>
      <c r="AN228" s="82" t="s">
        <v>75</v>
      </c>
      <c r="AO228" s="75" t="s">
        <v>75</v>
      </c>
      <c r="AP228" s="85" t="s">
        <v>75</v>
      </c>
      <c r="AQ228" s="82">
        <v>1</v>
      </c>
      <c r="AR228" s="75">
        <v>2</v>
      </c>
      <c r="AS228" s="75">
        <v>29</v>
      </c>
      <c r="AT228" s="75"/>
      <c r="AU228" s="85"/>
      <c r="AV228" s="86">
        <v>1</v>
      </c>
      <c r="AW228" s="108"/>
      <c r="AX228" s="108"/>
      <c r="AY228" s="108"/>
      <c r="AZ228" s="108"/>
      <c r="BA228" s="108"/>
      <c r="BB228" s="108"/>
      <c r="BC228" s="108"/>
      <c r="BD228" s="108">
        <v>1</v>
      </c>
      <c r="BE228" s="63"/>
    </row>
    <row r="229" spans="1:57" ht="34.049999999999997" customHeight="1" x14ac:dyDescent="0.3">
      <c r="A229" s="703"/>
      <c r="B229" s="676"/>
      <c r="C229" s="673"/>
      <c r="D229" s="89" t="s">
        <v>80</v>
      </c>
      <c r="E229" s="679"/>
      <c r="F229" s="673"/>
      <c r="G229" s="90">
        <f t="shared" si="81"/>
        <v>0</v>
      </c>
      <c r="H229" s="91">
        <f t="shared" si="73"/>
        <v>0</v>
      </c>
      <c r="I229" s="92"/>
      <c r="J229" s="92"/>
      <c r="K229" s="92"/>
      <c r="L229" s="93"/>
      <c r="M229" s="110">
        <f t="shared" si="75"/>
        <v>0</v>
      </c>
      <c r="N229" s="98"/>
      <c r="O229" s="98"/>
      <c r="P229" s="98"/>
      <c r="Q229" s="98"/>
      <c r="R229" s="99"/>
      <c r="S229" s="100"/>
      <c r="T229" s="100"/>
      <c r="U229" s="100"/>
      <c r="V229" s="78"/>
      <c r="W229" s="78"/>
      <c r="X229" s="81"/>
      <c r="Y229" s="80"/>
      <c r="Z229" s="81"/>
      <c r="AA229" s="82"/>
      <c r="AB229" s="75"/>
      <c r="AC229" s="75"/>
      <c r="AD229" s="75"/>
      <c r="AE229" s="75"/>
      <c r="AF229" s="76"/>
      <c r="AG229" s="103"/>
      <c r="AH229" s="106"/>
      <c r="AI229" s="111"/>
      <c r="AJ229" s="112">
        <f t="shared" si="85"/>
        <v>0</v>
      </c>
      <c r="AK229" s="105" t="s">
        <v>75</v>
      </c>
      <c r="AL229" s="92" t="s">
        <v>75</v>
      </c>
      <c r="AM229" s="106" t="s">
        <v>75</v>
      </c>
      <c r="AN229" s="103" t="s">
        <v>75</v>
      </c>
      <c r="AO229" s="92" t="s">
        <v>77</v>
      </c>
      <c r="AP229" s="106" t="s">
        <v>77</v>
      </c>
      <c r="AQ229" s="103"/>
      <c r="AR229" s="92"/>
      <c r="AS229" s="92"/>
      <c r="AT229" s="92"/>
      <c r="AU229" s="106"/>
      <c r="AV229" s="107">
        <f t="shared" ref="AV229:AV362" si="86">SUM(AW229:BE229)</f>
        <v>0</v>
      </c>
      <c r="AW229" s="78"/>
      <c r="AX229" s="78"/>
      <c r="AY229" s="78"/>
      <c r="AZ229" s="78"/>
      <c r="BA229" s="78"/>
      <c r="BB229" s="78"/>
      <c r="BC229" s="78"/>
      <c r="BD229" s="78"/>
      <c r="BE229" s="81"/>
    </row>
    <row r="230" spans="1:57" ht="34.049999999999997" customHeight="1" x14ac:dyDescent="0.3">
      <c r="A230" s="713" t="s">
        <v>170</v>
      </c>
      <c r="B230" s="674" t="s">
        <v>171</v>
      </c>
      <c r="C230" s="671" t="s">
        <v>172</v>
      </c>
      <c r="D230" s="51" t="s">
        <v>74</v>
      </c>
      <c r="E230" s="724">
        <v>220</v>
      </c>
      <c r="F230" s="681">
        <f>E230-SUM(M230:M234)</f>
        <v>15</v>
      </c>
      <c r="G230" s="53">
        <f t="shared" si="81"/>
        <v>41</v>
      </c>
      <c r="H230" s="54">
        <f t="shared" si="73"/>
        <v>1</v>
      </c>
      <c r="I230" s="55"/>
      <c r="J230" s="55">
        <v>1</v>
      </c>
      <c r="K230" s="55"/>
      <c r="L230" s="56"/>
      <c r="M230" s="57">
        <f t="shared" si="75"/>
        <v>40</v>
      </c>
      <c r="N230" s="58">
        <v>40</v>
      </c>
      <c r="O230" s="58"/>
      <c r="P230" s="58"/>
      <c r="Q230" s="58"/>
      <c r="R230" s="61"/>
      <c r="S230" s="113">
        <v>2</v>
      </c>
      <c r="T230" s="113"/>
      <c r="U230" s="113"/>
      <c r="V230" s="58">
        <v>35</v>
      </c>
      <c r="W230" s="58">
        <v>3</v>
      </c>
      <c r="X230" s="61"/>
      <c r="Y230" s="60">
        <v>38</v>
      </c>
      <c r="Z230" s="61">
        <v>2</v>
      </c>
      <c r="AA230" s="67"/>
      <c r="AB230" s="55">
        <v>17</v>
      </c>
      <c r="AC230" s="55">
        <v>17</v>
      </c>
      <c r="AD230" s="55">
        <v>15</v>
      </c>
      <c r="AE230" s="55">
        <v>30</v>
      </c>
      <c r="AF230" s="56"/>
      <c r="AG230" s="67">
        <v>37</v>
      </c>
      <c r="AH230" s="70">
        <v>20</v>
      </c>
      <c r="AI230" s="69">
        <v>15.1</v>
      </c>
      <c r="AJ230" s="68">
        <f t="shared" ref="AJ230:AJ231" si="87">SUM(AN230:AP230)</f>
        <v>40</v>
      </c>
      <c r="AK230" s="69" t="s">
        <v>75</v>
      </c>
      <c r="AL230" s="55" t="s">
        <v>75</v>
      </c>
      <c r="AM230" s="70" t="s">
        <v>75</v>
      </c>
      <c r="AN230" s="67">
        <v>3</v>
      </c>
      <c r="AO230" s="55">
        <v>37</v>
      </c>
      <c r="AP230" s="70"/>
      <c r="AQ230" s="67" t="s">
        <v>75</v>
      </c>
      <c r="AR230" s="55" t="s">
        <v>75</v>
      </c>
      <c r="AS230" s="55" t="s">
        <v>75</v>
      </c>
      <c r="AT230" s="55" t="s">
        <v>75</v>
      </c>
      <c r="AU230" s="70" t="s">
        <v>75</v>
      </c>
      <c r="AV230" s="71">
        <f t="shared" si="86"/>
        <v>1</v>
      </c>
      <c r="AW230" s="58"/>
      <c r="AX230" s="58"/>
      <c r="AY230" s="58"/>
      <c r="AZ230" s="58"/>
      <c r="BA230" s="58">
        <v>1</v>
      </c>
      <c r="BB230" s="58"/>
      <c r="BC230" s="58"/>
      <c r="BD230" s="58"/>
      <c r="BE230" s="61"/>
    </row>
    <row r="231" spans="1:57" ht="34.049999999999997" customHeight="1" x14ac:dyDescent="0.3">
      <c r="A231" s="702"/>
      <c r="B231" s="675"/>
      <c r="C231" s="672"/>
      <c r="D231" s="72" t="s">
        <v>76</v>
      </c>
      <c r="E231" s="678"/>
      <c r="F231" s="672"/>
      <c r="G231" s="73">
        <f t="shared" si="81"/>
        <v>0</v>
      </c>
      <c r="H231" s="74">
        <f t="shared" si="73"/>
        <v>0</v>
      </c>
      <c r="I231" s="75"/>
      <c r="J231" s="75"/>
      <c r="K231" s="75"/>
      <c r="L231" s="76"/>
      <c r="M231" s="77">
        <f t="shared" si="75"/>
        <v>0</v>
      </c>
      <c r="N231" s="78"/>
      <c r="O231" s="78"/>
      <c r="P231" s="78"/>
      <c r="Q231" s="78"/>
      <c r="R231" s="81"/>
      <c r="S231" s="62"/>
      <c r="T231" s="62"/>
      <c r="U231" s="62"/>
      <c r="V231" s="108"/>
      <c r="W231" s="108"/>
      <c r="X231" s="63"/>
      <c r="Y231" s="109"/>
      <c r="Z231" s="63"/>
      <c r="AA231" s="64"/>
      <c r="AB231" s="65"/>
      <c r="AC231" s="65"/>
      <c r="AD231" s="65"/>
      <c r="AE231" s="65"/>
      <c r="AF231" s="66"/>
      <c r="AG231" s="82"/>
      <c r="AH231" s="85"/>
      <c r="AI231" s="84"/>
      <c r="AJ231" s="83">
        <f t="shared" si="87"/>
        <v>0</v>
      </c>
      <c r="AK231" s="84" t="s">
        <v>77</v>
      </c>
      <c r="AL231" s="75" t="s">
        <v>77</v>
      </c>
      <c r="AM231" s="85" t="s">
        <v>77</v>
      </c>
      <c r="AN231" s="82"/>
      <c r="AO231" s="75"/>
      <c r="AP231" s="85"/>
      <c r="AQ231" s="82" t="s">
        <v>75</v>
      </c>
      <c r="AR231" s="75" t="s">
        <v>75</v>
      </c>
      <c r="AS231" s="75" t="s">
        <v>75</v>
      </c>
      <c r="AT231" s="75" t="s">
        <v>75</v>
      </c>
      <c r="AU231" s="85" t="s">
        <v>75</v>
      </c>
      <c r="AV231" s="86">
        <f t="shared" si="86"/>
        <v>0</v>
      </c>
      <c r="AW231" s="108"/>
      <c r="AX231" s="108"/>
      <c r="AY231" s="108"/>
      <c r="AZ231" s="108"/>
      <c r="BA231" s="108"/>
      <c r="BB231" s="108"/>
      <c r="BC231" s="108"/>
      <c r="BD231" s="108"/>
      <c r="BE231" s="63"/>
    </row>
    <row r="232" spans="1:57" ht="34.049999999999997" customHeight="1" x14ac:dyDescent="0.3">
      <c r="A232" s="702"/>
      <c r="B232" s="675"/>
      <c r="C232" s="672"/>
      <c r="D232" s="72" t="s">
        <v>78</v>
      </c>
      <c r="E232" s="678"/>
      <c r="F232" s="672"/>
      <c r="G232" s="73">
        <f t="shared" si="81"/>
        <v>0</v>
      </c>
      <c r="H232" s="74">
        <f t="shared" si="73"/>
        <v>0</v>
      </c>
      <c r="I232" s="75"/>
      <c r="J232" s="75"/>
      <c r="K232" s="75"/>
      <c r="L232" s="76"/>
      <c r="M232" s="77">
        <f t="shared" si="75"/>
        <v>0</v>
      </c>
      <c r="N232" s="78"/>
      <c r="O232" s="78"/>
      <c r="P232" s="78"/>
      <c r="Q232" s="78"/>
      <c r="R232" s="81"/>
      <c r="S232" s="62"/>
      <c r="T232" s="62"/>
      <c r="U232" s="62"/>
      <c r="V232" s="108"/>
      <c r="W232" s="108"/>
      <c r="X232" s="63"/>
      <c r="Y232" s="109"/>
      <c r="Z232" s="63"/>
      <c r="AA232" s="64"/>
      <c r="AB232" s="65"/>
      <c r="AC232" s="65"/>
      <c r="AD232" s="65"/>
      <c r="AE232" s="65"/>
      <c r="AF232" s="66"/>
      <c r="AG232" s="82"/>
      <c r="AH232" s="85"/>
      <c r="AI232" s="84"/>
      <c r="AJ232" s="83">
        <f>SUM(AK232:AM232)</f>
        <v>0</v>
      </c>
      <c r="AK232" s="84"/>
      <c r="AL232" s="75"/>
      <c r="AM232" s="85"/>
      <c r="AN232" s="82" t="s">
        <v>75</v>
      </c>
      <c r="AO232" s="75" t="s">
        <v>75</v>
      </c>
      <c r="AP232" s="85" t="s">
        <v>75</v>
      </c>
      <c r="AQ232" s="82" t="s">
        <v>75</v>
      </c>
      <c r="AR232" s="75" t="s">
        <v>75</v>
      </c>
      <c r="AS232" s="75" t="s">
        <v>75</v>
      </c>
      <c r="AT232" s="75" t="s">
        <v>75</v>
      </c>
      <c r="AU232" s="85" t="s">
        <v>75</v>
      </c>
      <c r="AV232" s="86">
        <f t="shared" si="86"/>
        <v>0</v>
      </c>
      <c r="AW232" s="108"/>
      <c r="AX232" s="108"/>
      <c r="AY232" s="108"/>
      <c r="AZ232" s="108"/>
      <c r="BA232" s="108"/>
      <c r="BB232" s="108"/>
      <c r="BC232" s="108"/>
      <c r="BD232" s="108"/>
      <c r="BE232" s="63"/>
    </row>
    <row r="233" spans="1:57" ht="34.049999999999997" customHeight="1" x14ac:dyDescent="0.3">
      <c r="A233" s="702"/>
      <c r="B233" s="675"/>
      <c r="C233" s="672"/>
      <c r="D233" s="72" t="s">
        <v>79</v>
      </c>
      <c r="E233" s="678"/>
      <c r="F233" s="672"/>
      <c r="G233" s="73">
        <f t="shared" si="81"/>
        <v>172</v>
      </c>
      <c r="H233" s="74">
        <f t="shared" si="73"/>
        <v>6</v>
      </c>
      <c r="I233" s="75"/>
      <c r="J233" s="75">
        <v>3</v>
      </c>
      <c r="K233" s="75">
        <v>3</v>
      </c>
      <c r="L233" s="76"/>
      <c r="M233" s="77">
        <f t="shared" si="75"/>
        <v>165</v>
      </c>
      <c r="N233" s="78">
        <v>165</v>
      </c>
      <c r="O233" s="78"/>
      <c r="P233" s="78"/>
      <c r="Q233" s="78"/>
      <c r="R233" s="81"/>
      <c r="S233" s="62">
        <v>13</v>
      </c>
      <c r="T233" s="62"/>
      <c r="U233" s="62"/>
      <c r="V233" s="108">
        <v>141</v>
      </c>
      <c r="W233" s="108">
        <v>11</v>
      </c>
      <c r="X233" s="63"/>
      <c r="Y233" s="109">
        <v>150</v>
      </c>
      <c r="Z233" s="63">
        <v>15</v>
      </c>
      <c r="AA233" s="64"/>
      <c r="AB233" s="65">
        <v>64</v>
      </c>
      <c r="AC233" s="65">
        <v>64</v>
      </c>
      <c r="AD233" s="65">
        <v>42</v>
      </c>
      <c r="AE233" s="65">
        <v>120</v>
      </c>
      <c r="AF233" s="66">
        <v>1</v>
      </c>
      <c r="AG233" s="82">
        <v>40</v>
      </c>
      <c r="AH233" s="85">
        <v>25</v>
      </c>
      <c r="AI233" s="84">
        <v>100</v>
      </c>
      <c r="AJ233" s="83">
        <f t="shared" ref="AJ233:AJ234" si="88">SUM(AQ233:AU233)</f>
        <v>165</v>
      </c>
      <c r="AK233" s="84" t="s">
        <v>77</v>
      </c>
      <c r="AL233" s="75" t="s">
        <v>77</v>
      </c>
      <c r="AM233" s="85" t="s">
        <v>77</v>
      </c>
      <c r="AN233" s="82" t="s">
        <v>75</v>
      </c>
      <c r="AO233" s="75" t="s">
        <v>75</v>
      </c>
      <c r="AP233" s="85" t="s">
        <v>75</v>
      </c>
      <c r="AQ233" s="82">
        <v>10</v>
      </c>
      <c r="AR233" s="75">
        <v>21</v>
      </c>
      <c r="AS233" s="75">
        <v>87</v>
      </c>
      <c r="AT233" s="75">
        <v>47</v>
      </c>
      <c r="AU233" s="85"/>
      <c r="AV233" s="86">
        <f t="shared" si="86"/>
        <v>7</v>
      </c>
      <c r="AW233" s="108"/>
      <c r="AX233" s="108">
        <v>1</v>
      </c>
      <c r="AY233" s="108">
        <v>2</v>
      </c>
      <c r="AZ233" s="108"/>
      <c r="BA233" s="108">
        <v>3</v>
      </c>
      <c r="BB233" s="108"/>
      <c r="BC233" s="108">
        <v>1</v>
      </c>
      <c r="BD233" s="108"/>
      <c r="BE233" s="63"/>
    </row>
    <row r="234" spans="1:57" ht="34.049999999999997" customHeight="1" x14ac:dyDescent="0.3">
      <c r="A234" s="702"/>
      <c r="B234" s="676"/>
      <c r="C234" s="673"/>
      <c r="D234" s="89" t="s">
        <v>80</v>
      </c>
      <c r="E234" s="679"/>
      <c r="F234" s="673"/>
      <c r="G234" s="90">
        <f t="shared" si="81"/>
        <v>0</v>
      </c>
      <c r="H234" s="91">
        <f t="shared" si="73"/>
        <v>0</v>
      </c>
      <c r="I234" s="92"/>
      <c r="J234" s="92"/>
      <c r="K234" s="92"/>
      <c r="L234" s="93"/>
      <c r="M234" s="110">
        <f t="shared" si="75"/>
        <v>0</v>
      </c>
      <c r="N234" s="98"/>
      <c r="O234" s="98"/>
      <c r="P234" s="98"/>
      <c r="Q234" s="98"/>
      <c r="R234" s="99"/>
      <c r="S234" s="114"/>
      <c r="T234" s="114"/>
      <c r="U234" s="114"/>
      <c r="V234" s="98"/>
      <c r="W234" s="98"/>
      <c r="X234" s="99"/>
      <c r="Y234" s="97"/>
      <c r="Z234" s="99"/>
      <c r="AA234" s="103"/>
      <c r="AB234" s="92"/>
      <c r="AC234" s="92"/>
      <c r="AD234" s="92"/>
      <c r="AE234" s="92"/>
      <c r="AF234" s="93"/>
      <c r="AG234" s="103"/>
      <c r="AH234" s="106"/>
      <c r="AI234" s="105"/>
      <c r="AJ234" s="104">
        <f t="shared" si="88"/>
        <v>0</v>
      </c>
      <c r="AK234" s="105" t="s">
        <v>75</v>
      </c>
      <c r="AL234" s="92" t="s">
        <v>75</v>
      </c>
      <c r="AM234" s="106" t="s">
        <v>75</v>
      </c>
      <c r="AN234" s="103" t="s">
        <v>75</v>
      </c>
      <c r="AO234" s="92" t="s">
        <v>77</v>
      </c>
      <c r="AP234" s="106" t="s">
        <v>77</v>
      </c>
      <c r="AQ234" s="103"/>
      <c r="AR234" s="92"/>
      <c r="AS234" s="92"/>
      <c r="AT234" s="92"/>
      <c r="AU234" s="106"/>
      <c r="AV234" s="107">
        <f t="shared" si="86"/>
        <v>0</v>
      </c>
      <c r="AW234" s="98"/>
      <c r="AX234" s="98"/>
      <c r="AY234" s="98"/>
      <c r="AZ234" s="98"/>
      <c r="BA234" s="98"/>
      <c r="BB234" s="98"/>
      <c r="BC234" s="98"/>
      <c r="BD234" s="98"/>
      <c r="BE234" s="99"/>
    </row>
    <row r="235" spans="1:57" ht="34.049999999999997" customHeight="1" x14ac:dyDescent="0.3">
      <c r="A235" s="702"/>
      <c r="B235" s="674" t="s">
        <v>173</v>
      </c>
      <c r="C235" s="671" t="s">
        <v>174</v>
      </c>
      <c r="D235" s="51" t="s">
        <v>74</v>
      </c>
      <c r="E235" s="724">
        <v>155</v>
      </c>
      <c r="F235" s="681">
        <f>E235-SUM(M235:M239)</f>
        <v>16</v>
      </c>
      <c r="G235" s="53">
        <f t="shared" si="81"/>
        <v>33</v>
      </c>
      <c r="H235" s="54">
        <f t="shared" si="73"/>
        <v>0</v>
      </c>
      <c r="I235" s="55"/>
      <c r="J235" s="55"/>
      <c r="K235" s="55"/>
      <c r="L235" s="56"/>
      <c r="M235" s="57">
        <f t="shared" si="75"/>
        <v>33</v>
      </c>
      <c r="N235" s="58">
        <v>33</v>
      </c>
      <c r="O235" s="58"/>
      <c r="P235" s="58"/>
      <c r="Q235" s="58"/>
      <c r="R235" s="59"/>
      <c r="S235" s="60">
        <v>1</v>
      </c>
      <c r="T235" s="58"/>
      <c r="U235" s="58"/>
      <c r="V235" s="55">
        <v>30</v>
      </c>
      <c r="W235" s="58">
        <v>2</v>
      </c>
      <c r="X235" s="61"/>
      <c r="Y235" s="62">
        <v>31</v>
      </c>
      <c r="Z235" s="63">
        <v>2</v>
      </c>
      <c r="AA235" s="64"/>
      <c r="AB235" s="65">
        <v>8</v>
      </c>
      <c r="AC235" s="65">
        <v>7</v>
      </c>
      <c r="AD235" s="65"/>
      <c r="AE235" s="65">
        <v>21</v>
      </c>
      <c r="AF235" s="66">
        <v>0</v>
      </c>
      <c r="AG235" s="64">
        <v>40</v>
      </c>
      <c r="AH235" s="66">
        <v>18</v>
      </c>
      <c r="AI235" s="67">
        <v>12</v>
      </c>
      <c r="AJ235" s="68">
        <f t="shared" ref="AJ235:AJ236" si="89">SUM(AN235:AP235)</f>
        <v>33</v>
      </c>
      <c r="AK235" s="69" t="s">
        <v>75</v>
      </c>
      <c r="AL235" s="55" t="s">
        <v>75</v>
      </c>
      <c r="AM235" s="70" t="s">
        <v>75</v>
      </c>
      <c r="AN235" s="67">
        <v>3</v>
      </c>
      <c r="AO235" s="55">
        <v>30</v>
      </c>
      <c r="AP235" s="70">
        <v>0</v>
      </c>
      <c r="AQ235" s="67" t="s">
        <v>75</v>
      </c>
      <c r="AR235" s="55" t="s">
        <v>75</v>
      </c>
      <c r="AS235" s="55" t="s">
        <v>75</v>
      </c>
      <c r="AT235" s="55" t="s">
        <v>75</v>
      </c>
      <c r="AU235" s="56" t="s">
        <v>75</v>
      </c>
      <c r="AV235" s="71">
        <f t="shared" si="86"/>
        <v>0</v>
      </c>
      <c r="AW235" s="58"/>
      <c r="AX235" s="58"/>
      <c r="AY235" s="58"/>
      <c r="AZ235" s="58"/>
      <c r="BA235" s="58"/>
      <c r="BB235" s="58"/>
      <c r="BC235" s="58"/>
      <c r="BD235" s="58"/>
      <c r="BE235" s="61"/>
    </row>
    <row r="236" spans="1:57" ht="34.049999999999997" customHeight="1" x14ac:dyDescent="0.3">
      <c r="A236" s="702"/>
      <c r="B236" s="675"/>
      <c r="C236" s="672"/>
      <c r="D236" s="72" t="s">
        <v>76</v>
      </c>
      <c r="E236" s="678"/>
      <c r="F236" s="672"/>
      <c r="G236" s="73">
        <f t="shared" si="81"/>
        <v>0</v>
      </c>
      <c r="H236" s="74">
        <f t="shared" si="73"/>
        <v>0</v>
      </c>
      <c r="I236" s="75"/>
      <c r="J236" s="75"/>
      <c r="K236" s="75"/>
      <c r="L236" s="76"/>
      <c r="M236" s="77">
        <f t="shared" si="75"/>
        <v>0</v>
      </c>
      <c r="N236" s="78"/>
      <c r="O236" s="78"/>
      <c r="P236" s="78"/>
      <c r="Q236" s="78"/>
      <c r="R236" s="79"/>
      <c r="S236" s="80"/>
      <c r="T236" s="75"/>
      <c r="U236" s="75"/>
      <c r="V236" s="78"/>
      <c r="W236" s="78"/>
      <c r="X236" s="81"/>
      <c r="Y236" s="62"/>
      <c r="Z236" s="63"/>
      <c r="AA236" s="64"/>
      <c r="AB236" s="65"/>
      <c r="AC236" s="65"/>
      <c r="AD236" s="65"/>
      <c r="AE236" s="65"/>
      <c r="AF236" s="66"/>
      <c r="AG236" s="82"/>
      <c r="AH236" s="76"/>
      <c r="AI236" s="82"/>
      <c r="AJ236" s="83">
        <f t="shared" si="89"/>
        <v>0</v>
      </c>
      <c r="AK236" s="84" t="s">
        <v>77</v>
      </c>
      <c r="AL236" s="75" t="s">
        <v>77</v>
      </c>
      <c r="AM236" s="85" t="s">
        <v>77</v>
      </c>
      <c r="AN236" s="82"/>
      <c r="AO236" s="75"/>
      <c r="AP236" s="85"/>
      <c r="AQ236" s="82" t="s">
        <v>75</v>
      </c>
      <c r="AR236" s="75" t="s">
        <v>75</v>
      </c>
      <c r="AS236" s="75" t="s">
        <v>75</v>
      </c>
      <c r="AT236" s="75" t="s">
        <v>75</v>
      </c>
      <c r="AU236" s="76" t="s">
        <v>75</v>
      </c>
      <c r="AV236" s="86">
        <f t="shared" si="86"/>
        <v>0</v>
      </c>
      <c r="AW236" s="78"/>
      <c r="AX236" s="78"/>
      <c r="AY236" s="78"/>
      <c r="AZ236" s="78"/>
      <c r="BA236" s="78"/>
      <c r="BB236" s="78"/>
      <c r="BC236" s="78"/>
      <c r="BD236" s="78"/>
      <c r="BE236" s="81"/>
    </row>
    <row r="237" spans="1:57" ht="34.049999999999997" customHeight="1" x14ac:dyDescent="0.3">
      <c r="A237" s="702"/>
      <c r="B237" s="675"/>
      <c r="C237" s="672"/>
      <c r="D237" s="72" t="s">
        <v>78</v>
      </c>
      <c r="E237" s="678"/>
      <c r="F237" s="672"/>
      <c r="G237" s="73">
        <f t="shared" si="81"/>
        <v>0</v>
      </c>
      <c r="H237" s="74">
        <f t="shared" si="73"/>
        <v>0</v>
      </c>
      <c r="I237" s="75"/>
      <c r="J237" s="75"/>
      <c r="K237" s="75"/>
      <c r="L237" s="76"/>
      <c r="M237" s="77">
        <f t="shared" si="75"/>
        <v>0</v>
      </c>
      <c r="N237" s="78"/>
      <c r="O237" s="78"/>
      <c r="P237" s="78"/>
      <c r="Q237" s="87"/>
      <c r="R237" s="79"/>
      <c r="S237" s="80"/>
      <c r="T237" s="78"/>
      <c r="U237" s="78"/>
      <c r="V237" s="78"/>
      <c r="W237" s="78"/>
      <c r="X237" s="81"/>
      <c r="Y237" s="62"/>
      <c r="Z237" s="63"/>
      <c r="AA237" s="64"/>
      <c r="AB237" s="65"/>
      <c r="AC237" s="65"/>
      <c r="AD237" s="65"/>
      <c r="AE237" s="65"/>
      <c r="AF237" s="66"/>
      <c r="AG237" s="82"/>
      <c r="AH237" s="76"/>
      <c r="AI237" s="82"/>
      <c r="AJ237" s="83">
        <f>SUM(AK237:AM237)</f>
        <v>0</v>
      </c>
      <c r="AK237" s="84"/>
      <c r="AL237" s="75"/>
      <c r="AM237" s="85"/>
      <c r="AN237" s="82" t="s">
        <v>75</v>
      </c>
      <c r="AO237" s="75" t="s">
        <v>75</v>
      </c>
      <c r="AP237" s="85" t="s">
        <v>75</v>
      </c>
      <c r="AQ237" s="82" t="s">
        <v>75</v>
      </c>
      <c r="AR237" s="75" t="s">
        <v>75</v>
      </c>
      <c r="AS237" s="75" t="s">
        <v>75</v>
      </c>
      <c r="AT237" s="75" t="s">
        <v>75</v>
      </c>
      <c r="AU237" s="76" t="s">
        <v>75</v>
      </c>
      <c r="AV237" s="86">
        <f t="shared" si="86"/>
        <v>0</v>
      </c>
      <c r="AW237" s="78"/>
      <c r="AX237" s="78"/>
      <c r="AY237" s="78"/>
      <c r="AZ237" s="78"/>
      <c r="BA237" s="78"/>
      <c r="BB237" s="78"/>
      <c r="BC237" s="78"/>
      <c r="BD237" s="78"/>
      <c r="BE237" s="81"/>
    </row>
    <row r="238" spans="1:57" ht="34.049999999999997" customHeight="1" x14ac:dyDescent="0.3">
      <c r="A238" s="702"/>
      <c r="B238" s="675"/>
      <c r="C238" s="672"/>
      <c r="D238" s="72" t="s">
        <v>79</v>
      </c>
      <c r="E238" s="678"/>
      <c r="F238" s="672"/>
      <c r="G238" s="73">
        <f t="shared" si="81"/>
        <v>111</v>
      </c>
      <c r="H238" s="74">
        <f t="shared" si="73"/>
        <v>2</v>
      </c>
      <c r="I238" s="75"/>
      <c r="J238" s="75">
        <v>2</v>
      </c>
      <c r="K238" s="75"/>
      <c r="L238" s="76"/>
      <c r="M238" s="77">
        <f t="shared" si="75"/>
        <v>106</v>
      </c>
      <c r="N238" s="78">
        <v>85</v>
      </c>
      <c r="O238" s="78"/>
      <c r="P238" s="78"/>
      <c r="Q238" s="78"/>
      <c r="R238" s="79">
        <v>21</v>
      </c>
      <c r="S238" s="80">
        <v>30</v>
      </c>
      <c r="T238" s="78"/>
      <c r="U238" s="78"/>
      <c r="V238" s="78">
        <v>75</v>
      </c>
      <c r="W238" s="78">
        <v>1</v>
      </c>
      <c r="X238" s="81"/>
      <c r="Y238" s="62">
        <v>98</v>
      </c>
      <c r="Z238" s="63">
        <v>8</v>
      </c>
      <c r="AA238" s="64"/>
      <c r="AB238" s="65">
        <v>21</v>
      </c>
      <c r="AC238" s="65">
        <v>19</v>
      </c>
      <c r="AD238" s="65">
        <v>6</v>
      </c>
      <c r="AE238" s="65">
        <v>70</v>
      </c>
      <c r="AF238" s="66">
        <v>8</v>
      </c>
      <c r="AG238" s="82">
        <v>36</v>
      </c>
      <c r="AH238" s="76">
        <v>18</v>
      </c>
      <c r="AI238" s="82">
        <v>94</v>
      </c>
      <c r="AJ238" s="83">
        <f t="shared" ref="AJ238:AJ239" si="90">SUM(AQ238:AU238)</f>
        <v>106</v>
      </c>
      <c r="AK238" s="84" t="s">
        <v>77</v>
      </c>
      <c r="AL238" s="75" t="s">
        <v>77</v>
      </c>
      <c r="AM238" s="85" t="s">
        <v>77</v>
      </c>
      <c r="AN238" s="82" t="s">
        <v>75</v>
      </c>
      <c r="AO238" s="75" t="s">
        <v>75</v>
      </c>
      <c r="AP238" s="85" t="s">
        <v>75</v>
      </c>
      <c r="AQ238" s="88">
        <v>17</v>
      </c>
      <c r="AR238" s="76">
        <v>3</v>
      </c>
      <c r="AS238" s="76">
        <v>83</v>
      </c>
      <c r="AT238" s="76">
        <v>3</v>
      </c>
      <c r="AU238" s="85"/>
      <c r="AV238" s="86">
        <f t="shared" si="86"/>
        <v>5</v>
      </c>
      <c r="AW238" s="78"/>
      <c r="AX238" s="78">
        <v>1</v>
      </c>
      <c r="AY238" s="78"/>
      <c r="AZ238" s="78"/>
      <c r="BA238" s="78">
        <v>3</v>
      </c>
      <c r="BB238" s="78"/>
      <c r="BC238" s="78"/>
      <c r="BD238" s="78">
        <v>1</v>
      </c>
      <c r="BE238" s="81"/>
    </row>
    <row r="239" spans="1:57" ht="34.049999999999997" customHeight="1" x14ac:dyDescent="0.3">
      <c r="A239" s="702"/>
      <c r="B239" s="676"/>
      <c r="C239" s="673"/>
      <c r="D239" s="89" t="s">
        <v>80</v>
      </c>
      <c r="E239" s="679"/>
      <c r="F239" s="673"/>
      <c r="G239" s="90">
        <f t="shared" si="81"/>
        <v>0</v>
      </c>
      <c r="H239" s="91">
        <f t="shared" si="73"/>
        <v>0</v>
      </c>
      <c r="I239" s="92"/>
      <c r="J239" s="92"/>
      <c r="K239" s="92"/>
      <c r="L239" s="93"/>
      <c r="M239" s="94">
        <f t="shared" si="75"/>
        <v>0</v>
      </c>
      <c r="N239" s="95"/>
      <c r="O239" s="95"/>
      <c r="P239" s="95"/>
      <c r="Q239" s="95"/>
      <c r="R239" s="96"/>
      <c r="S239" s="97"/>
      <c r="T239" s="98"/>
      <c r="U239" s="98"/>
      <c r="V239" s="98"/>
      <c r="W239" s="98"/>
      <c r="X239" s="99"/>
      <c r="Y239" s="100"/>
      <c r="Z239" s="81"/>
      <c r="AA239" s="82"/>
      <c r="AB239" s="75"/>
      <c r="AC239" s="75"/>
      <c r="AD239" s="75"/>
      <c r="AE239" s="75"/>
      <c r="AF239" s="76"/>
      <c r="AG239" s="101"/>
      <c r="AH239" s="102"/>
      <c r="AI239" s="103"/>
      <c r="AJ239" s="104">
        <f t="shared" si="90"/>
        <v>0</v>
      </c>
      <c r="AK239" s="105" t="s">
        <v>75</v>
      </c>
      <c r="AL239" s="92" t="s">
        <v>75</v>
      </c>
      <c r="AM239" s="106" t="s">
        <v>75</v>
      </c>
      <c r="AN239" s="103" t="s">
        <v>75</v>
      </c>
      <c r="AO239" s="92" t="s">
        <v>77</v>
      </c>
      <c r="AP239" s="106" t="s">
        <v>77</v>
      </c>
      <c r="AQ239" s="103"/>
      <c r="AR239" s="92"/>
      <c r="AS239" s="92"/>
      <c r="AT239" s="92"/>
      <c r="AU239" s="93"/>
      <c r="AV239" s="107">
        <f t="shared" si="86"/>
        <v>0</v>
      </c>
      <c r="AW239" s="98"/>
      <c r="AX239" s="98"/>
      <c r="AY239" s="98"/>
      <c r="AZ239" s="98"/>
      <c r="BA239" s="98"/>
      <c r="BB239" s="98"/>
      <c r="BC239" s="98"/>
      <c r="BD239" s="98"/>
      <c r="BE239" s="99"/>
    </row>
    <row r="240" spans="1:57" ht="34.049999999999997" customHeight="1" x14ac:dyDescent="0.3">
      <c r="A240" s="702"/>
      <c r="B240" s="674" t="s">
        <v>175</v>
      </c>
      <c r="C240" s="671" t="s">
        <v>176</v>
      </c>
      <c r="D240" s="51" t="s">
        <v>74</v>
      </c>
      <c r="E240" s="724">
        <v>70</v>
      </c>
      <c r="F240" s="681">
        <f>E240-SUM(M240:M244)</f>
        <v>15</v>
      </c>
      <c r="G240" s="53">
        <f t="shared" si="81"/>
        <v>0</v>
      </c>
      <c r="H240" s="54">
        <f t="shared" si="73"/>
        <v>0</v>
      </c>
      <c r="I240" s="55"/>
      <c r="J240" s="55"/>
      <c r="K240" s="55"/>
      <c r="L240" s="56"/>
      <c r="M240" s="57">
        <f t="shared" si="75"/>
        <v>0</v>
      </c>
      <c r="N240" s="58"/>
      <c r="O240" s="58"/>
      <c r="P240" s="58"/>
      <c r="Q240" s="58"/>
      <c r="R240" s="61"/>
      <c r="S240" s="62"/>
      <c r="T240" s="62"/>
      <c r="U240" s="62"/>
      <c r="V240" s="108"/>
      <c r="W240" s="108"/>
      <c r="X240" s="63"/>
      <c r="Y240" s="60"/>
      <c r="Z240" s="61"/>
      <c r="AA240" s="67"/>
      <c r="AB240" s="55"/>
      <c r="AC240" s="55"/>
      <c r="AD240" s="55"/>
      <c r="AE240" s="55"/>
      <c r="AF240" s="56"/>
      <c r="AG240" s="67"/>
      <c r="AH240" s="70"/>
      <c r="AI240" s="69"/>
      <c r="AJ240" s="68">
        <f t="shared" ref="AJ240:AJ241" si="91">SUM(AN240:AP240)</f>
        <v>0</v>
      </c>
      <c r="AK240" s="69" t="s">
        <v>75</v>
      </c>
      <c r="AL240" s="55" t="s">
        <v>75</v>
      </c>
      <c r="AM240" s="70" t="s">
        <v>75</v>
      </c>
      <c r="AN240" s="67"/>
      <c r="AO240" s="55"/>
      <c r="AP240" s="70"/>
      <c r="AQ240" s="67" t="s">
        <v>75</v>
      </c>
      <c r="AR240" s="55" t="s">
        <v>75</v>
      </c>
      <c r="AS240" s="55" t="s">
        <v>75</v>
      </c>
      <c r="AT240" s="55" t="s">
        <v>75</v>
      </c>
      <c r="AU240" s="70" t="s">
        <v>75</v>
      </c>
      <c r="AV240" s="71">
        <f t="shared" si="86"/>
        <v>0</v>
      </c>
      <c r="AW240" s="108"/>
      <c r="AX240" s="108"/>
      <c r="AY240" s="108"/>
      <c r="AZ240" s="108"/>
      <c r="BA240" s="108"/>
      <c r="BB240" s="108"/>
      <c r="BC240" s="108"/>
      <c r="BD240" s="108"/>
      <c r="BE240" s="63"/>
    </row>
    <row r="241" spans="1:57" ht="34.049999999999997" customHeight="1" x14ac:dyDescent="0.3">
      <c r="A241" s="702"/>
      <c r="B241" s="675"/>
      <c r="C241" s="672"/>
      <c r="D241" s="72" t="s">
        <v>76</v>
      </c>
      <c r="E241" s="678"/>
      <c r="F241" s="672"/>
      <c r="G241" s="73">
        <f t="shared" si="81"/>
        <v>0</v>
      </c>
      <c r="H241" s="74">
        <f t="shared" si="73"/>
        <v>0</v>
      </c>
      <c r="I241" s="75"/>
      <c r="J241" s="75"/>
      <c r="K241" s="75"/>
      <c r="L241" s="76"/>
      <c r="M241" s="77">
        <f t="shared" si="75"/>
        <v>0</v>
      </c>
      <c r="N241" s="78"/>
      <c r="O241" s="78"/>
      <c r="P241" s="78"/>
      <c r="Q241" s="78"/>
      <c r="R241" s="81"/>
      <c r="S241" s="62"/>
      <c r="T241" s="62"/>
      <c r="U241" s="62"/>
      <c r="V241" s="108"/>
      <c r="W241" s="108"/>
      <c r="X241" s="63"/>
      <c r="Y241" s="109"/>
      <c r="Z241" s="63"/>
      <c r="AA241" s="64"/>
      <c r="AB241" s="65"/>
      <c r="AC241" s="65"/>
      <c r="AD241" s="65"/>
      <c r="AE241" s="65"/>
      <c r="AF241" s="66"/>
      <c r="AG241" s="82"/>
      <c r="AH241" s="85"/>
      <c r="AI241" s="84"/>
      <c r="AJ241" s="83">
        <f t="shared" si="91"/>
        <v>0</v>
      </c>
      <c r="AK241" s="84" t="s">
        <v>77</v>
      </c>
      <c r="AL241" s="75" t="s">
        <v>77</v>
      </c>
      <c r="AM241" s="85" t="s">
        <v>77</v>
      </c>
      <c r="AN241" s="82"/>
      <c r="AO241" s="75"/>
      <c r="AP241" s="85"/>
      <c r="AQ241" s="82" t="s">
        <v>75</v>
      </c>
      <c r="AR241" s="75" t="s">
        <v>75</v>
      </c>
      <c r="AS241" s="75" t="s">
        <v>75</v>
      </c>
      <c r="AT241" s="75" t="s">
        <v>75</v>
      </c>
      <c r="AU241" s="85" t="s">
        <v>75</v>
      </c>
      <c r="AV241" s="86">
        <f t="shared" si="86"/>
        <v>0</v>
      </c>
      <c r="AW241" s="108"/>
      <c r="AX241" s="108"/>
      <c r="AY241" s="108"/>
      <c r="AZ241" s="108"/>
      <c r="BA241" s="108"/>
      <c r="BB241" s="108"/>
      <c r="BC241" s="108"/>
      <c r="BD241" s="108"/>
      <c r="BE241" s="63"/>
    </row>
    <row r="242" spans="1:57" ht="34.049999999999997" customHeight="1" x14ac:dyDescent="0.3">
      <c r="A242" s="702"/>
      <c r="B242" s="675"/>
      <c r="C242" s="672"/>
      <c r="D242" s="72" t="s">
        <v>78</v>
      </c>
      <c r="E242" s="678"/>
      <c r="F242" s="672"/>
      <c r="G242" s="73">
        <f t="shared" si="81"/>
        <v>0</v>
      </c>
      <c r="H242" s="74">
        <f t="shared" si="73"/>
        <v>0</v>
      </c>
      <c r="I242" s="75"/>
      <c r="J242" s="75"/>
      <c r="K242" s="75"/>
      <c r="L242" s="76"/>
      <c r="M242" s="77">
        <f t="shared" si="75"/>
        <v>0</v>
      </c>
      <c r="N242" s="78"/>
      <c r="O242" s="78"/>
      <c r="P242" s="78"/>
      <c r="Q242" s="78"/>
      <c r="R242" s="81"/>
      <c r="S242" s="62"/>
      <c r="T242" s="62"/>
      <c r="U242" s="62"/>
      <c r="V242" s="108"/>
      <c r="W242" s="108"/>
      <c r="X242" s="63"/>
      <c r="Y242" s="109"/>
      <c r="Z242" s="63"/>
      <c r="AA242" s="64"/>
      <c r="AB242" s="65"/>
      <c r="AC242" s="65"/>
      <c r="AD242" s="65"/>
      <c r="AE242" s="65"/>
      <c r="AF242" s="66"/>
      <c r="AG242" s="82"/>
      <c r="AH242" s="85"/>
      <c r="AI242" s="84"/>
      <c r="AJ242" s="83">
        <f>SUM(AK242:AM242)</f>
        <v>0</v>
      </c>
      <c r="AK242" s="84"/>
      <c r="AL242" s="75"/>
      <c r="AM242" s="85"/>
      <c r="AN242" s="82" t="s">
        <v>75</v>
      </c>
      <c r="AO242" s="75" t="s">
        <v>75</v>
      </c>
      <c r="AP242" s="85" t="s">
        <v>75</v>
      </c>
      <c r="AQ242" s="82" t="s">
        <v>75</v>
      </c>
      <c r="AR242" s="75" t="s">
        <v>75</v>
      </c>
      <c r="AS242" s="75" t="s">
        <v>75</v>
      </c>
      <c r="AT242" s="75" t="s">
        <v>75</v>
      </c>
      <c r="AU242" s="85" t="s">
        <v>75</v>
      </c>
      <c r="AV242" s="86">
        <f t="shared" si="86"/>
        <v>0</v>
      </c>
      <c r="AW242" s="108"/>
      <c r="AX242" s="108"/>
      <c r="AY242" s="108"/>
      <c r="AZ242" s="108"/>
      <c r="BA242" s="108"/>
      <c r="BB242" s="108"/>
      <c r="BC242" s="108"/>
      <c r="BD242" s="108"/>
      <c r="BE242" s="63"/>
    </row>
    <row r="243" spans="1:57" ht="34.049999999999997" customHeight="1" x14ac:dyDescent="0.3">
      <c r="A243" s="702"/>
      <c r="B243" s="675"/>
      <c r="C243" s="672"/>
      <c r="D243" s="72" t="s">
        <v>79</v>
      </c>
      <c r="E243" s="678"/>
      <c r="F243" s="672"/>
      <c r="G243" s="73">
        <f t="shared" si="81"/>
        <v>59</v>
      </c>
      <c r="H243" s="74">
        <f t="shared" si="73"/>
        <v>3</v>
      </c>
      <c r="I243" s="75"/>
      <c r="J243" s="75"/>
      <c r="K243" s="75">
        <v>3</v>
      </c>
      <c r="L243" s="76"/>
      <c r="M243" s="77">
        <f t="shared" si="75"/>
        <v>55</v>
      </c>
      <c r="N243" s="78">
        <v>55</v>
      </c>
      <c r="O243" s="78"/>
      <c r="P243" s="78"/>
      <c r="Q243" s="78"/>
      <c r="R243" s="81"/>
      <c r="S243" s="62">
        <v>22</v>
      </c>
      <c r="T243" s="62"/>
      <c r="U243" s="62"/>
      <c r="V243" s="108">
        <v>31</v>
      </c>
      <c r="W243" s="108">
        <v>2</v>
      </c>
      <c r="X243" s="63"/>
      <c r="Y243" s="109">
        <v>49</v>
      </c>
      <c r="Z243" s="63">
        <v>6</v>
      </c>
      <c r="AA243" s="64"/>
      <c r="AB243" s="65">
        <v>15</v>
      </c>
      <c r="AC243" s="65">
        <v>15</v>
      </c>
      <c r="AD243" s="65">
        <v>6</v>
      </c>
      <c r="AE243" s="65">
        <v>54</v>
      </c>
      <c r="AF243" s="66"/>
      <c r="AG243" s="82">
        <v>45</v>
      </c>
      <c r="AH243" s="85">
        <v>18</v>
      </c>
      <c r="AI243" s="84">
        <v>100</v>
      </c>
      <c r="AJ243" s="83">
        <f t="shared" ref="AJ243:AJ244" si="92">SUM(AQ243:AU243)</f>
        <v>55</v>
      </c>
      <c r="AK243" s="84" t="s">
        <v>77</v>
      </c>
      <c r="AL243" s="75" t="s">
        <v>77</v>
      </c>
      <c r="AM243" s="85" t="s">
        <v>77</v>
      </c>
      <c r="AN243" s="82" t="s">
        <v>75</v>
      </c>
      <c r="AO243" s="75" t="s">
        <v>75</v>
      </c>
      <c r="AP243" s="85" t="s">
        <v>75</v>
      </c>
      <c r="AQ243" s="82">
        <v>5</v>
      </c>
      <c r="AR243" s="75">
        <v>4</v>
      </c>
      <c r="AS243" s="75">
        <v>35</v>
      </c>
      <c r="AT243" s="75">
        <v>11</v>
      </c>
      <c r="AU243" s="85"/>
      <c r="AV243" s="86">
        <f t="shared" si="86"/>
        <v>4</v>
      </c>
      <c r="AW243" s="108"/>
      <c r="AX243" s="108">
        <v>1</v>
      </c>
      <c r="AY243" s="108"/>
      <c r="AZ243" s="108"/>
      <c r="BA243" s="108">
        <v>1</v>
      </c>
      <c r="BB243" s="108"/>
      <c r="BC243" s="108">
        <v>1</v>
      </c>
      <c r="BD243" s="108">
        <v>1</v>
      </c>
      <c r="BE243" s="63"/>
    </row>
    <row r="244" spans="1:57" ht="34.049999999999997" customHeight="1" x14ac:dyDescent="0.3">
      <c r="A244" s="702"/>
      <c r="B244" s="676"/>
      <c r="C244" s="673"/>
      <c r="D244" s="89" t="s">
        <v>80</v>
      </c>
      <c r="E244" s="679"/>
      <c r="F244" s="673"/>
      <c r="G244" s="90">
        <f t="shared" si="81"/>
        <v>0</v>
      </c>
      <c r="H244" s="91">
        <f t="shared" si="73"/>
        <v>0</v>
      </c>
      <c r="I244" s="92"/>
      <c r="J244" s="92"/>
      <c r="K244" s="92"/>
      <c r="L244" s="93"/>
      <c r="M244" s="110">
        <f t="shared" si="75"/>
        <v>0</v>
      </c>
      <c r="N244" s="98"/>
      <c r="O244" s="98"/>
      <c r="P244" s="98"/>
      <c r="Q244" s="98"/>
      <c r="R244" s="99"/>
      <c r="S244" s="100"/>
      <c r="T244" s="100"/>
      <c r="U244" s="100"/>
      <c r="V244" s="78"/>
      <c r="W244" s="78"/>
      <c r="X244" s="81"/>
      <c r="Y244" s="80"/>
      <c r="Z244" s="81"/>
      <c r="AA244" s="82"/>
      <c r="AB244" s="75"/>
      <c r="AC244" s="75"/>
      <c r="AD244" s="75"/>
      <c r="AE244" s="75"/>
      <c r="AF244" s="76"/>
      <c r="AG244" s="103"/>
      <c r="AH244" s="106"/>
      <c r="AI244" s="111"/>
      <c r="AJ244" s="112">
        <f t="shared" si="92"/>
        <v>0</v>
      </c>
      <c r="AK244" s="105" t="s">
        <v>75</v>
      </c>
      <c r="AL244" s="92" t="s">
        <v>75</v>
      </c>
      <c r="AM244" s="106" t="s">
        <v>75</v>
      </c>
      <c r="AN244" s="103" t="s">
        <v>75</v>
      </c>
      <c r="AO244" s="92" t="s">
        <v>77</v>
      </c>
      <c r="AP244" s="106" t="s">
        <v>77</v>
      </c>
      <c r="AQ244" s="103"/>
      <c r="AR244" s="92"/>
      <c r="AS244" s="92"/>
      <c r="AT244" s="92"/>
      <c r="AU244" s="106"/>
      <c r="AV244" s="107">
        <f t="shared" si="86"/>
        <v>0</v>
      </c>
      <c r="AW244" s="78"/>
      <c r="AX244" s="78"/>
      <c r="AY244" s="78"/>
      <c r="AZ244" s="78"/>
      <c r="BA244" s="78"/>
      <c r="BB244" s="78"/>
      <c r="BC244" s="78"/>
      <c r="BD244" s="78"/>
      <c r="BE244" s="81"/>
    </row>
    <row r="245" spans="1:57" ht="34.049999999999997" customHeight="1" x14ac:dyDescent="0.3">
      <c r="A245" s="702"/>
      <c r="B245" s="674" t="s">
        <v>177</v>
      </c>
      <c r="C245" s="671" t="s">
        <v>172</v>
      </c>
      <c r="D245" s="51" t="s">
        <v>74</v>
      </c>
      <c r="E245" s="724">
        <v>75</v>
      </c>
      <c r="F245" s="681">
        <f>E245-SUM(M245:M249)</f>
        <v>-8</v>
      </c>
      <c r="G245" s="53">
        <f t="shared" si="81"/>
        <v>0</v>
      </c>
      <c r="H245" s="54">
        <f t="shared" si="73"/>
        <v>0</v>
      </c>
      <c r="I245" s="55"/>
      <c r="J245" s="55"/>
      <c r="K245" s="55"/>
      <c r="L245" s="56"/>
      <c r="M245" s="57">
        <f t="shared" si="75"/>
        <v>0</v>
      </c>
      <c r="N245" s="58"/>
      <c r="O245" s="58"/>
      <c r="P245" s="58"/>
      <c r="Q245" s="58"/>
      <c r="R245" s="61"/>
      <c r="S245" s="113"/>
      <c r="T245" s="113"/>
      <c r="U245" s="113"/>
      <c r="V245" s="58"/>
      <c r="W245" s="58"/>
      <c r="X245" s="61"/>
      <c r="Y245" s="60"/>
      <c r="Z245" s="61"/>
      <c r="AA245" s="67"/>
      <c r="AB245" s="55"/>
      <c r="AC245" s="55"/>
      <c r="AD245" s="55"/>
      <c r="AE245" s="55"/>
      <c r="AF245" s="56"/>
      <c r="AG245" s="67"/>
      <c r="AH245" s="70"/>
      <c r="AI245" s="69"/>
      <c r="AJ245" s="68">
        <f t="shared" ref="AJ245:AJ246" si="93">SUM(AN245:AP245)</f>
        <v>0</v>
      </c>
      <c r="AK245" s="69" t="s">
        <v>75</v>
      </c>
      <c r="AL245" s="55" t="s">
        <v>75</v>
      </c>
      <c r="AM245" s="70" t="s">
        <v>75</v>
      </c>
      <c r="AN245" s="67"/>
      <c r="AO245" s="55"/>
      <c r="AP245" s="70"/>
      <c r="AQ245" s="67" t="s">
        <v>75</v>
      </c>
      <c r="AR245" s="55" t="s">
        <v>75</v>
      </c>
      <c r="AS245" s="55" t="s">
        <v>75</v>
      </c>
      <c r="AT245" s="55" t="s">
        <v>75</v>
      </c>
      <c r="AU245" s="70" t="s">
        <v>75</v>
      </c>
      <c r="AV245" s="71">
        <f t="shared" si="86"/>
        <v>0</v>
      </c>
      <c r="AW245" s="58"/>
      <c r="AX245" s="58"/>
      <c r="AY245" s="58"/>
      <c r="AZ245" s="58"/>
      <c r="BA245" s="58"/>
      <c r="BB245" s="58"/>
      <c r="BC245" s="58"/>
      <c r="BD245" s="58"/>
      <c r="BE245" s="61"/>
    </row>
    <row r="246" spans="1:57" ht="34.049999999999997" customHeight="1" x14ac:dyDescent="0.3">
      <c r="A246" s="702"/>
      <c r="B246" s="675"/>
      <c r="C246" s="672"/>
      <c r="D246" s="72" t="s">
        <v>76</v>
      </c>
      <c r="E246" s="678"/>
      <c r="F246" s="672"/>
      <c r="G246" s="73">
        <f t="shared" si="81"/>
        <v>0</v>
      </c>
      <c r="H246" s="74">
        <f t="shared" si="73"/>
        <v>0</v>
      </c>
      <c r="I246" s="75"/>
      <c r="J246" s="75"/>
      <c r="K246" s="75"/>
      <c r="L246" s="76"/>
      <c r="M246" s="77">
        <f t="shared" si="75"/>
        <v>0</v>
      </c>
      <c r="N246" s="78"/>
      <c r="O246" s="78"/>
      <c r="P246" s="78"/>
      <c r="Q246" s="78"/>
      <c r="R246" s="81"/>
      <c r="S246" s="62"/>
      <c r="T246" s="62"/>
      <c r="U246" s="62"/>
      <c r="V246" s="108"/>
      <c r="W246" s="108"/>
      <c r="X246" s="63"/>
      <c r="Y246" s="109"/>
      <c r="Z246" s="63"/>
      <c r="AA246" s="64"/>
      <c r="AB246" s="65"/>
      <c r="AC246" s="65"/>
      <c r="AD246" s="65"/>
      <c r="AE246" s="65"/>
      <c r="AF246" s="66"/>
      <c r="AG246" s="82"/>
      <c r="AH246" s="85"/>
      <c r="AI246" s="84"/>
      <c r="AJ246" s="83">
        <f t="shared" si="93"/>
        <v>0</v>
      </c>
      <c r="AK246" s="84" t="s">
        <v>77</v>
      </c>
      <c r="AL246" s="75" t="s">
        <v>77</v>
      </c>
      <c r="AM246" s="85" t="s">
        <v>77</v>
      </c>
      <c r="AN246" s="82"/>
      <c r="AO246" s="75"/>
      <c r="AP246" s="85"/>
      <c r="AQ246" s="82" t="s">
        <v>75</v>
      </c>
      <c r="AR246" s="75" t="s">
        <v>75</v>
      </c>
      <c r="AS246" s="75" t="s">
        <v>75</v>
      </c>
      <c r="AT246" s="75" t="s">
        <v>75</v>
      </c>
      <c r="AU246" s="85" t="s">
        <v>75</v>
      </c>
      <c r="AV246" s="86">
        <f t="shared" si="86"/>
        <v>0</v>
      </c>
      <c r="AW246" s="108"/>
      <c r="AX246" s="108"/>
      <c r="AY246" s="108"/>
      <c r="AZ246" s="108"/>
      <c r="BA246" s="108"/>
      <c r="BB246" s="108"/>
      <c r="BC246" s="108"/>
      <c r="BD246" s="108"/>
      <c r="BE246" s="63"/>
    </row>
    <row r="247" spans="1:57" ht="34.049999999999997" customHeight="1" x14ac:dyDescent="0.3">
      <c r="A247" s="702"/>
      <c r="B247" s="675"/>
      <c r="C247" s="672"/>
      <c r="D247" s="72" t="s">
        <v>78</v>
      </c>
      <c r="E247" s="678"/>
      <c r="F247" s="672"/>
      <c r="G247" s="73">
        <f t="shared" si="81"/>
        <v>0</v>
      </c>
      <c r="H247" s="74">
        <f t="shared" si="73"/>
        <v>0</v>
      </c>
      <c r="I247" s="75"/>
      <c r="J247" s="75"/>
      <c r="K247" s="75"/>
      <c r="L247" s="76"/>
      <c r="M247" s="77">
        <f t="shared" si="75"/>
        <v>0</v>
      </c>
      <c r="N247" s="78"/>
      <c r="O247" s="78"/>
      <c r="P247" s="78"/>
      <c r="Q247" s="78"/>
      <c r="R247" s="81"/>
      <c r="S247" s="62"/>
      <c r="T247" s="62"/>
      <c r="U247" s="62"/>
      <c r="V247" s="108"/>
      <c r="W247" s="108"/>
      <c r="X247" s="63"/>
      <c r="Y247" s="109"/>
      <c r="Z247" s="63"/>
      <c r="AA247" s="64"/>
      <c r="AB247" s="65"/>
      <c r="AC247" s="65"/>
      <c r="AD247" s="65"/>
      <c r="AE247" s="65"/>
      <c r="AF247" s="66"/>
      <c r="AG247" s="82"/>
      <c r="AH247" s="85"/>
      <c r="AI247" s="84"/>
      <c r="AJ247" s="83">
        <f>SUM(AK247:AM247)</f>
        <v>0</v>
      </c>
      <c r="AK247" s="84"/>
      <c r="AL247" s="75"/>
      <c r="AM247" s="85"/>
      <c r="AN247" s="82" t="s">
        <v>75</v>
      </c>
      <c r="AO247" s="75" t="s">
        <v>75</v>
      </c>
      <c r="AP247" s="85" t="s">
        <v>75</v>
      </c>
      <c r="AQ247" s="82" t="s">
        <v>75</v>
      </c>
      <c r="AR247" s="75" t="s">
        <v>75</v>
      </c>
      <c r="AS247" s="75" t="s">
        <v>75</v>
      </c>
      <c r="AT247" s="75" t="s">
        <v>75</v>
      </c>
      <c r="AU247" s="85" t="s">
        <v>75</v>
      </c>
      <c r="AV247" s="86">
        <f t="shared" si="86"/>
        <v>0</v>
      </c>
      <c r="AW247" s="108"/>
      <c r="AX247" s="108"/>
      <c r="AY247" s="108"/>
      <c r="AZ247" s="108"/>
      <c r="BA247" s="108"/>
      <c r="BB247" s="108"/>
      <c r="BC247" s="108"/>
      <c r="BD247" s="108"/>
      <c r="BE247" s="63"/>
    </row>
    <row r="248" spans="1:57" ht="34.049999999999997" customHeight="1" x14ac:dyDescent="0.3">
      <c r="A248" s="702"/>
      <c r="B248" s="675"/>
      <c r="C248" s="672"/>
      <c r="D248" s="72" t="s">
        <v>79</v>
      </c>
      <c r="E248" s="678"/>
      <c r="F248" s="672"/>
      <c r="G248" s="73">
        <f t="shared" si="81"/>
        <v>84</v>
      </c>
      <c r="H248" s="74">
        <f t="shared" si="73"/>
        <v>3</v>
      </c>
      <c r="I248" s="75">
        <v>2</v>
      </c>
      <c r="J248" s="75">
        <v>1</v>
      </c>
      <c r="K248" s="75"/>
      <c r="L248" s="76"/>
      <c r="M248" s="77">
        <f t="shared" si="75"/>
        <v>83</v>
      </c>
      <c r="N248" s="78">
        <v>83</v>
      </c>
      <c r="O248" s="78"/>
      <c r="P248" s="78"/>
      <c r="Q248" s="78"/>
      <c r="R248" s="81"/>
      <c r="S248" s="62">
        <v>3</v>
      </c>
      <c r="T248" s="62"/>
      <c r="U248" s="62"/>
      <c r="V248" s="108">
        <v>80</v>
      </c>
      <c r="W248" s="108"/>
      <c r="X248" s="63"/>
      <c r="Y248" s="109">
        <v>72</v>
      </c>
      <c r="Z248" s="63">
        <v>11</v>
      </c>
      <c r="AA248" s="64"/>
      <c r="AB248" s="65">
        <v>12</v>
      </c>
      <c r="AC248" s="65">
        <v>12</v>
      </c>
      <c r="AD248" s="65">
        <v>16</v>
      </c>
      <c r="AE248" s="65">
        <v>39</v>
      </c>
      <c r="AF248" s="66">
        <v>8</v>
      </c>
      <c r="AG248" s="82">
        <v>42.4</v>
      </c>
      <c r="AH248" s="85">
        <v>20</v>
      </c>
      <c r="AI248" s="84">
        <v>84.5</v>
      </c>
      <c r="AJ248" s="83">
        <f t="shared" ref="AJ248:AJ249" si="94">SUM(AQ248:AU248)</f>
        <v>82</v>
      </c>
      <c r="AK248" s="84" t="s">
        <v>77</v>
      </c>
      <c r="AL248" s="75" t="s">
        <v>77</v>
      </c>
      <c r="AM248" s="85" t="s">
        <v>77</v>
      </c>
      <c r="AN248" s="82" t="s">
        <v>75</v>
      </c>
      <c r="AO248" s="75" t="s">
        <v>75</v>
      </c>
      <c r="AP248" s="85" t="s">
        <v>75</v>
      </c>
      <c r="AQ248" s="82">
        <v>12</v>
      </c>
      <c r="AR248" s="75">
        <v>27</v>
      </c>
      <c r="AS248" s="75">
        <v>35</v>
      </c>
      <c r="AT248" s="75">
        <v>7</v>
      </c>
      <c r="AU248" s="85">
        <v>1</v>
      </c>
      <c r="AV248" s="86">
        <f t="shared" si="86"/>
        <v>1</v>
      </c>
      <c r="AW248" s="108"/>
      <c r="AX248" s="108"/>
      <c r="AY248" s="108"/>
      <c r="AZ248" s="108"/>
      <c r="BA248" s="108"/>
      <c r="BB248" s="108"/>
      <c r="BC248" s="108"/>
      <c r="BD248" s="108"/>
      <c r="BE248" s="63">
        <v>1</v>
      </c>
    </row>
    <row r="249" spans="1:57" ht="34.049999999999997" customHeight="1" x14ac:dyDescent="0.3">
      <c r="A249" s="702"/>
      <c r="B249" s="676"/>
      <c r="C249" s="673"/>
      <c r="D249" s="89" t="s">
        <v>80</v>
      </c>
      <c r="E249" s="679"/>
      <c r="F249" s="673"/>
      <c r="G249" s="90">
        <f t="shared" si="81"/>
        <v>0</v>
      </c>
      <c r="H249" s="91">
        <f t="shared" si="73"/>
        <v>0</v>
      </c>
      <c r="I249" s="92"/>
      <c r="J249" s="92"/>
      <c r="K249" s="92"/>
      <c r="L249" s="93"/>
      <c r="M249" s="110">
        <f t="shared" si="75"/>
        <v>0</v>
      </c>
      <c r="N249" s="98"/>
      <c r="O249" s="98"/>
      <c r="P249" s="98"/>
      <c r="Q249" s="98"/>
      <c r="R249" s="99"/>
      <c r="S249" s="114"/>
      <c r="T249" s="114"/>
      <c r="U249" s="114"/>
      <c r="V249" s="98"/>
      <c r="W249" s="98"/>
      <c r="X249" s="99"/>
      <c r="Y249" s="97"/>
      <c r="Z249" s="99"/>
      <c r="AA249" s="103"/>
      <c r="AB249" s="92"/>
      <c r="AC249" s="92"/>
      <c r="AD249" s="92"/>
      <c r="AE249" s="92"/>
      <c r="AF249" s="93"/>
      <c r="AG249" s="103"/>
      <c r="AH249" s="106"/>
      <c r="AI249" s="105"/>
      <c r="AJ249" s="104">
        <f t="shared" si="94"/>
        <v>0</v>
      </c>
      <c r="AK249" s="105" t="s">
        <v>75</v>
      </c>
      <c r="AL249" s="92" t="s">
        <v>75</v>
      </c>
      <c r="AM249" s="106" t="s">
        <v>75</v>
      </c>
      <c r="AN249" s="103" t="s">
        <v>75</v>
      </c>
      <c r="AO249" s="92" t="s">
        <v>77</v>
      </c>
      <c r="AP249" s="106" t="s">
        <v>77</v>
      </c>
      <c r="AQ249" s="103"/>
      <c r="AR249" s="92"/>
      <c r="AS249" s="92"/>
      <c r="AT249" s="92"/>
      <c r="AU249" s="106"/>
      <c r="AV249" s="107">
        <f t="shared" si="86"/>
        <v>0</v>
      </c>
      <c r="AW249" s="98"/>
      <c r="AX249" s="98"/>
      <c r="AY249" s="98"/>
      <c r="AZ249" s="98"/>
      <c r="BA249" s="98"/>
      <c r="BB249" s="98"/>
      <c r="BC249" s="98"/>
      <c r="BD249" s="98"/>
      <c r="BE249" s="99"/>
    </row>
    <row r="250" spans="1:57" ht="34.049999999999997" customHeight="1" x14ac:dyDescent="0.3">
      <c r="A250" s="702"/>
      <c r="B250" s="674" t="s">
        <v>178</v>
      </c>
      <c r="C250" s="671" t="s">
        <v>179</v>
      </c>
      <c r="D250" s="51" t="s">
        <v>74</v>
      </c>
      <c r="E250" s="724">
        <v>75</v>
      </c>
      <c r="F250" s="681">
        <f>E250-SUM(M250:M254)</f>
        <v>12</v>
      </c>
      <c r="G250" s="53">
        <f t="shared" si="81"/>
        <v>0</v>
      </c>
      <c r="H250" s="54">
        <f t="shared" si="73"/>
        <v>0</v>
      </c>
      <c r="I250" s="55"/>
      <c r="J250" s="55"/>
      <c r="K250" s="55"/>
      <c r="L250" s="56"/>
      <c r="M250" s="57">
        <f t="shared" si="75"/>
        <v>0</v>
      </c>
      <c r="N250" s="58"/>
      <c r="O250" s="58"/>
      <c r="P250" s="58"/>
      <c r="Q250" s="58"/>
      <c r="R250" s="59"/>
      <c r="S250" s="60"/>
      <c r="T250" s="58"/>
      <c r="U250" s="58"/>
      <c r="V250" s="55"/>
      <c r="W250" s="58"/>
      <c r="X250" s="61"/>
      <c r="Y250" s="62"/>
      <c r="Z250" s="63"/>
      <c r="AA250" s="64"/>
      <c r="AB250" s="65"/>
      <c r="AC250" s="65"/>
      <c r="AD250" s="65"/>
      <c r="AE250" s="65"/>
      <c r="AF250" s="66"/>
      <c r="AG250" s="64"/>
      <c r="AH250" s="66"/>
      <c r="AI250" s="67"/>
      <c r="AJ250" s="68">
        <f t="shared" ref="AJ250:AJ251" si="95">SUM(AN250:AP250)</f>
        <v>0</v>
      </c>
      <c r="AK250" s="69" t="s">
        <v>75</v>
      </c>
      <c r="AL250" s="55" t="s">
        <v>75</v>
      </c>
      <c r="AM250" s="70" t="s">
        <v>75</v>
      </c>
      <c r="AN250" s="67"/>
      <c r="AO250" s="55"/>
      <c r="AP250" s="70"/>
      <c r="AQ250" s="67" t="s">
        <v>75</v>
      </c>
      <c r="AR250" s="55" t="s">
        <v>75</v>
      </c>
      <c r="AS250" s="55" t="s">
        <v>75</v>
      </c>
      <c r="AT250" s="55" t="s">
        <v>75</v>
      </c>
      <c r="AU250" s="56" t="s">
        <v>75</v>
      </c>
      <c r="AV250" s="71">
        <f t="shared" si="86"/>
        <v>0</v>
      </c>
      <c r="AW250" s="58"/>
      <c r="AX250" s="58"/>
      <c r="AY250" s="58"/>
      <c r="AZ250" s="58"/>
      <c r="BA250" s="58"/>
      <c r="BB250" s="58"/>
      <c r="BC250" s="58"/>
      <c r="BD250" s="58"/>
      <c r="BE250" s="61"/>
    </row>
    <row r="251" spans="1:57" ht="34.049999999999997" customHeight="1" x14ac:dyDescent="0.3">
      <c r="A251" s="702"/>
      <c r="B251" s="675"/>
      <c r="C251" s="672"/>
      <c r="D251" s="72" t="s">
        <v>76</v>
      </c>
      <c r="E251" s="678"/>
      <c r="F251" s="672"/>
      <c r="G251" s="73">
        <f t="shared" si="81"/>
        <v>0</v>
      </c>
      <c r="H251" s="74">
        <f t="shared" si="73"/>
        <v>0</v>
      </c>
      <c r="I251" s="75"/>
      <c r="J251" s="75"/>
      <c r="K251" s="75"/>
      <c r="L251" s="76"/>
      <c r="M251" s="77">
        <f t="shared" si="75"/>
        <v>0</v>
      </c>
      <c r="N251" s="78"/>
      <c r="O251" s="78"/>
      <c r="P251" s="78"/>
      <c r="Q251" s="78"/>
      <c r="R251" s="79"/>
      <c r="S251" s="80"/>
      <c r="T251" s="75"/>
      <c r="U251" s="75"/>
      <c r="V251" s="78"/>
      <c r="W251" s="78"/>
      <c r="X251" s="81"/>
      <c r="Y251" s="62"/>
      <c r="Z251" s="63"/>
      <c r="AA251" s="64"/>
      <c r="AB251" s="65"/>
      <c r="AC251" s="65"/>
      <c r="AD251" s="65"/>
      <c r="AE251" s="65"/>
      <c r="AF251" s="66"/>
      <c r="AG251" s="82"/>
      <c r="AH251" s="76"/>
      <c r="AI251" s="82"/>
      <c r="AJ251" s="83">
        <f t="shared" si="95"/>
        <v>0</v>
      </c>
      <c r="AK251" s="84" t="s">
        <v>77</v>
      </c>
      <c r="AL251" s="75" t="s">
        <v>77</v>
      </c>
      <c r="AM251" s="85" t="s">
        <v>77</v>
      </c>
      <c r="AN251" s="82"/>
      <c r="AO251" s="75"/>
      <c r="AP251" s="85"/>
      <c r="AQ251" s="82" t="s">
        <v>75</v>
      </c>
      <c r="AR251" s="75" t="s">
        <v>75</v>
      </c>
      <c r="AS251" s="75" t="s">
        <v>75</v>
      </c>
      <c r="AT251" s="75" t="s">
        <v>75</v>
      </c>
      <c r="AU251" s="76" t="s">
        <v>75</v>
      </c>
      <c r="AV251" s="86">
        <f t="shared" si="86"/>
        <v>0</v>
      </c>
      <c r="AW251" s="78"/>
      <c r="AX251" s="78"/>
      <c r="AY251" s="78"/>
      <c r="AZ251" s="78"/>
      <c r="BA251" s="78"/>
      <c r="BB251" s="78"/>
      <c r="BC251" s="78"/>
      <c r="BD251" s="78"/>
      <c r="BE251" s="81"/>
    </row>
    <row r="252" spans="1:57" ht="34.049999999999997" customHeight="1" x14ac:dyDescent="0.3">
      <c r="A252" s="702"/>
      <c r="B252" s="675"/>
      <c r="C252" s="672"/>
      <c r="D252" s="72" t="s">
        <v>78</v>
      </c>
      <c r="E252" s="678"/>
      <c r="F252" s="672"/>
      <c r="G252" s="73">
        <f t="shared" si="81"/>
        <v>0</v>
      </c>
      <c r="H252" s="74">
        <f t="shared" si="73"/>
        <v>0</v>
      </c>
      <c r="I252" s="75"/>
      <c r="J252" s="75"/>
      <c r="K252" s="75"/>
      <c r="L252" s="76"/>
      <c r="M252" s="77">
        <f t="shared" si="75"/>
        <v>0</v>
      </c>
      <c r="N252" s="78"/>
      <c r="O252" s="78"/>
      <c r="P252" s="78"/>
      <c r="Q252" s="87"/>
      <c r="R252" s="79"/>
      <c r="S252" s="80"/>
      <c r="T252" s="78"/>
      <c r="U252" s="78"/>
      <c r="V252" s="78"/>
      <c r="W252" s="78"/>
      <c r="X252" s="81"/>
      <c r="Y252" s="62"/>
      <c r="Z252" s="63"/>
      <c r="AA252" s="64"/>
      <c r="AB252" s="65"/>
      <c r="AC252" s="65"/>
      <c r="AD252" s="65"/>
      <c r="AE252" s="65"/>
      <c r="AF252" s="66"/>
      <c r="AG252" s="82"/>
      <c r="AH252" s="76"/>
      <c r="AI252" s="82"/>
      <c r="AJ252" s="83">
        <f>SUM(AK252:AM252)</f>
        <v>0</v>
      </c>
      <c r="AK252" s="84"/>
      <c r="AL252" s="75"/>
      <c r="AM252" s="85"/>
      <c r="AN252" s="82" t="s">
        <v>75</v>
      </c>
      <c r="AO252" s="75" t="s">
        <v>75</v>
      </c>
      <c r="AP252" s="85" t="s">
        <v>75</v>
      </c>
      <c r="AQ252" s="82" t="s">
        <v>75</v>
      </c>
      <c r="AR252" s="75" t="s">
        <v>75</v>
      </c>
      <c r="AS252" s="75" t="s">
        <v>75</v>
      </c>
      <c r="AT252" s="75" t="s">
        <v>75</v>
      </c>
      <c r="AU252" s="76" t="s">
        <v>75</v>
      </c>
      <c r="AV252" s="86">
        <f t="shared" si="86"/>
        <v>0</v>
      </c>
      <c r="AW252" s="78"/>
      <c r="AX252" s="78"/>
      <c r="AY252" s="78"/>
      <c r="AZ252" s="78"/>
      <c r="BA252" s="78"/>
      <c r="BB252" s="78"/>
      <c r="BC252" s="78"/>
      <c r="BD252" s="78"/>
      <c r="BE252" s="81"/>
    </row>
    <row r="253" spans="1:57" ht="34.049999999999997" customHeight="1" x14ac:dyDescent="0.3">
      <c r="A253" s="702"/>
      <c r="B253" s="675"/>
      <c r="C253" s="672"/>
      <c r="D253" s="72" t="s">
        <v>79</v>
      </c>
      <c r="E253" s="678"/>
      <c r="F253" s="672"/>
      <c r="G253" s="73">
        <f t="shared" si="81"/>
        <v>64</v>
      </c>
      <c r="H253" s="74">
        <f t="shared" si="73"/>
        <v>2</v>
      </c>
      <c r="I253" s="75">
        <v>1</v>
      </c>
      <c r="J253" s="75"/>
      <c r="K253" s="75">
        <v>1</v>
      </c>
      <c r="L253" s="76"/>
      <c r="M253" s="77">
        <f t="shared" si="75"/>
        <v>63</v>
      </c>
      <c r="N253" s="78">
        <v>63</v>
      </c>
      <c r="O253" s="78"/>
      <c r="P253" s="78"/>
      <c r="Q253" s="78"/>
      <c r="R253" s="79"/>
      <c r="S253" s="80">
        <v>1</v>
      </c>
      <c r="T253" s="78"/>
      <c r="U253" s="78"/>
      <c r="V253" s="78">
        <v>60</v>
      </c>
      <c r="W253" s="78">
        <v>2</v>
      </c>
      <c r="X253" s="81"/>
      <c r="Y253" s="62">
        <v>56</v>
      </c>
      <c r="Z253" s="63">
        <v>7</v>
      </c>
      <c r="AA253" s="64"/>
      <c r="AB253" s="65">
        <v>15</v>
      </c>
      <c r="AC253" s="65">
        <v>13</v>
      </c>
      <c r="AD253" s="65">
        <v>2</v>
      </c>
      <c r="AE253" s="65">
        <v>61</v>
      </c>
      <c r="AF253" s="66">
        <v>2</v>
      </c>
      <c r="AG253" s="82">
        <v>38</v>
      </c>
      <c r="AH253" s="76">
        <v>25</v>
      </c>
      <c r="AI253" s="82">
        <v>75</v>
      </c>
      <c r="AJ253" s="83">
        <f t="shared" ref="AJ253:AJ254" si="96">SUM(AQ253:AU253)</f>
        <v>63</v>
      </c>
      <c r="AK253" s="84" t="s">
        <v>77</v>
      </c>
      <c r="AL253" s="75" t="s">
        <v>77</v>
      </c>
      <c r="AM253" s="85" t="s">
        <v>77</v>
      </c>
      <c r="AN253" s="82" t="s">
        <v>75</v>
      </c>
      <c r="AO253" s="75" t="s">
        <v>75</v>
      </c>
      <c r="AP253" s="85" t="s">
        <v>75</v>
      </c>
      <c r="AQ253" s="88">
        <v>20</v>
      </c>
      <c r="AR253" s="76">
        <v>15</v>
      </c>
      <c r="AS253" s="76">
        <v>26</v>
      </c>
      <c r="AT253" s="76">
        <v>2</v>
      </c>
      <c r="AU253" s="85"/>
      <c r="AV253" s="86">
        <f t="shared" si="86"/>
        <v>1</v>
      </c>
      <c r="AW253" s="78"/>
      <c r="AX253" s="78"/>
      <c r="AY253" s="78"/>
      <c r="AZ253" s="78"/>
      <c r="BA253" s="78"/>
      <c r="BB253" s="78"/>
      <c r="BC253" s="78"/>
      <c r="BD253" s="78">
        <v>1</v>
      </c>
      <c r="BE253" s="81"/>
    </row>
    <row r="254" spans="1:57" ht="34.049999999999997" customHeight="1" x14ac:dyDescent="0.3">
      <c r="A254" s="702"/>
      <c r="B254" s="676"/>
      <c r="C254" s="673"/>
      <c r="D254" s="89" t="s">
        <v>80</v>
      </c>
      <c r="E254" s="679"/>
      <c r="F254" s="673"/>
      <c r="G254" s="90">
        <f t="shared" si="81"/>
        <v>0</v>
      </c>
      <c r="H254" s="91">
        <f t="shared" si="73"/>
        <v>0</v>
      </c>
      <c r="I254" s="92"/>
      <c r="J254" s="92"/>
      <c r="K254" s="92"/>
      <c r="L254" s="93"/>
      <c r="M254" s="94">
        <f t="shared" si="75"/>
        <v>0</v>
      </c>
      <c r="N254" s="95"/>
      <c r="O254" s="95"/>
      <c r="P254" s="95"/>
      <c r="Q254" s="95"/>
      <c r="R254" s="96"/>
      <c r="S254" s="97"/>
      <c r="T254" s="98"/>
      <c r="U254" s="98"/>
      <c r="V254" s="98"/>
      <c r="W254" s="98"/>
      <c r="X254" s="99"/>
      <c r="Y254" s="100"/>
      <c r="Z254" s="81"/>
      <c r="AA254" s="82"/>
      <c r="AB254" s="75"/>
      <c r="AC254" s="75"/>
      <c r="AD254" s="75"/>
      <c r="AE254" s="75"/>
      <c r="AF254" s="76"/>
      <c r="AG254" s="101"/>
      <c r="AH254" s="102"/>
      <c r="AI254" s="103"/>
      <c r="AJ254" s="104">
        <f t="shared" si="96"/>
        <v>0</v>
      </c>
      <c r="AK254" s="105" t="s">
        <v>75</v>
      </c>
      <c r="AL254" s="92" t="s">
        <v>75</v>
      </c>
      <c r="AM254" s="106" t="s">
        <v>75</v>
      </c>
      <c r="AN254" s="103" t="s">
        <v>75</v>
      </c>
      <c r="AO254" s="92" t="s">
        <v>77</v>
      </c>
      <c r="AP254" s="106" t="s">
        <v>77</v>
      </c>
      <c r="AQ254" s="103"/>
      <c r="AR254" s="92"/>
      <c r="AS254" s="92"/>
      <c r="AT254" s="92"/>
      <c r="AU254" s="93"/>
      <c r="AV254" s="107">
        <f t="shared" si="86"/>
        <v>0</v>
      </c>
      <c r="AW254" s="98"/>
      <c r="AX254" s="98"/>
      <c r="AY254" s="98"/>
      <c r="AZ254" s="98"/>
      <c r="BA254" s="98"/>
      <c r="BB254" s="98"/>
      <c r="BC254" s="98"/>
      <c r="BD254" s="98"/>
      <c r="BE254" s="99"/>
    </row>
    <row r="255" spans="1:57" ht="34.049999999999997" customHeight="1" x14ac:dyDescent="0.3">
      <c r="A255" s="702"/>
      <c r="B255" s="674" t="s">
        <v>180</v>
      </c>
      <c r="C255" s="671" t="s">
        <v>181</v>
      </c>
      <c r="D255" s="51" t="s">
        <v>74</v>
      </c>
      <c r="E255" s="724">
        <v>75</v>
      </c>
      <c r="F255" s="681">
        <f>E255-SUM(M255:M259)</f>
        <v>5</v>
      </c>
      <c r="G255" s="53">
        <f t="shared" si="81"/>
        <v>0</v>
      </c>
      <c r="H255" s="54">
        <f t="shared" si="73"/>
        <v>0</v>
      </c>
      <c r="I255" s="55"/>
      <c r="J255" s="55"/>
      <c r="K255" s="55"/>
      <c r="L255" s="56"/>
      <c r="M255" s="57">
        <f t="shared" si="75"/>
        <v>0</v>
      </c>
      <c r="N255" s="58"/>
      <c r="O255" s="58"/>
      <c r="P255" s="58"/>
      <c r="Q255" s="58"/>
      <c r="R255" s="61"/>
      <c r="S255" s="62"/>
      <c r="T255" s="62"/>
      <c r="U255" s="62"/>
      <c r="V255" s="108"/>
      <c r="W255" s="108"/>
      <c r="X255" s="63"/>
      <c r="Y255" s="60"/>
      <c r="Z255" s="61"/>
      <c r="AA255" s="67"/>
      <c r="AB255" s="55"/>
      <c r="AC255" s="55"/>
      <c r="AD255" s="55"/>
      <c r="AE255" s="55"/>
      <c r="AF255" s="56"/>
      <c r="AG255" s="67"/>
      <c r="AH255" s="70"/>
      <c r="AI255" s="69"/>
      <c r="AJ255" s="68">
        <f t="shared" ref="AJ255:AJ256" si="97">SUM(AN255:AP255)</f>
        <v>0</v>
      </c>
      <c r="AK255" s="69" t="s">
        <v>75</v>
      </c>
      <c r="AL255" s="55" t="s">
        <v>75</v>
      </c>
      <c r="AM255" s="70" t="s">
        <v>75</v>
      </c>
      <c r="AN255" s="67"/>
      <c r="AO255" s="55"/>
      <c r="AP255" s="70"/>
      <c r="AQ255" s="67" t="s">
        <v>75</v>
      </c>
      <c r="AR255" s="55" t="s">
        <v>75</v>
      </c>
      <c r="AS255" s="55" t="s">
        <v>75</v>
      </c>
      <c r="AT255" s="55" t="s">
        <v>75</v>
      </c>
      <c r="AU255" s="70" t="s">
        <v>75</v>
      </c>
      <c r="AV255" s="71">
        <f t="shared" si="86"/>
        <v>0</v>
      </c>
      <c r="AW255" s="108"/>
      <c r="AX255" s="108"/>
      <c r="AY255" s="108"/>
      <c r="AZ255" s="108"/>
      <c r="BA255" s="108"/>
      <c r="BB255" s="108"/>
      <c r="BC255" s="108"/>
      <c r="BD255" s="108"/>
      <c r="BE255" s="63"/>
    </row>
    <row r="256" spans="1:57" ht="34.049999999999997" customHeight="1" x14ac:dyDescent="0.3">
      <c r="A256" s="702"/>
      <c r="B256" s="675"/>
      <c r="C256" s="672"/>
      <c r="D256" s="72" t="s">
        <v>76</v>
      </c>
      <c r="E256" s="678"/>
      <c r="F256" s="672"/>
      <c r="G256" s="73">
        <f t="shared" si="81"/>
        <v>0</v>
      </c>
      <c r="H256" s="74">
        <f t="shared" si="73"/>
        <v>0</v>
      </c>
      <c r="I256" s="75"/>
      <c r="J256" s="75"/>
      <c r="K256" s="75"/>
      <c r="L256" s="76"/>
      <c r="M256" s="77">
        <f t="shared" si="75"/>
        <v>0</v>
      </c>
      <c r="N256" s="78"/>
      <c r="O256" s="78"/>
      <c r="P256" s="78"/>
      <c r="Q256" s="78"/>
      <c r="R256" s="81"/>
      <c r="S256" s="62"/>
      <c r="T256" s="62"/>
      <c r="U256" s="62"/>
      <c r="V256" s="108"/>
      <c r="W256" s="108"/>
      <c r="X256" s="63"/>
      <c r="Y256" s="109"/>
      <c r="Z256" s="63"/>
      <c r="AA256" s="64"/>
      <c r="AB256" s="65"/>
      <c r="AC256" s="65"/>
      <c r="AD256" s="65"/>
      <c r="AE256" s="65"/>
      <c r="AF256" s="66"/>
      <c r="AG256" s="82"/>
      <c r="AH256" s="85"/>
      <c r="AI256" s="84"/>
      <c r="AJ256" s="83">
        <f t="shared" si="97"/>
        <v>0</v>
      </c>
      <c r="AK256" s="84" t="s">
        <v>77</v>
      </c>
      <c r="AL256" s="75" t="s">
        <v>77</v>
      </c>
      <c r="AM256" s="85" t="s">
        <v>77</v>
      </c>
      <c r="AN256" s="82"/>
      <c r="AO256" s="75"/>
      <c r="AP256" s="85"/>
      <c r="AQ256" s="82" t="s">
        <v>75</v>
      </c>
      <c r="AR256" s="75" t="s">
        <v>75</v>
      </c>
      <c r="AS256" s="75" t="s">
        <v>75</v>
      </c>
      <c r="AT256" s="75" t="s">
        <v>75</v>
      </c>
      <c r="AU256" s="85" t="s">
        <v>75</v>
      </c>
      <c r="AV256" s="86">
        <f t="shared" si="86"/>
        <v>0</v>
      </c>
      <c r="AW256" s="108"/>
      <c r="AX256" s="108"/>
      <c r="AY256" s="108"/>
      <c r="AZ256" s="108"/>
      <c r="BA256" s="108"/>
      <c r="BB256" s="108"/>
      <c r="BC256" s="108"/>
      <c r="BD256" s="108"/>
      <c r="BE256" s="63"/>
    </row>
    <row r="257" spans="1:57" ht="34.049999999999997" customHeight="1" x14ac:dyDescent="0.3">
      <c r="A257" s="702"/>
      <c r="B257" s="675"/>
      <c r="C257" s="672"/>
      <c r="D257" s="72" t="s">
        <v>78</v>
      </c>
      <c r="E257" s="678"/>
      <c r="F257" s="672"/>
      <c r="G257" s="73">
        <f t="shared" si="81"/>
        <v>0</v>
      </c>
      <c r="H257" s="74">
        <f t="shared" si="73"/>
        <v>0</v>
      </c>
      <c r="I257" s="75"/>
      <c r="J257" s="75"/>
      <c r="K257" s="75"/>
      <c r="L257" s="76"/>
      <c r="M257" s="77">
        <f t="shared" si="75"/>
        <v>0</v>
      </c>
      <c r="N257" s="78"/>
      <c r="O257" s="78"/>
      <c r="P257" s="78"/>
      <c r="Q257" s="78"/>
      <c r="R257" s="81"/>
      <c r="S257" s="62"/>
      <c r="T257" s="62"/>
      <c r="U257" s="62"/>
      <c r="V257" s="108"/>
      <c r="W257" s="108"/>
      <c r="X257" s="63"/>
      <c r="Y257" s="109"/>
      <c r="Z257" s="63"/>
      <c r="AA257" s="64"/>
      <c r="AB257" s="65"/>
      <c r="AC257" s="65"/>
      <c r="AD257" s="65"/>
      <c r="AE257" s="65"/>
      <c r="AF257" s="66"/>
      <c r="AG257" s="82"/>
      <c r="AH257" s="85"/>
      <c r="AI257" s="84"/>
      <c r="AJ257" s="83">
        <f>SUM(AK257:AM257)</f>
        <v>0</v>
      </c>
      <c r="AK257" s="84"/>
      <c r="AL257" s="75"/>
      <c r="AM257" s="85"/>
      <c r="AN257" s="82" t="s">
        <v>75</v>
      </c>
      <c r="AO257" s="75" t="s">
        <v>75</v>
      </c>
      <c r="AP257" s="85" t="s">
        <v>75</v>
      </c>
      <c r="AQ257" s="82" t="s">
        <v>75</v>
      </c>
      <c r="AR257" s="75" t="s">
        <v>75</v>
      </c>
      <c r="AS257" s="75" t="s">
        <v>75</v>
      </c>
      <c r="AT257" s="75" t="s">
        <v>75</v>
      </c>
      <c r="AU257" s="85" t="s">
        <v>75</v>
      </c>
      <c r="AV257" s="86">
        <f t="shared" si="86"/>
        <v>0</v>
      </c>
      <c r="AW257" s="108"/>
      <c r="AX257" s="108"/>
      <c r="AY257" s="108"/>
      <c r="AZ257" s="108"/>
      <c r="BA257" s="108"/>
      <c r="BB257" s="108"/>
      <c r="BC257" s="108"/>
      <c r="BD257" s="108"/>
      <c r="BE257" s="63"/>
    </row>
    <row r="258" spans="1:57" ht="34.049999999999997" customHeight="1" x14ac:dyDescent="0.3">
      <c r="A258" s="702"/>
      <c r="B258" s="675"/>
      <c r="C258" s="672"/>
      <c r="D258" s="72" t="s">
        <v>79</v>
      </c>
      <c r="E258" s="678"/>
      <c r="F258" s="672"/>
      <c r="G258" s="73">
        <f t="shared" si="81"/>
        <v>71</v>
      </c>
      <c r="H258" s="74">
        <f t="shared" si="73"/>
        <v>0</v>
      </c>
      <c r="I258" s="75"/>
      <c r="J258" s="75"/>
      <c r="K258" s="75"/>
      <c r="L258" s="76"/>
      <c r="M258" s="77">
        <f t="shared" si="75"/>
        <v>70</v>
      </c>
      <c r="N258" s="78">
        <v>70</v>
      </c>
      <c r="O258" s="78"/>
      <c r="P258" s="78"/>
      <c r="Q258" s="78"/>
      <c r="R258" s="81"/>
      <c r="S258" s="62">
        <v>1</v>
      </c>
      <c r="T258" s="62"/>
      <c r="U258" s="62"/>
      <c r="V258" s="108">
        <v>69</v>
      </c>
      <c r="W258" s="108"/>
      <c r="X258" s="63"/>
      <c r="Y258" s="109">
        <v>66</v>
      </c>
      <c r="Z258" s="63">
        <v>4</v>
      </c>
      <c r="AA258" s="64"/>
      <c r="AB258" s="65">
        <v>31</v>
      </c>
      <c r="AC258" s="65">
        <v>29</v>
      </c>
      <c r="AD258" s="65">
        <v>3</v>
      </c>
      <c r="AE258" s="65">
        <v>46</v>
      </c>
      <c r="AF258" s="66">
        <v>6</v>
      </c>
      <c r="AG258" s="82">
        <v>41</v>
      </c>
      <c r="AH258" s="85">
        <v>19</v>
      </c>
      <c r="AI258" s="84">
        <v>102.4</v>
      </c>
      <c r="AJ258" s="83">
        <f t="shared" ref="AJ258:AJ259" si="98">SUM(AQ258:AU258)</f>
        <v>70</v>
      </c>
      <c r="AK258" s="84" t="s">
        <v>77</v>
      </c>
      <c r="AL258" s="75" t="s">
        <v>77</v>
      </c>
      <c r="AM258" s="85" t="s">
        <v>77</v>
      </c>
      <c r="AN258" s="82" t="s">
        <v>75</v>
      </c>
      <c r="AO258" s="75" t="s">
        <v>75</v>
      </c>
      <c r="AP258" s="85" t="s">
        <v>75</v>
      </c>
      <c r="AQ258" s="82">
        <v>3</v>
      </c>
      <c r="AR258" s="75">
        <v>13</v>
      </c>
      <c r="AS258" s="75">
        <v>22</v>
      </c>
      <c r="AT258" s="75">
        <v>32</v>
      </c>
      <c r="AU258" s="85"/>
      <c r="AV258" s="86">
        <f t="shared" si="86"/>
        <v>1</v>
      </c>
      <c r="AW258" s="108"/>
      <c r="AX258" s="108"/>
      <c r="AY258" s="108"/>
      <c r="AZ258" s="108"/>
      <c r="BA258" s="108">
        <v>1</v>
      </c>
      <c r="BB258" s="108"/>
      <c r="BC258" s="108"/>
      <c r="BD258" s="108"/>
      <c r="BE258" s="63"/>
    </row>
    <row r="259" spans="1:57" ht="34.049999999999997" customHeight="1" x14ac:dyDescent="0.3">
      <c r="A259" s="703"/>
      <c r="B259" s="676"/>
      <c r="C259" s="673"/>
      <c r="D259" s="89" t="s">
        <v>80</v>
      </c>
      <c r="E259" s="679"/>
      <c r="F259" s="673"/>
      <c r="G259" s="90">
        <f t="shared" si="81"/>
        <v>0</v>
      </c>
      <c r="H259" s="91">
        <f t="shared" si="73"/>
        <v>0</v>
      </c>
      <c r="I259" s="92"/>
      <c r="J259" s="92"/>
      <c r="K259" s="92"/>
      <c r="L259" s="93"/>
      <c r="M259" s="110">
        <f t="shared" si="75"/>
        <v>0</v>
      </c>
      <c r="N259" s="98"/>
      <c r="O259" s="98"/>
      <c r="P259" s="98"/>
      <c r="Q259" s="98"/>
      <c r="R259" s="99"/>
      <c r="S259" s="100"/>
      <c r="T259" s="100"/>
      <c r="U259" s="100"/>
      <c r="V259" s="78"/>
      <c r="W259" s="78"/>
      <c r="X259" s="81"/>
      <c r="Y259" s="80"/>
      <c r="Z259" s="81"/>
      <c r="AA259" s="82"/>
      <c r="AB259" s="75"/>
      <c r="AC259" s="75"/>
      <c r="AD259" s="75"/>
      <c r="AE259" s="75"/>
      <c r="AF259" s="76"/>
      <c r="AG259" s="103"/>
      <c r="AH259" s="106"/>
      <c r="AI259" s="111"/>
      <c r="AJ259" s="112">
        <f t="shared" si="98"/>
        <v>0</v>
      </c>
      <c r="AK259" s="105" t="s">
        <v>75</v>
      </c>
      <c r="AL259" s="92" t="s">
        <v>75</v>
      </c>
      <c r="AM259" s="106" t="s">
        <v>75</v>
      </c>
      <c r="AN259" s="103" t="s">
        <v>75</v>
      </c>
      <c r="AO259" s="92" t="s">
        <v>77</v>
      </c>
      <c r="AP259" s="106" t="s">
        <v>77</v>
      </c>
      <c r="AQ259" s="103"/>
      <c r="AR259" s="92"/>
      <c r="AS259" s="92"/>
      <c r="AT259" s="92"/>
      <c r="AU259" s="106"/>
      <c r="AV259" s="107">
        <f t="shared" si="86"/>
        <v>0</v>
      </c>
      <c r="AW259" s="78"/>
      <c r="AX259" s="78"/>
      <c r="AY259" s="78"/>
      <c r="AZ259" s="78"/>
      <c r="BA259" s="78"/>
      <c r="BB259" s="78"/>
      <c r="BC259" s="78"/>
      <c r="BD259" s="78"/>
      <c r="BE259" s="81"/>
    </row>
    <row r="260" spans="1:57" ht="34.049999999999997" customHeight="1" x14ac:dyDescent="0.3">
      <c r="A260" s="711" t="s">
        <v>182</v>
      </c>
      <c r="B260" s="674" t="s">
        <v>183</v>
      </c>
      <c r="C260" s="671" t="s">
        <v>184</v>
      </c>
      <c r="D260" s="51" t="s">
        <v>74</v>
      </c>
      <c r="E260" s="724">
        <v>73</v>
      </c>
      <c r="F260" s="681">
        <f>E260-SUM(M260:M264)</f>
        <v>-10</v>
      </c>
      <c r="G260" s="53">
        <f t="shared" si="81"/>
        <v>34</v>
      </c>
      <c r="H260" s="54">
        <f t="shared" si="73"/>
        <v>0</v>
      </c>
      <c r="I260" s="55"/>
      <c r="J260" s="55"/>
      <c r="K260" s="55"/>
      <c r="L260" s="56"/>
      <c r="M260" s="57">
        <f t="shared" si="75"/>
        <v>32</v>
      </c>
      <c r="N260" s="58"/>
      <c r="O260" s="58"/>
      <c r="P260" s="58"/>
      <c r="Q260" s="58"/>
      <c r="R260" s="61">
        <v>32</v>
      </c>
      <c r="S260" s="113"/>
      <c r="T260" s="113"/>
      <c r="U260" s="113"/>
      <c r="V260" s="58">
        <v>32</v>
      </c>
      <c r="W260" s="58"/>
      <c r="X260" s="61"/>
      <c r="Y260" s="60">
        <v>31</v>
      </c>
      <c r="Z260" s="61">
        <v>1</v>
      </c>
      <c r="AA260" s="67"/>
      <c r="AB260" s="55">
        <v>2</v>
      </c>
      <c r="AC260" s="55">
        <v>2</v>
      </c>
      <c r="AD260" s="55"/>
      <c r="AE260" s="55">
        <v>27</v>
      </c>
      <c r="AF260" s="56"/>
      <c r="AG260" s="67">
        <v>42</v>
      </c>
      <c r="AH260" s="70">
        <v>23</v>
      </c>
      <c r="AI260" s="69">
        <v>10</v>
      </c>
      <c r="AJ260" s="68">
        <f t="shared" ref="AJ260:AJ261" si="99">SUM(AN260:AP260)</f>
        <v>32</v>
      </c>
      <c r="AK260" s="69" t="s">
        <v>75</v>
      </c>
      <c r="AL260" s="55" t="s">
        <v>75</v>
      </c>
      <c r="AM260" s="70" t="s">
        <v>75</v>
      </c>
      <c r="AN260" s="67">
        <v>16</v>
      </c>
      <c r="AO260" s="55">
        <v>16</v>
      </c>
      <c r="AP260" s="70"/>
      <c r="AQ260" s="67" t="s">
        <v>75</v>
      </c>
      <c r="AR260" s="55" t="s">
        <v>75</v>
      </c>
      <c r="AS260" s="55" t="s">
        <v>75</v>
      </c>
      <c r="AT260" s="55" t="s">
        <v>75</v>
      </c>
      <c r="AU260" s="70" t="s">
        <v>75</v>
      </c>
      <c r="AV260" s="71">
        <f t="shared" si="86"/>
        <v>2</v>
      </c>
      <c r="AW260" s="58"/>
      <c r="AX260" s="58">
        <v>1</v>
      </c>
      <c r="AY260" s="58"/>
      <c r="AZ260" s="58"/>
      <c r="BA260" s="58"/>
      <c r="BB260" s="58"/>
      <c r="BC260" s="58"/>
      <c r="BD260" s="58">
        <v>1</v>
      </c>
      <c r="BE260" s="61"/>
    </row>
    <row r="261" spans="1:57" ht="34.049999999999997" customHeight="1" x14ac:dyDescent="0.3">
      <c r="A261" s="712"/>
      <c r="B261" s="675"/>
      <c r="C261" s="672"/>
      <c r="D261" s="72" t="s">
        <v>76</v>
      </c>
      <c r="E261" s="678"/>
      <c r="F261" s="672"/>
      <c r="G261" s="73">
        <f t="shared" si="81"/>
        <v>0</v>
      </c>
      <c r="H261" s="74">
        <f t="shared" si="73"/>
        <v>0</v>
      </c>
      <c r="I261" s="75"/>
      <c r="J261" s="75"/>
      <c r="K261" s="75"/>
      <c r="L261" s="76"/>
      <c r="M261" s="77">
        <f t="shared" si="75"/>
        <v>0</v>
      </c>
      <c r="N261" s="78"/>
      <c r="O261" s="78"/>
      <c r="P261" s="78"/>
      <c r="Q261" s="78"/>
      <c r="R261" s="81"/>
      <c r="S261" s="62"/>
      <c r="T261" s="62"/>
      <c r="U261" s="62"/>
      <c r="V261" s="108"/>
      <c r="W261" s="108"/>
      <c r="X261" s="63"/>
      <c r="Y261" s="109"/>
      <c r="Z261" s="63"/>
      <c r="AA261" s="64"/>
      <c r="AB261" s="65"/>
      <c r="AC261" s="65"/>
      <c r="AD261" s="65"/>
      <c r="AE261" s="65"/>
      <c r="AF261" s="66"/>
      <c r="AG261" s="82"/>
      <c r="AH261" s="85"/>
      <c r="AI261" s="84"/>
      <c r="AJ261" s="68">
        <f t="shared" si="99"/>
        <v>0</v>
      </c>
      <c r="AK261" s="84" t="s">
        <v>77</v>
      </c>
      <c r="AL261" s="75" t="s">
        <v>77</v>
      </c>
      <c r="AM261" s="85" t="s">
        <v>77</v>
      </c>
      <c r="AN261" s="82"/>
      <c r="AO261" s="75"/>
      <c r="AP261" s="85"/>
      <c r="AQ261" s="82" t="s">
        <v>75</v>
      </c>
      <c r="AR261" s="75" t="s">
        <v>75</v>
      </c>
      <c r="AS261" s="75" t="s">
        <v>75</v>
      </c>
      <c r="AT261" s="75" t="s">
        <v>75</v>
      </c>
      <c r="AU261" s="85" t="s">
        <v>75</v>
      </c>
      <c r="AV261" s="86">
        <f t="shared" si="86"/>
        <v>0</v>
      </c>
      <c r="AW261" s="108"/>
      <c r="AX261" s="108"/>
      <c r="AY261" s="108"/>
      <c r="AZ261" s="108"/>
      <c r="BA261" s="108"/>
      <c r="BB261" s="108"/>
      <c r="BC261" s="108"/>
      <c r="BD261" s="108"/>
      <c r="BE261" s="63"/>
    </row>
    <row r="262" spans="1:57" ht="34.049999999999997" customHeight="1" x14ac:dyDescent="0.3">
      <c r="A262" s="712"/>
      <c r="B262" s="675"/>
      <c r="C262" s="672"/>
      <c r="D262" s="72" t="s">
        <v>78</v>
      </c>
      <c r="E262" s="678"/>
      <c r="F262" s="672"/>
      <c r="G262" s="73">
        <f t="shared" si="81"/>
        <v>1</v>
      </c>
      <c r="H262" s="74">
        <f t="shared" si="73"/>
        <v>0</v>
      </c>
      <c r="I262" s="75"/>
      <c r="J262" s="75"/>
      <c r="K262" s="75"/>
      <c r="L262" s="76"/>
      <c r="M262" s="77">
        <f t="shared" si="75"/>
        <v>1</v>
      </c>
      <c r="N262" s="78"/>
      <c r="O262" s="78">
        <v>1</v>
      </c>
      <c r="P262" s="78"/>
      <c r="Q262" s="78"/>
      <c r="R262" s="81"/>
      <c r="S262" s="62"/>
      <c r="T262" s="62"/>
      <c r="U262" s="62">
        <v>1</v>
      </c>
      <c r="V262" s="108"/>
      <c r="W262" s="108"/>
      <c r="X262" s="63"/>
      <c r="Y262" s="109">
        <v>1</v>
      </c>
      <c r="Z262" s="63"/>
      <c r="AA262" s="64"/>
      <c r="AB262" s="65"/>
      <c r="AC262" s="65"/>
      <c r="AD262" s="65"/>
      <c r="AE262" s="65"/>
      <c r="AF262" s="66"/>
      <c r="AG262" s="82">
        <v>43</v>
      </c>
      <c r="AH262" s="85">
        <v>20</v>
      </c>
      <c r="AI262" s="84">
        <v>96</v>
      </c>
      <c r="AJ262" s="83">
        <f>SUM(AK262:AM262)</f>
        <v>1</v>
      </c>
      <c r="AK262" s="84"/>
      <c r="AL262" s="75">
        <v>1</v>
      </c>
      <c r="AM262" s="85"/>
      <c r="AN262" s="82" t="s">
        <v>75</v>
      </c>
      <c r="AO262" s="75" t="s">
        <v>75</v>
      </c>
      <c r="AP262" s="85" t="s">
        <v>75</v>
      </c>
      <c r="AQ262" s="82" t="s">
        <v>75</v>
      </c>
      <c r="AR262" s="75" t="s">
        <v>75</v>
      </c>
      <c r="AS262" s="75" t="s">
        <v>75</v>
      </c>
      <c r="AT262" s="75" t="s">
        <v>75</v>
      </c>
      <c r="AU262" s="85" t="s">
        <v>75</v>
      </c>
      <c r="AV262" s="86">
        <f t="shared" si="86"/>
        <v>0</v>
      </c>
      <c r="AW262" s="108"/>
      <c r="AX262" s="108"/>
      <c r="AY262" s="108"/>
      <c r="AZ262" s="108"/>
      <c r="BA262" s="108"/>
      <c r="BB262" s="108"/>
      <c r="BC262" s="108"/>
      <c r="BD262" s="108"/>
      <c r="BE262" s="63"/>
    </row>
    <row r="263" spans="1:57" ht="34.049999999999997" customHeight="1" x14ac:dyDescent="0.3">
      <c r="A263" s="712"/>
      <c r="B263" s="675"/>
      <c r="C263" s="672"/>
      <c r="D263" s="72" t="s">
        <v>79</v>
      </c>
      <c r="E263" s="678"/>
      <c r="F263" s="672"/>
      <c r="G263" s="73">
        <f t="shared" si="81"/>
        <v>52</v>
      </c>
      <c r="H263" s="74">
        <f t="shared" si="73"/>
        <v>4</v>
      </c>
      <c r="I263" s="75">
        <v>4</v>
      </c>
      <c r="J263" s="75"/>
      <c r="K263" s="75"/>
      <c r="L263" s="76"/>
      <c r="M263" s="77">
        <f t="shared" si="75"/>
        <v>50</v>
      </c>
      <c r="N263" s="78"/>
      <c r="O263" s="78"/>
      <c r="P263" s="78"/>
      <c r="Q263" s="78"/>
      <c r="R263" s="81">
        <v>50</v>
      </c>
      <c r="S263" s="62"/>
      <c r="T263" s="62"/>
      <c r="U263" s="62"/>
      <c r="V263" s="108">
        <v>50</v>
      </c>
      <c r="W263" s="108"/>
      <c r="X263" s="63"/>
      <c r="Y263" s="109">
        <v>45</v>
      </c>
      <c r="Z263" s="63">
        <v>5</v>
      </c>
      <c r="AA263" s="64"/>
      <c r="AB263" s="65">
        <v>6</v>
      </c>
      <c r="AC263" s="65">
        <v>6</v>
      </c>
      <c r="AD263" s="65"/>
      <c r="AE263" s="65">
        <v>41</v>
      </c>
      <c r="AF263" s="66"/>
      <c r="AG263" s="82">
        <v>43</v>
      </c>
      <c r="AH263" s="85">
        <v>26</v>
      </c>
      <c r="AI263" s="84">
        <v>92</v>
      </c>
      <c r="AJ263" s="83">
        <f t="shared" ref="AJ263:AJ264" si="100">SUM(AQ263:AU263)</f>
        <v>50</v>
      </c>
      <c r="AK263" s="84" t="s">
        <v>77</v>
      </c>
      <c r="AL263" s="75" t="s">
        <v>77</v>
      </c>
      <c r="AM263" s="85" t="s">
        <v>77</v>
      </c>
      <c r="AN263" s="82" t="s">
        <v>75</v>
      </c>
      <c r="AO263" s="75" t="s">
        <v>75</v>
      </c>
      <c r="AP263" s="85" t="s">
        <v>75</v>
      </c>
      <c r="AQ263" s="82">
        <v>8</v>
      </c>
      <c r="AR263" s="75">
        <v>10</v>
      </c>
      <c r="AS263" s="75">
        <v>22</v>
      </c>
      <c r="AT263" s="75">
        <v>9</v>
      </c>
      <c r="AU263" s="85">
        <v>1</v>
      </c>
      <c r="AV263" s="86">
        <f t="shared" si="86"/>
        <v>2</v>
      </c>
      <c r="AW263" s="108"/>
      <c r="AX263" s="108">
        <v>1</v>
      </c>
      <c r="AY263" s="108"/>
      <c r="AZ263" s="108"/>
      <c r="BA263" s="108"/>
      <c r="BB263" s="108"/>
      <c r="BC263" s="108">
        <v>1</v>
      </c>
      <c r="BD263" s="108"/>
      <c r="BE263" s="63"/>
    </row>
    <row r="264" spans="1:57" ht="34.049999999999997" customHeight="1" x14ac:dyDescent="0.3">
      <c r="A264" s="712"/>
      <c r="B264" s="676"/>
      <c r="C264" s="673"/>
      <c r="D264" s="89" t="s">
        <v>80</v>
      </c>
      <c r="E264" s="679"/>
      <c r="F264" s="673"/>
      <c r="G264" s="90">
        <f t="shared" si="81"/>
        <v>0</v>
      </c>
      <c r="H264" s="91">
        <f t="shared" si="73"/>
        <v>0</v>
      </c>
      <c r="I264" s="92"/>
      <c r="J264" s="92"/>
      <c r="K264" s="92"/>
      <c r="L264" s="93"/>
      <c r="M264" s="110">
        <f t="shared" si="75"/>
        <v>0</v>
      </c>
      <c r="N264" s="98"/>
      <c r="O264" s="98"/>
      <c r="P264" s="98"/>
      <c r="Q264" s="98"/>
      <c r="R264" s="99"/>
      <c r="S264" s="114"/>
      <c r="T264" s="114"/>
      <c r="U264" s="114"/>
      <c r="V264" s="98"/>
      <c r="W264" s="98"/>
      <c r="X264" s="99"/>
      <c r="Y264" s="97"/>
      <c r="Z264" s="99"/>
      <c r="AA264" s="103"/>
      <c r="AB264" s="92"/>
      <c r="AC264" s="92"/>
      <c r="AD264" s="92"/>
      <c r="AE264" s="92"/>
      <c r="AF264" s="93"/>
      <c r="AG264" s="103"/>
      <c r="AH264" s="106"/>
      <c r="AI264" s="105"/>
      <c r="AJ264" s="104">
        <f t="shared" si="100"/>
        <v>0</v>
      </c>
      <c r="AK264" s="105" t="s">
        <v>75</v>
      </c>
      <c r="AL264" s="92" t="s">
        <v>75</v>
      </c>
      <c r="AM264" s="106" t="s">
        <v>75</v>
      </c>
      <c r="AN264" s="103" t="s">
        <v>75</v>
      </c>
      <c r="AO264" s="92" t="s">
        <v>77</v>
      </c>
      <c r="AP264" s="106" t="s">
        <v>77</v>
      </c>
      <c r="AQ264" s="103"/>
      <c r="AR264" s="92"/>
      <c r="AS264" s="92"/>
      <c r="AT264" s="92"/>
      <c r="AU264" s="106"/>
      <c r="AV264" s="107">
        <f t="shared" si="86"/>
        <v>0</v>
      </c>
      <c r="AW264" s="98"/>
      <c r="AX264" s="98"/>
      <c r="AY264" s="98"/>
      <c r="AZ264" s="98"/>
      <c r="BA264" s="98"/>
      <c r="BB264" s="98"/>
      <c r="BC264" s="98"/>
      <c r="BD264" s="98"/>
      <c r="BE264" s="99"/>
    </row>
    <row r="265" spans="1:57" ht="34.049999999999997" customHeight="1" x14ac:dyDescent="0.3">
      <c r="A265" s="712"/>
      <c r="B265" s="674" t="s">
        <v>185</v>
      </c>
      <c r="C265" s="671" t="s">
        <v>186</v>
      </c>
      <c r="D265" s="51" t="s">
        <v>74</v>
      </c>
      <c r="E265" s="724"/>
      <c r="F265" s="681">
        <f>E265-SUM(M265:M269)</f>
        <v>-1</v>
      </c>
      <c r="G265" s="53">
        <f t="shared" si="81"/>
        <v>0</v>
      </c>
      <c r="H265" s="54">
        <f t="shared" si="73"/>
        <v>0</v>
      </c>
      <c r="I265" s="55"/>
      <c r="J265" s="55"/>
      <c r="K265" s="55"/>
      <c r="L265" s="56"/>
      <c r="M265" s="57">
        <f t="shared" si="75"/>
        <v>0</v>
      </c>
      <c r="N265" s="58"/>
      <c r="O265" s="58"/>
      <c r="P265" s="58"/>
      <c r="Q265" s="58"/>
      <c r="R265" s="59"/>
      <c r="S265" s="60"/>
      <c r="T265" s="58"/>
      <c r="U265" s="58"/>
      <c r="V265" s="55"/>
      <c r="W265" s="58"/>
      <c r="X265" s="61"/>
      <c r="Y265" s="62"/>
      <c r="Z265" s="63"/>
      <c r="AA265" s="64"/>
      <c r="AB265" s="65"/>
      <c r="AC265" s="65"/>
      <c r="AD265" s="65"/>
      <c r="AE265" s="65"/>
      <c r="AF265" s="66"/>
      <c r="AG265" s="64"/>
      <c r="AH265" s="66"/>
      <c r="AI265" s="67"/>
      <c r="AJ265" s="68">
        <f t="shared" ref="AJ265:AJ266" si="101">SUM(AN265:AP265)</f>
        <v>0</v>
      </c>
      <c r="AK265" s="69" t="s">
        <v>75</v>
      </c>
      <c r="AL265" s="55" t="s">
        <v>75</v>
      </c>
      <c r="AM265" s="70" t="s">
        <v>75</v>
      </c>
      <c r="AN265" s="67"/>
      <c r="AO265" s="55"/>
      <c r="AP265" s="70"/>
      <c r="AQ265" s="67" t="s">
        <v>75</v>
      </c>
      <c r="AR265" s="55" t="s">
        <v>75</v>
      </c>
      <c r="AS265" s="55" t="s">
        <v>75</v>
      </c>
      <c r="AT265" s="55" t="s">
        <v>75</v>
      </c>
      <c r="AU265" s="56" t="s">
        <v>75</v>
      </c>
      <c r="AV265" s="71">
        <f t="shared" si="86"/>
        <v>0</v>
      </c>
      <c r="AW265" s="58"/>
      <c r="AX265" s="58"/>
      <c r="AY265" s="58"/>
      <c r="AZ265" s="58"/>
      <c r="BA265" s="58"/>
      <c r="BB265" s="58"/>
      <c r="BC265" s="58"/>
      <c r="BD265" s="58"/>
      <c r="BE265" s="61"/>
    </row>
    <row r="266" spans="1:57" ht="34.049999999999997" customHeight="1" x14ac:dyDescent="0.3">
      <c r="A266" s="712"/>
      <c r="B266" s="675"/>
      <c r="C266" s="672"/>
      <c r="D266" s="72" t="s">
        <v>76</v>
      </c>
      <c r="E266" s="678"/>
      <c r="F266" s="672"/>
      <c r="G266" s="73">
        <f t="shared" si="81"/>
        <v>0</v>
      </c>
      <c r="H266" s="74">
        <f t="shared" si="73"/>
        <v>0</v>
      </c>
      <c r="I266" s="75"/>
      <c r="J266" s="75"/>
      <c r="K266" s="75"/>
      <c r="L266" s="76"/>
      <c r="M266" s="77">
        <f t="shared" si="75"/>
        <v>0</v>
      </c>
      <c r="N266" s="78"/>
      <c r="O266" s="78"/>
      <c r="P266" s="78"/>
      <c r="Q266" s="78"/>
      <c r="R266" s="79"/>
      <c r="S266" s="80"/>
      <c r="T266" s="75"/>
      <c r="U266" s="75"/>
      <c r="V266" s="78"/>
      <c r="W266" s="78"/>
      <c r="X266" s="81"/>
      <c r="Y266" s="62"/>
      <c r="Z266" s="63"/>
      <c r="AA266" s="64"/>
      <c r="AB266" s="65"/>
      <c r="AC266" s="65"/>
      <c r="AD266" s="65"/>
      <c r="AE266" s="65"/>
      <c r="AF266" s="66"/>
      <c r="AG266" s="82"/>
      <c r="AH266" s="76"/>
      <c r="AI266" s="82"/>
      <c r="AJ266" s="83">
        <f t="shared" si="101"/>
        <v>0</v>
      </c>
      <c r="AK266" s="84" t="s">
        <v>77</v>
      </c>
      <c r="AL266" s="75" t="s">
        <v>77</v>
      </c>
      <c r="AM266" s="85" t="s">
        <v>77</v>
      </c>
      <c r="AN266" s="82"/>
      <c r="AO266" s="75"/>
      <c r="AP266" s="85"/>
      <c r="AQ266" s="82" t="s">
        <v>75</v>
      </c>
      <c r="AR266" s="75" t="s">
        <v>75</v>
      </c>
      <c r="AS266" s="75" t="s">
        <v>75</v>
      </c>
      <c r="AT266" s="75" t="s">
        <v>75</v>
      </c>
      <c r="AU266" s="76" t="s">
        <v>75</v>
      </c>
      <c r="AV266" s="86">
        <f t="shared" si="86"/>
        <v>0</v>
      </c>
      <c r="AW266" s="78"/>
      <c r="AX266" s="78"/>
      <c r="AY266" s="78"/>
      <c r="AZ266" s="78"/>
      <c r="BA266" s="78"/>
      <c r="BB266" s="78"/>
      <c r="BC266" s="78"/>
      <c r="BD266" s="78"/>
      <c r="BE266" s="81"/>
    </row>
    <row r="267" spans="1:57" ht="34.049999999999997" customHeight="1" x14ac:dyDescent="0.3">
      <c r="A267" s="712"/>
      <c r="B267" s="675"/>
      <c r="C267" s="672"/>
      <c r="D267" s="72" t="s">
        <v>78</v>
      </c>
      <c r="E267" s="678"/>
      <c r="F267" s="672"/>
      <c r="G267" s="73">
        <f t="shared" si="81"/>
        <v>0</v>
      </c>
      <c r="H267" s="74">
        <f t="shared" si="73"/>
        <v>0</v>
      </c>
      <c r="I267" s="75"/>
      <c r="J267" s="75"/>
      <c r="K267" s="75"/>
      <c r="L267" s="76"/>
      <c r="M267" s="77">
        <f t="shared" si="75"/>
        <v>0</v>
      </c>
      <c r="N267" s="78"/>
      <c r="O267" s="78"/>
      <c r="P267" s="78"/>
      <c r="Q267" s="87"/>
      <c r="R267" s="79"/>
      <c r="S267" s="80"/>
      <c r="T267" s="78"/>
      <c r="U267" s="78"/>
      <c r="V267" s="78"/>
      <c r="W267" s="78"/>
      <c r="X267" s="81"/>
      <c r="Y267" s="62"/>
      <c r="Z267" s="63"/>
      <c r="AA267" s="64"/>
      <c r="AB267" s="65"/>
      <c r="AC267" s="65"/>
      <c r="AD267" s="65"/>
      <c r="AE267" s="65"/>
      <c r="AF267" s="66"/>
      <c r="AG267" s="82"/>
      <c r="AH267" s="76"/>
      <c r="AI267" s="82"/>
      <c r="AJ267" s="83">
        <f>SUM(AK267:AM267)</f>
        <v>0</v>
      </c>
      <c r="AK267" s="84"/>
      <c r="AL267" s="75"/>
      <c r="AM267" s="85"/>
      <c r="AN267" s="82" t="s">
        <v>75</v>
      </c>
      <c r="AO267" s="75" t="s">
        <v>75</v>
      </c>
      <c r="AP267" s="85" t="s">
        <v>75</v>
      </c>
      <c r="AQ267" s="82" t="s">
        <v>75</v>
      </c>
      <c r="AR267" s="75" t="s">
        <v>75</v>
      </c>
      <c r="AS267" s="75" t="s">
        <v>75</v>
      </c>
      <c r="AT267" s="75" t="s">
        <v>75</v>
      </c>
      <c r="AU267" s="76" t="s">
        <v>75</v>
      </c>
      <c r="AV267" s="86">
        <f t="shared" si="86"/>
        <v>0</v>
      </c>
      <c r="AW267" s="78"/>
      <c r="AX267" s="78"/>
      <c r="AY267" s="78"/>
      <c r="AZ267" s="78"/>
      <c r="BA267" s="78"/>
      <c r="BB267" s="78"/>
      <c r="BC267" s="78"/>
      <c r="BD267" s="78"/>
      <c r="BE267" s="81"/>
    </row>
    <row r="268" spans="1:57" ht="34.049999999999997" customHeight="1" x14ac:dyDescent="0.3">
      <c r="A268" s="712"/>
      <c r="B268" s="675"/>
      <c r="C268" s="672"/>
      <c r="D268" s="72" t="s">
        <v>79</v>
      </c>
      <c r="E268" s="678"/>
      <c r="F268" s="672"/>
      <c r="G268" s="73">
        <f t="shared" si="81"/>
        <v>1</v>
      </c>
      <c r="H268" s="74">
        <f t="shared" si="73"/>
        <v>0</v>
      </c>
      <c r="I268" s="75"/>
      <c r="J268" s="75"/>
      <c r="K268" s="75"/>
      <c r="L268" s="76"/>
      <c r="M268" s="77">
        <f t="shared" si="75"/>
        <v>1</v>
      </c>
      <c r="N268" s="78"/>
      <c r="O268" s="78"/>
      <c r="P268" s="78"/>
      <c r="Q268" s="78"/>
      <c r="R268" s="79">
        <v>1</v>
      </c>
      <c r="S268" s="80">
        <v>1</v>
      </c>
      <c r="T268" s="78"/>
      <c r="U268" s="78"/>
      <c r="V268" s="78"/>
      <c r="W268" s="78"/>
      <c r="X268" s="81"/>
      <c r="Y268" s="62"/>
      <c r="Z268" s="63">
        <v>1</v>
      </c>
      <c r="AA268" s="64"/>
      <c r="AB268" s="65"/>
      <c r="AC268" s="65"/>
      <c r="AD268" s="65"/>
      <c r="AE268" s="65"/>
      <c r="AF268" s="66"/>
      <c r="AG268" s="82">
        <v>65</v>
      </c>
      <c r="AH268" s="76">
        <v>23</v>
      </c>
      <c r="AI268" s="82">
        <v>55</v>
      </c>
      <c r="AJ268" s="83">
        <f t="shared" ref="AJ268:AJ269" si="102">SUM(AQ268:AU268)</f>
        <v>1</v>
      </c>
      <c r="AK268" s="84" t="s">
        <v>77</v>
      </c>
      <c r="AL268" s="75" t="s">
        <v>77</v>
      </c>
      <c r="AM268" s="85" t="s">
        <v>77</v>
      </c>
      <c r="AN268" s="82" t="s">
        <v>75</v>
      </c>
      <c r="AO268" s="75" t="s">
        <v>75</v>
      </c>
      <c r="AP268" s="85" t="s">
        <v>75</v>
      </c>
      <c r="AQ268" s="88">
        <v>1</v>
      </c>
      <c r="AR268" s="76"/>
      <c r="AS268" s="76"/>
      <c r="AT268" s="76"/>
      <c r="AU268" s="85"/>
      <c r="AV268" s="86">
        <f t="shared" si="86"/>
        <v>0</v>
      </c>
      <c r="AW268" s="78"/>
      <c r="AX268" s="78"/>
      <c r="AY268" s="78"/>
      <c r="AZ268" s="78"/>
      <c r="BA268" s="78"/>
      <c r="BB268" s="78"/>
      <c r="BC268" s="78"/>
      <c r="BD268" s="78"/>
      <c r="BE268" s="81"/>
    </row>
    <row r="269" spans="1:57" ht="34.049999999999997" customHeight="1" x14ac:dyDescent="0.3">
      <c r="A269" s="712"/>
      <c r="B269" s="676"/>
      <c r="C269" s="673"/>
      <c r="D269" s="89" t="s">
        <v>80</v>
      </c>
      <c r="E269" s="679"/>
      <c r="F269" s="673"/>
      <c r="G269" s="90">
        <f t="shared" si="81"/>
        <v>0</v>
      </c>
      <c r="H269" s="91">
        <f t="shared" si="73"/>
        <v>0</v>
      </c>
      <c r="I269" s="92"/>
      <c r="J269" s="92"/>
      <c r="K269" s="92"/>
      <c r="L269" s="93"/>
      <c r="M269" s="94">
        <f t="shared" si="75"/>
        <v>0</v>
      </c>
      <c r="N269" s="95"/>
      <c r="O269" s="95"/>
      <c r="P269" s="95"/>
      <c r="Q269" s="95"/>
      <c r="R269" s="96"/>
      <c r="S269" s="97"/>
      <c r="T269" s="98"/>
      <c r="U269" s="98"/>
      <c r="V269" s="98"/>
      <c r="W269" s="98"/>
      <c r="X269" s="99"/>
      <c r="Y269" s="100"/>
      <c r="Z269" s="81"/>
      <c r="AA269" s="82"/>
      <c r="AB269" s="75"/>
      <c r="AC269" s="75"/>
      <c r="AD269" s="75"/>
      <c r="AE269" s="75"/>
      <c r="AF269" s="76"/>
      <c r="AG269" s="101"/>
      <c r="AH269" s="102"/>
      <c r="AI269" s="103"/>
      <c r="AJ269" s="104">
        <f t="shared" si="102"/>
        <v>0</v>
      </c>
      <c r="AK269" s="105" t="s">
        <v>75</v>
      </c>
      <c r="AL269" s="92" t="s">
        <v>75</v>
      </c>
      <c r="AM269" s="106" t="s">
        <v>75</v>
      </c>
      <c r="AN269" s="103" t="s">
        <v>75</v>
      </c>
      <c r="AO269" s="92" t="s">
        <v>77</v>
      </c>
      <c r="AP269" s="106" t="s">
        <v>77</v>
      </c>
      <c r="AQ269" s="103"/>
      <c r="AR269" s="92"/>
      <c r="AS269" s="92"/>
      <c r="AT269" s="92"/>
      <c r="AU269" s="93"/>
      <c r="AV269" s="107">
        <f t="shared" si="86"/>
        <v>0</v>
      </c>
      <c r="AW269" s="98"/>
      <c r="AX269" s="98"/>
      <c r="AY269" s="98"/>
      <c r="AZ269" s="98"/>
      <c r="BA269" s="98"/>
      <c r="BB269" s="98"/>
      <c r="BC269" s="98"/>
      <c r="BD269" s="98"/>
      <c r="BE269" s="99"/>
    </row>
    <row r="270" spans="1:57" ht="34.049999999999997" customHeight="1" x14ac:dyDescent="0.3">
      <c r="A270" s="713" t="s">
        <v>187</v>
      </c>
      <c r="B270" s="674" t="s">
        <v>188</v>
      </c>
      <c r="C270" s="671" t="s">
        <v>189</v>
      </c>
      <c r="D270" s="51" t="s">
        <v>74</v>
      </c>
      <c r="E270" s="724">
        <v>548</v>
      </c>
      <c r="F270" s="681">
        <f>E270-SUM(M270:M274)</f>
        <v>-280</v>
      </c>
      <c r="G270" s="53">
        <f t="shared" si="81"/>
        <v>110</v>
      </c>
      <c r="H270" s="54">
        <f t="shared" si="73"/>
        <v>1</v>
      </c>
      <c r="I270" s="55">
        <v>1</v>
      </c>
      <c r="J270" s="55"/>
      <c r="K270" s="55"/>
      <c r="L270" s="56"/>
      <c r="M270" s="57">
        <f t="shared" si="75"/>
        <v>109</v>
      </c>
      <c r="N270" s="58"/>
      <c r="O270" s="58"/>
      <c r="P270" s="58"/>
      <c r="Q270" s="58"/>
      <c r="R270" s="61">
        <v>109</v>
      </c>
      <c r="S270" s="62">
        <v>8</v>
      </c>
      <c r="T270" s="62"/>
      <c r="U270" s="62"/>
      <c r="V270" s="108">
        <v>89</v>
      </c>
      <c r="W270" s="108">
        <v>12</v>
      </c>
      <c r="X270" s="63"/>
      <c r="Y270" s="60">
        <v>92</v>
      </c>
      <c r="Z270" s="61">
        <v>17</v>
      </c>
      <c r="AA270" s="67"/>
      <c r="AB270" s="55">
        <v>24</v>
      </c>
      <c r="AC270" s="55">
        <v>24</v>
      </c>
      <c r="AD270" s="55">
        <v>9</v>
      </c>
      <c r="AE270" s="55">
        <v>27</v>
      </c>
      <c r="AF270" s="56">
        <v>1</v>
      </c>
      <c r="AG270" s="67">
        <v>44.8</v>
      </c>
      <c r="AH270" s="70">
        <v>25.6</v>
      </c>
      <c r="AI270" s="69">
        <v>10.8</v>
      </c>
      <c r="AJ270" s="68">
        <f t="shared" ref="AJ270:AJ271" si="103">SUM(AN270:AP270)</f>
        <v>101</v>
      </c>
      <c r="AK270" s="69" t="s">
        <v>75</v>
      </c>
      <c r="AL270" s="55" t="s">
        <v>75</v>
      </c>
      <c r="AM270" s="70" t="s">
        <v>75</v>
      </c>
      <c r="AN270" s="67">
        <v>20</v>
      </c>
      <c r="AO270" s="55">
        <v>80</v>
      </c>
      <c r="AP270" s="70">
        <v>1</v>
      </c>
      <c r="AQ270" s="67" t="s">
        <v>75</v>
      </c>
      <c r="AR270" s="55" t="s">
        <v>75</v>
      </c>
      <c r="AS270" s="55" t="s">
        <v>75</v>
      </c>
      <c r="AT270" s="55" t="s">
        <v>75</v>
      </c>
      <c r="AU270" s="70" t="s">
        <v>75</v>
      </c>
      <c r="AV270" s="71">
        <f t="shared" si="86"/>
        <v>1</v>
      </c>
      <c r="AW270" s="108"/>
      <c r="AX270" s="108">
        <v>1</v>
      </c>
      <c r="AY270" s="108"/>
      <c r="AZ270" s="108"/>
      <c r="BA270" s="108"/>
      <c r="BB270" s="108"/>
      <c r="BC270" s="108"/>
      <c r="BD270" s="108"/>
      <c r="BE270" s="63"/>
    </row>
    <row r="271" spans="1:57" ht="34.049999999999997" customHeight="1" x14ac:dyDescent="0.3">
      <c r="A271" s="702"/>
      <c r="B271" s="675"/>
      <c r="C271" s="672"/>
      <c r="D271" s="72" t="s">
        <v>76</v>
      </c>
      <c r="E271" s="678"/>
      <c r="F271" s="672"/>
      <c r="G271" s="73">
        <f t="shared" si="81"/>
        <v>0</v>
      </c>
      <c r="H271" s="74">
        <f t="shared" si="73"/>
        <v>0</v>
      </c>
      <c r="I271" s="75"/>
      <c r="J271" s="75"/>
      <c r="K271" s="75"/>
      <c r="L271" s="76"/>
      <c r="M271" s="77">
        <f t="shared" si="75"/>
        <v>0</v>
      </c>
      <c r="N271" s="78"/>
      <c r="O271" s="78"/>
      <c r="P271" s="78"/>
      <c r="Q271" s="78"/>
      <c r="R271" s="81"/>
      <c r="S271" s="62"/>
      <c r="T271" s="62"/>
      <c r="U271" s="62"/>
      <c r="V271" s="108"/>
      <c r="W271" s="108"/>
      <c r="X271" s="63"/>
      <c r="Y271" s="109"/>
      <c r="Z271" s="63"/>
      <c r="AA271" s="64"/>
      <c r="AB271" s="65"/>
      <c r="AC271" s="65"/>
      <c r="AD271" s="65"/>
      <c r="AE271" s="65"/>
      <c r="AF271" s="66"/>
      <c r="AG271" s="82"/>
      <c r="AH271" s="85"/>
      <c r="AI271" s="84"/>
      <c r="AJ271" s="83">
        <f t="shared" si="103"/>
        <v>0</v>
      </c>
      <c r="AK271" s="84" t="s">
        <v>77</v>
      </c>
      <c r="AL271" s="75" t="s">
        <v>77</v>
      </c>
      <c r="AM271" s="85" t="s">
        <v>77</v>
      </c>
      <c r="AN271" s="82"/>
      <c r="AO271" s="75"/>
      <c r="AP271" s="85"/>
      <c r="AQ271" s="82" t="s">
        <v>75</v>
      </c>
      <c r="AR271" s="75" t="s">
        <v>75</v>
      </c>
      <c r="AS271" s="75" t="s">
        <v>75</v>
      </c>
      <c r="AT271" s="75" t="s">
        <v>75</v>
      </c>
      <c r="AU271" s="85" t="s">
        <v>75</v>
      </c>
      <c r="AV271" s="86">
        <f t="shared" si="86"/>
        <v>0</v>
      </c>
      <c r="AW271" s="108"/>
      <c r="AX271" s="108"/>
      <c r="AY271" s="108"/>
      <c r="AZ271" s="108"/>
      <c r="BA271" s="108"/>
      <c r="BB271" s="108"/>
      <c r="BC271" s="108"/>
      <c r="BD271" s="108"/>
      <c r="BE271" s="63"/>
    </row>
    <row r="272" spans="1:57" ht="34.049999999999997" customHeight="1" x14ac:dyDescent="0.3">
      <c r="A272" s="702"/>
      <c r="B272" s="675"/>
      <c r="C272" s="672"/>
      <c r="D272" s="72" t="s">
        <v>78</v>
      </c>
      <c r="E272" s="678"/>
      <c r="F272" s="672"/>
      <c r="G272" s="73">
        <f t="shared" si="81"/>
        <v>14</v>
      </c>
      <c r="H272" s="74">
        <f t="shared" si="73"/>
        <v>1</v>
      </c>
      <c r="I272" s="75"/>
      <c r="J272" s="75"/>
      <c r="K272" s="75">
        <v>1</v>
      </c>
      <c r="L272" s="76"/>
      <c r="M272" s="77">
        <f t="shared" si="75"/>
        <v>13</v>
      </c>
      <c r="N272" s="78"/>
      <c r="O272" s="78">
        <v>13</v>
      </c>
      <c r="P272" s="78"/>
      <c r="Q272" s="78"/>
      <c r="R272" s="81"/>
      <c r="S272" s="62"/>
      <c r="T272" s="62"/>
      <c r="U272" s="62">
        <v>13</v>
      </c>
      <c r="V272" s="108"/>
      <c r="W272" s="108"/>
      <c r="X272" s="63"/>
      <c r="Y272" s="109">
        <v>11</v>
      </c>
      <c r="Z272" s="63">
        <v>2</v>
      </c>
      <c r="AA272" s="64"/>
      <c r="AB272" s="65">
        <v>2</v>
      </c>
      <c r="AC272" s="65">
        <v>2</v>
      </c>
      <c r="AD272" s="65">
        <v>1</v>
      </c>
      <c r="AE272" s="65">
        <v>2</v>
      </c>
      <c r="AF272" s="66"/>
      <c r="AG272" s="82">
        <v>43.2</v>
      </c>
      <c r="AH272" s="85">
        <v>23.8</v>
      </c>
      <c r="AI272" s="84">
        <v>91.1</v>
      </c>
      <c r="AJ272" s="83">
        <f>SUM(AK272:AM272)</f>
        <v>13</v>
      </c>
      <c r="AK272" s="84">
        <v>2</v>
      </c>
      <c r="AL272" s="75">
        <v>11</v>
      </c>
      <c r="AM272" s="85"/>
      <c r="AN272" s="82" t="s">
        <v>75</v>
      </c>
      <c r="AO272" s="75" t="s">
        <v>75</v>
      </c>
      <c r="AP272" s="85" t="s">
        <v>75</v>
      </c>
      <c r="AQ272" s="82" t="s">
        <v>75</v>
      </c>
      <c r="AR272" s="75" t="s">
        <v>75</v>
      </c>
      <c r="AS272" s="75" t="s">
        <v>75</v>
      </c>
      <c r="AT272" s="75" t="s">
        <v>75</v>
      </c>
      <c r="AU272" s="85" t="s">
        <v>75</v>
      </c>
      <c r="AV272" s="86">
        <f t="shared" si="86"/>
        <v>1</v>
      </c>
      <c r="AW272" s="108"/>
      <c r="AX272" s="108"/>
      <c r="AY272" s="108"/>
      <c r="AZ272" s="108"/>
      <c r="BA272" s="108">
        <v>1</v>
      </c>
      <c r="BB272" s="108"/>
      <c r="BC272" s="108"/>
      <c r="BD272" s="108"/>
      <c r="BE272" s="63"/>
    </row>
    <row r="273" spans="1:57" ht="34.049999999999997" customHeight="1" x14ac:dyDescent="0.3">
      <c r="A273" s="702"/>
      <c r="B273" s="675"/>
      <c r="C273" s="672"/>
      <c r="D273" s="72" t="s">
        <v>79</v>
      </c>
      <c r="E273" s="678"/>
      <c r="F273" s="672"/>
      <c r="G273" s="73">
        <f t="shared" si="81"/>
        <v>718</v>
      </c>
      <c r="H273" s="74">
        <f t="shared" si="73"/>
        <v>23</v>
      </c>
      <c r="I273" s="75">
        <v>18</v>
      </c>
      <c r="J273" s="75">
        <v>2</v>
      </c>
      <c r="K273" s="75">
        <v>1</v>
      </c>
      <c r="L273" s="76">
        <v>2</v>
      </c>
      <c r="M273" s="77">
        <f t="shared" si="75"/>
        <v>706</v>
      </c>
      <c r="N273" s="78"/>
      <c r="O273" s="78"/>
      <c r="P273" s="78"/>
      <c r="Q273" s="78"/>
      <c r="R273" s="81">
        <v>706</v>
      </c>
      <c r="S273" s="62">
        <v>92</v>
      </c>
      <c r="T273" s="62"/>
      <c r="U273" s="62"/>
      <c r="V273" s="108">
        <v>518</v>
      </c>
      <c r="W273" s="108">
        <v>96</v>
      </c>
      <c r="X273" s="63"/>
      <c r="Y273" s="109">
        <v>600</v>
      </c>
      <c r="Z273" s="63">
        <v>106</v>
      </c>
      <c r="AA273" s="64"/>
      <c r="AB273" s="65">
        <v>105</v>
      </c>
      <c r="AC273" s="65">
        <v>100</v>
      </c>
      <c r="AD273" s="65">
        <v>49</v>
      </c>
      <c r="AE273" s="65">
        <v>168</v>
      </c>
      <c r="AF273" s="66">
        <v>23</v>
      </c>
      <c r="AG273" s="82">
        <v>42.9</v>
      </c>
      <c r="AH273" s="85">
        <v>24.6</v>
      </c>
      <c r="AI273" s="84">
        <v>103.1</v>
      </c>
      <c r="AJ273" s="83">
        <f t="shared" ref="AJ273:AJ274" si="104">SUM(AQ273:AU273)</f>
        <v>614</v>
      </c>
      <c r="AK273" s="84" t="s">
        <v>77</v>
      </c>
      <c r="AL273" s="75" t="s">
        <v>77</v>
      </c>
      <c r="AM273" s="85" t="s">
        <v>77</v>
      </c>
      <c r="AN273" s="82" t="s">
        <v>75</v>
      </c>
      <c r="AO273" s="75" t="s">
        <v>75</v>
      </c>
      <c r="AP273" s="85" t="s">
        <v>75</v>
      </c>
      <c r="AQ273" s="82">
        <v>22</v>
      </c>
      <c r="AR273" s="75">
        <v>48</v>
      </c>
      <c r="AS273" s="75">
        <v>464</v>
      </c>
      <c r="AT273" s="75">
        <v>66</v>
      </c>
      <c r="AU273" s="85">
        <v>14</v>
      </c>
      <c r="AV273" s="86">
        <f t="shared" si="86"/>
        <v>12</v>
      </c>
      <c r="AW273" s="108"/>
      <c r="AX273" s="108">
        <v>2</v>
      </c>
      <c r="AY273" s="108">
        <v>1</v>
      </c>
      <c r="AZ273" s="108"/>
      <c r="BA273" s="108">
        <v>6</v>
      </c>
      <c r="BB273" s="108"/>
      <c r="BC273" s="108">
        <v>2</v>
      </c>
      <c r="BD273" s="108">
        <v>1</v>
      </c>
      <c r="BE273" s="63"/>
    </row>
    <row r="274" spans="1:57" ht="34.049999999999997" customHeight="1" x14ac:dyDescent="0.3">
      <c r="A274" s="702"/>
      <c r="B274" s="676"/>
      <c r="C274" s="673"/>
      <c r="D274" s="89" t="s">
        <v>80</v>
      </c>
      <c r="E274" s="679"/>
      <c r="F274" s="673"/>
      <c r="G274" s="90">
        <f t="shared" si="81"/>
        <v>0</v>
      </c>
      <c r="H274" s="91">
        <f t="shared" si="73"/>
        <v>0</v>
      </c>
      <c r="I274" s="92"/>
      <c r="J274" s="92"/>
      <c r="K274" s="92"/>
      <c r="L274" s="93"/>
      <c r="M274" s="110">
        <f t="shared" si="75"/>
        <v>0</v>
      </c>
      <c r="N274" s="98"/>
      <c r="O274" s="98"/>
      <c r="P274" s="98"/>
      <c r="Q274" s="98"/>
      <c r="R274" s="99"/>
      <c r="S274" s="97"/>
      <c r="T274" s="114"/>
      <c r="U274" s="114"/>
      <c r="V274" s="98"/>
      <c r="W274" s="98"/>
      <c r="X274" s="99"/>
      <c r="Y274" s="80"/>
      <c r="Z274" s="81"/>
      <c r="AA274" s="82"/>
      <c r="AB274" s="75"/>
      <c r="AC274" s="75"/>
      <c r="AD274" s="75"/>
      <c r="AE274" s="75"/>
      <c r="AF274" s="76"/>
      <c r="AG274" s="103"/>
      <c r="AH274" s="106"/>
      <c r="AI274" s="111"/>
      <c r="AJ274" s="112">
        <f t="shared" si="104"/>
        <v>0</v>
      </c>
      <c r="AK274" s="105" t="s">
        <v>75</v>
      </c>
      <c r="AL274" s="92" t="s">
        <v>75</v>
      </c>
      <c r="AM274" s="106" t="s">
        <v>75</v>
      </c>
      <c r="AN274" s="103" t="s">
        <v>75</v>
      </c>
      <c r="AO274" s="92" t="s">
        <v>77</v>
      </c>
      <c r="AP274" s="106" t="s">
        <v>77</v>
      </c>
      <c r="AQ274" s="103"/>
      <c r="AR274" s="92"/>
      <c r="AS274" s="92"/>
      <c r="AT274" s="92"/>
      <c r="AU274" s="106"/>
      <c r="AV274" s="107">
        <f t="shared" si="86"/>
        <v>0</v>
      </c>
      <c r="AW274" s="98"/>
      <c r="AX274" s="98"/>
      <c r="AY274" s="98"/>
      <c r="AZ274" s="98"/>
      <c r="BA274" s="98"/>
      <c r="BB274" s="98"/>
      <c r="BC274" s="98"/>
      <c r="BD274" s="98"/>
      <c r="BE274" s="99"/>
    </row>
    <row r="275" spans="1:57" ht="34.049999999999997" customHeight="1" x14ac:dyDescent="0.3">
      <c r="A275" s="702"/>
      <c r="B275" s="674" t="s">
        <v>190</v>
      </c>
      <c r="C275" s="671">
        <v>2006707</v>
      </c>
      <c r="D275" s="51" t="s">
        <v>74</v>
      </c>
      <c r="E275" s="724">
        <v>15</v>
      </c>
      <c r="F275" s="681">
        <f>E275-SUM(M275:M279)</f>
        <v>4</v>
      </c>
      <c r="G275" s="53">
        <f t="shared" si="81"/>
        <v>0</v>
      </c>
      <c r="H275" s="54">
        <f t="shared" si="73"/>
        <v>0</v>
      </c>
      <c r="I275" s="55"/>
      <c r="J275" s="55"/>
      <c r="K275" s="55"/>
      <c r="L275" s="56"/>
      <c r="M275" s="57">
        <f t="shared" si="75"/>
        <v>0</v>
      </c>
      <c r="N275" s="58"/>
      <c r="O275" s="58"/>
      <c r="P275" s="58"/>
      <c r="Q275" s="58"/>
      <c r="R275" s="61"/>
      <c r="S275" s="62"/>
      <c r="T275" s="62"/>
      <c r="U275" s="62"/>
      <c r="V275" s="108"/>
      <c r="W275" s="108"/>
      <c r="X275" s="63"/>
      <c r="Y275" s="60"/>
      <c r="Z275" s="61"/>
      <c r="AA275" s="67"/>
      <c r="AB275" s="55"/>
      <c r="AC275" s="55"/>
      <c r="AD275" s="55"/>
      <c r="AE275" s="55"/>
      <c r="AF275" s="56"/>
      <c r="AG275" s="67"/>
      <c r="AH275" s="70"/>
      <c r="AI275" s="69"/>
      <c r="AJ275" s="68">
        <f t="shared" ref="AJ275:AJ276" si="105">SUM(AN275:AP275)</f>
        <v>0</v>
      </c>
      <c r="AK275" s="69" t="s">
        <v>75</v>
      </c>
      <c r="AL275" s="55" t="s">
        <v>75</v>
      </c>
      <c r="AM275" s="70" t="s">
        <v>75</v>
      </c>
      <c r="AN275" s="67"/>
      <c r="AO275" s="55"/>
      <c r="AP275" s="70"/>
      <c r="AQ275" s="67" t="s">
        <v>75</v>
      </c>
      <c r="AR275" s="55" t="s">
        <v>75</v>
      </c>
      <c r="AS275" s="55" t="s">
        <v>75</v>
      </c>
      <c r="AT275" s="55" t="s">
        <v>75</v>
      </c>
      <c r="AU275" s="70" t="s">
        <v>75</v>
      </c>
      <c r="AV275" s="71">
        <f t="shared" si="86"/>
        <v>0</v>
      </c>
      <c r="AW275" s="108"/>
      <c r="AX275" s="108"/>
      <c r="AY275" s="108"/>
      <c r="AZ275" s="108"/>
      <c r="BA275" s="108"/>
      <c r="BB275" s="108"/>
      <c r="BC275" s="108"/>
      <c r="BD275" s="108"/>
      <c r="BE275" s="63"/>
    </row>
    <row r="276" spans="1:57" ht="34.049999999999997" customHeight="1" x14ac:dyDescent="0.3">
      <c r="A276" s="702"/>
      <c r="B276" s="675"/>
      <c r="C276" s="672"/>
      <c r="D276" s="72" t="s">
        <v>76</v>
      </c>
      <c r="E276" s="678"/>
      <c r="F276" s="672"/>
      <c r="G276" s="73">
        <f t="shared" si="81"/>
        <v>0</v>
      </c>
      <c r="H276" s="74">
        <f t="shared" si="73"/>
        <v>0</v>
      </c>
      <c r="I276" s="75"/>
      <c r="J276" s="75"/>
      <c r="K276" s="75"/>
      <c r="L276" s="76"/>
      <c r="M276" s="77">
        <f t="shared" si="75"/>
        <v>0</v>
      </c>
      <c r="N276" s="78"/>
      <c r="O276" s="78"/>
      <c r="P276" s="78"/>
      <c r="Q276" s="78"/>
      <c r="R276" s="81"/>
      <c r="S276" s="62"/>
      <c r="T276" s="62"/>
      <c r="U276" s="62"/>
      <c r="V276" s="108"/>
      <c r="W276" s="108"/>
      <c r="X276" s="63"/>
      <c r="Y276" s="109"/>
      <c r="Z276" s="63"/>
      <c r="AA276" s="64"/>
      <c r="AB276" s="65"/>
      <c r="AC276" s="65"/>
      <c r="AD276" s="65"/>
      <c r="AE276" s="65"/>
      <c r="AF276" s="66"/>
      <c r="AG276" s="82"/>
      <c r="AH276" s="85"/>
      <c r="AI276" s="84"/>
      <c r="AJ276" s="83">
        <f t="shared" si="105"/>
        <v>0</v>
      </c>
      <c r="AK276" s="84" t="s">
        <v>77</v>
      </c>
      <c r="AL276" s="75" t="s">
        <v>77</v>
      </c>
      <c r="AM276" s="85" t="s">
        <v>77</v>
      </c>
      <c r="AN276" s="82"/>
      <c r="AO276" s="75"/>
      <c r="AP276" s="85"/>
      <c r="AQ276" s="82" t="s">
        <v>75</v>
      </c>
      <c r="AR276" s="75" t="s">
        <v>75</v>
      </c>
      <c r="AS276" s="75" t="s">
        <v>75</v>
      </c>
      <c r="AT276" s="75" t="s">
        <v>75</v>
      </c>
      <c r="AU276" s="85" t="s">
        <v>75</v>
      </c>
      <c r="AV276" s="86">
        <f t="shared" si="86"/>
        <v>0</v>
      </c>
      <c r="AW276" s="108"/>
      <c r="AX276" s="108"/>
      <c r="AY276" s="108"/>
      <c r="AZ276" s="108"/>
      <c r="BA276" s="108"/>
      <c r="BB276" s="108"/>
      <c r="BC276" s="108"/>
      <c r="BD276" s="108"/>
      <c r="BE276" s="63"/>
    </row>
    <row r="277" spans="1:57" ht="34.049999999999997" customHeight="1" x14ac:dyDescent="0.3">
      <c r="A277" s="702"/>
      <c r="B277" s="675"/>
      <c r="C277" s="672"/>
      <c r="D277" s="72" t="s">
        <v>78</v>
      </c>
      <c r="E277" s="678"/>
      <c r="F277" s="672"/>
      <c r="G277" s="73">
        <f t="shared" si="81"/>
        <v>0</v>
      </c>
      <c r="H277" s="74">
        <f t="shared" si="73"/>
        <v>0</v>
      </c>
      <c r="I277" s="75"/>
      <c r="J277" s="75"/>
      <c r="K277" s="75"/>
      <c r="L277" s="76"/>
      <c r="M277" s="77">
        <f t="shared" si="75"/>
        <v>0</v>
      </c>
      <c r="N277" s="78"/>
      <c r="O277" s="78"/>
      <c r="P277" s="78"/>
      <c r="Q277" s="78"/>
      <c r="R277" s="81"/>
      <c r="S277" s="62"/>
      <c r="T277" s="62"/>
      <c r="U277" s="62"/>
      <c r="V277" s="108"/>
      <c r="W277" s="108"/>
      <c r="X277" s="63"/>
      <c r="Y277" s="109"/>
      <c r="Z277" s="63"/>
      <c r="AA277" s="64"/>
      <c r="AB277" s="65"/>
      <c r="AC277" s="65"/>
      <c r="AD277" s="65"/>
      <c r="AE277" s="65"/>
      <c r="AF277" s="66"/>
      <c r="AG277" s="82"/>
      <c r="AH277" s="85"/>
      <c r="AI277" s="84"/>
      <c r="AJ277" s="83">
        <f>SUM(AK277:AM277)</f>
        <v>0</v>
      </c>
      <c r="AK277" s="84"/>
      <c r="AL277" s="75"/>
      <c r="AM277" s="85"/>
      <c r="AN277" s="82" t="s">
        <v>75</v>
      </c>
      <c r="AO277" s="75" t="s">
        <v>75</v>
      </c>
      <c r="AP277" s="85" t="s">
        <v>75</v>
      </c>
      <c r="AQ277" s="82" t="s">
        <v>75</v>
      </c>
      <c r="AR277" s="75" t="s">
        <v>75</v>
      </c>
      <c r="AS277" s="75" t="s">
        <v>75</v>
      </c>
      <c r="AT277" s="75" t="s">
        <v>75</v>
      </c>
      <c r="AU277" s="85" t="s">
        <v>75</v>
      </c>
      <c r="AV277" s="86">
        <f t="shared" si="86"/>
        <v>0</v>
      </c>
      <c r="AW277" s="108"/>
      <c r="AX277" s="108"/>
      <c r="AY277" s="108"/>
      <c r="AZ277" s="108"/>
      <c r="BA277" s="108"/>
      <c r="BB277" s="108"/>
      <c r="BC277" s="108"/>
      <c r="BD277" s="108"/>
      <c r="BE277" s="63"/>
    </row>
    <row r="278" spans="1:57" ht="34.049999999999997" customHeight="1" x14ac:dyDescent="0.3">
      <c r="A278" s="702"/>
      <c r="B278" s="675"/>
      <c r="C278" s="672"/>
      <c r="D278" s="72" t="s">
        <v>79</v>
      </c>
      <c r="E278" s="678"/>
      <c r="F278" s="672"/>
      <c r="G278" s="73">
        <f t="shared" si="81"/>
        <v>11</v>
      </c>
      <c r="H278" s="74">
        <f t="shared" si="73"/>
        <v>1</v>
      </c>
      <c r="I278" s="75">
        <v>1</v>
      </c>
      <c r="J278" s="75"/>
      <c r="K278" s="75"/>
      <c r="L278" s="76"/>
      <c r="M278" s="77">
        <f t="shared" si="75"/>
        <v>11</v>
      </c>
      <c r="N278" s="78"/>
      <c r="O278" s="78"/>
      <c r="P278" s="78"/>
      <c r="Q278" s="78"/>
      <c r="R278" s="81">
        <v>11</v>
      </c>
      <c r="S278" s="62"/>
      <c r="T278" s="62"/>
      <c r="U278" s="62"/>
      <c r="V278" s="108"/>
      <c r="W278" s="108">
        <v>11</v>
      </c>
      <c r="X278" s="63"/>
      <c r="Y278" s="109">
        <v>8</v>
      </c>
      <c r="Z278" s="63">
        <v>3</v>
      </c>
      <c r="AA278" s="64"/>
      <c r="AB278" s="65">
        <v>6</v>
      </c>
      <c r="AC278" s="65">
        <v>6</v>
      </c>
      <c r="AD278" s="65"/>
      <c r="AE278" s="65">
        <v>4</v>
      </c>
      <c r="AF278" s="66">
        <v>11</v>
      </c>
      <c r="AG278" s="82">
        <v>45.2</v>
      </c>
      <c r="AH278" s="85">
        <v>25.4</v>
      </c>
      <c r="AI278" s="84">
        <v>100</v>
      </c>
      <c r="AJ278" s="83">
        <f t="shared" ref="AJ278:AJ279" si="106">SUM(AQ278:AU278)</f>
        <v>11</v>
      </c>
      <c r="AK278" s="84" t="s">
        <v>77</v>
      </c>
      <c r="AL278" s="75" t="s">
        <v>77</v>
      </c>
      <c r="AM278" s="85" t="s">
        <v>77</v>
      </c>
      <c r="AN278" s="82" t="s">
        <v>75</v>
      </c>
      <c r="AO278" s="75" t="s">
        <v>75</v>
      </c>
      <c r="AP278" s="85" t="s">
        <v>75</v>
      </c>
      <c r="AQ278" s="82"/>
      <c r="AR278" s="75">
        <v>3</v>
      </c>
      <c r="AS278" s="75">
        <v>8</v>
      </c>
      <c r="AT278" s="75"/>
      <c r="AU278" s="85"/>
      <c r="AV278" s="86">
        <f t="shared" si="86"/>
        <v>0</v>
      </c>
      <c r="AW278" s="108"/>
      <c r="AX278" s="108"/>
      <c r="AY278" s="108"/>
      <c r="AZ278" s="108"/>
      <c r="BA278" s="108"/>
      <c r="BB278" s="108"/>
      <c r="BC278" s="108"/>
      <c r="BD278" s="108"/>
      <c r="BE278" s="63"/>
    </row>
    <row r="279" spans="1:57" ht="34.049999999999997" customHeight="1" x14ac:dyDescent="0.3">
      <c r="A279" s="703"/>
      <c r="B279" s="676"/>
      <c r="C279" s="673"/>
      <c r="D279" s="89" t="s">
        <v>80</v>
      </c>
      <c r="E279" s="679"/>
      <c r="F279" s="673"/>
      <c r="G279" s="90">
        <f t="shared" si="81"/>
        <v>0</v>
      </c>
      <c r="H279" s="91">
        <f t="shared" si="73"/>
        <v>0</v>
      </c>
      <c r="I279" s="92"/>
      <c r="J279" s="92"/>
      <c r="K279" s="92"/>
      <c r="L279" s="93"/>
      <c r="M279" s="110">
        <f t="shared" si="75"/>
        <v>0</v>
      </c>
      <c r="N279" s="98"/>
      <c r="O279" s="98"/>
      <c r="P279" s="98"/>
      <c r="Q279" s="98"/>
      <c r="R279" s="99"/>
      <c r="S279" s="100"/>
      <c r="T279" s="100"/>
      <c r="U279" s="100"/>
      <c r="V279" s="78"/>
      <c r="W279" s="78"/>
      <c r="X279" s="81"/>
      <c r="Y279" s="80"/>
      <c r="Z279" s="81"/>
      <c r="AA279" s="82"/>
      <c r="AB279" s="75"/>
      <c r="AC279" s="75"/>
      <c r="AD279" s="75"/>
      <c r="AE279" s="75"/>
      <c r="AF279" s="76"/>
      <c r="AG279" s="103"/>
      <c r="AH279" s="106"/>
      <c r="AI279" s="111"/>
      <c r="AJ279" s="112">
        <f t="shared" si="106"/>
        <v>0</v>
      </c>
      <c r="AK279" s="105" t="s">
        <v>75</v>
      </c>
      <c r="AL279" s="92" t="s">
        <v>75</v>
      </c>
      <c r="AM279" s="106" t="s">
        <v>75</v>
      </c>
      <c r="AN279" s="103" t="s">
        <v>75</v>
      </c>
      <c r="AO279" s="92" t="s">
        <v>77</v>
      </c>
      <c r="AP279" s="106" t="s">
        <v>77</v>
      </c>
      <c r="AQ279" s="103"/>
      <c r="AR279" s="92"/>
      <c r="AS279" s="92"/>
      <c r="AT279" s="92"/>
      <c r="AU279" s="106"/>
      <c r="AV279" s="107">
        <f t="shared" si="86"/>
        <v>0</v>
      </c>
      <c r="AW279" s="78"/>
      <c r="AX279" s="78"/>
      <c r="AY279" s="78"/>
      <c r="AZ279" s="78"/>
      <c r="BA279" s="78"/>
      <c r="BB279" s="78"/>
      <c r="BC279" s="78"/>
      <c r="BD279" s="78"/>
      <c r="BE279" s="81"/>
    </row>
    <row r="280" spans="1:57" ht="34.049999999999997" customHeight="1" x14ac:dyDescent="0.3">
      <c r="A280" s="713" t="s">
        <v>191</v>
      </c>
      <c r="B280" s="674" t="s">
        <v>192</v>
      </c>
      <c r="C280" s="671" t="s">
        <v>193</v>
      </c>
      <c r="D280" s="51" t="s">
        <v>74</v>
      </c>
      <c r="E280" s="725">
        <v>325</v>
      </c>
      <c r="F280" s="681">
        <f>E280-SUM(M280:M284)</f>
        <v>26</v>
      </c>
      <c r="G280" s="53">
        <f t="shared" si="81"/>
        <v>143</v>
      </c>
      <c r="H280" s="54">
        <f t="shared" si="73"/>
        <v>4</v>
      </c>
      <c r="I280" s="55">
        <v>4</v>
      </c>
      <c r="J280" s="55"/>
      <c r="K280" s="55"/>
      <c r="L280" s="56"/>
      <c r="M280" s="57">
        <f t="shared" si="75"/>
        <v>140</v>
      </c>
      <c r="N280" s="58">
        <v>140</v>
      </c>
      <c r="O280" s="58"/>
      <c r="P280" s="58"/>
      <c r="Q280" s="58"/>
      <c r="R280" s="61"/>
      <c r="S280" s="113">
        <v>1</v>
      </c>
      <c r="T280" s="113">
        <v>6</v>
      </c>
      <c r="U280" s="113">
        <v>0</v>
      </c>
      <c r="V280" s="58">
        <v>131</v>
      </c>
      <c r="W280" s="58">
        <v>2</v>
      </c>
      <c r="X280" s="61"/>
      <c r="Y280" s="60">
        <v>125</v>
      </c>
      <c r="Z280" s="61">
        <v>15</v>
      </c>
      <c r="AA280" s="67"/>
      <c r="AB280" s="55">
        <v>15</v>
      </c>
      <c r="AC280" s="55">
        <v>14</v>
      </c>
      <c r="AD280" s="55">
        <v>10</v>
      </c>
      <c r="AE280" s="55">
        <v>83</v>
      </c>
      <c r="AF280" s="56">
        <v>10</v>
      </c>
      <c r="AG280" s="67">
        <v>41.2</v>
      </c>
      <c r="AH280" s="70">
        <v>18.2</v>
      </c>
      <c r="AI280" s="69">
        <v>9.9</v>
      </c>
      <c r="AJ280" s="68">
        <f t="shared" ref="AJ280:AJ281" si="107">SUM(AN280:AP280)</f>
        <v>140</v>
      </c>
      <c r="AK280" s="69" t="s">
        <v>75</v>
      </c>
      <c r="AL280" s="55" t="s">
        <v>75</v>
      </c>
      <c r="AM280" s="70" t="s">
        <v>75</v>
      </c>
      <c r="AN280" s="67">
        <v>31</v>
      </c>
      <c r="AO280" s="55">
        <v>107</v>
      </c>
      <c r="AP280" s="70">
        <v>2</v>
      </c>
      <c r="AQ280" s="67" t="s">
        <v>75</v>
      </c>
      <c r="AR280" s="55" t="s">
        <v>75</v>
      </c>
      <c r="AS280" s="55" t="s">
        <v>75</v>
      </c>
      <c r="AT280" s="55" t="s">
        <v>75</v>
      </c>
      <c r="AU280" s="70" t="s">
        <v>75</v>
      </c>
      <c r="AV280" s="71">
        <f t="shared" si="86"/>
        <v>3</v>
      </c>
      <c r="AW280" s="58"/>
      <c r="AX280" s="58"/>
      <c r="AY280" s="58">
        <v>1</v>
      </c>
      <c r="AZ280" s="58"/>
      <c r="BA280" s="58"/>
      <c r="BB280" s="58"/>
      <c r="BC280" s="58">
        <v>1</v>
      </c>
      <c r="BD280" s="58"/>
      <c r="BE280" s="61">
        <v>1</v>
      </c>
    </row>
    <row r="281" spans="1:57" ht="34.049999999999997" customHeight="1" x14ac:dyDescent="0.3">
      <c r="A281" s="702"/>
      <c r="B281" s="675"/>
      <c r="C281" s="672"/>
      <c r="D281" s="72" t="s">
        <v>76</v>
      </c>
      <c r="E281" s="678"/>
      <c r="F281" s="672"/>
      <c r="G281" s="73">
        <f t="shared" si="81"/>
        <v>0</v>
      </c>
      <c r="H281" s="74">
        <f t="shared" si="73"/>
        <v>0</v>
      </c>
      <c r="I281" s="75"/>
      <c r="J281" s="75"/>
      <c r="K281" s="75"/>
      <c r="L281" s="76"/>
      <c r="M281" s="77">
        <f t="shared" si="75"/>
        <v>0</v>
      </c>
      <c r="N281" s="78"/>
      <c r="O281" s="78"/>
      <c r="P281" s="78"/>
      <c r="Q281" s="78"/>
      <c r="R281" s="81"/>
      <c r="S281" s="62"/>
      <c r="T281" s="62"/>
      <c r="U281" s="62"/>
      <c r="V281" s="108"/>
      <c r="W281" s="108"/>
      <c r="X281" s="63"/>
      <c r="Y281" s="109"/>
      <c r="Z281" s="63"/>
      <c r="AA281" s="64"/>
      <c r="AB281" s="65"/>
      <c r="AC281" s="65"/>
      <c r="AD281" s="65"/>
      <c r="AE281" s="65"/>
      <c r="AF281" s="66"/>
      <c r="AG281" s="82"/>
      <c r="AH281" s="85"/>
      <c r="AI281" s="84"/>
      <c r="AJ281" s="83">
        <f t="shared" si="107"/>
        <v>0</v>
      </c>
      <c r="AK281" s="84" t="s">
        <v>77</v>
      </c>
      <c r="AL281" s="75" t="s">
        <v>77</v>
      </c>
      <c r="AM281" s="85" t="s">
        <v>77</v>
      </c>
      <c r="AN281" s="82"/>
      <c r="AO281" s="75"/>
      <c r="AP281" s="85"/>
      <c r="AQ281" s="82" t="s">
        <v>75</v>
      </c>
      <c r="AR281" s="75" t="s">
        <v>75</v>
      </c>
      <c r="AS281" s="75" t="s">
        <v>75</v>
      </c>
      <c r="AT281" s="75" t="s">
        <v>75</v>
      </c>
      <c r="AU281" s="85" t="s">
        <v>75</v>
      </c>
      <c r="AV281" s="86">
        <f t="shared" si="86"/>
        <v>0</v>
      </c>
      <c r="AW281" s="108"/>
      <c r="AX281" s="108"/>
      <c r="AY281" s="108"/>
      <c r="AZ281" s="108"/>
      <c r="BA281" s="108"/>
      <c r="BB281" s="108"/>
      <c r="BC281" s="108"/>
      <c r="BD281" s="108"/>
      <c r="BE281" s="63"/>
    </row>
    <row r="282" spans="1:57" ht="34.049999999999997" customHeight="1" x14ac:dyDescent="0.3">
      <c r="A282" s="702"/>
      <c r="B282" s="675"/>
      <c r="C282" s="672"/>
      <c r="D282" s="72" t="s">
        <v>78</v>
      </c>
      <c r="E282" s="678"/>
      <c r="F282" s="672"/>
      <c r="G282" s="73">
        <f t="shared" si="81"/>
        <v>8</v>
      </c>
      <c r="H282" s="74">
        <f t="shared" si="73"/>
        <v>0</v>
      </c>
      <c r="I282" s="75">
        <v>0</v>
      </c>
      <c r="J282" s="75"/>
      <c r="K282" s="75"/>
      <c r="L282" s="76"/>
      <c r="M282" s="77">
        <f t="shared" si="75"/>
        <v>7</v>
      </c>
      <c r="N282" s="78"/>
      <c r="O282" s="78">
        <v>7</v>
      </c>
      <c r="P282" s="78"/>
      <c r="Q282" s="78"/>
      <c r="R282" s="81"/>
      <c r="S282" s="62"/>
      <c r="T282" s="62"/>
      <c r="U282" s="62">
        <v>7</v>
      </c>
      <c r="V282" s="108"/>
      <c r="W282" s="108"/>
      <c r="X282" s="63"/>
      <c r="Y282" s="109">
        <v>7</v>
      </c>
      <c r="Z282" s="63"/>
      <c r="AA282" s="64"/>
      <c r="AB282" s="65"/>
      <c r="AC282" s="65"/>
      <c r="AD282" s="65">
        <v>1</v>
      </c>
      <c r="AE282" s="65">
        <v>3</v>
      </c>
      <c r="AF282" s="66"/>
      <c r="AG282" s="82">
        <v>44.5</v>
      </c>
      <c r="AH282" s="85">
        <v>15</v>
      </c>
      <c r="AI282" s="84">
        <v>100.5</v>
      </c>
      <c r="AJ282" s="83">
        <f>SUM(AK282:AM282)</f>
        <v>7</v>
      </c>
      <c r="AK282" s="84">
        <v>2</v>
      </c>
      <c r="AL282" s="75">
        <v>2</v>
      </c>
      <c r="AM282" s="85">
        <v>3</v>
      </c>
      <c r="AN282" s="82" t="s">
        <v>75</v>
      </c>
      <c r="AO282" s="75" t="s">
        <v>75</v>
      </c>
      <c r="AP282" s="85" t="s">
        <v>75</v>
      </c>
      <c r="AQ282" s="82" t="s">
        <v>75</v>
      </c>
      <c r="AR282" s="75" t="s">
        <v>75</v>
      </c>
      <c r="AS282" s="75" t="s">
        <v>75</v>
      </c>
      <c r="AT282" s="75" t="s">
        <v>75</v>
      </c>
      <c r="AU282" s="85" t="s">
        <v>75</v>
      </c>
      <c r="AV282" s="86">
        <f t="shared" si="86"/>
        <v>1</v>
      </c>
      <c r="AW282" s="108"/>
      <c r="AX282" s="108"/>
      <c r="AY282" s="108"/>
      <c r="AZ282" s="108"/>
      <c r="BA282" s="108"/>
      <c r="BB282" s="108"/>
      <c r="BC282" s="108"/>
      <c r="BD282" s="108"/>
      <c r="BE282" s="63">
        <v>1</v>
      </c>
    </row>
    <row r="283" spans="1:57" ht="34.049999999999997" customHeight="1" x14ac:dyDescent="0.3">
      <c r="A283" s="702"/>
      <c r="B283" s="675"/>
      <c r="C283" s="672"/>
      <c r="D283" s="72" t="s">
        <v>79</v>
      </c>
      <c r="E283" s="678"/>
      <c r="F283" s="672"/>
      <c r="G283" s="73">
        <f t="shared" si="81"/>
        <v>152</v>
      </c>
      <c r="H283" s="74">
        <f t="shared" si="73"/>
        <v>4</v>
      </c>
      <c r="I283" s="75"/>
      <c r="J283" s="75">
        <v>2</v>
      </c>
      <c r="K283" s="75">
        <v>2</v>
      </c>
      <c r="L283" s="76"/>
      <c r="M283" s="77">
        <f t="shared" si="75"/>
        <v>152</v>
      </c>
      <c r="N283" s="78">
        <v>138</v>
      </c>
      <c r="O283" s="78"/>
      <c r="P283" s="78"/>
      <c r="Q283" s="78"/>
      <c r="R283" s="81">
        <v>14</v>
      </c>
      <c r="S283" s="62"/>
      <c r="T283" s="62">
        <v>2</v>
      </c>
      <c r="U283" s="62"/>
      <c r="V283" s="108">
        <v>144</v>
      </c>
      <c r="W283" s="108">
        <v>6</v>
      </c>
      <c r="X283" s="63"/>
      <c r="Y283" s="109">
        <v>131</v>
      </c>
      <c r="Z283" s="63">
        <v>21</v>
      </c>
      <c r="AA283" s="64"/>
      <c r="AB283" s="65">
        <v>30</v>
      </c>
      <c r="AC283" s="65">
        <v>27</v>
      </c>
      <c r="AD283" s="65">
        <v>31</v>
      </c>
      <c r="AE283" s="65">
        <v>116</v>
      </c>
      <c r="AF283" s="66">
        <v>29</v>
      </c>
      <c r="AG283" s="82">
        <v>42.5</v>
      </c>
      <c r="AH283" s="85">
        <v>23.2</v>
      </c>
      <c r="AI283" s="84">
        <v>116.1</v>
      </c>
      <c r="AJ283" s="83">
        <f t="shared" ref="AJ283:AJ284" si="108">SUM(AQ283:AU283)</f>
        <v>152</v>
      </c>
      <c r="AK283" s="84" t="s">
        <v>77</v>
      </c>
      <c r="AL283" s="75" t="s">
        <v>77</v>
      </c>
      <c r="AM283" s="85" t="s">
        <v>77</v>
      </c>
      <c r="AN283" s="82" t="s">
        <v>75</v>
      </c>
      <c r="AO283" s="75" t="s">
        <v>75</v>
      </c>
      <c r="AP283" s="85" t="s">
        <v>75</v>
      </c>
      <c r="AQ283" s="82">
        <v>7</v>
      </c>
      <c r="AR283" s="75">
        <v>14</v>
      </c>
      <c r="AS283" s="75">
        <v>55</v>
      </c>
      <c r="AT283" s="75">
        <v>58</v>
      </c>
      <c r="AU283" s="85">
        <v>18</v>
      </c>
      <c r="AV283" s="86">
        <f t="shared" si="86"/>
        <v>0</v>
      </c>
      <c r="AW283" s="108"/>
      <c r="AX283" s="108"/>
      <c r="AY283" s="108"/>
      <c r="AZ283" s="108"/>
      <c r="BA283" s="108"/>
      <c r="BB283" s="108"/>
      <c r="BC283" s="108"/>
      <c r="BD283" s="108"/>
      <c r="BE283" s="63"/>
    </row>
    <row r="284" spans="1:57" ht="34.049999999999997" customHeight="1" x14ac:dyDescent="0.3">
      <c r="A284" s="702"/>
      <c r="B284" s="676"/>
      <c r="C284" s="673"/>
      <c r="D284" s="89" t="s">
        <v>80</v>
      </c>
      <c r="E284" s="679"/>
      <c r="F284" s="673"/>
      <c r="G284" s="90">
        <f t="shared" si="81"/>
        <v>0</v>
      </c>
      <c r="H284" s="91">
        <f t="shared" si="73"/>
        <v>0</v>
      </c>
      <c r="I284" s="92"/>
      <c r="J284" s="92"/>
      <c r="K284" s="92"/>
      <c r="L284" s="93"/>
      <c r="M284" s="110">
        <f t="shared" si="75"/>
        <v>0</v>
      </c>
      <c r="N284" s="98"/>
      <c r="O284" s="98"/>
      <c r="P284" s="98"/>
      <c r="Q284" s="98"/>
      <c r="R284" s="99"/>
      <c r="S284" s="114"/>
      <c r="T284" s="114"/>
      <c r="U284" s="114"/>
      <c r="V284" s="98"/>
      <c r="W284" s="98"/>
      <c r="X284" s="99"/>
      <c r="Y284" s="97"/>
      <c r="Z284" s="99"/>
      <c r="AA284" s="103"/>
      <c r="AB284" s="92"/>
      <c r="AC284" s="92"/>
      <c r="AD284" s="92"/>
      <c r="AE284" s="92"/>
      <c r="AF284" s="93"/>
      <c r="AG284" s="103"/>
      <c r="AH284" s="106"/>
      <c r="AI284" s="105"/>
      <c r="AJ284" s="104">
        <f t="shared" si="108"/>
        <v>0</v>
      </c>
      <c r="AK284" s="105" t="s">
        <v>75</v>
      </c>
      <c r="AL284" s="92" t="s">
        <v>75</v>
      </c>
      <c r="AM284" s="106" t="s">
        <v>75</v>
      </c>
      <c r="AN284" s="103" t="s">
        <v>75</v>
      </c>
      <c r="AO284" s="92" t="s">
        <v>77</v>
      </c>
      <c r="AP284" s="106" t="s">
        <v>77</v>
      </c>
      <c r="AQ284" s="103"/>
      <c r="AR284" s="92"/>
      <c r="AS284" s="92"/>
      <c r="AT284" s="92"/>
      <c r="AU284" s="106"/>
      <c r="AV284" s="107">
        <f t="shared" si="86"/>
        <v>0</v>
      </c>
      <c r="AW284" s="98"/>
      <c r="AX284" s="98"/>
      <c r="AY284" s="98"/>
      <c r="AZ284" s="98"/>
      <c r="BA284" s="98"/>
      <c r="BB284" s="98"/>
      <c r="BC284" s="98"/>
      <c r="BD284" s="98"/>
      <c r="BE284" s="99"/>
    </row>
    <row r="285" spans="1:57" ht="34.049999999999997" customHeight="1" x14ac:dyDescent="0.3">
      <c r="A285" s="702"/>
      <c r="B285" s="674" t="s">
        <v>194</v>
      </c>
      <c r="C285" s="735" t="s">
        <v>195</v>
      </c>
      <c r="D285" s="51" t="s">
        <v>74</v>
      </c>
      <c r="E285" s="725">
        <v>100</v>
      </c>
      <c r="F285" s="681">
        <f>E285-SUM(M285:M289)</f>
        <v>0</v>
      </c>
      <c r="G285" s="53">
        <f t="shared" si="81"/>
        <v>41</v>
      </c>
      <c r="H285" s="54">
        <f t="shared" si="73"/>
        <v>1</v>
      </c>
      <c r="I285" s="55">
        <v>1</v>
      </c>
      <c r="J285" s="55"/>
      <c r="K285" s="55"/>
      <c r="L285" s="56"/>
      <c r="M285" s="57">
        <f t="shared" si="75"/>
        <v>41</v>
      </c>
      <c r="N285" s="58">
        <v>40</v>
      </c>
      <c r="O285" s="58"/>
      <c r="P285" s="58">
        <v>1</v>
      </c>
      <c r="Q285" s="58"/>
      <c r="R285" s="59"/>
      <c r="S285" s="60"/>
      <c r="T285" s="58"/>
      <c r="U285" s="58"/>
      <c r="V285" s="55">
        <v>38</v>
      </c>
      <c r="W285" s="58">
        <v>2</v>
      </c>
      <c r="X285" s="61">
        <v>1</v>
      </c>
      <c r="Y285" s="62">
        <v>38</v>
      </c>
      <c r="Z285" s="63">
        <v>3</v>
      </c>
      <c r="AA285" s="64"/>
      <c r="AB285" s="65">
        <v>4</v>
      </c>
      <c r="AC285" s="65">
        <v>4</v>
      </c>
      <c r="AD285" s="65">
        <v>12</v>
      </c>
      <c r="AE285" s="65">
        <v>12</v>
      </c>
      <c r="AF285" s="66">
        <v>0</v>
      </c>
      <c r="AG285" s="64">
        <v>37</v>
      </c>
      <c r="AH285" s="66">
        <v>17</v>
      </c>
      <c r="AI285" s="67">
        <v>9.6999999999999993</v>
      </c>
      <c r="AJ285" s="68">
        <f t="shared" ref="AJ285:AJ286" si="109">SUM(AN285:AP285)</f>
        <v>41</v>
      </c>
      <c r="AK285" s="69" t="s">
        <v>75</v>
      </c>
      <c r="AL285" s="55" t="s">
        <v>75</v>
      </c>
      <c r="AM285" s="70" t="s">
        <v>75</v>
      </c>
      <c r="AN285" s="67"/>
      <c r="AO285" s="55">
        <v>39</v>
      </c>
      <c r="AP285" s="70">
        <v>2</v>
      </c>
      <c r="AQ285" s="67" t="s">
        <v>75</v>
      </c>
      <c r="AR285" s="55" t="s">
        <v>75</v>
      </c>
      <c r="AS285" s="55" t="s">
        <v>75</v>
      </c>
      <c r="AT285" s="55" t="s">
        <v>75</v>
      </c>
      <c r="AU285" s="56" t="s">
        <v>75</v>
      </c>
      <c r="AV285" s="71">
        <f t="shared" si="86"/>
        <v>0</v>
      </c>
      <c r="AW285" s="58"/>
      <c r="AX285" s="58"/>
      <c r="AY285" s="58"/>
      <c r="AZ285" s="58"/>
      <c r="BA285" s="58"/>
      <c r="BB285" s="58"/>
      <c r="BC285" s="58"/>
      <c r="BD285" s="58"/>
      <c r="BE285" s="61"/>
    </row>
    <row r="286" spans="1:57" ht="34.049999999999997" customHeight="1" x14ac:dyDescent="0.3">
      <c r="A286" s="702"/>
      <c r="B286" s="675"/>
      <c r="C286" s="672"/>
      <c r="D286" s="72" t="s">
        <v>76</v>
      </c>
      <c r="E286" s="678"/>
      <c r="F286" s="672"/>
      <c r="G286" s="73">
        <f t="shared" si="81"/>
        <v>0</v>
      </c>
      <c r="H286" s="74">
        <f t="shared" si="73"/>
        <v>0</v>
      </c>
      <c r="I286" s="75"/>
      <c r="J286" s="75"/>
      <c r="K286" s="75"/>
      <c r="L286" s="76"/>
      <c r="M286" s="77">
        <f t="shared" si="75"/>
        <v>0</v>
      </c>
      <c r="N286" s="78"/>
      <c r="O286" s="78"/>
      <c r="P286" s="78"/>
      <c r="Q286" s="78"/>
      <c r="R286" s="79"/>
      <c r="S286" s="80"/>
      <c r="T286" s="75"/>
      <c r="U286" s="75"/>
      <c r="V286" s="78"/>
      <c r="W286" s="78"/>
      <c r="X286" s="81"/>
      <c r="Y286" s="62"/>
      <c r="Z286" s="63"/>
      <c r="AA286" s="64"/>
      <c r="AB286" s="65"/>
      <c r="AC286" s="65"/>
      <c r="AD286" s="65"/>
      <c r="AE286" s="65"/>
      <c r="AF286" s="66"/>
      <c r="AG286" s="82"/>
      <c r="AH286" s="76"/>
      <c r="AI286" s="82"/>
      <c r="AJ286" s="83">
        <f t="shared" si="109"/>
        <v>0</v>
      </c>
      <c r="AK286" s="84" t="s">
        <v>77</v>
      </c>
      <c r="AL286" s="75" t="s">
        <v>77</v>
      </c>
      <c r="AM286" s="85" t="s">
        <v>77</v>
      </c>
      <c r="AN286" s="82"/>
      <c r="AO286" s="75"/>
      <c r="AP286" s="85"/>
      <c r="AQ286" s="82" t="s">
        <v>75</v>
      </c>
      <c r="AR286" s="75" t="s">
        <v>75</v>
      </c>
      <c r="AS286" s="75" t="s">
        <v>75</v>
      </c>
      <c r="AT286" s="75" t="s">
        <v>75</v>
      </c>
      <c r="AU286" s="76" t="s">
        <v>75</v>
      </c>
      <c r="AV286" s="86">
        <f t="shared" si="86"/>
        <v>0</v>
      </c>
      <c r="AW286" s="78"/>
      <c r="AX286" s="78"/>
      <c r="AY286" s="78"/>
      <c r="AZ286" s="78"/>
      <c r="BA286" s="78"/>
      <c r="BB286" s="78"/>
      <c r="BC286" s="78"/>
      <c r="BD286" s="78"/>
      <c r="BE286" s="81"/>
    </row>
    <row r="287" spans="1:57" ht="34.049999999999997" customHeight="1" x14ac:dyDescent="0.3">
      <c r="A287" s="702"/>
      <c r="B287" s="675"/>
      <c r="C287" s="672"/>
      <c r="D287" s="72" t="s">
        <v>78</v>
      </c>
      <c r="E287" s="678"/>
      <c r="F287" s="672"/>
      <c r="G287" s="73">
        <f t="shared" si="81"/>
        <v>0</v>
      </c>
      <c r="H287" s="74">
        <f t="shared" si="73"/>
        <v>0</v>
      </c>
      <c r="I287" s="75"/>
      <c r="J287" s="75"/>
      <c r="K287" s="75"/>
      <c r="L287" s="76"/>
      <c r="M287" s="77">
        <f t="shared" si="75"/>
        <v>0</v>
      </c>
      <c r="N287" s="78"/>
      <c r="O287" s="78"/>
      <c r="P287" s="78"/>
      <c r="Q287" s="87"/>
      <c r="R287" s="79"/>
      <c r="S287" s="80"/>
      <c r="T287" s="78"/>
      <c r="U287" s="78"/>
      <c r="V287" s="78"/>
      <c r="W287" s="78"/>
      <c r="X287" s="81"/>
      <c r="Y287" s="62"/>
      <c r="Z287" s="63"/>
      <c r="AA287" s="64"/>
      <c r="AB287" s="65"/>
      <c r="AC287" s="65"/>
      <c r="AD287" s="65"/>
      <c r="AE287" s="65"/>
      <c r="AF287" s="66"/>
      <c r="AG287" s="82"/>
      <c r="AH287" s="76"/>
      <c r="AI287" s="82"/>
      <c r="AJ287" s="83">
        <f>SUM(AK287:AM287)</f>
        <v>0</v>
      </c>
      <c r="AK287" s="84"/>
      <c r="AL287" s="75"/>
      <c r="AM287" s="85"/>
      <c r="AN287" s="82" t="s">
        <v>75</v>
      </c>
      <c r="AO287" s="75" t="s">
        <v>75</v>
      </c>
      <c r="AP287" s="85" t="s">
        <v>75</v>
      </c>
      <c r="AQ287" s="82" t="s">
        <v>75</v>
      </c>
      <c r="AR287" s="75" t="s">
        <v>75</v>
      </c>
      <c r="AS287" s="75" t="s">
        <v>75</v>
      </c>
      <c r="AT287" s="75" t="s">
        <v>75</v>
      </c>
      <c r="AU287" s="76" t="s">
        <v>75</v>
      </c>
      <c r="AV287" s="86">
        <f t="shared" si="86"/>
        <v>0</v>
      </c>
      <c r="AW287" s="78"/>
      <c r="AX287" s="78"/>
      <c r="AY287" s="78"/>
      <c r="AZ287" s="78"/>
      <c r="BA287" s="78"/>
      <c r="BB287" s="78"/>
      <c r="BC287" s="78"/>
      <c r="BD287" s="78"/>
      <c r="BE287" s="81"/>
    </row>
    <row r="288" spans="1:57" ht="34.049999999999997" customHeight="1" x14ac:dyDescent="0.3">
      <c r="A288" s="702"/>
      <c r="B288" s="675"/>
      <c r="C288" s="672"/>
      <c r="D288" s="72" t="s">
        <v>79</v>
      </c>
      <c r="E288" s="678"/>
      <c r="F288" s="672"/>
      <c r="G288" s="73">
        <f t="shared" si="81"/>
        <v>59</v>
      </c>
      <c r="H288" s="74">
        <f t="shared" si="73"/>
        <v>0</v>
      </c>
      <c r="I288" s="75"/>
      <c r="J288" s="75"/>
      <c r="K288" s="75"/>
      <c r="L288" s="76"/>
      <c r="M288" s="77">
        <f t="shared" si="75"/>
        <v>59</v>
      </c>
      <c r="N288" s="78">
        <v>59</v>
      </c>
      <c r="O288" s="78"/>
      <c r="P288" s="78"/>
      <c r="Q288" s="78"/>
      <c r="R288" s="79"/>
      <c r="S288" s="80">
        <v>4</v>
      </c>
      <c r="T288" s="78"/>
      <c r="U288" s="78"/>
      <c r="V288" s="78">
        <v>51</v>
      </c>
      <c r="W288" s="78">
        <v>4</v>
      </c>
      <c r="X288" s="81"/>
      <c r="Y288" s="62">
        <v>55</v>
      </c>
      <c r="Z288" s="63">
        <v>4</v>
      </c>
      <c r="AA288" s="64"/>
      <c r="AB288" s="65">
        <v>13</v>
      </c>
      <c r="AC288" s="65">
        <v>13</v>
      </c>
      <c r="AD288" s="65">
        <v>21</v>
      </c>
      <c r="AE288" s="65">
        <v>21</v>
      </c>
      <c r="AF288" s="66">
        <v>3</v>
      </c>
      <c r="AG288" s="82">
        <v>38</v>
      </c>
      <c r="AH288" s="76">
        <v>18</v>
      </c>
      <c r="AI288" s="82">
        <v>94.1</v>
      </c>
      <c r="AJ288" s="83">
        <f t="shared" ref="AJ288:AJ289" si="110">SUM(AQ288:AU288)</f>
        <v>59</v>
      </c>
      <c r="AK288" s="84" t="s">
        <v>77</v>
      </c>
      <c r="AL288" s="75" t="s">
        <v>77</v>
      </c>
      <c r="AM288" s="85" t="s">
        <v>77</v>
      </c>
      <c r="AN288" s="82" t="s">
        <v>75</v>
      </c>
      <c r="AO288" s="75" t="s">
        <v>75</v>
      </c>
      <c r="AP288" s="85" t="s">
        <v>75</v>
      </c>
      <c r="AQ288" s="88">
        <v>6</v>
      </c>
      <c r="AR288" s="76">
        <v>15</v>
      </c>
      <c r="AS288" s="76">
        <v>25</v>
      </c>
      <c r="AT288" s="76">
        <v>13</v>
      </c>
      <c r="AU288" s="85"/>
      <c r="AV288" s="86">
        <f t="shared" si="86"/>
        <v>0</v>
      </c>
      <c r="AW288" s="78"/>
      <c r="AX288" s="78"/>
      <c r="AY288" s="78"/>
      <c r="AZ288" s="78"/>
      <c r="BA288" s="78"/>
      <c r="BB288" s="78"/>
      <c r="BC288" s="78"/>
      <c r="BD288" s="78"/>
      <c r="BE288" s="81"/>
    </row>
    <row r="289" spans="1:57" ht="34.049999999999997" customHeight="1" x14ac:dyDescent="0.3">
      <c r="A289" s="702"/>
      <c r="B289" s="676"/>
      <c r="C289" s="673"/>
      <c r="D289" s="89" t="s">
        <v>80</v>
      </c>
      <c r="E289" s="679"/>
      <c r="F289" s="673"/>
      <c r="G289" s="90">
        <f t="shared" si="81"/>
        <v>0</v>
      </c>
      <c r="H289" s="91">
        <f t="shared" si="73"/>
        <v>0</v>
      </c>
      <c r="I289" s="92"/>
      <c r="J289" s="92"/>
      <c r="K289" s="92"/>
      <c r="L289" s="93"/>
      <c r="M289" s="94">
        <f t="shared" si="75"/>
        <v>0</v>
      </c>
      <c r="N289" s="95"/>
      <c r="O289" s="95"/>
      <c r="P289" s="95"/>
      <c r="Q289" s="95"/>
      <c r="R289" s="96"/>
      <c r="S289" s="97"/>
      <c r="T289" s="98"/>
      <c r="U289" s="98"/>
      <c r="V289" s="98"/>
      <c r="W289" s="98"/>
      <c r="X289" s="99"/>
      <c r="Y289" s="100"/>
      <c r="Z289" s="81"/>
      <c r="AA289" s="82"/>
      <c r="AB289" s="75"/>
      <c r="AC289" s="75"/>
      <c r="AD289" s="75"/>
      <c r="AE289" s="75"/>
      <c r="AF289" s="76"/>
      <c r="AG289" s="101"/>
      <c r="AH289" s="102"/>
      <c r="AI289" s="103"/>
      <c r="AJ289" s="104">
        <f t="shared" si="110"/>
        <v>0</v>
      </c>
      <c r="AK289" s="105" t="s">
        <v>75</v>
      </c>
      <c r="AL289" s="92" t="s">
        <v>75</v>
      </c>
      <c r="AM289" s="106" t="s">
        <v>75</v>
      </c>
      <c r="AN289" s="103" t="s">
        <v>75</v>
      </c>
      <c r="AO289" s="92" t="s">
        <v>77</v>
      </c>
      <c r="AP289" s="106" t="s">
        <v>77</v>
      </c>
      <c r="AQ289" s="103"/>
      <c r="AR289" s="92"/>
      <c r="AS289" s="92"/>
      <c r="AT289" s="92"/>
      <c r="AU289" s="93"/>
      <c r="AV289" s="107">
        <f t="shared" si="86"/>
        <v>0</v>
      </c>
      <c r="AW289" s="98"/>
      <c r="AX289" s="98"/>
      <c r="AY289" s="98"/>
      <c r="AZ289" s="98"/>
      <c r="BA289" s="98"/>
      <c r="BB289" s="98"/>
      <c r="BC289" s="98"/>
      <c r="BD289" s="98"/>
      <c r="BE289" s="99"/>
    </row>
    <row r="290" spans="1:57" ht="34.049999999999997" customHeight="1" x14ac:dyDescent="0.3">
      <c r="A290" s="702"/>
      <c r="B290" s="674" t="s">
        <v>196</v>
      </c>
      <c r="C290" s="671" t="s">
        <v>197</v>
      </c>
      <c r="D290" s="51" t="s">
        <v>74</v>
      </c>
      <c r="E290" s="725">
        <v>40</v>
      </c>
      <c r="F290" s="681">
        <f>E290-SUM(M290:M294)</f>
        <v>-1</v>
      </c>
      <c r="G290" s="53">
        <f t="shared" si="81"/>
        <v>0</v>
      </c>
      <c r="H290" s="54">
        <f t="shared" si="73"/>
        <v>0</v>
      </c>
      <c r="I290" s="55"/>
      <c r="J290" s="55"/>
      <c r="K290" s="55"/>
      <c r="L290" s="56"/>
      <c r="M290" s="57">
        <f t="shared" si="75"/>
        <v>0</v>
      </c>
      <c r="N290" s="58"/>
      <c r="O290" s="58"/>
      <c r="P290" s="58"/>
      <c r="Q290" s="58"/>
      <c r="R290" s="61"/>
      <c r="S290" s="62"/>
      <c r="T290" s="62"/>
      <c r="U290" s="62"/>
      <c r="V290" s="108"/>
      <c r="W290" s="108"/>
      <c r="X290" s="63"/>
      <c r="Y290" s="60"/>
      <c r="Z290" s="61"/>
      <c r="AA290" s="67"/>
      <c r="AB290" s="55"/>
      <c r="AC290" s="55"/>
      <c r="AD290" s="55"/>
      <c r="AE290" s="55"/>
      <c r="AF290" s="56"/>
      <c r="AG290" s="67"/>
      <c r="AH290" s="70"/>
      <c r="AI290" s="69"/>
      <c r="AJ290" s="68">
        <f t="shared" ref="AJ290:AJ291" si="111">SUM(AN290:AP290)</f>
        <v>0</v>
      </c>
      <c r="AK290" s="69" t="s">
        <v>75</v>
      </c>
      <c r="AL290" s="55" t="s">
        <v>75</v>
      </c>
      <c r="AM290" s="70" t="s">
        <v>75</v>
      </c>
      <c r="AN290" s="67"/>
      <c r="AO290" s="55"/>
      <c r="AP290" s="70"/>
      <c r="AQ290" s="67" t="s">
        <v>75</v>
      </c>
      <c r="AR290" s="55" t="s">
        <v>75</v>
      </c>
      <c r="AS290" s="55" t="s">
        <v>75</v>
      </c>
      <c r="AT290" s="55" t="s">
        <v>75</v>
      </c>
      <c r="AU290" s="70" t="s">
        <v>75</v>
      </c>
      <c r="AV290" s="71">
        <f t="shared" si="86"/>
        <v>0</v>
      </c>
      <c r="AW290" s="108"/>
      <c r="AX290" s="108"/>
      <c r="AY290" s="108"/>
      <c r="AZ290" s="108"/>
      <c r="BA290" s="108"/>
      <c r="BB290" s="108"/>
      <c r="BC290" s="108"/>
      <c r="BD290" s="108"/>
      <c r="BE290" s="63"/>
    </row>
    <row r="291" spans="1:57" ht="34.049999999999997" customHeight="1" x14ac:dyDescent="0.3">
      <c r="A291" s="702"/>
      <c r="B291" s="675"/>
      <c r="C291" s="672"/>
      <c r="D291" s="72" t="s">
        <v>76</v>
      </c>
      <c r="E291" s="678"/>
      <c r="F291" s="672"/>
      <c r="G291" s="73">
        <f t="shared" si="81"/>
        <v>0</v>
      </c>
      <c r="H291" s="74">
        <f t="shared" si="73"/>
        <v>0</v>
      </c>
      <c r="I291" s="75"/>
      <c r="J291" s="75"/>
      <c r="K291" s="75"/>
      <c r="L291" s="76"/>
      <c r="M291" s="77">
        <f t="shared" si="75"/>
        <v>0</v>
      </c>
      <c r="N291" s="78"/>
      <c r="O291" s="78"/>
      <c r="P291" s="78"/>
      <c r="Q291" s="78"/>
      <c r="R291" s="81"/>
      <c r="S291" s="62"/>
      <c r="T291" s="62"/>
      <c r="U291" s="62"/>
      <c r="V291" s="108"/>
      <c r="W291" s="108"/>
      <c r="X291" s="63"/>
      <c r="Y291" s="109"/>
      <c r="Z291" s="63"/>
      <c r="AA291" s="64"/>
      <c r="AB291" s="65"/>
      <c r="AC291" s="65"/>
      <c r="AD291" s="65"/>
      <c r="AE291" s="65"/>
      <c r="AF291" s="66"/>
      <c r="AG291" s="82"/>
      <c r="AH291" s="85"/>
      <c r="AI291" s="84"/>
      <c r="AJ291" s="83">
        <f t="shared" si="111"/>
        <v>0</v>
      </c>
      <c r="AK291" s="84" t="s">
        <v>77</v>
      </c>
      <c r="AL291" s="75" t="s">
        <v>77</v>
      </c>
      <c r="AM291" s="85" t="s">
        <v>77</v>
      </c>
      <c r="AN291" s="82"/>
      <c r="AO291" s="75"/>
      <c r="AP291" s="85"/>
      <c r="AQ291" s="82" t="s">
        <v>75</v>
      </c>
      <c r="AR291" s="75" t="s">
        <v>75</v>
      </c>
      <c r="AS291" s="75" t="s">
        <v>75</v>
      </c>
      <c r="AT291" s="75" t="s">
        <v>75</v>
      </c>
      <c r="AU291" s="85" t="s">
        <v>75</v>
      </c>
      <c r="AV291" s="86">
        <f t="shared" si="86"/>
        <v>0</v>
      </c>
      <c r="AW291" s="108"/>
      <c r="AX291" s="108"/>
      <c r="AY291" s="108"/>
      <c r="AZ291" s="108"/>
      <c r="BA291" s="108"/>
      <c r="BB291" s="108"/>
      <c r="BC291" s="108"/>
      <c r="BD291" s="108"/>
      <c r="BE291" s="63"/>
    </row>
    <row r="292" spans="1:57" ht="34.049999999999997" customHeight="1" x14ac:dyDescent="0.3">
      <c r="A292" s="702"/>
      <c r="B292" s="675"/>
      <c r="C292" s="672"/>
      <c r="D292" s="72" t="s">
        <v>78</v>
      </c>
      <c r="E292" s="678"/>
      <c r="F292" s="672"/>
      <c r="G292" s="73">
        <f t="shared" si="81"/>
        <v>0</v>
      </c>
      <c r="H292" s="74">
        <f t="shared" si="73"/>
        <v>0</v>
      </c>
      <c r="I292" s="75"/>
      <c r="J292" s="75"/>
      <c r="K292" s="75"/>
      <c r="L292" s="76"/>
      <c r="M292" s="77">
        <f t="shared" si="75"/>
        <v>0</v>
      </c>
      <c r="N292" s="78"/>
      <c r="O292" s="78"/>
      <c r="P292" s="78"/>
      <c r="Q292" s="78"/>
      <c r="R292" s="81"/>
      <c r="S292" s="62"/>
      <c r="T292" s="62"/>
      <c r="U292" s="62"/>
      <c r="V292" s="108"/>
      <c r="W292" s="108"/>
      <c r="X292" s="63"/>
      <c r="Y292" s="109"/>
      <c r="Z292" s="63"/>
      <c r="AA292" s="64"/>
      <c r="AB292" s="65"/>
      <c r="AC292" s="65"/>
      <c r="AD292" s="65"/>
      <c r="AE292" s="65"/>
      <c r="AF292" s="66"/>
      <c r="AG292" s="82"/>
      <c r="AH292" s="85"/>
      <c r="AI292" s="84"/>
      <c r="AJ292" s="83">
        <f>SUM(AK292:AM292)</f>
        <v>0</v>
      </c>
      <c r="AK292" s="84"/>
      <c r="AL292" s="75"/>
      <c r="AM292" s="85"/>
      <c r="AN292" s="82" t="s">
        <v>75</v>
      </c>
      <c r="AO292" s="75" t="s">
        <v>75</v>
      </c>
      <c r="AP292" s="85" t="s">
        <v>75</v>
      </c>
      <c r="AQ292" s="82" t="s">
        <v>75</v>
      </c>
      <c r="AR292" s="75" t="s">
        <v>75</v>
      </c>
      <c r="AS292" s="75" t="s">
        <v>75</v>
      </c>
      <c r="AT292" s="75" t="s">
        <v>75</v>
      </c>
      <c r="AU292" s="85" t="s">
        <v>75</v>
      </c>
      <c r="AV292" s="86">
        <f t="shared" si="86"/>
        <v>0</v>
      </c>
      <c r="AW292" s="108"/>
      <c r="AX292" s="108"/>
      <c r="AY292" s="108"/>
      <c r="AZ292" s="108"/>
      <c r="BA292" s="108"/>
      <c r="BB292" s="108"/>
      <c r="BC292" s="108"/>
      <c r="BD292" s="108"/>
      <c r="BE292" s="63"/>
    </row>
    <row r="293" spans="1:57" ht="34.049999999999997" customHeight="1" x14ac:dyDescent="0.3">
      <c r="A293" s="702"/>
      <c r="B293" s="675"/>
      <c r="C293" s="672"/>
      <c r="D293" s="72" t="s">
        <v>79</v>
      </c>
      <c r="E293" s="678"/>
      <c r="F293" s="672"/>
      <c r="G293" s="73">
        <f t="shared" si="81"/>
        <v>42</v>
      </c>
      <c r="H293" s="74">
        <f t="shared" si="73"/>
        <v>1</v>
      </c>
      <c r="I293" s="75"/>
      <c r="J293" s="75"/>
      <c r="K293" s="75"/>
      <c r="L293" s="76">
        <v>1</v>
      </c>
      <c r="M293" s="77">
        <f t="shared" si="75"/>
        <v>41</v>
      </c>
      <c r="N293" s="78">
        <v>41</v>
      </c>
      <c r="O293" s="78"/>
      <c r="P293" s="78"/>
      <c r="Q293" s="78"/>
      <c r="R293" s="81"/>
      <c r="S293" s="62">
        <v>1</v>
      </c>
      <c r="T293" s="62"/>
      <c r="U293" s="62"/>
      <c r="V293" s="108">
        <v>40</v>
      </c>
      <c r="W293" s="108"/>
      <c r="X293" s="63"/>
      <c r="Y293" s="109">
        <v>41</v>
      </c>
      <c r="Z293" s="63"/>
      <c r="AA293" s="64"/>
      <c r="AB293" s="65"/>
      <c r="AC293" s="65"/>
      <c r="AD293" s="65">
        <v>2</v>
      </c>
      <c r="AE293" s="65">
        <v>1</v>
      </c>
      <c r="AF293" s="66">
        <v>2</v>
      </c>
      <c r="AG293" s="82">
        <v>39</v>
      </c>
      <c r="AH293" s="85">
        <v>16</v>
      </c>
      <c r="AI293" s="84">
        <v>104</v>
      </c>
      <c r="AJ293" s="83">
        <f t="shared" ref="AJ293:AJ294" si="112">SUM(AQ293:AU293)</f>
        <v>41</v>
      </c>
      <c r="AK293" s="84" t="s">
        <v>77</v>
      </c>
      <c r="AL293" s="75" t="s">
        <v>77</v>
      </c>
      <c r="AM293" s="85" t="s">
        <v>77</v>
      </c>
      <c r="AN293" s="82" t="s">
        <v>75</v>
      </c>
      <c r="AO293" s="75" t="s">
        <v>75</v>
      </c>
      <c r="AP293" s="85" t="s">
        <v>75</v>
      </c>
      <c r="AQ293" s="82">
        <v>8</v>
      </c>
      <c r="AR293" s="75">
        <v>6</v>
      </c>
      <c r="AS293" s="75">
        <v>16</v>
      </c>
      <c r="AT293" s="75">
        <v>11</v>
      </c>
      <c r="AU293" s="85"/>
      <c r="AV293" s="86">
        <f t="shared" si="86"/>
        <v>1</v>
      </c>
      <c r="AW293" s="108"/>
      <c r="AX293" s="108"/>
      <c r="AY293" s="108"/>
      <c r="AZ293" s="108"/>
      <c r="BA293" s="108">
        <v>1</v>
      </c>
      <c r="BB293" s="108"/>
      <c r="BC293" s="108"/>
      <c r="BD293" s="108"/>
      <c r="BE293" s="63"/>
    </row>
    <row r="294" spans="1:57" ht="34.049999999999997" customHeight="1" x14ac:dyDescent="0.3">
      <c r="A294" s="702"/>
      <c r="B294" s="676"/>
      <c r="C294" s="673"/>
      <c r="D294" s="89" t="s">
        <v>80</v>
      </c>
      <c r="E294" s="679"/>
      <c r="F294" s="673"/>
      <c r="G294" s="90">
        <f t="shared" si="81"/>
        <v>0</v>
      </c>
      <c r="H294" s="91">
        <f t="shared" si="73"/>
        <v>0</v>
      </c>
      <c r="I294" s="92"/>
      <c r="J294" s="92"/>
      <c r="K294" s="92"/>
      <c r="L294" s="93"/>
      <c r="M294" s="110">
        <f t="shared" si="75"/>
        <v>0</v>
      </c>
      <c r="N294" s="98"/>
      <c r="O294" s="98"/>
      <c r="P294" s="98"/>
      <c r="Q294" s="98"/>
      <c r="R294" s="99"/>
      <c r="S294" s="100"/>
      <c r="T294" s="100"/>
      <c r="U294" s="100"/>
      <c r="V294" s="78"/>
      <c r="W294" s="78"/>
      <c r="X294" s="81"/>
      <c r="Y294" s="80"/>
      <c r="Z294" s="81"/>
      <c r="AA294" s="82"/>
      <c r="AB294" s="75"/>
      <c r="AC294" s="75"/>
      <c r="AD294" s="75"/>
      <c r="AE294" s="75"/>
      <c r="AF294" s="76"/>
      <c r="AG294" s="103"/>
      <c r="AH294" s="106"/>
      <c r="AI294" s="111"/>
      <c r="AJ294" s="112">
        <f t="shared" si="112"/>
        <v>0</v>
      </c>
      <c r="AK294" s="105" t="s">
        <v>75</v>
      </c>
      <c r="AL294" s="92" t="s">
        <v>75</v>
      </c>
      <c r="AM294" s="106" t="s">
        <v>75</v>
      </c>
      <c r="AN294" s="103" t="s">
        <v>75</v>
      </c>
      <c r="AO294" s="92" t="s">
        <v>77</v>
      </c>
      <c r="AP294" s="106" t="s">
        <v>77</v>
      </c>
      <c r="AQ294" s="103"/>
      <c r="AR294" s="92"/>
      <c r="AS294" s="92"/>
      <c r="AT294" s="92"/>
      <c r="AU294" s="106"/>
      <c r="AV294" s="107">
        <f t="shared" si="86"/>
        <v>0</v>
      </c>
      <c r="AW294" s="78"/>
      <c r="AX294" s="78"/>
      <c r="AY294" s="78"/>
      <c r="AZ294" s="78"/>
      <c r="BA294" s="78"/>
      <c r="BB294" s="78"/>
      <c r="BC294" s="78"/>
      <c r="BD294" s="78"/>
      <c r="BE294" s="81"/>
    </row>
    <row r="295" spans="1:57" ht="34.049999999999997" customHeight="1" x14ac:dyDescent="0.3">
      <c r="A295" s="702"/>
      <c r="B295" s="674" t="s">
        <v>198</v>
      </c>
      <c r="C295" s="671" t="s">
        <v>195</v>
      </c>
      <c r="D295" s="51" t="s">
        <v>74</v>
      </c>
      <c r="E295" s="725">
        <v>21</v>
      </c>
      <c r="F295" s="681">
        <f>E295-SUM(M295:M299)</f>
        <v>4</v>
      </c>
      <c r="G295" s="53">
        <f t="shared" si="81"/>
        <v>0</v>
      </c>
      <c r="H295" s="54">
        <f t="shared" si="73"/>
        <v>0</v>
      </c>
      <c r="I295" s="55"/>
      <c r="J295" s="55"/>
      <c r="K295" s="55"/>
      <c r="L295" s="56"/>
      <c r="M295" s="57">
        <f t="shared" si="75"/>
        <v>0</v>
      </c>
      <c r="N295" s="58"/>
      <c r="O295" s="58"/>
      <c r="P295" s="58"/>
      <c r="Q295" s="58"/>
      <c r="R295" s="61"/>
      <c r="S295" s="113"/>
      <c r="T295" s="113"/>
      <c r="U295" s="113"/>
      <c r="V295" s="58"/>
      <c r="W295" s="58"/>
      <c r="X295" s="61"/>
      <c r="Y295" s="60"/>
      <c r="Z295" s="61"/>
      <c r="AA295" s="67"/>
      <c r="AB295" s="55"/>
      <c r="AC295" s="55"/>
      <c r="AD295" s="55"/>
      <c r="AE295" s="55"/>
      <c r="AF295" s="56"/>
      <c r="AG295" s="67"/>
      <c r="AH295" s="70"/>
      <c r="AI295" s="69"/>
      <c r="AJ295" s="68">
        <f t="shared" ref="AJ295:AJ296" si="113">SUM(AN295:AP295)</f>
        <v>0</v>
      </c>
      <c r="AK295" s="69" t="s">
        <v>75</v>
      </c>
      <c r="AL295" s="55" t="s">
        <v>75</v>
      </c>
      <c r="AM295" s="70" t="s">
        <v>75</v>
      </c>
      <c r="AN295" s="67"/>
      <c r="AO295" s="55"/>
      <c r="AP295" s="70"/>
      <c r="AQ295" s="67" t="s">
        <v>75</v>
      </c>
      <c r="AR295" s="55" t="s">
        <v>75</v>
      </c>
      <c r="AS295" s="55" t="s">
        <v>75</v>
      </c>
      <c r="AT295" s="55" t="s">
        <v>75</v>
      </c>
      <c r="AU295" s="70" t="s">
        <v>75</v>
      </c>
      <c r="AV295" s="71">
        <f t="shared" si="86"/>
        <v>0</v>
      </c>
      <c r="AW295" s="58"/>
      <c r="AX295" s="58"/>
      <c r="AY295" s="58"/>
      <c r="AZ295" s="58"/>
      <c r="BA295" s="58"/>
      <c r="BB295" s="58"/>
      <c r="BC295" s="58"/>
      <c r="BD295" s="58"/>
      <c r="BE295" s="61"/>
    </row>
    <row r="296" spans="1:57" ht="34.049999999999997" customHeight="1" x14ac:dyDescent="0.3">
      <c r="A296" s="702"/>
      <c r="B296" s="675"/>
      <c r="C296" s="672"/>
      <c r="D296" s="72" t="s">
        <v>76</v>
      </c>
      <c r="E296" s="678"/>
      <c r="F296" s="672"/>
      <c r="G296" s="73">
        <f t="shared" si="81"/>
        <v>0</v>
      </c>
      <c r="H296" s="74">
        <f t="shared" si="73"/>
        <v>0</v>
      </c>
      <c r="I296" s="75"/>
      <c r="J296" s="75"/>
      <c r="K296" s="75"/>
      <c r="L296" s="76"/>
      <c r="M296" s="77">
        <f t="shared" si="75"/>
        <v>0</v>
      </c>
      <c r="N296" s="78"/>
      <c r="O296" s="78"/>
      <c r="P296" s="78"/>
      <c r="Q296" s="78"/>
      <c r="R296" s="81"/>
      <c r="S296" s="62"/>
      <c r="T296" s="62"/>
      <c r="U296" s="62"/>
      <c r="V296" s="108"/>
      <c r="W296" s="108"/>
      <c r="X296" s="63"/>
      <c r="Y296" s="109"/>
      <c r="Z296" s="63"/>
      <c r="AA296" s="64"/>
      <c r="AB296" s="65"/>
      <c r="AC296" s="65"/>
      <c r="AD296" s="65"/>
      <c r="AE296" s="65"/>
      <c r="AF296" s="66"/>
      <c r="AG296" s="82"/>
      <c r="AH296" s="85"/>
      <c r="AI296" s="84"/>
      <c r="AJ296" s="83">
        <f t="shared" si="113"/>
        <v>0</v>
      </c>
      <c r="AK296" s="84" t="s">
        <v>77</v>
      </c>
      <c r="AL296" s="75" t="s">
        <v>77</v>
      </c>
      <c r="AM296" s="85" t="s">
        <v>77</v>
      </c>
      <c r="AN296" s="82"/>
      <c r="AO296" s="75"/>
      <c r="AP296" s="85"/>
      <c r="AQ296" s="82" t="s">
        <v>75</v>
      </c>
      <c r="AR296" s="75" t="s">
        <v>75</v>
      </c>
      <c r="AS296" s="75" t="s">
        <v>75</v>
      </c>
      <c r="AT296" s="75" t="s">
        <v>75</v>
      </c>
      <c r="AU296" s="85" t="s">
        <v>75</v>
      </c>
      <c r="AV296" s="86">
        <f t="shared" si="86"/>
        <v>0</v>
      </c>
      <c r="AW296" s="108"/>
      <c r="AX296" s="108"/>
      <c r="AY296" s="108"/>
      <c r="AZ296" s="108"/>
      <c r="BA296" s="108"/>
      <c r="BB296" s="108"/>
      <c r="BC296" s="108"/>
      <c r="BD296" s="108"/>
      <c r="BE296" s="63"/>
    </row>
    <row r="297" spans="1:57" ht="34.049999999999997" customHeight="1" x14ac:dyDescent="0.3">
      <c r="A297" s="702"/>
      <c r="B297" s="675"/>
      <c r="C297" s="672"/>
      <c r="D297" s="72" t="s">
        <v>78</v>
      </c>
      <c r="E297" s="678"/>
      <c r="F297" s="672"/>
      <c r="G297" s="73">
        <f t="shared" si="81"/>
        <v>0</v>
      </c>
      <c r="H297" s="74">
        <f t="shared" si="73"/>
        <v>0</v>
      </c>
      <c r="I297" s="75"/>
      <c r="J297" s="75"/>
      <c r="K297" s="75"/>
      <c r="L297" s="76"/>
      <c r="M297" s="77">
        <f t="shared" si="75"/>
        <v>0</v>
      </c>
      <c r="N297" s="78"/>
      <c r="O297" s="78"/>
      <c r="P297" s="78"/>
      <c r="Q297" s="78"/>
      <c r="R297" s="81"/>
      <c r="S297" s="62"/>
      <c r="T297" s="62"/>
      <c r="U297" s="62"/>
      <c r="V297" s="108"/>
      <c r="W297" s="108"/>
      <c r="X297" s="63"/>
      <c r="Y297" s="109"/>
      <c r="Z297" s="63"/>
      <c r="AA297" s="64"/>
      <c r="AB297" s="65"/>
      <c r="AC297" s="65"/>
      <c r="AD297" s="65"/>
      <c r="AE297" s="65"/>
      <c r="AF297" s="66"/>
      <c r="AG297" s="82"/>
      <c r="AH297" s="85"/>
      <c r="AI297" s="84"/>
      <c r="AJ297" s="83">
        <f>SUM(AK297:AM297)</f>
        <v>0</v>
      </c>
      <c r="AK297" s="84"/>
      <c r="AL297" s="75"/>
      <c r="AM297" s="85"/>
      <c r="AN297" s="82" t="s">
        <v>75</v>
      </c>
      <c r="AO297" s="75" t="s">
        <v>75</v>
      </c>
      <c r="AP297" s="85" t="s">
        <v>75</v>
      </c>
      <c r="AQ297" s="82" t="s">
        <v>75</v>
      </c>
      <c r="AR297" s="75" t="s">
        <v>75</v>
      </c>
      <c r="AS297" s="75" t="s">
        <v>75</v>
      </c>
      <c r="AT297" s="75" t="s">
        <v>75</v>
      </c>
      <c r="AU297" s="85" t="s">
        <v>75</v>
      </c>
      <c r="AV297" s="86">
        <f t="shared" si="86"/>
        <v>0</v>
      </c>
      <c r="AW297" s="108"/>
      <c r="AX297" s="108"/>
      <c r="AY297" s="108"/>
      <c r="AZ297" s="108"/>
      <c r="BA297" s="108"/>
      <c r="BB297" s="108"/>
      <c r="BC297" s="108"/>
      <c r="BD297" s="108"/>
      <c r="BE297" s="63"/>
    </row>
    <row r="298" spans="1:57" ht="34.049999999999997" customHeight="1" x14ac:dyDescent="0.3">
      <c r="A298" s="702"/>
      <c r="B298" s="675"/>
      <c r="C298" s="672"/>
      <c r="D298" s="72" t="s">
        <v>79</v>
      </c>
      <c r="E298" s="678"/>
      <c r="F298" s="672"/>
      <c r="G298" s="73">
        <f t="shared" si="81"/>
        <v>17</v>
      </c>
      <c r="H298" s="74">
        <f t="shared" si="73"/>
        <v>0</v>
      </c>
      <c r="I298" s="75"/>
      <c r="J298" s="75"/>
      <c r="K298" s="75"/>
      <c r="L298" s="76"/>
      <c r="M298" s="77">
        <f t="shared" si="75"/>
        <v>17</v>
      </c>
      <c r="N298" s="78">
        <v>14</v>
      </c>
      <c r="O298" s="78"/>
      <c r="P298" s="78"/>
      <c r="Q298" s="78"/>
      <c r="R298" s="81">
        <v>3</v>
      </c>
      <c r="S298" s="62"/>
      <c r="T298" s="62"/>
      <c r="U298" s="62"/>
      <c r="V298" s="108">
        <v>17</v>
      </c>
      <c r="W298" s="108"/>
      <c r="X298" s="63"/>
      <c r="Y298" s="109">
        <v>16</v>
      </c>
      <c r="Z298" s="63">
        <v>1</v>
      </c>
      <c r="AA298" s="64"/>
      <c r="AB298" s="65">
        <v>4</v>
      </c>
      <c r="AC298" s="65">
        <v>4</v>
      </c>
      <c r="AD298" s="65">
        <v>3</v>
      </c>
      <c r="AE298" s="65">
        <v>9</v>
      </c>
      <c r="AF298" s="66">
        <v>2</v>
      </c>
      <c r="AG298" s="82">
        <v>41</v>
      </c>
      <c r="AH298" s="85">
        <v>19</v>
      </c>
      <c r="AI298" s="84">
        <v>60.5</v>
      </c>
      <c r="AJ298" s="83">
        <f t="shared" ref="AJ298:AJ299" si="114">SUM(AQ298:AU298)</f>
        <v>17</v>
      </c>
      <c r="AK298" s="84" t="s">
        <v>77</v>
      </c>
      <c r="AL298" s="75" t="s">
        <v>77</v>
      </c>
      <c r="AM298" s="85" t="s">
        <v>77</v>
      </c>
      <c r="AN298" s="82" t="s">
        <v>75</v>
      </c>
      <c r="AO298" s="75" t="s">
        <v>75</v>
      </c>
      <c r="AP298" s="85" t="s">
        <v>75</v>
      </c>
      <c r="AQ298" s="82">
        <v>10</v>
      </c>
      <c r="AR298" s="75">
        <v>3</v>
      </c>
      <c r="AS298" s="75">
        <v>4</v>
      </c>
      <c r="AT298" s="75"/>
      <c r="AU298" s="85"/>
      <c r="AV298" s="86">
        <f t="shared" si="86"/>
        <v>0</v>
      </c>
      <c r="AW298" s="108"/>
      <c r="AX298" s="108"/>
      <c r="AY298" s="108"/>
      <c r="AZ298" s="108"/>
      <c r="BA298" s="108"/>
      <c r="BB298" s="108"/>
      <c r="BC298" s="108"/>
      <c r="BD298" s="108"/>
      <c r="BE298" s="63"/>
    </row>
    <row r="299" spans="1:57" ht="34.049999999999997" customHeight="1" x14ac:dyDescent="0.3">
      <c r="A299" s="702"/>
      <c r="B299" s="676"/>
      <c r="C299" s="673"/>
      <c r="D299" s="89" t="s">
        <v>80</v>
      </c>
      <c r="E299" s="679"/>
      <c r="F299" s="673"/>
      <c r="G299" s="90">
        <f t="shared" si="81"/>
        <v>0</v>
      </c>
      <c r="H299" s="91">
        <f t="shared" si="73"/>
        <v>0</v>
      </c>
      <c r="I299" s="92"/>
      <c r="J299" s="92"/>
      <c r="K299" s="92"/>
      <c r="L299" s="93"/>
      <c r="M299" s="110">
        <f t="shared" si="75"/>
        <v>0</v>
      </c>
      <c r="N299" s="98"/>
      <c r="O299" s="98"/>
      <c r="P299" s="98"/>
      <c r="Q299" s="98"/>
      <c r="R299" s="99"/>
      <c r="S299" s="114"/>
      <c r="T299" s="114"/>
      <c r="U299" s="114"/>
      <c r="V299" s="98"/>
      <c r="W299" s="98"/>
      <c r="X299" s="99"/>
      <c r="Y299" s="97"/>
      <c r="Z299" s="99"/>
      <c r="AA299" s="103"/>
      <c r="AB299" s="92"/>
      <c r="AC299" s="92"/>
      <c r="AD299" s="92"/>
      <c r="AE299" s="92"/>
      <c r="AF299" s="93"/>
      <c r="AG299" s="103"/>
      <c r="AH299" s="106"/>
      <c r="AI299" s="105"/>
      <c r="AJ299" s="104">
        <f t="shared" si="114"/>
        <v>0</v>
      </c>
      <c r="AK299" s="105" t="s">
        <v>75</v>
      </c>
      <c r="AL299" s="92" t="s">
        <v>75</v>
      </c>
      <c r="AM299" s="106" t="s">
        <v>75</v>
      </c>
      <c r="AN299" s="103" t="s">
        <v>75</v>
      </c>
      <c r="AO299" s="92" t="s">
        <v>77</v>
      </c>
      <c r="AP299" s="106" t="s">
        <v>77</v>
      </c>
      <c r="AQ299" s="103"/>
      <c r="AR299" s="92"/>
      <c r="AS299" s="92"/>
      <c r="AT299" s="92"/>
      <c r="AU299" s="106"/>
      <c r="AV299" s="107">
        <f t="shared" si="86"/>
        <v>0</v>
      </c>
      <c r="AW299" s="98"/>
      <c r="AX299" s="98"/>
      <c r="AY299" s="98"/>
      <c r="AZ299" s="98"/>
      <c r="BA299" s="98"/>
      <c r="BB299" s="98"/>
      <c r="BC299" s="98"/>
      <c r="BD299" s="98"/>
      <c r="BE299" s="99"/>
    </row>
    <row r="300" spans="1:57" ht="34.049999999999997" customHeight="1" x14ac:dyDescent="0.3">
      <c r="A300" s="702"/>
      <c r="B300" s="674" t="s">
        <v>199</v>
      </c>
      <c r="C300" s="735" t="s">
        <v>200</v>
      </c>
      <c r="D300" s="51" t="s">
        <v>74</v>
      </c>
      <c r="E300" s="725">
        <v>0</v>
      </c>
      <c r="F300" s="681">
        <f>E300-SUM(M300:M304)</f>
        <v>0</v>
      </c>
      <c r="G300" s="53">
        <f t="shared" si="81"/>
        <v>0</v>
      </c>
      <c r="H300" s="54">
        <f t="shared" si="73"/>
        <v>0</v>
      </c>
      <c r="I300" s="55"/>
      <c r="J300" s="55"/>
      <c r="K300" s="55"/>
      <c r="L300" s="56"/>
      <c r="M300" s="57">
        <f t="shared" si="75"/>
        <v>0</v>
      </c>
      <c r="N300" s="58"/>
      <c r="O300" s="58"/>
      <c r="P300" s="58"/>
      <c r="Q300" s="58"/>
      <c r="R300" s="59"/>
      <c r="S300" s="60"/>
      <c r="T300" s="58"/>
      <c r="U300" s="58"/>
      <c r="V300" s="55"/>
      <c r="W300" s="58"/>
      <c r="X300" s="61"/>
      <c r="Y300" s="62"/>
      <c r="Z300" s="63"/>
      <c r="AA300" s="64"/>
      <c r="AB300" s="65"/>
      <c r="AC300" s="65"/>
      <c r="AD300" s="65"/>
      <c r="AE300" s="65"/>
      <c r="AF300" s="66"/>
      <c r="AG300" s="64"/>
      <c r="AH300" s="66"/>
      <c r="AI300" s="67"/>
      <c r="AJ300" s="68">
        <f t="shared" ref="AJ300:AJ301" si="115">SUM(AN300:AP300)</f>
        <v>0</v>
      </c>
      <c r="AK300" s="69" t="s">
        <v>75</v>
      </c>
      <c r="AL300" s="55" t="s">
        <v>75</v>
      </c>
      <c r="AM300" s="70" t="s">
        <v>75</v>
      </c>
      <c r="AN300" s="67"/>
      <c r="AO300" s="55"/>
      <c r="AP300" s="70"/>
      <c r="AQ300" s="67" t="s">
        <v>75</v>
      </c>
      <c r="AR300" s="55" t="s">
        <v>75</v>
      </c>
      <c r="AS300" s="55" t="s">
        <v>75</v>
      </c>
      <c r="AT300" s="55" t="s">
        <v>75</v>
      </c>
      <c r="AU300" s="56" t="s">
        <v>75</v>
      </c>
      <c r="AV300" s="71">
        <f t="shared" si="86"/>
        <v>0</v>
      </c>
      <c r="AW300" s="58"/>
      <c r="AX300" s="58"/>
      <c r="AY300" s="58"/>
      <c r="AZ300" s="58"/>
      <c r="BA300" s="58"/>
      <c r="BB300" s="58"/>
      <c r="BC300" s="58"/>
      <c r="BD300" s="58"/>
      <c r="BE300" s="61"/>
    </row>
    <row r="301" spans="1:57" ht="34.049999999999997" customHeight="1" x14ac:dyDescent="0.3">
      <c r="A301" s="702"/>
      <c r="B301" s="675"/>
      <c r="C301" s="672"/>
      <c r="D301" s="72" t="s">
        <v>76</v>
      </c>
      <c r="E301" s="678"/>
      <c r="F301" s="672"/>
      <c r="G301" s="73">
        <f t="shared" si="81"/>
        <v>0</v>
      </c>
      <c r="H301" s="74">
        <f t="shared" si="73"/>
        <v>0</v>
      </c>
      <c r="I301" s="75"/>
      <c r="J301" s="75"/>
      <c r="K301" s="75"/>
      <c r="L301" s="76"/>
      <c r="M301" s="77">
        <f t="shared" si="75"/>
        <v>0</v>
      </c>
      <c r="N301" s="78"/>
      <c r="O301" s="78"/>
      <c r="P301" s="78"/>
      <c r="Q301" s="78"/>
      <c r="R301" s="79"/>
      <c r="S301" s="80"/>
      <c r="T301" s="75"/>
      <c r="U301" s="75"/>
      <c r="V301" s="78"/>
      <c r="W301" s="78"/>
      <c r="X301" s="81"/>
      <c r="Y301" s="62"/>
      <c r="Z301" s="63"/>
      <c r="AA301" s="64"/>
      <c r="AB301" s="65"/>
      <c r="AC301" s="65"/>
      <c r="AD301" s="65"/>
      <c r="AE301" s="65"/>
      <c r="AF301" s="66"/>
      <c r="AG301" s="82"/>
      <c r="AH301" s="76"/>
      <c r="AI301" s="82"/>
      <c r="AJ301" s="83">
        <f t="shared" si="115"/>
        <v>0</v>
      </c>
      <c r="AK301" s="84" t="s">
        <v>77</v>
      </c>
      <c r="AL301" s="75" t="s">
        <v>77</v>
      </c>
      <c r="AM301" s="85" t="s">
        <v>77</v>
      </c>
      <c r="AN301" s="82"/>
      <c r="AO301" s="75"/>
      <c r="AP301" s="85"/>
      <c r="AQ301" s="82" t="s">
        <v>75</v>
      </c>
      <c r="AR301" s="75" t="s">
        <v>75</v>
      </c>
      <c r="AS301" s="75" t="s">
        <v>75</v>
      </c>
      <c r="AT301" s="75" t="s">
        <v>75</v>
      </c>
      <c r="AU301" s="76" t="s">
        <v>75</v>
      </c>
      <c r="AV301" s="86">
        <f t="shared" si="86"/>
        <v>0</v>
      </c>
      <c r="AW301" s="78"/>
      <c r="AX301" s="78"/>
      <c r="AY301" s="78"/>
      <c r="AZ301" s="78"/>
      <c r="BA301" s="78"/>
      <c r="BB301" s="78"/>
      <c r="BC301" s="78"/>
      <c r="BD301" s="78"/>
      <c r="BE301" s="81"/>
    </row>
    <row r="302" spans="1:57" ht="34.049999999999997" customHeight="1" x14ac:dyDescent="0.3">
      <c r="A302" s="702"/>
      <c r="B302" s="675"/>
      <c r="C302" s="672"/>
      <c r="D302" s="72" t="s">
        <v>78</v>
      </c>
      <c r="E302" s="678"/>
      <c r="F302" s="672"/>
      <c r="G302" s="73">
        <f t="shared" si="81"/>
        <v>0</v>
      </c>
      <c r="H302" s="74">
        <f t="shared" si="73"/>
        <v>0</v>
      </c>
      <c r="I302" s="75"/>
      <c r="J302" s="75"/>
      <c r="K302" s="75"/>
      <c r="L302" s="76"/>
      <c r="M302" s="77">
        <f t="shared" si="75"/>
        <v>0</v>
      </c>
      <c r="N302" s="78"/>
      <c r="O302" s="78"/>
      <c r="P302" s="78"/>
      <c r="Q302" s="87"/>
      <c r="R302" s="79"/>
      <c r="S302" s="80"/>
      <c r="T302" s="78"/>
      <c r="U302" s="78"/>
      <c r="V302" s="78"/>
      <c r="W302" s="78"/>
      <c r="X302" s="81"/>
      <c r="Y302" s="62"/>
      <c r="Z302" s="63"/>
      <c r="AA302" s="64"/>
      <c r="AB302" s="65"/>
      <c r="AC302" s="65"/>
      <c r="AD302" s="65"/>
      <c r="AE302" s="65"/>
      <c r="AF302" s="66"/>
      <c r="AG302" s="82"/>
      <c r="AH302" s="76"/>
      <c r="AI302" s="82"/>
      <c r="AJ302" s="83">
        <f>SUM(AK302:AM302)</f>
        <v>0</v>
      </c>
      <c r="AK302" s="84"/>
      <c r="AL302" s="75"/>
      <c r="AM302" s="85"/>
      <c r="AN302" s="82" t="s">
        <v>75</v>
      </c>
      <c r="AO302" s="75" t="s">
        <v>75</v>
      </c>
      <c r="AP302" s="85" t="s">
        <v>75</v>
      </c>
      <c r="AQ302" s="82" t="s">
        <v>75</v>
      </c>
      <c r="AR302" s="75" t="s">
        <v>75</v>
      </c>
      <c r="AS302" s="75" t="s">
        <v>75</v>
      </c>
      <c r="AT302" s="75" t="s">
        <v>75</v>
      </c>
      <c r="AU302" s="76" t="s">
        <v>75</v>
      </c>
      <c r="AV302" s="86">
        <f t="shared" si="86"/>
        <v>0</v>
      </c>
      <c r="AW302" s="78"/>
      <c r="AX302" s="78"/>
      <c r="AY302" s="78"/>
      <c r="AZ302" s="78"/>
      <c r="BA302" s="78"/>
      <c r="BB302" s="78"/>
      <c r="BC302" s="78"/>
      <c r="BD302" s="78"/>
      <c r="BE302" s="81"/>
    </row>
    <row r="303" spans="1:57" ht="34.049999999999997" customHeight="1" x14ac:dyDescent="0.3">
      <c r="A303" s="702"/>
      <c r="B303" s="675"/>
      <c r="C303" s="672"/>
      <c r="D303" s="72" t="s">
        <v>79</v>
      </c>
      <c r="E303" s="678"/>
      <c r="F303" s="672"/>
      <c r="G303" s="73">
        <f t="shared" si="81"/>
        <v>1</v>
      </c>
      <c r="H303" s="74">
        <f t="shared" si="73"/>
        <v>0</v>
      </c>
      <c r="I303" s="75"/>
      <c r="J303" s="75"/>
      <c r="K303" s="75"/>
      <c r="L303" s="76"/>
      <c r="M303" s="77">
        <v>0</v>
      </c>
      <c r="N303" s="78"/>
      <c r="O303" s="78"/>
      <c r="P303" s="78"/>
      <c r="Q303" s="78"/>
      <c r="R303" s="79"/>
      <c r="S303" s="80"/>
      <c r="T303" s="78"/>
      <c r="U303" s="78"/>
      <c r="V303" s="78"/>
      <c r="W303" s="78"/>
      <c r="X303" s="81"/>
      <c r="Y303" s="62"/>
      <c r="Z303" s="63"/>
      <c r="AA303" s="64"/>
      <c r="AB303" s="65"/>
      <c r="AC303" s="65"/>
      <c r="AD303" s="65"/>
      <c r="AE303" s="65"/>
      <c r="AF303" s="66"/>
      <c r="AG303" s="82"/>
      <c r="AH303" s="76"/>
      <c r="AI303" s="82"/>
      <c r="AJ303" s="83">
        <f t="shared" ref="AJ303:AJ304" si="116">SUM(AQ303:AU303)</f>
        <v>0</v>
      </c>
      <c r="AK303" s="84" t="s">
        <v>77</v>
      </c>
      <c r="AL303" s="75" t="s">
        <v>77</v>
      </c>
      <c r="AM303" s="85" t="s">
        <v>77</v>
      </c>
      <c r="AN303" s="82" t="s">
        <v>75</v>
      </c>
      <c r="AO303" s="75" t="s">
        <v>75</v>
      </c>
      <c r="AP303" s="85" t="s">
        <v>75</v>
      </c>
      <c r="AQ303" s="88"/>
      <c r="AR303" s="76"/>
      <c r="AS303" s="76"/>
      <c r="AT303" s="76"/>
      <c r="AU303" s="85"/>
      <c r="AV303" s="86">
        <f t="shared" si="86"/>
        <v>1</v>
      </c>
      <c r="AW303" s="78"/>
      <c r="AX303" s="78"/>
      <c r="AY303" s="78"/>
      <c r="AZ303" s="78"/>
      <c r="BA303" s="78"/>
      <c r="BB303" s="78"/>
      <c r="BC303" s="78"/>
      <c r="BD303" s="78">
        <v>1</v>
      </c>
      <c r="BE303" s="81"/>
    </row>
    <row r="304" spans="1:57" ht="34.049999999999997" customHeight="1" x14ac:dyDescent="0.3">
      <c r="A304" s="702"/>
      <c r="B304" s="676"/>
      <c r="C304" s="673"/>
      <c r="D304" s="89" t="s">
        <v>80</v>
      </c>
      <c r="E304" s="679"/>
      <c r="F304" s="673"/>
      <c r="G304" s="90">
        <f t="shared" si="81"/>
        <v>0</v>
      </c>
      <c r="H304" s="91">
        <f t="shared" si="73"/>
        <v>0</v>
      </c>
      <c r="I304" s="92"/>
      <c r="J304" s="92"/>
      <c r="K304" s="92"/>
      <c r="L304" s="93"/>
      <c r="M304" s="94">
        <f t="shared" ref="M304:M342" si="117">IF(AND(SUM(N304:R304)=SUM(Y304:Z304),SUM(S304:X304)=SUM(Y304:Z304)),SUM(N304:R304),"ПЕРЕВІРТЕ ПРАВИЛЬНІСТЬ ДАНИХ")</f>
        <v>0</v>
      </c>
      <c r="N304" s="95"/>
      <c r="O304" s="95"/>
      <c r="P304" s="95"/>
      <c r="Q304" s="95"/>
      <c r="R304" s="96"/>
      <c r="S304" s="97"/>
      <c r="T304" s="98"/>
      <c r="U304" s="98"/>
      <c r="V304" s="98"/>
      <c r="W304" s="98"/>
      <c r="X304" s="99"/>
      <c r="Y304" s="100"/>
      <c r="Z304" s="81"/>
      <c r="AA304" s="82"/>
      <c r="AB304" s="75"/>
      <c r="AC304" s="75"/>
      <c r="AD304" s="75"/>
      <c r="AE304" s="75"/>
      <c r="AF304" s="76"/>
      <c r="AG304" s="101"/>
      <c r="AH304" s="102"/>
      <c r="AI304" s="103"/>
      <c r="AJ304" s="104">
        <f t="shared" si="116"/>
        <v>0</v>
      </c>
      <c r="AK304" s="105" t="s">
        <v>75</v>
      </c>
      <c r="AL304" s="92" t="s">
        <v>75</v>
      </c>
      <c r="AM304" s="106" t="s">
        <v>75</v>
      </c>
      <c r="AN304" s="103" t="s">
        <v>75</v>
      </c>
      <c r="AO304" s="92" t="s">
        <v>77</v>
      </c>
      <c r="AP304" s="106" t="s">
        <v>77</v>
      </c>
      <c r="AQ304" s="103"/>
      <c r="AR304" s="92"/>
      <c r="AS304" s="92"/>
      <c r="AT304" s="92"/>
      <c r="AU304" s="93"/>
      <c r="AV304" s="107">
        <f t="shared" si="86"/>
        <v>0</v>
      </c>
      <c r="AW304" s="98"/>
      <c r="AX304" s="98"/>
      <c r="AY304" s="98"/>
      <c r="AZ304" s="98"/>
      <c r="BA304" s="98"/>
      <c r="BB304" s="98"/>
      <c r="BC304" s="98"/>
      <c r="BD304" s="98"/>
      <c r="BE304" s="99"/>
    </row>
    <row r="305" spans="1:57" ht="34.049999999999997" customHeight="1" x14ac:dyDescent="0.3">
      <c r="A305" s="702"/>
      <c r="B305" s="674" t="s">
        <v>201</v>
      </c>
      <c r="C305" s="671" t="s">
        <v>202</v>
      </c>
      <c r="D305" s="51" t="s">
        <v>74</v>
      </c>
      <c r="E305" s="725">
        <v>30</v>
      </c>
      <c r="F305" s="681">
        <f>E305-SUM(M305:M309)</f>
        <v>8</v>
      </c>
      <c r="G305" s="53">
        <f t="shared" si="81"/>
        <v>10</v>
      </c>
      <c r="H305" s="54">
        <f t="shared" si="73"/>
        <v>1</v>
      </c>
      <c r="I305" s="55"/>
      <c r="J305" s="55"/>
      <c r="K305" s="55">
        <v>1</v>
      </c>
      <c r="L305" s="56"/>
      <c r="M305" s="57">
        <f t="shared" si="117"/>
        <v>10</v>
      </c>
      <c r="N305" s="58">
        <v>10</v>
      </c>
      <c r="O305" s="58"/>
      <c r="P305" s="58"/>
      <c r="Q305" s="58"/>
      <c r="R305" s="61"/>
      <c r="S305" s="62">
        <v>2</v>
      </c>
      <c r="T305" s="62"/>
      <c r="U305" s="62"/>
      <c r="V305" s="108">
        <v>8</v>
      </c>
      <c r="W305" s="108"/>
      <c r="X305" s="63"/>
      <c r="Y305" s="60">
        <v>9</v>
      </c>
      <c r="Z305" s="61">
        <v>1</v>
      </c>
      <c r="AA305" s="67"/>
      <c r="AB305" s="55">
        <v>4</v>
      </c>
      <c r="AC305" s="55">
        <v>4</v>
      </c>
      <c r="AD305" s="55">
        <v>1</v>
      </c>
      <c r="AE305" s="55">
        <v>7</v>
      </c>
      <c r="AF305" s="56">
        <v>0</v>
      </c>
      <c r="AG305" s="67">
        <v>38.1</v>
      </c>
      <c r="AH305" s="70">
        <v>18</v>
      </c>
      <c r="AI305" s="69">
        <v>7</v>
      </c>
      <c r="AJ305" s="68">
        <f t="shared" ref="AJ305:AJ306" si="118">SUM(AN305:AP305)</f>
        <v>10</v>
      </c>
      <c r="AK305" s="69" t="s">
        <v>75</v>
      </c>
      <c r="AL305" s="55" t="s">
        <v>75</v>
      </c>
      <c r="AM305" s="70" t="s">
        <v>75</v>
      </c>
      <c r="AN305" s="67">
        <v>6</v>
      </c>
      <c r="AO305" s="55">
        <v>4</v>
      </c>
      <c r="AP305" s="70"/>
      <c r="AQ305" s="67" t="s">
        <v>75</v>
      </c>
      <c r="AR305" s="55" t="s">
        <v>75</v>
      </c>
      <c r="AS305" s="55" t="s">
        <v>75</v>
      </c>
      <c r="AT305" s="55" t="s">
        <v>75</v>
      </c>
      <c r="AU305" s="70" t="s">
        <v>75</v>
      </c>
      <c r="AV305" s="71">
        <f t="shared" si="86"/>
        <v>0</v>
      </c>
      <c r="AW305" s="108"/>
      <c r="AX305" s="108"/>
      <c r="AY305" s="108"/>
      <c r="AZ305" s="108"/>
      <c r="BA305" s="108"/>
      <c r="BB305" s="108"/>
      <c r="BC305" s="108"/>
      <c r="BD305" s="108"/>
      <c r="BE305" s="63"/>
    </row>
    <row r="306" spans="1:57" ht="34.049999999999997" customHeight="1" x14ac:dyDescent="0.3">
      <c r="A306" s="702"/>
      <c r="B306" s="675"/>
      <c r="C306" s="672"/>
      <c r="D306" s="72" t="s">
        <v>76</v>
      </c>
      <c r="E306" s="678"/>
      <c r="F306" s="672"/>
      <c r="G306" s="73">
        <f t="shared" si="81"/>
        <v>0</v>
      </c>
      <c r="H306" s="74">
        <f t="shared" si="73"/>
        <v>0</v>
      </c>
      <c r="I306" s="75"/>
      <c r="J306" s="75"/>
      <c r="K306" s="75"/>
      <c r="L306" s="76"/>
      <c r="M306" s="77">
        <f t="shared" si="117"/>
        <v>0</v>
      </c>
      <c r="N306" s="78"/>
      <c r="O306" s="78"/>
      <c r="P306" s="78"/>
      <c r="Q306" s="78"/>
      <c r="R306" s="81"/>
      <c r="S306" s="62"/>
      <c r="T306" s="62"/>
      <c r="U306" s="62"/>
      <c r="V306" s="108"/>
      <c r="W306" s="108"/>
      <c r="X306" s="63"/>
      <c r="Y306" s="109"/>
      <c r="Z306" s="63"/>
      <c r="AA306" s="64"/>
      <c r="AB306" s="65"/>
      <c r="AC306" s="65"/>
      <c r="AD306" s="65"/>
      <c r="AE306" s="65"/>
      <c r="AF306" s="66"/>
      <c r="AG306" s="82"/>
      <c r="AH306" s="85"/>
      <c r="AI306" s="84"/>
      <c r="AJ306" s="83">
        <f t="shared" si="118"/>
        <v>0</v>
      </c>
      <c r="AK306" s="84" t="s">
        <v>77</v>
      </c>
      <c r="AL306" s="75" t="s">
        <v>77</v>
      </c>
      <c r="AM306" s="85" t="s">
        <v>77</v>
      </c>
      <c r="AN306" s="82"/>
      <c r="AO306" s="75"/>
      <c r="AP306" s="85"/>
      <c r="AQ306" s="82" t="s">
        <v>75</v>
      </c>
      <c r="AR306" s="75" t="s">
        <v>75</v>
      </c>
      <c r="AS306" s="75" t="s">
        <v>75</v>
      </c>
      <c r="AT306" s="75" t="s">
        <v>75</v>
      </c>
      <c r="AU306" s="85" t="s">
        <v>75</v>
      </c>
      <c r="AV306" s="86">
        <f t="shared" si="86"/>
        <v>0</v>
      </c>
      <c r="AW306" s="108"/>
      <c r="AX306" s="108"/>
      <c r="AY306" s="108"/>
      <c r="AZ306" s="108"/>
      <c r="BA306" s="108"/>
      <c r="BB306" s="108"/>
      <c r="BC306" s="108"/>
      <c r="BD306" s="108"/>
      <c r="BE306" s="63"/>
    </row>
    <row r="307" spans="1:57" ht="34.049999999999997" customHeight="1" x14ac:dyDescent="0.3">
      <c r="A307" s="702"/>
      <c r="B307" s="675"/>
      <c r="C307" s="672"/>
      <c r="D307" s="72" t="s">
        <v>78</v>
      </c>
      <c r="E307" s="678"/>
      <c r="F307" s="672"/>
      <c r="G307" s="73">
        <f t="shared" si="81"/>
        <v>0</v>
      </c>
      <c r="H307" s="74">
        <f t="shared" si="73"/>
        <v>0</v>
      </c>
      <c r="I307" s="75"/>
      <c r="J307" s="75"/>
      <c r="K307" s="75"/>
      <c r="L307" s="76"/>
      <c r="M307" s="77">
        <f t="shared" si="117"/>
        <v>0</v>
      </c>
      <c r="N307" s="78"/>
      <c r="O307" s="78"/>
      <c r="P307" s="78"/>
      <c r="Q307" s="78"/>
      <c r="R307" s="81"/>
      <c r="S307" s="62"/>
      <c r="T307" s="62"/>
      <c r="U307" s="62"/>
      <c r="V307" s="108"/>
      <c r="W307" s="108"/>
      <c r="X307" s="63"/>
      <c r="Y307" s="109"/>
      <c r="Z307" s="63"/>
      <c r="AA307" s="64"/>
      <c r="AB307" s="65"/>
      <c r="AC307" s="65"/>
      <c r="AD307" s="65"/>
      <c r="AE307" s="65"/>
      <c r="AF307" s="66"/>
      <c r="AG307" s="82"/>
      <c r="AH307" s="85"/>
      <c r="AI307" s="84"/>
      <c r="AJ307" s="83">
        <f>SUM(AK307:AM307)</f>
        <v>0</v>
      </c>
      <c r="AK307" s="84"/>
      <c r="AL307" s="75"/>
      <c r="AM307" s="85"/>
      <c r="AN307" s="82" t="s">
        <v>75</v>
      </c>
      <c r="AO307" s="75" t="s">
        <v>75</v>
      </c>
      <c r="AP307" s="85" t="s">
        <v>75</v>
      </c>
      <c r="AQ307" s="82" t="s">
        <v>75</v>
      </c>
      <c r="AR307" s="75" t="s">
        <v>75</v>
      </c>
      <c r="AS307" s="75" t="s">
        <v>75</v>
      </c>
      <c r="AT307" s="75" t="s">
        <v>75</v>
      </c>
      <c r="AU307" s="85" t="s">
        <v>75</v>
      </c>
      <c r="AV307" s="86">
        <f t="shared" si="86"/>
        <v>0</v>
      </c>
      <c r="AW307" s="108"/>
      <c r="AX307" s="108"/>
      <c r="AY307" s="108"/>
      <c r="AZ307" s="108"/>
      <c r="BA307" s="108"/>
      <c r="BB307" s="108"/>
      <c r="BC307" s="108"/>
      <c r="BD307" s="108"/>
      <c r="BE307" s="63"/>
    </row>
    <row r="308" spans="1:57" ht="34.049999999999997" customHeight="1" x14ac:dyDescent="0.3">
      <c r="A308" s="702"/>
      <c r="B308" s="675"/>
      <c r="C308" s="672"/>
      <c r="D308" s="72" t="s">
        <v>79</v>
      </c>
      <c r="E308" s="678"/>
      <c r="F308" s="672"/>
      <c r="G308" s="73">
        <f t="shared" si="81"/>
        <v>13</v>
      </c>
      <c r="H308" s="74">
        <f t="shared" si="73"/>
        <v>0</v>
      </c>
      <c r="I308" s="75"/>
      <c r="J308" s="75"/>
      <c r="K308" s="75"/>
      <c r="L308" s="76"/>
      <c r="M308" s="77">
        <f t="shared" si="117"/>
        <v>12</v>
      </c>
      <c r="N308" s="78">
        <v>11</v>
      </c>
      <c r="O308" s="78"/>
      <c r="P308" s="78"/>
      <c r="Q308" s="78"/>
      <c r="R308" s="81">
        <v>1</v>
      </c>
      <c r="S308" s="62">
        <v>1</v>
      </c>
      <c r="T308" s="62"/>
      <c r="U308" s="62"/>
      <c r="V308" s="108">
        <v>10</v>
      </c>
      <c r="W308" s="108">
        <v>1</v>
      </c>
      <c r="X308" s="63"/>
      <c r="Y308" s="109">
        <v>11</v>
      </c>
      <c r="Z308" s="63">
        <v>1</v>
      </c>
      <c r="AA308" s="64"/>
      <c r="AB308" s="65">
        <v>3</v>
      </c>
      <c r="AC308" s="65">
        <v>3</v>
      </c>
      <c r="AD308" s="65">
        <v>4</v>
      </c>
      <c r="AE308" s="65">
        <v>10</v>
      </c>
      <c r="AF308" s="66">
        <v>1</v>
      </c>
      <c r="AG308" s="82">
        <v>45</v>
      </c>
      <c r="AH308" s="85">
        <v>21.18</v>
      </c>
      <c r="AI308" s="84">
        <v>86.3</v>
      </c>
      <c r="AJ308" s="83">
        <f t="shared" ref="AJ308:AJ309" si="119">SUM(AQ308:AU308)</f>
        <v>12</v>
      </c>
      <c r="AK308" s="84" t="s">
        <v>77</v>
      </c>
      <c r="AL308" s="75" t="s">
        <v>77</v>
      </c>
      <c r="AM308" s="85" t="s">
        <v>77</v>
      </c>
      <c r="AN308" s="82" t="s">
        <v>75</v>
      </c>
      <c r="AO308" s="75" t="s">
        <v>75</v>
      </c>
      <c r="AP308" s="85" t="s">
        <v>75</v>
      </c>
      <c r="AQ308" s="82">
        <v>2</v>
      </c>
      <c r="AR308" s="75">
        <v>2</v>
      </c>
      <c r="AS308" s="75">
        <v>7</v>
      </c>
      <c r="AT308" s="75">
        <v>1</v>
      </c>
      <c r="AU308" s="85"/>
      <c r="AV308" s="86">
        <f t="shared" si="86"/>
        <v>1</v>
      </c>
      <c r="AW308" s="108"/>
      <c r="AX308" s="108"/>
      <c r="AY308" s="108"/>
      <c r="AZ308" s="108"/>
      <c r="BA308" s="108"/>
      <c r="BB308" s="108"/>
      <c r="BC308" s="108"/>
      <c r="BD308" s="108">
        <v>1</v>
      </c>
      <c r="BE308" s="63"/>
    </row>
    <row r="309" spans="1:57" ht="34.049999999999997" customHeight="1" x14ac:dyDescent="0.3">
      <c r="A309" s="702"/>
      <c r="B309" s="676"/>
      <c r="C309" s="673"/>
      <c r="D309" s="89" t="s">
        <v>80</v>
      </c>
      <c r="E309" s="679"/>
      <c r="F309" s="673"/>
      <c r="G309" s="90">
        <f t="shared" si="81"/>
        <v>0</v>
      </c>
      <c r="H309" s="91">
        <f t="shared" si="73"/>
        <v>0</v>
      </c>
      <c r="I309" s="92"/>
      <c r="J309" s="92"/>
      <c r="K309" s="92"/>
      <c r="L309" s="93"/>
      <c r="M309" s="110">
        <f t="shared" si="117"/>
        <v>0</v>
      </c>
      <c r="N309" s="98"/>
      <c r="O309" s="98"/>
      <c r="P309" s="98"/>
      <c r="Q309" s="98"/>
      <c r="R309" s="99"/>
      <c r="S309" s="100"/>
      <c r="T309" s="100"/>
      <c r="U309" s="100"/>
      <c r="V309" s="78"/>
      <c r="W309" s="78"/>
      <c r="X309" s="81"/>
      <c r="Y309" s="80"/>
      <c r="Z309" s="81"/>
      <c r="AA309" s="82"/>
      <c r="AB309" s="75"/>
      <c r="AC309" s="75"/>
      <c r="AD309" s="75"/>
      <c r="AE309" s="75"/>
      <c r="AF309" s="76"/>
      <c r="AG309" s="103"/>
      <c r="AH309" s="106"/>
      <c r="AI309" s="111"/>
      <c r="AJ309" s="112">
        <f t="shared" si="119"/>
        <v>0</v>
      </c>
      <c r="AK309" s="105" t="s">
        <v>75</v>
      </c>
      <c r="AL309" s="92" t="s">
        <v>75</v>
      </c>
      <c r="AM309" s="106" t="s">
        <v>75</v>
      </c>
      <c r="AN309" s="103" t="s">
        <v>75</v>
      </c>
      <c r="AO309" s="92" t="s">
        <v>77</v>
      </c>
      <c r="AP309" s="106" t="s">
        <v>77</v>
      </c>
      <c r="AQ309" s="103"/>
      <c r="AR309" s="92"/>
      <c r="AS309" s="92"/>
      <c r="AT309" s="92"/>
      <c r="AU309" s="106"/>
      <c r="AV309" s="107">
        <f t="shared" si="86"/>
        <v>0</v>
      </c>
      <c r="AW309" s="78"/>
      <c r="AX309" s="78"/>
      <c r="AY309" s="78"/>
      <c r="AZ309" s="78"/>
      <c r="BA309" s="78"/>
      <c r="BB309" s="78"/>
      <c r="BC309" s="78"/>
      <c r="BD309" s="78"/>
      <c r="BE309" s="81"/>
    </row>
    <row r="310" spans="1:57" ht="34.049999999999997" customHeight="1" x14ac:dyDescent="0.3">
      <c r="A310" s="702"/>
      <c r="B310" s="674" t="s">
        <v>203</v>
      </c>
      <c r="C310" s="671" t="s">
        <v>204</v>
      </c>
      <c r="D310" s="51" t="s">
        <v>74</v>
      </c>
      <c r="E310" s="725">
        <v>6</v>
      </c>
      <c r="F310" s="681">
        <f>E310-SUM(M310:M314)</f>
        <v>2</v>
      </c>
      <c r="G310" s="53">
        <f t="shared" si="81"/>
        <v>1</v>
      </c>
      <c r="H310" s="54">
        <f t="shared" si="73"/>
        <v>0</v>
      </c>
      <c r="I310" s="55"/>
      <c r="J310" s="55"/>
      <c r="K310" s="55"/>
      <c r="L310" s="56"/>
      <c r="M310" s="57">
        <f t="shared" si="117"/>
        <v>1</v>
      </c>
      <c r="N310" s="58"/>
      <c r="O310" s="58"/>
      <c r="P310" s="58"/>
      <c r="Q310" s="58"/>
      <c r="R310" s="61">
        <v>1</v>
      </c>
      <c r="S310" s="113"/>
      <c r="T310" s="113"/>
      <c r="U310" s="113"/>
      <c r="V310" s="58">
        <v>1</v>
      </c>
      <c r="W310" s="58"/>
      <c r="X310" s="61"/>
      <c r="Y310" s="60">
        <v>1</v>
      </c>
      <c r="Z310" s="61"/>
      <c r="AA310" s="67"/>
      <c r="AB310" s="55"/>
      <c r="AC310" s="55"/>
      <c r="AD310" s="55">
        <v>1</v>
      </c>
      <c r="AE310" s="55">
        <v>1</v>
      </c>
      <c r="AF310" s="56"/>
      <c r="AG310" s="67">
        <v>40</v>
      </c>
      <c r="AH310" s="70">
        <v>12</v>
      </c>
      <c r="AI310" s="69">
        <v>8</v>
      </c>
      <c r="AJ310" s="68">
        <f t="shared" ref="AJ310:AJ311" si="120">SUM(AN310:AP310)</f>
        <v>1</v>
      </c>
      <c r="AK310" s="69" t="s">
        <v>75</v>
      </c>
      <c r="AL310" s="55" t="s">
        <v>75</v>
      </c>
      <c r="AM310" s="70" t="s">
        <v>75</v>
      </c>
      <c r="AN310" s="67"/>
      <c r="AO310" s="55">
        <v>1</v>
      </c>
      <c r="AP310" s="70"/>
      <c r="AQ310" s="67" t="s">
        <v>75</v>
      </c>
      <c r="AR310" s="55" t="s">
        <v>75</v>
      </c>
      <c r="AS310" s="55" t="s">
        <v>75</v>
      </c>
      <c r="AT310" s="55" t="s">
        <v>75</v>
      </c>
      <c r="AU310" s="70" t="s">
        <v>75</v>
      </c>
      <c r="AV310" s="71">
        <f t="shared" si="86"/>
        <v>0</v>
      </c>
      <c r="AW310" s="58"/>
      <c r="AX310" s="58"/>
      <c r="AY310" s="58"/>
      <c r="AZ310" s="58"/>
      <c r="BA310" s="58"/>
      <c r="BB310" s="58"/>
      <c r="BC310" s="58"/>
      <c r="BD310" s="58"/>
      <c r="BE310" s="61"/>
    </row>
    <row r="311" spans="1:57" ht="34.049999999999997" customHeight="1" x14ac:dyDescent="0.3">
      <c r="A311" s="702"/>
      <c r="B311" s="675"/>
      <c r="C311" s="672"/>
      <c r="D311" s="72" t="s">
        <v>76</v>
      </c>
      <c r="E311" s="678"/>
      <c r="F311" s="672"/>
      <c r="G311" s="73">
        <f t="shared" si="81"/>
        <v>0</v>
      </c>
      <c r="H311" s="74">
        <f t="shared" si="73"/>
        <v>0</v>
      </c>
      <c r="I311" s="75"/>
      <c r="J311" s="75"/>
      <c r="K311" s="75"/>
      <c r="L311" s="76"/>
      <c r="M311" s="77">
        <f t="shared" si="117"/>
        <v>0</v>
      </c>
      <c r="N311" s="78"/>
      <c r="O311" s="78"/>
      <c r="P311" s="78"/>
      <c r="Q311" s="78"/>
      <c r="R311" s="81"/>
      <c r="S311" s="62"/>
      <c r="T311" s="62"/>
      <c r="U311" s="62"/>
      <c r="V311" s="108"/>
      <c r="W311" s="108"/>
      <c r="X311" s="63"/>
      <c r="Y311" s="109"/>
      <c r="Z311" s="63"/>
      <c r="AA311" s="64"/>
      <c r="AB311" s="65"/>
      <c r="AC311" s="65"/>
      <c r="AD311" s="65"/>
      <c r="AE311" s="65"/>
      <c r="AF311" s="66"/>
      <c r="AG311" s="82"/>
      <c r="AH311" s="85"/>
      <c r="AI311" s="84"/>
      <c r="AJ311" s="83">
        <f t="shared" si="120"/>
        <v>0</v>
      </c>
      <c r="AK311" s="84" t="s">
        <v>77</v>
      </c>
      <c r="AL311" s="75" t="s">
        <v>77</v>
      </c>
      <c r="AM311" s="85" t="s">
        <v>77</v>
      </c>
      <c r="AN311" s="82"/>
      <c r="AO311" s="75"/>
      <c r="AP311" s="85"/>
      <c r="AQ311" s="82" t="s">
        <v>75</v>
      </c>
      <c r="AR311" s="75" t="s">
        <v>75</v>
      </c>
      <c r="AS311" s="75" t="s">
        <v>75</v>
      </c>
      <c r="AT311" s="75" t="s">
        <v>75</v>
      </c>
      <c r="AU311" s="85" t="s">
        <v>75</v>
      </c>
      <c r="AV311" s="86">
        <f t="shared" si="86"/>
        <v>0</v>
      </c>
      <c r="AW311" s="108"/>
      <c r="AX311" s="108"/>
      <c r="AY311" s="108"/>
      <c r="AZ311" s="108"/>
      <c r="BA311" s="108"/>
      <c r="BB311" s="108"/>
      <c r="BC311" s="108"/>
      <c r="BD311" s="108"/>
      <c r="BE311" s="63"/>
    </row>
    <row r="312" spans="1:57" ht="34.049999999999997" customHeight="1" x14ac:dyDescent="0.3">
      <c r="A312" s="702"/>
      <c r="B312" s="675"/>
      <c r="C312" s="672"/>
      <c r="D312" s="72" t="s">
        <v>78</v>
      </c>
      <c r="E312" s="678"/>
      <c r="F312" s="672"/>
      <c r="G312" s="73">
        <f t="shared" si="81"/>
        <v>0</v>
      </c>
      <c r="H312" s="74">
        <f t="shared" si="73"/>
        <v>0</v>
      </c>
      <c r="I312" s="75"/>
      <c r="J312" s="75"/>
      <c r="K312" s="75"/>
      <c r="L312" s="76"/>
      <c r="M312" s="77">
        <f t="shared" si="117"/>
        <v>0</v>
      </c>
      <c r="N312" s="78"/>
      <c r="O312" s="78"/>
      <c r="P312" s="78"/>
      <c r="Q312" s="78"/>
      <c r="R312" s="81"/>
      <c r="S312" s="62"/>
      <c r="T312" s="62"/>
      <c r="U312" s="62"/>
      <c r="V312" s="108"/>
      <c r="W312" s="108"/>
      <c r="X312" s="63"/>
      <c r="Y312" s="109"/>
      <c r="Z312" s="63"/>
      <c r="AA312" s="64"/>
      <c r="AB312" s="65"/>
      <c r="AC312" s="65"/>
      <c r="AD312" s="65"/>
      <c r="AE312" s="65"/>
      <c r="AF312" s="66"/>
      <c r="AG312" s="82"/>
      <c r="AH312" s="85"/>
      <c r="AI312" s="84"/>
      <c r="AJ312" s="83">
        <f>SUM(AK312:AM312)</f>
        <v>0</v>
      </c>
      <c r="AK312" s="84"/>
      <c r="AL312" s="75"/>
      <c r="AM312" s="85"/>
      <c r="AN312" s="82" t="s">
        <v>75</v>
      </c>
      <c r="AO312" s="75" t="s">
        <v>75</v>
      </c>
      <c r="AP312" s="85" t="s">
        <v>75</v>
      </c>
      <c r="AQ312" s="82" t="s">
        <v>75</v>
      </c>
      <c r="AR312" s="75" t="s">
        <v>75</v>
      </c>
      <c r="AS312" s="75" t="s">
        <v>75</v>
      </c>
      <c r="AT312" s="75" t="s">
        <v>75</v>
      </c>
      <c r="AU312" s="85" t="s">
        <v>75</v>
      </c>
      <c r="AV312" s="86">
        <f t="shared" si="86"/>
        <v>0</v>
      </c>
      <c r="AW312" s="108"/>
      <c r="AX312" s="108"/>
      <c r="AY312" s="108"/>
      <c r="AZ312" s="108"/>
      <c r="BA312" s="108"/>
      <c r="BB312" s="108"/>
      <c r="BC312" s="108"/>
      <c r="BD312" s="108"/>
      <c r="BE312" s="63"/>
    </row>
    <row r="313" spans="1:57" ht="34.049999999999997" customHeight="1" x14ac:dyDescent="0.3">
      <c r="A313" s="702"/>
      <c r="B313" s="675"/>
      <c r="C313" s="672"/>
      <c r="D313" s="72" t="s">
        <v>79</v>
      </c>
      <c r="E313" s="678"/>
      <c r="F313" s="672"/>
      <c r="G313" s="73">
        <f t="shared" si="81"/>
        <v>3</v>
      </c>
      <c r="H313" s="74">
        <f t="shared" si="73"/>
        <v>0</v>
      </c>
      <c r="I313" s="75"/>
      <c r="J313" s="75"/>
      <c r="K313" s="75"/>
      <c r="L313" s="76"/>
      <c r="M313" s="77">
        <f t="shared" si="117"/>
        <v>3</v>
      </c>
      <c r="N313" s="78">
        <v>3</v>
      </c>
      <c r="O313" s="78"/>
      <c r="P313" s="78"/>
      <c r="Q313" s="78"/>
      <c r="R313" s="81"/>
      <c r="S313" s="62"/>
      <c r="T313" s="62"/>
      <c r="U313" s="62"/>
      <c r="V313" s="108">
        <v>3</v>
      </c>
      <c r="W313" s="108"/>
      <c r="X313" s="63"/>
      <c r="Y313" s="109">
        <v>2</v>
      </c>
      <c r="Z313" s="63">
        <v>1</v>
      </c>
      <c r="AA313" s="64"/>
      <c r="AB313" s="65">
        <v>2</v>
      </c>
      <c r="AC313" s="65">
        <v>2</v>
      </c>
      <c r="AD313" s="65">
        <v>2</v>
      </c>
      <c r="AE313" s="65">
        <v>2</v>
      </c>
      <c r="AF313" s="66"/>
      <c r="AG313" s="82">
        <v>41</v>
      </c>
      <c r="AH313" s="85">
        <v>23</v>
      </c>
      <c r="AI313" s="84">
        <v>136</v>
      </c>
      <c r="AJ313" s="83">
        <f t="shared" ref="AJ313:AJ314" si="121">SUM(AQ313:AU313)</f>
        <v>3</v>
      </c>
      <c r="AK313" s="84" t="s">
        <v>77</v>
      </c>
      <c r="AL313" s="75" t="s">
        <v>77</v>
      </c>
      <c r="AM313" s="85" t="s">
        <v>77</v>
      </c>
      <c r="AN313" s="82" t="s">
        <v>75</v>
      </c>
      <c r="AO313" s="75" t="s">
        <v>75</v>
      </c>
      <c r="AP313" s="85" t="s">
        <v>75</v>
      </c>
      <c r="AQ313" s="82"/>
      <c r="AR313" s="75"/>
      <c r="AS313" s="75">
        <v>1</v>
      </c>
      <c r="AT313" s="75">
        <v>1</v>
      </c>
      <c r="AU313" s="85">
        <v>1</v>
      </c>
      <c r="AV313" s="86">
        <f t="shared" si="86"/>
        <v>0</v>
      </c>
      <c r="AW313" s="108"/>
      <c r="AX313" s="108"/>
      <c r="AY313" s="108"/>
      <c r="AZ313" s="108"/>
      <c r="BA313" s="108"/>
      <c r="BB313" s="108"/>
      <c r="BC313" s="108"/>
      <c r="BD313" s="108"/>
      <c r="BE313" s="63"/>
    </row>
    <row r="314" spans="1:57" ht="34.049999999999997" customHeight="1" x14ac:dyDescent="0.3">
      <c r="A314" s="702"/>
      <c r="B314" s="676"/>
      <c r="C314" s="673"/>
      <c r="D314" s="89" t="s">
        <v>80</v>
      </c>
      <c r="E314" s="679"/>
      <c r="F314" s="673"/>
      <c r="G314" s="90">
        <f t="shared" si="81"/>
        <v>0</v>
      </c>
      <c r="H314" s="91">
        <f t="shared" si="73"/>
        <v>0</v>
      </c>
      <c r="I314" s="92"/>
      <c r="J314" s="92"/>
      <c r="K314" s="92"/>
      <c r="L314" s="93"/>
      <c r="M314" s="110">
        <f t="shared" si="117"/>
        <v>0</v>
      </c>
      <c r="N314" s="98"/>
      <c r="O314" s="98"/>
      <c r="P314" s="98"/>
      <c r="Q314" s="98"/>
      <c r="R314" s="99"/>
      <c r="S314" s="114"/>
      <c r="T314" s="114"/>
      <c r="U314" s="114"/>
      <c r="V314" s="98"/>
      <c r="W314" s="98"/>
      <c r="X314" s="99"/>
      <c r="Y314" s="97"/>
      <c r="Z314" s="99"/>
      <c r="AA314" s="103"/>
      <c r="AB314" s="92"/>
      <c r="AC314" s="92"/>
      <c r="AD314" s="92"/>
      <c r="AE314" s="92"/>
      <c r="AF314" s="93"/>
      <c r="AG314" s="103"/>
      <c r="AH314" s="106"/>
      <c r="AI314" s="105"/>
      <c r="AJ314" s="104">
        <f t="shared" si="121"/>
        <v>0</v>
      </c>
      <c r="AK314" s="105" t="s">
        <v>75</v>
      </c>
      <c r="AL314" s="92" t="s">
        <v>75</v>
      </c>
      <c r="AM314" s="106" t="s">
        <v>75</v>
      </c>
      <c r="AN314" s="103" t="s">
        <v>75</v>
      </c>
      <c r="AO314" s="92" t="s">
        <v>77</v>
      </c>
      <c r="AP314" s="106" t="s">
        <v>77</v>
      </c>
      <c r="AQ314" s="103"/>
      <c r="AR314" s="92"/>
      <c r="AS314" s="92"/>
      <c r="AT314" s="92"/>
      <c r="AU314" s="106"/>
      <c r="AV314" s="107">
        <f t="shared" si="86"/>
        <v>0</v>
      </c>
      <c r="AW314" s="98"/>
      <c r="AX314" s="98"/>
      <c r="AY314" s="98"/>
      <c r="AZ314" s="98"/>
      <c r="BA314" s="98"/>
      <c r="BB314" s="98"/>
      <c r="BC314" s="98"/>
      <c r="BD314" s="98"/>
      <c r="BE314" s="99"/>
    </row>
    <row r="315" spans="1:57" ht="34.049999999999997" customHeight="1" x14ac:dyDescent="0.3">
      <c r="A315" s="702"/>
      <c r="B315" s="674" t="s">
        <v>205</v>
      </c>
      <c r="C315" s="671" t="s">
        <v>200</v>
      </c>
      <c r="D315" s="51" t="s">
        <v>74</v>
      </c>
      <c r="E315" s="725">
        <v>3</v>
      </c>
      <c r="F315" s="681">
        <f>E315-SUM(M315:M319)</f>
        <v>0</v>
      </c>
      <c r="G315" s="53">
        <f t="shared" si="81"/>
        <v>0</v>
      </c>
      <c r="H315" s="54">
        <f t="shared" si="73"/>
        <v>0</v>
      </c>
      <c r="I315" s="55"/>
      <c r="J315" s="55"/>
      <c r="K315" s="55"/>
      <c r="L315" s="56"/>
      <c r="M315" s="57">
        <f t="shared" si="117"/>
        <v>0</v>
      </c>
      <c r="N315" s="58"/>
      <c r="O315" s="58"/>
      <c r="P315" s="58"/>
      <c r="Q315" s="58"/>
      <c r="R315" s="59"/>
      <c r="S315" s="60"/>
      <c r="T315" s="58"/>
      <c r="U315" s="58"/>
      <c r="V315" s="55"/>
      <c r="W315" s="58"/>
      <c r="X315" s="61"/>
      <c r="Y315" s="62"/>
      <c r="Z315" s="63"/>
      <c r="AA315" s="64"/>
      <c r="AB315" s="65"/>
      <c r="AC315" s="65"/>
      <c r="AD315" s="65"/>
      <c r="AE315" s="65"/>
      <c r="AF315" s="66"/>
      <c r="AG315" s="64"/>
      <c r="AH315" s="66"/>
      <c r="AI315" s="67"/>
      <c r="AJ315" s="68">
        <f t="shared" ref="AJ315:AJ316" si="122">SUM(AN315:AP315)</f>
        <v>0</v>
      </c>
      <c r="AK315" s="69" t="s">
        <v>75</v>
      </c>
      <c r="AL315" s="55" t="s">
        <v>75</v>
      </c>
      <c r="AM315" s="70" t="s">
        <v>75</v>
      </c>
      <c r="AN315" s="67"/>
      <c r="AO315" s="55"/>
      <c r="AP315" s="70"/>
      <c r="AQ315" s="67" t="s">
        <v>75</v>
      </c>
      <c r="AR315" s="55" t="s">
        <v>75</v>
      </c>
      <c r="AS315" s="55" t="s">
        <v>75</v>
      </c>
      <c r="AT315" s="55" t="s">
        <v>75</v>
      </c>
      <c r="AU315" s="56" t="s">
        <v>75</v>
      </c>
      <c r="AV315" s="71">
        <f t="shared" si="86"/>
        <v>0</v>
      </c>
      <c r="AW315" s="58"/>
      <c r="AX315" s="58"/>
      <c r="AY315" s="58"/>
      <c r="AZ315" s="58"/>
      <c r="BA315" s="58"/>
      <c r="BB315" s="58"/>
      <c r="BC315" s="58"/>
      <c r="BD315" s="58"/>
      <c r="BE315" s="61"/>
    </row>
    <row r="316" spans="1:57" ht="34.049999999999997" customHeight="1" x14ac:dyDescent="0.3">
      <c r="A316" s="702"/>
      <c r="B316" s="675"/>
      <c r="C316" s="672"/>
      <c r="D316" s="72" t="s">
        <v>76</v>
      </c>
      <c r="E316" s="678"/>
      <c r="F316" s="672"/>
      <c r="G316" s="73">
        <f t="shared" si="81"/>
        <v>0</v>
      </c>
      <c r="H316" s="74">
        <f t="shared" si="73"/>
        <v>0</v>
      </c>
      <c r="I316" s="75"/>
      <c r="J316" s="75"/>
      <c r="K316" s="75"/>
      <c r="L316" s="76"/>
      <c r="M316" s="77">
        <f t="shared" si="117"/>
        <v>0</v>
      </c>
      <c r="N316" s="78"/>
      <c r="O316" s="78"/>
      <c r="P316" s="78"/>
      <c r="Q316" s="78"/>
      <c r="R316" s="79"/>
      <c r="S316" s="80"/>
      <c r="T316" s="75"/>
      <c r="U316" s="75"/>
      <c r="V316" s="78"/>
      <c r="W316" s="78"/>
      <c r="X316" s="81"/>
      <c r="Y316" s="62"/>
      <c r="Z316" s="63"/>
      <c r="AA316" s="64"/>
      <c r="AB316" s="65"/>
      <c r="AC316" s="65"/>
      <c r="AD316" s="65"/>
      <c r="AE316" s="65"/>
      <c r="AF316" s="66"/>
      <c r="AG316" s="82"/>
      <c r="AH316" s="76"/>
      <c r="AI316" s="82"/>
      <c r="AJ316" s="83">
        <f t="shared" si="122"/>
        <v>0</v>
      </c>
      <c r="AK316" s="84" t="s">
        <v>77</v>
      </c>
      <c r="AL316" s="75" t="s">
        <v>77</v>
      </c>
      <c r="AM316" s="85" t="s">
        <v>77</v>
      </c>
      <c r="AN316" s="82"/>
      <c r="AO316" s="75"/>
      <c r="AP316" s="85"/>
      <c r="AQ316" s="82" t="s">
        <v>75</v>
      </c>
      <c r="AR316" s="75" t="s">
        <v>75</v>
      </c>
      <c r="AS316" s="75" t="s">
        <v>75</v>
      </c>
      <c r="AT316" s="75" t="s">
        <v>75</v>
      </c>
      <c r="AU316" s="76" t="s">
        <v>75</v>
      </c>
      <c r="AV316" s="86">
        <f t="shared" si="86"/>
        <v>0</v>
      </c>
      <c r="AW316" s="78"/>
      <c r="AX316" s="78"/>
      <c r="AY316" s="78"/>
      <c r="AZ316" s="78"/>
      <c r="BA316" s="78"/>
      <c r="BB316" s="78"/>
      <c r="BC316" s="78"/>
      <c r="BD316" s="78"/>
      <c r="BE316" s="81"/>
    </row>
    <row r="317" spans="1:57" ht="34.049999999999997" customHeight="1" x14ac:dyDescent="0.3">
      <c r="A317" s="702"/>
      <c r="B317" s="675"/>
      <c r="C317" s="672"/>
      <c r="D317" s="72" t="s">
        <v>78</v>
      </c>
      <c r="E317" s="678"/>
      <c r="F317" s="672"/>
      <c r="G317" s="73">
        <f t="shared" si="81"/>
        <v>0</v>
      </c>
      <c r="H317" s="74">
        <f t="shared" si="73"/>
        <v>0</v>
      </c>
      <c r="I317" s="75"/>
      <c r="J317" s="75"/>
      <c r="K317" s="75"/>
      <c r="L317" s="76"/>
      <c r="M317" s="77">
        <f t="shared" si="117"/>
        <v>0</v>
      </c>
      <c r="N317" s="78"/>
      <c r="O317" s="78"/>
      <c r="P317" s="78"/>
      <c r="Q317" s="87"/>
      <c r="R317" s="79"/>
      <c r="S317" s="80"/>
      <c r="T317" s="78"/>
      <c r="U317" s="78"/>
      <c r="V317" s="78"/>
      <c r="W317" s="78"/>
      <c r="X317" s="81"/>
      <c r="Y317" s="62"/>
      <c r="Z317" s="63"/>
      <c r="AA317" s="64"/>
      <c r="AB317" s="65"/>
      <c r="AC317" s="65"/>
      <c r="AD317" s="65"/>
      <c r="AE317" s="65"/>
      <c r="AF317" s="66"/>
      <c r="AG317" s="82"/>
      <c r="AH317" s="76"/>
      <c r="AI317" s="82"/>
      <c r="AJ317" s="83">
        <f>SUM(AK317:AM317)</f>
        <v>0</v>
      </c>
      <c r="AK317" s="84"/>
      <c r="AL317" s="75"/>
      <c r="AM317" s="85"/>
      <c r="AN317" s="82" t="s">
        <v>75</v>
      </c>
      <c r="AO317" s="75" t="s">
        <v>75</v>
      </c>
      <c r="AP317" s="85" t="s">
        <v>75</v>
      </c>
      <c r="AQ317" s="82" t="s">
        <v>75</v>
      </c>
      <c r="AR317" s="75" t="s">
        <v>75</v>
      </c>
      <c r="AS317" s="75" t="s">
        <v>75</v>
      </c>
      <c r="AT317" s="75" t="s">
        <v>75</v>
      </c>
      <c r="AU317" s="76" t="s">
        <v>75</v>
      </c>
      <c r="AV317" s="86">
        <f t="shared" si="86"/>
        <v>0</v>
      </c>
      <c r="AW317" s="78"/>
      <c r="AX317" s="78"/>
      <c r="AY317" s="78"/>
      <c r="AZ317" s="78"/>
      <c r="BA317" s="78"/>
      <c r="BB317" s="78"/>
      <c r="BC317" s="78"/>
      <c r="BD317" s="78"/>
      <c r="BE317" s="81"/>
    </row>
    <row r="318" spans="1:57" ht="34.049999999999997" customHeight="1" x14ac:dyDescent="0.3">
      <c r="A318" s="702"/>
      <c r="B318" s="675"/>
      <c r="C318" s="672"/>
      <c r="D318" s="72" t="s">
        <v>79</v>
      </c>
      <c r="E318" s="678"/>
      <c r="F318" s="672"/>
      <c r="G318" s="73">
        <f t="shared" si="81"/>
        <v>3</v>
      </c>
      <c r="H318" s="74">
        <f t="shared" si="73"/>
        <v>0</v>
      </c>
      <c r="I318" s="75"/>
      <c r="J318" s="75"/>
      <c r="K318" s="75"/>
      <c r="L318" s="76"/>
      <c r="M318" s="77">
        <f t="shared" si="117"/>
        <v>3</v>
      </c>
      <c r="N318" s="78">
        <v>3</v>
      </c>
      <c r="O318" s="78"/>
      <c r="P318" s="78"/>
      <c r="Q318" s="78"/>
      <c r="R318" s="79"/>
      <c r="S318" s="80"/>
      <c r="T318" s="78"/>
      <c r="U318" s="78"/>
      <c r="V318" s="78">
        <v>2</v>
      </c>
      <c r="W318" s="78">
        <v>1</v>
      </c>
      <c r="X318" s="81"/>
      <c r="Y318" s="62">
        <v>3</v>
      </c>
      <c r="Z318" s="63"/>
      <c r="AA318" s="64"/>
      <c r="AB318" s="65">
        <v>1</v>
      </c>
      <c r="AC318" s="65">
        <v>1</v>
      </c>
      <c r="AD318" s="65">
        <v>2</v>
      </c>
      <c r="AE318" s="65">
        <v>1</v>
      </c>
      <c r="AF318" s="66"/>
      <c r="AG318" s="82">
        <v>36</v>
      </c>
      <c r="AH318" s="76">
        <v>12</v>
      </c>
      <c r="AI318" s="82">
        <v>117</v>
      </c>
      <c r="AJ318" s="83">
        <f t="shared" ref="AJ318:AJ319" si="123">SUM(AQ318:AU318)</f>
        <v>3</v>
      </c>
      <c r="AK318" s="84" t="s">
        <v>77</v>
      </c>
      <c r="AL318" s="75" t="s">
        <v>77</v>
      </c>
      <c r="AM318" s="85" t="s">
        <v>77</v>
      </c>
      <c r="AN318" s="82" t="s">
        <v>75</v>
      </c>
      <c r="AO318" s="75" t="s">
        <v>75</v>
      </c>
      <c r="AP318" s="85" t="s">
        <v>75</v>
      </c>
      <c r="AQ318" s="88">
        <v>1</v>
      </c>
      <c r="AR318" s="76"/>
      <c r="AS318" s="76">
        <v>1</v>
      </c>
      <c r="AT318" s="76"/>
      <c r="AU318" s="85">
        <v>1</v>
      </c>
      <c r="AV318" s="86">
        <f t="shared" si="86"/>
        <v>0</v>
      </c>
      <c r="AW318" s="78"/>
      <c r="AX318" s="78"/>
      <c r="AY318" s="78"/>
      <c r="AZ318" s="78"/>
      <c r="BA318" s="78"/>
      <c r="BB318" s="78"/>
      <c r="BC318" s="78"/>
      <c r="BD318" s="78"/>
      <c r="BE318" s="81"/>
    </row>
    <row r="319" spans="1:57" ht="34.049999999999997" customHeight="1" x14ac:dyDescent="0.3">
      <c r="A319" s="702"/>
      <c r="B319" s="676"/>
      <c r="C319" s="673"/>
      <c r="D319" s="89" t="s">
        <v>80</v>
      </c>
      <c r="E319" s="679"/>
      <c r="F319" s="673"/>
      <c r="G319" s="90">
        <f t="shared" si="81"/>
        <v>0</v>
      </c>
      <c r="H319" s="91">
        <f t="shared" si="73"/>
        <v>0</v>
      </c>
      <c r="I319" s="92"/>
      <c r="J319" s="92"/>
      <c r="K319" s="92"/>
      <c r="L319" s="93"/>
      <c r="M319" s="94">
        <f t="shared" si="117"/>
        <v>0</v>
      </c>
      <c r="N319" s="95"/>
      <c r="O319" s="95"/>
      <c r="P319" s="95"/>
      <c r="Q319" s="95"/>
      <c r="R319" s="96"/>
      <c r="S319" s="97"/>
      <c r="T319" s="98"/>
      <c r="U319" s="98"/>
      <c r="V319" s="98"/>
      <c r="W319" s="98"/>
      <c r="X319" s="99"/>
      <c r="Y319" s="100"/>
      <c r="Z319" s="81"/>
      <c r="AA319" s="82"/>
      <c r="AB319" s="75"/>
      <c r="AC319" s="75"/>
      <c r="AD319" s="75"/>
      <c r="AE319" s="75"/>
      <c r="AF319" s="76"/>
      <c r="AG319" s="101"/>
      <c r="AH319" s="102"/>
      <c r="AI319" s="103"/>
      <c r="AJ319" s="104">
        <f t="shared" si="123"/>
        <v>0</v>
      </c>
      <c r="AK319" s="105" t="s">
        <v>75</v>
      </c>
      <c r="AL319" s="92" t="s">
        <v>75</v>
      </c>
      <c r="AM319" s="106" t="s">
        <v>75</v>
      </c>
      <c r="AN319" s="103" t="s">
        <v>75</v>
      </c>
      <c r="AO319" s="92" t="s">
        <v>77</v>
      </c>
      <c r="AP319" s="106" t="s">
        <v>77</v>
      </c>
      <c r="AQ319" s="103"/>
      <c r="AR319" s="92"/>
      <c r="AS319" s="92"/>
      <c r="AT319" s="92"/>
      <c r="AU319" s="93"/>
      <c r="AV319" s="107">
        <f t="shared" si="86"/>
        <v>0</v>
      </c>
      <c r="AW319" s="98"/>
      <c r="AX319" s="98"/>
      <c r="AY319" s="98"/>
      <c r="AZ319" s="98"/>
      <c r="BA319" s="98"/>
      <c r="BB319" s="98"/>
      <c r="BC319" s="98"/>
      <c r="BD319" s="98"/>
      <c r="BE319" s="99"/>
    </row>
    <row r="320" spans="1:57" ht="34.049999999999997" customHeight="1" x14ac:dyDescent="0.3">
      <c r="A320" s="702"/>
      <c r="B320" s="674" t="s">
        <v>206</v>
      </c>
      <c r="C320" s="735" t="s">
        <v>197</v>
      </c>
      <c r="D320" s="51" t="s">
        <v>74</v>
      </c>
      <c r="E320" s="725">
        <v>10</v>
      </c>
      <c r="F320" s="681">
        <f>E320-SUM(M320:M324)</f>
        <v>4</v>
      </c>
      <c r="G320" s="53">
        <f t="shared" si="81"/>
        <v>0</v>
      </c>
      <c r="H320" s="54">
        <f t="shared" si="73"/>
        <v>0</v>
      </c>
      <c r="I320" s="55"/>
      <c r="J320" s="55"/>
      <c r="K320" s="55"/>
      <c r="L320" s="56"/>
      <c r="M320" s="57">
        <f t="shared" si="117"/>
        <v>0</v>
      </c>
      <c r="N320" s="58"/>
      <c r="O320" s="58"/>
      <c r="P320" s="58"/>
      <c r="Q320" s="58"/>
      <c r="R320" s="61"/>
      <c r="S320" s="62"/>
      <c r="T320" s="62"/>
      <c r="U320" s="62"/>
      <c r="V320" s="108"/>
      <c r="W320" s="108"/>
      <c r="X320" s="63"/>
      <c r="Y320" s="60"/>
      <c r="Z320" s="61"/>
      <c r="AA320" s="67"/>
      <c r="AB320" s="55"/>
      <c r="AC320" s="55"/>
      <c r="AD320" s="55"/>
      <c r="AE320" s="55"/>
      <c r="AF320" s="56"/>
      <c r="AG320" s="67"/>
      <c r="AH320" s="70"/>
      <c r="AI320" s="69"/>
      <c r="AJ320" s="68">
        <f t="shared" ref="AJ320:AJ321" si="124">SUM(AN320:AP320)</f>
        <v>0</v>
      </c>
      <c r="AK320" s="69" t="s">
        <v>75</v>
      </c>
      <c r="AL320" s="55" t="s">
        <v>75</v>
      </c>
      <c r="AM320" s="70" t="s">
        <v>75</v>
      </c>
      <c r="AN320" s="67"/>
      <c r="AO320" s="55"/>
      <c r="AP320" s="70"/>
      <c r="AQ320" s="67" t="s">
        <v>75</v>
      </c>
      <c r="AR320" s="55" t="s">
        <v>75</v>
      </c>
      <c r="AS320" s="55" t="s">
        <v>75</v>
      </c>
      <c r="AT320" s="55" t="s">
        <v>75</v>
      </c>
      <c r="AU320" s="70" t="s">
        <v>75</v>
      </c>
      <c r="AV320" s="71">
        <f t="shared" si="86"/>
        <v>0</v>
      </c>
      <c r="AW320" s="108"/>
      <c r="AX320" s="108"/>
      <c r="AY320" s="108"/>
      <c r="AZ320" s="108"/>
      <c r="BA320" s="108"/>
      <c r="BB320" s="108"/>
      <c r="BC320" s="108"/>
      <c r="BD320" s="108"/>
      <c r="BE320" s="63"/>
    </row>
    <row r="321" spans="1:57" ht="34.049999999999997" customHeight="1" x14ac:dyDescent="0.3">
      <c r="A321" s="702"/>
      <c r="B321" s="675"/>
      <c r="C321" s="672"/>
      <c r="D321" s="72" t="s">
        <v>76</v>
      </c>
      <c r="E321" s="678"/>
      <c r="F321" s="672"/>
      <c r="G321" s="73">
        <f t="shared" si="81"/>
        <v>0</v>
      </c>
      <c r="H321" s="74">
        <f t="shared" si="73"/>
        <v>0</v>
      </c>
      <c r="I321" s="75"/>
      <c r="J321" s="75"/>
      <c r="K321" s="75"/>
      <c r="L321" s="76"/>
      <c r="M321" s="77">
        <f t="shared" si="117"/>
        <v>0</v>
      </c>
      <c r="N321" s="78"/>
      <c r="O321" s="78"/>
      <c r="P321" s="78"/>
      <c r="Q321" s="78"/>
      <c r="R321" s="81"/>
      <c r="S321" s="62"/>
      <c r="T321" s="62"/>
      <c r="U321" s="62"/>
      <c r="V321" s="108"/>
      <c r="W321" s="108"/>
      <c r="X321" s="63"/>
      <c r="Y321" s="109"/>
      <c r="Z321" s="63"/>
      <c r="AA321" s="64"/>
      <c r="AB321" s="65"/>
      <c r="AC321" s="65"/>
      <c r="AD321" s="65"/>
      <c r="AE321" s="65"/>
      <c r="AF321" s="66"/>
      <c r="AG321" s="82"/>
      <c r="AH321" s="85"/>
      <c r="AI321" s="84"/>
      <c r="AJ321" s="83">
        <f t="shared" si="124"/>
        <v>0</v>
      </c>
      <c r="AK321" s="84" t="s">
        <v>77</v>
      </c>
      <c r="AL321" s="75" t="s">
        <v>77</v>
      </c>
      <c r="AM321" s="85" t="s">
        <v>77</v>
      </c>
      <c r="AN321" s="82"/>
      <c r="AO321" s="75"/>
      <c r="AP321" s="85"/>
      <c r="AQ321" s="82" t="s">
        <v>75</v>
      </c>
      <c r="AR321" s="75" t="s">
        <v>75</v>
      </c>
      <c r="AS321" s="75" t="s">
        <v>75</v>
      </c>
      <c r="AT321" s="75" t="s">
        <v>75</v>
      </c>
      <c r="AU321" s="85" t="s">
        <v>75</v>
      </c>
      <c r="AV321" s="86">
        <f t="shared" si="86"/>
        <v>0</v>
      </c>
      <c r="AW321" s="108"/>
      <c r="AX321" s="108"/>
      <c r="AY321" s="108"/>
      <c r="AZ321" s="108"/>
      <c r="BA321" s="108"/>
      <c r="BB321" s="108"/>
      <c r="BC321" s="108"/>
      <c r="BD321" s="108"/>
      <c r="BE321" s="63"/>
    </row>
    <row r="322" spans="1:57" ht="34.049999999999997" customHeight="1" x14ac:dyDescent="0.3">
      <c r="A322" s="702"/>
      <c r="B322" s="675"/>
      <c r="C322" s="672"/>
      <c r="D322" s="72" t="s">
        <v>78</v>
      </c>
      <c r="E322" s="678"/>
      <c r="F322" s="672"/>
      <c r="G322" s="73">
        <f t="shared" si="81"/>
        <v>0</v>
      </c>
      <c r="H322" s="74">
        <f t="shared" si="73"/>
        <v>0</v>
      </c>
      <c r="I322" s="75"/>
      <c r="J322" s="75"/>
      <c r="K322" s="75"/>
      <c r="L322" s="76"/>
      <c r="M322" s="77">
        <f t="shared" si="117"/>
        <v>0</v>
      </c>
      <c r="N322" s="78"/>
      <c r="O322" s="78"/>
      <c r="P322" s="78"/>
      <c r="Q322" s="78"/>
      <c r="R322" s="81"/>
      <c r="S322" s="62"/>
      <c r="T322" s="62"/>
      <c r="U322" s="62"/>
      <c r="V322" s="108"/>
      <c r="W322" s="108"/>
      <c r="X322" s="63"/>
      <c r="Y322" s="109"/>
      <c r="Z322" s="63"/>
      <c r="AA322" s="64"/>
      <c r="AB322" s="65"/>
      <c r="AC322" s="65"/>
      <c r="AD322" s="65"/>
      <c r="AE322" s="65"/>
      <c r="AF322" s="66"/>
      <c r="AG322" s="82"/>
      <c r="AH322" s="85"/>
      <c r="AI322" s="84"/>
      <c r="AJ322" s="83">
        <f>SUM(AK322:AM322)</f>
        <v>0</v>
      </c>
      <c r="AK322" s="84"/>
      <c r="AL322" s="75"/>
      <c r="AM322" s="85"/>
      <c r="AN322" s="82" t="s">
        <v>75</v>
      </c>
      <c r="AO322" s="75" t="s">
        <v>75</v>
      </c>
      <c r="AP322" s="85" t="s">
        <v>75</v>
      </c>
      <c r="AQ322" s="82" t="s">
        <v>75</v>
      </c>
      <c r="AR322" s="75" t="s">
        <v>75</v>
      </c>
      <c r="AS322" s="75" t="s">
        <v>75</v>
      </c>
      <c r="AT322" s="75" t="s">
        <v>75</v>
      </c>
      <c r="AU322" s="85" t="s">
        <v>75</v>
      </c>
      <c r="AV322" s="86">
        <f t="shared" si="86"/>
        <v>0</v>
      </c>
      <c r="AW322" s="108"/>
      <c r="AX322" s="108"/>
      <c r="AY322" s="108"/>
      <c r="AZ322" s="108"/>
      <c r="BA322" s="108"/>
      <c r="BB322" s="108"/>
      <c r="BC322" s="108"/>
      <c r="BD322" s="108"/>
      <c r="BE322" s="63"/>
    </row>
    <row r="323" spans="1:57" ht="34.049999999999997" customHeight="1" x14ac:dyDescent="0.3">
      <c r="A323" s="702"/>
      <c r="B323" s="675"/>
      <c r="C323" s="672"/>
      <c r="D323" s="72" t="s">
        <v>79</v>
      </c>
      <c r="E323" s="678"/>
      <c r="F323" s="672"/>
      <c r="G323" s="73">
        <f t="shared" si="81"/>
        <v>6</v>
      </c>
      <c r="H323" s="74">
        <f t="shared" si="73"/>
        <v>0</v>
      </c>
      <c r="I323" s="75"/>
      <c r="J323" s="75"/>
      <c r="K323" s="75"/>
      <c r="L323" s="76"/>
      <c r="M323" s="77">
        <f t="shared" si="117"/>
        <v>6</v>
      </c>
      <c r="N323" s="78">
        <v>6</v>
      </c>
      <c r="O323" s="78"/>
      <c r="P323" s="78"/>
      <c r="Q323" s="78"/>
      <c r="R323" s="81"/>
      <c r="S323" s="62"/>
      <c r="T323" s="62"/>
      <c r="U323" s="62"/>
      <c r="V323" s="108">
        <v>6</v>
      </c>
      <c r="W323" s="108"/>
      <c r="X323" s="63"/>
      <c r="Y323" s="109">
        <v>5</v>
      </c>
      <c r="Z323" s="63">
        <v>1</v>
      </c>
      <c r="AA323" s="64"/>
      <c r="AB323" s="65">
        <v>4</v>
      </c>
      <c r="AC323" s="65">
        <v>4</v>
      </c>
      <c r="AD323" s="65">
        <v>3</v>
      </c>
      <c r="AE323" s="65">
        <v>6</v>
      </c>
      <c r="AF323" s="66"/>
      <c r="AG323" s="82">
        <v>42.3</v>
      </c>
      <c r="AH323" s="85">
        <v>18.5</v>
      </c>
      <c r="AI323" s="84">
        <v>100.8</v>
      </c>
      <c r="AJ323" s="83">
        <f t="shared" ref="AJ323:AJ324" si="125">SUM(AQ323:AU323)</f>
        <v>6</v>
      </c>
      <c r="AK323" s="84" t="s">
        <v>77</v>
      </c>
      <c r="AL323" s="75" t="s">
        <v>77</v>
      </c>
      <c r="AM323" s="85" t="s">
        <v>77</v>
      </c>
      <c r="AN323" s="82" t="s">
        <v>75</v>
      </c>
      <c r="AO323" s="75" t="s">
        <v>75</v>
      </c>
      <c r="AP323" s="85" t="s">
        <v>75</v>
      </c>
      <c r="AQ323" s="82"/>
      <c r="AR323" s="75">
        <v>3</v>
      </c>
      <c r="AS323" s="75"/>
      <c r="AT323" s="75">
        <v>3</v>
      </c>
      <c r="AU323" s="85"/>
      <c r="AV323" s="86">
        <f t="shared" si="86"/>
        <v>0</v>
      </c>
      <c r="AW323" s="108"/>
      <c r="AX323" s="108"/>
      <c r="AY323" s="108"/>
      <c r="AZ323" s="108"/>
      <c r="BA323" s="108"/>
      <c r="BB323" s="108"/>
      <c r="BC323" s="108"/>
      <c r="BD323" s="108"/>
      <c r="BE323" s="63"/>
    </row>
    <row r="324" spans="1:57" ht="34.049999999999997" customHeight="1" x14ac:dyDescent="0.3">
      <c r="A324" s="702"/>
      <c r="B324" s="676"/>
      <c r="C324" s="673"/>
      <c r="D324" s="89" t="s">
        <v>80</v>
      </c>
      <c r="E324" s="679"/>
      <c r="F324" s="673"/>
      <c r="G324" s="90">
        <f t="shared" si="81"/>
        <v>0</v>
      </c>
      <c r="H324" s="91">
        <f t="shared" si="73"/>
        <v>0</v>
      </c>
      <c r="I324" s="92"/>
      <c r="J324" s="92"/>
      <c r="K324" s="92"/>
      <c r="L324" s="93"/>
      <c r="M324" s="110">
        <f t="shared" si="117"/>
        <v>0</v>
      </c>
      <c r="N324" s="98"/>
      <c r="O324" s="98"/>
      <c r="P324" s="98"/>
      <c r="Q324" s="98"/>
      <c r="R324" s="99"/>
      <c r="S324" s="100"/>
      <c r="T324" s="100"/>
      <c r="U324" s="100"/>
      <c r="V324" s="78"/>
      <c r="W324" s="78"/>
      <c r="X324" s="81"/>
      <c r="Y324" s="80"/>
      <c r="Z324" s="81"/>
      <c r="AA324" s="82"/>
      <c r="AB324" s="75"/>
      <c r="AC324" s="75"/>
      <c r="AD324" s="75"/>
      <c r="AE324" s="75"/>
      <c r="AF324" s="76"/>
      <c r="AG324" s="103"/>
      <c r="AH324" s="106"/>
      <c r="AI324" s="111"/>
      <c r="AJ324" s="112">
        <f t="shared" si="125"/>
        <v>0</v>
      </c>
      <c r="AK324" s="105" t="s">
        <v>75</v>
      </c>
      <c r="AL324" s="92" t="s">
        <v>75</v>
      </c>
      <c r="AM324" s="106" t="s">
        <v>75</v>
      </c>
      <c r="AN324" s="103" t="s">
        <v>75</v>
      </c>
      <c r="AO324" s="92" t="s">
        <v>77</v>
      </c>
      <c r="AP324" s="106" t="s">
        <v>77</v>
      </c>
      <c r="AQ324" s="103"/>
      <c r="AR324" s="92"/>
      <c r="AS324" s="92"/>
      <c r="AT324" s="92"/>
      <c r="AU324" s="106"/>
      <c r="AV324" s="107">
        <f t="shared" si="86"/>
        <v>0</v>
      </c>
      <c r="AW324" s="78"/>
      <c r="AX324" s="78"/>
      <c r="AY324" s="78"/>
      <c r="AZ324" s="78"/>
      <c r="BA324" s="78"/>
      <c r="BB324" s="78"/>
      <c r="BC324" s="78"/>
      <c r="BD324" s="78"/>
      <c r="BE324" s="81"/>
    </row>
    <row r="325" spans="1:57" ht="34.049999999999997" customHeight="1" x14ac:dyDescent="0.3">
      <c r="A325" s="702"/>
      <c r="B325" s="674" t="s">
        <v>207</v>
      </c>
      <c r="C325" s="671" t="s">
        <v>208</v>
      </c>
      <c r="D325" s="51" t="s">
        <v>74</v>
      </c>
      <c r="E325" s="725">
        <v>10</v>
      </c>
      <c r="F325" s="681">
        <f>E325-SUM(M325:M329)</f>
        <v>3</v>
      </c>
      <c r="G325" s="53">
        <f t="shared" si="81"/>
        <v>0</v>
      </c>
      <c r="H325" s="54">
        <f t="shared" si="73"/>
        <v>0</v>
      </c>
      <c r="I325" s="55"/>
      <c r="J325" s="55"/>
      <c r="K325" s="55"/>
      <c r="L325" s="56"/>
      <c r="M325" s="57">
        <f t="shared" si="117"/>
        <v>0</v>
      </c>
      <c r="N325" s="58"/>
      <c r="O325" s="58"/>
      <c r="P325" s="58"/>
      <c r="Q325" s="58"/>
      <c r="R325" s="61"/>
      <c r="S325" s="113"/>
      <c r="T325" s="113"/>
      <c r="U325" s="113"/>
      <c r="V325" s="58"/>
      <c r="W325" s="58"/>
      <c r="X325" s="61"/>
      <c r="Y325" s="60"/>
      <c r="Z325" s="61"/>
      <c r="AA325" s="67"/>
      <c r="AB325" s="55"/>
      <c r="AC325" s="55"/>
      <c r="AD325" s="55"/>
      <c r="AE325" s="55"/>
      <c r="AF325" s="56"/>
      <c r="AG325" s="67"/>
      <c r="AH325" s="70"/>
      <c r="AI325" s="69"/>
      <c r="AJ325" s="68">
        <f t="shared" ref="AJ325:AJ326" si="126">SUM(AN325:AP325)</f>
        <v>0</v>
      </c>
      <c r="AK325" s="69" t="s">
        <v>75</v>
      </c>
      <c r="AL325" s="55" t="s">
        <v>75</v>
      </c>
      <c r="AM325" s="70" t="s">
        <v>75</v>
      </c>
      <c r="AN325" s="67"/>
      <c r="AO325" s="55"/>
      <c r="AP325" s="70"/>
      <c r="AQ325" s="67" t="s">
        <v>75</v>
      </c>
      <c r="AR325" s="55" t="s">
        <v>75</v>
      </c>
      <c r="AS325" s="55" t="s">
        <v>75</v>
      </c>
      <c r="AT325" s="55" t="s">
        <v>75</v>
      </c>
      <c r="AU325" s="70" t="s">
        <v>75</v>
      </c>
      <c r="AV325" s="71">
        <f t="shared" si="86"/>
        <v>0</v>
      </c>
      <c r="AW325" s="58"/>
      <c r="AX325" s="58"/>
      <c r="AY325" s="58"/>
      <c r="AZ325" s="58"/>
      <c r="BA325" s="58"/>
      <c r="BB325" s="58"/>
      <c r="BC325" s="58"/>
      <c r="BD325" s="58"/>
      <c r="BE325" s="61"/>
    </row>
    <row r="326" spans="1:57" ht="34.049999999999997" customHeight="1" x14ac:dyDescent="0.3">
      <c r="A326" s="702"/>
      <c r="B326" s="675"/>
      <c r="C326" s="672"/>
      <c r="D326" s="72" t="s">
        <v>76</v>
      </c>
      <c r="E326" s="678"/>
      <c r="F326" s="672"/>
      <c r="G326" s="73">
        <f t="shared" si="81"/>
        <v>0</v>
      </c>
      <c r="H326" s="74">
        <f t="shared" si="73"/>
        <v>0</v>
      </c>
      <c r="I326" s="75"/>
      <c r="J326" s="75"/>
      <c r="K326" s="75"/>
      <c r="L326" s="76"/>
      <c r="M326" s="77">
        <f t="shared" si="117"/>
        <v>0</v>
      </c>
      <c r="N326" s="78"/>
      <c r="O326" s="78"/>
      <c r="P326" s="78"/>
      <c r="Q326" s="78"/>
      <c r="R326" s="81"/>
      <c r="S326" s="62"/>
      <c r="T326" s="62"/>
      <c r="U326" s="62"/>
      <c r="V326" s="108"/>
      <c r="W326" s="108"/>
      <c r="X326" s="63"/>
      <c r="Y326" s="109"/>
      <c r="Z326" s="63"/>
      <c r="AA326" s="64"/>
      <c r="AB326" s="65"/>
      <c r="AC326" s="65"/>
      <c r="AD326" s="65"/>
      <c r="AE326" s="65"/>
      <c r="AF326" s="66"/>
      <c r="AG326" s="82"/>
      <c r="AH326" s="85"/>
      <c r="AI326" s="84"/>
      <c r="AJ326" s="83">
        <f t="shared" si="126"/>
        <v>0</v>
      </c>
      <c r="AK326" s="84" t="s">
        <v>77</v>
      </c>
      <c r="AL326" s="75" t="s">
        <v>77</v>
      </c>
      <c r="AM326" s="85" t="s">
        <v>77</v>
      </c>
      <c r="AN326" s="82"/>
      <c r="AO326" s="75"/>
      <c r="AP326" s="85"/>
      <c r="AQ326" s="82" t="s">
        <v>75</v>
      </c>
      <c r="AR326" s="75" t="s">
        <v>75</v>
      </c>
      <c r="AS326" s="75" t="s">
        <v>75</v>
      </c>
      <c r="AT326" s="75" t="s">
        <v>75</v>
      </c>
      <c r="AU326" s="85" t="s">
        <v>75</v>
      </c>
      <c r="AV326" s="86">
        <f t="shared" si="86"/>
        <v>0</v>
      </c>
      <c r="AW326" s="108"/>
      <c r="AX326" s="108"/>
      <c r="AY326" s="108"/>
      <c r="AZ326" s="108"/>
      <c r="BA326" s="108"/>
      <c r="BB326" s="108"/>
      <c r="BC326" s="108"/>
      <c r="BD326" s="108"/>
      <c r="BE326" s="63"/>
    </row>
    <row r="327" spans="1:57" ht="34.049999999999997" customHeight="1" x14ac:dyDescent="0.3">
      <c r="A327" s="702"/>
      <c r="B327" s="675"/>
      <c r="C327" s="672"/>
      <c r="D327" s="72" t="s">
        <v>78</v>
      </c>
      <c r="E327" s="678"/>
      <c r="F327" s="672"/>
      <c r="G327" s="73">
        <f t="shared" si="81"/>
        <v>0</v>
      </c>
      <c r="H327" s="74">
        <f t="shared" si="73"/>
        <v>0</v>
      </c>
      <c r="I327" s="75"/>
      <c r="J327" s="75"/>
      <c r="K327" s="75"/>
      <c r="L327" s="76"/>
      <c r="M327" s="77">
        <f t="shared" si="117"/>
        <v>0</v>
      </c>
      <c r="N327" s="78"/>
      <c r="O327" s="78"/>
      <c r="P327" s="78"/>
      <c r="Q327" s="78"/>
      <c r="R327" s="81"/>
      <c r="S327" s="62"/>
      <c r="T327" s="62"/>
      <c r="U327" s="62"/>
      <c r="V327" s="108"/>
      <c r="W327" s="108"/>
      <c r="X327" s="63"/>
      <c r="Y327" s="109"/>
      <c r="Z327" s="63"/>
      <c r="AA327" s="64"/>
      <c r="AB327" s="65"/>
      <c r="AC327" s="65"/>
      <c r="AD327" s="65"/>
      <c r="AE327" s="65"/>
      <c r="AF327" s="66"/>
      <c r="AG327" s="82"/>
      <c r="AH327" s="85"/>
      <c r="AI327" s="84"/>
      <c r="AJ327" s="83">
        <f>SUM(AK327:AM327)</f>
        <v>0</v>
      </c>
      <c r="AK327" s="84"/>
      <c r="AL327" s="75"/>
      <c r="AM327" s="85"/>
      <c r="AN327" s="82" t="s">
        <v>75</v>
      </c>
      <c r="AO327" s="75" t="s">
        <v>75</v>
      </c>
      <c r="AP327" s="85" t="s">
        <v>75</v>
      </c>
      <c r="AQ327" s="82" t="s">
        <v>75</v>
      </c>
      <c r="AR327" s="75" t="s">
        <v>75</v>
      </c>
      <c r="AS327" s="75" t="s">
        <v>75</v>
      </c>
      <c r="AT327" s="75" t="s">
        <v>75</v>
      </c>
      <c r="AU327" s="85" t="s">
        <v>75</v>
      </c>
      <c r="AV327" s="86">
        <f t="shared" si="86"/>
        <v>0</v>
      </c>
      <c r="AW327" s="108"/>
      <c r="AX327" s="108"/>
      <c r="AY327" s="108"/>
      <c r="AZ327" s="108"/>
      <c r="BA327" s="108"/>
      <c r="BB327" s="108"/>
      <c r="BC327" s="108"/>
      <c r="BD327" s="108"/>
      <c r="BE327" s="63"/>
    </row>
    <row r="328" spans="1:57" ht="34.049999999999997" customHeight="1" x14ac:dyDescent="0.3">
      <c r="A328" s="702"/>
      <c r="B328" s="675"/>
      <c r="C328" s="672"/>
      <c r="D328" s="72" t="s">
        <v>79</v>
      </c>
      <c r="E328" s="678"/>
      <c r="F328" s="672"/>
      <c r="G328" s="73">
        <f t="shared" si="81"/>
        <v>8</v>
      </c>
      <c r="H328" s="74">
        <f t="shared" si="73"/>
        <v>0</v>
      </c>
      <c r="I328" s="75"/>
      <c r="J328" s="75"/>
      <c r="K328" s="75"/>
      <c r="L328" s="76"/>
      <c r="M328" s="77">
        <f t="shared" si="117"/>
        <v>7</v>
      </c>
      <c r="N328" s="78">
        <v>7</v>
      </c>
      <c r="O328" s="78"/>
      <c r="P328" s="78"/>
      <c r="Q328" s="78"/>
      <c r="R328" s="81"/>
      <c r="S328" s="62">
        <v>1</v>
      </c>
      <c r="T328" s="62"/>
      <c r="U328" s="62"/>
      <c r="V328" s="108">
        <v>6</v>
      </c>
      <c r="W328" s="108"/>
      <c r="X328" s="63"/>
      <c r="Y328" s="109">
        <v>6</v>
      </c>
      <c r="Z328" s="63">
        <v>1</v>
      </c>
      <c r="AA328" s="64"/>
      <c r="AB328" s="65">
        <v>1</v>
      </c>
      <c r="AC328" s="65"/>
      <c r="AD328" s="65"/>
      <c r="AE328" s="65"/>
      <c r="AF328" s="66"/>
      <c r="AG328" s="82">
        <v>46.5</v>
      </c>
      <c r="AH328" s="85">
        <v>23.5</v>
      </c>
      <c r="AI328" s="84">
        <v>110</v>
      </c>
      <c r="AJ328" s="83">
        <f t="shared" ref="AJ328:AJ329" si="127">SUM(AQ328:AU328)</f>
        <v>7</v>
      </c>
      <c r="AK328" s="84" t="s">
        <v>77</v>
      </c>
      <c r="AL328" s="75" t="s">
        <v>77</v>
      </c>
      <c r="AM328" s="85" t="s">
        <v>77</v>
      </c>
      <c r="AN328" s="82" t="s">
        <v>75</v>
      </c>
      <c r="AO328" s="75" t="s">
        <v>75</v>
      </c>
      <c r="AP328" s="85" t="s">
        <v>75</v>
      </c>
      <c r="AQ328" s="82"/>
      <c r="AR328" s="75"/>
      <c r="AS328" s="75">
        <v>7</v>
      </c>
      <c r="AT328" s="75"/>
      <c r="AU328" s="85"/>
      <c r="AV328" s="86">
        <f t="shared" si="86"/>
        <v>1</v>
      </c>
      <c r="AW328" s="108"/>
      <c r="AX328" s="108"/>
      <c r="AY328" s="108">
        <v>1</v>
      </c>
      <c r="AZ328" s="108"/>
      <c r="BA328" s="108"/>
      <c r="BB328" s="108"/>
      <c r="BC328" s="108"/>
      <c r="BD328" s="108"/>
      <c r="BE328" s="63"/>
    </row>
    <row r="329" spans="1:57" ht="34.049999999999997" customHeight="1" x14ac:dyDescent="0.3">
      <c r="A329" s="702"/>
      <c r="B329" s="676"/>
      <c r="C329" s="673"/>
      <c r="D329" s="89" t="s">
        <v>80</v>
      </c>
      <c r="E329" s="679"/>
      <c r="F329" s="673"/>
      <c r="G329" s="90">
        <f t="shared" si="81"/>
        <v>0</v>
      </c>
      <c r="H329" s="91">
        <f t="shared" si="73"/>
        <v>0</v>
      </c>
      <c r="I329" s="92"/>
      <c r="J329" s="92"/>
      <c r="K329" s="92"/>
      <c r="L329" s="93"/>
      <c r="M329" s="110">
        <f t="shared" si="117"/>
        <v>0</v>
      </c>
      <c r="N329" s="98"/>
      <c r="O329" s="98"/>
      <c r="P329" s="98"/>
      <c r="Q329" s="98"/>
      <c r="R329" s="99"/>
      <c r="S329" s="114"/>
      <c r="T329" s="114"/>
      <c r="U329" s="114"/>
      <c r="V329" s="98"/>
      <c r="W329" s="98"/>
      <c r="X329" s="99"/>
      <c r="Y329" s="97"/>
      <c r="Z329" s="99"/>
      <c r="AA329" s="103"/>
      <c r="AB329" s="92"/>
      <c r="AC329" s="92"/>
      <c r="AD329" s="92"/>
      <c r="AE329" s="92"/>
      <c r="AF329" s="93"/>
      <c r="AG329" s="103"/>
      <c r="AH329" s="106"/>
      <c r="AI329" s="105"/>
      <c r="AJ329" s="104">
        <f t="shared" si="127"/>
        <v>0</v>
      </c>
      <c r="AK329" s="105" t="s">
        <v>75</v>
      </c>
      <c r="AL329" s="92" t="s">
        <v>75</v>
      </c>
      <c r="AM329" s="106" t="s">
        <v>75</v>
      </c>
      <c r="AN329" s="103" t="s">
        <v>75</v>
      </c>
      <c r="AO329" s="92" t="s">
        <v>77</v>
      </c>
      <c r="AP329" s="106" t="s">
        <v>77</v>
      </c>
      <c r="AQ329" s="103"/>
      <c r="AR329" s="92"/>
      <c r="AS329" s="92"/>
      <c r="AT329" s="92"/>
      <c r="AU329" s="106"/>
      <c r="AV329" s="107">
        <f t="shared" si="86"/>
        <v>0</v>
      </c>
      <c r="AW329" s="98"/>
      <c r="AX329" s="98"/>
      <c r="AY329" s="98"/>
      <c r="AZ329" s="98"/>
      <c r="BA329" s="98"/>
      <c r="BB329" s="98"/>
      <c r="BC329" s="98"/>
      <c r="BD329" s="98"/>
      <c r="BE329" s="99"/>
    </row>
    <row r="330" spans="1:57" ht="34.049999999999997" customHeight="1" x14ac:dyDescent="0.3">
      <c r="A330" s="702"/>
      <c r="B330" s="674" t="s">
        <v>209</v>
      </c>
      <c r="C330" s="671" t="s">
        <v>210</v>
      </c>
      <c r="D330" s="51" t="s">
        <v>74</v>
      </c>
      <c r="E330" s="725">
        <v>48</v>
      </c>
      <c r="F330" s="681">
        <f>E330-SUM(M330:M334)</f>
        <v>7</v>
      </c>
      <c r="G330" s="53">
        <f t="shared" si="81"/>
        <v>8</v>
      </c>
      <c r="H330" s="54">
        <f t="shared" si="73"/>
        <v>0</v>
      </c>
      <c r="I330" s="55"/>
      <c r="J330" s="55"/>
      <c r="K330" s="55"/>
      <c r="L330" s="56"/>
      <c r="M330" s="57">
        <f t="shared" si="117"/>
        <v>8</v>
      </c>
      <c r="N330" s="58"/>
      <c r="O330" s="58"/>
      <c r="P330" s="58"/>
      <c r="Q330" s="58"/>
      <c r="R330" s="59">
        <v>8</v>
      </c>
      <c r="S330" s="60"/>
      <c r="T330" s="58"/>
      <c r="U330" s="58"/>
      <c r="V330" s="55">
        <v>7</v>
      </c>
      <c r="W330" s="58">
        <v>1</v>
      </c>
      <c r="X330" s="61"/>
      <c r="Y330" s="62">
        <v>4</v>
      </c>
      <c r="Z330" s="63">
        <v>4</v>
      </c>
      <c r="AA330" s="64"/>
      <c r="AB330" s="65">
        <v>8</v>
      </c>
      <c r="AC330" s="65">
        <v>8</v>
      </c>
      <c r="AD330" s="65">
        <v>8</v>
      </c>
      <c r="AE330" s="65">
        <v>8</v>
      </c>
      <c r="AF330" s="66"/>
      <c r="AG330" s="64">
        <v>42</v>
      </c>
      <c r="AH330" s="66">
        <v>22</v>
      </c>
      <c r="AI330" s="67">
        <v>13</v>
      </c>
      <c r="AJ330" s="68">
        <f t="shared" ref="AJ330:AJ331" si="128">SUM(AN330:AP330)</f>
        <v>8</v>
      </c>
      <c r="AK330" s="69" t="s">
        <v>75</v>
      </c>
      <c r="AL330" s="55" t="s">
        <v>75</v>
      </c>
      <c r="AM330" s="70" t="s">
        <v>75</v>
      </c>
      <c r="AN330" s="67"/>
      <c r="AO330" s="55">
        <v>8</v>
      </c>
      <c r="AP330" s="70"/>
      <c r="AQ330" s="67" t="s">
        <v>75</v>
      </c>
      <c r="AR330" s="55" t="s">
        <v>75</v>
      </c>
      <c r="AS330" s="55" t="s">
        <v>75</v>
      </c>
      <c r="AT330" s="55" t="s">
        <v>75</v>
      </c>
      <c r="AU330" s="56" t="s">
        <v>75</v>
      </c>
      <c r="AV330" s="71">
        <f t="shared" si="86"/>
        <v>0</v>
      </c>
      <c r="AW330" s="58"/>
      <c r="AX330" s="58"/>
      <c r="AY330" s="58"/>
      <c r="AZ330" s="58"/>
      <c r="BA330" s="58"/>
      <c r="BB330" s="58"/>
      <c r="BC330" s="58"/>
      <c r="BD330" s="58"/>
      <c r="BE330" s="61"/>
    </row>
    <row r="331" spans="1:57" ht="34.049999999999997" customHeight="1" x14ac:dyDescent="0.3">
      <c r="A331" s="702"/>
      <c r="B331" s="675"/>
      <c r="C331" s="672"/>
      <c r="D331" s="72" t="s">
        <v>76</v>
      </c>
      <c r="E331" s="678"/>
      <c r="F331" s="672"/>
      <c r="G331" s="73">
        <f t="shared" si="81"/>
        <v>0</v>
      </c>
      <c r="H331" s="74">
        <f t="shared" si="73"/>
        <v>0</v>
      </c>
      <c r="I331" s="75"/>
      <c r="J331" s="75"/>
      <c r="K331" s="75"/>
      <c r="L331" s="76"/>
      <c r="M331" s="77">
        <f t="shared" si="117"/>
        <v>0</v>
      </c>
      <c r="N331" s="78"/>
      <c r="O331" s="78"/>
      <c r="P331" s="78"/>
      <c r="Q331" s="78"/>
      <c r="R331" s="79"/>
      <c r="S331" s="80"/>
      <c r="T331" s="75"/>
      <c r="U331" s="75"/>
      <c r="V331" s="78"/>
      <c r="W331" s="78"/>
      <c r="X331" s="81"/>
      <c r="Y331" s="62"/>
      <c r="Z331" s="63"/>
      <c r="AA331" s="64"/>
      <c r="AB331" s="65"/>
      <c r="AC331" s="65"/>
      <c r="AD331" s="65"/>
      <c r="AE331" s="65"/>
      <c r="AF331" s="66"/>
      <c r="AG331" s="82"/>
      <c r="AH331" s="76"/>
      <c r="AI331" s="82"/>
      <c r="AJ331" s="83">
        <f t="shared" si="128"/>
        <v>0</v>
      </c>
      <c r="AK331" s="84" t="s">
        <v>77</v>
      </c>
      <c r="AL331" s="75" t="s">
        <v>77</v>
      </c>
      <c r="AM331" s="85" t="s">
        <v>77</v>
      </c>
      <c r="AN331" s="82"/>
      <c r="AO331" s="75"/>
      <c r="AP331" s="85"/>
      <c r="AQ331" s="82" t="s">
        <v>75</v>
      </c>
      <c r="AR331" s="75" t="s">
        <v>75</v>
      </c>
      <c r="AS331" s="75" t="s">
        <v>75</v>
      </c>
      <c r="AT331" s="75" t="s">
        <v>75</v>
      </c>
      <c r="AU331" s="76" t="s">
        <v>75</v>
      </c>
      <c r="AV331" s="86">
        <f t="shared" si="86"/>
        <v>0</v>
      </c>
      <c r="AW331" s="78"/>
      <c r="AX331" s="78"/>
      <c r="AY331" s="78"/>
      <c r="AZ331" s="78"/>
      <c r="BA331" s="78"/>
      <c r="BB331" s="78"/>
      <c r="BC331" s="78"/>
      <c r="BD331" s="78"/>
      <c r="BE331" s="81"/>
    </row>
    <row r="332" spans="1:57" ht="34.049999999999997" customHeight="1" x14ac:dyDescent="0.3">
      <c r="A332" s="702"/>
      <c r="B332" s="675"/>
      <c r="C332" s="672"/>
      <c r="D332" s="72" t="s">
        <v>78</v>
      </c>
      <c r="E332" s="678"/>
      <c r="F332" s="672"/>
      <c r="G332" s="73">
        <f t="shared" si="81"/>
        <v>0</v>
      </c>
      <c r="H332" s="74">
        <f t="shared" si="73"/>
        <v>0</v>
      </c>
      <c r="I332" s="75"/>
      <c r="J332" s="75"/>
      <c r="K332" s="75"/>
      <c r="L332" s="76"/>
      <c r="M332" s="77">
        <f t="shared" si="117"/>
        <v>0</v>
      </c>
      <c r="N332" s="78"/>
      <c r="O332" s="78"/>
      <c r="P332" s="78"/>
      <c r="Q332" s="87"/>
      <c r="R332" s="79"/>
      <c r="S332" s="80"/>
      <c r="T332" s="78"/>
      <c r="U332" s="78"/>
      <c r="V332" s="78"/>
      <c r="W332" s="78"/>
      <c r="X332" s="81"/>
      <c r="Y332" s="62"/>
      <c r="Z332" s="63"/>
      <c r="AA332" s="64"/>
      <c r="AB332" s="65"/>
      <c r="AC332" s="65"/>
      <c r="AD332" s="65"/>
      <c r="AE332" s="65"/>
      <c r="AF332" s="66"/>
      <c r="AG332" s="82"/>
      <c r="AH332" s="76"/>
      <c r="AI332" s="82"/>
      <c r="AJ332" s="83">
        <f>SUM(AK332:AM332)</f>
        <v>0</v>
      </c>
      <c r="AK332" s="84"/>
      <c r="AL332" s="75"/>
      <c r="AM332" s="85"/>
      <c r="AN332" s="82" t="s">
        <v>75</v>
      </c>
      <c r="AO332" s="75" t="s">
        <v>75</v>
      </c>
      <c r="AP332" s="85" t="s">
        <v>75</v>
      </c>
      <c r="AQ332" s="82" t="s">
        <v>75</v>
      </c>
      <c r="AR332" s="75" t="s">
        <v>75</v>
      </c>
      <c r="AS332" s="75" t="s">
        <v>75</v>
      </c>
      <c r="AT332" s="75" t="s">
        <v>75</v>
      </c>
      <c r="AU332" s="76" t="s">
        <v>75</v>
      </c>
      <c r="AV332" s="86">
        <f t="shared" si="86"/>
        <v>0</v>
      </c>
      <c r="AW332" s="78"/>
      <c r="AX332" s="78"/>
      <c r="AY332" s="78"/>
      <c r="AZ332" s="78"/>
      <c r="BA332" s="78"/>
      <c r="BB332" s="78"/>
      <c r="BC332" s="78"/>
      <c r="BD332" s="78"/>
      <c r="BE332" s="81"/>
    </row>
    <row r="333" spans="1:57" ht="34.049999999999997" customHeight="1" x14ac:dyDescent="0.3">
      <c r="A333" s="702"/>
      <c r="B333" s="675"/>
      <c r="C333" s="672"/>
      <c r="D333" s="72" t="s">
        <v>79</v>
      </c>
      <c r="E333" s="678"/>
      <c r="F333" s="672"/>
      <c r="G333" s="73">
        <f t="shared" si="81"/>
        <v>33</v>
      </c>
      <c r="H333" s="74">
        <f t="shared" si="73"/>
        <v>0</v>
      </c>
      <c r="I333" s="75"/>
      <c r="J333" s="75"/>
      <c r="K333" s="75"/>
      <c r="L333" s="76"/>
      <c r="M333" s="77">
        <f t="shared" si="117"/>
        <v>33</v>
      </c>
      <c r="N333" s="78"/>
      <c r="O333" s="78"/>
      <c r="P333" s="78"/>
      <c r="Q333" s="78"/>
      <c r="R333" s="79">
        <v>33</v>
      </c>
      <c r="S333" s="80">
        <v>1</v>
      </c>
      <c r="T333" s="78"/>
      <c r="U333" s="78"/>
      <c r="V333" s="78">
        <v>29</v>
      </c>
      <c r="W333" s="78">
        <v>3</v>
      </c>
      <c r="X333" s="81">
        <v>0</v>
      </c>
      <c r="Y333" s="62">
        <v>31</v>
      </c>
      <c r="Z333" s="63">
        <v>2</v>
      </c>
      <c r="AA333" s="64">
        <v>1</v>
      </c>
      <c r="AB333" s="65">
        <v>33</v>
      </c>
      <c r="AC333" s="65">
        <v>33</v>
      </c>
      <c r="AD333" s="65">
        <v>32</v>
      </c>
      <c r="AE333" s="65">
        <v>32</v>
      </c>
      <c r="AF333" s="66">
        <v>2</v>
      </c>
      <c r="AG333" s="82">
        <v>45</v>
      </c>
      <c r="AH333" s="76">
        <v>24</v>
      </c>
      <c r="AI333" s="82">
        <v>133</v>
      </c>
      <c r="AJ333" s="83">
        <f t="shared" ref="AJ333:AJ334" si="129">SUM(AQ333:AU333)</f>
        <v>31</v>
      </c>
      <c r="AK333" s="84" t="s">
        <v>77</v>
      </c>
      <c r="AL333" s="75" t="s">
        <v>77</v>
      </c>
      <c r="AM333" s="85" t="s">
        <v>77</v>
      </c>
      <c r="AN333" s="82" t="s">
        <v>75</v>
      </c>
      <c r="AO333" s="75" t="s">
        <v>75</v>
      </c>
      <c r="AP333" s="85" t="s">
        <v>75</v>
      </c>
      <c r="AQ333" s="88">
        <v>3</v>
      </c>
      <c r="AR333" s="76">
        <v>4</v>
      </c>
      <c r="AS333" s="76">
        <v>3</v>
      </c>
      <c r="AT333" s="76">
        <v>6</v>
      </c>
      <c r="AU333" s="85">
        <v>15</v>
      </c>
      <c r="AV333" s="86">
        <f t="shared" si="86"/>
        <v>0</v>
      </c>
      <c r="AW333" s="78"/>
      <c r="AX333" s="78"/>
      <c r="AY333" s="78"/>
      <c r="AZ333" s="78"/>
      <c r="BA333" s="78"/>
      <c r="BB333" s="78"/>
      <c r="BC333" s="78"/>
      <c r="BD333" s="78"/>
      <c r="BE333" s="81"/>
    </row>
    <row r="334" spans="1:57" ht="34.049999999999997" customHeight="1" x14ac:dyDescent="0.3">
      <c r="A334" s="703"/>
      <c r="B334" s="676"/>
      <c r="C334" s="673"/>
      <c r="D334" s="89" t="s">
        <v>80</v>
      </c>
      <c r="E334" s="679"/>
      <c r="F334" s="673"/>
      <c r="G334" s="90">
        <f t="shared" si="81"/>
        <v>0</v>
      </c>
      <c r="H334" s="91">
        <f t="shared" si="73"/>
        <v>0</v>
      </c>
      <c r="I334" s="92"/>
      <c r="J334" s="92"/>
      <c r="K334" s="92"/>
      <c r="L334" s="93"/>
      <c r="M334" s="94">
        <f t="shared" si="117"/>
        <v>0</v>
      </c>
      <c r="N334" s="95"/>
      <c r="O334" s="95"/>
      <c r="P334" s="95"/>
      <c r="Q334" s="95"/>
      <c r="R334" s="96"/>
      <c r="S334" s="97"/>
      <c r="T334" s="98"/>
      <c r="U334" s="98"/>
      <c r="V334" s="98"/>
      <c r="W334" s="98"/>
      <c r="X334" s="99"/>
      <c r="Y334" s="100"/>
      <c r="Z334" s="81"/>
      <c r="AA334" s="82"/>
      <c r="AB334" s="75"/>
      <c r="AC334" s="75"/>
      <c r="AD334" s="75"/>
      <c r="AE334" s="75"/>
      <c r="AF334" s="76"/>
      <c r="AG334" s="101"/>
      <c r="AH334" s="102"/>
      <c r="AI334" s="103"/>
      <c r="AJ334" s="104">
        <f t="shared" si="129"/>
        <v>0</v>
      </c>
      <c r="AK334" s="105" t="s">
        <v>75</v>
      </c>
      <c r="AL334" s="92" t="s">
        <v>75</v>
      </c>
      <c r="AM334" s="106" t="s">
        <v>75</v>
      </c>
      <c r="AN334" s="103" t="s">
        <v>75</v>
      </c>
      <c r="AO334" s="92" t="s">
        <v>77</v>
      </c>
      <c r="AP334" s="106" t="s">
        <v>77</v>
      </c>
      <c r="AQ334" s="103"/>
      <c r="AR334" s="92"/>
      <c r="AS334" s="92"/>
      <c r="AT334" s="92"/>
      <c r="AU334" s="93"/>
      <c r="AV334" s="107">
        <f t="shared" si="86"/>
        <v>0</v>
      </c>
      <c r="AW334" s="98"/>
      <c r="AX334" s="98"/>
      <c r="AY334" s="98"/>
      <c r="AZ334" s="98"/>
      <c r="BA334" s="98"/>
      <c r="BB334" s="98"/>
      <c r="BC334" s="98"/>
      <c r="BD334" s="98"/>
      <c r="BE334" s="99"/>
    </row>
    <row r="335" spans="1:57" ht="34.049999999999997" customHeight="1" x14ac:dyDescent="0.3">
      <c r="A335" s="713" t="s">
        <v>211</v>
      </c>
      <c r="B335" s="674" t="s">
        <v>476</v>
      </c>
      <c r="C335" s="671" t="s">
        <v>213</v>
      </c>
      <c r="D335" s="51" t="s">
        <v>74</v>
      </c>
      <c r="E335" s="705">
        <v>2279</v>
      </c>
      <c r="F335" s="704">
        <f>E335-SUM(M335:M339)</f>
        <v>-87</v>
      </c>
      <c r="G335" s="68">
        <f t="shared" si="81"/>
        <v>444</v>
      </c>
      <c r="H335" s="54">
        <f t="shared" si="73"/>
        <v>5</v>
      </c>
      <c r="I335" s="55">
        <v>4</v>
      </c>
      <c r="J335" s="55">
        <v>1</v>
      </c>
      <c r="K335" s="55"/>
      <c r="L335" s="56"/>
      <c r="M335" s="57">
        <f t="shared" si="117"/>
        <v>439</v>
      </c>
      <c r="N335" s="58">
        <f>SUM('Комунальні по МПД'!N360,'Комунальні по МПД'!N365,'Комунальні по МПД'!N370)</f>
        <v>439</v>
      </c>
      <c r="O335" s="58"/>
      <c r="P335" s="58"/>
      <c r="Q335" s="58"/>
      <c r="R335" s="61"/>
      <c r="S335" s="62">
        <f>SUM('Комунальні по МПД'!S360,'Комунальні по МПД'!S365,'Комунальні по МПД'!S370)</f>
        <v>21</v>
      </c>
      <c r="T335" s="62">
        <f>SUM('Комунальні по МПД'!T360,'Комунальні по МПД'!T365,'Комунальні по МПД'!T370)</f>
        <v>3</v>
      </c>
      <c r="U335" s="62"/>
      <c r="V335" s="62">
        <f>SUM('Комунальні по МПД'!V360,'Комунальні по МПД'!V365,'Комунальні по МПД'!V370)</f>
        <v>413</v>
      </c>
      <c r="W335" s="62">
        <f>SUM('Комунальні по МПД'!W360,'Комунальні по МПД'!W365,'Комунальні по МПД'!W370)</f>
        <v>2</v>
      </c>
      <c r="X335" s="62"/>
      <c r="Y335" s="60">
        <f>SUM('Комунальні по МПД'!Y360,'Комунальні по МПД'!Y365,'Комунальні по МПД'!Y370)</f>
        <v>379</v>
      </c>
      <c r="Z335" s="61">
        <f>SUM('Комунальні по МПД'!Z360,'Комунальні по МПД'!Z365,'Комунальні по МПД'!Z370)</f>
        <v>60</v>
      </c>
      <c r="AA335" s="67"/>
      <c r="AB335" s="55">
        <f>SUM('Комунальні по МПД'!AB360,'Комунальні по МПД'!AB365,'Комунальні по МПД'!AB370)</f>
        <v>101</v>
      </c>
      <c r="AC335" s="55">
        <f>SUM('Комунальні по МПД'!AC360,'Комунальні по МПД'!AC365,'Комунальні по МПД'!AC370)</f>
        <v>99</v>
      </c>
      <c r="AD335" s="55">
        <f>SUM('Комунальні по МПД'!AD360,'Комунальні по МПД'!AD365,'Комунальні по МПД'!AD370)</f>
        <v>13</v>
      </c>
      <c r="AE335" s="55">
        <f>SUM('Комунальні по МПД'!AE360,'Комунальні по МПД'!AE365,'Комунальні по МПД'!AE370)</f>
        <v>226</v>
      </c>
      <c r="AF335" s="56">
        <f>SUM('Комунальні по МПД'!AF360,'Комунальні по МПД'!AF365,'Комунальні по МПД'!AF370)</f>
        <v>10</v>
      </c>
      <c r="AG335" s="67">
        <f>AVERAGE('Комунальні по МПД'!AG360,'Комунальні по МПД'!AG365,'Комунальні по МПД'!AG370)</f>
        <v>41.199999999999996</v>
      </c>
      <c r="AH335" s="70">
        <f>AVERAGE('Комунальні по МПД'!AH360,'Комунальні по МПД'!AH365,'Комунальні по МПД'!AH370)</f>
        <v>21.3</v>
      </c>
      <c r="AI335" s="69">
        <v>97.3</v>
      </c>
      <c r="AJ335" s="68">
        <f t="shared" ref="AJ335:AJ336" si="130">SUM(AN335:AP335)</f>
        <v>439</v>
      </c>
      <c r="AK335" s="69" t="s">
        <v>75</v>
      </c>
      <c r="AL335" s="55" t="s">
        <v>75</v>
      </c>
      <c r="AM335" s="70" t="s">
        <v>75</v>
      </c>
      <c r="AN335" s="67">
        <f>SUM('Комунальні по МПД'!AN360,'Комунальні по МПД'!AN365,'Комунальні по МПД'!AN370)</f>
        <v>45</v>
      </c>
      <c r="AO335" s="55">
        <f>SUM('Комунальні по МПД'!AO360,'Комунальні по МПД'!AO365,'Комунальні по МПД'!AO370)</f>
        <v>394</v>
      </c>
      <c r="AP335" s="70"/>
      <c r="AQ335" s="67" t="s">
        <v>75</v>
      </c>
      <c r="AR335" s="55" t="s">
        <v>75</v>
      </c>
      <c r="AS335" s="55" t="s">
        <v>75</v>
      </c>
      <c r="AT335" s="55" t="s">
        <v>75</v>
      </c>
      <c r="AU335" s="70" t="s">
        <v>75</v>
      </c>
      <c r="AV335" s="71">
        <f t="shared" si="86"/>
        <v>5</v>
      </c>
      <c r="AW335" s="108"/>
      <c r="AX335" s="108"/>
      <c r="AY335" s="108"/>
      <c r="AZ335" s="108"/>
      <c r="BA335" s="108">
        <f>SUM('Комунальні по МПД'!BA360,'Комунальні по МПД'!BA365,'Комунальні по МПД'!BA370)</f>
        <v>2</v>
      </c>
      <c r="BB335" s="108"/>
      <c r="BC335" s="108"/>
      <c r="BD335" s="108">
        <f>SUM('Комунальні по МПД'!BD360,'Комунальні по МПД'!BD365,'Комунальні по МПД'!BD370)</f>
        <v>1</v>
      </c>
      <c r="BE335" s="63">
        <f>SUM('Комунальні по МПД'!BE360,'Комунальні по МПД'!BE365,'Комунальні по МПД'!BE370)</f>
        <v>2</v>
      </c>
    </row>
    <row r="336" spans="1:57" ht="34.049999999999997" customHeight="1" x14ac:dyDescent="0.3">
      <c r="A336" s="702"/>
      <c r="B336" s="675"/>
      <c r="C336" s="672"/>
      <c r="D336" s="72" t="s">
        <v>76</v>
      </c>
      <c r="E336" s="678"/>
      <c r="F336" s="672"/>
      <c r="G336" s="83">
        <f t="shared" si="81"/>
        <v>0</v>
      </c>
      <c r="H336" s="74">
        <f t="shared" si="73"/>
        <v>0</v>
      </c>
      <c r="I336" s="75"/>
      <c r="J336" s="75"/>
      <c r="K336" s="75"/>
      <c r="L336" s="76"/>
      <c r="M336" s="77">
        <f t="shared" si="117"/>
        <v>0</v>
      </c>
      <c r="N336" s="78"/>
      <c r="O336" s="78"/>
      <c r="P336" s="78"/>
      <c r="Q336" s="78"/>
      <c r="R336" s="81"/>
      <c r="S336" s="62"/>
      <c r="T336" s="62"/>
      <c r="U336" s="62"/>
      <c r="V336" s="108"/>
      <c r="W336" s="108"/>
      <c r="X336" s="63"/>
      <c r="Y336" s="109"/>
      <c r="Z336" s="63"/>
      <c r="AA336" s="64"/>
      <c r="AB336" s="65"/>
      <c r="AC336" s="65"/>
      <c r="AD336" s="65"/>
      <c r="AE336" s="65"/>
      <c r="AF336" s="66"/>
      <c r="AG336" s="82"/>
      <c r="AH336" s="85"/>
      <c r="AI336" s="84"/>
      <c r="AJ336" s="83">
        <f t="shared" si="130"/>
        <v>0</v>
      </c>
      <c r="AK336" s="84" t="s">
        <v>77</v>
      </c>
      <c r="AL336" s="75" t="s">
        <v>77</v>
      </c>
      <c r="AM336" s="85" t="s">
        <v>77</v>
      </c>
      <c r="AN336" s="82"/>
      <c r="AO336" s="75"/>
      <c r="AP336" s="85"/>
      <c r="AQ336" s="82" t="s">
        <v>75</v>
      </c>
      <c r="AR336" s="75" t="s">
        <v>75</v>
      </c>
      <c r="AS336" s="75" t="s">
        <v>75</v>
      </c>
      <c r="AT336" s="75" t="s">
        <v>75</v>
      </c>
      <c r="AU336" s="85" t="s">
        <v>75</v>
      </c>
      <c r="AV336" s="86">
        <f t="shared" si="86"/>
        <v>0</v>
      </c>
      <c r="AW336" s="108"/>
      <c r="AX336" s="108"/>
      <c r="AY336" s="108"/>
      <c r="AZ336" s="108"/>
      <c r="BA336" s="108"/>
      <c r="BB336" s="108"/>
      <c r="BC336" s="108"/>
      <c r="BD336" s="108"/>
      <c r="BE336" s="63"/>
    </row>
    <row r="337" spans="1:57" ht="34.049999999999997" customHeight="1" x14ac:dyDescent="0.3">
      <c r="A337" s="702"/>
      <c r="B337" s="675"/>
      <c r="C337" s="672"/>
      <c r="D337" s="72" t="s">
        <v>78</v>
      </c>
      <c r="E337" s="678"/>
      <c r="F337" s="672"/>
      <c r="G337" s="83">
        <f t="shared" si="81"/>
        <v>0</v>
      </c>
      <c r="H337" s="74">
        <f t="shared" si="73"/>
        <v>0</v>
      </c>
      <c r="I337" s="75"/>
      <c r="J337" s="75"/>
      <c r="K337" s="75"/>
      <c r="L337" s="76"/>
      <c r="M337" s="77">
        <f t="shared" si="117"/>
        <v>0</v>
      </c>
      <c r="N337" s="78"/>
      <c r="O337" s="78"/>
      <c r="P337" s="78"/>
      <c r="Q337" s="78"/>
      <c r="R337" s="170"/>
      <c r="S337" s="62"/>
      <c r="T337" s="62"/>
      <c r="U337" s="62"/>
      <c r="V337" s="108"/>
      <c r="W337" s="108"/>
      <c r="X337" s="63"/>
      <c r="Y337" s="109"/>
      <c r="Z337" s="63"/>
      <c r="AA337" s="64"/>
      <c r="AB337" s="65"/>
      <c r="AC337" s="65"/>
      <c r="AD337" s="65"/>
      <c r="AE337" s="65"/>
      <c r="AF337" s="66"/>
      <c r="AG337" s="82"/>
      <c r="AH337" s="85"/>
      <c r="AI337" s="84"/>
      <c r="AJ337" s="83">
        <f>SUM(AK337:AM337)</f>
        <v>0</v>
      </c>
      <c r="AK337" s="84"/>
      <c r="AL337" s="75"/>
      <c r="AM337" s="85"/>
      <c r="AN337" s="82" t="s">
        <v>75</v>
      </c>
      <c r="AO337" s="75" t="s">
        <v>75</v>
      </c>
      <c r="AP337" s="85" t="s">
        <v>75</v>
      </c>
      <c r="AQ337" s="82" t="s">
        <v>75</v>
      </c>
      <c r="AR337" s="75" t="s">
        <v>75</v>
      </c>
      <c r="AS337" s="75" t="s">
        <v>75</v>
      </c>
      <c r="AT337" s="75" t="s">
        <v>75</v>
      </c>
      <c r="AU337" s="85" t="s">
        <v>75</v>
      </c>
      <c r="AV337" s="86">
        <f t="shared" si="86"/>
        <v>0</v>
      </c>
      <c r="AW337" s="108"/>
      <c r="AX337" s="108"/>
      <c r="AY337" s="108"/>
      <c r="AZ337" s="108"/>
      <c r="BA337" s="108"/>
      <c r="BB337" s="108"/>
      <c r="BC337" s="108"/>
      <c r="BD337" s="108"/>
      <c r="BE337" s="63"/>
    </row>
    <row r="338" spans="1:57" ht="34.049999999999997" customHeight="1" x14ac:dyDescent="0.3">
      <c r="A338" s="702"/>
      <c r="B338" s="675"/>
      <c r="C338" s="672"/>
      <c r="D338" s="72" t="s">
        <v>79</v>
      </c>
      <c r="E338" s="678"/>
      <c r="F338" s="672"/>
      <c r="G338" s="83">
        <f t="shared" si="81"/>
        <v>1986</v>
      </c>
      <c r="H338" s="74">
        <f t="shared" si="73"/>
        <v>20</v>
      </c>
      <c r="I338" s="75">
        <v>5</v>
      </c>
      <c r="J338" s="75">
        <v>10</v>
      </c>
      <c r="K338" s="75">
        <v>5</v>
      </c>
      <c r="L338" s="76"/>
      <c r="M338" s="77">
        <f t="shared" si="117"/>
        <v>1927</v>
      </c>
      <c r="N338" s="78">
        <f>SUM('Комунальні по МПД'!N363,'Комунальні по МПД'!N368,'Комунальні по МПД'!N373)</f>
        <v>1927</v>
      </c>
      <c r="O338" s="78"/>
      <c r="P338" s="78"/>
      <c r="Q338" s="79"/>
      <c r="R338" s="81"/>
      <c r="S338" s="62">
        <f>SUM('Комунальні по МПД'!S363,'Комунальні по МПД'!S368,'Комунальні по МПД'!S373)</f>
        <v>104</v>
      </c>
      <c r="T338" s="62">
        <f>SUM('Комунальні по МПД'!T363,'Комунальні по МПД'!T368,'Комунальні по МПД'!T373)</f>
        <v>11</v>
      </c>
      <c r="U338" s="62"/>
      <c r="V338" s="62">
        <f>SUM('Комунальні по МПД'!V363,'Комунальні по МПД'!V368,'Комунальні по МПД'!V373)</f>
        <v>1744</v>
      </c>
      <c r="W338" s="62">
        <f>SUM('Комунальні по МПД'!W363,'Комунальні по МПД'!W368,'Комунальні по МПД'!W373)</f>
        <v>68</v>
      </c>
      <c r="X338" s="62"/>
      <c r="Y338" s="109">
        <f>SUM('Комунальні по МПД'!Y363,'Комунальні по МПД'!Y368,'Комунальні по МПД'!Y373)</f>
        <v>1609</v>
      </c>
      <c r="Z338" s="63">
        <f>SUM('Комунальні по МПД'!Z363,'Комунальні по МПД'!Z368,'Комунальні по МПД'!Z373)</f>
        <v>318</v>
      </c>
      <c r="AA338" s="64"/>
      <c r="AB338" s="65">
        <f>SUM('Комунальні по МПД'!AB363,'Комунальні по МПД'!AB368,'Комунальні по МПД'!AB373)</f>
        <v>491</v>
      </c>
      <c r="AC338" s="65">
        <f>SUM('Комунальні по МПД'!AC363,'Комунальні по МПД'!AC368,'Комунальні по МПД'!AC373)</f>
        <v>483</v>
      </c>
      <c r="AD338" s="65">
        <f>SUM('Комунальні по МПД'!AD363,'Комунальні по МПД'!AD368,'Комунальні по МПД'!AD373)</f>
        <v>132</v>
      </c>
      <c r="AE338" s="65">
        <f>SUM('Комунальні по МПД'!AE363,'Комунальні по МПД'!AE368,'Комунальні по МПД'!AE373)</f>
        <v>1057</v>
      </c>
      <c r="AF338" s="66">
        <f>SUM('Комунальні по МПД'!AF363,'Комунальні по МПД'!AF368,'Комунальні по МПД'!AF373)</f>
        <v>71</v>
      </c>
      <c r="AG338" s="82">
        <v>41.3</v>
      </c>
      <c r="AH338" s="85">
        <v>29.3</v>
      </c>
      <c r="AI338" s="84">
        <v>106.2</v>
      </c>
      <c r="AJ338" s="83">
        <f t="shared" ref="AJ338:AJ339" si="131">SUM(AQ338:AU338)</f>
        <v>1927</v>
      </c>
      <c r="AK338" s="84" t="s">
        <v>77</v>
      </c>
      <c r="AL338" s="75" t="s">
        <v>77</v>
      </c>
      <c r="AM338" s="85" t="s">
        <v>77</v>
      </c>
      <c r="AN338" s="82" t="s">
        <v>75</v>
      </c>
      <c r="AO338" s="75" t="s">
        <v>75</v>
      </c>
      <c r="AP338" s="85" t="s">
        <v>75</v>
      </c>
      <c r="AQ338" s="82">
        <f>SUM('Комунальні по МПД'!AQ363,'Комунальні по МПД'!AQ368,'Комунальні по МПД'!AQ373)</f>
        <v>59</v>
      </c>
      <c r="AR338" s="75">
        <f>SUM('Комунальні по МПД'!AR363,'Комунальні по МПД'!AR368,'Комунальні по МПД'!AR373)</f>
        <v>173</v>
      </c>
      <c r="AS338" s="75">
        <f>SUM('Комунальні по МПД'!AS363,'Комунальні по МПД'!AS368,'Комунальні по МПД'!AS373)</f>
        <v>1062</v>
      </c>
      <c r="AT338" s="75">
        <f>SUM('Комунальні по МПД'!AT363,'Комунальні по МПД'!AT368,'Комунальні по МПД'!AT373)</f>
        <v>620</v>
      </c>
      <c r="AU338" s="85">
        <f>SUM('Комунальні по МПД'!AU363,'Комунальні по МПД'!AU368,'Комунальні по МПД'!AU373)</f>
        <v>13</v>
      </c>
      <c r="AV338" s="86">
        <f t="shared" si="86"/>
        <v>59</v>
      </c>
      <c r="AW338" s="108"/>
      <c r="AX338" s="108">
        <f>SUM('Комунальні по МПД'!AX363,'Комунальні по МПД'!AX368,'Комунальні по МПД'!AX373)</f>
        <v>1</v>
      </c>
      <c r="AY338" s="108">
        <f>SUM('Комунальні по МПД'!AY363,'Комунальні по МПД'!AY368,'Комунальні по МПД'!AY373)</f>
        <v>2</v>
      </c>
      <c r="AZ338" s="108"/>
      <c r="BA338" s="108">
        <f>SUM('Комунальні по МПД'!BA363,'Комунальні по МПД'!BA368,'Комунальні по МПД'!BA373)</f>
        <v>47</v>
      </c>
      <c r="BB338" s="108"/>
      <c r="BC338" s="108">
        <f>SUM('Комунальні по МПД'!BC363,'Комунальні по МПД'!BC368,'Комунальні по МПД'!BC373)</f>
        <v>1</v>
      </c>
      <c r="BD338" s="108">
        <f>SUM('Комунальні по МПД'!BD363,'Комунальні по МПД'!BD368,'Комунальні по МПД'!BD373)</f>
        <v>6</v>
      </c>
      <c r="BE338" s="63">
        <f>SUM('Комунальні по МПД'!BE363,'Комунальні по МПД'!BE368,'Комунальні по МПД'!BE373)</f>
        <v>2</v>
      </c>
    </row>
    <row r="339" spans="1:57" ht="34.049999999999997" customHeight="1" x14ac:dyDescent="0.3">
      <c r="A339" s="702"/>
      <c r="B339" s="676"/>
      <c r="C339" s="673"/>
      <c r="D339" s="89" t="s">
        <v>80</v>
      </c>
      <c r="E339" s="679"/>
      <c r="F339" s="673"/>
      <c r="G339" s="136">
        <f t="shared" si="81"/>
        <v>0</v>
      </c>
      <c r="H339" s="91">
        <f t="shared" si="73"/>
        <v>0</v>
      </c>
      <c r="I339" s="92"/>
      <c r="J339" s="92"/>
      <c r="K339" s="92"/>
      <c r="L339" s="93"/>
      <c r="M339" s="110">
        <f t="shared" si="117"/>
        <v>0</v>
      </c>
      <c r="N339" s="98"/>
      <c r="O339" s="98"/>
      <c r="P339" s="98"/>
      <c r="Q339" s="98"/>
      <c r="R339" s="169"/>
      <c r="S339" s="97"/>
      <c r="T339" s="114"/>
      <c r="U339" s="114"/>
      <c r="V339" s="98"/>
      <c r="W339" s="98"/>
      <c r="X339" s="99"/>
      <c r="Y339" s="80"/>
      <c r="Z339" s="81"/>
      <c r="AA339" s="82"/>
      <c r="AB339" s="75"/>
      <c r="AC339" s="75"/>
      <c r="AD339" s="75"/>
      <c r="AE339" s="75"/>
      <c r="AF339" s="76"/>
      <c r="AG339" s="103"/>
      <c r="AH339" s="106"/>
      <c r="AI339" s="111"/>
      <c r="AJ339" s="112">
        <f t="shared" si="131"/>
        <v>0</v>
      </c>
      <c r="AK339" s="105" t="s">
        <v>75</v>
      </c>
      <c r="AL339" s="92" t="s">
        <v>75</v>
      </c>
      <c r="AM339" s="106" t="s">
        <v>75</v>
      </c>
      <c r="AN339" s="103" t="s">
        <v>75</v>
      </c>
      <c r="AO339" s="92" t="s">
        <v>77</v>
      </c>
      <c r="AP339" s="106" t="s">
        <v>77</v>
      </c>
      <c r="AQ339" s="103"/>
      <c r="AR339" s="92"/>
      <c r="AS339" s="92"/>
      <c r="AT339" s="92"/>
      <c r="AU339" s="106"/>
      <c r="AV339" s="107">
        <f t="shared" si="86"/>
        <v>0</v>
      </c>
      <c r="AW339" s="78"/>
      <c r="AX339" s="78"/>
      <c r="AY339" s="78"/>
      <c r="AZ339" s="78"/>
      <c r="BA339" s="78"/>
      <c r="BB339" s="78"/>
      <c r="BC339" s="78"/>
      <c r="BD339" s="78"/>
      <c r="BE339" s="81"/>
    </row>
    <row r="340" spans="1:57" ht="34.049999999999997" customHeight="1" x14ac:dyDescent="0.3">
      <c r="A340" s="702"/>
      <c r="B340" s="674" t="s">
        <v>216</v>
      </c>
      <c r="C340" s="671" t="s">
        <v>217</v>
      </c>
      <c r="D340" s="51" t="s">
        <v>74</v>
      </c>
      <c r="E340" s="705">
        <v>25</v>
      </c>
      <c r="F340" s="704">
        <f>E340-SUM(M340:M344)</f>
        <v>9</v>
      </c>
      <c r="G340" s="128">
        <f t="shared" si="81"/>
        <v>0</v>
      </c>
      <c r="H340" s="54">
        <f t="shared" si="73"/>
        <v>0</v>
      </c>
      <c r="I340" s="55"/>
      <c r="J340" s="55"/>
      <c r="K340" s="55"/>
      <c r="L340" s="56"/>
      <c r="M340" s="57">
        <f t="shared" si="117"/>
        <v>0</v>
      </c>
      <c r="N340" s="58"/>
      <c r="O340" s="58"/>
      <c r="P340" s="58"/>
      <c r="Q340" s="58"/>
      <c r="R340" s="61"/>
      <c r="S340" s="62"/>
      <c r="T340" s="62"/>
      <c r="U340" s="62"/>
      <c r="V340" s="108"/>
      <c r="W340" s="108"/>
      <c r="X340" s="63"/>
      <c r="Y340" s="60"/>
      <c r="Z340" s="61"/>
      <c r="AA340" s="67"/>
      <c r="AB340" s="55"/>
      <c r="AC340" s="55"/>
      <c r="AD340" s="55"/>
      <c r="AE340" s="55"/>
      <c r="AF340" s="56"/>
      <c r="AG340" s="67"/>
      <c r="AH340" s="70"/>
      <c r="AI340" s="69"/>
      <c r="AJ340" s="68">
        <f t="shared" ref="AJ340:AJ341" si="132">SUM(AN340:AP340)</f>
        <v>0</v>
      </c>
      <c r="AK340" s="69" t="s">
        <v>75</v>
      </c>
      <c r="AL340" s="55" t="s">
        <v>75</v>
      </c>
      <c r="AM340" s="70" t="s">
        <v>75</v>
      </c>
      <c r="AN340" s="67"/>
      <c r="AO340" s="55"/>
      <c r="AP340" s="70"/>
      <c r="AQ340" s="67" t="s">
        <v>75</v>
      </c>
      <c r="AR340" s="55" t="s">
        <v>75</v>
      </c>
      <c r="AS340" s="55" t="s">
        <v>75</v>
      </c>
      <c r="AT340" s="55" t="s">
        <v>75</v>
      </c>
      <c r="AU340" s="70" t="s">
        <v>75</v>
      </c>
      <c r="AV340" s="71">
        <f t="shared" si="86"/>
        <v>0</v>
      </c>
      <c r="AW340" s="108"/>
      <c r="AX340" s="108"/>
      <c r="AY340" s="108"/>
      <c r="AZ340" s="108"/>
      <c r="BA340" s="108"/>
      <c r="BB340" s="108"/>
      <c r="BC340" s="108"/>
      <c r="BD340" s="108"/>
      <c r="BE340" s="63"/>
    </row>
    <row r="341" spans="1:57" ht="34.049999999999997" customHeight="1" x14ac:dyDescent="0.3">
      <c r="A341" s="702"/>
      <c r="B341" s="675"/>
      <c r="C341" s="672"/>
      <c r="D341" s="72" t="s">
        <v>76</v>
      </c>
      <c r="E341" s="678"/>
      <c r="F341" s="672"/>
      <c r="G341" s="83">
        <f t="shared" si="81"/>
        <v>0</v>
      </c>
      <c r="H341" s="74">
        <f t="shared" si="73"/>
        <v>0</v>
      </c>
      <c r="I341" s="75"/>
      <c r="J341" s="75"/>
      <c r="K341" s="75"/>
      <c r="L341" s="76"/>
      <c r="M341" s="77">
        <f t="shared" si="117"/>
        <v>0</v>
      </c>
      <c r="N341" s="78"/>
      <c r="O341" s="78"/>
      <c r="P341" s="78"/>
      <c r="Q341" s="78"/>
      <c r="R341" s="81"/>
      <c r="S341" s="62"/>
      <c r="T341" s="62"/>
      <c r="U341" s="62"/>
      <c r="V341" s="108"/>
      <c r="W341" s="108"/>
      <c r="X341" s="63"/>
      <c r="Y341" s="109"/>
      <c r="Z341" s="63"/>
      <c r="AA341" s="64"/>
      <c r="AB341" s="65"/>
      <c r="AC341" s="65"/>
      <c r="AD341" s="65"/>
      <c r="AE341" s="65"/>
      <c r="AF341" s="66"/>
      <c r="AG341" s="82"/>
      <c r="AH341" s="85"/>
      <c r="AI341" s="84"/>
      <c r="AJ341" s="83">
        <f t="shared" si="132"/>
        <v>0</v>
      </c>
      <c r="AK341" s="84" t="s">
        <v>77</v>
      </c>
      <c r="AL341" s="75" t="s">
        <v>77</v>
      </c>
      <c r="AM341" s="85" t="s">
        <v>77</v>
      </c>
      <c r="AN341" s="82"/>
      <c r="AO341" s="75"/>
      <c r="AP341" s="85"/>
      <c r="AQ341" s="82" t="s">
        <v>75</v>
      </c>
      <c r="AR341" s="75" t="s">
        <v>75</v>
      </c>
      <c r="AS341" s="75" t="s">
        <v>75</v>
      </c>
      <c r="AT341" s="75" t="s">
        <v>75</v>
      </c>
      <c r="AU341" s="85" t="s">
        <v>75</v>
      </c>
      <c r="AV341" s="86">
        <f t="shared" si="86"/>
        <v>0</v>
      </c>
      <c r="AW341" s="108"/>
      <c r="AX341" s="108"/>
      <c r="AY341" s="108"/>
      <c r="AZ341" s="108"/>
      <c r="BA341" s="108"/>
      <c r="BB341" s="108"/>
      <c r="BC341" s="108"/>
      <c r="BD341" s="108"/>
      <c r="BE341" s="63"/>
    </row>
    <row r="342" spans="1:57" ht="34.049999999999997" customHeight="1" x14ac:dyDescent="0.3">
      <c r="A342" s="702"/>
      <c r="B342" s="675"/>
      <c r="C342" s="672"/>
      <c r="D342" s="72" t="s">
        <v>78</v>
      </c>
      <c r="E342" s="678"/>
      <c r="F342" s="672"/>
      <c r="G342" s="83">
        <f t="shared" si="81"/>
        <v>0</v>
      </c>
      <c r="H342" s="74">
        <f t="shared" si="73"/>
        <v>0</v>
      </c>
      <c r="I342" s="75"/>
      <c r="J342" s="75"/>
      <c r="K342" s="75"/>
      <c r="L342" s="76"/>
      <c r="M342" s="77">
        <f t="shared" si="117"/>
        <v>0</v>
      </c>
      <c r="N342" s="78"/>
      <c r="O342" s="78"/>
      <c r="P342" s="78"/>
      <c r="Q342" s="78"/>
      <c r="R342" s="81"/>
      <c r="S342" s="62"/>
      <c r="T342" s="62"/>
      <c r="U342" s="62"/>
      <c r="V342" s="108"/>
      <c r="W342" s="108"/>
      <c r="X342" s="63"/>
      <c r="Y342" s="109"/>
      <c r="Z342" s="63"/>
      <c r="AA342" s="64"/>
      <c r="AB342" s="65"/>
      <c r="AC342" s="65"/>
      <c r="AD342" s="65"/>
      <c r="AE342" s="65"/>
      <c r="AF342" s="66"/>
      <c r="AG342" s="82"/>
      <c r="AH342" s="85"/>
      <c r="AI342" s="84"/>
      <c r="AJ342" s="83">
        <f>SUM(AK342:AM342)</f>
        <v>0</v>
      </c>
      <c r="AK342" s="84"/>
      <c r="AL342" s="75"/>
      <c r="AM342" s="85"/>
      <c r="AN342" s="82" t="s">
        <v>75</v>
      </c>
      <c r="AO342" s="75" t="s">
        <v>75</v>
      </c>
      <c r="AP342" s="85" t="s">
        <v>75</v>
      </c>
      <c r="AQ342" s="82" t="s">
        <v>75</v>
      </c>
      <c r="AR342" s="75" t="s">
        <v>75</v>
      </c>
      <c r="AS342" s="75" t="s">
        <v>75</v>
      </c>
      <c r="AT342" s="75" t="s">
        <v>75</v>
      </c>
      <c r="AU342" s="85" t="s">
        <v>75</v>
      </c>
      <c r="AV342" s="86">
        <f t="shared" si="86"/>
        <v>0</v>
      </c>
      <c r="AW342" s="108"/>
      <c r="AX342" s="108"/>
      <c r="AY342" s="108"/>
      <c r="AZ342" s="108"/>
      <c r="BA342" s="108"/>
      <c r="BB342" s="108"/>
      <c r="BC342" s="108"/>
      <c r="BD342" s="108"/>
      <c r="BE342" s="63"/>
    </row>
    <row r="343" spans="1:57" ht="34.049999999999997" customHeight="1" x14ac:dyDescent="0.3">
      <c r="A343" s="702"/>
      <c r="B343" s="675"/>
      <c r="C343" s="672"/>
      <c r="D343" s="72" t="s">
        <v>79</v>
      </c>
      <c r="E343" s="678"/>
      <c r="F343" s="672"/>
      <c r="G343" s="83">
        <f t="shared" si="81"/>
        <v>16</v>
      </c>
      <c r="H343" s="74">
        <f t="shared" si="73"/>
        <v>1</v>
      </c>
      <c r="I343" s="75"/>
      <c r="J343" s="75"/>
      <c r="K343" s="75">
        <v>1</v>
      </c>
      <c r="L343" s="76"/>
      <c r="M343" s="77">
        <v>16</v>
      </c>
      <c r="N343" s="78"/>
      <c r="O343" s="78"/>
      <c r="P343" s="78"/>
      <c r="Q343" s="78">
        <v>16</v>
      </c>
      <c r="R343" s="81"/>
      <c r="S343" s="62"/>
      <c r="T343" s="62"/>
      <c r="U343" s="62"/>
      <c r="V343" s="108">
        <v>16</v>
      </c>
      <c r="W343" s="108"/>
      <c r="X343" s="63"/>
      <c r="Y343" s="109">
        <v>13</v>
      </c>
      <c r="Z343" s="137">
        <v>3</v>
      </c>
      <c r="AA343" s="64"/>
      <c r="AB343" s="65">
        <v>5</v>
      </c>
      <c r="AC343" s="65">
        <v>5</v>
      </c>
      <c r="AD343" s="65">
        <v>1</v>
      </c>
      <c r="AE343" s="65">
        <v>3</v>
      </c>
      <c r="AF343" s="66">
        <v>1</v>
      </c>
      <c r="AG343" s="82">
        <v>37.4</v>
      </c>
      <c r="AH343" s="85">
        <v>9.6999999999999993</v>
      </c>
      <c r="AI343" s="84">
        <v>112.5</v>
      </c>
      <c r="AJ343" s="83">
        <f t="shared" ref="AJ343:AJ344" si="133">SUM(AQ343:AU343)</f>
        <v>16</v>
      </c>
      <c r="AK343" s="84" t="s">
        <v>77</v>
      </c>
      <c r="AL343" s="75" t="s">
        <v>77</v>
      </c>
      <c r="AM343" s="85" t="s">
        <v>77</v>
      </c>
      <c r="AN343" s="82" t="s">
        <v>75</v>
      </c>
      <c r="AO343" s="75" t="s">
        <v>75</v>
      </c>
      <c r="AP343" s="85" t="s">
        <v>75</v>
      </c>
      <c r="AQ343" s="82"/>
      <c r="AR343" s="75">
        <v>1</v>
      </c>
      <c r="AS343" s="75">
        <v>8</v>
      </c>
      <c r="AT343" s="75">
        <v>5</v>
      </c>
      <c r="AU343" s="85">
        <v>2</v>
      </c>
      <c r="AV343" s="86">
        <f t="shared" si="86"/>
        <v>0</v>
      </c>
      <c r="AW343" s="108"/>
      <c r="AX343" s="108"/>
      <c r="AY343" s="108"/>
      <c r="AZ343" s="108"/>
      <c r="BA343" s="108"/>
      <c r="BB343" s="108"/>
      <c r="BC343" s="108"/>
      <c r="BD343" s="108"/>
      <c r="BE343" s="63"/>
    </row>
    <row r="344" spans="1:57" ht="34.049999999999997" customHeight="1" x14ac:dyDescent="0.3">
      <c r="A344" s="702"/>
      <c r="B344" s="676"/>
      <c r="C344" s="673"/>
      <c r="D344" s="89" t="s">
        <v>80</v>
      </c>
      <c r="E344" s="679"/>
      <c r="F344" s="673"/>
      <c r="G344" s="136">
        <f t="shared" si="81"/>
        <v>0</v>
      </c>
      <c r="H344" s="91">
        <f t="shared" si="73"/>
        <v>0</v>
      </c>
      <c r="I344" s="92"/>
      <c r="J344" s="92"/>
      <c r="K344" s="92"/>
      <c r="L344" s="93"/>
      <c r="M344" s="110">
        <f t="shared" ref="M344:M372" si="134">IF(AND(SUM(N344:R344)=SUM(Y344:Z344),SUM(S344:X344)=SUM(Y344:Z344)),SUM(N344:R344),"ПЕРЕВІРТЕ ПРАВИЛЬНІСТЬ ДАНИХ")</f>
        <v>0</v>
      </c>
      <c r="N344" s="98"/>
      <c r="O344" s="98"/>
      <c r="P344" s="98"/>
      <c r="Q344" s="98"/>
      <c r="R344" s="99"/>
      <c r="S344" s="100"/>
      <c r="T344" s="100"/>
      <c r="U344" s="100"/>
      <c r="V344" s="78"/>
      <c r="W344" s="78"/>
      <c r="X344" s="81"/>
      <c r="Y344" s="80"/>
      <c r="Z344" s="81"/>
      <c r="AA344" s="82"/>
      <c r="AB344" s="75"/>
      <c r="AC344" s="75"/>
      <c r="AD344" s="75"/>
      <c r="AE344" s="75"/>
      <c r="AF344" s="76"/>
      <c r="AG344" s="103"/>
      <c r="AH344" s="106"/>
      <c r="AI344" s="111"/>
      <c r="AJ344" s="112">
        <f t="shared" si="133"/>
        <v>0</v>
      </c>
      <c r="AK344" s="105" t="s">
        <v>75</v>
      </c>
      <c r="AL344" s="92" t="s">
        <v>75</v>
      </c>
      <c r="AM344" s="106" t="s">
        <v>75</v>
      </c>
      <c r="AN344" s="103" t="s">
        <v>75</v>
      </c>
      <c r="AO344" s="92" t="s">
        <v>77</v>
      </c>
      <c r="AP344" s="106" t="s">
        <v>77</v>
      </c>
      <c r="AQ344" s="103"/>
      <c r="AR344" s="92"/>
      <c r="AS344" s="92"/>
      <c r="AT344" s="92"/>
      <c r="AU344" s="106"/>
      <c r="AV344" s="107">
        <f t="shared" si="86"/>
        <v>0</v>
      </c>
      <c r="AW344" s="78"/>
      <c r="AX344" s="78"/>
      <c r="AY344" s="78"/>
      <c r="AZ344" s="78"/>
      <c r="BA344" s="78"/>
      <c r="BB344" s="78"/>
      <c r="BC344" s="78"/>
      <c r="BD344" s="78"/>
      <c r="BE344" s="81"/>
    </row>
    <row r="345" spans="1:57" ht="34.049999999999997" customHeight="1" x14ac:dyDescent="0.3">
      <c r="A345" s="702"/>
      <c r="B345" s="674" t="s">
        <v>218</v>
      </c>
      <c r="C345" s="671" t="s">
        <v>219</v>
      </c>
      <c r="D345" s="51" t="s">
        <v>74</v>
      </c>
      <c r="E345" s="705">
        <v>250</v>
      </c>
      <c r="F345" s="704">
        <f>E345-SUM(M345:M349)</f>
        <v>-3</v>
      </c>
      <c r="G345" s="128">
        <f t="shared" si="81"/>
        <v>49</v>
      </c>
      <c r="H345" s="54">
        <f t="shared" si="73"/>
        <v>1</v>
      </c>
      <c r="I345" s="55">
        <v>1</v>
      </c>
      <c r="J345" s="55"/>
      <c r="K345" s="55"/>
      <c r="L345" s="56"/>
      <c r="M345" s="57">
        <f t="shared" si="134"/>
        <v>49</v>
      </c>
      <c r="N345" s="58">
        <v>49</v>
      </c>
      <c r="O345" s="58"/>
      <c r="P345" s="58"/>
      <c r="Q345" s="58"/>
      <c r="R345" s="61"/>
      <c r="S345" s="113">
        <v>4</v>
      </c>
      <c r="T345" s="113"/>
      <c r="U345" s="113"/>
      <c r="V345" s="58">
        <v>45</v>
      </c>
      <c r="W345" s="58"/>
      <c r="X345" s="61"/>
      <c r="Y345" s="60">
        <v>38</v>
      </c>
      <c r="Z345" s="61">
        <v>11</v>
      </c>
      <c r="AA345" s="67"/>
      <c r="AB345" s="55">
        <v>36</v>
      </c>
      <c r="AC345" s="55">
        <v>36</v>
      </c>
      <c r="AD345" s="55">
        <v>3</v>
      </c>
      <c r="AE345" s="55">
        <v>30</v>
      </c>
      <c r="AF345" s="56"/>
      <c r="AG345" s="67">
        <v>44</v>
      </c>
      <c r="AH345" s="70">
        <v>15</v>
      </c>
      <c r="AI345" s="69">
        <v>12</v>
      </c>
      <c r="AJ345" s="68">
        <f t="shared" ref="AJ345:AJ346" si="135">SUM(AN345:AP345)</f>
        <v>49</v>
      </c>
      <c r="AK345" s="69" t="s">
        <v>75</v>
      </c>
      <c r="AL345" s="55" t="s">
        <v>75</v>
      </c>
      <c r="AM345" s="70" t="s">
        <v>75</v>
      </c>
      <c r="AN345" s="67"/>
      <c r="AO345" s="55">
        <v>49</v>
      </c>
      <c r="AP345" s="70"/>
      <c r="AQ345" s="67" t="s">
        <v>75</v>
      </c>
      <c r="AR345" s="55" t="s">
        <v>75</v>
      </c>
      <c r="AS345" s="55" t="s">
        <v>75</v>
      </c>
      <c r="AT345" s="55" t="s">
        <v>75</v>
      </c>
      <c r="AU345" s="70" t="s">
        <v>75</v>
      </c>
      <c r="AV345" s="71">
        <f t="shared" si="86"/>
        <v>0</v>
      </c>
      <c r="AW345" s="58"/>
      <c r="AX345" s="58"/>
      <c r="AY345" s="58"/>
      <c r="AZ345" s="58"/>
      <c r="BA345" s="58"/>
      <c r="BB345" s="58"/>
      <c r="BC345" s="58"/>
      <c r="BD345" s="58"/>
      <c r="BE345" s="61"/>
    </row>
    <row r="346" spans="1:57" ht="34.049999999999997" customHeight="1" x14ac:dyDescent="0.3">
      <c r="A346" s="702"/>
      <c r="B346" s="675"/>
      <c r="C346" s="672"/>
      <c r="D346" s="72" t="s">
        <v>76</v>
      </c>
      <c r="E346" s="678"/>
      <c r="F346" s="672"/>
      <c r="G346" s="83">
        <f t="shared" si="81"/>
        <v>0</v>
      </c>
      <c r="H346" s="74">
        <f t="shared" si="73"/>
        <v>0</v>
      </c>
      <c r="I346" s="75"/>
      <c r="J346" s="75"/>
      <c r="K346" s="75"/>
      <c r="L346" s="76"/>
      <c r="M346" s="77">
        <f t="shared" si="134"/>
        <v>0</v>
      </c>
      <c r="N346" s="78"/>
      <c r="O346" s="78"/>
      <c r="P346" s="78"/>
      <c r="Q346" s="78"/>
      <c r="R346" s="81"/>
      <c r="S346" s="62"/>
      <c r="T346" s="62"/>
      <c r="U346" s="62"/>
      <c r="V346" s="108"/>
      <c r="W346" s="108"/>
      <c r="X346" s="63"/>
      <c r="Y346" s="109"/>
      <c r="Z346" s="63"/>
      <c r="AA346" s="64"/>
      <c r="AB346" s="65"/>
      <c r="AC346" s="65"/>
      <c r="AD346" s="65"/>
      <c r="AE346" s="65"/>
      <c r="AF346" s="66"/>
      <c r="AG346" s="82"/>
      <c r="AH346" s="85"/>
      <c r="AI346" s="84"/>
      <c r="AJ346" s="83">
        <f t="shared" si="135"/>
        <v>0</v>
      </c>
      <c r="AK346" s="84" t="s">
        <v>77</v>
      </c>
      <c r="AL346" s="75" t="s">
        <v>77</v>
      </c>
      <c r="AM346" s="85" t="s">
        <v>77</v>
      </c>
      <c r="AN346" s="82"/>
      <c r="AO346" s="75"/>
      <c r="AP346" s="85"/>
      <c r="AQ346" s="82" t="s">
        <v>75</v>
      </c>
      <c r="AR346" s="75" t="s">
        <v>75</v>
      </c>
      <c r="AS346" s="75" t="s">
        <v>75</v>
      </c>
      <c r="AT346" s="75" t="s">
        <v>75</v>
      </c>
      <c r="AU346" s="85" t="s">
        <v>75</v>
      </c>
      <c r="AV346" s="86">
        <f t="shared" si="86"/>
        <v>0</v>
      </c>
      <c r="AW346" s="108"/>
      <c r="AX346" s="108"/>
      <c r="AY346" s="108"/>
      <c r="AZ346" s="108"/>
      <c r="BA346" s="108"/>
      <c r="BB346" s="108"/>
      <c r="BC346" s="108"/>
      <c r="BD346" s="108"/>
      <c r="BE346" s="63"/>
    </row>
    <row r="347" spans="1:57" ht="34.049999999999997" customHeight="1" x14ac:dyDescent="0.3">
      <c r="A347" s="702"/>
      <c r="B347" s="675"/>
      <c r="C347" s="672"/>
      <c r="D347" s="72" t="s">
        <v>78</v>
      </c>
      <c r="E347" s="678"/>
      <c r="F347" s="672"/>
      <c r="G347" s="83">
        <f t="shared" si="81"/>
        <v>0</v>
      </c>
      <c r="H347" s="74">
        <f t="shared" si="73"/>
        <v>0</v>
      </c>
      <c r="I347" s="75"/>
      <c r="J347" s="75"/>
      <c r="K347" s="75"/>
      <c r="L347" s="76"/>
      <c r="M347" s="77">
        <f t="shared" si="134"/>
        <v>0</v>
      </c>
      <c r="N347" s="78"/>
      <c r="O347" s="78"/>
      <c r="P347" s="78"/>
      <c r="Q347" s="78"/>
      <c r="R347" s="81"/>
      <c r="S347" s="62"/>
      <c r="T347" s="62"/>
      <c r="U347" s="62"/>
      <c r="V347" s="108"/>
      <c r="W347" s="108"/>
      <c r="X347" s="63"/>
      <c r="Y347" s="109"/>
      <c r="Z347" s="63"/>
      <c r="AA347" s="64"/>
      <c r="AB347" s="65"/>
      <c r="AC347" s="65"/>
      <c r="AD347" s="65"/>
      <c r="AE347" s="65"/>
      <c r="AF347" s="66"/>
      <c r="AG347" s="82"/>
      <c r="AH347" s="85"/>
      <c r="AI347" s="84"/>
      <c r="AJ347" s="83">
        <f>SUM(AK347:AM347)</f>
        <v>0</v>
      </c>
      <c r="AK347" s="84"/>
      <c r="AL347" s="75"/>
      <c r="AM347" s="85"/>
      <c r="AN347" s="82" t="s">
        <v>75</v>
      </c>
      <c r="AO347" s="75" t="s">
        <v>75</v>
      </c>
      <c r="AP347" s="85" t="s">
        <v>75</v>
      </c>
      <c r="AQ347" s="82" t="s">
        <v>75</v>
      </c>
      <c r="AR347" s="75" t="s">
        <v>75</v>
      </c>
      <c r="AS347" s="75" t="s">
        <v>75</v>
      </c>
      <c r="AT347" s="75" t="s">
        <v>75</v>
      </c>
      <c r="AU347" s="85" t="s">
        <v>75</v>
      </c>
      <c r="AV347" s="86">
        <f t="shared" si="86"/>
        <v>0</v>
      </c>
      <c r="AW347" s="108"/>
      <c r="AX347" s="108"/>
      <c r="AY347" s="108"/>
      <c r="AZ347" s="108"/>
      <c r="BA347" s="108"/>
      <c r="BB347" s="108"/>
      <c r="BC347" s="108"/>
      <c r="BD347" s="108"/>
      <c r="BE347" s="63"/>
    </row>
    <row r="348" spans="1:57" ht="34.049999999999997" customHeight="1" x14ac:dyDescent="0.3">
      <c r="A348" s="702"/>
      <c r="B348" s="675"/>
      <c r="C348" s="672"/>
      <c r="D348" s="72" t="s">
        <v>79</v>
      </c>
      <c r="E348" s="678"/>
      <c r="F348" s="672"/>
      <c r="G348" s="83">
        <f t="shared" si="81"/>
        <v>209</v>
      </c>
      <c r="H348" s="74">
        <f t="shared" si="73"/>
        <v>8</v>
      </c>
      <c r="I348" s="75">
        <v>4</v>
      </c>
      <c r="J348" s="75">
        <v>4</v>
      </c>
      <c r="K348" s="75"/>
      <c r="L348" s="76"/>
      <c r="M348" s="77">
        <f t="shared" si="134"/>
        <v>204</v>
      </c>
      <c r="N348" s="78"/>
      <c r="O348" s="78"/>
      <c r="P348" s="78"/>
      <c r="Q348" s="78"/>
      <c r="R348" s="81">
        <v>204</v>
      </c>
      <c r="S348" s="62">
        <v>44</v>
      </c>
      <c r="T348" s="62"/>
      <c r="U348" s="62"/>
      <c r="V348" s="108">
        <v>160</v>
      </c>
      <c r="W348" s="108"/>
      <c r="X348" s="63"/>
      <c r="Y348" s="109">
        <v>170</v>
      </c>
      <c r="Z348" s="63">
        <v>34</v>
      </c>
      <c r="AA348" s="64"/>
      <c r="AB348" s="65">
        <v>117</v>
      </c>
      <c r="AC348" s="65">
        <v>117</v>
      </c>
      <c r="AD348" s="65">
        <v>7</v>
      </c>
      <c r="AE348" s="65">
        <v>135</v>
      </c>
      <c r="AF348" s="66"/>
      <c r="AG348" s="82">
        <v>45</v>
      </c>
      <c r="AH348" s="85">
        <v>20</v>
      </c>
      <c r="AI348" s="84">
        <v>100</v>
      </c>
      <c r="AJ348" s="83">
        <f t="shared" ref="AJ348:AJ349" si="136">SUM(AQ348:AU348)</f>
        <v>204</v>
      </c>
      <c r="AK348" s="84" t="s">
        <v>77</v>
      </c>
      <c r="AL348" s="75" t="s">
        <v>77</v>
      </c>
      <c r="AM348" s="85" t="s">
        <v>77</v>
      </c>
      <c r="AN348" s="82" t="s">
        <v>75</v>
      </c>
      <c r="AO348" s="75" t="s">
        <v>75</v>
      </c>
      <c r="AP348" s="85" t="s">
        <v>75</v>
      </c>
      <c r="AQ348" s="82"/>
      <c r="AR348" s="75">
        <v>13</v>
      </c>
      <c r="AS348" s="75">
        <v>184</v>
      </c>
      <c r="AT348" s="75">
        <v>7</v>
      </c>
      <c r="AU348" s="85"/>
      <c r="AV348" s="86">
        <f t="shared" si="86"/>
        <v>5</v>
      </c>
      <c r="AW348" s="108"/>
      <c r="AX348" s="108">
        <v>1</v>
      </c>
      <c r="AY348" s="108">
        <v>1</v>
      </c>
      <c r="AZ348" s="108"/>
      <c r="BA348" s="108"/>
      <c r="BB348" s="108"/>
      <c r="BC348" s="108">
        <v>2</v>
      </c>
      <c r="BD348" s="108">
        <v>1</v>
      </c>
      <c r="BE348" s="63"/>
    </row>
    <row r="349" spans="1:57" ht="34.049999999999997" customHeight="1" x14ac:dyDescent="0.3">
      <c r="A349" s="702"/>
      <c r="B349" s="676"/>
      <c r="C349" s="673"/>
      <c r="D349" s="89" t="s">
        <v>80</v>
      </c>
      <c r="E349" s="679"/>
      <c r="F349" s="673"/>
      <c r="G349" s="136">
        <f t="shared" si="81"/>
        <v>0</v>
      </c>
      <c r="H349" s="91">
        <f t="shared" si="73"/>
        <v>0</v>
      </c>
      <c r="I349" s="92"/>
      <c r="J349" s="92"/>
      <c r="K349" s="92"/>
      <c r="L349" s="93"/>
      <c r="M349" s="110">
        <f t="shared" si="134"/>
        <v>0</v>
      </c>
      <c r="N349" s="98"/>
      <c r="O349" s="98"/>
      <c r="P349" s="98"/>
      <c r="Q349" s="98"/>
      <c r="R349" s="99"/>
      <c r="S349" s="114"/>
      <c r="T349" s="114"/>
      <c r="U349" s="114"/>
      <c r="V349" s="98"/>
      <c r="W349" s="98"/>
      <c r="X349" s="99"/>
      <c r="Y349" s="97"/>
      <c r="Z349" s="99"/>
      <c r="AA349" s="103"/>
      <c r="AB349" s="92"/>
      <c r="AC349" s="92"/>
      <c r="AD349" s="92"/>
      <c r="AE349" s="92"/>
      <c r="AF349" s="93"/>
      <c r="AG349" s="103"/>
      <c r="AH349" s="106"/>
      <c r="AI349" s="105"/>
      <c r="AJ349" s="104">
        <f t="shared" si="136"/>
        <v>0</v>
      </c>
      <c r="AK349" s="105" t="s">
        <v>75</v>
      </c>
      <c r="AL349" s="92" t="s">
        <v>75</v>
      </c>
      <c r="AM349" s="106" t="s">
        <v>75</v>
      </c>
      <c r="AN349" s="103" t="s">
        <v>75</v>
      </c>
      <c r="AO349" s="92" t="s">
        <v>77</v>
      </c>
      <c r="AP349" s="106" t="s">
        <v>77</v>
      </c>
      <c r="AQ349" s="103"/>
      <c r="AR349" s="92"/>
      <c r="AS349" s="92"/>
      <c r="AT349" s="92"/>
      <c r="AU349" s="106"/>
      <c r="AV349" s="107">
        <f t="shared" si="86"/>
        <v>0</v>
      </c>
      <c r="AW349" s="98"/>
      <c r="AX349" s="98"/>
      <c r="AY349" s="98"/>
      <c r="AZ349" s="98"/>
      <c r="BA349" s="98"/>
      <c r="BB349" s="98"/>
      <c r="BC349" s="98"/>
      <c r="BD349" s="98"/>
      <c r="BE349" s="99"/>
    </row>
    <row r="350" spans="1:57" ht="34.049999999999997" customHeight="1" x14ac:dyDescent="0.3">
      <c r="A350" s="702"/>
      <c r="B350" s="674" t="s">
        <v>220</v>
      </c>
      <c r="C350" s="671" t="s">
        <v>221</v>
      </c>
      <c r="D350" s="51" t="s">
        <v>74</v>
      </c>
      <c r="E350" s="705">
        <v>22</v>
      </c>
      <c r="F350" s="704">
        <f>E350-SUM(M350:M354)</f>
        <v>3</v>
      </c>
      <c r="G350" s="128">
        <f t="shared" si="81"/>
        <v>0</v>
      </c>
      <c r="H350" s="54">
        <f t="shared" si="73"/>
        <v>0</v>
      </c>
      <c r="I350" s="55"/>
      <c r="J350" s="55"/>
      <c r="K350" s="55"/>
      <c r="L350" s="56"/>
      <c r="M350" s="57">
        <f t="shared" si="134"/>
        <v>0</v>
      </c>
      <c r="N350" s="58"/>
      <c r="O350" s="58"/>
      <c r="P350" s="58"/>
      <c r="Q350" s="58"/>
      <c r="R350" s="59"/>
      <c r="S350" s="60"/>
      <c r="T350" s="58"/>
      <c r="U350" s="58"/>
      <c r="V350" s="55"/>
      <c r="W350" s="58"/>
      <c r="X350" s="61"/>
      <c r="Y350" s="62"/>
      <c r="Z350" s="63"/>
      <c r="AA350" s="64"/>
      <c r="AB350" s="65"/>
      <c r="AC350" s="65"/>
      <c r="AD350" s="65"/>
      <c r="AE350" s="65"/>
      <c r="AF350" s="66"/>
      <c r="AG350" s="64"/>
      <c r="AH350" s="66"/>
      <c r="AI350" s="67"/>
      <c r="AJ350" s="68">
        <f t="shared" ref="AJ350:AJ351" si="137">SUM(AN350:AP350)</f>
        <v>0</v>
      </c>
      <c r="AK350" s="69" t="s">
        <v>75</v>
      </c>
      <c r="AL350" s="55" t="s">
        <v>75</v>
      </c>
      <c r="AM350" s="70" t="s">
        <v>75</v>
      </c>
      <c r="AN350" s="67"/>
      <c r="AO350" s="55"/>
      <c r="AP350" s="70"/>
      <c r="AQ350" s="67" t="s">
        <v>75</v>
      </c>
      <c r="AR350" s="55" t="s">
        <v>75</v>
      </c>
      <c r="AS350" s="55" t="s">
        <v>75</v>
      </c>
      <c r="AT350" s="55" t="s">
        <v>75</v>
      </c>
      <c r="AU350" s="56" t="s">
        <v>75</v>
      </c>
      <c r="AV350" s="71">
        <f t="shared" si="86"/>
        <v>0</v>
      </c>
      <c r="AW350" s="58"/>
      <c r="AX350" s="58"/>
      <c r="AY350" s="58"/>
      <c r="AZ350" s="58"/>
      <c r="BA350" s="58"/>
      <c r="BB350" s="58"/>
      <c r="BC350" s="58"/>
      <c r="BD350" s="58"/>
      <c r="BE350" s="61"/>
    </row>
    <row r="351" spans="1:57" ht="34.049999999999997" customHeight="1" x14ac:dyDescent="0.3">
      <c r="A351" s="702"/>
      <c r="B351" s="675"/>
      <c r="C351" s="672"/>
      <c r="D351" s="72" t="s">
        <v>76</v>
      </c>
      <c r="E351" s="678"/>
      <c r="F351" s="672"/>
      <c r="G351" s="83">
        <f t="shared" si="81"/>
        <v>0</v>
      </c>
      <c r="H351" s="74">
        <f t="shared" si="73"/>
        <v>0</v>
      </c>
      <c r="I351" s="75"/>
      <c r="J351" s="75"/>
      <c r="K351" s="75"/>
      <c r="L351" s="76"/>
      <c r="M351" s="77">
        <f t="shared" si="134"/>
        <v>0</v>
      </c>
      <c r="N351" s="78"/>
      <c r="O351" s="78"/>
      <c r="P351" s="78"/>
      <c r="Q351" s="78"/>
      <c r="R351" s="79"/>
      <c r="S351" s="80"/>
      <c r="T351" s="75"/>
      <c r="U351" s="75"/>
      <c r="V351" s="78"/>
      <c r="W351" s="78"/>
      <c r="X351" s="81"/>
      <c r="Y351" s="62"/>
      <c r="Z351" s="63"/>
      <c r="AA351" s="64"/>
      <c r="AB351" s="65"/>
      <c r="AC351" s="65"/>
      <c r="AD351" s="65"/>
      <c r="AE351" s="65"/>
      <c r="AF351" s="66"/>
      <c r="AG351" s="82"/>
      <c r="AH351" s="76"/>
      <c r="AI351" s="82"/>
      <c r="AJ351" s="83">
        <f t="shared" si="137"/>
        <v>0</v>
      </c>
      <c r="AK351" s="84" t="s">
        <v>77</v>
      </c>
      <c r="AL351" s="75" t="s">
        <v>77</v>
      </c>
      <c r="AM351" s="85" t="s">
        <v>77</v>
      </c>
      <c r="AN351" s="82"/>
      <c r="AO351" s="75"/>
      <c r="AP351" s="85"/>
      <c r="AQ351" s="82" t="s">
        <v>75</v>
      </c>
      <c r="AR351" s="75" t="s">
        <v>75</v>
      </c>
      <c r="AS351" s="75" t="s">
        <v>75</v>
      </c>
      <c r="AT351" s="75" t="s">
        <v>75</v>
      </c>
      <c r="AU351" s="76" t="s">
        <v>75</v>
      </c>
      <c r="AV351" s="86">
        <f t="shared" si="86"/>
        <v>0</v>
      </c>
      <c r="AW351" s="78"/>
      <c r="AX351" s="78"/>
      <c r="AY351" s="78"/>
      <c r="AZ351" s="78"/>
      <c r="BA351" s="78"/>
      <c r="BB351" s="78"/>
      <c r="BC351" s="78"/>
      <c r="BD351" s="78"/>
      <c r="BE351" s="81"/>
    </row>
    <row r="352" spans="1:57" ht="34.049999999999997" customHeight="1" x14ac:dyDescent="0.3">
      <c r="A352" s="702"/>
      <c r="B352" s="675"/>
      <c r="C352" s="672"/>
      <c r="D352" s="72" t="s">
        <v>78</v>
      </c>
      <c r="E352" s="678"/>
      <c r="F352" s="672"/>
      <c r="G352" s="83">
        <f t="shared" si="81"/>
        <v>0</v>
      </c>
      <c r="H352" s="74">
        <f t="shared" si="73"/>
        <v>0</v>
      </c>
      <c r="I352" s="75"/>
      <c r="J352" s="75"/>
      <c r="K352" s="75"/>
      <c r="L352" s="76"/>
      <c r="M352" s="77">
        <f t="shared" si="134"/>
        <v>0</v>
      </c>
      <c r="N352" s="78"/>
      <c r="O352" s="78"/>
      <c r="P352" s="78"/>
      <c r="Q352" s="87"/>
      <c r="R352" s="79"/>
      <c r="S352" s="80"/>
      <c r="T352" s="78"/>
      <c r="U352" s="78"/>
      <c r="V352" s="78"/>
      <c r="W352" s="78"/>
      <c r="X352" s="81"/>
      <c r="Y352" s="62"/>
      <c r="Z352" s="63"/>
      <c r="AA352" s="64"/>
      <c r="AB352" s="65"/>
      <c r="AC352" s="65"/>
      <c r="AD352" s="65"/>
      <c r="AE352" s="65"/>
      <c r="AF352" s="66"/>
      <c r="AG352" s="82"/>
      <c r="AH352" s="76"/>
      <c r="AI352" s="82"/>
      <c r="AJ352" s="83">
        <f>SUM(AK352:AM352)</f>
        <v>0</v>
      </c>
      <c r="AK352" s="84"/>
      <c r="AL352" s="75"/>
      <c r="AM352" s="85"/>
      <c r="AN352" s="82" t="s">
        <v>75</v>
      </c>
      <c r="AO352" s="75" t="s">
        <v>75</v>
      </c>
      <c r="AP352" s="85" t="s">
        <v>75</v>
      </c>
      <c r="AQ352" s="82" t="s">
        <v>75</v>
      </c>
      <c r="AR352" s="75" t="s">
        <v>75</v>
      </c>
      <c r="AS352" s="75" t="s">
        <v>75</v>
      </c>
      <c r="AT352" s="75" t="s">
        <v>75</v>
      </c>
      <c r="AU352" s="76" t="s">
        <v>75</v>
      </c>
      <c r="AV352" s="86">
        <f t="shared" si="86"/>
        <v>0</v>
      </c>
      <c r="AW352" s="78"/>
      <c r="AX352" s="78"/>
      <c r="AY352" s="78"/>
      <c r="AZ352" s="78"/>
      <c r="BA352" s="78"/>
      <c r="BB352" s="78"/>
      <c r="BC352" s="78"/>
      <c r="BD352" s="78"/>
      <c r="BE352" s="81"/>
    </row>
    <row r="353" spans="1:57" ht="34.049999999999997" customHeight="1" x14ac:dyDescent="0.3">
      <c r="A353" s="702"/>
      <c r="B353" s="675"/>
      <c r="C353" s="672"/>
      <c r="D353" s="72" t="s">
        <v>79</v>
      </c>
      <c r="E353" s="678"/>
      <c r="F353" s="672"/>
      <c r="G353" s="83">
        <f t="shared" si="81"/>
        <v>19</v>
      </c>
      <c r="H353" s="74">
        <f t="shared" si="73"/>
        <v>0</v>
      </c>
      <c r="I353" s="75"/>
      <c r="J353" s="75"/>
      <c r="K353" s="75"/>
      <c r="L353" s="76"/>
      <c r="M353" s="77">
        <f t="shared" si="134"/>
        <v>19</v>
      </c>
      <c r="N353" s="78"/>
      <c r="O353" s="78"/>
      <c r="P353" s="78"/>
      <c r="Q353" s="78">
        <v>19</v>
      </c>
      <c r="R353" s="79"/>
      <c r="S353" s="80"/>
      <c r="T353" s="78"/>
      <c r="U353" s="78"/>
      <c r="V353" s="78">
        <v>19</v>
      </c>
      <c r="W353" s="78"/>
      <c r="X353" s="81"/>
      <c r="Y353" s="62">
        <v>15</v>
      </c>
      <c r="Z353" s="63">
        <v>4</v>
      </c>
      <c r="AA353" s="64"/>
      <c r="AB353" s="65">
        <v>5</v>
      </c>
      <c r="AC353" s="65">
        <v>4</v>
      </c>
      <c r="AD353" s="65">
        <v>4</v>
      </c>
      <c r="AE353" s="65">
        <v>9</v>
      </c>
      <c r="AF353" s="66">
        <v>2</v>
      </c>
      <c r="AG353" s="82">
        <v>42</v>
      </c>
      <c r="AH353" s="76">
        <v>19</v>
      </c>
      <c r="AI353" s="82">
        <v>123</v>
      </c>
      <c r="AJ353" s="83">
        <f t="shared" ref="AJ353:AJ354" si="138">SUM(AQ353:AU353)</f>
        <v>19</v>
      </c>
      <c r="AK353" s="84" t="s">
        <v>77</v>
      </c>
      <c r="AL353" s="75" t="s">
        <v>77</v>
      </c>
      <c r="AM353" s="85" t="s">
        <v>77</v>
      </c>
      <c r="AN353" s="82" t="s">
        <v>75</v>
      </c>
      <c r="AO353" s="75" t="s">
        <v>75</v>
      </c>
      <c r="AP353" s="85" t="s">
        <v>75</v>
      </c>
      <c r="AQ353" s="88">
        <v>1</v>
      </c>
      <c r="AR353" s="76">
        <v>1</v>
      </c>
      <c r="AS353" s="76">
        <v>6</v>
      </c>
      <c r="AT353" s="76">
        <v>8</v>
      </c>
      <c r="AU353" s="85">
        <v>3</v>
      </c>
      <c r="AV353" s="86">
        <f t="shared" si="86"/>
        <v>0</v>
      </c>
      <c r="AW353" s="78"/>
      <c r="AX353" s="78"/>
      <c r="AY353" s="78"/>
      <c r="AZ353" s="78"/>
      <c r="BA353" s="78"/>
      <c r="BB353" s="78"/>
      <c r="BC353" s="78"/>
      <c r="BD353" s="78"/>
      <c r="BE353" s="81"/>
    </row>
    <row r="354" spans="1:57" ht="34.049999999999997" customHeight="1" x14ac:dyDescent="0.3">
      <c r="A354" s="703"/>
      <c r="B354" s="676"/>
      <c r="C354" s="673"/>
      <c r="D354" s="89" t="s">
        <v>80</v>
      </c>
      <c r="E354" s="679"/>
      <c r="F354" s="673"/>
      <c r="G354" s="136">
        <f t="shared" si="81"/>
        <v>0</v>
      </c>
      <c r="H354" s="91">
        <f t="shared" si="73"/>
        <v>0</v>
      </c>
      <c r="I354" s="92"/>
      <c r="J354" s="92"/>
      <c r="K354" s="92"/>
      <c r="L354" s="93"/>
      <c r="M354" s="94">
        <f t="shared" si="134"/>
        <v>0</v>
      </c>
      <c r="N354" s="95"/>
      <c r="O354" s="95"/>
      <c r="P354" s="95"/>
      <c r="Q354" s="95"/>
      <c r="R354" s="96"/>
      <c r="S354" s="97"/>
      <c r="T354" s="98"/>
      <c r="U354" s="98"/>
      <c r="V354" s="98"/>
      <c r="W354" s="98"/>
      <c r="X354" s="99"/>
      <c r="Y354" s="100"/>
      <c r="Z354" s="81"/>
      <c r="AA354" s="82"/>
      <c r="AB354" s="75"/>
      <c r="AC354" s="75"/>
      <c r="AD354" s="75"/>
      <c r="AE354" s="75"/>
      <c r="AF354" s="76"/>
      <c r="AG354" s="101"/>
      <c r="AH354" s="102"/>
      <c r="AI354" s="103"/>
      <c r="AJ354" s="104">
        <f t="shared" si="138"/>
        <v>0</v>
      </c>
      <c r="AK354" s="105" t="s">
        <v>75</v>
      </c>
      <c r="AL354" s="92" t="s">
        <v>75</v>
      </c>
      <c r="AM354" s="106" t="s">
        <v>75</v>
      </c>
      <c r="AN354" s="103" t="s">
        <v>75</v>
      </c>
      <c r="AO354" s="92" t="s">
        <v>77</v>
      </c>
      <c r="AP354" s="106" t="s">
        <v>77</v>
      </c>
      <c r="AQ354" s="103"/>
      <c r="AR354" s="92"/>
      <c r="AS354" s="92"/>
      <c r="AT354" s="92"/>
      <c r="AU354" s="93"/>
      <c r="AV354" s="107">
        <f t="shared" si="86"/>
        <v>0</v>
      </c>
      <c r="AW354" s="98"/>
      <c r="AX354" s="98"/>
      <c r="AY354" s="98"/>
      <c r="AZ354" s="98"/>
      <c r="BA354" s="98"/>
      <c r="BB354" s="98"/>
      <c r="BC354" s="98"/>
      <c r="BD354" s="98"/>
      <c r="BE354" s="99"/>
    </row>
    <row r="355" spans="1:57" ht="34.049999999999997" customHeight="1" x14ac:dyDescent="0.3">
      <c r="A355" s="714" t="s">
        <v>222</v>
      </c>
      <c r="B355" s="674" t="s">
        <v>223</v>
      </c>
      <c r="C355" s="671" t="s">
        <v>224</v>
      </c>
      <c r="D355" s="51" t="s">
        <v>74</v>
      </c>
      <c r="E355" s="724">
        <v>290</v>
      </c>
      <c r="F355" s="681">
        <f>E355-SUM(M355:M359)</f>
        <v>111</v>
      </c>
      <c r="G355" s="128">
        <f t="shared" si="81"/>
        <v>39</v>
      </c>
      <c r="H355" s="54">
        <f t="shared" si="73"/>
        <v>1</v>
      </c>
      <c r="I355" s="55">
        <v>1</v>
      </c>
      <c r="J355" s="55"/>
      <c r="K355" s="55"/>
      <c r="L355" s="56"/>
      <c r="M355" s="57">
        <f t="shared" si="134"/>
        <v>39</v>
      </c>
      <c r="N355" s="58">
        <v>39</v>
      </c>
      <c r="O355" s="58"/>
      <c r="P355" s="58"/>
      <c r="Q355" s="58"/>
      <c r="R355" s="61"/>
      <c r="S355" s="62"/>
      <c r="T355" s="62"/>
      <c r="U355" s="62"/>
      <c r="V355" s="108">
        <v>39</v>
      </c>
      <c r="W355" s="108"/>
      <c r="X355" s="63"/>
      <c r="Y355" s="60">
        <v>35</v>
      </c>
      <c r="Z355" s="61">
        <v>4</v>
      </c>
      <c r="AA355" s="67"/>
      <c r="AB355" s="55">
        <v>16</v>
      </c>
      <c r="AC355" s="55">
        <v>16</v>
      </c>
      <c r="AD355" s="55">
        <v>3</v>
      </c>
      <c r="AE355" s="55">
        <v>20</v>
      </c>
      <c r="AF355" s="56">
        <v>4</v>
      </c>
      <c r="AG355" s="67">
        <v>35</v>
      </c>
      <c r="AH355" s="70">
        <v>14</v>
      </c>
      <c r="AI355" s="69">
        <v>9.5</v>
      </c>
      <c r="AJ355" s="68">
        <f t="shared" ref="AJ355:AJ356" si="139">SUM(AN355:AP355)</f>
        <v>39</v>
      </c>
      <c r="AK355" s="69" t="s">
        <v>75</v>
      </c>
      <c r="AL355" s="55" t="s">
        <v>75</v>
      </c>
      <c r="AM355" s="70" t="s">
        <v>75</v>
      </c>
      <c r="AN355" s="67"/>
      <c r="AO355" s="55">
        <v>37</v>
      </c>
      <c r="AP355" s="70">
        <v>2</v>
      </c>
      <c r="AQ355" s="67" t="s">
        <v>75</v>
      </c>
      <c r="AR355" s="55" t="s">
        <v>75</v>
      </c>
      <c r="AS355" s="55" t="s">
        <v>75</v>
      </c>
      <c r="AT355" s="55" t="s">
        <v>75</v>
      </c>
      <c r="AU355" s="70" t="s">
        <v>75</v>
      </c>
      <c r="AV355" s="71">
        <f t="shared" si="86"/>
        <v>0</v>
      </c>
      <c r="AW355" s="108"/>
      <c r="AX355" s="108"/>
      <c r="AY355" s="108"/>
      <c r="AZ355" s="108"/>
      <c r="BA355" s="108"/>
      <c r="BB355" s="108"/>
      <c r="BC355" s="108"/>
      <c r="BD355" s="108"/>
      <c r="BE355" s="63"/>
    </row>
    <row r="356" spans="1:57" ht="34.049999999999997" customHeight="1" x14ac:dyDescent="0.3">
      <c r="A356" s="712"/>
      <c r="B356" s="675"/>
      <c r="C356" s="672"/>
      <c r="D356" s="72" t="s">
        <v>76</v>
      </c>
      <c r="E356" s="678"/>
      <c r="F356" s="672"/>
      <c r="G356" s="83">
        <f t="shared" si="81"/>
        <v>0</v>
      </c>
      <c r="H356" s="74">
        <f t="shared" si="73"/>
        <v>0</v>
      </c>
      <c r="I356" s="75"/>
      <c r="J356" s="75"/>
      <c r="K356" s="75"/>
      <c r="L356" s="76"/>
      <c r="M356" s="77">
        <f t="shared" si="134"/>
        <v>0</v>
      </c>
      <c r="N356" s="78"/>
      <c r="O356" s="78"/>
      <c r="P356" s="78"/>
      <c r="Q356" s="78"/>
      <c r="R356" s="81"/>
      <c r="S356" s="62"/>
      <c r="T356" s="62"/>
      <c r="U356" s="62"/>
      <c r="V356" s="108"/>
      <c r="W356" s="108"/>
      <c r="X356" s="63"/>
      <c r="Y356" s="109"/>
      <c r="Z356" s="63"/>
      <c r="AA356" s="64"/>
      <c r="AB356" s="65"/>
      <c r="AC356" s="65"/>
      <c r="AD356" s="65"/>
      <c r="AE356" s="65"/>
      <c r="AF356" s="66"/>
      <c r="AG356" s="82"/>
      <c r="AH356" s="85"/>
      <c r="AI356" s="84"/>
      <c r="AJ356" s="83">
        <f t="shared" si="139"/>
        <v>0</v>
      </c>
      <c r="AK356" s="84" t="s">
        <v>77</v>
      </c>
      <c r="AL356" s="75" t="s">
        <v>77</v>
      </c>
      <c r="AM356" s="85" t="s">
        <v>77</v>
      </c>
      <c r="AN356" s="82"/>
      <c r="AO356" s="75"/>
      <c r="AP356" s="85"/>
      <c r="AQ356" s="82" t="s">
        <v>75</v>
      </c>
      <c r="AR356" s="75" t="s">
        <v>75</v>
      </c>
      <c r="AS356" s="75" t="s">
        <v>75</v>
      </c>
      <c r="AT356" s="75" t="s">
        <v>75</v>
      </c>
      <c r="AU356" s="85" t="s">
        <v>75</v>
      </c>
      <c r="AV356" s="86">
        <f t="shared" si="86"/>
        <v>0</v>
      </c>
      <c r="AW356" s="108"/>
      <c r="AX356" s="108"/>
      <c r="AY356" s="108"/>
      <c r="AZ356" s="108"/>
      <c r="BA356" s="108"/>
      <c r="BB356" s="108"/>
      <c r="BC356" s="108"/>
      <c r="BD356" s="108"/>
      <c r="BE356" s="63"/>
    </row>
    <row r="357" spans="1:57" ht="34.049999999999997" customHeight="1" x14ac:dyDescent="0.3">
      <c r="A357" s="712"/>
      <c r="B357" s="675"/>
      <c r="C357" s="672"/>
      <c r="D357" s="72" t="s">
        <v>78</v>
      </c>
      <c r="E357" s="678"/>
      <c r="F357" s="672"/>
      <c r="G357" s="83">
        <f t="shared" si="81"/>
        <v>0</v>
      </c>
      <c r="H357" s="74">
        <f t="shared" si="73"/>
        <v>0</v>
      </c>
      <c r="I357" s="75"/>
      <c r="J357" s="75"/>
      <c r="K357" s="75"/>
      <c r="L357" s="76"/>
      <c r="M357" s="77">
        <f t="shared" si="134"/>
        <v>0</v>
      </c>
      <c r="N357" s="78"/>
      <c r="O357" s="78"/>
      <c r="P357" s="78"/>
      <c r="Q357" s="78"/>
      <c r="R357" s="81"/>
      <c r="S357" s="62"/>
      <c r="T357" s="62"/>
      <c r="U357" s="62"/>
      <c r="V357" s="108"/>
      <c r="W357" s="108"/>
      <c r="X357" s="63"/>
      <c r="Y357" s="109"/>
      <c r="Z357" s="63"/>
      <c r="AA357" s="64"/>
      <c r="AB357" s="65"/>
      <c r="AC357" s="65"/>
      <c r="AD357" s="65"/>
      <c r="AE357" s="65"/>
      <c r="AF357" s="66"/>
      <c r="AG357" s="82"/>
      <c r="AH357" s="85"/>
      <c r="AI357" s="84"/>
      <c r="AJ357" s="83">
        <f>SUM(AK357:AM357)</f>
        <v>0</v>
      </c>
      <c r="AK357" s="84"/>
      <c r="AL357" s="75"/>
      <c r="AM357" s="85"/>
      <c r="AN357" s="82" t="s">
        <v>75</v>
      </c>
      <c r="AO357" s="75" t="s">
        <v>75</v>
      </c>
      <c r="AP357" s="85" t="s">
        <v>75</v>
      </c>
      <c r="AQ357" s="82" t="s">
        <v>75</v>
      </c>
      <c r="AR357" s="75" t="s">
        <v>75</v>
      </c>
      <c r="AS357" s="75" t="s">
        <v>75</v>
      </c>
      <c r="AT357" s="75" t="s">
        <v>75</v>
      </c>
      <c r="AU357" s="85" t="s">
        <v>75</v>
      </c>
      <c r="AV357" s="86">
        <f t="shared" si="86"/>
        <v>0</v>
      </c>
      <c r="AW357" s="108"/>
      <c r="AX357" s="108"/>
      <c r="AY357" s="108"/>
      <c r="AZ357" s="108"/>
      <c r="BA357" s="108"/>
      <c r="BB357" s="108"/>
      <c r="BC357" s="108"/>
      <c r="BD357" s="108"/>
      <c r="BE357" s="63"/>
    </row>
    <row r="358" spans="1:57" ht="34.049999999999997" customHeight="1" x14ac:dyDescent="0.3">
      <c r="A358" s="712"/>
      <c r="B358" s="675"/>
      <c r="C358" s="672"/>
      <c r="D358" s="72" t="s">
        <v>79</v>
      </c>
      <c r="E358" s="678"/>
      <c r="F358" s="672"/>
      <c r="G358" s="83">
        <f t="shared" si="81"/>
        <v>144</v>
      </c>
      <c r="H358" s="74">
        <f t="shared" si="73"/>
        <v>2</v>
      </c>
      <c r="I358" s="75">
        <v>2</v>
      </c>
      <c r="J358" s="75"/>
      <c r="K358" s="75"/>
      <c r="L358" s="76"/>
      <c r="M358" s="77">
        <f t="shared" si="134"/>
        <v>140</v>
      </c>
      <c r="N358" s="78">
        <v>140</v>
      </c>
      <c r="O358" s="78"/>
      <c r="P358" s="78"/>
      <c r="Q358" s="78"/>
      <c r="R358" s="81"/>
      <c r="S358" s="62"/>
      <c r="T358" s="62"/>
      <c r="U358" s="62"/>
      <c r="V358" s="108">
        <v>140</v>
      </c>
      <c r="W358" s="108"/>
      <c r="X358" s="63"/>
      <c r="Y358" s="109">
        <v>122</v>
      </c>
      <c r="Z358" s="63">
        <v>18</v>
      </c>
      <c r="AA358" s="64"/>
      <c r="AB358" s="65">
        <v>58</v>
      </c>
      <c r="AC358" s="65">
        <v>56</v>
      </c>
      <c r="AD358" s="65">
        <v>6</v>
      </c>
      <c r="AE358" s="65">
        <v>95</v>
      </c>
      <c r="AF358" s="66">
        <v>12</v>
      </c>
      <c r="AG358" s="82">
        <v>34</v>
      </c>
      <c r="AH358" s="85">
        <v>15</v>
      </c>
      <c r="AI358" s="84">
        <v>90</v>
      </c>
      <c r="AJ358" s="83">
        <f t="shared" ref="AJ358:AJ359" si="140">SUM(AQ358:AU358)</f>
        <v>118</v>
      </c>
      <c r="AK358" s="84" t="s">
        <v>77</v>
      </c>
      <c r="AL358" s="75" t="s">
        <v>77</v>
      </c>
      <c r="AM358" s="85" t="s">
        <v>77</v>
      </c>
      <c r="AN358" s="82" t="s">
        <v>75</v>
      </c>
      <c r="AO358" s="75" t="s">
        <v>75</v>
      </c>
      <c r="AP358" s="85" t="s">
        <v>75</v>
      </c>
      <c r="AQ358" s="82">
        <v>9</v>
      </c>
      <c r="AR358" s="75">
        <v>65</v>
      </c>
      <c r="AS358" s="75">
        <v>31</v>
      </c>
      <c r="AT358" s="75">
        <v>13</v>
      </c>
      <c r="AU358" s="85"/>
      <c r="AV358" s="86">
        <f t="shared" si="86"/>
        <v>4</v>
      </c>
      <c r="AW358" s="108"/>
      <c r="AX358" s="108"/>
      <c r="AY358" s="108">
        <v>1</v>
      </c>
      <c r="AZ358" s="108"/>
      <c r="BA358" s="108"/>
      <c r="BB358" s="108"/>
      <c r="BC358" s="108">
        <v>3</v>
      </c>
      <c r="BD358" s="108"/>
      <c r="BE358" s="63"/>
    </row>
    <row r="359" spans="1:57" ht="34.049999999999997" customHeight="1" x14ac:dyDescent="0.3">
      <c r="A359" s="712"/>
      <c r="B359" s="676"/>
      <c r="C359" s="721"/>
      <c r="D359" s="89" t="s">
        <v>80</v>
      </c>
      <c r="E359" s="679"/>
      <c r="F359" s="673"/>
      <c r="G359" s="136">
        <f t="shared" si="81"/>
        <v>0</v>
      </c>
      <c r="H359" s="91">
        <f t="shared" si="73"/>
        <v>0</v>
      </c>
      <c r="I359" s="92"/>
      <c r="J359" s="92"/>
      <c r="K359" s="92"/>
      <c r="L359" s="93"/>
      <c r="M359" s="110">
        <f t="shared" si="134"/>
        <v>0</v>
      </c>
      <c r="N359" s="98"/>
      <c r="O359" s="98"/>
      <c r="P359" s="98"/>
      <c r="Q359" s="98"/>
      <c r="R359" s="99"/>
      <c r="S359" s="100"/>
      <c r="T359" s="100"/>
      <c r="U359" s="100"/>
      <c r="V359" s="78"/>
      <c r="W359" s="78"/>
      <c r="X359" s="81"/>
      <c r="Y359" s="80"/>
      <c r="Z359" s="81"/>
      <c r="AA359" s="82"/>
      <c r="AB359" s="75"/>
      <c r="AC359" s="75"/>
      <c r="AD359" s="75"/>
      <c r="AE359" s="75"/>
      <c r="AF359" s="76"/>
      <c r="AG359" s="103"/>
      <c r="AH359" s="106"/>
      <c r="AI359" s="111"/>
      <c r="AJ359" s="112">
        <f t="shared" si="140"/>
        <v>0</v>
      </c>
      <c r="AK359" s="105" t="s">
        <v>75</v>
      </c>
      <c r="AL359" s="92" t="s">
        <v>75</v>
      </c>
      <c r="AM359" s="106" t="s">
        <v>75</v>
      </c>
      <c r="AN359" s="103" t="s">
        <v>75</v>
      </c>
      <c r="AO359" s="92" t="s">
        <v>77</v>
      </c>
      <c r="AP359" s="106" t="s">
        <v>77</v>
      </c>
      <c r="AQ359" s="103"/>
      <c r="AR359" s="92"/>
      <c r="AS359" s="92"/>
      <c r="AT359" s="92"/>
      <c r="AU359" s="106"/>
      <c r="AV359" s="107">
        <f t="shared" si="86"/>
        <v>0</v>
      </c>
      <c r="AW359" s="78"/>
      <c r="AX359" s="78"/>
      <c r="AY359" s="78"/>
      <c r="AZ359" s="78"/>
      <c r="BA359" s="78"/>
      <c r="BB359" s="78"/>
      <c r="BC359" s="78"/>
      <c r="BD359" s="78"/>
      <c r="BE359" s="81"/>
    </row>
    <row r="360" spans="1:57" ht="34.049999999999997" customHeight="1" x14ac:dyDescent="0.3">
      <c r="A360" s="712"/>
      <c r="B360" s="674" t="s">
        <v>225</v>
      </c>
      <c r="C360" s="671" t="s">
        <v>226</v>
      </c>
      <c r="D360" s="51" t="s">
        <v>74</v>
      </c>
      <c r="E360" s="724">
        <v>255</v>
      </c>
      <c r="F360" s="681">
        <f>E360-SUM(M360:M364)</f>
        <v>110</v>
      </c>
      <c r="G360" s="128">
        <f t="shared" si="81"/>
        <v>3</v>
      </c>
      <c r="H360" s="54">
        <f t="shared" si="73"/>
        <v>0</v>
      </c>
      <c r="I360" s="55"/>
      <c r="J360" s="55"/>
      <c r="K360" s="55"/>
      <c r="L360" s="56"/>
      <c r="M360" s="57">
        <f t="shared" si="134"/>
        <v>3</v>
      </c>
      <c r="N360" s="58"/>
      <c r="O360" s="58"/>
      <c r="P360" s="58"/>
      <c r="Q360" s="58"/>
      <c r="R360" s="61">
        <v>3</v>
      </c>
      <c r="S360" s="113"/>
      <c r="T360" s="113"/>
      <c r="U360" s="113"/>
      <c r="V360" s="58">
        <v>2</v>
      </c>
      <c r="W360" s="58">
        <v>1</v>
      </c>
      <c r="X360" s="61"/>
      <c r="Y360" s="60">
        <v>3</v>
      </c>
      <c r="Z360" s="61">
        <v>0</v>
      </c>
      <c r="AA360" s="67"/>
      <c r="AB360" s="55">
        <v>1</v>
      </c>
      <c r="AC360" s="55">
        <v>1</v>
      </c>
      <c r="AD360" s="55"/>
      <c r="AE360" s="55">
        <v>1</v>
      </c>
      <c r="AF360" s="56">
        <v>1</v>
      </c>
      <c r="AG360" s="67">
        <v>41</v>
      </c>
      <c r="AH360" s="70">
        <v>10</v>
      </c>
      <c r="AI360" s="69">
        <v>14.6</v>
      </c>
      <c r="AJ360" s="68">
        <f t="shared" ref="AJ360:AJ361" si="141">SUM(AN360:AP360)</f>
        <v>3</v>
      </c>
      <c r="AK360" s="69" t="s">
        <v>75</v>
      </c>
      <c r="AL360" s="55" t="s">
        <v>75</v>
      </c>
      <c r="AM360" s="70" t="s">
        <v>75</v>
      </c>
      <c r="AN360" s="67"/>
      <c r="AO360" s="55">
        <v>3</v>
      </c>
      <c r="AP360" s="70"/>
      <c r="AQ360" s="67" t="s">
        <v>75</v>
      </c>
      <c r="AR360" s="55" t="s">
        <v>75</v>
      </c>
      <c r="AS360" s="55" t="s">
        <v>75</v>
      </c>
      <c r="AT360" s="55" t="s">
        <v>75</v>
      </c>
      <c r="AU360" s="70" t="s">
        <v>75</v>
      </c>
      <c r="AV360" s="71">
        <f t="shared" si="86"/>
        <v>0</v>
      </c>
      <c r="AW360" s="58"/>
      <c r="AX360" s="58"/>
      <c r="AY360" s="58"/>
      <c r="AZ360" s="58"/>
      <c r="BA360" s="58"/>
      <c r="BB360" s="58"/>
      <c r="BC360" s="58"/>
      <c r="BD360" s="58"/>
      <c r="BE360" s="61"/>
    </row>
    <row r="361" spans="1:57" ht="34.049999999999997" customHeight="1" x14ac:dyDescent="0.3">
      <c r="A361" s="712"/>
      <c r="B361" s="675"/>
      <c r="C361" s="672"/>
      <c r="D361" s="72" t="s">
        <v>76</v>
      </c>
      <c r="E361" s="678"/>
      <c r="F361" s="672"/>
      <c r="G361" s="83">
        <f t="shared" si="81"/>
        <v>0</v>
      </c>
      <c r="H361" s="74">
        <f t="shared" si="73"/>
        <v>0</v>
      </c>
      <c r="I361" s="75"/>
      <c r="J361" s="75"/>
      <c r="K361" s="75"/>
      <c r="L361" s="76"/>
      <c r="M361" s="77">
        <f t="shared" si="134"/>
        <v>0</v>
      </c>
      <c r="N361" s="78"/>
      <c r="O361" s="78"/>
      <c r="P361" s="78"/>
      <c r="Q361" s="78"/>
      <c r="R361" s="81"/>
      <c r="S361" s="62"/>
      <c r="T361" s="62"/>
      <c r="U361" s="62"/>
      <c r="V361" s="108"/>
      <c r="W361" s="108"/>
      <c r="X361" s="63"/>
      <c r="Y361" s="109"/>
      <c r="Z361" s="63"/>
      <c r="AA361" s="64"/>
      <c r="AB361" s="65"/>
      <c r="AC361" s="65"/>
      <c r="AD361" s="65"/>
      <c r="AE361" s="65"/>
      <c r="AF361" s="66"/>
      <c r="AG361" s="82"/>
      <c r="AH361" s="85"/>
      <c r="AI361" s="84"/>
      <c r="AJ361" s="83">
        <f t="shared" si="141"/>
        <v>0</v>
      </c>
      <c r="AK361" s="84" t="s">
        <v>77</v>
      </c>
      <c r="AL361" s="75" t="s">
        <v>77</v>
      </c>
      <c r="AM361" s="85" t="s">
        <v>77</v>
      </c>
      <c r="AN361" s="82"/>
      <c r="AO361" s="75"/>
      <c r="AP361" s="85"/>
      <c r="AQ361" s="82" t="s">
        <v>75</v>
      </c>
      <c r="AR361" s="75" t="s">
        <v>75</v>
      </c>
      <c r="AS361" s="75" t="s">
        <v>75</v>
      </c>
      <c r="AT361" s="75" t="s">
        <v>75</v>
      </c>
      <c r="AU361" s="85" t="s">
        <v>75</v>
      </c>
      <c r="AV361" s="86">
        <f t="shared" si="86"/>
        <v>0</v>
      </c>
      <c r="AW361" s="108"/>
      <c r="AX361" s="108"/>
      <c r="AY361" s="108"/>
      <c r="AZ361" s="108"/>
      <c r="BA361" s="108"/>
      <c r="BB361" s="108"/>
      <c r="BC361" s="108"/>
      <c r="BD361" s="108"/>
      <c r="BE361" s="63"/>
    </row>
    <row r="362" spans="1:57" ht="34.049999999999997" customHeight="1" x14ac:dyDescent="0.3">
      <c r="A362" s="712"/>
      <c r="B362" s="675"/>
      <c r="C362" s="672"/>
      <c r="D362" s="72" t="s">
        <v>78</v>
      </c>
      <c r="E362" s="678"/>
      <c r="F362" s="672"/>
      <c r="G362" s="83">
        <f t="shared" si="81"/>
        <v>0</v>
      </c>
      <c r="H362" s="74">
        <f t="shared" si="73"/>
        <v>0</v>
      </c>
      <c r="I362" s="75"/>
      <c r="J362" s="75"/>
      <c r="K362" s="75"/>
      <c r="L362" s="76"/>
      <c r="M362" s="77">
        <f t="shared" si="134"/>
        <v>0</v>
      </c>
      <c r="N362" s="78"/>
      <c r="O362" s="78"/>
      <c r="P362" s="78"/>
      <c r="Q362" s="78"/>
      <c r="R362" s="81"/>
      <c r="S362" s="62"/>
      <c r="T362" s="62"/>
      <c r="U362" s="62"/>
      <c r="V362" s="108"/>
      <c r="W362" s="108"/>
      <c r="X362" s="63"/>
      <c r="Y362" s="109"/>
      <c r="Z362" s="63"/>
      <c r="AA362" s="64"/>
      <c r="AB362" s="65"/>
      <c r="AC362" s="65"/>
      <c r="AD362" s="65"/>
      <c r="AE362" s="65"/>
      <c r="AF362" s="66"/>
      <c r="AG362" s="82"/>
      <c r="AH362" s="85"/>
      <c r="AI362" s="84"/>
      <c r="AJ362" s="83">
        <f>SUM(AK362:AM362)</f>
        <v>0</v>
      </c>
      <c r="AK362" s="84"/>
      <c r="AL362" s="75"/>
      <c r="AM362" s="85"/>
      <c r="AN362" s="82" t="s">
        <v>75</v>
      </c>
      <c r="AO362" s="75" t="s">
        <v>75</v>
      </c>
      <c r="AP362" s="85" t="s">
        <v>75</v>
      </c>
      <c r="AQ362" s="82" t="s">
        <v>75</v>
      </c>
      <c r="AR362" s="75" t="s">
        <v>75</v>
      </c>
      <c r="AS362" s="75" t="s">
        <v>75</v>
      </c>
      <c r="AT362" s="75" t="s">
        <v>75</v>
      </c>
      <c r="AU362" s="85" t="s">
        <v>75</v>
      </c>
      <c r="AV362" s="86">
        <f t="shared" si="86"/>
        <v>0</v>
      </c>
      <c r="AW362" s="108"/>
      <c r="AX362" s="108"/>
      <c r="AY362" s="108"/>
      <c r="AZ362" s="108"/>
      <c r="BA362" s="108"/>
      <c r="BB362" s="108"/>
      <c r="BC362" s="108"/>
      <c r="BD362" s="108"/>
      <c r="BE362" s="63"/>
    </row>
    <row r="363" spans="1:57" ht="34.049999999999997" customHeight="1" x14ac:dyDescent="0.3">
      <c r="A363" s="712"/>
      <c r="B363" s="675"/>
      <c r="C363" s="672"/>
      <c r="D363" s="72" t="s">
        <v>79</v>
      </c>
      <c r="E363" s="678"/>
      <c r="F363" s="672"/>
      <c r="G363" s="83">
        <f t="shared" si="81"/>
        <v>145</v>
      </c>
      <c r="H363" s="74">
        <f t="shared" si="73"/>
        <v>2</v>
      </c>
      <c r="I363" s="75">
        <v>2</v>
      </c>
      <c r="J363" s="75"/>
      <c r="K363" s="75"/>
      <c r="L363" s="76"/>
      <c r="M363" s="77">
        <f t="shared" si="134"/>
        <v>142</v>
      </c>
      <c r="N363" s="78"/>
      <c r="O363" s="78"/>
      <c r="P363" s="78"/>
      <c r="Q363" s="78"/>
      <c r="R363" s="81">
        <v>142</v>
      </c>
      <c r="S363" s="62">
        <v>6</v>
      </c>
      <c r="T363" s="62"/>
      <c r="U363" s="62"/>
      <c r="V363" s="108">
        <v>131</v>
      </c>
      <c r="W363" s="108">
        <v>5</v>
      </c>
      <c r="X363" s="63"/>
      <c r="Y363" s="109">
        <v>120</v>
      </c>
      <c r="Z363" s="63">
        <v>22</v>
      </c>
      <c r="AA363" s="64"/>
      <c r="AB363" s="65">
        <v>38</v>
      </c>
      <c r="AC363" s="65">
        <v>38</v>
      </c>
      <c r="AD363" s="65">
        <v>3</v>
      </c>
      <c r="AE363" s="65">
        <v>72</v>
      </c>
      <c r="AF363" s="66">
        <v>17</v>
      </c>
      <c r="AG363" s="82">
        <v>39.4</v>
      </c>
      <c r="AH363" s="85">
        <v>11.7</v>
      </c>
      <c r="AI363" s="84">
        <v>96.3</v>
      </c>
      <c r="AJ363" s="83">
        <f t="shared" ref="AJ363:AJ364" si="142">SUM(AQ363:AU363)</f>
        <v>142</v>
      </c>
      <c r="AK363" s="84" t="s">
        <v>77</v>
      </c>
      <c r="AL363" s="75" t="s">
        <v>77</v>
      </c>
      <c r="AM363" s="85" t="s">
        <v>77</v>
      </c>
      <c r="AN363" s="82" t="s">
        <v>75</v>
      </c>
      <c r="AO363" s="75" t="s">
        <v>75</v>
      </c>
      <c r="AP363" s="85" t="s">
        <v>75</v>
      </c>
      <c r="AQ363" s="82"/>
      <c r="AR363" s="75">
        <v>21</v>
      </c>
      <c r="AS363" s="75">
        <v>114</v>
      </c>
      <c r="AT363" s="75">
        <v>7</v>
      </c>
      <c r="AU363" s="85"/>
      <c r="AV363" s="86">
        <v>3</v>
      </c>
      <c r="AW363" s="108"/>
      <c r="AX363" s="108"/>
      <c r="AY363" s="108"/>
      <c r="AZ363" s="108"/>
      <c r="BA363" s="108">
        <v>2</v>
      </c>
      <c r="BB363" s="108"/>
      <c r="BC363" s="108">
        <v>1</v>
      </c>
      <c r="BD363" s="108"/>
      <c r="BE363" s="63"/>
    </row>
    <row r="364" spans="1:57" ht="34.049999999999997" customHeight="1" x14ac:dyDescent="0.3">
      <c r="A364" s="712"/>
      <c r="B364" s="676"/>
      <c r="C364" s="721"/>
      <c r="D364" s="89" t="s">
        <v>80</v>
      </c>
      <c r="E364" s="679"/>
      <c r="F364" s="673"/>
      <c r="G364" s="136">
        <f t="shared" si="81"/>
        <v>0</v>
      </c>
      <c r="H364" s="91">
        <f t="shared" si="73"/>
        <v>0</v>
      </c>
      <c r="I364" s="92"/>
      <c r="J364" s="92"/>
      <c r="K364" s="92"/>
      <c r="L364" s="93"/>
      <c r="M364" s="110">
        <f t="shared" si="134"/>
        <v>0</v>
      </c>
      <c r="N364" s="98"/>
      <c r="O364" s="98"/>
      <c r="P364" s="98"/>
      <c r="Q364" s="98"/>
      <c r="R364" s="99"/>
      <c r="S364" s="114"/>
      <c r="T364" s="114"/>
      <c r="U364" s="114"/>
      <c r="V364" s="98"/>
      <c r="W364" s="98"/>
      <c r="X364" s="99"/>
      <c r="Y364" s="97"/>
      <c r="Z364" s="99"/>
      <c r="AA364" s="103"/>
      <c r="AB364" s="92"/>
      <c r="AC364" s="92"/>
      <c r="AD364" s="92"/>
      <c r="AE364" s="92"/>
      <c r="AF364" s="93"/>
      <c r="AG364" s="103"/>
      <c r="AH364" s="106"/>
      <c r="AI364" s="105"/>
      <c r="AJ364" s="104">
        <f t="shared" si="142"/>
        <v>0</v>
      </c>
      <c r="AK364" s="105" t="s">
        <v>75</v>
      </c>
      <c r="AL364" s="92" t="s">
        <v>75</v>
      </c>
      <c r="AM364" s="106" t="s">
        <v>75</v>
      </c>
      <c r="AN364" s="103" t="s">
        <v>75</v>
      </c>
      <c r="AO364" s="92" t="s">
        <v>77</v>
      </c>
      <c r="AP364" s="106" t="s">
        <v>77</v>
      </c>
      <c r="AQ364" s="103"/>
      <c r="AR364" s="92"/>
      <c r="AS364" s="92"/>
      <c r="AT364" s="92"/>
      <c r="AU364" s="106"/>
      <c r="AV364" s="107">
        <f t="shared" ref="AV364:AV407" si="143">SUM(AW364:BE364)</f>
        <v>0</v>
      </c>
      <c r="AW364" s="98"/>
      <c r="AX364" s="98"/>
      <c r="AY364" s="98"/>
      <c r="AZ364" s="98"/>
      <c r="BA364" s="98"/>
      <c r="BB364" s="98"/>
      <c r="BC364" s="98"/>
      <c r="BD364" s="98"/>
      <c r="BE364" s="99"/>
    </row>
    <row r="365" spans="1:57" ht="34.049999999999997" customHeight="1" x14ac:dyDescent="0.3">
      <c r="A365" s="712"/>
      <c r="B365" s="674" t="s">
        <v>227</v>
      </c>
      <c r="C365" s="671" t="s">
        <v>228</v>
      </c>
      <c r="D365" s="51" t="s">
        <v>74</v>
      </c>
      <c r="E365" s="724">
        <v>147</v>
      </c>
      <c r="F365" s="681">
        <f>E365-SUM(M365:M369)</f>
        <v>-5</v>
      </c>
      <c r="G365" s="53">
        <f t="shared" si="81"/>
        <v>0</v>
      </c>
      <c r="H365" s="54">
        <f t="shared" si="73"/>
        <v>0</v>
      </c>
      <c r="I365" s="55"/>
      <c r="J365" s="55"/>
      <c r="K365" s="55"/>
      <c r="L365" s="56"/>
      <c r="M365" s="57">
        <f t="shared" si="134"/>
        <v>0</v>
      </c>
      <c r="N365" s="58"/>
      <c r="O365" s="58"/>
      <c r="P365" s="58"/>
      <c r="Q365" s="58"/>
      <c r="R365" s="59"/>
      <c r="S365" s="60"/>
      <c r="T365" s="58"/>
      <c r="U365" s="58"/>
      <c r="V365" s="55"/>
      <c r="W365" s="58"/>
      <c r="X365" s="61"/>
      <c r="Y365" s="62"/>
      <c r="Z365" s="63"/>
      <c r="AA365" s="64"/>
      <c r="AB365" s="65"/>
      <c r="AC365" s="65"/>
      <c r="AD365" s="65"/>
      <c r="AE365" s="65"/>
      <c r="AF365" s="66"/>
      <c r="AG365" s="64"/>
      <c r="AH365" s="66"/>
      <c r="AI365" s="67"/>
      <c r="AJ365" s="68">
        <f t="shared" ref="AJ365:AJ366" si="144">SUM(AN365:AP365)</f>
        <v>0</v>
      </c>
      <c r="AK365" s="69" t="s">
        <v>75</v>
      </c>
      <c r="AL365" s="55" t="s">
        <v>75</v>
      </c>
      <c r="AM365" s="70" t="s">
        <v>75</v>
      </c>
      <c r="AN365" s="67"/>
      <c r="AO365" s="55"/>
      <c r="AP365" s="70"/>
      <c r="AQ365" s="67" t="s">
        <v>75</v>
      </c>
      <c r="AR365" s="55" t="s">
        <v>75</v>
      </c>
      <c r="AS365" s="55" t="s">
        <v>75</v>
      </c>
      <c r="AT365" s="55" t="s">
        <v>75</v>
      </c>
      <c r="AU365" s="56" t="s">
        <v>75</v>
      </c>
      <c r="AV365" s="71">
        <f t="shared" si="143"/>
        <v>0</v>
      </c>
      <c r="AW365" s="58"/>
      <c r="AX365" s="58"/>
      <c r="AY365" s="58"/>
      <c r="AZ365" s="58"/>
      <c r="BA365" s="58"/>
      <c r="BB365" s="58"/>
      <c r="BC365" s="58"/>
      <c r="BD365" s="58"/>
      <c r="BE365" s="61"/>
    </row>
    <row r="366" spans="1:57" ht="34.049999999999997" customHeight="1" x14ac:dyDescent="0.3">
      <c r="A366" s="712"/>
      <c r="B366" s="675"/>
      <c r="C366" s="672"/>
      <c r="D366" s="72" t="s">
        <v>76</v>
      </c>
      <c r="E366" s="678"/>
      <c r="F366" s="672"/>
      <c r="G366" s="73">
        <f t="shared" si="81"/>
        <v>0</v>
      </c>
      <c r="H366" s="74">
        <f t="shared" si="73"/>
        <v>0</v>
      </c>
      <c r="I366" s="75"/>
      <c r="J366" s="75"/>
      <c r="K366" s="75"/>
      <c r="L366" s="76"/>
      <c r="M366" s="77">
        <f t="shared" si="134"/>
        <v>0</v>
      </c>
      <c r="N366" s="78"/>
      <c r="O366" s="78"/>
      <c r="P366" s="78"/>
      <c r="Q366" s="78"/>
      <c r="R366" s="79"/>
      <c r="S366" s="80"/>
      <c r="T366" s="75"/>
      <c r="U366" s="75"/>
      <c r="V366" s="78"/>
      <c r="W366" s="78"/>
      <c r="X366" s="81"/>
      <c r="Y366" s="62"/>
      <c r="Z366" s="63"/>
      <c r="AA366" s="64"/>
      <c r="AB366" s="65"/>
      <c r="AC366" s="65"/>
      <c r="AD366" s="65"/>
      <c r="AE366" s="65"/>
      <c r="AF366" s="66"/>
      <c r="AG366" s="82"/>
      <c r="AH366" s="76"/>
      <c r="AI366" s="82"/>
      <c r="AJ366" s="83">
        <f t="shared" si="144"/>
        <v>0</v>
      </c>
      <c r="AK366" s="84" t="s">
        <v>77</v>
      </c>
      <c r="AL366" s="75" t="s">
        <v>77</v>
      </c>
      <c r="AM366" s="85" t="s">
        <v>77</v>
      </c>
      <c r="AN366" s="82"/>
      <c r="AO366" s="75"/>
      <c r="AP366" s="85"/>
      <c r="AQ366" s="82" t="s">
        <v>75</v>
      </c>
      <c r="AR366" s="75" t="s">
        <v>75</v>
      </c>
      <c r="AS366" s="75" t="s">
        <v>75</v>
      </c>
      <c r="AT366" s="75" t="s">
        <v>75</v>
      </c>
      <c r="AU366" s="76" t="s">
        <v>75</v>
      </c>
      <c r="AV366" s="86">
        <f t="shared" si="143"/>
        <v>0</v>
      </c>
      <c r="AW366" s="78"/>
      <c r="AX366" s="78"/>
      <c r="AY366" s="78"/>
      <c r="AZ366" s="78"/>
      <c r="BA366" s="78"/>
      <c r="BB366" s="78"/>
      <c r="BC366" s="78"/>
      <c r="BD366" s="78"/>
      <c r="BE366" s="81"/>
    </row>
    <row r="367" spans="1:57" ht="34.049999999999997" customHeight="1" x14ac:dyDescent="0.3">
      <c r="A367" s="712"/>
      <c r="B367" s="675"/>
      <c r="C367" s="672"/>
      <c r="D367" s="72" t="s">
        <v>78</v>
      </c>
      <c r="E367" s="678"/>
      <c r="F367" s="672"/>
      <c r="G367" s="73">
        <f t="shared" si="81"/>
        <v>0</v>
      </c>
      <c r="H367" s="74">
        <f t="shared" si="73"/>
        <v>0</v>
      </c>
      <c r="I367" s="75"/>
      <c r="J367" s="75"/>
      <c r="K367" s="75"/>
      <c r="L367" s="76"/>
      <c r="M367" s="77">
        <f t="shared" si="134"/>
        <v>0</v>
      </c>
      <c r="N367" s="78"/>
      <c r="O367" s="78"/>
      <c r="P367" s="78"/>
      <c r="Q367" s="87"/>
      <c r="R367" s="79"/>
      <c r="S367" s="80"/>
      <c r="T367" s="78"/>
      <c r="U367" s="78"/>
      <c r="V367" s="78"/>
      <c r="W367" s="78"/>
      <c r="X367" s="81"/>
      <c r="Y367" s="62"/>
      <c r="Z367" s="63"/>
      <c r="AA367" s="64"/>
      <c r="AB367" s="65"/>
      <c r="AC367" s="65"/>
      <c r="AD367" s="65"/>
      <c r="AE367" s="65"/>
      <c r="AF367" s="66"/>
      <c r="AG367" s="82"/>
      <c r="AH367" s="76"/>
      <c r="AI367" s="82"/>
      <c r="AJ367" s="83">
        <f>SUM(AK367:AM367)</f>
        <v>0</v>
      </c>
      <c r="AK367" s="84"/>
      <c r="AL367" s="75"/>
      <c r="AM367" s="85"/>
      <c r="AN367" s="82" t="s">
        <v>75</v>
      </c>
      <c r="AO367" s="75" t="s">
        <v>75</v>
      </c>
      <c r="AP367" s="85" t="s">
        <v>75</v>
      </c>
      <c r="AQ367" s="82" t="s">
        <v>75</v>
      </c>
      <c r="AR367" s="75" t="s">
        <v>75</v>
      </c>
      <c r="AS367" s="75" t="s">
        <v>75</v>
      </c>
      <c r="AT367" s="75" t="s">
        <v>75</v>
      </c>
      <c r="AU367" s="76" t="s">
        <v>75</v>
      </c>
      <c r="AV367" s="86">
        <f t="shared" si="143"/>
        <v>0</v>
      </c>
      <c r="AW367" s="78"/>
      <c r="AX367" s="78"/>
      <c r="AY367" s="78"/>
      <c r="AZ367" s="78"/>
      <c r="BA367" s="78"/>
      <c r="BB367" s="78"/>
      <c r="BC367" s="78"/>
      <c r="BD367" s="78"/>
      <c r="BE367" s="81"/>
    </row>
    <row r="368" spans="1:57" ht="34.049999999999997" customHeight="1" x14ac:dyDescent="0.3">
      <c r="A368" s="712"/>
      <c r="B368" s="675"/>
      <c r="C368" s="672"/>
      <c r="D368" s="72" t="s">
        <v>79</v>
      </c>
      <c r="E368" s="678"/>
      <c r="F368" s="672"/>
      <c r="G368" s="73">
        <f t="shared" si="81"/>
        <v>154</v>
      </c>
      <c r="H368" s="74">
        <f t="shared" si="73"/>
        <v>2</v>
      </c>
      <c r="I368" s="75">
        <v>2</v>
      </c>
      <c r="J368" s="75"/>
      <c r="K368" s="75"/>
      <c r="L368" s="76"/>
      <c r="M368" s="77">
        <f t="shared" si="134"/>
        <v>152</v>
      </c>
      <c r="N368" s="78"/>
      <c r="O368" s="78"/>
      <c r="P368" s="78"/>
      <c r="Q368" s="78"/>
      <c r="R368" s="79">
        <v>152</v>
      </c>
      <c r="S368" s="80"/>
      <c r="T368" s="78"/>
      <c r="U368" s="78"/>
      <c r="V368" s="78">
        <v>152</v>
      </c>
      <c r="W368" s="78"/>
      <c r="X368" s="81"/>
      <c r="Y368" s="62">
        <v>142</v>
      </c>
      <c r="Z368" s="63">
        <v>10</v>
      </c>
      <c r="AA368" s="64"/>
      <c r="AB368" s="65">
        <v>38</v>
      </c>
      <c r="AC368" s="65">
        <v>32</v>
      </c>
      <c r="AD368" s="65">
        <v>4</v>
      </c>
      <c r="AE368" s="65">
        <v>87</v>
      </c>
      <c r="AF368" s="66">
        <v>9</v>
      </c>
      <c r="AG368" s="82">
        <v>30</v>
      </c>
      <c r="AH368" s="76">
        <v>13</v>
      </c>
      <c r="AI368" s="82">
        <v>100</v>
      </c>
      <c r="AJ368" s="83">
        <f t="shared" ref="AJ368:AJ369" si="145">SUM(AQ368:AU368)</f>
        <v>152</v>
      </c>
      <c r="AK368" s="84" t="s">
        <v>77</v>
      </c>
      <c r="AL368" s="75" t="s">
        <v>77</v>
      </c>
      <c r="AM368" s="85" t="s">
        <v>77</v>
      </c>
      <c r="AN368" s="82" t="s">
        <v>75</v>
      </c>
      <c r="AO368" s="75" t="s">
        <v>75</v>
      </c>
      <c r="AP368" s="85" t="s">
        <v>75</v>
      </c>
      <c r="AQ368" s="88">
        <v>29</v>
      </c>
      <c r="AR368" s="76">
        <v>34</v>
      </c>
      <c r="AS368" s="76">
        <v>31</v>
      </c>
      <c r="AT368" s="76">
        <v>29</v>
      </c>
      <c r="AU368" s="85">
        <v>29</v>
      </c>
      <c r="AV368" s="86">
        <f t="shared" si="143"/>
        <v>2</v>
      </c>
      <c r="AW368" s="78"/>
      <c r="AX368" s="78"/>
      <c r="AY368" s="78"/>
      <c r="AZ368" s="78"/>
      <c r="BA368" s="78">
        <v>2</v>
      </c>
      <c r="BB368" s="78"/>
      <c r="BC368" s="78"/>
      <c r="BD368" s="78"/>
      <c r="BE368" s="81"/>
    </row>
    <row r="369" spans="1:57" ht="34.049999999999997" customHeight="1" x14ac:dyDescent="0.3">
      <c r="A369" s="712"/>
      <c r="B369" s="676"/>
      <c r="C369" s="673"/>
      <c r="D369" s="89" t="s">
        <v>80</v>
      </c>
      <c r="E369" s="679"/>
      <c r="F369" s="673"/>
      <c r="G369" s="90">
        <f t="shared" si="81"/>
        <v>0</v>
      </c>
      <c r="H369" s="91">
        <f t="shared" si="73"/>
        <v>0</v>
      </c>
      <c r="I369" s="92"/>
      <c r="J369" s="92"/>
      <c r="K369" s="92"/>
      <c r="L369" s="93"/>
      <c r="M369" s="94">
        <f t="shared" si="134"/>
        <v>0</v>
      </c>
      <c r="N369" s="95"/>
      <c r="O369" s="95"/>
      <c r="P369" s="95"/>
      <c r="Q369" s="95"/>
      <c r="R369" s="96"/>
      <c r="S369" s="97"/>
      <c r="T369" s="98"/>
      <c r="U369" s="98"/>
      <c r="V369" s="98"/>
      <c r="W369" s="98"/>
      <c r="X369" s="99"/>
      <c r="Y369" s="100"/>
      <c r="Z369" s="81"/>
      <c r="AA369" s="82"/>
      <c r="AB369" s="75"/>
      <c r="AC369" s="75"/>
      <c r="AD369" s="75"/>
      <c r="AE369" s="75"/>
      <c r="AF369" s="76"/>
      <c r="AG369" s="101"/>
      <c r="AH369" s="102"/>
      <c r="AI369" s="103"/>
      <c r="AJ369" s="104">
        <f t="shared" si="145"/>
        <v>0</v>
      </c>
      <c r="AK369" s="105" t="s">
        <v>75</v>
      </c>
      <c r="AL369" s="92" t="s">
        <v>75</v>
      </c>
      <c r="AM369" s="106" t="s">
        <v>75</v>
      </c>
      <c r="AN369" s="103" t="s">
        <v>75</v>
      </c>
      <c r="AO369" s="92" t="s">
        <v>77</v>
      </c>
      <c r="AP369" s="106" t="s">
        <v>77</v>
      </c>
      <c r="AQ369" s="103"/>
      <c r="AR369" s="92"/>
      <c r="AS369" s="92"/>
      <c r="AT369" s="92"/>
      <c r="AU369" s="93"/>
      <c r="AV369" s="107">
        <f t="shared" si="143"/>
        <v>0</v>
      </c>
      <c r="AW369" s="98"/>
      <c r="AX369" s="98"/>
      <c r="AY369" s="98"/>
      <c r="AZ369" s="98"/>
      <c r="BA369" s="98"/>
      <c r="BB369" s="98"/>
      <c r="BC369" s="98"/>
      <c r="BD369" s="98"/>
      <c r="BE369" s="99"/>
    </row>
    <row r="370" spans="1:57" ht="34.049999999999997" customHeight="1" x14ac:dyDescent="0.3">
      <c r="A370" s="713" t="s">
        <v>229</v>
      </c>
      <c r="B370" s="674" t="s">
        <v>230</v>
      </c>
      <c r="C370" s="671" t="s">
        <v>231</v>
      </c>
      <c r="D370" s="51" t="s">
        <v>74</v>
      </c>
      <c r="E370" s="724">
        <v>404</v>
      </c>
      <c r="F370" s="681">
        <f>E370-SUM(M370:M374)</f>
        <v>-27</v>
      </c>
      <c r="G370" s="53">
        <f t="shared" si="81"/>
        <v>42</v>
      </c>
      <c r="H370" s="54">
        <f t="shared" si="73"/>
        <v>0</v>
      </c>
      <c r="I370" s="55"/>
      <c r="J370" s="55"/>
      <c r="K370" s="55"/>
      <c r="L370" s="56"/>
      <c r="M370" s="57">
        <f t="shared" si="134"/>
        <v>40</v>
      </c>
      <c r="N370" s="58">
        <v>40</v>
      </c>
      <c r="O370" s="58"/>
      <c r="P370" s="58"/>
      <c r="Q370" s="58"/>
      <c r="R370" s="61"/>
      <c r="S370" s="62">
        <v>3</v>
      </c>
      <c r="T370" s="62"/>
      <c r="U370" s="62"/>
      <c r="V370" s="108">
        <v>34</v>
      </c>
      <c r="W370" s="108">
        <v>3</v>
      </c>
      <c r="X370" s="63"/>
      <c r="Y370" s="60">
        <v>37</v>
      </c>
      <c r="Z370" s="61">
        <v>3</v>
      </c>
      <c r="AA370" s="67"/>
      <c r="AB370" s="55">
        <v>6</v>
      </c>
      <c r="AC370" s="55">
        <v>6</v>
      </c>
      <c r="AD370" s="55">
        <v>3</v>
      </c>
      <c r="AE370" s="55">
        <v>37</v>
      </c>
      <c r="AF370" s="56">
        <v>3</v>
      </c>
      <c r="AG370" s="67">
        <v>35</v>
      </c>
      <c r="AH370" s="70">
        <v>7.6</v>
      </c>
      <c r="AI370" s="69">
        <v>16</v>
      </c>
      <c r="AJ370" s="68">
        <f t="shared" ref="AJ370:AJ371" si="146">SUM(AN370:AP370)</f>
        <v>40</v>
      </c>
      <c r="AK370" s="69" t="s">
        <v>75</v>
      </c>
      <c r="AL370" s="55" t="s">
        <v>75</v>
      </c>
      <c r="AM370" s="70" t="s">
        <v>75</v>
      </c>
      <c r="AN370" s="67">
        <v>2</v>
      </c>
      <c r="AO370" s="55">
        <v>28</v>
      </c>
      <c r="AP370" s="70">
        <v>10</v>
      </c>
      <c r="AQ370" s="67" t="s">
        <v>75</v>
      </c>
      <c r="AR370" s="55" t="s">
        <v>75</v>
      </c>
      <c r="AS370" s="55" t="s">
        <v>75</v>
      </c>
      <c r="AT370" s="55" t="s">
        <v>75</v>
      </c>
      <c r="AU370" s="70" t="s">
        <v>75</v>
      </c>
      <c r="AV370" s="71">
        <f t="shared" si="143"/>
        <v>2</v>
      </c>
      <c r="AW370" s="108"/>
      <c r="AX370" s="108"/>
      <c r="AY370" s="108"/>
      <c r="AZ370" s="108"/>
      <c r="BA370" s="108">
        <v>2</v>
      </c>
      <c r="BB370" s="108"/>
      <c r="BC370" s="108"/>
      <c r="BD370" s="108"/>
      <c r="BE370" s="63"/>
    </row>
    <row r="371" spans="1:57" ht="34.049999999999997" customHeight="1" x14ac:dyDescent="0.3">
      <c r="A371" s="702"/>
      <c r="B371" s="675"/>
      <c r="C371" s="672"/>
      <c r="D371" s="72" t="s">
        <v>76</v>
      </c>
      <c r="E371" s="678"/>
      <c r="F371" s="672"/>
      <c r="G371" s="73">
        <f t="shared" si="81"/>
        <v>0</v>
      </c>
      <c r="H371" s="74">
        <f t="shared" si="73"/>
        <v>0</v>
      </c>
      <c r="I371" s="75"/>
      <c r="J371" s="75"/>
      <c r="K371" s="75"/>
      <c r="L371" s="76"/>
      <c r="M371" s="77">
        <f t="shared" si="134"/>
        <v>0</v>
      </c>
      <c r="N371" s="78"/>
      <c r="O371" s="78"/>
      <c r="P371" s="78"/>
      <c r="Q371" s="78"/>
      <c r="R371" s="81"/>
      <c r="S371" s="62"/>
      <c r="T371" s="62"/>
      <c r="U371" s="62"/>
      <c r="V371" s="108"/>
      <c r="W371" s="108"/>
      <c r="X371" s="63"/>
      <c r="Y371" s="109"/>
      <c r="Z371" s="63"/>
      <c r="AA371" s="64"/>
      <c r="AB371" s="65"/>
      <c r="AC371" s="65"/>
      <c r="AD371" s="65"/>
      <c r="AE371" s="65"/>
      <c r="AF371" s="66"/>
      <c r="AG371" s="82"/>
      <c r="AH371" s="85"/>
      <c r="AI371" s="84"/>
      <c r="AJ371" s="83">
        <f t="shared" si="146"/>
        <v>0</v>
      </c>
      <c r="AK371" s="84" t="s">
        <v>77</v>
      </c>
      <c r="AL371" s="75" t="s">
        <v>77</v>
      </c>
      <c r="AM371" s="85" t="s">
        <v>77</v>
      </c>
      <c r="AN371" s="82"/>
      <c r="AO371" s="75"/>
      <c r="AP371" s="85"/>
      <c r="AQ371" s="82" t="s">
        <v>75</v>
      </c>
      <c r="AR371" s="75" t="s">
        <v>75</v>
      </c>
      <c r="AS371" s="75" t="s">
        <v>75</v>
      </c>
      <c r="AT371" s="75" t="s">
        <v>75</v>
      </c>
      <c r="AU371" s="85" t="s">
        <v>75</v>
      </c>
      <c r="AV371" s="86">
        <f t="shared" si="143"/>
        <v>0</v>
      </c>
      <c r="AW371" s="108"/>
      <c r="AX371" s="108"/>
      <c r="AY371" s="108"/>
      <c r="AZ371" s="108"/>
      <c r="BA371" s="108"/>
      <c r="BB371" s="108"/>
      <c r="BC371" s="108"/>
      <c r="BD371" s="108"/>
      <c r="BE371" s="63"/>
    </row>
    <row r="372" spans="1:57" ht="34.049999999999997" customHeight="1" x14ac:dyDescent="0.3">
      <c r="A372" s="702"/>
      <c r="B372" s="675"/>
      <c r="C372" s="672"/>
      <c r="D372" s="72" t="s">
        <v>78</v>
      </c>
      <c r="E372" s="678"/>
      <c r="F372" s="672"/>
      <c r="G372" s="73">
        <f t="shared" si="81"/>
        <v>0</v>
      </c>
      <c r="H372" s="74">
        <f t="shared" si="73"/>
        <v>0</v>
      </c>
      <c r="I372" s="75"/>
      <c r="J372" s="75"/>
      <c r="K372" s="75"/>
      <c r="L372" s="76"/>
      <c r="M372" s="77">
        <f t="shared" si="134"/>
        <v>0</v>
      </c>
      <c r="N372" s="78"/>
      <c r="O372" s="78"/>
      <c r="P372" s="78"/>
      <c r="Q372" s="78"/>
      <c r="R372" s="81"/>
      <c r="S372" s="62"/>
      <c r="T372" s="62"/>
      <c r="U372" s="62"/>
      <c r="V372" s="108"/>
      <c r="W372" s="108"/>
      <c r="X372" s="63"/>
      <c r="Y372" s="109"/>
      <c r="Z372" s="63"/>
      <c r="AA372" s="64"/>
      <c r="AB372" s="65"/>
      <c r="AC372" s="65"/>
      <c r="AD372" s="65"/>
      <c r="AE372" s="65"/>
      <c r="AF372" s="66"/>
      <c r="AG372" s="82"/>
      <c r="AH372" s="85"/>
      <c r="AI372" s="84"/>
      <c r="AJ372" s="83">
        <f>SUM(AK372:AM372)</f>
        <v>0</v>
      </c>
      <c r="AK372" s="84"/>
      <c r="AL372" s="75"/>
      <c r="AM372" s="85"/>
      <c r="AN372" s="82" t="s">
        <v>75</v>
      </c>
      <c r="AO372" s="75" t="s">
        <v>75</v>
      </c>
      <c r="AP372" s="85" t="s">
        <v>75</v>
      </c>
      <c r="AQ372" s="82" t="s">
        <v>75</v>
      </c>
      <c r="AR372" s="75" t="s">
        <v>75</v>
      </c>
      <c r="AS372" s="75" t="s">
        <v>75</v>
      </c>
      <c r="AT372" s="75" t="s">
        <v>75</v>
      </c>
      <c r="AU372" s="85" t="s">
        <v>75</v>
      </c>
      <c r="AV372" s="86">
        <f t="shared" si="143"/>
        <v>0</v>
      </c>
      <c r="AW372" s="108"/>
      <c r="AX372" s="108"/>
      <c r="AY372" s="108"/>
      <c r="AZ372" s="108"/>
      <c r="BA372" s="108"/>
      <c r="BB372" s="108"/>
      <c r="BC372" s="108"/>
      <c r="BD372" s="108"/>
      <c r="BE372" s="63"/>
    </row>
    <row r="373" spans="1:57" ht="34.049999999999997" customHeight="1" x14ac:dyDescent="0.3">
      <c r="A373" s="702"/>
      <c r="B373" s="675"/>
      <c r="C373" s="672"/>
      <c r="D373" s="72" t="s">
        <v>79</v>
      </c>
      <c r="E373" s="678"/>
      <c r="F373" s="672"/>
      <c r="G373" s="73">
        <f t="shared" si="81"/>
        <v>397</v>
      </c>
      <c r="H373" s="74">
        <f t="shared" si="73"/>
        <v>0</v>
      </c>
      <c r="I373" s="75"/>
      <c r="J373" s="75"/>
      <c r="K373" s="75"/>
      <c r="L373" s="76"/>
      <c r="M373" s="77">
        <v>391</v>
      </c>
      <c r="N373" s="78">
        <v>391</v>
      </c>
      <c r="O373" s="78"/>
      <c r="P373" s="78"/>
      <c r="Q373" s="78"/>
      <c r="R373" s="81"/>
      <c r="S373" s="62">
        <v>20</v>
      </c>
      <c r="T373" s="62"/>
      <c r="U373" s="62"/>
      <c r="V373" s="108">
        <v>362</v>
      </c>
      <c r="W373" s="108">
        <v>9</v>
      </c>
      <c r="X373" s="63"/>
      <c r="Y373" s="109">
        <v>335</v>
      </c>
      <c r="Z373" s="63">
        <v>56</v>
      </c>
      <c r="AA373" s="64"/>
      <c r="AB373" s="65">
        <v>87</v>
      </c>
      <c r="AC373" s="65">
        <v>86</v>
      </c>
      <c r="AD373" s="65">
        <v>22</v>
      </c>
      <c r="AE373" s="65">
        <v>330</v>
      </c>
      <c r="AF373" s="66">
        <v>21</v>
      </c>
      <c r="AG373" s="82">
        <v>33.700000000000003</v>
      </c>
      <c r="AH373" s="85">
        <v>11.5</v>
      </c>
      <c r="AI373" s="84">
        <v>120</v>
      </c>
      <c r="AJ373" s="83">
        <f t="shared" ref="AJ373:AJ374" si="147">SUM(AQ373:AU373)</f>
        <v>391</v>
      </c>
      <c r="AK373" s="84" t="s">
        <v>77</v>
      </c>
      <c r="AL373" s="75" t="s">
        <v>77</v>
      </c>
      <c r="AM373" s="85" t="s">
        <v>77</v>
      </c>
      <c r="AN373" s="82" t="s">
        <v>75</v>
      </c>
      <c r="AO373" s="75" t="s">
        <v>75</v>
      </c>
      <c r="AP373" s="85" t="s">
        <v>75</v>
      </c>
      <c r="AQ373" s="122">
        <v>33</v>
      </c>
      <c r="AR373" s="123">
        <v>112</v>
      </c>
      <c r="AS373" s="123">
        <v>204</v>
      </c>
      <c r="AT373" s="123">
        <v>24</v>
      </c>
      <c r="AU373" s="138">
        <v>18</v>
      </c>
      <c r="AV373" s="86">
        <f t="shared" si="143"/>
        <v>6</v>
      </c>
      <c r="AW373" s="108"/>
      <c r="AX373" s="108"/>
      <c r="AY373" s="108"/>
      <c r="AZ373" s="108"/>
      <c r="BA373" s="108">
        <v>4</v>
      </c>
      <c r="BB373" s="108"/>
      <c r="BC373" s="108"/>
      <c r="BD373" s="108">
        <v>2</v>
      </c>
      <c r="BE373" s="63"/>
    </row>
    <row r="374" spans="1:57" ht="34.049999999999997" customHeight="1" x14ac:dyDescent="0.3">
      <c r="A374" s="702"/>
      <c r="B374" s="676"/>
      <c r="C374" s="721"/>
      <c r="D374" s="89" t="s">
        <v>80</v>
      </c>
      <c r="E374" s="679"/>
      <c r="F374" s="673"/>
      <c r="G374" s="90">
        <f t="shared" si="81"/>
        <v>0</v>
      </c>
      <c r="H374" s="91">
        <f t="shared" si="73"/>
        <v>0</v>
      </c>
      <c r="I374" s="92"/>
      <c r="J374" s="92"/>
      <c r="K374" s="92"/>
      <c r="L374" s="93"/>
      <c r="M374" s="110">
        <f t="shared" ref="M374:M628" si="148">IF(AND(SUM(N374:R374)=SUM(Y374:Z374),SUM(S374:X374)=SUM(Y374:Z374)),SUM(N374:R374),"ПЕРЕВІРТЕ ПРАВИЛЬНІСТЬ ДАНИХ")</f>
        <v>0</v>
      </c>
      <c r="N374" s="98"/>
      <c r="O374" s="98"/>
      <c r="P374" s="98"/>
      <c r="Q374" s="98"/>
      <c r="R374" s="99"/>
      <c r="S374" s="100"/>
      <c r="T374" s="100"/>
      <c r="U374" s="100"/>
      <c r="V374" s="78"/>
      <c r="W374" s="78"/>
      <c r="X374" s="81"/>
      <c r="Y374" s="80"/>
      <c r="Z374" s="81"/>
      <c r="AA374" s="82"/>
      <c r="AB374" s="75"/>
      <c r="AC374" s="75"/>
      <c r="AD374" s="75"/>
      <c r="AE374" s="75"/>
      <c r="AF374" s="76"/>
      <c r="AG374" s="103"/>
      <c r="AH374" s="106"/>
      <c r="AI374" s="111"/>
      <c r="AJ374" s="112">
        <f t="shared" si="147"/>
        <v>0</v>
      </c>
      <c r="AK374" s="105" t="s">
        <v>75</v>
      </c>
      <c r="AL374" s="92" t="s">
        <v>75</v>
      </c>
      <c r="AM374" s="106" t="s">
        <v>75</v>
      </c>
      <c r="AN374" s="103" t="s">
        <v>75</v>
      </c>
      <c r="AO374" s="92" t="s">
        <v>77</v>
      </c>
      <c r="AP374" s="106" t="s">
        <v>77</v>
      </c>
      <c r="AQ374" s="103"/>
      <c r="AR374" s="92"/>
      <c r="AS374" s="92"/>
      <c r="AT374" s="92"/>
      <c r="AU374" s="106"/>
      <c r="AV374" s="107">
        <f t="shared" si="143"/>
        <v>0</v>
      </c>
      <c r="AW374" s="78"/>
      <c r="AX374" s="78"/>
      <c r="AY374" s="78"/>
      <c r="AZ374" s="78"/>
      <c r="BA374" s="78"/>
      <c r="BB374" s="78"/>
      <c r="BC374" s="78"/>
      <c r="BD374" s="78"/>
      <c r="BE374" s="81"/>
    </row>
    <row r="375" spans="1:57" ht="34.049999999999997" customHeight="1" x14ac:dyDescent="0.3">
      <c r="A375" s="702"/>
      <c r="B375" s="674" t="s">
        <v>232</v>
      </c>
      <c r="C375" s="671" t="s">
        <v>233</v>
      </c>
      <c r="D375" s="51" t="s">
        <v>74</v>
      </c>
      <c r="E375" s="724">
        <v>250</v>
      </c>
      <c r="F375" s="681">
        <f>E375-SUM(M375:M379)</f>
        <v>36</v>
      </c>
      <c r="G375" s="53">
        <f t="shared" si="81"/>
        <v>0</v>
      </c>
      <c r="H375" s="54">
        <f t="shared" si="73"/>
        <v>0</v>
      </c>
      <c r="I375" s="55"/>
      <c r="J375" s="55"/>
      <c r="K375" s="55"/>
      <c r="L375" s="56"/>
      <c r="M375" s="57">
        <f t="shared" si="148"/>
        <v>0</v>
      </c>
      <c r="N375" s="58"/>
      <c r="O375" s="58"/>
      <c r="P375" s="58"/>
      <c r="Q375" s="58"/>
      <c r="R375" s="61"/>
      <c r="S375" s="113"/>
      <c r="T375" s="113"/>
      <c r="U375" s="113"/>
      <c r="V375" s="58"/>
      <c r="W375" s="58"/>
      <c r="X375" s="61"/>
      <c r="Y375" s="60"/>
      <c r="Z375" s="61"/>
      <c r="AA375" s="67"/>
      <c r="AB375" s="55"/>
      <c r="AC375" s="55"/>
      <c r="AD375" s="55"/>
      <c r="AE375" s="55"/>
      <c r="AF375" s="56"/>
      <c r="AG375" s="67"/>
      <c r="AH375" s="70"/>
      <c r="AI375" s="69"/>
      <c r="AJ375" s="68">
        <f t="shared" ref="AJ375:AJ376" si="149">SUM(AN375:AP375)</f>
        <v>0</v>
      </c>
      <c r="AK375" s="69" t="s">
        <v>75</v>
      </c>
      <c r="AL375" s="55" t="s">
        <v>75</v>
      </c>
      <c r="AM375" s="70" t="s">
        <v>75</v>
      </c>
      <c r="AN375" s="67"/>
      <c r="AO375" s="55"/>
      <c r="AP375" s="70"/>
      <c r="AQ375" s="67" t="s">
        <v>75</v>
      </c>
      <c r="AR375" s="55" t="s">
        <v>75</v>
      </c>
      <c r="AS375" s="55" t="s">
        <v>75</v>
      </c>
      <c r="AT375" s="55" t="s">
        <v>75</v>
      </c>
      <c r="AU375" s="70" t="s">
        <v>75</v>
      </c>
      <c r="AV375" s="71">
        <f t="shared" si="143"/>
        <v>0</v>
      </c>
      <c r="AW375" s="58"/>
      <c r="AX375" s="58"/>
      <c r="AY375" s="58"/>
      <c r="AZ375" s="58"/>
      <c r="BA375" s="58"/>
      <c r="BB375" s="58"/>
      <c r="BC375" s="58"/>
      <c r="BD375" s="58"/>
      <c r="BE375" s="61"/>
    </row>
    <row r="376" spans="1:57" ht="34.049999999999997" customHeight="1" x14ac:dyDescent="0.3">
      <c r="A376" s="702"/>
      <c r="B376" s="675"/>
      <c r="C376" s="672"/>
      <c r="D376" s="72" t="s">
        <v>76</v>
      </c>
      <c r="E376" s="678"/>
      <c r="F376" s="672"/>
      <c r="G376" s="73">
        <f t="shared" si="81"/>
        <v>0</v>
      </c>
      <c r="H376" s="74">
        <f t="shared" si="73"/>
        <v>0</v>
      </c>
      <c r="I376" s="75"/>
      <c r="J376" s="75"/>
      <c r="K376" s="75"/>
      <c r="L376" s="76"/>
      <c r="M376" s="77">
        <f t="shared" si="148"/>
        <v>0</v>
      </c>
      <c r="N376" s="78"/>
      <c r="O376" s="78"/>
      <c r="P376" s="78"/>
      <c r="Q376" s="78"/>
      <c r="R376" s="81"/>
      <c r="S376" s="62"/>
      <c r="T376" s="62"/>
      <c r="U376" s="62"/>
      <c r="V376" s="108"/>
      <c r="W376" s="108"/>
      <c r="X376" s="63"/>
      <c r="Y376" s="109"/>
      <c r="Z376" s="63"/>
      <c r="AA376" s="64"/>
      <c r="AB376" s="65"/>
      <c r="AC376" s="65"/>
      <c r="AD376" s="65"/>
      <c r="AE376" s="65"/>
      <c r="AF376" s="66"/>
      <c r="AG376" s="82"/>
      <c r="AH376" s="85"/>
      <c r="AI376" s="84"/>
      <c r="AJ376" s="83">
        <f t="shared" si="149"/>
        <v>0</v>
      </c>
      <c r="AK376" s="84" t="s">
        <v>77</v>
      </c>
      <c r="AL376" s="75" t="s">
        <v>77</v>
      </c>
      <c r="AM376" s="85" t="s">
        <v>77</v>
      </c>
      <c r="AN376" s="82"/>
      <c r="AO376" s="75"/>
      <c r="AP376" s="85"/>
      <c r="AQ376" s="82" t="s">
        <v>75</v>
      </c>
      <c r="AR376" s="75" t="s">
        <v>75</v>
      </c>
      <c r="AS376" s="75" t="s">
        <v>75</v>
      </c>
      <c r="AT376" s="75" t="s">
        <v>75</v>
      </c>
      <c r="AU376" s="85" t="s">
        <v>75</v>
      </c>
      <c r="AV376" s="86">
        <f t="shared" si="143"/>
        <v>0</v>
      </c>
      <c r="AW376" s="108"/>
      <c r="AX376" s="108"/>
      <c r="AY376" s="108"/>
      <c r="AZ376" s="108"/>
      <c r="BA376" s="108"/>
      <c r="BB376" s="108"/>
      <c r="BC376" s="108"/>
      <c r="BD376" s="108"/>
      <c r="BE376" s="63"/>
    </row>
    <row r="377" spans="1:57" ht="34.049999999999997" customHeight="1" x14ac:dyDescent="0.3">
      <c r="A377" s="702"/>
      <c r="B377" s="675"/>
      <c r="C377" s="672"/>
      <c r="D377" s="72" t="s">
        <v>78</v>
      </c>
      <c r="E377" s="678"/>
      <c r="F377" s="672"/>
      <c r="G377" s="73">
        <f t="shared" si="81"/>
        <v>0</v>
      </c>
      <c r="H377" s="74">
        <f t="shared" si="73"/>
        <v>0</v>
      </c>
      <c r="I377" s="75"/>
      <c r="J377" s="75"/>
      <c r="K377" s="75"/>
      <c r="L377" s="76"/>
      <c r="M377" s="77">
        <f t="shared" si="148"/>
        <v>0</v>
      </c>
      <c r="N377" s="78"/>
      <c r="O377" s="78"/>
      <c r="P377" s="78"/>
      <c r="Q377" s="78"/>
      <c r="R377" s="81"/>
      <c r="S377" s="62"/>
      <c r="T377" s="62"/>
      <c r="U377" s="62"/>
      <c r="V377" s="108"/>
      <c r="W377" s="108"/>
      <c r="X377" s="63"/>
      <c r="Y377" s="109"/>
      <c r="Z377" s="63"/>
      <c r="AA377" s="64"/>
      <c r="AB377" s="65"/>
      <c r="AC377" s="65"/>
      <c r="AD377" s="65"/>
      <c r="AE377" s="65"/>
      <c r="AF377" s="66"/>
      <c r="AG377" s="82"/>
      <c r="AH377" s="85"/>
      <c r="AI377" s="84"/>
      <c r="AJ377" s="83">
        <f>SUM(AK377:AM377)</f>
        <v>0</v>
      </c>
      <c r="AK377" s="84"/>
      <c r="AL377" s="75"/>
      <c r="AM377" s="85"/>
      <c r="AN377" s="82" t="s">
        <v>75</v>
      </c>
      <c r="AO377" s="75" t="s">
        <v>75</v>
      </c>
      <c r="AP377" s="85" t="s">
        <v>75</v>
      </c>
      <c r="AQ377" s="82" t="s">
        <v>75</v>
      </c>
      <c r="AR377" s="75" t="s">
        <v>75</v>
      </c>
      <c r="AS377" s="75" t="s">
        <v>75</v>
      </c>
      <c r="AT377" s="75" t="s">
        <v>75</v>
      </c>
      <c r="AU377" s="85" t="s">
        <v>75</v>
      </c>
      <c r="AV377" s="86">
        <f t="shared" si="143"/>
        <v>0</v>
      </c>
      <c r="AW377" s="108"/>
      <c r="AX377" s="108"/>
      <c r="AY377" s="108"/>
      <c r="AZ377" s="108"/>
      <c r="BA377" s="108"/>
      <c r="BB377" s="108"/>
      <c r="BC377" s="108"/>
      <c r="BD377" s="108"/>
      <c r="BE377" s="63"/>
    </row>
    <row r="378" spans="1:57" ht="34.049999999999997" customHeight="1" x14ac:dyDescent="0.3">
      <c r="A378" s="702"/>
      <c r="B378" s="675"/>
      <c r="C378" s="672"/>
      <c r="D378" s="72" t="s">
        <v>79</v>
      </c>
      <c r="E378" s="678"/>
      <c r="F378" s="672"/>
      <c r="G378" s="73">
        <f t="shared" si="81"/>
        <v>221</v>
      </c>
      <c r="H378" s="74">
        <f t="shared" si="73"/>
        <v>5</v>
      </c>
      <c r="I378" s="75">
        <v>4</v>
      </c>
      <c r="J378" s="75">
        <v>1</v>
      </c>
      <c r="K378" s="75"/>
      <c r="L378" s="76"/>
      <c r="M378" s="77">
        <f t="shared" si="148"/>
        <v>214</v>
      </c>
      <c r="N378" s="78">
        <v>214</v>
      </c>
      <c r="O378" s="78"/>
      <c r="P378" s="78"/>
      <c r="Q378" s="78"/>
      <c r="R378" s="81"/>
      <c r="S378" s="62">
        <v>93</v>
      </c>
      <c r="T378" s="62"/>
      <c r="U378" s="62"/>
      <c r="V378" s="108">
        <v>116</v>
      </c>
      <c r="W378" s="108">
        <v>5</v>
      </c>
      <c r="X378" s="63"/>
      <c r="Y378" s="109">
        <v>193</v>
      </c>
      <c r="Z378" s="63">
        <v>21</v>
      </c>
      <c r="AA378" s="64"/>
      <c r="AB378" s="65">
        <v>46</v>
      </c>
      <c r="AC378" s="65">
        <v>45</v>
      </c>
      <c r="AD378" s="65">
        <v>15</v>
      </c>
      <c r="AE378" s="65">
        <v>69</v>
      </c>
      <c r="AF378" s="66">
        <v>25</v>
      </c>
      <c r="AG378" s="82">
        <v>38</v>
      </c>
      <c r="AH378" s="85">
        <v>15.6</v>
      </c>
      <c r="AI378" s="84" t="s">
        <v>234</v>
      </c>
      <c r="AJ378" s="83">
        <f t="shared" ref="AJ378:AJ379" si="150">SUM(AQ378:AU378)</f>
        <v>214</v>
      </c>
      <c r="AK378" s="84" t="s">
        <v>77</v>
      </c>
      <c r="AL378" s="75" t="s">
        <v>77</v>
      </c>
      <c r="AM378" s="85" t="s">
        <v>77</v>
      </c>
      <c r="AN378" s="82" t="s">
        <v>75</v>
      </c>
      <c r="AO378" s="75" t="s">
        <v>75</v>
      </c>
      <c r="AP378" s="85" t="s">
        <v>75</v>
      </c>
      <c r="AQ378" s="82">
        <v>6</v>
      </c>
      <c r="AR378" s="75">
        <v>47</v>
      </c>
      <c r="AS378" s="75">
        <v>78</v>
      </c>
      <c r="AT378" s="75">
        <v>61</v>
      </c>
      <c r="AU378" s="85">
        <v>22</v>
      </c>
      <c r="AV378" s="86">
        <f t="shared" si="143"/>
        <v>7</v>
      </c>
      <c r="AW378" s="108"/>
      <c r="AX378" s="108" t="s">
        <v>235</v>
      </c>
      <c r="AY378" s="108" t="s">
        <v>235</v>
      </c>
      <c r="AZ378" s="108"/>
      <c r="BA378" s="108">
        <v>5</v>
      </c>
      <c r="BB378" s="108"/>
      <c r="BC378" s="108"/>
      <c r="BD378" s="108">
        <v>2</v>
      </c>
      <c r="BE378" s="63"/>
    </row>
    <row r="379" spans="1:57" ht="34.049999999999997" customHeight="1" x14ac:dyDescent="0.3">
      <c r="A379" s="702"/>
      <c r="B379" s="676"/>
      <c r="C379" s="721"/>
      <c r="D379" s="89" t="s">
        <v>80</v>
      </c>
      <c r="E379" s="679"/>
      <c r="F379" s="673"/>
      <c r="G379" s="90">
        <f t="shared" si="81"/>
        <v>0</v>
      </c>
      <c r="H379" s="91">
        <f t="shared" si="73"/>
        <v>0</v>
      </c>
      <c r="I379" s="92"/>
      <c r="J379" s="92"/>
      <c r="K379" s="92"/>
      <c r="L379" s="93"/>
      <c r="M379" s="110">
        <f t="shared" si="148"/>
        <v>0</v>
      </c>
      <c r="N379" s="98"/>
      <c r="O379" s="98"/>
      <c r="P379" s="98"/>
      <c r="Q379" s="98"/>
      <c r="R379" s="99"/>
      <c r="S379" s="114"/>
      <c r="T379" s="114"/>
      <c r="U379" s="114"/>
      <c r="V379" s="98"/>
      <c r="W379" s="98"/>
      <c r="X379" s="99"/>
      <c r="Y379" s="97"/>
      <c r="Z379" s="99"/>
      <c r="AA379" s="103"/>
      <c r="AB379" s="92"/>
      <c r="AC379" s="92"/>
      <c r="AD379" s="92"/>
      <c r="AE379" s="92"/>
      <c r="AF379" s="93"/>
      <c r="AG379" s="103"/>
      <c r="AH379" s="106"/>
      <c r="AI379" s="105"/>
      <c r="AJ379" s="104">
        <f t="shared" si="150"/>
        <v>0</v>
      </c>
      <c r="AK379" s="105" t="s">
        <v>75</v>
      </c>
      <c r="AL379" s="92" t="s">
        <v>75</v>
      </c>
      <c r="AM379" s="106" t="s">
        <v>75</v>
      </c>
      <c r="AN379" s="103" t="s">
        <v>75</v>
      </c>
      <c r="AO379" s="92" t="s">
        <v>77</v>
      </c>
      <c r="AP379" s="106" t="s">
        <v>77</v>
      </c>
      <c r="AQ379" s="103"/>
      <c r="AR379" s="92"/>
      <c r="AS379" s="92"/>
      <c r="AT379" s="92"/>
      <c r="AU379" s="106"/>
      <c r="AV379" s="107">
        <f t="shared" si="143"/>
        <v>0</v>
      </c>
      <c r="AW379" s="98"/>
      <c r="AX379" s="98"/>
      <c r="AY379" s="98"/>
      <c r="AZ379" s="98"/>
      <c r="BA379" s="98"/>
      <c r="BB379" s="98"/>
      <c r="BC379" s="98"/>
      <c r="BD379" s="98"/>
      <c r="BE379" s="99"/>
    </row>
    <row r="380" spans="1:57" ht="34.049999999999997" customHeight="1" x14ac:dyDescent="0.3">
      <c r="A380" s="702"/>
      <c r="B380" s="674" t="s">
        <v>236</v>
      </c>
      <c r="C380" s="671" t="s">
        <v>237</v>
      </c>
      <c r="D380" s="51" t="s">
        <v>74</v>
      </c>
      <c r="E380" s="724">
        <v>90</v>
      </c>
      <c r="F380" s="681">
        <f>E380-SUM(M380:M384)</f>
        <v>6</v>
      </c>
      <c r="G380" s="53">
        <f t="shared" si="81"/>
        <v>0</v>
      </c>
      <c r="H380" s="54">
        <f t="shared" si="73"/>
        <v>0</v>
      </c>
      <c r="I380" s="55"/>
      <c r="J380" s="55"/>
      <c r="K380" s="55"/>
      <c r="L380" s="56"/>
      <c r="M380" s="57">
        <f t="shared" si="148"/>
        <v>0</v>
      </c>
      <c r="N380" s="58"/>
      <c r="O380" s="58"/>
      <c r="P380" s="58"/>
      <c r="Q380" s="58"/>
      <c r="R380" s="59"/>
      <c r="S380" s="60"/>
      <c r="T380" s="58"/>
      <c r="U380" s="58"/>
      <c r="V380" s="55"/>
      <c r="W380" s="58"/>
      <c r="X380" s="61"/>
      <c r="Y380" s="62"/>
      <c r="Z380" s="63"/>
      <c r="AA380" s="64"/>
      <c r="AB380" s="65"/>
      <c r="AC380" s="65"/>
      <c r="AD380" s="65"/>
      <c r="AE380" s="65"/>
      <c r="AF380" s="66"/>
      <c r="AG380" s="64"/>
      <c r="AH380" s="66"/>
      <c r="AI380" s="67"/>
      <c r="AJ380" s="68">
        <f t="shared" ref="AJ380:AJ381" si="151">SUM(AN380:AP380)</f>
        <v>0</v>
      </c>
      <c r="AK380" s="69" t="s">
        <v>75</v>
      </c>
      <c r="AL380" s="55" t="s">
        <v>75</v>
      </c>
      <c r="AM380" s="70" t="s">
        <v>75</v>
      </c>
      <c r="AN380" s="67"/>
      <c r="AO380" s="55"/>
      <c r="AP380" s="70"/>
      <c r="AQ380" s="67" t="s">
        <v>75</v>
      </c>
      <c r="AR380" s="55" t="s">
        <v>75</v>
      </c>
      <c r="AS380" s="55" t="s">
        <v>75</v>
      </c>
      <c r="AT380" s="55" t="s">
        <v>75</v>
      </c>
      <c r="AU380" s="56" t="s">
        <v>75</v>
      </c>
      <c r="AV380" s="71">
        <f t="shared" si="143"/>
        <v>0</v>
      </c>
      <c r="AW380" s="58"/>
      <c r="AX380" s="58"/>
      <c r="AY380" s="58"/>
      <c r="AZ380" s="58"/>
      <c r="BA380" s="58"/>
      <c r="BB380" s="58"/>
      <c r="BC380" s="58"/>
      <c r="BD380" s="58"/>
      <c r="BE380" s="61"/>
    </row>
    <row r="381" spans="1:57" ht="34.049999999999997" customHeight="1" x14ac:dyDescent="0.3">
      <c r="A381" s="702"/>
      <c r="B381" s="675"/>
      <c r="C381" s="672"/>
      <c r="D381" s="72" t="s">
        <v>76</v>
      </c>
      <c r="E381" s="678"/>
      <c r="F381" s="672"/>
      <c r="G381" s="73">
        <f t="shared" si="81"/>
        <v>0</v>
      </c>
      <c r="H381" s="74">
        <f t="shared" si="73"/>
        <v>0</v>
      </c>
      <c r="I381" s="75"/>
      <c r="J381" s="75"/>
      <c r="K381" s="75"/>
      <c r="L381" s="76"/>
      <c r="M381" s="77">
        <f t="shared" si="148"/>
        <v>0</v>
      </c>
      <c r="N381" s="78"/>
      <c r="O381" s="78"/>
      <c r="P381" s="78"/>
      <c r="Q381" s="78"/>
      <c r="R381" s="79"/>
      <c r="S381" s="80"/>
      <c r="T381" s="75"/>
      <c r="U381" s="75"/>
      <c r="V381" s="78"/>
      <c r="W381" s="78"/>
      <c r="X381" s="81"/>
      <c r="Y381" s="62"/>
      <c r="Z381" s="63"/>
      <c r="AA381" s="64"/>
      <c r="AB381" s="65"/>
      <c r="AC381" s="65"/>
      <c r="AD381" s="65"/>
      <c r="AE381" s="65"/>
      <c r="AF381" s="66"/>
      <c r="AG381" s="82"/>
      <c r="AH381" s="76"/>
      <c r="AI381" s="82"/>
      <c r="AJ381" s="83">
        <f t="shared" si="151"/>
        <v>0</v>
      </c>
      <c r="AK381" s="84" t="s">
        <v>77</v>
      </c>
      <c r="AL381" s="75" t="s">
        <v>77</v>
      </c>
      <c r="AM381" s="85" t="s">
        <v>77</v>
      </c>
      <c r="AN381" s="82"/>
      <c r="AO381" s="75"/>
      <c r="AP381" s="85"/>
      <c r="AQ381" s="82" t="s">
        <v>75</v>
      </c>
      <c r="AR381" s="75" t="s">
        <v>75</v>
      </c>
      <c r="AS381" s="75" t="s">
        <v>75</v>
      </c>
      <c r="AT381" s="75" t="s">
        <v>75</v>
      </c>
      <c r="AU381" s="76" t="s">
        <v>75</v>
      </c>
      <c r="AV381" s="86">
        <f t="shared" si="143"/>
        <v>0</v>
      </c>
      <c r="AW381" s="78"/>
      <c r="AX381" s="78"/>
      <c r="AY381" s="78"/>
      <c r="AZ381" s="78"/>
      <c r="BA381" s="78"/>
      <c r="BB381" s="78"/>
      <c r="BC381" s="78"/>
      <c r="BD381" s="78"/>
      <c r="BE381" s="81"/>
    </row>
    <row r="382" spans="1:57" ht="34.049999999999997" customHeight="1" x14ac:dyDescent="0.3">
      <c r="A382" s="702"/>
      <c r="B382" s="675"/>
      <c r="C382" s="672"/>
      <c r="D382" s="72" t="s">
        <v>78</v>
      </c>
      <c r="E382" s="678"/>
      <c r="F382" s="672"/>
      <c r="G382" s="73">
        <f t="shared" si="81"/>
        <v>0</v>
      </c>
      <c r="H382" s="74">
        <f t="shared" si="73"/>
        <v>0</v>
      </c>
      <c r="I382" s="75"/>
      <c r="J382" s="75"/>
      <c r="K382" s="75"/>
      <c r="L382" s="76"/>
      <c r="M382" s="77">
        <f t="shared" si="148"/>
        <v>0</v>
      </c>
      <c r="N382" s="78"/>
      <c r="O382" s="78"/>
      <c r="P382" s="78"/>
      <c r="Q382" s="87"/>
      <c r="R382" s="79"/>
      <c r="S382" s="80"/>
      <c r="T382" s="78"/>
      <c r="U382" s="78"/>
      <c r="V382" s="78"/>
      <c r="W382" s="78"/>
      <c r="X382" s="81"/>
      <c r="Y382" s="62"/>
      <c r="Z382" s="63"/>
      <c r="AA382" s="64"/>
      <c r="AB382" s="65"/>
      <c r="AC382" s="65"/>
      <c r="AD382" s="65"/>
      <c r="AE382" s="65"/>
      <c r="AF382" s="66"/>
      <c r="AG382" s="82"/>
      <c r="AH382" s="76"/>
      <c r="AI382" s="82"/>
      <c r="AJ382" s="83">
        <f>SUM(AK382:AM382)</f>
        <v>0</v>
      </c>
      <c r="AK382" s="84"/>
      <c r="AL382" s="75"/>
      <c r="AM382" s="85"/>
      <c r="AN382" s="82" t="s">
        <v>75</v>
      </c>
      <c r="AO382" s="75" t="s">
        <v>75</v>
      </c>
      <c r="AP382" s="85" t="s">
        <v>75</v>
      </c>
      <c r="AQ382" s="82" t="s">
        <v>75</v>
      </c>
      <c r="AR382" s="75" t="s">
        <v>75</v>
      </c>
      <c r="AS382" s="75" t="s">
        <v>75</v>
      </c>
      <c r="AT382" s="75" t="s">
        <v>75</v>
      </c>
      <c r="AU382" s="76" t="s">
        <v>75</v>
      </c>
      <c r="AV382" s="86">
        <f t="shared" si="143"/>
        <v>0</v>
      </c>
      <c r="AW382" s="78"/>
      <c r="AX382" s="78"/>
      <c r="AY382" s="78"/>
      <c r="AZ382" s="78"/>
      <c r="BA382" s="78"/>
      <c r="BB382" s="78"/>
      <c r="BC382" s="78"/>
      <c r="BD382" s="78"/>
      <c r="BE382" s="81"/>
    </row>
    <row r="383" spans="1:57" ht="34.049999999999997" customHeight="1" x14ac:dyDescent="0.3">
      <c r="A383" s="702"/>
      <c r="B383" s="675"/>
      <c r="C383" s="672"/>
      <c r="D383" s="72" t="s">
        <v>79</v>
      </c>
      <c r="E383" s="678"/>
      <c r="F383" s="672"/>
      <c r="G383" s="73">
        <f t="shared" si="81"/>
        <v>85</v>
      </c>
      <c r="H383" s="74">
        <f t="shared" si="73"/>
        <v>0</v>
      </c>
      <c r="I383" s="75"/>
      <c r="J383" s="75"/>
      <c r="K383" s="75"/>
      <c r="L383" s="76"/>
      <c r="M383" s="77">
        <f t="shared" si="148"/>
        <v>84</v>
      </c>
      <c r="N383" s="78">
        <v>84</v>
      </c>
      <c r="O383" s="78"/>
      <c r="P383" s="78"/>
      <c r="Q383" s="78"/>
      <c r="R383" s="79"/>
      <c r="S383" s="80">
        <v>11</v>
      </c>
      <c r="T383" s="78"/>
      <c r="U383" s="78"/>
      <c r="V383" s="78">
        <v>73</v>
      </c>
      <c r="W383" s="78"/>
      <c r="X383" s="81"/>
      <c r="Y383" s="62">
        <v>76</v>
      </c>
      <c r="Z383" s="63">
        <v>8</v>
      </c>
      <c r="AA383" s="64"/>
      <c r="AB383" s="65">
        <v>15</v>
      </c>
      <c r="AC383" s="65">
        <v>15</v>
      </c>
      <c r="AD383" s="65"/>
      <c r="AE383" s="65">
        <v>16</v>
      </c>
      <c r="AF383" s="66"/>
      <c r="AG383" s="82">
        <v>42</v>
      </c>
      <c r="AH383" s="76">
        <v>15</v>
      </c>
      <c r="AI383" s="82">
        <v>98.4</v>
      </c>
      <c r="AJ383" s="83">
        <f t="shared" ref="AJ383:AJ384" si="152">SUM(AQ383:AU383)</f>
        <v>84</v>
      </c>
      <c r="AK383" s="84" t="s">
        <v>77</v>
      </c>
      <c r="AL383" s="75" t="s">
        <v>77</v>
      </c>
      <c r="AM383" s="85" t="s">
        <v>77</v>
      </c>
      <c r="AN383" s="82" t="s">
        <v>75</v>
      </c>
      <c r="AO383" s="75" t="s">
        <v>75</v>
      </c>
      <c r="AP383" s="85" t="s">
        <v>75</v>
      </c>
      <c r="AQ383" s="88">
        <v>11</v>
      </c>
      <c r="AR383" s="76">
        <v>24</v>
      </c>
      <c r="AS383" s="76">
        <v>23</v>
      </c>
      <c r="AT383" s="76">
        <v>22</v>
      </c>
      <c r="AU383" s="85">
        <v>4</v>
      </c>
      <c r="AV383" s="86">
        <f t="shared" si="143"/>
        <v>1</v>
      </c>
      <c r="AW383" s="78"/>
      <c r="AX383" s="78"/>
      <c r="AY383" s="78"/>
      <c r="AZ383" s="78"/>
      <c r="BA383" s="78"/>
      <c r="BB383" s="78"/>
      <c r="BC383" s="78"/>
      <c r="BD383" s="78">
        <v>1</v>
      </c>
      <c r="BE383" s="81"/>
    </row>
    <row r="384" spans="1:57" ht="34.049999999999997" customHeight="1" x14ac:dyDescent="0.3">
      <c r="A384" s="702"/>
      <c r="B384" s="676"/>
      <c r="C384" s="673"/>
      <c r="D384" s="89" t="s">
        <v>80</v>
      </c>
      <c r="E384" s="679"/>
      <c r="F384" s="673"/>
      <c r="G384" s="90">
        <f t="shared" si="81"/>
        <v>0</v>
      </c>
      <c r="H384" s="91">
        <f t="shared" si="73"/>
        <v>0</v>
      </c>
      <c r="I384" s="92"/>
      <c r="J384" s="92"/>
      <c r="K384" s="92"/>
      <c r="L384" s="93"/>
      <c r="M384" s="94">
        <f t="shared" si="148"/>
        <v>0</v>
      </c>
      <c r="N384" s="95"/>
      <c r="O384" s="95"/>
      <c r="P384" s="95"/>
      <c r="Q384" s="95"/>
      <c r="R384" s="96"/>
      <c r="S384" s="97"/>
      <c r="T384" s="98"/>
      <c r="U384" s="98"/>
      <c r="V384" s="98"/>
      <c r="W384" s="98"/>
      <c r="X384" s="99"/>
      <c r="Y384" s="100"/>
      <c r="Z384" s="81"/>
      <c r="AA384" s="82"/>
      <c r="AB384" s="75"/>
      <c r="AC384" s="75"/>
      <c r="AD384" s="75"/>
      <c r="AE384" s="75"/>
      <c r="AF384" s="76"/>
      <c r="AG384" s="101"/>
      <c r="AH384" s="102"/>
      <c r="AI384" s="103"/>
      <c r="AJ384" s="104">
        <f t="shared" si="152"/>
        <v>0</v>
      </c>
      <c r="AK384" s="105" t="s">
        <v>75</v>
      </c>
      <c r="AL384" s="92" t="s">
        <v>75</v>
      </c>
      <c r="AM384" s="106" t="s">
        <v>75</v>
      </c>
      <c r="AN384" s="103" t="s">
        <v>75</v>
      </c>
      <c r="AO384" s="92" t="s">
        <v>77</v>
      </c>
      <c r="AP384" s="106" t="s">
        <v>77</v>
      </c>
      <c r="AQ384" s="103"/>
      <c r="AR384" s="92"/>
      <c r="AS384" s="92"/>
      <c r="AT384" s="92"/>
      <c r="AU384" s="93"/>
      <c r="AV384" s="107">
        <f t="shared" si="143"/>
        <v>0</v>
      </c>
      <c r="AW384" s="98"/>
      <c r="AX384" s="98"/>
      <c r="AY384" s="98"/>
      <c r="AZ384" s="98"/>
      <c r="BA384" s="98"/>
      <c r="BB384" s="98"/>
      <c r="BC384" s="98"/>
      <c r="BD384" s="98"/>
      <c r="BE384" s="99"/>
    </row>
    <row r="385" spans="1:57" ht="34.049999999999997" customHeight="1" x14ac:dyDescent="0.3">
      <c r="A385" s="702"/>
      <c r="B385" s="674" t="s">
        <v>238</v>
      </c>
      <c r="C385" s="671" t="s">
        <v>239</v>
      </c>
      <c r="D385" s="51" t="s">
        <v>74</v>
      </c>
      <c r="E385" s="724">
        <v>41</v>
      </c>
      <c r="F385" s="681">
        <f>E385-SUM(M385:M389)</f>
        <v>-7</v>
      </c>
      <c r="G385" s="53">
        <f t="shared" si="81"/>
        <v>0</v>
      </c>
      <c r="H385" s="54">
        <f t="shared" si="73"/>
        <v>0</v>
      </c>
      <c r="I385" s="55"/>
      <c r="J385" s="55"/>
      <c r="K385" s="55"/>
      <c r="L385" s="56"/>
      <c r="M385" s="57">
        <f t="shared" si="148"/>
        <v>0</v>
      </c>
      <c r="N385" s="58"/>
      <c r="O385" s="58"/>
      <c r="P385" s="58"/>
      <c r="Q385" s="58"/>
      <c r="R385" s="61"/>
      <c r="S385" s="62"/>
      <c r="T385" s="62"/>
      <c r="U385" s="62"/>
      <c r="V385" s="108"/>
      <c r="W385" s="108"/>
      <c r="X385" s="63"/>
      <c r="Y385" s="60"/>
      <c r="Z385" s="61"/>
      <c r="AA385" s="67"/>
      <c r="AB385" s="55"/>
      <c r="AC385" s="55"/>
      <c r="AD385" s="55"/>
      <c r="AE385" s="55"/>
      <c r="AF385" s="56"/>
      <c r="AG385" s="67"/>
      <c r="AH385" s="70"/>
      <c r="AI385" s="69"/>
      <c r="AJ385" s="68">
        <f t="shared" ref="AJ385:AJ386" si="153">SUM(AN385:AP385)</f>
        <v>0</v>
      </c>
      <c r="AK385" s="69" t="s">
        <v>75</v>
      </c>
      <c r="AL385" s="55" t="s">
        <v>75</v>
      </c>
      <c r="AM385" s="70" t="s">
        <v>75</v>
      </c>
      <c r="AN385" s="67"/>
      <c r="AO385" s="55"/>
      <c r="AP385" s="70"/>
      <c r="AQ385" s="67" t="s">
        <v>75</v>
      </c>
      <c r="AR385" s="55" t="s">
        <v>75</v>
      </c>
      <c r="AS385" s="55" t="s">
        <v>75</v>
      </c>
      <c r="AT385" s="55" t="s">
        <v>75</v>
      </c>
      <c r="AU385" s="70" t="s">
        <v>75</v>
      </c>
      <c r="AV385" s="71">
        <f t="shared" si="143"/>
        <v>0</v>
      </c>
      <c r="AW385" s="108"/>
      <c r="AX385" s="108"/>
      <c r="AY385" s="108"/>
      <c r="AZ385" s="108"/>
      <c r="BA385" s="108"/>
      <c r="BB385" s="108"/>
      <c r="BC385" s="108"/>
      <c r="BD385" s="108"/>
      <c r="BE385" s="63"/>
    </row>
    <row r="386" spans="1:57" ht="34.049999999999997" customHeight="1" x14ac:dyDescent="0.3">
      <c r="A386" s="702"/>
      <c r="B386" s="675"/>
      <c r="C386" s="672"/>
      <c r="D386" s="72" t="s">
        <v>76</v>
      </c>
      <c r="E386" s="678"/>
      <c r="F386" s="672"/>
      <c r="G386" s="73">
        <f t="shared" si="81"/>
        <v>0</v>
      </c>
      <c r="H386" s="74">
        <f t="shared" si="73"/>
        <v>0</v>
      </c>
      <c r="I386" s="75"/>
      <c r="J386" s="75"/>
      <c r="K386" s="75"/>
      <c r="L386" s="76"/>
      <c r="M386" s="77">
        <f t="shared" si="148"/>
        <v>0</v>
      </c>
      <c r="N386" s="78"/>
      <c r="O386" s="78"/>
      <c r="P386" s="78"/>
      <c r="Q386" s="78"/>
      <c r="R386" s="81"/>
      <c r="S386" s="62"/>
      <c r="T386" s="62"/>
      <c r="U386" s="62"/>
      <c r="V386" s="108"/>
      <c r="W386" s="108"/>
      <c r="X386" s="63"/>
      <c r="Y386" s="109"/>
      <c r="Z386" s="63"/>
      <c r="AA386" s="64"/>
      <c r="AB386" s="65"/>
      <c r="AC386" s="65"/>
      <c r="AD386" s="65"/>
      <c r="AE386" s="65"/>
      <c r="AF386" s="66"/>
      <c r="AG386" s="82"/>
      <c r="AH386" s="85"/>
      <c r="AI386" s="84"/>
      <c r="AJ386" s="83">
        <f t="shared" si="153"/>
        <v>0</v>
      </c>
      <c r="AK386" s="84" t="s">
        <v>77</v>
      </c>
      <c r="AL386" s="75" t="s">
        <v>77</v>
      </c>
      <c r="AM386" s="85" t="s">
        <v>77</v>
      </c>
      <c r="AN386" s="82"/>
      <c r="AO386" s="75"/>
      <c r="AP386" s="85"/>
      <c r="AQ386" s="82" t="s">
        <v>75</v>
      </c>
      <c r="AR386" s="75" t="s">
        <v>75</v>
      </c>
      <c r="AS386" s="75" t="s">
        <v>75</v>
      </c>
      <c r="AT386" s="75" t="s">
        <v>75</v>
      </c>
      <c r="AU386" s="85" t="s">
        <v>75</v>
      </c>
      <c r="AV386" s="86">
        <f t="shared" si="143"/>
        <v>0</v>
      </c>
      <c r="AW386" s="108"/>
      <c r="AX386" s="108"/>
      <c r="AY386" s="108"/>
      <c r="AZ386" s="108"/>
      <c r="BA386" s="108"/>
      <c r="BB386" s="108"/>
      <c r="BC386" s="108"/>
      <c r="BD386" s="108"/>
      <c r="BE386" s="63"/>
    </row>
    <row r="387" spans="1:57" ht="34.049999999999997" customHeight="1" x14ac:dyDescent="0.3">
      <c r="A387" s="702"/>
      <c r="B387" s="675"/>
      <c r="C387" s="672"/>
      <c r="D387" s="72" t="s">
        <v>78</v>
      </c>
      <c r="E387" s="678"/>
      <c r="F387" s="672"/>
      <c r="G387" s="73">
        <f t="shared" si="81"/>
        <v>0</v>
      </c>
      <c r="H387" s="74">
        <f t="shared" si="73"/>
        <v>0</v>
      </c>
      <c r="I387" s="75"/>
      <c r="J387" s="75"/>
      <c r="K387" s="75"/>
      <c r="L387" s="76"/>
      <c r="M387" s="77">
        <f t="shared" si="148"/>
        <v>0</v>
      </c>
      <c r="N387" s="78"/>
      <c r="O387" s="78"/>
      <c r="P387" s="78"/>
      <c r="Q387" s="78"/>
      <c r="R387" s="81"/>
      <c r="S387" s="62"/>
      <c r="T387" s="62"/>
      <c r="U387" s="62"/>
      <c r="V387" s="108"/>
      <c r="W387" s="108"/>
      <c r="X387" s="63"/>
      <c r="Y387" s="109"/>
      <c r="Z387" s="63"/>
      <c r="AA387" s="64"/>
      <c r="AB387" s="65"/>
      <c r="AC387" s="65"/>
      <c r="AD387" s="65"/>
      <c r="AE387" s="65"/>
      <c r="AF387" s="66"/>
      <c r="AG387" s="82"/>
      <c r="AH387" s="85"/>
      <c r="AI387" s="84"/>
      <c r="AJ387" s="83">
        <f>SUM(AK387:AM387)</f>
        <v>0</v>
      </c>
      <c r="AK387" s="84"/>
      <c r="AL387" s="75"/>
      <c r="AM387" s="85"/>
      <c r="AN387" s="82" t="s">
        <v>75</v>
      </c>
      <c r="AO387" s="75" t="s">
        <v>75</v>
      </c>
      <c r="AP387" s="85" t="s">
        <v>75</v>
      </c>
      <c r="AQ387" s="82" t="s">
        <v>75</v>
      </c>
      <c r="AR387" s="75" t="s">
        <v>75</v>
      </c>
      <c r="AS387" s="75" t="s">
        <v>75</v>
      </c>
      <c r="AT387" s="75" t="s">
        <v>75</v>
      </c>
      <c r="AU387" s="85" t="s">
        <v>75</v>
      </c>
      <c r="AV387" s="86">
        <f t="shared" si="143"/>
        <v>0</v>
      </c>
      <c r="AW387" s="108"/>
      <c r="AX387" s="108"/>
      <c r="AY387" s="108"/>
      <c r="AZ387" s="108"/>
      <c r="BA387" s="108"/>
      <c r="BB387" s="108"/>
      <c r="BC387" s="108"/>
      <c r="BD387" s="108"/>
      <c r="BE387" s="63"/>
    </row>
    <row r="388" spans="1:57" ht="34.049999999999997" customHeight="1" x14ac:dyDescent="0.3">
      <c r="A388" s="702"/>
      <c r="B388" s="675"/>
      <c r="C388" s="672"/>
      <c r="D388" s="72" t="s">
        <v>79</v>
      </c>
      <c r="E388" s="678"/>
      <c r="F388" s="672"/>
      <c r="G388" s="73">
        <f t="shared" si="81"/>
        <v>48</v>
      </c>
      <c r="H388" s="74">
        <f t="shared" si="73"/>
        <v>5</v>
      </c>
      <c r="I388" s="75">
        <v>5</v>
      </c>
      <c r="J388" s="75"/>
      <c r="K388" s="75"/>
      <c r="L388" s="76"/>
      <c r="M388" s="77">
        <f t="shared" si="148"/>
        <v>48</v>
      </c>
      <c r="N388" s="78">
        <v>48</v>
      </c>
      <c r="O388" s="78"/>
      <c r="P388" s="78"/>
      <c r="Q388" s="78"/>
      <c r="R388" s="81"/>
      <c r="S388" s="62">
        <v>8</v>
      </c>
      <c r="T388" s="62"/>
      <c r="U388" s="62"/>
      <c r="V388" s="108">
        <v>38</v>
      </c>
      <c r="W388" s="108">
        <v>2</v>
      </c>
      <c r="X388" s="63"/>
      <c r="Y388" s="109">
        <v>42</v>
      </c>
      <c r="Z388" s="63">
        <v>6</v>
      </c>
      <c r="AA388" s="64"/>
      <c r="AB388" s="65">
        <v>7</v>
      </c>
      <c r="AC388" s="65">
        <v>7</v>
      </c>
      <c r="AD388" s="65">
        <v>4</v>
      </c>
      <c r="AE388" s="65">
        <v>34</v>
      </c>
      <c r="AF388" s="66">
        <v>4</v>
      </c>
      <c r="AG388" s="82">
        <v>38</v>
      </c>
      <c r="AH388" s="85">
        <v>15</v>
      </c>
      <c r="AI388" s="84">
        <v>90</v>
      </c>
      <c r="AJ388" s="83">
        <f t="shared" ref="AJ388:AJ389" si="154">SUM(AQ388:AU388)</f>
        <v>48</v>
      </c>
      <c r="AK388" s="84" t="s">
        <v>77</v>
      </c>
      <c r="AL388" s="75" t="s">
        <v>77</v>
      </c>
      <c r="AM388" s="85" t="s">
        <v>77</v>
      </c>
      <c r="AN388" s="82" t="s">
        <v>75</v>
      </c>
      <c r="AO388" s="75" t="s">
        <v>75</v>
      </c>
      <c r="AP388" s="85" t="s">
        <v>75</v>
      </c>
      <c r="AQ388" s="82">
        <v>2</v>
      </c>
      <c r="AR388" s="75">
        <v>9</v>
      </c>
      <c r="AS388" s="75">
        <v>31</v>
      </c>
      <c r="AT388" s="75">
        <v>6</v>
      </c>
      <c r="AU388" s="85">
        <v>0</v>
      </c>
      <c r="AV388" s="86">
        <f t="shared" si="143"/>
        <v>0</v>
      </c>
      <c r="AW388" s="108"/>
      <c r="AX388" s="108"/>
      <c r="AY388" s="108"/>
      <c r="AZ388" s="108"/>
      <c r="BA388" s="108"/>
      <c r="BB388" s="108"/>
      <c r="BC388" s="108"/>
      <c r="BD388" s="108"/>
      <c r="BE388" s="63"/>
    </row>
    <row r="389" spans="1:57" ht="34.049999999999997" customHeight="1" x14ac:dyDescent="0.3">
      <c r="A389" s="702"/>
      <c r="B389" s="676"/>
      <c r="C389" s="673"/>
      <c r="D389" s="89" t="s">
        <v>80</v>
      </c>
      <c r="E389" s="679"/>
      <c r="F389" s="673"/>
      <c r="G389" s="90">
        <f t="shared" si="81"/>
        <v>0</v>
      </c>
      <c r="H389" s="91">
        <f t="shared" si="73"/>
        <v>0</v>
      </c>
      <c r="I389" s="92"/>
      <c r="J389" s="92"/>
      <c r="K389" s="92"/>
      <c r="L389" s="93"/>
      <c r="M389" s="110">
        <f t="shared" si="148"/>
        <v>0</v>
      </c>
      <c r="N389" s="98"/>
      <c r="O389" s="98"/>
      <c r="P389" s="98"/>
      <c r="Q389" s="98"/>
      <c r="R389" s="99"/>
      <c r="S389" s="100"/>
      <c r="T389" s="100"/>
      <c r="U389" s="100"/>
      <c r="V389" s="78"/>
      <c r="W389" s="78"/>
      <c r="X389" s="81"/>
      <c r="Y389" s="80"/>
      <c r="Z389" s="81"/>
      <c r="AA389" s="82"/>
      <c r="AB389" s="75"/>
      <c r="AC389" s="75"/>
      <c r="AD389" s="75"/>
      <c r="AE389" s="75"/>
      <c r="AF389" s="76"/>
      <c r="AG389" s="103"/>
      <c r="AH389" s="106"/>
      <c r="AI389" s="111"/>
      <c r="AJ389" s="112">
        <f t="shared" si="154"/>
        <v>0</v>
      </c>
      <c r="AK389" s="105" t="s">
        <v>75</v>
      </c>
      <c r="AL389" s="92" t="s">
        <v>75</v>
      </c>
      <c r="AM389" s="106" t="s">
        <v>75</v>
      </c>
      <c r="AN389" s="103" t="s">
        <v>75</v>
      </c>
      <c r="AO389" s="92" t="s">
        <v>77</v>
      </c>
      <c r="AP389" s="106" t="s">
        <v>77</v>
      </c>
      <c r="AQ389" s="103"/>
      <c r="AR389" s="92"/>
      <c r="AS389" s="92"/>
      <c r="AT389" s="92"/>
      <c r="AU389" s="106"/>
      <c r="AV389" s="107">
        <f t="shared" si="143"/>
        <v>0</v>
      </c>
      <c r="AW389" s="78"/>
      <c r="AX389" s="78"/>
      <c r="AY389" s="78"/>
      <c r="AZ389" s="78"/>
      <c r="BA389" s="78"/>
      <c r="BB389" s="78"/>
      <c r="BC389" s="78"/>
      <c r="BD389" s="78"/>
      <c r="BE389" s="81"/>
    </row>
    <row r="390" spans="1:57" ht="34.049999999999997" customHeight="1" x14ac:dyDescent="0.3">
      <c r="A390" s="702"/>
      <c r="B390" s="674" t="s">
        <v>240</v>
      </c>
      <c r="C390" s="671" t="s">
        <v>241</v>
      </c>
      <c r="D390" s="51" t="s">
        <v>74</v>
      </c>
      <c r="E390" s="724">
        <v>30</v>
      </c>
      <c r="F390" s="681">
        <f>E390-SUM(M390:M394)</f>
        <v>9</v>
      </c>
      <c r="G390" s="53">
        <f t="shared" si="81"/>
        <v>0</v>
      </c>
      <c r="H390" s="54">
        <f t="shared" si="73"/>
        <v>0</v>
      </c>
      <c r="I390" s="55"/>
      <c r="J390" s="55"/>
      <c r="K390" s="55"/>
      <c r="L390" s="56"/>
      <c r="M390" s="57">
        <f t="shared" si="148"/>
        <v>0</v>
      </c>
      <c r="N390" s="58"/>
      <c r="O390" s="58"/>
      <c r="P390" s="58"/>
      <c r="Q390" s="58"/>
      <c r="R390" s="61"/>
      <c r="S390" s="113"/>
      <c r="T390" s="113"/>
      <c r="U390" s="113"/>
      <c r="V390" s="58"/>
      <c r="W390" s="58"/>
      <c r="X390" s="61"/>
      <c r="Y390" s="60"/>
      <c r="Z390" s="61"/>
      <c r="AA390" s="67"/>
      <c r="AB390" s="55"/>
      <c r="AC390" s="55"/>
      <c r="AD390" s="55"/>
      <c r="AE390" s="55"/>
      <c r="AF390" s="56"/>
      <c r="AG390" s="67"/>
      <c r="AH390" s="70"/>
      <c r="AI390" s="69"/>
      <c r="AJ390" s="68">
        <f t="shared" ref="AJ390:AJ391" si="155">SUM(AN390:AP390)</f>
        <v>0</v>
      </c>
      <c r="AK390" s="69" t="s">
        <v>75</v>
      </c>
      <c r="AL390" s="55" t="s">
        <v>75</v>
      </c>
      <c r="AM390" s="70" t="s">
        <v>75</v>
      </c>
      <c r="AN390" s="67"/>
      <c r="AO390" s="55"/>
      <c r="AP390" s="70"/>
      <c r="AQ390" s="67" t="s">
        <v>75</v>
      </c>
      <c r="AR390" s="55" t="s">
        <v>75</v>
      </c>
      <c r="AS390" s="55" t="s">
        <v>75</v>
      </c>
      <c r="AT390" s="55" t="s">
        <v>75</v>
      </c>
      <c r="AU390" s="70" t="s">
        <v>75</v>
      </c>
      <c r="AV390" s="71">
        <f t="shared" si="143"/>
        <v>0</v>
      </c>
      <c r="AW390" s="58"/>
      <c r="AX390" s="58"/>
      <c r="AY390" s="58"/>
      <c r="AZ390" s="58"/>
      <c r="BA390" s="58"/>
      <c r="BB390" s="58"/>
      <c r="BC390" s="58"/>
      <c r="BD390" s="58"/>
      <c r="BE390" s="61"/>
    </row>
    <row r="391" spans="1:57" ht="34.049999999999997" customHeight="1" x14ac:dyDescent="0.3">
      <c r="A391" s="702"/>
      <c r="B391" s="675"/>
      <c r="C391" s="672"/>
      <c r="D391" s="72" t="s">
        <v>76</v>
      </c>
      <c r="E391" s="678"/>
      <c r="F391" s="672"/>
      <c r="G391" s="73">
        <f t="shared" si="81"/>
        <v>0</v>
      </c>
      <c r="H391" s="74">
        <f t="shared" si="73"/>
        <v>0</v>
      </c>
      <c r="I391" s="75"/>
      <c r="J391" s="75"/>
      <c r="K391" s="75"/>
      <c r="L391" s="76"/>
      <c r="M391" s="77">
        <f t="shared" si="148"/>
        <v>0</v>
      </c>
      <c r="N391" s="78"/>
      <c r="O391" s="78"/>
      <c r="P391" s="78"/>
      <c r="Q391" s="78"/>
      <c r="R391" s="81"/>
      <c r="S391" s="62"/>
      <c r="T391" s="62"/>
      <c r="U391" s="62"/>
      <c r="V391" s="108"/>
      <c r="W391" s="108"/>
      <c r="X391" s="63"/>
      <c r="Y391" s="109"/>
      <c r="Z391" s="63"/>
      <c r="AA391" s="64"/>
      <c r="AB391" s="65"/>
      <c r="AC391" s="65"/>
      <c r="AD391" s="65"/>
      <c r="AE391" s="65"/>
      <c r="AF391" s="66"/>
      <c r="AG391" s="82"/>
      <c r="AH391" s="85"/>
      <c r="AI391" s="84"/>
      <c r="AJ391" s="83">
        <f t="shared" si="155"/>
        <v>0</v>
      </c>
      <c r="AK391" s="84" t="s">
        <v>77</v>
      </c>
      <c r="AL391" s="75" t="s">
        <v>77</v>
      </c>
      <c r="AM391" s="85" t="s">
        <v>77</v>
      </c>
      <c r="AN391" s="82"/>
      <c r="AO391" s="75"/>
      <c r="AP391" s="85"/>
      <c r="AQ391" s="82" t="s">
        <v>75</v>
      </c>
      <c r="AR391" s="75" t="s">
        <v>75</v>
      </c>
      <c r="AS391" s="75" t="s">
        <v>75</v>
      </c>
      <c r="AT391" s="75" t="s">
        <v>75</v>
      </c>
      <c r="AU391" s="85" t="s">
        <v>75</v>
      </c>
      <c r="AV391" s="86">
        <f t="shared" si="143"/>
        <v>0</v>
      </c>
      <c r="AW391" s="108"/>
      <c r="AX391" s="108"/>
      <c r="AY391" s="108"/>
      <c r="AZ391" s="108"/>
      <c r="BA391" s="108"/>
      <c r="BB391" s="108"/>
      <c r="BC391" s="108"/>
      <c r="BD391" s="108"/>
      <c r="BE391" s="63"/>
    </row>
    <row r="392" spans="1:57" ht="34.049999999999997" customHeight="1" x14ac:dyDescent="0.3">
      <c r="A392" s="702"/>
      <c r="B392" s="675"/>
      <c r="C392" s="672"/>
      <c r="D392" s="72" t="s">
        <v>78</v>
      </c>
      <c r="E392" s="678"/>
      <c r="F392" s="672"/>
      <c r="G392" s="73">
        <f t="shared" si="81"/>
        <v>0</v>
      </c>
      <c r="H392" s="74">
        <f t="shared" si="73"/>
        <v>0</v>
      </c>
      <c r="I392" s="75"/>
      <c r="J392" s="75"/>
      <c r="K392" s="75"/>
      <c r="L392" s="76"/>
      <c r="M392" s="77">
        <f t="shared" si="148"/>
        <v>0</v>
      </c>
      <c r="N392" s="78"/>
      <c r="O392" s="78"/>
      <c r="P392" s="78"/>
      <c r="Q392" s="78"/>
      <c r="R392" s="81"/>
      <c r="S392" s="62"/>
      <c r="T392" s="62"/>
      <c r="U392" s="62"/>
      <c r="V392" s="108"/>
      <c r="W392" s="108"/>
      <c r="X392" s="63"/>
      <c r="Y392" s="109"/>
      <c r="Z392" s="63"/>
      <c r="AA392" s="64"/>
      <c r="AB392" s="65"/>
      <c r="AC392" s="65"/>
      <c r="AD392" s="65"/>
      <c r="AE392" s="65"/>
      <c r="AF392" s="66"/>
      <c r="AG392" s="82"/>
      <c r="AH392" s="85"/>
      <c r="AI392" s="84"/>
      <c r="AJ392" s="83">
        <f>SUM(AK392:AM392)</f>
        <v>0</v>
      </c>
      <c r="AK392" s="84"/>
      <c r="AL392" s="75"/>
      <c r="AM392" s="85"/>
      <c r="AN392" s="82" t="s">
        <v>75</v>
      </c>
      <c r="AO392" s="75" t="s">
        <v>75</v>
      </c>
      <c r="AP392" s="85" t="s">
        <v>75</v>
      </c>
      <c r="AQ392" s="82" t="s">
        <v>75</v>
      </c>
      <c r="AR392" s="75" t="s">
        <v>75</v>
      </c>
      <c r="AS392" s="75" t="s">
        <v>75</v>
      </c>
      <c r="AT392" s="75" t="s">
        <v>75</v>
      </c>
      <c r="AU392" s="85" t="s">
        <v>75</v>
      </c>
      <c r="AV392" s="86">
        <f t="shared" si="143"/>
        <v>0</v>
      </c>
      <c r="AW392" s="108"/>
      <c r="AX392" s="108"/>
      <c r="AY392" s="108"/>
      <c r="AZ392" s="108"/>
      <c r="BA392" s="108"/>
      <c r="BB392" s="108"/>
      <c r="BC392" s="108"/>
      <c r="BD392" s="108"/>
      <c r="BE392" s="63"/>
    </row>
    <row r="393" spans="1:57" ht="34.049999999999997" customHeight="1" x14ac:dyDescent="0.3">
      <c r="A393" s="702"/>
      <c r="B393" s="675"/>
      <c r="C393" s="672"/>
      <c r="D393" s="72" t="s">
        <v>79</v>
      </c>
      <c r="E393" s="678"/>
      <c r="F393" s="672"/>
      <c r="G393" s="73">
        <f t="shared" si="81"/>
        <v>21</v>
      </c>
      <c r="H393" s="74">
        <f t="shared" si="73"/>
        <v>5</v>
      </c>
      <c r="I393" s="75">
        <v>5</v>
      </c>
      <c r="J393" s="75"/>
      <c r="K393" s="75"/>
      <c r="L393" s="76"/>
      <c r="M393" s="77">
        <f t="shared" si="148"/>
        <v>21</v>
      </c>
      <c r="N393" s="78">
        <v>21</v>
      </c>
      <c r="O393" s="78"/>
      <c r="P393" s="78"/>
      <c r="Q393" s="78"/>
      <c r="R393" s="81"/>
      <c r="S393" s="62">
        <v>3</v>
      </c>
      <c r="T393" s="62"/>
      <c r="U393" s="62"/>
      <c r="V393" s="108">
        <v>18</v>
      </c>
      <c r="W393" s="108"/>
      <c r="X393" s="63"/>
      <c r="Y393" s="109">
        <v>21</v>
      </c>
      <c r="Z393" s="63"/>
      <c r="AA393" s="64"/>
      <c r="AB393" s="65">
        <v>6</v>
      </c>
      <c r="AC393" s="65">
        <v>6</v>
      </c>
      <c r="AD393" s="65">
        <v>1</v>
      </c>
      <c r="AE393" s="65">
        <v>18</v>
      </c>
      <c r="AF393" s="66">
        <v>5</v>
      </c>
      <c r="AG393" s="82">
        <v>38</v>
      </c>
      <c r="AH393" s="85">
        <v>15</v>
      </c>
      <c r="AI393" s="84">
        <v>85</v>
      </c>
      <c r="AJ393" s="83">
        <f t="shared" ref="AJ393:AJ394" si="156">SUM(AQ393:AU393)</f>
        <v>21</v>
      </c>
      <c r="AK393" s="84" t="s">
        <v>77</v>
      </c>
      <c r="AL393" s="75" t="s">
        <v>77</v>
      </c>
      <c r="AM393" s="85" t="s">
        <v>77</v>
      </c>
      <c r="AN393" s="82" t="s">
        <v>75</v>
      </c>
      <c r="AO393" s="75" t="s">
        <v>75</v>
      </c>
      <c r="AP393" s="85" t="s">
        <v>75</v>
      </c>
      <c r="AQ393" s="82">
        <v>4</v>
      </c>
      <c r="AR393" s="75">
        <v>8</v>
      </c>
      <c r="AS393" s="75">
        <v>6</v>
      </c>
      <c r="AT393" s="75">
        <v>1</v>
      </c>
      <c r="AU393" s="85">
        <v>2</v>
      </c>
      <c r="AV393" s="86">
        <f t="shared" si="143"/>
        <v>0</v>
      </c>
      <c r="AW393" s="108"/>
      <c r="AX393" s="108"/>
      <c r="AY393" s="108"/>
      <c r="AZ393" s="108"/>
      <c r="BA393" s="108"/>
      <c r="BB393" s="108"/>
      <c r="BC393" s="108"/>
      <c r="BD393" s="108"/>
      <c r="BE393" s="63"/>
    </row>
    <row r="394" spans="1:57" ht="34.049999999999997" customHeight="1" x14ac:dyDescent="0.3">
      <c r="A394" s="702"/>
      <c r="B394" s="676"/>
      <c r="C394" s="673"/>
      <c r="D394" s="89" t="s">
        <v>80</v>
      </c>
      <c r="E394" s="679"/>
      <c r="F394" s="673"/>
      <c r="G394" s="90">
        <f t="shared" si="81"/>
        <v>0</v>
      </c>
      <c r="H394" s="91">
        <f t="shared" si="73"/>
        <v>0</v>
      </c>
      <c r="I394" s="92"/>
      <c r="J394" s="92"/>
      <c r="K394" s="92"/>
      <c r="L394" s="93"/>
      <c r="M394" s="110">
        <f t="shared" si="148"/>
        <v>0</v>
      </c>
      <c r="N394" s="98"/>
      <c r="O394" s="98"/>
      <c r="P394" s="98"/>
      <c r="Q394" s="98"/>
      <c r="R394" s="99"/>
      <c r="S394" s="114"/>
      <c r="T394" s="114"/>
      <c r="U394" s="114"/>
      <c r="V394" s="98"/>
      <c r="W394" s="98"/>
      <c r="X394" s="99"/>
      <c r="Y394" s="97"/>
      <c r="Z394" s="99"/>
      <c r="AA394" s="103"/>
      <c r="AB394" s="92"/>
      <c r="AC394" s="92"/>
      <c r="AD394" s="92"/>
      <c r="AE394" s="92"/>
      <c r="AF394" s="93"/>
      <c r="AG394" s="103"/>
      <c r="AH394" s="106"/>
      <c r="AI394" s="105"/>
      <c r="AJ394" s="104">
        <f t="shared" si="156"/>
        <v>0</v>
      </c>
      <c r="AK394" s="105" t="s">
        <v>75</v>
      </c>
      <c r="AL394" s="92" t="s">
        <v>75</v>
      </c>
      <c r="AM394" s="106" t="s">
        <v>75</v>
      </c>
      <c r="AN394" s="103" t="s">
        <v>75</v>
      </c>
      <c r="AO394" s="92" t="s">
        <v>77</v>
      </c>
      <c r="AP394" s="106" t="s">
        <v>77</v>
      </c>
      <c r="AQ394" s="103"/>
      <c r="AR394" s="92"/>
      <c r="AS394" s="92"/>
      <c r="AT394" s="92"/>
      <c r="AU394" s="106"/>
      <c r="AV394" s="107">
        <f t="shared" si="143"/>
        <v>0</v>
      </c>
      <c r="AW394" s="98"/>
      <c r="AX394" s="98"/>
      <c r="AY394" s="98"/>
      <c r="AZ394" s="98"/>
      <c r="BA394" s="98"/>
      <c r="BB394" s="98"/>
      <c r="BC394" s="98"/>
      <c r="BD394" s="98"/>
      <c r="BE394" s="99"/>
    </row>
    <row r="395" spans="1:57" ht="34.049999999999997" customHeight="1" x14ac:dyDescent="0.3">
      <c r="A395" s="702"/>
      <c r="B395" s="674" t="s">
        <v>242</v>
      </c>
      <c r="C395" s="671" t="s">
        <v>243</v>
      </c>
      <c r="D395" s="51" t="s">
        <v>74</v>
      </c>
      <c r="E395" s="724">
        <v>125</v>
      </c>
      <c r="F395" s="681">
        <f>E395-SUM(M395:M399)</f>
        <v>-95</v>
      </c>
      <c r="G395" s="53">
        <f t="shared" si="81"/>
        <v>0</v>
      </c>
      <c r="H395" s="54">
        <f t="shared" si="73"/>
        <v>0</v>
      </c>
      <c r="I395" s="55"/>
      <c r="J395" s="55"/>
      <c r="K395" s="55"/>
      <c r="L395" s="56"/>
      <c r="M395" s="57">
        <f t="shared" si="148"/>
        <v>0</v>
      </c>
      <c r="N395" s="58"/>
      <c r="O395" s="58"/>
      <c r="P395" s="58"/>
      <c r="Q395" s="58"/>
      <c r="R395" s="59"/>
      <c r="S395" s="60"/>
      <c r="T395" s="58"/>
      <c r="U395" s="58"/>
      <c r="V395" s="55"/>
      <c r="W395" s="58"/>
      <c r="X395" s="61"/>
      <c r="Y395" s="62"/>
      <c r="Z395" s="63"/>
      <c r="AA395" s="64"/>
      <c r="AB395" s="65"/>
      <c r="AC395" s="65"/>
      <c r="AD395" s="65"/>
      <c r="AE395" s="65"/>
      <c r="AF395" s="66"/>
      <c r="AG395" s="64"/>
      <c r="AH395" s="66"/>
      <c r="AI395" s="67"/>
      <c r="AJ395" s="68">
        <f t="shared" ref="AJ395:AJ396" si="157">SUM(AN395:AP395)</f>
        <v>0</v>
      </c>
      <c r="AK395" s="69" t="s">
        <v>75</v>
      </c>
      <c r="AL395" s="55" t="s">
        <v>75</v>
      </c>
      <c r="AM395" s="70" t="s">
        <v>75</v>
      </c>
      <c r="AN395" s="67"/>
      <c r="AO395" s="55"/>
      <c r="AP395" s="70"/>
      <c r="AQ395" s="67" t="s">
        <v>75</v>
      </c>
      <c r="AR395" s="55" t="s">
        <v>75</v>
      </c>
      <c r="AS395" s="55" t="s">
        <v>75</v>
      </c>
      <c r="AT395" s="55" t="s">
        <v>75</v>
      </c>
      <c r="AU395" s="56" t="s">
        <v>75</v>
      </c>
      <c r="AV395" s="71">
        <f t="shared" si="143"/>
        <v>0</v>
      </c>
      <c r="AW395" s="58"/>
      <c r="AX395" s="58"/>
      <c r="AY395" s="58"/>
      <c r="AZ395" s="58"/>
      <c r="BA395" s="58"/>
      <c r="BB395" s="58"/>
      <c r="BC395" s="58"/>
      <c r="BD395" s="58"/>
      <c r="BE395" s="61"/>
    </row>
    <row r="396" spans="1:57" ht="34.049999999999997" customHeight="1" x14ac:dyDescent="0.3">
      <c r="A396" s="702"/>
      <c r="B396" s="675"/>
      <c r="C396" s="672"/>
      <c r="D396" s="72" t="s">
        <v>76</v>
      </c>
      <c r="E396" s="678"/>
      <c r="F396" s="672"/>
      <c r="G396" s="73">
        <f t="shared" si="81"/>
        <v>0</v>
      </c>
      <c r="H396" s="74">
        <f t="shared" si="73"/>
        <v>0</v>
      </c>
      <c r="I396" s="75"/>
      <c r="J396" s="75"/>
      <c r="K396" s="75"/>
      <c r="L396" s="76"/>
      <c r="M396" s="77">
        <f t="shared" si="148"/>
        <v>0</v>
      </c>
      <c r="N396" s="78"/>
      <c r="O396" s="78"/>
      <c r="P396" s="78"/>
      <c r="Q396" s="78"/>
      <c r="R396" s="79"/>
      <c r="S396" s="80"/>
      <c r="T396" s="75"/>
      <c r="U396" s="75"/>
      <c r="V396" s="78"/>
      <c r="W396" s="78"/>
      <c r="X396" s="81"/>
      <c r="Y396" s="62"/>
      <c r="Z396" s="63"/>
      <c r="AA396" s="64"/>
      <c r="AB396" s="65"/>
      <c r="AC396" s="65"/>
      <c r="AD396" s="65"/>
      <c r="AE396" s="65"/>
      <c r="AF396" s="66"/>
      <c r="AG396" s="82"/>
      <c r="AH396" s="76"/>
      <c r="AI396" s="82"/>
      <c r="AJ396" s="83">
        <f t="shared" si="157"/>
        <v>0</v>
      </c>
      <c r="AK396" s="84" t="s">
        <v>77</v>
      </c>
      <c r="AL396" s="75" t="s">
        <v>77</v>
      </c>
      <c r="AM396" s="85" t="s">
        <v>77</v>
      </c>
      <c r="AN396" s="82"/>
      <c r="AO396" s="75"/>
      <c r="AP396" s="85"/>
      <c r="AQ396" s="82" t="s">
        <v>75</v>
      </c>
      <c r="AR396" s="75" t="s">
        <v>75</v>
      </c>
      <c r="AS396" s="75" t="s">
        <v>75</v>
      </c>
      <c r="AT396" s="75" t="s">
        <v>75</v>
      </c>
      <c r="AU396" s="76" t="s">
        <v>75</v>
      </c>
      <c r="AV396" s="86">
        <f t="shared" si="143"/>
        <v>0</v>
      </c>
      <c r="AW396" s="78"/>
      <c r="AX396" s="78"/>
      <c r="AY396" s="78"/>
      <c r="AZ396" s="78"/>
      <c r="BA396" s="78"/>
      <c r="BB396" s="78"/>
      <c r="BC396" s="78"/>
      <c r="BD396" s="78"/>
      <c r="BE396" s="81"/>
    </row>
    <row r="397" spans="1:57" ht="34.049999999999997" customHeight="1" x14ac:dyDescent="0.3">
      <c r="A397" s="702"/>
      <c r="B397" s="675"/>
      <c r="C397" s="672"/>
      <c r="D397" s="72" t="s">
        <v>78</v>
      </c>
      <c r="E397" s="678"/>
      <c r="F397" s="672"/>
      <c r="G397" s="73">
        <f t="shared" si="81"/>
        <v>0</v>
      </c>
      <c r="H397" s="74">
        <f t="shared" si="73"/>
        <v>0</v>
      </c>
      <c r="I397" s="75"/>
      <c r="J397" s="75"/>
      <c r="K397" s="75"/>
      <c r="L397" s="76"/>
      <c r="M397" s="77">
        <f t="shared" si="148"/>
        <v>0</v>
      </c>
      <c r="N397" s="78"/>
      <c r="O397" s="78"/>
      <c r="P397" s="78"/>
      <c r="Q397" s="87"/>
      <c r="R397" s="79"/>
      <c r="S397" s="80"/>
      <c r="T397" s="78"/>
      <c r="U397" s="78"/>
      <c r="V397" s="78"/>
      <c r="W397" s="78"/>
      <c r="X397" s="81"/>
      <c r="Y397" s="62"/>
      <c r="Z397" s="63"/>
      <c r="AA397" s="64"/>
      <c r="AB397" s="65"/>
      <c r="AC397" s="65"/>
      <c r="AD397" s="65"/>
      <c r="AE397" s="65"/>
      <c r="AF397" s="66"/>
      <c r="AG397" s="82"/>
      <c r="AH397" s="76"/>
      <c r="AI397" s="82"/>
      <c r="AJ397" s="83">
        <f>SUM(AK397:AM397)</f>
        <v>0</v>
      </c>
      <c r="AK397" s="84"/>
      <c r="AL397" s="75"/>
      <c r="AM397" s="85"/>
      <c r="AN397" s="82" t="s">
        <v>75</v>
      </c>
      <c r="AO397" s="75" t="s">
        <v>75</v>
      </c>
      <c r="AP397" s="85" t="s">
        <v>75</v>
      </c>
      <c r="AQ397" s="82" t="s">
        <v>75</v>
      </c>
      <c r="AR397" s="75" t="s">
        <v>75</v>
      </c>
      <c r="AS397" s="75" t="s">
        <v>75</v>
      </c>
      <c r="AT397" s="75" t="s">
        <v>75</v>
      </c>
      <c r="AU397" s="76" t="s">
        <v>75</v>
      </c>
      <c r="AV397" s="86">
        <f t="shared" si="143"/>
        <v>0</v>
      </c>
      <c r="AW397" s="78"/>
      <c r="AX397" s="78"/>
      <c r="AY397" s="78"/>
      <c r="AZ397" s="78"/>
      <c r="BA397" s="78"/>
      <c r="BB397" s="78"/>
      <c r="BC397" s="78"/>
      <c r="BD397" s="78"/>
      <c r="BE397" s="81"/>
    </row>
    <row r="398" spans="1:57" ht="34.049999999999997" customHeight="1" x14ac:dyDescent="0.3">
      <c r="A398" s="702"/>
      <c r="B398" s="675"/>
      <c r="C398" s="672"/>
      <c r="D398" s="72" t="s">
        <v>79</v>
      </c>
      <c r="E398" s="678"/>
      <c r="F398" s="672"/>
      <c r="G398" s="73">
        <f t="shared" si="81"/>
        <v>232</v>
      </c>
      <c r="H398" s="74">
        <f t="shared" si="73"/>
        <v>22</v>
      </c>
      <c r="I398" s="75">
        <v>6</v>
      </c>
      <c r="J398" s="75">
        <v>16</v>
      </c>
      <c r="K398" s="75"/>
      <c r="L398" s="76"/>
      <c r="M398" s="77">
        <f t="shared" si="148"/>
        <v>220</v>
      </c>
      <c r="N398" s="78">
        <v>220</v>
      </c>
      <c r="O398" s="78"/>
      <c r="P398" s="78"/>
      <c r="Q398" s="78"/>
      <c r="R398" s="79"/>
      <c r="S398" s="80">
        <v>108</v>
      </c>
      <c r="T398" s="78"/>
      <c r="U398" s="78"/>
      <c r="V398" s="78">
        <v>112</v>
      </c>
      <c r="W398" s="78"/>
      <c r="X398" s="81"/>
      <c r="Y398" s="62">
        <v>196</v>
      </c>
      <c r="Z398" s="63">
        <v>24</v>
      </c>
      <c r="AA398" s="64"/>
      <c r="AB398" s="65">
        <v>49</v>
      </c>
      <c r="AC398" s="65">
        <v>49</v>
      </c>
      <c r="AD398" s="65"/>
      <c r="AE398" s="65">
        <v>186</v>
      </c>
      <c r="AF398" s="66">
        <v>16</v>
      </c>
      <c r="AG398" s="82">
        <v>38</v>
      </c>
      <c r="AH398" s="76">
        <v>19</v>
      </c>
      <c r="AI398" s="82">
        <v>121</v>
      </c>
      <c r="AJ398" s="83">
        <f t="shared" ref="AJ398:AJ399" si="158">SUM(AQ398:AU398)</f>
        <v>157</v>
      </c>
      <c r="AK398" s="84" t="s">
        <v>77</v>
      </c>
      <c r="AL398" s="75" t="s">
        <v>77</v>
      </c>
      <c r="AM398" s="85" t="s">
        <v>77</v>
      </c>
      <c r="AN398" s="82" t="s">
        <v>75</v>
      </c>
      <c r="AO398" s="75" t="s">
        <v>75</v>
      </c>
      <c r="AP398" s="85" t="s">
        <v>75</v>
      </c>
      <c r="AQ398" s="88">
        <v>6</v>
      </c>
      <c r="AR398" s="76">
        <v>5</v>
      </c>
      <c r="AS398" s="76">
        <v>62</v>
      </c>
      <c r="AT398" s="76">
        <v>79</v>
      </c>
      <c r="AU398" s="85">
        <v>5</v>
      </c>
      <c r="AV398" s="86">
        <f t="shared" si="143"/>
        <v>12</v>
      </c>
      <c r="AW398" s="78"/>
      <c r="AX398" s="78"/>
      <c r="AY398" s="78"/>
      <c r="AZ398" s="78">
        <v>1</v>
      </c>
      <c r="BA398" s="78">
        <v>2</v>
      </c>
      <c r="BB398" s="78"/>
      <c r="BC398" s="78">
        <v>2</v>
      </c>
      <c r="BD398" s="78">
        <v>7</v>
      </c>
      <c r="BE398" s="81"/>
    </row>
    <row r="399" spans="1:57" ht="34.049999999999997" customHeight="1" x14ac:dyDescent="0.3">
      <c r="A399" s="703"/>
      <c r="B399" s="676"/>
      <c r="C399" s="721"/>
      <c r="D399" s="89" t="s">
        <v>80</v>
      </c>
      <c r="E399" s="679"/>
      <c r="F399" s="673"/>
      <c r="G399" s="90">
        <f t="shared" si="81"/>
        <v>0</v>
      </c>
      <c r="H399" s="91">
        <f t="shared" si="73"/>
        <v>0</v>
      </c>
      <c r="I399" s="92"/>
      <c r="J399" s="92"/>
      <c r="K399" s="92"/>
      <c r="L399" s="93"/>
      <c r="M399" s="94">
        <f t="shared" si="148"/>
        <v>0</v>
      </c>
      <c r="N399" s="95"/>
      <c r="O399" s="95"/>
      <c r="P399" s="95"/>
      <c r="Q399" s="95"/>
      <c r="R399" s="96"/>
      <c r="S399" s="97"/>
      <c r="T399" s="98"/>
      <c r="U399" s="98"/>
      <c r="V399" s="98"/>
      <c r="W399" s="98"/>
      <c r="X399" s="99"/>
      <c r="Y399" s="100"/>
      <c r="Z399" s="81"/>
      <c r="AA399" s="82"/>
      <c r="AB399" s="75"/>
      <c r="AC399" s="75"/>
      <c r="AD399" s="75"/>
      <c r="AE399" s="75"/>
      <c r="AF399" s="76"/>
      <c r="AG399" s="101"/>
      <c r="AH399" s="102"/>
      <c r="AI399" s="103"/>
      <c r="AJ399" s="104">
        <f t="shared" si="158"/>
        <v>0</v>
      </c>
      <c r="AK399" s="105" t="s">
        <v>75</v>
      </c>
      <c r="AL399" s="92" t="s">
        <v>75</v>
      </c>
      <c r="AM399" s="106" t="s">
        <v>75</v>
      </c>
      <c r="AN399" s="103" t="s">
        <v>75</v>
      </c>
      <c r="AO399" s="92" t="s">
        <v>77</v>
      </c>
      <c r="AP399" s="106" t="s">
        <v>77</v>
      </c>
      <c r="AQ399" s="103"/>
      <c r="AR399" s="92"/>
      <c r="AS399" s="92"/>
      <c r="AT399" s="92"/>
      <c r="AU399" s="93"/>
      <c r="AV399" s="107">
        <f t="shared" si="143"/>
        <v>0</v>
      </c>
      <c r="AW399" s="98"/>
      <c r="AX399" s="98"/>
      <c r="AY399" s="98"/>
      <c r="AZ399" s="98"/>
      <c r="BA399" s="98"/>
      <c r="BB399" s="98"/>
      <c r="BC399" s="98"/>
      <c r="BD399" s="98"/>
      <c r="BE399" s="99"/>
    </row>
    <row r="400" spans="1:57" ht="34.049999999999997" customHeight="1" x14ac:dyDescent="0.3">
      <c r="A400" s="713" t="s">
        <v>244</v>
      </c>
      <c r="B400" s="674" t="s">
        <v>477</v>
      </c>
      <c r="C400" s="671" t="s">
        <v>246</v>
      </c>
      <c r="D400" s="51" t="s">
        <v>74</v>
      </c>
      <c r="E400" s="724">
        <v>704</v>
      </c>
      <c r="F400" s="681">
        <f>E400-SUM(M400:M404)</f>
        <v>40</v>
      </c>
      <c r="G400" s="53">
        <f t="shared" si="81"/>
        <v>158</v>
      </c>
      <c r="H400" s="54">
        <f t="shared" si="73"/>
        <v>0</v>
      </c>
      <c r="I400" s="55"/>
      <c r="J400" s="55"/>
      <c r="K400" s="55"/>
      <c r="L400" s="56"/>
      <c r="M400" s="57">
        <f t="shared" si="148"/>
        <v>157</v>
      </c>
      <c r="N400" s="58"/>
      <c r="O400" s="58"/>
      <c r="P400" s="58">
        <f>SUM('Комунальні по МПД'!P435,'Комунальні по МПД'!P440)</f>
        <v>4</v>
      </c>
      <c r="Q400" s="58"/>
      <c r="R400" s="61">
        <f>SUM('Комунальні по МПД'!R435,'Комунальні по МПД'!R440)</f>
        <v>153</v>
      </c>
      <c r="S400" s="62">
        <f>SUM('Комунальні по МПД'!S435,'Комунальні по МПД'!S440)</f>
        <v>5</v>
      </c>
      <c r="T400" s="62">
        <f>SUM('Комунальні по МПД'!T435,'Комунальні по МПД'!T440)</f>
        <v>16</v>
      </c>
      <c r="U400" s="62"/>
      <c r="V400" s="108">
        <f>SUM('Комунальні по МПД'!V435,'Комунальні по МПД'!V440)</f>
        <v>128</v>
      </c>
      <c r="W400" s="108">
        <f>SUM('Комунальні по МПД'!W435,'Комунальні по МПД'!W440)</f>
        <v>4</v>
      </c>
      <c r="X400" s="63">
        <f>SUM('Комунальні по МПД'!X435,'Комунальні по МПД'!X440)</f>
        <v>4</v>
      </c>
      <c r="Y400" s="60">
        <f>SUM('Комунальні по МПД'!Y435,'Комунальні по МПД'!Y440)</f>
        <v>148</v>
      </c>
      <c r="Z400" s="61">
        <f>SUM('Комунальні по МПД'!Z435,'Комунальні по МПД'!Z440)</f>
        <v>9</v>
      </c>
      <c r="AA400" s="67"/>
      <c r="AB400" s="55">
        <f>SUM('Комунальні по МПД'!AB435,'Комунальні по МПД'!AB440)</f>
        <v>21</v>
      </c>
      <c r="AC400" s="55">
        <f>SUM('Комунальні по МПД'!AC435,'Комунальні по МПД'!AC440)</f>
        <v>20</v>
      </c>
      <c r="AD400" s="55">
        <f>SUM('Комунальні по МПД'!AD435,'Комунальні по МПД'!AD440)</f>
        <v>11</v>
      </c>
      <c r="AE400" s="55">
        <f>SUM('Комунальні по МПД'!AE435,'Комунальні по МПД'!AE440)</f>
        <v>48</v>
      </c>
      <c r="AF400" s="56">
        <f>SUM('Комунальні по МПД'!AF435,'Комунальні по МПД'!AF440)</f>
        <v>16</v>
      </c>
      <c r="AG400" s="171">
        <f>AVERAGE('Комунальні по МПД'!AG435,'Комунальні по МПД'!AG440)</f>
        <v>39.549999999999997</v>
      </c>
      <c r="AH400" s="172">
        <f>AVERAGE('Комунальні по МПД'!AH435,'Комунальні по МПД'!AH440)</f>
        <v>17.505000000000003</v>
      </c>
      <c r="AI400" s="69">
        <f>AVERAGE('Комунальні по МПД'!AI435,'Комунальні по МПД'!AI440)</f>
        <v>9.9</v>
      </c>
      <c r="AJ400" s="68">
        <f t="shared" ref="AJ400:AJ401" si="159">SUM(AN400:AP400)</f>
        <v>157</v>
      </c>
      <c r="AK400" s="69" t="s">
        <v>75</v>
      </c>
      <c r="AL400" s="55" t="s">
        <v>75</v>
      </c>
      <c r="AM400" s="70" t="s">
        <v>75</v>
      </c>
      <c r="AN400" s="67">
        <f>SUM('Комунальні по МПД'!AN435,'Комунальні по МПД'!AN440)</f>
        <v>15</v>
      </c>
      <c r="AO400" s="55">
        <f>SUM('Комунальні по МПД'!AO435,'Комунальні по МПД'!AO440)</f>
        <v>142</v>
      </c>
      <c r="AP400" s="70">
        <f>SUM('Комунальні по МПД'!AP435,'Комунальні по МПД'!AP440)</f>
        <v>0</v>
      </c>
      <c r="AQ400" s="67" t="s">
        <v>75</v>
      </c>
      <c r="AR400" s="55" t="s">
        <v>75</v>
      </c>
      <c r="AS400" s="55" t="s">
        <v>75</v>
      </c>
      <c r="AT400" s="55" t="s">
        <v>75</v>
      </c>
      <c r="AU400" s="70" t="s">
        <v>75</v>
      </c>
      <c r="AV400" s="71">
        <f t="shared" si="143"/>
        <v>1</v>
      </c>
      <c r="AW400" s="108"/>
      <c r="AX400" s="108"/>
      <c r="AY400" s="108"/>
      <c r="AZ400" s="108"/>
      <c r="BA400" s="108"/>
      <c r="BB400" s="108"/>
      <c r="BC400" s="108">
        <f>SUM('Комунальні по МПД'!BC435,'Комунальні по МПД'!BC440)</f>
        <v>1</v>
      </c>
      <c r="BD400" s="108"/>
      <c r="BE400" s="63"/>
    </row>
    <row r="401" spans="1:57" ht="34.049999999999997" customHeight="1" x14ac:dyDescent="0.3">
      <c r="A401" s="702"/>
      <c r="B401" s="675"/>
      <c r="C401" s="672"/>
      <c r="D401" s="72" t="s">
        <v>76</v>
      </c>
      <c r="E401" s="678"/>
      <c r="F401" s="672"/>
      <c r="G401" s="73">
        <f t="shared" si="81"/>
        <v>0</v>
      </c>
      <c r="H401" s="74">
        <f t="shared" si="73"/>
        <v>0</v>
      </c>
      <c r="I401" s="75"/>
      <c r="J401" s="75"/>
      <c r="K401" s="75"/>
      <c r="L401" s="76"/>
      <c r="M401" s="77">
        <f t="shared" si="148"/>
        <v>0</v>
      </c>
      <c r="N401" s="78"/>
      <c r="O401" s="115"/>
      <c r="P401" s="115"/>
      <c r="Q401" s="115"/>
      <c r="R401" s="173"/>
      <c r="S401" s="139"/>
      <c r="T401" s="139"/>
      <c r="U401" s="139"/>
      <c r="V401" s="135"/>
      <c r="W401" s="135"/>
      <c r="X401" s="137"/>
      <c r="Y401" s="140"/>
      <c r="Z401" s="137"/>
      <c r="AA401" s="141"/>
      <c r="AB401" s="142"/>
      <c r="AC401" s="142"/>
      <c r="AD401" s="142"/>
      <c r="AE401" s="142"/>
      <c r="AF401" s="66"/>
      <c r="AG401" s="82"/>
      <c r="AH401" s="85"/>
      <c r="AI401" s="84"/>
      <c r="AJ401" s="83">
        <f t="shared" si="159"/>
        <v>0</v>
      </c>
      <c r="AK401" s="84" t="s">
        <v>77</v>
      </c>
      <c r="AL401" s="75" t="s">
        <v>77</v>
      </c>
      <c r="AM401" s="85" t="s">
        <v>77</v>
      </c>
      <c r="AN401" s="82"/>
      <c r="AO401" s="75"/>
      <c r="AP401" s="85"/>
      <c r="AQ401" s="82" t="s">
        <v>75</v>
      </c>
      <c r="AR401" s="75" t="s">
        <v>75</v>
      </c>
      <c r="AS401" s="75" t="s">
        <v>75</v>
      </c>
      <c r="AT401" s="75" t="s">
        <v>75</v>
      </c>
      <c r="AU401" s="85" t="s">
        <v>75</v>
      </c>
      <c r="AV401" s="86">
        <f t="shared" si="143"/>
        <v>0</v>
      </c>
      <c r="AW401" s="108"/>
      <c r="AX401" s="108"/>
      <c r="AY401" s="108"/>
      <c r="AZ401" s="108"/>
      <c r="BA401" s="108"/>
      <c r="BB401" s="108"/>
      <c r="BC401" s="108"/>
      <c r="BD401" s="108"/>
      <c r="BE401" s="63"/>
    </row>
    <row r="402" spans="1:57" ht="34.049999999999997" customHeight="1" x14ac:dyDescent="0.3">
      <c r="A402" s="702"/>
      <c r="B402" s="675"/>
      <c r="C402" s="672"/>
      <c r="D402" s="72" t="s">
        <v>78</v>
      </c>
      <c r="E402" s="678"/>
      <c r="F402" s="672"/>
      <c r="G402" s="73">
        <f t="shared" si="81"/>
        <v>32</v>
      </c>
      <c r="H402" s="74">
        <f t="shared" si="73"/>
        <v>3</v>
      </c>
      <c r="I402" s="75">
        <v>3</v>
      </c>
      <c r="J402" s="75"/>
      <c r="K402" s="75"/>
      <c r="L402" s="76"/>
      <c r="M402" s="77">
        <f t="shared" si="148"/>
        <v>29</v>
      </c>
      <c r="N402" s="78"/>
      <c r="O402" s="78">
        <f>SUM('Комунальні по МПД'!O437,'Комунальні по МПД'!O442)</f>
        <v>29</v>
      </c>
      <c r="P402" s="78"/>
      <c r="Q402" s="79"/>
      <c r="R402" s="81"/>
      <c r="S402" s="139"/>
      <c r="T402" s="139"/>
      <c r="U402" s="139">
        <f>SUM('Комунальні по МПД'!U437,'Комунальні по МПД'!U442)</f>
        <v>29</v>
      </c>
      <c r="V402" s="139"/>
      <c r="W402" s="139"/>
      <c r="X402" s="139"/>
      <c r="Y402" s="140">
        <f>SUM('Комунальні по МПД'!Y437,'Комунальні по МПД'!Y442)</f>
        <v>29</v>
      </c>
      <c r="Z402" s="137"/>
      <c r="AA402" s="141"/>
      <c r="AB402" s="142">
        <f>SUM('Комунальні по МПД'!AB437,'Комунальні по МПД'!AB442)</f>
        <v>4</v>
      </c>
      <c r="AC402" s="142">
        <f>SUM('Комунальні по МПД'!AC437,'Комунальні по МПД'!AC442)</f>
        <v>3</v>
      </c>
      <c r="AD402" s="142">
        <f>SUM('Комунальні по МПД'!AD437,'Комунальні по МПД'!AD442)</f>
        <v>1</v>
      </c>
      <c r="AE402" s="142">
        <f>SUM('Комунальні по МПД'!AE437,'Комунальні по МПД'!AE442)</f>
        <v>7</v>
      </c>
      <c r="AF402" s="66"/>
      <c r="AG402" s="158">
        <f>AVERAGE('Комунальні по МПД'!AG437,'Комунальні по МПД'!AG442)</f>
        <v>37.85</v>
      </c>
      <c r="AH402" s="158">
        <f>AVERAGE('Комунальні по МПД'!AH437,'Комунальні по МПД'!AH442)</f>
        <v>20.75</v>
      </c>
      <c r="AI402" s="158">
        <f>AVERAGE('Комунальні по МПД'!AI437,'Комунальні по МПД'!AI442)</f>
        <v>104.7</v>
      </c>
      <c r="AJ402" s="83">
        <f>SUM(AK402:AM402)</f>
        <v>29</v>
      </c>
      <c r="AK402" s="143">
        <f>SUM('Комунальні по МПД'!AK437,'Комунальні по МПД'!AK442)</f>
        <v>2</v>
      </c>
      <c r="AL402" s="123">
        <f>SUM('Комунальні по МПД'!AL437,'Комунальні по МПД'!AL442)</f>
        <v>17</v>
      </c>
      <c r="AM402" s="138">
        <f>SUM('Комунальні по МПД'!AM437,'Комунальні по МПД'!AM442)</f>
        <v>10</v>
      </c>
      <c r="AN402" s="122" t="s">
        <v>75</v>
      </c>
      <c r="AO402" s="123" t="s">
        <v>75</v>
      </c>
      <c r="AP402" s="138" t="s">
        <v>75</v>
      </c>
      <c r="AQ402" s="122" t="s">
        <v>75</v>
      </c>
      <c r="AR402" s="123" t="s">
        <v>75</v>
      </c>
      <c r="AS402" s="123" t="s">
        <v>75</v>
      </c>
      <c r="AT402" s="123" t="s">
        <v>75</v>
      </c>
      <c r="AU402" s="138" t="s">
        <v>75</v>
      </c>
      <c r="AV402" s="86">
        <f t="shared" si="143"/>
        <v>3</v>
      </c>
      <c r="AW402" s="108">
        <f>SUM('Комунальні по МПД'!AW437,'Комунальні по МПД'!AW442)</f>
        <v>1</v>
      </c>
      <c r="AX402" s="108"/>
      <c r="AY402" s="108">
        <f>SUM('Комунальні по МПД'!AY437,'Комунальні по МПД'!AY442)</f>
        <v>1</v>
      </c>
      <c r="AZ402" s="108"/>
      <c r="BA402" s="108"/>
      <c r="BB402" s="108"/>
      <c r="BC402" s="108"/>
      <c r="BD402" s="108">
        <f>SUM('Комунальні по МПД'!BD437,'Комунальні по МПД'!BD442)</f>
        <v>1</v>
      </c>
      <c r="BE402" s="63"/>
    </row>
    <row r="403" spans="1:57" ht="34.049999999999997" customHeight="1" x14ac:dyDescent="0.3">
      <c r="A403" s="702"/>
      <c r="B403" s="675"/>
      <c r="C403" s="672"/>
      <c r="D403" s="72" t="s">
        <v>79</v>
      </c>
      <c r="E403" s="678"/>
      <c r="F403" s="672"/>
      <c r="G403" s="73">
        <f t="shared" si="81"/>
        <v>491</v>
      </c>
      <c r="H403" s="74">
        <f t="shared" si="73"/>
        <v>19</v>
      </c>
      <c r="I403" s="75">
        <f>SUM('Комунальні по МПД'!I438,'Комунальні по МПД'!I443)</f>
        <v>14</v>
      </c>
      <c r="J403" s="75"/>
      <c r="K403" s="75">
        <f>SUM('Комунальні по МПД'!K438,'Комунальні по МПД'!K443)</f>
        <v>5</v>
      </c>
      <c r="L403" s="76"/>
      <c r="M403" s="77">
        <f t="shared" si="148"/>
        <v>478</v>
      </c>
      <c r="N403" s="78"/>
      <c r="O403" s="115"/>
      <c r="P403" s="115">
        <f>SUM('Комунальні по МПД'!P438,'Комунальні по МПД'!P443)</f>
        <v>13</v>
      </c>
      <c r="Q403" s="115"/>
      <c r="R403" s="137">
        <f>SUM('Комунальні по МПД'!R438,'Комунальні по МПД'!R443)</f>
        <v>465</v>
      </c>
      <c r="S403" s="139">
        <f>SUM('Комунальні по МПД'!S438,'Комунальні по МПД'!S443)</f>
        <v>17</v>
      </c>
      <c r="T403" s="139">
        <f>SUM('Комунальні по МПД'!T438,'Комунальні по МПД'!T443)</f>
        <v>24</v>
      </c>
      <c r="U403" s="139"/>
      <c r="V403" s="135">
        <f>SUM('Комунальні по МПД'!V438,'Комунальні по МПД'!V443)</f>
        <v>417</v>
      </c>
      <c r="W403" s="135">
        <f>SUM('Комунальні по МПД'!W438,'Комунальні по МПД'!W443)</f>
        <v>7</v>
      </c>
      <c r="X403" s="137">
        <f>SUM('Комунальні по МПД'!X438,'Комунальні по МПД'!X443)</f>
        <v>13</v>
      </c>
      <c r="Y403" s="140">
        <f>SUM('Комунальні по МПД'!Y438,'Комунальні по МПД'!Y443)</f>
        <v>408</v>
      </c>
      <c r="Z403" s="137">
        <f>SUM('Комунальні по МПД'!Z438,'Комунальні по МПД'!Z443)</f>
        <v>70</v>
      </c>
      <c r="AA403" s="141"/>
      <c r="AB403" s="142">
        <f>SUM('Комунальні по МПД'!AB438,'Комунальні по МПД'!AB443)</f>
        <v>60</v>
      </c>
      <c r="AC403" s="142">
        <f>SUM('Комунальні по МПД'!AC438,'Комунальні по МПД'!AC443)</f>
        <v>57</v>
      </c>
      <c r="AD403" s="142">
        <f>SUM('Комунальні по МПД'!AD438,'Комунальні по МПД'!AD443)</f>
        <v>27</v>
      </c>
      <c r="AE403" s="142">
        <f>SUM('Комунальні по МПД'!AE438,'Комунальні по МПД'!AE443)</f>
        <v>183</v>
      </c>
      <c r="AF403" s="66">
        <f>SUM('Комунальні по МПД'!AF438,'Комунальні по МПД'!AF443)</f>
        <v>51</v>
      </c>
      <c r="AG403" s="82">
        <f>AVERAGE('Комунальні по МПД'!AG438,'Комунальні по МПД'!AG443)</f>
        <v>39.5</v>
      </c>
      <c r="AH403" s="85">
        <f>AVERAGE('Комунальні по МПД'!AH438,'Комунальні по МПД'!AH443)</f>
        <v>17.8</v>
      </c>
      <c r="AI403" s="84">
        <f>AVERAGE('Комунальні по МПД'!AI438,'Комунальні по МПД'!AI443)</f>
        <v>97</v>
      </c>
      <c r="AJ403" s="83">
        <f t="shared" ref="AJ403:AJ404" si="160">SUM(AQ403:AU403)</f>
        <v>478</v>
      </c>
      <c r="AK403" s="84" t="s">
        <v>77</v>
      </c>
      <c r="AL403" s="75" t="s">
        <v>77</v>
      </c>
      <c r="AM403" s="85" t="s">
        <v>77</v>
      </c>
      <c r="AN403" s="82" t="s">
        <v>75</v>
      </c>
      <c r="AO403" s="75" t="s">
        <v>75</v>
      </c>
      <c r="AP403" s="85" t="s">
        <v>75</v>
      </c>
      <c r="AQ403" s="82">
        <f>SUM('Комунальні по МПД'!AQ438,'Комунальні по МПД'!AQ443)</f>
        <v>35</v>
      </c>
      <c r="AR403" s="75">
        <f>SUM('Комунальні по МПД'!AR438,'Комунальні по МПД'!AR443)</f>
        <v>83</v>
      </c>
      <c r="AS403" s="75">
        <f>SUM('Комунальні по МПД'!AS438,'Комунальні по МПД'!AS443)</f>
        <v>336</v>
      </c>
      <c r="AT403" s="75">
        <f>SUM('Комунальні по МПД'!AT438,'Комунальні по МПД'!AT443)</f>
        <v>22</v>
      </c>
      <c r="AU403" s="85">
        <f>SUM('Комунальні по МПД'!AU438,'Комунальні по МПД'!AU443)</f>
        <v>2</v>
      </c>
      <c r="AV403" s="86">
        <f t="shared" si="143"/>
        <v>13</v>
      </c>
      <c r="AW403" s="108"/>
      <c r="AX403" s="108"/>
      <c r="AY403" s="108">
        <f>SUM('Комунальні по МПД'!AY438,'Комунальні по МПД'!AY443)</f>
        <v>2</v>
      </c>
      <c r="AZ403" s="108">
        <f>SUM('Комунальні по МПД'!AZ438,'Комунальні по МПД'!AZ443)</f>
        <v>1</v>
      </c>
      <c r="BA403" s="108">
        <f>SUM('Комунальні по МПД'!BA438,'Комунальні по МПД'!BA443)</f>
        <v>9</v>
      </c>
      <c r="BB403" s="108"/>
      <c r="BC403" s="108">
        <f>SUM('Комунальні по МПД'!BC438,'Комунальні по МПД'!BC443)</f>
        <v>1</v>
      </c>
      <c r="BD403" s="108"/>
      <c r="BE403" s="63"/>
    </row>
    <row r="404" spans="1:57" ht="34.049999999999997" customHeight="1" x14ac:dyDescent="0.3">
      <c r="A404" s="702"/>
      <c r="B404" s="676"/>
      <c r="C404" s="721"/>
      <c r="D404" s="89" t="s">
        <v>80</v>
      </c>
      <c r="E404" s="679"/>
      <c r="F404" s="673"/>
      <c r="G404" s="90">
        <f t="shared" si="81"/>
        <v>0</v>
      </c>
      <c r="H404" s="91">
        <f t="shared" si="73"/>
        <v>0</v>
      </c>
      <c r="I404" s="92"/>
      <c r="J404" s="92"/>
      <c r="K404" s="92"/>
      <c r="L404" s="93"/>
      <c r="M404" s="110">
        <f t="shared" si="148"/>
        <v>0</v>
      </c>
      <c r="N404" s="98"/>
      <c r="O404" s="118"/>
      <c r="P404" s="118"/>
      <c r="Q404" s="118"/>
      <c r="R404" s="119"/>
      <c r="S404" s="120"/>
      <c r="T404" s="120"/>
      <c r="U404" s="120"/>
      <c r="V404" s="115"/>
      <c r="W404" s="115"/>
      <c r="X404" s="121"/>
      <c r="Y404" s="117"/>
      <c r="Z404" s="119"/>
      <c r="AA404" s="152"/>
      <c r="AB404" s="153"/>
      <c r="AC404" s="153"/>
      <c r="AD404" s="153"/>
      <c r="AE404" s="153"/>
      <c r="AF404" s="106"/>
      <c r="AG404" s="103"/>
      <c r="AH404" s="106"/>
      <c r="AI404" s="111"/>
      <c r="AJ404" s="112">
        <f t="shared" si="160"/>
        <v>0</v>
      </c>
      <c r="AK404" s="105" t="s">
        <v>75</v>
      </c>
      <c r="AL404" s="92" t="s">
        <v>75</v>
      </c>
      <c r="AM404" s="106" t="s">
        <v>75</v>
      </c>
      <c r="AN404" s="103" t="s">
        <v>75</v>
      </c>
      <c r="AO404" s="92" t="s">
        <v>77</v>
      </c>
      <c r="AP404" s="106" t="s">
        <v>77</v>
      </c>
      <c r="AQ404" s="103"/>
      <c r="AR404" s="92"/>
      <c r="AS404" s="92"/>
      <c r="AT404" s="92"/>
      <c r="AU404" s="106"/>
      <c r="AV404" s="107">
        <f t="shared" si="143"/>
        <v>0</v>
      </c>
      <c r="AW404" s="78"/>
      <c r="AX404" s="78"/>
      <c r="AY404" s="78"/>
      <c r="AZ404" s="78"/>
      <c r="BA404" s="78"/>
      <c r="BB404" s="78"/>
      <c r="BC404" s="78"/>
      <c r="BD404" s="78"/>
      <c r="BE404" s="81"/>
    </row>
    <row r="405" spans="1:57" ht="34.049999999999997" customHeight="1" x14ac:dyDescent="0.3">
      <c r="A405" s="702"/>
      <c r="B405" s="674" t="s">
        <v>248</v>
      </c>
      <c r="C405" s="671" t="s">
        <v>249</v>
      </c>
      <c r="D405" s="51" t="s">
        <v>74</v>
      </c>
      <c r="E405" s="724">
        <v>95</v>
      </c>
      <c r="F405" s="681">
        <f>E405-SUM(M405:M409)</f>
        <v>4</v>
      </c>
      <c r="G405" s="53">
        <f t="shared" si="81"/>
        <v>0</v>
      </c>
      <c r="H405" s="54">
        <f t="shared" si="73"/>
        <v>0</v>
      </c>
      <c r="I405" s="55"/>
      <c r="J405" s="55"/>
      <c r="K405" s="55"/>
      <c r="L405" s="56"/>
      <c r="M405" s="57">
        <f t="shared" si="148"/>
        <v>0</v>
      </c>
      <c r="N405" s="58"/>
      <c r="O405" s="58"/>
      <c r="P405" s="58"/>
      <c r="Q405" s="58"/>
      <c r="R405" s="59"/>
      <c r="S405" s="60"/>
      <c r="T405" s="58"/>
      <c r="U405" s="58"/>
      <c r="V405" s="55"/>
      <c r="W405" s="58"/>
      <c r="X405" s="61"/>
      <c r="Y405" s="62"/>
      <c r="Z405" s="63"/>
      <c r="AA405" s="64"/>
      <c r="AB405" s="65"/>
      <c r="AC405" s="65"/>
      <c r="AD405" s="65"/>
      <c r="AE405" s="65"/>
      <c r="AF405" s="66"/>
      <c r="AG405" s="64"/>
      <c r="AH405" s="66"/>
      <c r="AI405" s="67"/>
      <c r="AJ405" s="68">
        <f t="shared" ref="AJ405:AJ406" si="161">SUM(AN405:AP405)</f>
        <v>0</v>
      </c>
      <c r="AK405" s="69" t="s">
        <v>75</v>
      </c>
      <c r="AL405" s="55" t="s">
        <v>75</v>
      </c>
      <c r="AM405" s="70" t="s">
        <v>75</v>
      </c>
      <c r="AN405" s="67"/>
      <c r="AO405" s="55"/>
      <c r="AP405" s="70"/>
      <c r="AQ405" s="67" t="s">
        <v>75</v>
      </c>
      <c r="AR405" s="55" t="s">
        <v>75</v>
      </c>
      <c r="AS405" s="55" t="s">
        <v>75</v>
      </c>
      <c r="AT405" s="55" t="s">
        <v>75</v>
      </c>
      <c r="AU405" s="56" t="s">
        <v>75</v>
      </c>
      <c r="AV405" s="71">
        <f t="shared" si="143"/>
        <v>0</v>
      </c>
      <c r="AW405" s="58"/>
      <c r="AX405" s="58"/>
      <c r="AY405" s="58"/>
      <c r="AZ405" s="58"/>
      <c r="BA405" s="58"/>
      <c r="BB405" s="58"/>
      <c r="BC405" s="58"/>
      <c r="BD405" s="58"/>
      <c r="BE405" s="61"/>
    </row>
    <row r="406" spans="1:57" ht="34.049999999999997" customHeight="1" x14ac:dyDescent="0.3">
      <c r="A406" s="702"/>
      <c r="B406" s="675"/>
      <c r="C406" s="672"/>
      <c r="D406" s="72" t="s">
        <v>76</v>
      </c>
      <c r="E406" s="678"/>
      <c r="F406" s="672"/>
      <c r="G406" s="73">
        <f t="shared" si="81"/>
        <v>0</v>
      </c>
      <c r="H406" s="74">
        <f t="shared" si="73"/>
        <v>0</v>
      </c>
      <c r="I406" s="75"/>
      <c r="J406" s="75"/>
      <c r="K406" s="75"/>
      <c r="L406" s="76"/>
      <c r="M406" s="77">
        <f t="shared" si="148"/>
        <v>0</v>
      </c>
      <c r="N406" s="78"/>
      <c r="O406" s="78"/>
      <c r="P406" s="78"/>
      <c r="Q406" s="78"/>
      <c r="R406" s="79"/>
      <c r="S406" s="80"/>
      <c r="T406" s="75"/>
      <c r="U406" s="75"/>
      <c r="V406" s="78"/>
      <c r="W406" s="78"/>
      <c r="X406" s="81"/>
      <c r="Y406" s="62"/>
      <c r="Z406" s="63"/>
      <c r="AA406" s="64"/>
      <c r="AB406" s="65"/>
      <c r="AC406" s="65"/>
      <c r="AD406" s="65"/>
      <c r="AE406" s="65"/>
      <c r="AF406" s="66"/>
      <c r="AG406" s="82"/>
      <c r="AH406" s="76"/>
      <c r="AI406" s="82"/>
      <c r="AJ406" s="83">
        <f t="shared" si="161"/>
        <v>0</v>
      </c>
      <c r="AK406" s="84" t="s">
        <v>77</v>
      </c>
      <c r="AL406" s="75" t="s">
        <v>77</v>
      </c>
      <c r="AM406" s="85" t="s">
        <v>77</v>
      </c>
      <c r="AN406" s="82"/>
      <c r="AO406" s="75"/>
      <c r="AP406" s="85"/>
      <c r="AQ406" s="82" t="s">
        <v>75</v>
      </c>
      <c r="AR406" s="75" t="s">
        <v>75</v>
      </c>
      <c r="AS406" s="75" t="s">
        <v>75</v>
      </c>
      <c r="AT406" s="75" t="s">
        <v>75</v>
      </c>
      <c r="AU406" s="76" t="s">
        <v>75</v>
      </c>
      <c r="AV406" s="86">
        <f t="shared" si="143"/>
        <v>0</v>
      </c>
      <c r="AW406" s="78"/>
      <c r="AX406" s="78"/>
      <c r="AY406" s="78"/>
      <c r="AZ406" s="78"/>
      <c r="BA406" s="78"/>
      <c r="BB406" s="78"/>
      <c r="BC406" s="78"/>
      <c r="BD406" s="78"/>
      <c r="BE406" s="81"/>
    </row>
    <row r="407" spans="1:57" ht="34.049999999999997" customHeight="1" x14ac:dyDescent="0.3">
      <c r="A407" s="702"/>
      <c r="B407" s="675"/>
      <c r="C407" s="672"/>
      <c r="D407" s="72" t="s">
        <v>78</v>
      </c>
      <c r="E407" s="678"/>
      <c r="F407" s="672"/>
      <c r="G407" s="73">
        <f t="shared" si="81"/>
        <v>0</v>
      </c>
      <c r="H407" s="74">
        <f t="shared" si="73"/>
        <v>0</v>
      </c>
      <c r="I407" s="75"/>
      <c r="J407" s="75"/>
      <c r="K407" s="75"/>
      <c r="L407" s="76"/>
      <c r="M407" s="77">
        <f t="shared" si="148"/>
        <v>0</v>
      </c>
      <c r="N407" s="78"/>
      <c r="O407" s="78"/>
      <c r="P407" s="78"/>
      <c r="Q407" s="87"/>
      <c r="R407" s="79"/>
      <c r="S407" s="80"/>
      <c r="T407" s="78"/>
      <c r="U407" s="78"/>
      <c r="V407" s="78"/>
      <c r="W407" s="78"/>
      <c r="X407" s="81"/>
      <c r="Y407" s="62"/>
      <c r="Z407" s="63"/>
      <c r="AA407" s="64"/>
      <c r="AB407" s="65"/>
      <c r="AC407" s="65"/>
      <c r="AD407" s="65"/>
      <c r="AE407" s="65"/>
      <c r="AF407" s="66"/>
      <c r="AG407" s="82"/>
      <c r="AH407" s="76"/>
      <c r="AI407" s="82"/>
      <c r="AJ407" s="83">
        <f>SUM(AK407:AM407)</f>
        <v>0</v>
      </c>
      <c r="AK407" s="84"/>
      <c r="AL407" s="75"/>
      <c r="AM407" s="85"/>
      <c r="AN407" s="82" t="s">
        <v>75</v>
      </c>
      <c r="AO407" s="75" t="s">
        <v>75</v>
      </c>
      <c r="AP407" s="85" t="s">
        <v>75</v>
      </c>
      <c r="AQ407" s="82" t="s">
        <v>75</v>
      </c>
      <c r="AR407" s="75" t="s">
        <v>75</v>
      </c>
      <c r="AS407" s="75" t="s">
        <v>75</v>
      </c>
      <c r="AT407" s="75" t="s">
        <v>75</v>
      </c>
      <c r="AU407" s="76" t="s">
        <v>75</v>
      </c>
      <c r="AV407" s="86">
        <f t="shared" si="143"/>
        <v>0</v>
      </c>
      <c r="AW407" s="78"/>
      <c r="AX407" s="78"/>
      <c r="AY407" s="78"/>
      <c r="AZ407" s="78"/>
      <c r="BA407" s="78"/>
      <c r="BB407" s="78"/>
      <c r="BC407" s="78"/>
      <c r="BD407" s="78"/>
      <c r="BE407" s="81"/>
    </row>
    <row r="408" spans="1:57" ht="34.049999999999997" customHeight="1" x14ac:dyDescent="0.3">
      <c r="A408" s="702"/>
      <c r="B408" s="675"/>
      <c r="C408" s="672"/>
      <c r="D408" s="72" t="s">
        <v>79</v>
      </c>
      <c r="E408" s="678"/>
      <c r="F408" s="672"/>
      <c r="G408" s="73">
        <v>93</v>
      </c>
      <c r="H408" s="74">
        <f t="shared" si="73"/>
        <v>0</v>
      </c>
      <c r="I408" s="75"/>
      <c r="J408" s="75"/>
      <c r="K408" s="75"/>
      <c r="L408" s="76"/>
      <c r="M408" s="77">
        <f t="shared" si="148"/>
        <v>91</v>
      </c>
      <c r="N408" s="78"/>
      <c r="O408" s="78"/>
      <c r="P408" s="78"/>
      <c r="Q408" s="78"/>
      <c r="R408" s="79">
        <v>91</v>
      </c>
      <c r="S408" s="80">
        <v>4</v>
      </c>
      <c r="T408" s="78"/>
      <c r="U408" s="78"/>
      <c r="V408" s="78">
        <v>85</v>
      </c>
      <c r="W408" s="78">
        <v>2</v>
      </c>
      <c r="X408" s="81"/>
      <c r="Y408" s="62">
        <v>77</v>
      </c>
      <c r="Z408" s="63">
        <v>14</v>
      </c>
      <c r="AA408" s="64"/>
      <c r="AB408" s="65">
        <v>76</v>
      </c>
      <c r="AC408" s="65">
        <v>75</v>
      </c>
      <c r="AD408" s="65">
        <v>26</v>
      </c>
      <c r="AE408" s="65">
        <v>52</v>
      </c>
      <c r="AF408" s="66">
        <v>50</v>
      </c>
      <c r="AG408" s="82">
        <v>45</v>
      </c>
      <c r="AH408" s="76">
        <v>22</v>
      </c>
      <c r="AI408" s="82">
        <v>120</v>
      </c>
      <c r="AJ408" s="83">
        <f t="shared" ref="AJ408:AJ409" si="162">SUM(AQ408:AU408)</f>
        <v>91</v>
      </c>
      <c r="AK408" s="84" t="s">
        <v>77</v>
      </c>
      <c r="AL408" s="75" t="s">
        <v>77</v>
      </c>
      <c r="AM408" s="85" t="s">
        <v>77</v>
      </c>
      <c r="AN408" s="82" t="s">
        <v>75</v>
      </c>
      <c r="AO408" s="75" t="s">
        <v>75</v>
      </c>
      <c r="AP408" s="85" t="s">
        <v>75</v>
      </c>
      <c r="AQ408" s="88">
        <v>4</v>
      </c>
      <c r="AR408" s="76">
        <v>15</v>
      </c>
      <c r="AS408" s="76">
        <v>35</v>
      </c>
      <c r="AT408" s="76">
        <v>36</v>
      </c>
      <c r="AU408" s="85">
        <v>1</v>
      </c>
      <c r="AV408" s="86">
        <v>2</v>
      </c>
      <c r="AW408" s="78"/>
      <c r="AX408" s="78"/>
      <c r="AY408" s="78"/>
      <c r="AZ408" s="78"/>
      <c r="BA408" s="78"/>
      <c r="BB408" s="78"/>
      <c r="BC408" s="78"/>
      <c r="BD408" s="78">
        <v>2</v>
      </c>
      <c r="BE408" s="81"/>
    </row>
    <row r="409" spans="1:57" ht="34.049999999999997" customHeight="1" x14ac:dyDescent="0.3">
      <c r="A409" s="702"/>
      <c r="B409" s="676"/>
      <c r="C409" s="673"/>
      <c r="D409" s="89" t="s">
        <v>80</v>
      </c>
      <c r="E409" s="679"/>
      <c r="F409" s="673"/>
      <c r="G409" s="90">
        <f t="shared" ref="G409:G663" si="163">SUM(M409,AV409)</f>
        <v>0</v>
      </c>
      <c r="H409" s="91">
        <f t="shared" si="73"/>
        <v>0</v>
      </c>
      <c r="I409" s="92"/>
      <c r="J409" s="92"/>
      <c r="K409" s="92"/>
      <c r="L409" s="93"/>
      <c r="M409" s="94">
        <f t="shared" si="148"/>
        <v>0</v>
      </c>
      <c r="N409" s="95"/>
      <c r="O409" s="95"/>
      <c r="P409" s="95"/>
      <c r="Q409" s="95"/>
      <c r="R409" s="96"/>
      <c r="S409" s="97"/>
      <c r="T409" s="98"/>
      <c r="U409" s="98"/>
      <c r="V409" s="98"/>
      <c r="W409" s="98"/>
      <c r="X409" s="99"/>
      <c r="Y409" s="100"/>
      <c r="Z409" s="81"/>
      <c r="AA409" s="82"/>
      <c r="AB409" s="75"/>
      <c r="AC409" s="75"/>
      <c r="AD409" s="75"/>
      <c r="AE409" s="75"/>
      <c r="AF409" s="76"/>
      <c r="AG409" s="101"/>
      <c r="AH409" s="102"/>
      <c r="AI409" s="103"/>
      <c r="AJ409" s="104">
        <f t="shared" si="162"/>
        <v>0</v>
      </c>
      <c r="AK409" s="105" t="s">
        <v>75</v>
      </c>
      <c r="AL409" s="92" t="s">
        <v>75</v>
      </c>
      <c r="AM409" s="106" t="s">
        <v>75</v>
      </c>
      <c r="AN409" s="103" t="s">
        <v>75</v>
      </c>
      <c r="AO409" s="92" t="s">
        <v>77</v>
      </c>
      <c r="AP409" s="106" t="s">
        <v>77</v>
      </c>
      <c r="AQ409" s="103"/>
      <c r="AR409" s="92"/>
      <c r="AS409" s="92"/>
      <c r="AT409" s="92"/>
      <c r="AU409" s="93"/>
      <c r="AV409" s="107">
        <f t="shared" ref="AV409:AV663" si="164">SUM(AW409:BE409)</f>
        <v>0</v>
      </c>
      <c r="AW409" s="98"/>
      <c r="AX409" s="98"/>
      <c r="AY409" s="98"/>
      <c r="AZ409" s="98"/>
      <c r="BA409" s="98"/>
      <c r="BB409" s="98"/>
      <c r="BC409" s="98"/>
      <c r="BD409" s="98"/>
      <c r="BE409" s="99"/>
    </row>
    <row r="410" spans="1:57" ht="34.049999999999997" customHeight="1" x14ac:dyDescent="0.3">
      <c r="A410" s="702"/>
      <c r="B410" s="674" t="s">
        <v>251</v>
      </c>
      <c r="C410" s="671" t="s">
        <v>252</v>
      </c>
      <c r="D410" s="51" t="s">
        <v>74</v>
      </c>
      <c r="E410" s="724">
        <v>40</v>
      </c>
      <c r="F410" s="681">
        <f>E410-SUM(M410:M414)</f>
        <v>-5</v>
      </c>
      <c r="G410" s="53">
        <f t="shared" si="163"/>
        <v>0</v>
      </c>
      <c r="H410" s="54">
        <f t="shared" si="73"/>
        <v>0</v>
      </c>
      <c r="I410" s="55"/>
      <c r="J410" s="55"/>
      <c r="K410" s="55"/>
      <c r="L410" s="56"/>
      <c r="M410" s="57">
        <f t="shared" si="148"/>
        <v>0</v>
      </c>
      <c r="N410" s="58"/>
      <c r="O410" s="58"/>
      <c r="P410" s="58"/>
      <c r="Q410" s="58"/>
      <c r="R410" s="61"/>
      <c r="S410" s="113"/>
      <c r="T410" s="113"/>
      <c r="U410" s="113"/>
      <c r="V410" s="58"/>
      <c r="W410" s="58"/>
      <c r="X410" s="61"/>
      <c r="Y410" s="60"/>
      <c r="Z410" s="61"/>
      <c r="AA410" s="67"/>
      <c r="AB410" s="55"/>
      <c r="AC410" s="55"/>
      <c r="AD410" s="55"/>
      <c r="AE410" s="55"/>
      <c r="AF410" s="56"/>
      <c r="AG410" s="67"/>
      <c r="AH410" s="70"/>
      <c r="AI410" s="69"/>
      <c r="AJ410" s="68">
        <f t="shared" ref="AJ410:AJ411" si="165">SUM(AN410:AP410)</f>
        <v>0</v>
      </c>
      <c r="AK410" s="69" t="s">
        <v>75</v>
      </c>
      <c r="AL410" s="55" t="s">
        <v>75</v>
      </c>
      <c r="AM410" s="70" t="s">
        <v>75</v>
      </c>
      <c r="AN410" s="67"/>
      <c r="AO410" s="55"/>
      <c r="AP410" s="70"/>
      <c r="AQ410" s="67" t="s">
        <v>75</v>
      </c>
      <c r="AR410" s="55" t="s">
        <v>75</v>
      </c>
      <c r="AS410" s="55" t="s">
        <v>75</v>
      </c>
      <c r="AT410" s="55" t="s">
        <v>75</v>
      </c>
      <c r="AU410" s="70" t="s">
        <v>75</v>
      </c>
      <c r="AV410" s="71">
        <f t="shared" si="164"/>
        <v>0</v>
      </c>
      <c r="AW410" s="58"/>
      <c r="AX410" s="58"/>
      <c r="AY410" s="58"/>
      <c r="AZ410" s="58"/>
      <c r="BA410" s="58"/>
      <c r="BB410" s="58"/>
      <c r="BC410" s="58"/>
      <c r="BD410" s="58"/>
      <c r="BE410" s="61"/>
    </row>
    <row r="411" spans="1:57" ht="34.049999999999997" customHeight="1" x14ac:dyDescent="0.3">
      <c r="A411" s="702"/>
      <c r="B411" s="675"/>
      <c r="C411" s="672"/>
      <c r="D411" s="72" t="s">
        <v>76</v>
      </c>
      <c r="E411" s="678"/>
      <c r="F411" s="672"/>
      <c r="G411" s="73">
        <f t="shared" si="163"/>
        <v>0</v>
      </c>
      <c r="H411" s="74">
        <f t="shared" si="73"/>
        <v>0</v>
      </c>
      <c r="I411" s="75"/>
      <c r="J411" s="75"/>
      <c r="K411" s="75"/>
      <c r="L411" s="76"/>
      <c r="M411" s="77">
        <f t="shared" si="148"/>
        <v>0</v>
      </c>
      <c r="N411" s="78"/>
      <c r="O411" s="78"/>
      <c r="P411" s="78"/>
      <c r="Q411" s="78"/>
      <c r="R411" s="81"/>
      <c r="S411" s="62"/>
      <c r="T411" s="62"/>
      <c r="U411" s="62"/>
      <c r="V411" s="108"/>
      <c r="W411" s="108"/>
      <c r="X411" s="63"/>
      <c r="Y411" s="109"/>
      <c r="Z411" s="63"/>
      <c r="AA411" s="64"/>
      <c r="AB411" s="65"/>
      <c r="AC411" s="65"/>
      <c r="AD411" s="65"/>
      <c r="AE411" s="65"/>
      <c r="AF411" s="66"/>
      <c r="AG411" s="82"/>
      <c r="AH411" s="85"/>
      <c r="AI411" s="84"/>
      <c r="AJ411" s="83">
        <f t="shared" si="165"/>
        <v>0</v>
      </c>
      <c r="AK411" s="84" t="s">
        <v>77</v>
      </c>
      <c r="AL411" s="75" t="s">
        <v>77</v>
      </c>
      <c r="AM411" s="85" t="s">
        <v>77</v>
      </c>
      <c r="AN411" s="82"/>
      <c r="AO411" s="75"/>
      <c r="AP411" s="85"/>
      <c r="AQ411" s="82" t="s">
        <v>75</v>
      </c>
      <c r="AR411" s="75" t="s">
        <v>75</v>
      </c>
      <c r="AS411" s="75" t="s">
        <v>75</v>
      </c>
      <c r="AT411" s="75" t="s">
        <v>75</v>
      </c>
      <c r="AU411" s="85" t="s">
        <v>75</v>
      </c>
      <c r="AV411" s="86">
        <f t="shared" si="164"/>
        <v>0</v>
      </c>
      <c r="AW411" s="108"/>
      <c r="AX411" s="108"/>
      <c r="AY411" s="108"/>
      <c r="AZ411" s="108"/>
      <c r="BA411" s="108"/>
      <c r="BB411" s="108"/>
      <c r="BC411" s="108"/>
      <c r="BD411" s="108"/>
      <c r="BE411" s="63"/>
    </row>
    <row r="412" spans="1:57" ht="34.049999999999997" customHeight="1" x14ac:dyDescent="0.3">
      <c r="A412" s="702"/>
      <c r="B412" s="675"/>
      <c r="C412" s="672"/>
      <c r="D412" s="72" t="s">
        <v>78</v>
      </c>
      <c r="E412" s="678"/>
      <c r="F412" s="672"/>
      <c r="G412" s="73">
        <f t="shared" si="163"/>
        <v>0</v>
      </c>
      <c r="H412" s="74">
        <f t="shared" si="73"/>
        <v>0</v>
      </c>
      <c r="I412" s="75"/>
      <c r="J412" s="75"/>
      <c r="K412" s="75"/>
      <c r="L412" s="76"/>
      <c r="M412" s="77">
        <f t="shared" si="148"/>
        <v>0</v>
      </c>
      <c r="N412" s="78"/>
      <c r="O412" s="78"/>
      <c r="P412" s="78"/>
      <c r="Q412" s="78"/>
      <c r="R412" s="81"/>
      <c r="S412" s="62"/>
      <c r="T412" s="62"/>
      <c r="U412" s="62"/>
      <c r="V412" s="108"/>
      <c r="W412" s="108"/>
      <c r="X412" s="63"/>
      <c r="Y412" s="109"/>
      <c r="Z412" s="63"/>
      <c r="AA412" s="64"/>
      <c r="AB412" s="65"/>
      <c r="AC412" s="65"/>
      <c r="AD412" s="65"/>
      <c r="AE412" s="65"/>
      <c r="AF412" s="66"/>
      <c r="AG412" s="82"/>
      <c r="AH412" s="85"/>
      <c r="AI412" s="84"/>
      <c r="AJ412" s="83">
        <f>SUM(AK412:AM412)</f>
        <v>0</v>
      </c>
      <c r="AK412" s="84"/>
      <c r="AL412" s="75"/>
      <c r="AM412" s="85"/>
      <c r="AN412" s="82" t="s">
        <v>75</v>
      </c>
      <c r="AO412" s="75" t="s">
        <v>75</v>
      </c>
      <c r="AP412" s="85" t="s">
        <v>75</v>
      </c>
      <c r="AQ412" s="82" t="s">
        <v>75</v>
      </c>
      <c r="AR412" s="75" t="s">
        <v>75</v>
      </c>
      <c r="AS412" s="75" t="s">
        <v>75</v>
      </c>
      <c r="AT412" s="75" t="s">
        <v>75</v>
      </c>
      <c r="AU412" s="85" t="s">
        <v>75</v>
      </c>
      <c r="AV412" s="86">
        <f t="shared" si="164"/>
        <v>0</v>
      </c>
      <c r="AW412" s="108"/>
      <c r="AX412" s="108"/>
      <c r="AY412" s="108"/>
      <c r="AZ412" s="108"/>
      <c r="BA412" s="108"/>
      <c r="BB412" s="108"/>
      <c r="BC412" s="108"/>
      <c r="BD412" s="108"/>
      <c r="BE412" s="63"/>
    </row>
    <row r="413" spans="1:57" ht="34.049999999999997" customHeight="1" x14ac:dyDescent="0.3">
      <c r="A413" s="702"/>
      <c r="B413" s="675"/>
      <c r="C413" s="672"/>
      <c r="D413" s="72" t="s">
        <v>79</v>
      </c>
      <c r="E413" s="678"/>
      <c r="F413" s="672"/>
      <c r="G413" s="73">
        <f t="shared" si="163"/>
        <v>45</v>
      </c>
      <c r="H413" s="74">
        <f t="shared" si="73"/>
        <v>2</v>
      </c>
      <c r="I413" s="75">
        <v>1</v>
      </c>
      <c r="J413" s="75"/>
      <c r="K413" s="75">
        <v>1</v>
      </c>
      <c r="L413" s="76"/>
      <c r="M413" s="77">
        <f t="shared" si="148"/>
        <v>45</v>
      </c>
      <c r="N413" s="78"/>
      <c r="O413" s="78"/>
      <c r="P413" s="78"/>
      <c r="Q413" s="78"/>
      <c r="R413" s="81">
        <v>45</v>
      </c>
      <c r="S413" s="62">
        <v>2</v>
      </c>
      <c r="T413" s="62"/>
      <c r="U413" s="62"/>
      <c r="V413" s="108">
        <v>43</v>
      </c>
      <c r="W413" s="108"/>
      <c r="X413" s="63"/>
      <c r="Y413" s="109">
        <v>42</v>
      </c>
      <c r="Z413" s="63">
        <v>3</v>
      </c>
      <c r="AA413" s="64"/>
      <c r="AB413" s="65">
        <v>5</v>
      </c>
      <c r="AC413" s="65">
        <v>5</v>
      </c>
      <c r="AD413" s="65">
        <v>2</v>
      </c>
      <c r="AE413" s="65">
        <v>36</v>
      </c>
      <c r="AF413" s="66">
        <v>1</v>
      </c>
      <c r="AG413" s="82">
        <f>AVERAGE('Комунальні по МПД'!AG458,'Комунальні по МПД'!AG463)</f>
        <v>38</v>
      </c>
      <c r="AH413" s="85">
        <f>AVERAGE('Комунальні по МПД'!AH458,'Комунальні по МПД'!AH463)</f>
        <v>12.5</v>
      </c>
      <c r="AI413" s="84">
        <f>AVERAGE('Комунальні по МПД'!AI458,'Комунальні по МПД'!AI463)</f>
        <v>106.3</v>
      </c>
      <c r="AJ413" s="83">
        <f t="shared" ref="AJ413:AJ414" si="166">SUM(AQ413:AU413)</f>
        <v>46</v>
      </c>
      <c r="AK413" s="84" t="s">
        <v>77</v>
      </c>
      <c r="AL413" s="75" t="s">
        <v>77</v>
      </c>
      <c r="AM413" s="85" t="s">
        <v>77</v>
      </c>
      <c r="AN413" s="82" t="s">
        <v>75</v>
      </c>
      <c r="AO413" s="75" t="s">
        <v>75</v>
      </c>
      <c r="AP413" s="85" t="s">
        <v>75</v>
      </c>
      <c r="AQ413" s="82"/>
      <c r="AR413" s="75">
        <v>2</v>
      </c>
      <c r="AS413" s="75">
        <v>41</v>
      </c>
      <c r="AT413" s="75">
        <v>3</v>
      </c>
      <c r="AU413" s="85"/>
      <c r="AV413" s="86">
        <f t="shared" si="164"/>
        <v>0</v>
      </c>
      <c r="AW413" s="108"/>
      <c r="AX413" s="108"/>
      <c r="AY413" s="108"/>
      <c r="AZ413" s="108"/>
      <c r="BA413" s="108"/>
      <c r="BB413" s="108"/>
      <c r="BC413" s="108"/>
      <c r="BD413" s="108"/>
      <c r="BE413" s="63"/>
    </row>
    <row r="414" spans="1:57" ht="34.049999999999997" customHeight="1" x14ac:dyDescent="0.3">
      <c r="A414" s="702"/>
      <c r="B414" s="676"/>
      <c r="C414" s="673"/>
      <c r="D414" s="89" t="s">
        <v>80</v>
      </c>
      <c r="E414" s="679"/>
      <c r="F414" s="673"/>
      <c r="G414" s="90">
        <f t="shared" si="163"/>
        <v>0</v>
      </c>
      <c r="H414" s="91">
        <f t="shared" si="73"/>
        <v>0</v>
      </c>
      <c r="I414" s="92"/>
      <c r="J414" s="92"/>
      <c r="K414" s="92"/>
      <c r="L414" s="93"/>
      <c r="M414" s="110">
        <f t="shared" si="148"/>
        <v>0</v>
      </c>
      <c r="N414" s="98"/>
      <c r="O414" s="98"/>
      <c r="P414" s="98"/>
      <c r="Q414" s="98"/>
      <c r="R414" s="99"/>
      <c r="S414" s="114"/>
      <c r="T414" s="114"/>
      <c r="U414" s="114"/>
      <c r="V414" s="98"/>
      <c r="W414" s="98"/>
      <c r="X414" s="99"/>
      <c r="Y414" s="97"/>
      <c r="Z414" s="99"/>
      <c r="AA414" s="103"/>
      <c r="AB414" s="92"/>
      <c r="AC414" s="92"/>
      <c r="AD414" s="92"/>
      <c r="AE414" s="92"/>
      <c r="AF414" s="93"/>
      <c r="AG414" s="103"/>
      <c r="AH414" s="106"/>
      <c r="AI414" s="105"/>
      <c r="AJ414" s="104">
        <f t="shared" si="166"/>
        <v>0</v>
      </c>
      <c r="AK414" s="105" t="s">
        <v>75</v>
      </c>
      <c r="AL414" s="92" t="s">
        <v>75</v>
      </c>
      <c r="AM414" s="106" t="s">
        <v>75</v>
      </c>
      <c r="AN414" s="103" t="s">
        <v>75</v>
      </c>
      <c r="AO414" s="92" t="s">
        <v>77</v>
      </c>
      <c r="AP414" s="106" t="s">
        <v>77</v>
      </c>
      <c r="AQ414" s="103"/>
      <c r="AR414" s="92"/>
      <c r="AS414" s="92"/>
      <c r="AT414" s="92"/>
      <c r="AU414" s="106"/>
      <c r="AV414" s="107">
        <f t="shared" si="164"/>
        <v>0</v>
      </c>
      <c r="AW414" s="98"/>
      <c r="AX414" s="98"/>
      <c r="AY414" s="98"/>
      <c r="AZ414" s="98"/>
      <c r="BA414" s="98"/>
      <c r="BB414" s="98"/>
      <c r="BC414" s="98"/>
      <c r="BD414" s="98"/>
      <c r="BE414" s="99"/>
    </row>
    <row r="415" spans="1:57" ht="34.049999999999997" customHeight="1" x14ac:dyDescent="0.3">
      <c r="A415" s="702"/>
      <c r="B415" s="674" t="s">
        <v>254</v>
      </c>
      <c r="C415" s="735" t="s">
        <v>255</v>
      </c>
      <c r="D415" s="51" t="s">
        <v>74</v>
      </c>
      <c r="E415" s="724">
        <v>60</v>
      </c>
      <c r="F415" s="681">
        <f>E415-SUM(M415:M419)</f>
        <v>1</v>
      </c>
      <c r="G415" s="53">
        <f t="shared" si="163"/>
        <v>0</v>
      </c>
      <c r="H415" s="54">
        <f t="shared" si="73"/>
        <v>0</v>
      </c>
      <c r="I415" s="55"/>
      <c r="J415" s="55"/>
      <c r="K415" s="55"/>
      <c r="L415" s="56"/>
      <c r="M415" s="57">
        <f t="shared" si="148"/>
        <v>0</v>
      </c>
      <c r="N415" s="58"/>
      <c r="O415" s="58"/>
      <c r="P415" s="58"/>
      <c r="Q415" s="58"/>
      <c r="R415" s="61"/>
      <c r="S415" s="62"/>
      <c r="T415" s="62"/>
      <c r="U415" s="62"/>
      <c r="V415" s="108"/>
      <c r="W415" s="108"/>
      <c r="X415" s="63"/>
      <c r="Y415" s="60"/>
      <c r="Z415" s="61"/>
      <c r="AA415" s="67"/>
      <c r="AB415" s="55"/>
      <c r="AC415" s="55"/>
      <c r="AD415" s="55"/>
      <c r="AE415" s="55"/>
      <c r="AF415" s="56"/>
      <c r="AG415" s="67"/>
      <c r="AH415" s="70"/>
      <c r="AI415" s="69"/>
      <c r="AJ415" s="68">
        <f t="shared" ref="AJ415:AJ416" si="167">SUM(AN415:AP415)</f>
        <v>0</v>
      </c>
      <c r="AK415" s="69" t="s">
        <v>75</v>
      </c>
      <c r="AL415" s="55" t="s">
        <v>75</v>
      </c>
      <c r="AM415" s="70" t="s">
        <v>75</v>
      </c>
      <c r="AN415" s="67"/>
      <c r="AO415" s="55"/>
      <c r="AP415" s="70"/>
      <c r="AQ415" s="67" t="s">
        <v>75</v>
      </c>
      <c r="AR415" s="55" t="s">
        <v>75</v>
      </c>
      <c r="AS415" s="55" t="s">
        <v>75</v>
      </c>
      <c r="AT415" s="55" t="s">
        <v>75</v>
      </c>
      <c r="AU415" s="70" t="s">
        <v>75</v>
      </c>
      <c r="AV415" s="71">
        <f t="shared" si="164"/>
        <v>0</v>
      </c>
      <c r="AW415" s="108"/>
      <c r="AX415" s="108"/>
      <c r="AY415" s="108"/>
      <c r="AZ415" s="108"/>
      <c r="BA415" s="108"/>
      <c r="BB415" s="108"/>
      <c r="BC415" s="108"/>
      <c r="BD415" s="108"/>
      <c r="BE415" s="63"/>
    </row>
    <row r="416" spans="1:57" ht="34.049999999999997" customHeight="1" x14ac:dyDescent="0.3">
      <c r="A416" s="702"/>
      <c r="B416" s="675"/>
      <c r="C416" s="672"/>
      <c r="D416" s="72" t="s">
        <v>76</v>
      </c>
      <c r="E416" s="678"/>
      <c r="F416" s="672"/>
      <c r="G416" s="73">
        <f t="shared" si="163"/>
        <v>0</v>
      </c>
      <c r="H416" s="74">
        <f t="shared" si="73"/>
        <v>0</v>
      </c>
      <c r="I416" s="75"/>
      <c r="J416" s="75"/>
      <c r="K416" s="75"/>
      <c r="L416" s="76"/>
      <c r="M416" s="77">
        <f t="shared" si="148"/>
        <v>0</v>
      </c>
      <c r="N416" s="78"/>
      <c r="O416" s="78"/>
      <c r="P416" s="78"/>
      <c r="Q416" s="78"/>
      <c r="R416" s="81"/>
      <c r="S416" s="62"/>
      <c r="T416" s="62"/>
      <c r="U416" s="62"/>
      <c r="V416" s="108"/>
      <c r="W416" s="108"/>
      <c r="X416" s="63"/>
      <c r="Y416" s="109"/>
      <c r="Z416" s="63"/>
      <c r="AA416" s="64"/>
      <c r="AB416" s="65"/>
      <c r="AC416" s="65"/>
      <c r="AD416" s="65"/>
      <c r="AE416" s="65"/>
      <c r="AF416" s="66"/>
      <c r="AG416" s="82"/>
      <c r="AH416" s="85"/>
      <c r="AI416" s="84"/>
      <c r="AJ416" s="83">
        <f t="shared" si="167"/>
        <v>0</v>
      </c>
      <c r="AK416" s="84" t="s">
        <v>77</v>
      </c>
      <c r="AL416" s="75" t="s">
        <v>77</v>
      </c>
      <c r="AM416" s="85" t="s">
        <v>77</v>
      </c>
      <c r="AN416" s="82"/>
      <c r="AO416" s="75"/>
      <c r="AP416" s="85"/>
      <c r="AQ416" s="82" t="s">
        <v>75</v>
      </c>
      <c r="AR416" s="75" t="s">
        <v>75</v>
      </c>
      <c r="AS416" s="75" t="s">
        <v>75</v>
      </c>
      <c r="AT416" s="75" t="s">
        <v>75</v>
      </c>
      <c r="AU416" s="85" t="s">
        <v>75</v>
      </c>
      <c r="AV416" s="86">
        <f t="shared" si="164"/>
        <v>0</v>
      </c>
      <c r="AW416" s="108"/>
      <c r="AX416" s="108"/>
      <c r="AY416" s="108"/>
      <c r="AZ416" s="108"/>
      <c r="BA416" s="108"/>
      <c r="BB416" s="108"/>
      <c r="BC416" s="108"/>
      <c r="BD416" s="108"/>
      <c r="BE416" s="63"/>
    </row>
    <row r="417" spans="1:57" ht="34.049999999999997" customHeight="1" x14ac:dyDescent="0.3">
      <c r="A417" s="702"/>
      <c r="B417" s="675"/>
      <c r="C417" s="672"/>
      <c r="D417" s="72" t="s">
        <v>78</v>
      </c>
      <c r="E417" s="678"/>
      <c r="F417" s="672"/>
      <c r="G417" s="73">
        <f t="shared" si="163"/>
        <v>0</v>
      </c>
      <c r="H417" s="74">
        <f t="shared" si="73"/>
        <v>0</v>
      </c>
      <c r="I417" s="75"/>
      <c r="J417" s="75"/>
      <c r="K417" s="75"/>
      <c r="L417" s="76"/>
      <c r="M417" s="77">
        <f t="shared" si="148"/>
        <v>0</v>
      </c>
      <c r="N417" s="78"/>
      <c r="O417" s="78"/>
      <c r="P417" s="78"/>
      <c r="Q417" s="78"/>
      <c r="R417" s="81"/>
      <c r="S417" s="62"/>
      <c r="T417" s="62"/>
      <c r="U417" s="62"/>
      <c r="V417" s="108"/>
      <c r="W417" s="108"/>
      <c r="X417" s="63"/>
      <c r="Y417" s="109"/>
      <c r="Z417" s="63"/>
      <c r="AA417" s="64"/>
      <c r="AB417" s="65"/>
      <c r="AC417" s="65"/>
      <c r="AD417" s="65"/>
      <c r="AE417" s="65"/>
      <c r="AF417" s="66"/>
      <c r="AG417" s="82"/>
      <c r="AH417" s="85"/>
      <c r="AI417" s="84"/>
      <c r="AJ417" s="83">
        <f>SUM(AK417:AM417)</f>
        <v>0</v>
      </c>
      <c r="AK417" s="84"/>
      <c r="AL417" s="75"/>
      <c r="AM417" s="85"/>
      <c r="AN417" s="82" t="s">
        <v>75</v>
      </c>
      <c r="AO417" s="75" t="s">
        <v>75</v>
      </c>
      <c r="AP417" s="85" t="s">
        <v>75</v>
      </c>
      <c r="AQ417" s="82" t="s">
        <v>75</v>
      </c>
      <c r="AR417" s="75" t="s">
        <v>75</v>
      </c>
      <c r="AS417" s="75" t="s">
        <v>75</v>
      </c>
      <c r="AT417" s="75" t="s">
        <v>75</v>
      </c>
      <c r="AU417" s="85" t="s">
        <v>75</v>
      </c>
      <c r="AV417" s="86">
        <f t="shared" si="164"/>
        <v>0</v>
      </c>
      <c r="AW417" s="108"/>
      <c r="AX417" s="108"/>
      <c r="AY417" s="108"/>
      <c r="AZ417" s="108"/>
      <c r="BA417" s="108"/>
      <c r="BB417" s="108"/>
      <c r="BC417" s="108"/>
      <c r="BD417" s="108"/>
      <c r="BE417" s="63"/>
    </row>
    <row r="418" spans="1:57" ht="34.049999999999997" customHeight="1" x14ac:dyDescent="0.3">
      <c r="A418" s="702"/>
      <c r="B418" s="675"/>
      <c r="C418" s="672"/>
      <c r="D418" s="72" t="s">
        <v>79</v>
      </c>
      <c r="E418" s="678"/>
      <c r="F418" s="672"/>
      <c r="G418" s="73">
        <f t="shared" si="163"/>
        <v>61</v>
      </c>
      <c r="H418" s="74">
        <f t="shared" si="73"/>
        <v>0</v>
      </c>
      <c r="I418" s="75"/>
      <c r="J418" s="75"/>
      <c r="K418" s="75"/>
      <c r="L418" s="76"/>
      <c r="M418" s="77">
        <f t="shared" si="148"/>
        <v>59</v>
      </c>
      <c r="N418" s="78"/>
      <c r="O418" s="78"/>
      <c r="P418" s="78"/>
      <c r="Q418" s="78"/>
      <c r="R418" s="81">
        <v>59</v>
      </c>
      <c r="S418" s="62">
        <v>11</v>
      </c>
      <c r="T418" s="62"/>
      <c r="U418" s="62"/>
      <c r="V418" s="108">
        <v>48</v>
      </c>
      <c r="W418" s="108"/>
      <c r="X418" s="63"/>
      <c r="Y418" s="109">
        <v>51</v>
      </c>
      <c r="Z418" s="63">
        <v>8</v>
      </c>
      <c r="AA418" s="64"/>
      <c r="AB418" s="65">
        <v>15</v>
      </c>
      <c r="AC418" s="65">
        <v>11</v>
      </c>
      <c r="AD418" s="65">
        <v>5</v>
      </c>
      <c r="AE418" s="65">
        <v>23</v>
      </c>
      <c r="AF418" s="66">
        <v>7</v>
      </c>
      <c r="AG418" s="82">
        <v>36.799999999999997</v>
      </c>
      <c r="AH418" s="85">
        <v>18.399999999999999</v>
      </c>
      <c r="AI418" s="84">
        <v>116</v>
      </c>
      <c r="AJ418" s="83">
        <f t="shared" ref="AJ418:AJ419" si="168">SUM(AQ418:AU418)</f>
        <v>59</v>
      </c>
      <c r="AK418" s="84" t="s">
        <v>77</v>
      </c>
      <c r="AL418" s="75" t="s">
        <v>77</v>
      </c>
      <c r="AM418" s="85" t="s">
        <v>77</v>
      </c>
      <c r="AN418" s="82" t="s">
        <v>75</v>
      </c>
      <c r="AO418" s="75" t="s">
        <v>75</v>
      </c>
      <c r="AP418" s="85" t="s">
        <v>75</v>
      </c>
      <c r="AQ418" s="82"/>
      <c r="AR418" s="75">
        <v>1</v>
      </c>
      <c r="AS418" s="75">
        <v>23</v>
      </c>
      <c r="AT418" s="75">
        <v>35</v>
      </c>
      <c r="AU418" s="85"/>
      <c r="AV418" s="86">
        <f t="shared" si="164"/>
        <v>2</v>
      </c>
      <c r="AW418" s="108"/>
      <c r="AX418" s="108"/>
      <c r="AY418" s="108">
        <v>2</v>
      </c>
      <c r="AZ418" s="108"/>
      <c r="BA418" s="108"/>
      <c r="BB418" s="108"/>
      <c r="BC418" s="108"/>
      <c r="BD418" s="108"/>
      <c r="BE418" s="63"/>
    </row>
    <row r="419" spans="1:57" ht="34.049999999999997" customHeight="1" x14ac:dyDescent="0.3">
      <c r="A419" s="702"/>
      <c r="B419" s="676"/>
      <c r="C419" s="673"/>
      <c r="D419" s="89" t="s">
        <v>80</v>
      </c>
      <c r="E419" s="679"/>
      <c r="F419" s="673"/>
      <c r="G419" s="90">
        <f t="shared" si="163"/>
        <v>0</v>
      </c>
      <c r="H419" s="91">
        <f t="shared" ref="H419:H673" si="169">SUM(I419:L419)</f>
        <v>0</v>
      </c>
      <c r="I419" s="92"/>
      <c r="J419" s="92"/>
      <c r="K419" s="92"/>
      <c r="L419" s="93"/>
      <c r="M419" s="110">
        <f t="shared" si="148"/>
        <v>0</v>
      </c>
      <c r="N419" s="98"/>
      <c r="O419" s="98"/>
      <c r="P419" s="98"/>
      <c r="Q419" s="98"/>
      <c r="R419" s="99"/>
      <c r="S419" s="100"/>
      <c r="T419" s="100"/>
      <c r="U419" s="100"/>
      <c r="V419" s="78"/>
      <c r="W419" s="78"/>
      <c r="X419" s="81"/>
      <c r="Y419" s="80"/>
      <c r="Z419" s="81"/>
      <c r="AA419" s="82"/>
      <c r="AB419" s="75"/>
      <c r="AC419" s="75"/>
      <c r="AD419" s="75"/>
      <c r="AE419" s="75"/>
      <c r="AF419" s="76"/>
      <c r="AG419" s="103"/>
      <c r="AH419" s="106"/>
      <c r="AI419" s="111"/>
      <c r="AJ419" s="112">
        <f t="shared" si="168"/>
        <v>0</v>
      </c>
      <c r="AK419" s="105" t="s">
        <v>75</v>
      </c>
      <c r="AL419" s="92" t="s">
        <v>75</v>
      </c>
      <c r="AM419" s="106" t="s">
        <v>75</v>
      </c>
      <c r="AN419" s="103" t="s">
        <v>75</v>
      </c>
      <c r="AO419" s="92" t="s">
        <v>77</v>
      </c>
      <c r="AP419" s="106" t="s">
        <v>77</v>
      </c>
      <c r="AQ419" s="103"/>
      <c r="AR419" s="92"/>
      <c r="AS419" s="92"/>
      <c r="AT419" s="92"/>
      <c r="AU419" s="106"/>
      <c r="AV419" s="107">
        <f t="shared" si="164"/>
        <v>0</v>
      </c>
      <c r="AW419" s="78"/>
      <c r="AX419" s="78"/>
      <c r="AY419" s="78"/>
      <c r="AZ419" s="78"/>
      <c r="BA419" s="78"/>
      <c r="BB419" s="78"/>
      <c r="BC419" s="78"/>
      <c r="BD419" s="78"/>
      <c r="BE419" s="81"/>
    </row>
    <row r="420" spans="1:57" ht="34.049999999999997" customHeight="1" x14ac:dyDescent="0.3">
      <c r="A420" s="702"/>
      <c r="B420" s="674" t="s">
        <v>256</v>
      </c>
      <c r="C420" s="735" t="s">
        <v>257</v>
      </c>
      <c r="D420" s="51" t="s">
        <v>74</v>
      </c>
      <c r="E420" s="724">
        <v>10</v>
      </c>
      <c r="F420" s="681">
        <f>E420-SUM(M420:M424)</f>
        <v>-1</v>
      </c>
      <c r="G420" s="53">
        <f t="shared" si="163"/>
        <v>11</v>
      </c>
      <c r="H420" s="54">
        <f t="shared" si="169"/>
        <v>0</v>
      </c>
      <c r="I420" s="55"/>
      <c r="J420" s="55"/>
      <c r="K420" s="55"/>
      <c r="L420" s="56"/>
      <c r="M420" s="57">
        <f t="shared" si="148"/>
        <v>11</v>
      </c>
      <c r="N420" s="58"/>
      <c r="O420" s="58"/>
      <c r="P420" s="58"/>
      <c r="Q420" s="58"/>
      <c r="R420" s="61">
        <v>11</v>
      </c>
      <c r="S420" s="113">
        <v>2</v>
      </c>
      <c r="T420" s="113"/>
      <c r="U420" s="113"/>
      <c r="V420" s="58">
        <v>9</v>
      </c>
      <c r="W420" s="58"/>
      <c r="X420" s="61"/>
      <c r="Y420" s="60">
        <v>9</v>
      </c>
      <c r="Z420" s="61">
        <v>2</v>
      </c>
      <c r="AA420" s="67">
        <v>0</v>
      </c>
      <c r="AB420" s="55">
        <v>4</v>
      </c>
      <c r="AC420" s="55">
        <v>3</v>
      </c>
      <c r="AD420" s="55">
        <v>0</v>
      </c>
      <c r="AE420" s="55">
        <v>7</v>
      </c>
      <c r="AF420" s="56">
        <v>3</v>
      </c>
      <c r="AG420" s="67">
        <v>43</v>
      </c>
      <c r="AH420" s="70">
        <v>27</v>
      </c>
      <c r="AI420" s="69">
        <v>14.5</v>
      </c>
      <c r="AJ420" s="68">
        <f t="shared" ref="AJ420:AJ421" si="170">SUM(AN420:AP420)</f>
        <v>11</v>
      </c>
      <c r="AK420" s="69" t="s">
        <v>75</v>
      </c>
      <c r="AL420" s="55" t="s">
        <v>75</v>
      </c>
      <c r="AM420" s="70" t="s">
        <v>75</v>
      </c>
      <c r="AN420" s="67">
        <v>0</v>
      </c>
      <c r="AO420" s="55">
        <v>11</v>
      </c>
      <c r="AP420" s="70">
        <v>0</v>
      </c>
      <c r="AQ420" s="67" t="s">
        <v>75</v>
      </c>
      <c r="AR420" s="55" t="s">
        <v>75</v>
      </c>
      <c r="AS420" s="55" t="s">
        <v>75</v>
      </c>
      <c r="AT420" s="55" t="s">
        <v>75</v>
      </c>
      <c r="AU420" s="70" t="s">
        <v>75</v>
      </c>
      <c r="AV420" s="71">
        <f t="shared" si="164"/>
        <v>0</v>
      </c>
      <c r="AW420" s="58"/>
      <c r="AX420" s="58"/>
      <c r="AY420" s="58"/>
      <c r="AZ420" s="58"/>
      <c r="BA420" s="58"/>
      <c r="BB420" s="58"/>
      <c r="BC420" s="58"/>
      <c r="BD420" s="58"/>
      <c r="BE420" s="61"/>
    </row>
    <row r="421" spans="1:57" ht="34.049999999999997" customHeight="1" x14ac:dyDescent="0.3">
      <c r="A421" s="702"/>
      <c r="B421" s="675"/>
      <c r="C421" s="672"/>
      <c r="D421" s="72" t="s">
        <v>76</v>
      </c>
      <c r="E421" s="678"/>
      <c r="F421" s="672"/>
      <c r="G421" s="73">
        <f t="shared" si="163"/>
        <v>0</v>
      </c>
      <c r="H421" s="74">
        <f t="shared" si="169"/>
        <v>0</v>
      </c>
      <c r="I421" s="75"/>
      <c r="J421" s="75"/>
      <c r="K421" s="75"/>
      <c r="L421" s="76"/>
      <c r="M421" s="77">
        <f t="shared" si="148"/>
        <v>0</v>
      </c>
      <c r="N421" s="78"/>
      <c r="O421" s="78"/>
      <c r="P421" s="78"/>
      <c r="Q421" s="78"/>
      <c r="R421" s="81"/>
      <c r="S421" s="62"/>
      <c r="T421" s="62"/>
      <c r="U421" s="62"/>
      <c r="V421" s="108"/>
      <c r="W421" s="108"/>
      <c r="X421" s="63"/>
      <c r="Y421" s="109"/>
      <c r="Z421" s="63"/>
      <c r="AA421" s="64"/>
      <c r="AB421" s="65"/>
      <c r="AC421" s="65"/>
      <c r="AD421" s="65"/>
      <c r="AE421" s="65"/>
      <c r="AF421" s="66"/>
      <c r="AG421" s="82"/>
      <c r="AH421" s="85"/>
      <c r="AI421" s="84"/>
      <c r="AJ421" s="83">
        <f t="shared" si="170"/>
        <v>0</v>
      </c>
      <c r="AK421" s="84" t="s">
        <v>77</v>
      </c>
      <c r="AL421" s="75" t="s">
        <v>77</v>
      </c>
      <c r="AM421" s="85" t="s">
        <v>77</v>
      </c>
      <c r="AN421" s="82"/>
      <c r="AO421" s="75"/>
      <c r="AP421" s="85"/>
      <c r="AQ421" s="82" t="s">
        <v>75</v>
      </c>
      <c r="AR421" s="75" t="s">
        <v>75</v>
      </c>
      <c r="AS421" s="75" t="s">
        <v>75</v>
      </c>
      <c r="AT421" s="75" t="s">
        <v>75</v>
      </c>
      <c r="AU421" s="85" t="s">
        <v>75</v>
      </c>
      <c r="AV421" s="86">
        <f t="shared" si="164"/>
        <v>0</v>
      </c>
      <c r="AW421" s="108"/>
      <c r="AX421" s="108"/>
      <c r="AY421" s="108"/>
      <c r="AZ421" s="108"/>
      <c r="BA421" s="108"/>
      <c r="BB421" s="108"/>
      <c r="BC421" s="108"/>
      <c r="BD421" s="108"/>
      <c r="BE421" s="63"/>
    </row>
    <row r="422" spans="1:57" ht="34.049999999999997" customHeight="1" x14ac:dyDescent="0.3">
      <c r="A422" s="702"/>
      <c r="B422" s="675"/>
      <c r="C422" s="672"/>
      <c r="D422" s="72" t="s">
        <v>78</v>
      </c>
      <c r="E422" s="678"/>
      <c r="F422" s="672"/>
      <c r="G422" s="73">
        <f t="shared" si="163"/>
        <v>0</v>
      </c>
      <c r="H422" s="74">
        <f t="shared" si="169"/>
        <v>0</v>
      </c>
      <c r="I422" s="75"/>
      <c r="J422" s="75"/>
      <c r="K422" s="75"/>
      <c r="L422" s="76"/>
      <c r="M422" s="77">
        <f t="shared" si="148"/>
        <v>0</v>
      </c>
      <c r="N422" s="78"/>
      <c r="O422" s="78"/>
      <c r="P422" s="78"/>
      <c r="Q422" s="78"/>
      <c r="R422" s="81"/>
      <c r="S422" s="62"/>
      <c r="T422" s="62"/>
      <c r="U422" s="62"/>
      <c r="V422" s="108"/>
      <c r="W422" s="108"/>
      <c r="X422" s="63"/>
      <c r="Y422" s="109"/>
      <c r="Z422" s="63"/>
      <c r="AA422" s="64"/>
      <c r="AB422" s="65"/>
      <c r="AC422" s="65"/>
      <c r="AD422" s="65"/>
      <c r="AE422" s="65"/>
      <c r="AF422" s="66"/>
      <c r="AG422" s="82"/>
      <c r="AH422" s="85"/>
      <c r="AI422" s="84"/>
      <c r="AJ422" s="83">
        <f>SUM(AK422:AM422)</f>
        <v>0</v>
      </c>
      <c r="AK422" s="84"/>
      <c r="AL422" s="75"/>
      <c r="AM422" s="85"/>
      <c r="AN422" s="82" t="s">
        <v>75</v>
      </c>
      <c r="AO422" s="75" t="s">
        <v>75</v>
      </c>
      <c r="AP422" s="85" t="s">
        <v>75</v>
      </c>
      <c r="AQ422" s="82" t="s">
        <v>75</v>
      </c>
      <c r="AR422" s="75" t="s">
        <v>75</v>
      </c>
      <c r="AS422" s="75" t="s">
        <v>75</v>
      </c>
      <c r="AT422" s="75" t="s">
        <v>75</v>
      </c>
      <c r="AU422" s="85" t="s">
        <v>75</v>
      </c>
      <c r="AV422" s="86">
        <f t="shared" si="164"/>
        <v>0</v>
      </c>
      <c r="AW422" s="108"/>
      <c r="AX422" s="108"/>
      <c r="AY422" s="108"/>
      <c r="AZ422" s="108"/>
      <c r="BA422" s="108"/>
      <c r="BB422" s="108"/>
      <c r="BC422" s="108"/>
      <c r="BD422" s="108"/>
      <c r="BE422" s="63"/>
    </row>
    <row r="423" spans="1:57" ht="34.049999999999997" customHeight="1" x14ac:dyDescent="0.3">
      <c r="A423" s="702"/>
      <c r="B423" s="675"/>
      <c r="C423" s="672"/>
      <c r="D423" s="72" t="s">
        <v>79</v>
      </c>
      <c r="E423" s="678"/>
      <c r="F423" s="672"/>
      <c r="G423" s="73">
        <f t="shared" si="163"/>
        <v>0</v>
      </c>
      <c r="H423" s="74">
        <f t="shared" si="169"/>
        <v>0</v>
      </c>
      <c r="I423" s="75"/>
      <c r="J423" s="75"/>
      <c r="K423" s="75"/>
      <c r="L423" s="76"/>
      <c r="M423" s="77">
        <f t="shared" si="148"/>
        <v>0</v>
      </c>
      <c r="N423" s="78"/>
      <c r="O423" s="78"/>
      <c r="P423" s="78"/>
      <c r="Q423" s="78"/>
      <c r="R423" s="81"/>
      <c r="S423" s="62"/>
      <c r="T423" s="62"/>
      <c r="U423" s="62"/>
      <c r="V423" s="108"/>
      <c r="W423" s="108"/>
      <c r="X423" s="63"/>
      <c r="Y423" s="109"/>
      <c r="Z423" s="63"/>
      <c r="AA423" s="64"/>
      <c r="AB423" s="65"/>
      <c r="AC423" s="65"/>
      <c r="AD423" s="65"/>
      <c r="AE423" s="65"/>
      <c r="AF423" s="66"/>
      <c r="AG423" s="82"/>
      <c r="AH423" s="85"/>
      <c r="AI423" s="84"/>
      <c r="AJ423" s="83">
        <f t="shared" ref="AJ423:AJ424" si="171">SUM(AQ423:AU423)</f>
        <v>0</v>
      </c>
      <c r="AK423" s="84" t="s">
        <v>77</v>
      </c>
      <c r="AL423" s="75" t="s">
        <v>77</v>
      </c>
      <c r="AM423" s="85" t="s">
        <v>77</v>
      </c>
      <c r="AN423" s="82" t="s">
        <v>75</v>
      </c>
      <c r="AO423" s="75" t="s">
        <v>75</v>
      </c>
      <c r="AP423" s="85" t="s">
        <v>75</v>
      </c>
      <c r="AQ423" s="82"/>
      <c r="AR423" s="75"/>
      <c r="AS423" s="75"/>
      <c r="AT423" s="75"/>
      <c r="AU423" s="85"/>
      <c r="AV423" s="86">
        <f t="shared" si="164"/>
        <v>0</v>
      </c>
      <c r="AW423" s="108"/>
      <c r="AX423" s="108"/>
      <c r="AY423" s="108"/>
      <c r="AZ423" s="108"/>
      <c r="BA423" s="108"/>
      <c r="BB423" s="108"/>
      <c r="BC423" s="108"/>
      <c r="BD423" s="108"/>
      <c r="BE423" s="63"/>
    </row>
    <row r="424" spans="1:57" ht="34.049999999999997" customHeight="1" x14ac:dyDescent="0.3">
      <c r="A424" s="702"/>
      <c r="B424" s="676"/>
      <c r="C424" s="673"/>
      <c r="D424" s="89" t="s">
        <v>80</v>
      </c>
      <c r="E424" s="679"/>
      <c r="F424" s="673"/>
      <c r="G424" s="90">
        <f t="shared" si="163"/>
        <v>0</v>
      </c>
      <c r="H424" s="91">
        <f t="shared" si="169"/>
        <v>0</v>
      </c>
      <c r="I424" s="92"/>
      <c r="J424" s="92"/>
      <c r="K424" s="92"/>
      <c r="L424" s="93"/>
      <c r="M424" s="110">
        <f t="shared" si="148"/>
        <v>0</v>
      </c>
      <c r="N424" s="98"/>
      <c r="O424" s="98"/>
      <c r="P424" s="98"/>
      <c r="Q424" s="98"/>
      <c r="R424" s="99"/>
      <c r="S424" s="114"/>
      <c r="T424" s="114"/>
      <c r="U424" s="114"/>
      <c r="V424" s="98"/>
      <c r="W424" s="98"/>
      <c r="X424" s="99"/>
      <c r="Y424" s="97"/>
      <c r="Z424" s="99"/>
      <c r="AA424" s="103"/>
      <c r="AB424" s="92"/>
      <c r="AC424" s="92"/>
      <c r="AD424" s="92"/>
      <c r="AE424" s="92"/>
      <c r="AF424" s="93"/>
      <c r="AG424" s="103"/>
      <c r="AH424" s="106"/>
      <c r="AI424" s="105"/>
      <c r="AJ424" s="104">
        <f t="shared" si="171"/>
        <v>0</v>
      </c>
      <c r="AK424" s="105" t="s">
        <v>75</v>
      </c>
      <c r="AL424" s="92" t="s">
        <v>75</v>
      </c>
      <c r="AM424" s="106" t="s">
        <v>75</v>
      </c>
      <c r="AN424" s="103" t="s">
        <v>75</v>
      </c>
      <c r="AO424" s="92" t="s">
        <v>77</v>
      </c>
      <c r="AP424" s="106" t="s">
        <v>77</v>
      </c>
      <c r="AQ424" s="103"/>
      <c r="AR424" s="92"/>
      <c r="AS424" s="92"/>
      <c r="AT424" s="92"/>
      <c r="AU424" s="106"/>
      <c r="AV424" s="107">
        <f t="shared" si="164"/>
        <v>0</v>
      </c>
      <c r="AW424" s="98"/>
      <c r="AX424" s="98"/>
      <c r="AY424" s="98"/>
      <c r="AZ424" s="98"/>
      <c r="BA424" s="98"/>
      <c r="BB424" s="98"/>
      <c r="BC424" s="98"/>
      <c r="BD424" s="98"/>
      <c r="BE424" s="99"/>
    </row>
    <row r="425" spans="1:57" ht="34.049999999999997" customHeight="1" x14ac:dyDescent="0.3">
      <c r="A425" s="702"/>
      <c r="B425" s="674" t="s">
        <v>258</v>
      </c>
      <c r="C425" s="735" t="s">
        <v>259</v>
      </c>
      <c r="D425" s="51" t="s">
        <v>74</v>
      </c>
      <c r="E425" s="724">
        <v>70</v>
      </c>
      <c r="F425" s="681">
        <f>E425-SUM(M425:M429)</f>
        <v>5</v>
      </c>
      <c r="G425" s="53">
        <f t="shared" si="163"/>
        <v>0</v>
      </c>
      <c r="H425" s="54">
        <f t="shared" si="169"/>
        <v>0</v>
      </c>
      <c r="I425" s="55"/>
      <c r="J425" s="55"/>
      <c r="K425" s="55"/>
      <c r="L425" s="56"/>
      <c r="M425" s="57">
        <f t="shared" si="148"/>
        <v>0</v>
      </c>
      <c r="N425" s="58"/>
      <c r="O425" s="58"/>
      <c r="P425" s="58"/>
      <c r="Q425" s="58"/>
      <c r="R425" s="59"/>
      <c r="S425" s="60"/>
      <c r="T425" s="58"/>
      <c r="U425" s="58"/>
      <c r="V425" s="55"/>
      <c r="W425" s="58"/>
      <c r="X425" s="61"/>
      <c r="Y425" s="62"/>
      <c r="Z425" s="63"/>
      <c r="AA425" s="64"/>
      <c r="AB425" s="65"/>
      <c r="AC425" s="65"/>
      <c r="AD425" s="65"/>
      <c r="AE425" s="65"/>
      <c r="AF425" s="66"/>
      <c r="AG425" s="64"/>
      <c r="AH425" s="66"/>
      <c r="AI425" s="67"/>
      <c r="AJ425" s="68">
        <f t="shared" ref="AJ425:AJ426" si="172">SUM(AN425:AP425)</f>
        <v>0</v>
      </c>
      <c r="AK425" s="69" t="s">
        <v>75</v>
      </c>
      <c r="AL425" s="55" t="s">
        <v>75</v>
      </c>
      <c r="AM425" s="70" t="s">
        <v>75</v>
      </c>
      <c r="AN425" s="67"/>
      <c r="AO425" s="55"/>
      <c r="AP425" s="70"/>
      <c r="AQ425" s="67" t="s">
        <v>75</v>
      </c>
      <c r="AR425" s="55" t="s">
        <v>75</v>
      </c>
      <c r="AS425" s="55" t="s">
        <v>75</v>
      </c>
      <c r="AT425" s="55" t="s">
        <v>75</v>
      </c>
      <c r="AU425" s="56" t="s">
        <v>75</v>
      </c>
      <c r="AV425" s="71">
        <f t="shared" si="164"/>
        <v>0</v>
      </c>
      <c r="AW425" s="58"/>
      <c r="AX425" s="58"/>
      <c r="AY425" s="58"/>
      <c r="AZ425" s="58"/>
      <c r="BA425" s="58"/>
      <c r="BB425" s="58"/>
      <c r="BC425" s="58"/>
      <c r="BD425" s="58"/>
      <c r="BE425" s="61"/>
    </row>
    <row r="426" spans="1:57" ht="34.049999999999997" customHeight="1" x14ac:dyDescent="0.3">
      <c r="A426" s="702"/>
      <c r="B426" s="675"/>
      <c r="C426" s="672"/>
      <c r="D426" s="72" t="s">
        <v>76</v>
      </c>
      <c r="E426" s="678"/>
      <c r="F426" s="672"/>
      <c r="G426" s="73">
        <f t="shared" si="163"/>
        <v>0</v>
      </c>
      <c r="H426" s="74">
        <f t="shared" si="169"/>
        <v>0</v>
      </c>
      <c r="I426" s="75"/>
      <c r="J426" s="75"/>
      <c r="K426" s="75"/>
      <c r="L426" s="76"/>
      <c r="M426" s="77">
        <f t="shared" si="148"/>
        <v>0</v>
      </c>
      <c r="N426" s="78"/>
      <c r="O426" s="78"/>
      <c r="P426" s="78"/>
      <c r="Q426" s="78"/>
      <c r="R426" s="79"/>
      <c r="S426" s="80"/>
      <c r="T426" s="75"/>
      <c r="U426" s="75"/>
      <c r="V426" s="78"/>
      <c r="W426" s="78"/>
      <c r="X426" s="81"/>
      <c r="Y426" s="62"/>
      <c r="Z426" s="63"/>
      <c r="AA426" s="64"/>
      <c r="AB426" s="65"/>
      <c r="AC426" s="65"/>
      <c r="AD426" s="65"/>
      <c r="AE426" s="65"/>
      <c r="AF426" s="66"/>
      <c r="AG426" s="82"/>
      <c r="AH426" s="76"/>
      <c r="AI426" s="82"/>
      <c r="AJ426" s="83">
        <f t="shared" si="172"/>
        <v>0</v>
      </c>
      <c r="AK426" s="84" t="s">
        <v>77</v>
      </c>
      <c r="AL426" s="75" t="s">
        <v>77</v>
      </c>
      <c r="AM426" s="85" t="s">
        <v>77</v>
      </c>
      <c r="AN426" s="82"/>
      <c r="AO426" s="75"/>
      <c r="AP426" s="85"/>
      <c r="AQ426" s="82" t="s">
        <v>75</v>
      </c>
      <c r="AR426" s="75" t="s">
        <v>75</v>
      </c>
      <c r="AS426" s="75" t="s">
        <v>75</v>
      </c>
      <c r="AT426" s="75" t="s">
        <v>75</v>
      </c>
      <c r="AU426" s="76" t="s">
        <v>75</v>
      </c>
      <c r="AV426" s="86">
        <f t="shared" si="164"/>
        <v>0</v>
      </c>
      <c r="AW426" s="78"/>
      <c r="AX426" s="78"/>
      <c r="AY426" s="78"/>
      <c r="AZ426" s="78"/>
      <c r="BA426" s="78"/>
      <c r="BB426" s="78"/>
      <c r="BC426" s="78"/>
      <c r="BD426" s="78"/>
      <c r="BE426" s="81"/>
    </row>
    <row r="427" spans="1:57" ht="34.049999999999997" customHeight="1" x14ac:dyDescent="0.3">
      <c r="A427" s="702"/>
      <c r="B427" s="675"/>
      <c r="C427" s="672"/>
      <c r="D427" s="72" t="s">
        <v>78</v>
      </c>
      <c r="E427" s="678"/>
      <c r="F427" s="672"/>
      <c r="G427" s="73">
        <f t="shared" si="163"/>
        <v>0</v>
      </c>
      <c r="H427" s="74">
        <f t="shared" si="169"/>
        <v>0</v>
      </c>
      <c r="I427" s="75"/>
      <c r="J427" s="75"/>
      <c r="K427" s="75"/>
      <c r="L427" s="76"/>
      <c r="M427" s="77">
        <f t="shared" si="148"/>
        <v>0</v>
      </c>
      <c r="N427" s="78"/>
      <c r="O427" s="78"/>
      <c r="P427" s="78"/>
      <c r="Q427" s="87"/>
      <c r="R427" s="79"/>
      <c r="S427" s="80"/>
      <c r="T427" s="78"/>
      <c r="U427" s="78"/>
      <c r="V427" s="78"/>
      <c r="W427" s="78"/>
      <c r="X427" s="81"/>
      <c r="Y427" s="62"/>
      <c r="Z427" s="63"/>
      <c r="AA427" s="64"/>
      <c r="AB427" s="65"/>
      <c r="AC427" s="65"/>
      <c r="AD427" s="65"/>
      <c r="AE427" s="65"/>
      <c r="AF427" s="66"/>
      <c r="AG427" s="82"/>
      <c r="AH427" s="76"/>
      <c r="AI427" s="82"/>
      <c r="AJ427" s="83">
        <f>SUM(AK427:AM427)</f>
        <v>0</v>
      </c>
      <c r="AK427" s="84"/>
      <c r="AL427" s="75"/>
      <c r="AM427" s="85"/>
      <c r="AN427" s="82" t="s">
        <v>75</v>
      </c>
      <c r="AO427" s="75" t="s">
        <v>75</v>
      </c>
      <c r="AP427" s="85" t="s">
        <v>75</v>
      </c>
      <c r="AQ427" s="82" t="s">
        <v>75</v>
      </c>
      <c r="AR427" s="75" t="s">
        <v>75</v>
      </c>
      <c r="AS427" s="75" t="s">
        <v>75</v>
      </c>
      <c r="AT427" s="75" t="s">
        <v>75</v>
      </c>
      <c r="AU427" s="76" t="s">
        <v>75</v>
      </c>
      <c r="AV427" s="86">
        <f t="shared" si="164"/>
        <v>0</v>
      </c>
      <c r="AW427" s="78"/>
      <c r="AX427" s="78"/>
      <c r="AY427" s="78"/>
      <c r="AZ427" s="78"/>
      <c r="BA427" s="78"/>
      <c r="BB427" s="78"/>
      <c r="BC427" s="78"/>
      <c r="BD427" s="78"/>
      <c r="BE427" s="81"/>
    </row>
    <row r="428" spans="1:57" ht="34.049999999999997" customHeight="1" x14ac:dyDescent="0.3">
      <c r="A428" s="702"/>
      <c r="B428" s="675"/>
      <c r="C428" s="672"/>
      <c r="D428" s="72" t="s">
        <v>79</v>
      </c>
      <c r="E428" s="678"/>
      <c r="F428" s="672"/>
      <c r="G428" s="73">
        <f t="shared" si="163"/>
        <v>68</v>
      </c>
      <c r="H428" s="74">
        <f t="shared" si="169"/>
        <v>2</v>
      </c>
      <c r="I428" s="75">
        <v>2</v>
      </c>
      <c r="J428" s="75"/>
      <c r="K428" s="75"/>
      <c r="L428" s="76"/>
      <c r="M428" s="77">
        <f t="shared" si="148"/>
        <v>65</v>
      </c>
      <c r="N428" s="115">
        <v>65</v>
      </c>
      <c r="O428" s="78"/>
      <c r="P428" s="78"/>
      <c r="Q428" s="78"/>
      <c r="R428" s="79"/>
      <c r="S428" s="80">
        <v>20</v>
      </c>
      <c r="T428" s="78"/>
      <c r="U428" s="78"/>
      <c r="V428" s="78">
        <v>41</v>
      </c>
      <c r="W428" s="78">
        <v>4</v>
      </c>
      <c r="X428" s="81"/>
      <c r="Y428" s="62">
        <v>62</v>
      </c>
      <c r="Z428" s="63">
        <v>3</v>
      </c>
      <c r="AA428" s="64"/>
      <c r="AB428" s="65">
        <v>14</v>
      </c>
      <c r="AC428" s="65">
        <v>14</v>
      </c>
      <c r="AD428" s="65">
        <v>2</v>
      </c>
      <c r="AE428" s="65">
        <v>6</v>
      </c>
      <c r="AF428" s="66"/>
      <c r="AG428" s="82">
        <v>39</v>
      </c>
      <c r="AH428" s="76">
        <v>19</v>
      </c>
      <c r="AI428" s="82">
        <v>85.8</v>
      </c>
      <c r="AJ428" s="83">
        <f t="shared" ref="AJ428:AJ429" si="173">SUM(AQ428:AU428)</f>
        <v>65</v>
      </c>
      <c r="AK428" s="84" t="s">
        <v>77</v>
      </c>
      <c r="AL428" s="75" t="s">
        <v>77</v>
      </c>
      <c r="AM428" s="85" t="s">
        <v>77</v>
      </c>
      <c r="AN428" s="82" t="s">
        <v>75</v>
      </c>
      <c r="AO428" s="75" t="s">
        <v>75</v>
      </c>
      <c r="AP428" s="85" t="s">
        <v>75</v>
      </c>
      <c r="AQ428" s="88">
        <v>3</v>
      </c>
      <c r="AR428" s="76">
        <v>42</v>
      </c>
      <c r="AS428" s="76">
        <v>9</v>
      </c>
      <c r="AT428" s="76">
        <v>11</v>
      </c>
      <c r="AU428" s="85"/>
      <c r="AV428" s="86">
        <f t="shared" si="164"/>
        <v>3</v>
      </c>
      <c r="AW428" s="78"/>
      <c r="AX428" s="78"/>
      <c r="AY428" s="78">
        <v>1</v>
      </c>
      <c r="AZ428" s="78"/>
      <c r="BA428" s="78"/>
      <c r="BB428" s="78"/>
      <c r="BC428" s="78"/>
      <c r="BD428" s="78">
        <v>2</v>
      </c>
      <c r="BE428" s="81"/>
    </row>
    <row r="429" spans="1:57" ht="34.049999999999997" customHeight="1" x14ac:dyDescent="0.3">
      <c r="A429" s="702"/>
      <c r="B429" s="676"/>
      <c r="C429" s="673"/>
      <c r="D429" s="89" t="s">
        <v>80</v>
      </c>
      <c r="E429" s="679"/>
      <c r="F429" s="673"/>
      <c r="G429" s="90">
        <f t="shared" si="163"/>
        <v>0</v>
      </c>
      <c r="H429" s="91">
        <f t="shared" si="169"/>
        <v>0</v>
      </c>
      <c r="I429" s="92"/>
      <c r="J429" s="92"/>
      <c r="K429" s="92"/>
      <c r="L429" s="93"/>
      <c r="M429" s="94">
        <f t="shared" si="148"/>
        <v>0</v>
      </c>
      <c r="N429" s="95"/>
      <c r="O429" s="95"/>
      <c r="P429" s="95"/>
      <c r="Q429" s="95"/>
      <c r="R429" s="96"/>
      <c r="S429" s="97"/>
      <c r="T429" s="98"/>
      <c r="U429" s="98"/>
      <c r="V429" s="98"/>
      <c r="W429" s="98"/>
      <c r="X429" s="99"/>
      <c r="Y429" s="100"/>
      <c r="Z429" s="81"/>
      <c r="AA429" s="82"/>
      <c r="AB429" s="75"/>
      <c r="AC429" s="75"/>
      <c r="AD429" s="75"/>
      <c r="AE429" s="75"/>
      <c r="AF429" s="76"/>
      <c r="AG429" s="101"/>
      <c r="AH429" s="102"/>
      <c r="AI429" s="103"/>
      <c r="AJ429" s="104">
        <f t="shared" si="173"/>
        <v>0</v>
      </c>
      <c r="AK429" s="105" t="s">
        <v>75</v>
      </c>
      <c r="AL429" s="92" t="s">
        <v>75</v>
      </c>
      <c r="AM429" s="106" t="s">
        <v>75</v>
      </c>
      <c r="AN429" s="103" t="s">
        <v>75</v>
      </c>
      <c r="AO429" s="92" t="s">
        <v>77</v>
      </c>
      <c r="AP429" s="106" t="s">
        <v>77</v>
      </c>
      <c r="AQ429" s="103"/>
      <c r="AR429" s="92"/>
      <c r="AS429" s="92"/>
      <c r="AT429" s="92"/>
      <c r="AU429" s="93"/>
      <c r="AV429" s="107">
        <f t="shared" si="164"/>
        <v>0</v>
      </c>
      <c r="AW429" s="98"/>
      <c r="AX429" s="98"/>
      <c r="AY429" s="98"/>
      <c r="AZ429" s="98"/>
      <c r="BA429" s="98"/>
      <c r="BB429" s="98"/>
      <c r="BC429" s="98"/>
      <c r="BD429" s="98"/>
      <c r="BE429" s="99"/>
    </row>
    <row r="430" spans="1:57" ht="34.049999999999997" customHeight="1" x14ac:dyDescent="0.3">
      <c r="A430" s="702"/>
      <c r="B430" s="674" t="s">
        <v>260</v>
      </c>
      <c r="C430" s="735" t="s">
        <v>261</v>
      </c>
      <c r="D430" s="51" t="s">
        <v>74</v>
      </c>
      <c r="E430" s="724">
        <v>10</v>
      </c>
      <c r="F430" s="681">
        <f>E430-SUM(M430:M434)</f>
        <v>1</v>
      </c>
      <c r="G430" s="53">
        <f t="shared" si="163"/>
        <v>5</v>
      </c>
      <c r="H430" s="54">
        <f t="shared" si="169"/>
        <v>0</v>
      </c>
      <c r="I430" s="55"/>
      <c r="J430" s="55"/>
      <c r="K430" s="55"/>
      <c r="L430" s="56"/>
      <c r="M430" s="57">
        <f t="shared" si="148"/>
        <v>4</v>
      </c>
      <c r="N430" s="58"/>
      <c r="O430" s="58"/>
      <c r="P430" s="58"/>
      <c r="Q430" s="58"/>
      <c r="R430" s="61">
        <v>4</v>
      </c>
      <c r="S430" s="62">
        <v>1</v>
      </c>
      <c r="T430" s="62"/>
      <c r="U430" s="62"/>
      <c r="V430" s="108">
        <v>3</v>
      </c>
      <c r="W430" s="108"/>
      <c r="X430" s="63"/>
      <c r="Y430" s="60">
        <v>4</v>
      </c>
      <c r="Z430" s="61"/>
      <c r="AA430" s="67"/>
      <c r="AB430" s="55">
        <v>1</v>
      </c>
      <c r="AC430" s="55">
        <v>1</v>
      </c>
      <c r="AD430" s="55"/>
      <c r="AE430" s="55">
        <v>4</v>
      </c>
      <c r="AF430" s="56"/>
      <c r="AG430" s="67">
        <v>40</v>
      </c>
      <c r="AH430" s="70">
        <v>24</v>
      </c>
      <c r="AI430" s="69">
        <v>12.3</v>
      </c>
      <c r="AJ430" s="68">
        <f t="shared" ref="AJ430:AJ431" si="174">SUM(AN430:AP430)</f>
        <v>4</v>
      </c>
      <c r="AK430" s="69" t="s">
        <v>75</v>
      </c>
      <c r="AL430" s="55" t="s">
        <v>75</v>
      </c>
      <c r="AM430" s="70" t="s">
        <v>75</v>
      </c>
      <c r="AN430" s="67"/>
      <c r="AO430" s="55">
        <v>4</v>
      </c>
      <c r="AP430" s="70"/>
      <c r="AQ430" s="67" t="s">
        <v>75</v>
      </c>
      <c r="AR430" s="55" t="s">
        <v>75</v>
      </c>
      <c r="AS430" s="55" t="s">
        <v>75</v>
      </c>
      <c r="AT430" s="55" t="s">
        <v>75</v>
      </c>
      <c r="AU430" s="70" t="s">
        <v>75</v>
      </c>
      <c r="AV430" s="71">
        <f t="shared" si="164"/>
        <v>1</v>
      </c>
      <c r="AW430" s="108"/>
      <c r="AX430" s="108">
        <v>1</v>
      </c>
      <c r="AY430" s="108"/>
      <c r="AZ430" s="108"/>
      <c r="BA430" s="108"/>
      <c r="BB430" s="108"/>
      <c r="BC430" s="108"/>
      <c r="BD430" s="108"/>
      <c r="BE430" s="63"/>
    </row>
    <row r="431" spans="1:57" ht="34.049999999999997" customHeight="1" x14ac:dyDescent="0.3">
      <c r="A431" s="702"/>
      <c r="B431" s="675"/>
      <c r="C431" s="672"/>
      <c r="D431" s="72" t="s">
        <v>76</v>
      </c>
      <c r="E431" s="678"/>
      <c r="F431" s="672"/>
      <c r="G431" s="73">
        <f t="shared" si="163"/>
        <v>0</v>
      </c>
      <c r="H431" s="74">
        <f t="shared" si="169"/>
        <v>0</v>
      </c>
      <c r="I431" s="75"/>
      <c r="J431" s="75"/>
      <c r="K431" s="75"/>
      <c r="L431" s="76"/>
      <c r="M431" s="77">
        <f t="shared" si="148"/>
        <v>0</v>
      </c>
      <c r="N431" s="78"/>
      <c r="O431" s="78"/>
      <c r="P431" s="78"/>
      <c r="Q431" s="78"/>
      <c r="R431" s="81"/>
      <c r="S431" s="62"/>
      <c r="T431" s="62"/>
      <c r="U431" s="62"/>
      <c r="V431" s="108"/>
      <c r="W431" s="108"/>
      <c r="X431" s="63"/>
      <c r="Y431" s="109"/>
      <c r="Z431" s="63"/>
      <c r="AA431" s="64"/>
      <c r="AB431" s="65"/>
      <c r="AC431" s="65"/>
      <c r="AD431" s="65"/>
      <c r="AE431" s="65"/>
      <c r="AF431" s="66"/>
      <c r="AG431" s="82"/>
      <c r="AH431" s="85"/>
      <c r="AI431" s="84"/>
      <c r="AJ431" s="83">
        <f t="shared" si="174"/>
        <v>0</v>
      </c>
      <c r="AK431" s="84" t="s">
        <v>77</v>
      </c>
      <c r="AL431" s="75" t="s">
        <v>77</v>
      </c>
      <c r="AM431" s="85" t="s">
        <v>77</v>
      </c>
      <c r="AN431" s="82"/>
      <c r="AO431" s="75"/>
      <c r="AP431" s="85"/>
      <c r="AQ431" s="82" t="s">
        <v>75</v>
      </c>
      <c r="AR431" s="75" t="s">
        <v>75</v>
      </c>
      <c r="AS431" s="75" t="s">
        <v>75</v>
      </c>
      <c r="AT431" s="75" t="s">
        <v>75</v>
      </c>
      <c r="AU431" s="85" t="s">
        <v>75</v>
      </c>
      <c r="AV431" s="86">
        <f t="shared" si="164"/>
        <v>0</v>
      </c>
      <c r="AW431" s="108"/>
      <c r="AX431" s="108"/>
      <c r="AY431" s="108"/>
      <c r="AZ431" s="108"/>
      <c r="BA431" s="108"/>
      <c r="BB431" s="108"/>
      <c r="BC431" s="108"/>
      <c r="BD431" s="108"/>
      <c r="BE431" s="63"/>
    </row>
    <row r="432" spans="1:57" ht="34.049999999999997" customHeight="1" x14ac:dyDescent="0.3">
      <c r="A432" s="702"/>
      <c r="B432" s="675"/>
      <c r="C432" s="672"/>
      <c r="D432" s="72" t="s">
        <v>78</v>
      </c>
      <c r="E432" s="678"/>
      <c r="F432" s="672"/>
      <c r="G432" s="73">
        <f t="shared" si="163"/>
        <v>0</v>
      </c>
      <c r="H432" s="74">
        <f t="shared" si="169"/>
        <v>0</v>
      </c>
      <c r="I432" s="75"/>
      <c r="J432" s="75"/>
      <c r="K432" s="75"/>
      <c r="L432" s="76"/>
      <c r="M432" s="77">
        <f t="shared" si="148"/>
        <v>0</v>
      </c>
      <c r="N432" s="78"/>
      <c r="O432" s="78"/>
      <c r="P432" s="78"/>
      <c r="Q432" s="78"/>
      <c r="R432" s="81"/>
      <c r="S432" s="62"/>
      <c r="T432" s="62"/>
      <c r="U432" s="62"/>
      <c r="V432" s="108"/>
      <c r="W432" s="108"/>
      <c r="X432" s="63"/>
      <c r="Y432" s="109"/>
      <c r="Z432" s="63"/>
      <c r="AA432" s="64"/>
      <c r="AB432" s="65"/>
      <c r="AC432" s="65"/>
      <c r="AD432" s="65"/>
      <c r="AE432" s="65"/>
      <c r="AF432" s="66"/>
      <c r="AG432" s="82"/>
      <c r="AH432" s="85"/>
      <c r="AI432" s="84"/>
      <c r="AJ432" s="83">
        <f>SUM(AK432:AM432)</f>
        <v>0</v>
      </c>
      <c r="AK432" s="84"/>
      <c r="AL432" s="75"/>
      <c r="AM432" s="85"/>
      <c r="AN432" s="82" t="s">
        <v>75</v>
      </c>
      <c r="AO432" s="75" t="s">
        <v>75</v>
      </c>
      <c r="AP432" s="85" t="s">
        <v>75</v>
      </c>
      <c r="AQ432" s="82" t="s">
        <v>75</v>
      </c>
      <c r="AR432" s="75" t="s">
        <v>75</v>
      </c>
      <c r="AS432" s="75" t="s">
        <v>75</v>
      </c>
      <c r="AT432" s="75" t="s">
        <v>75</v>
      </c>
      <c r="AU432" s="85" t="s">
        <v>75</v>
      </c>
      <c r="AV432" s="86">
        <f t="shared" si="164"/>
        <v>0</v>
      </c>
      <c r="AW432" s="108"/>
      <c r="AX432" s="108"/>
      <c r="AY432" s="108"/>
      <c r="AZ432" s="108"/>
      <c r="BA432" s="108"/>
      <c r="BB432" s="108"/>
      <c r="BC432" s="108"/>
      <c r="BD432" s="108"/>
      <c r="BE432" s="63"/>
    </row>
    <row r="433" spans="1:57" ht="34.049999999999997" customHeight="1" x14ac:dyDescent="0.3">
      <c r="A433" s="702"/>
      <c r="B433" s="675"/>
      <c r="C433" s="672"/>
      <c r="D433" s="72" t="s">
        <v>79</v>
      </c>
      <c r="E433" s="678"/>
      <c r="F433" s="672"/>
      <c r="G433" s="73">
        <f t="shared" si="163"/>
        <v>5</v>
      </c>
      <c r="H433" s="74">
        <f t="shared" si="169"/>
        <v>0</v>
      </c>
      <c r="I433" s="75"/>
      <c r="J433" s="75"/>
      <c r="K433" s="75"/>
      <c r="L433" s="76"/>
      <c r="M433" s="77">
        <f t="shared" si="148"/>
        <v>5</v>
      </c>
      <c r="N433" s="78"/>
      <c r="O433" s="78"/>
      <c r="P433" s="78"/>
      <c r="Q433" s="78"/>
      <c r="R433" s="81">
        <v>5</v>
      </c>
      <c r="S433" s="62"/>
      <c r="T433" s="62"/>
      <c r="U433" s="62"/>
      <c r="V433" s="108">
        <v>5</v>
      </c>
      <c r="W433" s="108"/>
      <c r="X433" s="63"/>
      <c r="Y433" s="109">
        <v>5</v>
      </c>
      <c r="Z433" s="63"/>
      <c r="AA433" s="64"/>
      <c r="AB433" s="65"/>
      <c r="AC433" s="65"/>
      <c r="AD433" s="65"/>
      <c r="AE433" s="65">
        <v>5</v>
      </c>
      <c r="AF433" s="66"/>
      <c r="AG433" s="82">
        <v>40</v>
      </c>
      <c r="AH433" s="85">
        <v>20</v>
      </c>
      <c r="AI433" s="84">
        <v>119</v>
      </c>
      <c r="AJ433" s="83">
        <f t="shared" ref="AJ433:AJ434" si="175">SUM(AQ433:AU433)</f>
        <v>5</v>
      </c>
      <c r="AK433" s="84" t="s">
        <v>77</v>
      </c>
      <c r="AL433" s="75" t="s">
        <v>77</v>
      </c>
      <c r="AM433" s="85" t="s">
        <v>77</v>
      </c>
      <c r="AN433" s="82" t="s">
        <v>75</v>
      </c>
      <c r="AO433" s="75" t="s">
        <v>75</v>
      </c>
      <c r="AP433" s="85" t="s">
        <v>75</v>
      </c>
      <c r="AQ433" s="82"/>
      <c r="AR433" s="75"/>
      <c r="AS433" s="75">
        <v>2</v>
      </c>
      <c r="AT433" s="75">
        <v>3</v>
      </c>
      <c r="AU433" s="85"/>
      <c r="AV433" s="86">
        <f t="shared" si="164"/>
        <v>0</v>
      </c>
      <c r="AW433" s="108"/>
      <c r="AX433" s="108"/>
      <c r="AY433" s="108"/>
      <c r="AZ433" s="108"/>
      <c r="BA433" s="108"/>
      <c r="BB433" s="108"/>
      <c r="BC433" s="108"/>
      <c r="BD433" s="108"/>
      <c r="BE433" s="63"/>
    </row>
    <row r="434" spans="1:57" ht="34.049999999999997" customHeight="1" x14ac:dyDescent="0.3">
      <c r="A434" s="702"/>
      <c r="B434" s="676"/>
      <c r="C434" s="673"/>
      <c r="D434" s="89" t="s">
        <v>80</v>
      </c>
      <c r="E434" s="679"/>
      <c r="F434" s="673"/>
      <c r="G434" s="90">
        <f t="shared" si="163"/>
        <v>0</v>
      </c>
      <c r="H434" s="91">
        <f t="shared" si="169"/>
        <v>0</v>
      </c>
      <c r="I434" s="92"/>
      <c r="J434" s="92"/>
      <c r="K434" s="92"/>
      <c r="L434" s="93"/>
      <c r="M434" s="110">
        <f t="shared" si="148"/>
        <v>0</v>
      </c>
      <c r="N434" s="98"/>
      <c r="O434" s="98"/>
      <c r="P434" s="98"/>
      <c r="Q434" s="98"/>
      <c r="R434" s="99"/>
      <c r="S434" s="100"/>
      <c r="T434" s="100"/>
      <c r="U434" s="100"/>
      <c r="V434" s="78"/>
      <c r="W434" s="78"/>
      <c r="X434" s="81"/>
      <c r="Y434" s="80"/>
      <c r="Z434" s="81"/>
      <c r="AA434" s="82"/>
      <c r="AB434" s="75"/>
      <c r="AC434" s="75"/>
      <c r="AD434" s="75"/>
      <c r="AE434" s="75"/>
      <c r="AF434" s="76"/>
      <c r="AG434" s="103"/>
      <c r="AH434" s="106"/>
      <c r="AI434" s="111"/>
      <c r="AJ434" s="112">
        <f t="shared" si="175"/>
        <v>0</v>
      </c>
      <c r="AK434" s="105" t="s">
        <v>75</v>
      </c>
      <c r="AL434" s="92" t="s">
        <v>75</v>
      </c>
      <c r="AM434" s="106" t="s">
        <v>75</v>
      </c>
      <c r="AN434" s="103" t="s">
        <v>75</v>
      </c>
      <c r="AO434" s="92" t="s">
        <v>77</v>
      </c>
      <c r="AP434" s="106" t="s">
        <v>77</v>
      </c>
      <c r="AQ434" s="103"/>
      <c r="AR434" s="92"/>
      <c r="AS434" s="92"/>
      <c r="AT434" s="92"/>
      <c r="AU434" s="106"/>
      <c r="AV434" s="107">
        <f t="shared" si="164"/>
        <v>0</v>
      </c>
      <c r="AW434" s="78"/>
      <c r="AX434" s="78"/>
      <c r="AY434" s="78"/>
      <c r="AZ434" s="78"/>
      <c r="BA434" s="78"/>
      <c r="BB434" s="78"/>
      <c r="BC434" s="78"/>
      <c r="BD434" s="78"/>
      <c r="BE434" s="81"/>
    </row>
    <row r="435" spans="1:57" ht="34.049999999999997" customHeight="1" x14ac:dyDescent="0.3">
      <c r="A435" s="702"/>
      <c r="B435" s="674" t="s">
        <v>262</v>
      </c>
      <c r="C435" s="735" t="s">
        <v>263</v>
      </c>
      <c r="D435" s="51" t="s">
        <v>74</v>
      </c>
      <c r="E435" s="724">
        <v>30</v>
      </c>
      <c r="F435" s="681">
        <f>E435-SUM(M435:M439)</f>
        <v>0</v>
      </c>
      <c r="G435" s="53">
        <f t="shared" si="163"/>
        <v>3</v>
      </c>
      <c r="H435" s="54">
        <f t="shared" si="169"/>
        <v>0</v>
      </c>
      <c r="I435" s="55"/>
      <c r="J435" s="55"/>
      <c r="K435" s="55"/>
      <c r="L435" s="56"/>
      <c r="M435" s="57">
        <f t="shared" si="148"/>
        <v>3</v>
      </c>
      <c r="N435" s="58"/>
      <c r="O435" s="58"/>
      <c r="P435" s="58"/>
      <c r="Q435" s="58"/>
      <c r="R435" s="61">
        <v>3</v>
      </c>
      <c r="S435" s="113">
        <v>1</v>
      </c>
      <c r="T435" s="113"/>
      <c r="U435" s="113"/>
      <c r="V435" s="58">
        <v>2</v>
      </c>
      <c r="W435" s="58"/>
      <c r="X435" s="61"/>
      <c r="Y435" s="60">
        <v>3</v>
      </c>
      <c r="Z435" s="61"/>
      <c r="AA435" s="67"/>
      <c r="AB435" s="55"/>
      <c r="AC435" s="55"/>
      <c r="AD435" s="55"/>
      <c r="AE435" s="55">
        <v>2</v>
      </c>
      <c r="AF435" s="56"/>
      <c r="AG435" s="67">
        <v>43</v>
      </c>
      <c r="AH435" s="70">
        <v>20</v>
      </c>
      <c r="AI435" s="69">
        <v>11</v>
      </c>
      <c r="AJ435" s="68">
        <f t="shared" ref="AJ435:AJ436" si="176">SUM(AN435:AP435)</f>
        <v>3</v>
      </c>
      <c r="AK435" s="69" t="s">
        <v>75</v>
      </c>
      <c r="AL435" s="55" t="s">
        <v>75</v>
      </c>
      <c r="AM435" s="70" t="s">
        <v>75</v>
      </c>
      <c r="AN435" s="67"/>
      <c r="AO435" s="55">
        <v>3</v>
      </c>
      <c r="AP435" s="70"/>
      <c r="AQ435" s="67" t="s">
        <v>75</v>
      </c>
      <c r="AR435" s="55" t="s">
        <v>75</v>
      </c>
      <c r="AS435" s="55" t="s">
        <v>75</v>
      </c>
      <c r="AT435" s="55" t="s">
        <v>75</v>
      </c>
      <c r="AU435" s="70" t="s">
        <v>75</v>
      </c>
      <c r="AV435" s="71">
        <f t="shared" si="164"/>
        <v>0</v>
      </c>
      <c r="AW435" s="58"/>
      <c r="AX435" s="58"/>
      <c r="AY435" s="58"/>
      <c r="AZ435" s="58"/>
      <c r="BA435" s="58"/>
      <c r="BB435" s="58"/>
      <c r="BC435" s="58"/>
      <c r="BD435" s="58"/>
      <c r="BE435" s="61"/>
    </row>
    <row r="436" spans="1:57" ht="34.049999999999997" customHeight="1" x14ac:dyDescent="0.3">
      <c r="A436" s="702"/>
      <c r="B436" s="675"/>
      <c r="C436" s="672"/>
      <c r="D436" s="72" t="s">
        <v>76</v>
      </c>
      <c r="E436" s="678"/>
      <c r="F436" s="672"/>
      <c r="G436" s="73">
        <f t="shared" si="163"/>
        <v>0</v>
      </c>
      <c r="H436" s="74">
        <f t="shared" si="169"/>
        <v>0</v>
      </c>
      <c r="I436" s="75"/>
      <c r="J436" s="75"/>
      <c r="K436" s="75"/>
      <c r="L436" s="76"/>
      <c r="M436" s="77">
        <f t="shared" si="148"/>
        <v>0</v>
      </c>
      <c r="N436" s="78"/>
      <c r="O436" s="78"/>
      <c r="P436" s="78"/>
      <c r="Q436" s="78"/>
      <c r="R436" s="81"/>
      <c r="S436" s="62"/>
      <c r="T436" s="62"/>
      <c r="U436" s="62"/>
      <c r="V436" s="108"/>
      <c r="W436" s="108"/>
      <c r="X436" s="63"/>
      <c r="Y436" s="109"/>
      <c r="Z436" s="63"/>
      <c r="AA436" s="64"/>
      <c r="AB436" s="65"/>
      <c r="AC436" s="65"/>
      <c r="AD436" s="65"/>
      <c r="AE436" s="65"/>
      <c r="AF436" s="66"/>
      <c r="AG436" s="82"/>
      <c r="AH436" s="85"/>
      <c r="AI436" s="84"/>
      <c r="AJ436" s="83">
        <f t="shared" si="176"/>
        <v>0</v>
      </c>
      <c r="AK436" s="84" t="s">
        <v>77</v>
      </c>
      <c r="AL436" s="75" t="s">
        <v>77</v>
      </c>
      <c r="AM436" s="85" t="s">
        <v>77</v>
      </c>
      <c r="AN436" s="82"/>
      <c r="AO436" s="75"/>
      <c r="AP436" s="85"/>
      <c r="AQ436" s="82" t="s">
        <v>75</v>
      </c>
      <c r="AR436" s="75" t="s">
        <v>75</v>
      </c>
      <c r="AS436" s="75" t="s">
        <v>75</v>
      </c>
      <c r="AT436" s="75" t="s">
        <v>75</v>
      </c>
      <c r="AU436" s="85" t="s">
        <v>75</v>
      </c>
      <c r="AV436" s="86">
        <f t="shared" si="164"/>
        <v>0</v>
      </c>
      <c r="AW436" s="108"/>
      <c r="AX436" s="108"/>
      <c r="AY436" s="108"/>
      <c r="AZ436" s="108"/>
      <c r="BA436" s="108"/>
      <c r="BB436" s="108"/>
      <c r="BC436" s="108"/>
      <c r="BD436" s="108"/>
      <c r="BE436" s="63"/>
    </row>
    <row r="437" spans="1:57" ht="34.049999999999997" customHeight="1" x14ac:dyDescent="0.3">
      <c r="A437" s="702"/>
      <c r="B437" s="675"/>
      <c r="C437" s="672"/>
      <c r="D437" s="72" t="s">
        <v>78</v>
      </c>
      <c r="E437" s="678"/>
      <c r="F437" s="672"/>
      <c r="G437" s="73">
        <f t="shared" si="163"/>
        <v>0</v>
      </c>
      <c r="H437" s="74">
        <f t="shared" si="169"/>
        <v>0</v>
      </c>
      <c r="I437" s="75"/>
      <c r="J437" s="75"/>
      <c r="K437" s="75"/>
      <c r="L437" s="76"/>
      <c r="M437" s="77">
        <f t="shared" si="148"/>
        <v>0</v>
      </c>
      <c r="N437" s="78"/>
      <c r="O437" s="78"/>
      <c r="P437" s="78"/>
      <c r="Q437" s="78"/>
      <c r="R437" s="81"/>
      <c r="S437" s="62"/>
      <c r="T437" s="62"/>
      <c r="U437" s="62"/>
      <c r="V437" s="108"/>
      <c r="W437" s="108"/>
      <c r="X437" s="63"/>
      <c r="Y437" s="109"/>
      <c r="Z437" s="63"/>
      <c r="AA437" s="64"/>
      <c r="AB437" s="65"/>
      <c r="AC437" s="65"/>
      <c r="AD437" s="65"/>
      <c r="AE437" s="65"/>
      <c r="AF437" s="66"/>
      <c r="AG437" s="82"/>
      <c r="AH437" s="85"/>
      <c r="AI437" s="84"/>
      <c r="AJ437" s="83">
        <f>SUM(AK437:AM437)</f>
        <v>0</v>
      </c>
      <c r="AK437" s="84"/>
      <c r="AL437" s="75"/>
      <c r="AM437" s="85"/>
      <c r="AN437" s="82" t="s">
        <v>75</v>
      </c>
      <c r="AO437" s="75" t="s">
        <v>75</v>
      </c>
      <c r="AP437" s="85" t="s">
        <v>75</v>
      </c>
      <c r="AQ437" s="82" t="s">
        <v>75</v>
      </c>
      <c r="AR437" s="75" t="s">
        <v>75</v>
      </c>
      <c r="AS437" s="75" t="s">
        <v>75</v>
      </c>
      <c r="AT437" s="75" t="s">
        <v>75</v>
      </c>
      <c r="AU437" s="85" t="s">
        <v>75</v>
      </c>
      <c r="AV437" s="86">
        <f t="shared" si="164"/>
        <v>0</v>
      </c>
      <c r="AW437" s="108"/>
      <c r="AX437" s="108"/>
      <c r="AY437" s="108"/>
      <c r="AZ437" s="108"/>
      <c r="BA437" s="108"/>
      <c r="BB437" s="108"/>
      <c r="BC437" s="108"/>
      <c r="BD437" s="108"/>
      <c r="BE437" s="63"/>
    </row>
    <row r="438" spans="1:57" ht="34.049999999999997" customHeight="1" x14ac:dyDescent="0.3">
      <c r="A438" s="702"/>
      <c r="B438" s="675"/>
      <c r="C438" s="672"/>
      <c r="D438" s="72" t="s">
        <v>79</v>
      </c>
      <c r="E438" s="678"/>
      <c r="F438" s="672"/>
      <c r="G438" s="73">
        <f t="shared" si="163"/>
        <v>28</v>
      </c>
      <c r="H438" s="74">
        <f t="shared" si="169"/>
        <v>0</v>
      </c>
      <c r="I438" s="75"/>
      <c r="J438" s="75"/>
      <c r="K438" s="75"/>
      <c r="L438" s="76"/>
      <c r="M438" s="77">
        <f t="shared" si="148"/>
        <v>27</v>
      </c>
      <c r="N438" s="78"/>
      <c r="O438" s="78"/>
      <c r="P438" s="78"/>
      <c r="Q438" s="78"/>
      <c r="R438" s="81">
        <v>27</v>
      </c>
      <c r="S438" s="62"/>
      <c r="T438" s="62"/>
      <c r="U438" s="62"/>
      <c r="V438" s="108">
        <v>27</v>
      </c>
      <c r="W438" s="108"/>
      <c r="X438" s="63"/>
      <c r="Y438" s="109">
        <v>26</v>
      </c>
      <c r="Z438" s="63">
        <v>1</v>
      </c>
      <c r="AA438" s="64"/>
      <c r="AB438" s="65">
        <v>9</v>
      </c>
      <c r="AC438" s="65">
        <v>7</v>
      </c>
      <c r="AD438" s="65"/>
      <c r="AE438" s="65">
        <v>23</v>
      </c>
      <c r="AF438" s="66">
        <v>1</v>
      </c>
      <c r="AG438" s="82">
        <v>44</v>
      </c>
      <c r="AH438" s="85">
        <v>18</v>
      </c>
      <c r="AI438" s="84">
        <v>100</v>
      </c>
      <c r="AJ438" s="83">
        <f t="shared" ref="AJ438:AJ439" si="177">SUM(AQ438:AU438)</f>
        <v>27</v>
      </c>
      <c r="AK438" s="84" t="s">
        <v>77</v>
      </c>
      <c r="AL438" s="75" t="s">
        <v>77</v>
      </c>
      <c r="AM438" s="85" t="s">
        <v>77</v>
      </c>
      <c r="AN438" s="82" t="s">
        <v>75</v>
      </c>
      <c r="AO438" s="75" t="s">
        <v>75</v>
      </c>
      <c r="AP438" s="85" t="s">
        <v>75</v>
      </c>
      <c r="AQ438" s="82"/>
      <c r="AR438" s="75">
        <v>2</v>
      </c>
      <c r="AS438" s="75">
        <v>22</v>
      </c>
      <c r="AT438" s="75">
        <v>3</v>
      </c>
      <c r="AU438" s="85"/>
      <c r="AV438" s="86">
        <f t="shared" si="164"/>
        <v>1</v>
      </c>
      <c r="AW438" s="108"/>
      <c r="AX438" s="108"/>
      <c r="AY438" s="108">
        <v>1</v>
      </c>
      <c r="AZ438" s="108"/>
      <c r="BA438" s="108"/>
      <c r="BB438" s="108"/>
      <c r="BC438" s="108"/>
      <c r="BD438" s="108"/>
      <c r="BE438" s="63"/>
    </row>
    <row r="439" spans="1:57" ht="34.049999999999997" customHeight="1" x14ac:dyDescent="0.3">
      <c r="A439" s="702"/>
      <c r="B439" s="676"/>
      <c r="C439" s="673"/>
      <c r="D439" s="89" t="s">
        <v>80</v>
      </c>
      <c r="E439" s="679"/>
      <c r="F439" s="673"/>
      <c r="G439" s="90">
        <f t="shared" si="163"/>
        <v>0</v>
      </c>
      <c r="H439" s="91">
        <f t="shared" si="169"/>
        <v>0</v>
      </c>
      <c r="I439" s="92"/>
      <c r="J439" s="92"/>
      <c r="K439" s="92"/>
      <c r="L439" s="93"/>
      <c r="M439" s="110">
        <f t="shared" si="148"/>
        <v>0</v>
      </c>
      <c r="N439" s="98"/>
      <c r="O439" s="98"/>
      <c r="P439" s="98"/>
      <c r="Q439" s="98"/>
      <c r="R439" s="99"/>
      <c r="S439" s="114"/>
      <c r="T439" s="114"/>
      <c r="U439" s="114"/>
      <c r="V439" s="98"/>
      <c r="W439" s="98"/>
      <c r="X439" s="99"/>
      <c r="Y439" s="97"/>
      <c r="Z439" s="99"/>
      <c r="AA439" s="103"/>
      <c r="AB439" s="92"/>
      <c r="AC439" s="92"/>
      <c r="AD439" s="92"/>
      <c r="AE439" s="92"/>
      <c r="AF439" s="93"/>
      <c r="AG439" s="103"/>
      <c r="AH439" s="106"/>
      <c r="AI439" s="105"/>
      <c r="AJ439" s="104">
        <f t="shared" si="177"/>
        <v>0</v>
      </c>
      <c r="AK439" s="105" t="s">
        <v>75</v>
      </c>
      <c r="AL439" s="92" t="s">
        <v>75</v>
      </c>
      <c r="AM439" s="106" t="s">
        <v>75</v>
      </c>
      <c r="AN439" s="103" t="s">
        <v>75</v>
      </c>
      <c r="AO439" s="92" t="s">
        <v>77</v>
      </c>
      <c r="AP439" s="106" t="s">
        <v>77</v>
      </c>
      <c r="AQ439" s="103"/>
      <c r="AR439" s="92"/>
      <c r="AS439" s="92"/>
      <c r="AT439" s="92"/>
      <c r="AU439" s="106"/>
      <c r="AV439" s="107">
        <f t="shared" si="164"/>
        <v>0</v>
      </c>
      <c r="AW439" s="98"/>
      <c r="AX439" s="98"/>
      <c r="AY439" s="98"/>
      <c r="AZ439" s="98"/>
      <c r="BA439" s="98"/>
      <c r="BB439" s="98"/>
      <c r="BC439" s="98"/>
      <c r="BD439" s="98"/>
      <c r="BE439" s="99"/>
    </row>
    <row r="440" spans="1:57" ht="34.049999999999997" customHeight="1" x14ac:dyDescent="0.3">
      <c r="A440" s="702"/>
      <c r="B440" s="674" t="s">
        <v>264</v>
      </c>
      <c r="C440" s="735" t="s">
        <v>265</v>
      </c>
      <c r="D440" s="51" t="s">
        <v>74</v>
      </c>
      <c r="E440" s="724">
        <v>30</v>
      </c>
      <c r="F440" s="681">
        <f>E440-SUM(M440:M444)</f>
        <v>-5</v>
      </c>
      <c r="G440" s="53">
        <f t="shared" si="163"/>
        <v>14</v>
      </c>
      <c r="H440" s="54">
        <f t="shared" si="169"/>
        <v>2</v>
      </c>
      <c r="I440" s="55">
        <v>2</v>
      </c>
      <c r="J440" s="55"/>
      <c r="K440" s="55"/>
      <c r="L440" s="56"/>
      <c r="M440" s="57">
        <f t="shared" si="148"/>
        <v>14</v>
      </c>
      <c r="N440" s="58"/>
      <c r="O440" s="58"/>
      <c r="P440" s="58"/>
      <c r="Q440" s="58"/>
      <c r="R440" s="59">
        <v>14</v>
      </c>
      <c r="S440" s="60">
        <v>2</v>
      </c>
      <c r="T440" s="58"/>
      <c r="U440" s="58"/>
      <c r="V440" s="55">
        <v>12</v>
      </c>
      <c r="W440" s="58"/>
      <c r="X440" s="61"/>
      <c r="Y440" s="62">
        <v>14</v>
      </c>
      <c r="Z440" s="63"/>
      <c r="AA440" s="64"/>
      <c r="AB440" s="65">
        <v>1</v>
      </c>
      <c r="AC440" s="65">
        <v>1</v>
      </c>
      <c r="AD440" s="65"/>
      <c r="AE440" s="65">
        <v>11</v>
      </c>
      <c r="AF440" s="66"/>
      <c r="AG440" s="64">
        <v>37</v>
      </c>
      <c r="AH440" s="66">
        <v>16</v>
      </c>
      <c r="AI440" s="67">
        <v>12</v>
      </c>
      <c r="AJ440" s="68">
        <f t="shared" ref="AJ440:AJ441" si="178">SUM(AN440:AP440)</f>
        <v>14</v>
      </c>
      <c r="AK440" s="69" t="s">
        <v>75</v>
      </c>
      <c r="AL440" s="55" t="s">
        <v>75</v>
      </c>
      <c r="AM440" s="70" t="s">
        <v>75</v>
      </c>
      <c r="AN440" s="67">
        <v>2</v>
      </c>
      <c r="AO440" s="55">
        <v>12</v>
      </c>
      <c r="AP440" s="70"/>
      <c r="AQ440" s="67" t="s">
        <v>75</v>
      </c>
      <c r="AR440" s="55" t="s">
        <v>75</v>
      </c>
      <c r="AS440" s="55" t="s">
        <v>75</v>
      </c>
      <c r="AT440" s="55" t="s">
        <v>75</v>
      </c>
      <c r="AU440" s="56" t="s">
        <v>75</v>
      </c>
      <c r="AV440" s="71">
        <f t="shared" si="164"/>
        <v>0</v>
      </c>
      <c r="AW440" s="58"/>
      <c r="AX440" s="58"/>
      <c r="AY440" s="58"/>
      <c r="AZ440" s="58"/>
      <c r="BA440" s="58"/>
      <c r="BB440" s="58"/>
      <c r="BC440" s="58"/>
      <c r="BD440" s="58"/>
      <c r="BE440" s="61"/>
    </row>
    <row r="441" spans="1:57" ht="34.049999999999997" customHeight="1" x14ac:dyDescent="0.3">
      <c r="A441" s="702"/>
      <c r="B441" s="675"/>
      <c r="C441" s="672"/>
      <c r="D441" s="72" t="s">
        <v>76</v>
      </c>
      <c r="E441" s="678"/>
      <c r="F441" s="672"/>
      <c r="G441" s="73">
        <f t="shared" si="163"/>
        <v>0</v>
      </c>
      <c r="H441" s="74">
        <f t="shared" si="169"/>
        <v>0</v>
      </c>
      <c r="I441" s="75"/>
      <c r="J441" s="75"/>
      <c r="K441" s="75"/>
      <c r="L441" s="76"/>
      <c r="M441" s="77">
        <f t="shared" si="148"/>
        <v>0</v>
      </c>
      <c r="N441" s="78"/>
      <c r="O441" s="78"/>
      <c r="P441" s="78"/>
      <c r="Q441" s="78"/>
      <c r="R441" s="79"/>
      <c r="S441" s="80"/>
      <c r="T441" s="75"/>
      <c r="U441" s="75"/>
      <c r="V441" s="78"/>
      <c r="W441" s="78"/>
      <c r="X441" s="81"/>
      <c r="Y441" s="62"/>
      <c r="Z441" s="63"/>
      <c r="AA441" s="64"/>
      <c r="AB441" s="65"/>
      <c r="AC441" s="65"/>
      <c r="AD441" s="65"/>
      <c r="AE441" s="65"/>
      <c r="AF441" s="66"/>
      <c r="AG441" s="82"/>
      <c r="AH441" s="76"/>
      <c r="AI441" s="82"/>
      <c r="AJ441" s="83">
        <f t="shared" si="178"/>
        <v>0</v>
      </c>
      <c r="AK441" s="84" t="s">
        <v>77</v>
      </c>
      <c r="AL441" s="75" t="s">
        <v>77</v>
      </c>
      <c r="AM441" s="85" t="s">
        <v>77</v>
      </c>
      <c r="AN441" s="82"/>
      <c r="AO441" s="75"/>
      <c r="AP441" s="85"/>
      <c r="AQ441" s="82" t="s">
        <v>75</v>
      </c>
      <c r="AR441" s="75" t="s">
        <v>75</v>
      </c>
      <c r="AS441" s="75" t="s">
        <v>75</v>
      </c>
      <c r="AT441" s="75" t="s">
        <v>75</v>
      </c>
      <c r="AU441" s="76" t="s">
        <v>75</v>
      </c>
      <c r="AV441" s="86">
        <f t="shared" si="164"/>
        <v>0</v>
      </c>
      <c r="AW441" s="78"/>
      <c r="AX441" s="78"/>
      <c r="AY441" s="78"/>
      <c r="AZ441" s="78"/>
      <c r="BA441" s="78"/>
      <c r="BB441" s="78"/>
      <c r="BC441" s="78"/>
      <c r="BD441" s="78"/>
      <c r="BE441" s="81"/>
    </row>
    <row r="442" spans="1:57" ht="34.049999999999997" customHeight="1" x14ac:dyDescent="0.3">
      <c r="A442" s="702"/>
      <c r="B442" s="675"/>
      <c r="C442" s="672"/>
      <c r="D442" s="72" t="s">
        <v>78</v>
      </c>
      <c r="E442" s="678"/>
      <c r="F442" s="672"/>
      <c r="G442" s="73">
        <f t="shared" si="163"/>
        <v>0</v>
      </c>
      <c r="H442" s="74">
        <f t="shared" si="169"/>
        <v>0</v>
      </c>
      <c r="I442" s="75"/>
      <c r="J442" s="75"/>
      <c r="K442" s="75"/>
      <c r="L442" s="76"/>
      <c r="M442" s="77">
        <f t="shared" si="148"/>
        <v>0</v>
      </c>
      <c r="N442" s="78"/>
      <c r="O442" s="78"/>
      <c r="P442" s="78"/>
      <c r="Q442" s="87"/>
      <c r="R442" s="79"/>
      <c r="S442" s="80"/>
      <c r="T442" s="78"/>
      <c r="U442" s="78"/>
      <c r="V442" s="78"/>
      <c r="W442" s="78"/>
      <c r="X442" s="81"/>
      <c r="Y442" s="62"/>
      <c r="Z442" s="63"/>
      <c r="AA442" s="64"/>
      <c r="AB442" s="65"/>
      <c r="AC442" s="65"/>
      <c r="AD442" s="65"/>
      <c r="AE442" s="65"/>
      <c r="AF442" s="66"/>
      <c r="AG442" s="82"/>
      <c r="AH442" s="76"/>
      <c r="AI442" s="82"/>
      <c r="AJ442" s="83">
        <f>SUM(AK442:AM442)</f>
        <v>0</v>
      </c>
      <c r="AK442" s="84"/>
      <c r="AL442" s="75"/>
      <c r="AM442" s="85"/>
      <c r="AN442" s="82" t="s">
        <v>75</v>
      </c>
      <c r="AO442" s="75" t="s">
        <v>75</v>
      </c>
      <c r="AP442" s="85" t="s">
        <v>75</v>
      </c>
      <c r="AQ442" s="82" t="s">
        <v>75</v>
      </c>
      <c r="AR442" s="75" t="s">
        <v>75</v>
      </c>
      <c r="AS442" s="75" t="s">
        <v>75</v>
      </c>
      <c r="AT442" s="75" t="s">
        <v>75</v>
      </c>
      <c r="AU442" s="76" t="s">
        <v>75</v>
      </c>
      <c r="AV442" s="86">
        <f t="shared" si="164"/>
        <v>0</v>
      </c>
      <c r="AW442" s="78"/>
      <c r="AX442" s="78"/>
      <c r="AY442" s="78"/>
      <c r="AZ442" s="78"/>
      <c r="BA442" s="78"/>
      <c r="BB442" s="78"/>
      <c r="BC442" s="78"/>
      <c r="BD442" s="78"/>
      <c r="BE442" s="81"/>
    </row>
    <row r="443" spans="1:57" ht="34.049999999999997" customHeight="1" x14ac:dyDescent="0.3">
      <c r="A443" s="702"/>
      <c r="B443" s="675"/>
      <c r="C443" s="672"/>
      <c r="D443" s="72" t="s">
        <v>79</v>
      </c>
      <c r="E443" s="678"/>
      <c r="F443" s="672"/>
      <c r="G443" s="73">
        <f t="shared" si="163"/>
        <v>21</v>
      </c>
      <c r="H443" s="74">
        <f t="shared" si="169"/>
        <v>0</v>
      </c>
      <c r="I443" s="75"/>
      <c r="J443" s="75"/>
      <c r="K443" s="75"/>
      <c r="L443" s="76"/>
      <c r="M443" s="77">
        <f t="shared" si="148"/>
        <v>21</v>
      </c>
      <c r="N443" s="78"/>
      <c r="O443" s="78"/>
      <c r="P443" s="78"/>
      <c r="Q443" s="78"/>
      <c r="R443" s="79">
        <v>21</v>
      </c>
      <c r="S443" s="80">
        <v>1</v>
      </c>
      <c r="T443" s="78"/>
      <c r="U443" s="78"/>
      <c r="V443" s="78">
        <v>20</v>
      </c>
      <c r="W443" s="78"/>
      <c r="X443" s="81"/>
      <c r="Y443" s="62">
        <v>16</v>
      </c>
      <c r="Z443" s="63">
        <v>5</v>
      </c>
      <c r="AA443" s="64"/>
      <c r="AB443" s="65">
        <v>8</v>
      </c>
      <c r="AC443" s="65">
        <v>5</v>
      </c>
      <c r="AD443" s="65"/>
      <c r="AE443" s="65">
        <v>16</v>
      </c>
      <c r="AF443" s="66">
        <v>3</v>
      </c>
      <c r="AG443" s="82">
        <v>38</v>
      </c>
      <c r="AH443" s="76">
        <v>18</v>
      </c>
      <c r="AI443" s="82">
        <v>100</v>
      </c>
      <c r="AJ443" s="83">
        <f t="shared" ref="AJ443:AJ444" si="179">SUM(AQ443:AU443)</f>
        <v>21</v>
      </c>
      <c r="AK443" s="84" t="s">
        <v>77</v>
      </c>
      <c r="AL443" s="75" t="s">
        <v>77</v>
      </c>
      <c r="AM443" s="85" t="s">
        <v>77</v>
      </c>
      <c r="AN443" s="82" t="s">
        <v>75</v>
      </c>
      <c r="AO443" s="75" t="s">
        <v>75</v>
      </c>
      <c r="AP443" s="85" t="s">
        <v>75</v>
      </c>
      <c r="AQ443" s="88"/>
      <c r="AR443" s="76">
        <v>3</v>
      </c>
      <c r="AS443" s="76">
        <v>12</v>
      </c>
      <c r="AT443" s="76">
        <v>6</v>
      </c>
      <c r="AU443" s="85"/>
      <c r="AV443" s="86">
        <f t="shared" si="164"/>
        <v>0</v>
      </c>
      <c r="AW443" s="78"/>
      <c r="AX443" s="78"/>
      <c r="AY443" s="78"/>
      <c r="AZ443" s="78"/>
      <c r="BA443" s="78"/>
      <c r="BB443" s="78"/>
      <c r="BC443" s="78"/>
      <c r="BD443" s="78"/>
      <c r="BE443" s="81"/>
    </row>
    <row r="444" spans="1:57" ht="34.049999999999997" customHeight="1" x14ac:dyDescent="0.3">
      <c r="A444" s="702"/>
      <c r="B444" s="676"/>
      <c r="C444" s="673"/>
      <c r="D444" s="89" t="s">
        <v>80</v>
      </c>
      <c r="E444" s="678"/>
      <c r="F444" s="734"/>
      <c r="G444" s="90">
        <f t="shared" si="163"/>
        <v>0</v>
      </c>
      <c r="H444" s="91">
        <f t="shared" si="169"/>
        <v>0</v>
      </c>
      <c r="I444" s="92"/>
      <c r="J444" s="92"/>
      <c r="K444" s="92"/>
      <c r="L444" s="93"/>
      <c r="M444" s="94">
        <f t="shared" si="148"/>
        <v>0</v>
      </c>
      <c r="N444" s="95"/>
      <c r="O444" s="95"/>
      <c r="P444" s="95"/>
      <c r="Q444" s="95"/>
      <c r="R444" s="96"/>
      <c r="S444" s="97"/>
      <c r="T444" s="98"/>
      <c r="U444" s="98"/>
      <c r="V444" s="98"/>
      <c r="W444" s="98"/>
      <c r="X444" s="99"/>
      <c r="Y444" s="100"/>
      <c r="Z444" s="81"/>
      <c r="AA444" s="82"/>
      <c r="AB444" s="75"/>
      <c r="AC444" s="75"/>
      <c r="AD444" s="75"/>
      <c r="AE444" s="75"/>
      <c r="AF444" s="76"/>
      <c r="AG444" s="101"/>
      <c r="AH444" s="102"/>
      <c r="AI444" s="103"/>
      <c r="AJ444" s="104">
        <f t="shared" si="179"/>
        <v>0</v>
      </c>
      <c r="AK444" s="105" t="s">
        <v>75</v>
      </c>
      <c r="AL444" s="92" t="s">
        <v>75</v>
      </c>
      <c r="AM444" s="106" t="s">
        <v>75</v>
      </c>
      <c r="AN444" s="103" t="s">
        <v>75</v>
      </c>
      <c r="AO444" s="92" t="s">
        <v>77</v>
      </c>
      <c r="AP444" s="106" t="s">
        <v>77</v>
      </c>
      <c r="AQ444" s="103"/>
      <c r="AR444" s="92"/>
      <c r="AS444" s="92" t="s">
        <v>75</v>
      </c>
      <c r="AT444" s="92"/>
      <c r="AU444" s="93"/>
      <c r="AV444" s="107">
        <f t="shared" si="164"/>
        <v>0</v>
      </c>
      <c r="AW444" s="98"/>
      <c r="AX444" s="98"/>
      <c r="AY444" s="98"/>
      <c r="AZ444" s="98"/>
      <c r="BA444" s="98"/>
      <c r="BB444" s="98"/>
      <c r="BC444" s="98"/>
      <c r="BD444" s="98"/>
      <c r="BE444" s="99"/>
    </row>
    <row r="445" spans="1:57" ht="34.049999999999997" customHeight="1" x14ac:dyDescent="0.3">
      <c r="A445" s="702"/>
      <c r="B445" s="674" t="s">
        <v>266</v>
      </c>
      <c r="C445" s="742">
        <v>13821460</v>
      </c>
      <c r="D445" s="51" t="s">
        <v>74</v>
      </c>
      <c r="E445" s="724">
        <v>5</v>
      </c>
      <c r="F445" s="681">
        <f>E445-SUM(M445:M449)</f>
        <v>-4</v>
      </c>
      <c r="G445" s="53">
        <f t="shared" si="163"/>
        <v>0</v>
      </c>
      <c r="H445" s="54">
        <f t="shared" si="169"/>
        <v>0</v>
      </c>
      <c r="I445" s="55"/>
      <c r="J445" s="55"/>
      <c r="K445" s="55"/>
      <c r="L445" s="56"/>
      <c r="M445" s="57">
        <f t="shared" si="148"/>
        <v>0</v>
      </c>
      <c r="N445" s="58"/>
      <c r="O445" s="58"/>
      <c r="P445" s="58"/>
      <c r="Q445" s="58"/>
      <c r="R445" s="61"/>
      <c r="S445" s="62"/>
      <c r="T445" s="62"/>
      <c r="U445" s="62"/>
      <c r="V445" s="108"/>
      <c r="W445" s="108"/>
      <c r="X445" s="63"/>
      <c r="Y445" s="60"/>
      <c r="Z445" s="61"/>
      <c r="AA445" s="67"/>
      <c r="AB445" s="55"/>
      <c r="AC445" s="55"/>
      <c r="AD445" s="55"/>
      <c r="AE445" s="55"/>
      <c r="AF445" s="56"/>
      <c r="AG445" s="67"/>
      <c r="AH445" s="70"/>
      <c r="AI445" s="69"/>
      <c r="AJ445" s="68">
        <f t="shared" ref="AJ445:AJ446" si="180">SUM(AN445:AP445)</f>
        <v>0</v>
      </c>
      <c r="AK445" s="69" t="s">
        <v>75</v>
      </c>
      <c r="AL445" s="55" t="s">
        <v>75</v>
      </c>
      <c r="AM445" s="70" t="s">
        <v>75</v>
      </c>
      <c r="AN445" s="67"/>
      <c r="AO445" s="55"/>
      <c r="AP445" s="70"/>
      <c r="AQ445" s="67" t="s">
        <v>75</v>
      </c>
      <c r="AR445" s="55" t="s">
        <v>75</v>
      </c>
      <c r="AS445" s="55" t="s">
        <v>75</v>
      </c>
      <c r="AT445" s="55" t="s">
        <v>75</v>
      </c>
      <c r="AU445" s="70" t="s">
        <v>75</v>
      </c>
      <c r="AV445" s="71">
        <f t="shared" si="164"/>
        <v>0</v>
      </c>
      <c r="AW445" s="108"/>
      <c r="AX445" s="108"/>
      <c r="AY445" s="108"/>
      <c r="AZ445" s="108"/>
      <c r="BA445" s="108"/>
      <c r="BB445" s="108"/>
      <c r="BC445" s="108"/>
      <c r="BD445" s="108"/>
      <c r="BE445" s="63"/>
    </row>
    <row r="446" spans="1:57" ht="34.049999999999997" customHeight="1" x14ac:dyDescent="0.3">
      <c r="A446" s="702"/>
      <c r="B446" s="675"/>
      <c r="C446" s="709"/>
      <c r="D446" s="72" t="s">
        <v>76</v>
      </c>
      <c r="E446" s="678"/>
      <c r="F446" s="672"/>
      <c r="G446" s="73">
        <f t="shared" si="163"/>
        <v>0</v>
      </c>
      <c r="H446" s="74">
        <f t="shared" si="169"/>
        <v>0</v>
      </c>
      <c r="I446" s="75"/>
      <c r="J446" s="75"/>
      <c r="K446" s="75"/>
      <c r="L446" s="76"/>
      <c r="M446" s="77">
        <f t="shared" si="148"/>
        <v>0</v>
      </c>
      <c r="N446" s="78"/>
      <c r="O446" s="78"/>
      <c r="P446" s="78"/>
      <c r="Q446" s="78"/>
      <c r="R446" s="81"/>
      <c r="S446" s="62"/>
      <c r="T446" s="62"/>
      <c r="U446" s="62"/>
      <c r="V446" s="108"/>
      <c r="W446" s="108"/>
      <c r="X446" s="63"/>
      <c r="Y446" s="109"/>
      <c r="Z446" s="63"/>
      <c r="AA446" s="64"/>
      <c r="AB446" s="65"/>
      <c r="AC446" s="65"/>
      <c r="AD446" s="65"/>
      <c r="AE446" s="65"/>
      <c r="AF446" s="66"/>
      <c r="AG446" s="82"/>
      <c r="AH446" s="85"/>
      <c r="AI446" s="84"/>
      <c r="AJ446" s="83">
        <f t="shared" si="180"/>
        <v>0</v>
      </c>
      <c r="AK446" s="84" t="s">
        <v>77</v>
      </c>
      <c r="AL446" s="75" t="s">
        <v>77</v>
      </c>
      <c r="AM446" s="85" t="s">
        <v>77</v>
      </c>
      <c r="AN446" s="82"/>
      <c r="AO446" s="75"/>
      <c r="AP446" s="85"/>
      <c r="AQ446" s="82" t="s">
        <v>75</v>
      </c>
      <c r="AR446" s="75" t="s">
        <v>75</v>
      </c>
      <c r="AS446" s="75" t="s">
        <v>75</v>
      </c>
      <c r="AT446" s="75" t="s">
        <v>75</v>
      </c>
      <c r="AU446" s="85" t="s">
        <v>75</v>
      </c>
      <c r="AV446" s="86">
        <f t="shared" si="164"/>
        <v>0</v>
      </c>
      <c r="AW446" s="108"/>
      <c r="AX446" s="108"/>
      <c r="AY446" s="108"/>
      <c r="AZ446" s="108"/>
      <c r="BA446" s="108"/>
      <c r="BB446" s="108"/>
      <c r="BC446" s="108"/>
      <c r="BD446" s="108"/>
      <c r="BE446" s="63"/>
    </row>
    <row r="447" spans="1:57" ht="34.049999999999997" customHeight="1" x14ac:dyDescent="0.3">
      <c r="A447" s="702"/>
      <c r="B447" s="675"/>
      <c r="C447" s="709"/>
      <c r="D447" s="72" t="s">
        <v>78</v>
      </c>
      <c r="E447" s="678"/>
      <c r="F447" s="672"/>
      <c r="G447" s="73">
        <f t="shared" si="163"/>
        <v>0</v>
      </c>
      <c r="H447" s="74">
        <f t="shared" si="169"/>
        <v>0</v>
      </c>
      <c r="I447" s="75"/>
      <c r="J447" s="75"/>
      <c r="K447" s="75"/>
      <c r="L447" s="76"/>
      <c r="M447" s="77">
        <f t="shared" si="148"/>
        <v>0</v>
      </c>
      <c r="N447" s="78"/>
      <c r="O447" s="78"/>
      <c r="P447" s="78"/>
      <c r="Q447" s="78"/>
      <c r="R447" s="81"/>
      <c r="S447" s="62"/>
      <c r="T447" s="62"/>
      <c r="U447" s="62"/>
      <c r="V447" s="108"/>
      <c r="W447" s="108"/>
      <c r="X447" s="63"/>
      <c r="Y447" s="109"/>
      <c r="Z447" s="63"/>
      <c r="AA447" s="64"/>
      <c r="AB447" s="65"/>
      <c r="AC447" s="65"/>
      <c r="AD447" s="65"/>
      <c r="AE447" s="65"/>
      <c r="AF447" s="66"/>
      <c r="AG447" s="82"/>
      <c r="AH447" s="85"/>
      <c r="AI447" s="84"/>
      <c r="AJ447" s="83">
        <f>SUM(AK447:AM447)</f>
        <v>0</v>
      </c>
      <c r="AK447" s="84"/>
      <c r="AL447" s="75"/>
      <c r="AM447" s="85"/>
      <c r="AN447" s="82" t="s">
        <v>75</v>
      </c>
      <c r="AO447" s="75" t="s">
        <v>75</v>
      </c>
      <c r="AP447" s="85" t="s">
        <v>75</v>
      </c>
      <c r="AQ447" s="82" t="s">
        <v>75</v>
      </c>
      <c r="AR447" s="75" t="s">
        <v>75</v>
      </c>
      <c r="AS447" s="75" t="s">
        <v>75</v>
      </c>
      <c r="AT447" s="75" t="s">
        <v>75</v>
      </c>
      <c r="AU447" s="85" t="s">
        <v>75</v>
      </c>
      <c r="AV447" s="86">
        <f t="shared" si="164"/>
        <v>0</v>
      </c>
      <c r="AW447" s="108"/>
      <c r="AX447" s="108"/>
      <c r="AY447" s="108"/>
      <c r="AZ447" s="108"/>
      <c r="BA447" s="108"/>
      <c r="BB447" s="108"/>
      <c r="BC447" s="108"/>
      <c r="BD447" s="108"/>
      <c r="BE447" s="63"/>
    </row>
    <row r="448" spans="1:57" ht="34.049999999999997" customHeight="1" x14ac:dyDescent="0.3">
      <c r="A448" s="702"/>
      <c r="B448" s="675"/>
      <c r="C448" s="709"/>
      <c r="D448" s="72" t="s">
        <v>79</v>
      </c>
      <c r="E448" s="678"/>
      <c r="F448" s="672"/>
      <c r="G448" s="73">
        <f t="shared" si="163"/>
        <v>9</v>
      </c>
      <c r="H448" s="74">
        <f t="shared" si="169"/>
        <v>2</v>
      </c>
      <c r="I448" s="75"/>
      <c r="J448" s="75"/>
      <c r="K448" s="75">
        <v>2</v>
      </c>
      <c r="L448" s="76"/>
      <c r="M448" s="77">
        <f t="shared" si="148"/>
        <v>9</v>
      </c>
      <c r="N448" s="78">
        <v>9</v>
      </c>
      <c r="O448" s="78"/>
      <c r="P448" s="78"/>
      <c r="Q448" s="78"/>
      <c r="R448" s="81"/>
      <c r="S448" s="62"/>
      <c r="T448" s="62"/>
      <c r="U448" s="62"/>
      <c r="V448" s="108">
        <v>9</v>
      </c>
      <c r="W448" s="108"/>
      <c r="X448" s="63"/>
      <c r="Y448" s="109">
        <v>8</v>
      </c>
      <c r="Z448" s="63">
        <v>1</v>
      </c>
      <c r="AA448" s="64"/>
      <c r="AB448" s="65">
        <v>5</v>
      </c>
      <c r="AC448" s="65">
        <v>5</v>
      </c>
      <c r="AD448" s="65"/>
      <c r="AE448" s="65">
        <v>4</v>
      </c>
      <c r="AF448" s="66"/>
      <c r="AG448" s="82">
        <v>39</v>
      </c>
      <c r="AH448" s="85">
        <v>20</v>
      </c>
      <c r="AI448" s="84">
        <v>105</v>
      </c>
      <c r="AJ448" s="83">
        <f t="shared" ref="AJ448:AJ449" si="181">SUM(AQ448:AU448)</f>
        <v>9</v>
      </c>
      <c r="AK448" s="84" t="s">
        <v>77</v>
      </c>
      <c r="AL448" s="75" t="s">
        <v>77</v>
      </c>
      <c r="AM448" s="85" t="s">
        <v>77</v>
      </c>
      <c r="AN448" s="82" t="s">
        <v>75</v>
      </c>
      <c r="AO448" s="75" t="s">
        <v>75</v>
      </c>
      <c r="AP448" s="85" t="s">
        <v>75</v>
      </c>
      <c r="AQ448" s="82"/>
      <c r="AR448" s="75">
        <v>3</v>
      </c>
      <c r="AS448" s="75">
        <v>3</v>
      </c>
      <c r="AT448" s="75">
        <v>2</v>
      </c>
      <c r="AU448" s="85">
        <v>1</v>
      </c>
      <c r="AV448" s="86">
        <f t="shared" si="164"/>
        <v>0</v>
      </c>
      <c r="AW448" s="108"/>
      <c r="AX448" s="108"/>
      <c r="AY448" s="108"/>
      <c r="AZ448" s="108"/>
      <c r="BA448" s="108"/>
      <c r="BB448" s="108"/>
      <c r="BC448" s="108"/>
      <c r="BD448" s="108"/>
      <c r="BE448" s="63"/>
    </row>
    <row r="449" spans="1:57" ht="34.049999999999997" customHeight="1" x14ac:dyDescent="0.3">
      <c r="A449" s="702"/>
      <c r="B449" s="676"/>
      <c r="C449" s="706"/>
      <c r="D449" s="89" t="s">
        <v>80</v>
      </c>
      <c r="E449" s="678"/>
      <c r="F449" s="734"/>
      <c r="G449" s="90">
        <f t="shared" si="163"/>
        <v>0</v>
      </c>
      <c r="H449" s="91">
        <f t="shared" si="169"/>
        <v>0</v>
      </c>
      <c r="I449" s="92"/>
      <c r="J449" s="92"/>
      <c r="K449" s="92"/>
      <c r="L449" s="93"/>
      <c r="M449" s="110">
        <f t="shared" si="148"/>
        <v>0</v>
      </c>
      <c r="N449" s="98"/>
      <c r="O449" s="98"/>
      <c r="P449" s="98"/>
      <c r="Q449" s="98"/>
      <c r="R449" s="99"/>
      <c r="S449" s="100"/>
      <c r="T449" s="100"/>
      <c r="U449" s="100"/>
      <c r="V449" s="78"/>
      <c r="W449" s="78"/>
      <c r="X449" s="81"/>
      <c r="Y449" s="80"/>
      <c r="Z449" s="81"/>
      <c r="AA449" s="82"/>
      <c r="AB449" s="75"/>
      <c r="AC449" s="75"/>
      <c r="AD449" s="75"/>
      <c r="AE449" s="75"/>
      <c r="AF449" s="76"/>
      <c r="AG449" s="103"/>
      <c r="AH449" s="106"/>
      <c r="AI449" s="111"/>
      <c r="AJ449" s="112">
        <f t="shared" si="181"/>
        <v>0</v>
      </c>
      <c r="AK449" s="105" t="s">
        <v>75</v>
      </c>
      <c r="AL449" s="92" t="s">
        <v>75</v>
      </c>
      <c r="AM449" s="106" t="s">
        <v>75</v>
      </c>
      <c r="AN449" s="103" t="s">
        <v>75</v>
      </c>
      <c r="AO449" s="92" t="s">
        <v>77</v>
      </c>
      <c r="AP449" s="106" t="s">
        <v>77</v>
      </c>
      <c r="AQ449" s="103"/>
      <c r="AR449" s="92"/>
      <c r="AS449" s="92"/>
      <c r="AT449" s="92"/>
      <c r="AU449" s="106"/>
      <c r="AV449" s="107">
        <f t="shared" si="164"/>
        <v>0</v>
      </c>
      <c r="AW449" s="78"/>
      <c r="AX449" s="78"/>
      <c r="AY449" s="78"/>
      <c r="AZ449" s="78"/>
      <c r="BA449" s="78"/>
      <c r="BB449" s="78"/>
      <c r="BC449" s="78"/>
      <c r="BD449" s="78"/>
      <c r="BE449" s="81"/>
    </row>
    <row r="450" spans="1:57" ht="34.049999999999997" customHeight="1" x14ac:dyDescent="0.3">
      <c r="A450" s="702"/>
      <c r="B450" s="674" t="s">
        <v>267</v>
      </c>
      <c r="C450" s="735" t="s">
        <v>268</v>
      </c>
      <c r="D450" s="51" t="s">
        <v>74</v>
      </c>
      <c r="E450" s="724">
        <v>90</v>
      </c>
      <c r="F450" s="681">
        <f>E450-SUM(M450:M454)</f>
        <v>6</v>
      </c>
      <c r="G450" s="53">
        <f t="shared" si="163"/>
        <v>11</v>
      </c>
      <c r="H450" s="54">
        <f t="shared" si="169"/>
        <v>2</v>
      </c>
      <c r="I450" s="55">
        <v>2</v>
      </c>
      <c r="J450" s="55"/>
      <c r="K450" s="55"/>
      <c r="L450" s="56"/>
      <c r="M450" s="57">
        <f t="shared" si="148"/>
        <v>11</v>
      </c>
      <c r="N450" s="58"/>
      <c r="O450" s="58"/>
      <c r="P450" s="58"/>
      <c r="Q450" s="58"/>
      <c r="R450" s="61">
        <v>11</v>
      </c>
      <c r="S450" s="113">
        <v>7</v>
      </c>
      <c r="T450" s="113"/>
      <c r="U450" s="113"/>
      <c r="V450" s="58">
        <v>4</v>
      </c>
      <c r="W450" s="58"/>
      <c r="X450" s="61"/>
      <c r="Y450" s="60">
        <v>11</v>
      </c>
      <c r="Z450" s="61"/>
      <c r="AA450" s="67"/>
      <c r="AB450" s="55">
        <v>3</v>
      </c>
      <c r="AC450" s="55">
        <v>3</v>
      </c>
      <c r="AD450" s="55"/>
      <c r="AE450" s="55">
        <v>1</v>
      </c>
      <c r="AF450" s="56"/>
      <c r="AG450" s="67">
        <v>31</v>
      </c>
      <c r="AH450" s="70">
        <v>15</v>
      </c>
      <c r="AI450" s="69">
        <v>4</v>
      </c>
      <c r="AJ450" s="68">
        <f t="shared" ref="AJ450:AJ451" si="182">SUM(AN450:AP450)</f>
        <v>11</v>
      </c>
      <c r="AK450" s="69" t="s">
        <v>75</v>
      </c>
      <c r="AL450" s="55" t="s">
        <v>75</v>
      </c>
      <c r="AM450" s="70" t="s">
        <v>75</v>
      </c>
      <c r="AN450" s="67">
        <v>7</v>
      </c>
      <c r="AO450" s="55">
        <v>4</v>
      </c>
      <c r="AP450" s="70"/>
      <c r="AQ450" s="67" t="s">
        <v>75</v>
      </c>
      <c r="AR450" s="55" t="s">
        <v>75</v>
      </c>
      <c r="AS450" s="55" t="s">
        <v>75</v>
      </c>
      <c r="AT450" s="55" t="s">
        <v>75</v>
      </c>
      <c r="AU450" s="70" t="s">
        <v>75</v>
      </c>
      <c r="AV450" s="71">
        <f t="shared" si="164"/>
        <v>0</v>
      </c>
      <c r="AW450" s="58"/>
      <c r="AX450" s="58"/>
      <c r="AY450" s="58"/>
      <c r="AZ450" s="58"/>
      <c r="BA450" s="58"/>
      <c r="BB450" s="58"/>
      <c r="BC450" s="58"/>
      <c r="BD450" s="58"/>
      <c r="BE450" s="61"/>
    </row>
    <row r="451" spans="1:57" ht="34.049999999999997" customHeight="1" x14ac:dyDescent="0.3">
      <c r="A451" s="702"/>
      <c r="B451" s="675"/>
      <c r="C451" s="672"/>
      <c r="D451" s="72" t="s">
        <v>76</v>
      </c>
      <c r="E451" s="678"/>
      <c r="F451" s="672"/>
      <c r="G451" s="73">
        <f t="shared" si="163"/>
        <v>0</v>
      </c>
      <c r="H451" s="74">
        <f t="shared" si="169"/>
        <v>0</v>
      </c>
      <c r="I451" s="75"/>
      <c r="J451" s="75"/>
      <c r="K451" s="75"/>
      <c r="L451" s="76"/>
      <c r="M451" s="77">
        <f t="shared" si="148"/>
        <v>0</v>
      </c>
      <c r="N451" s="78"/>
      <c r="O451" s="78"/>
      <c r="P451" s="78"/>
      <c r="Q451" s="78"/>
      <c r="R451" s="81"/>
      <c r="S451" s="62"/>
      <c r="T451" s="62"/>
      <c r="U451" s="62"/>
      <c r="V451" s="108"/>
      <c r="W451" s="108"/>
      <c r="X451" s="63"/>
      <c r="Y451" s="109"/>
      <c r="Z451" s="63"/>
      <c r="AA451" s="64"/>
      <c r="AB451" s="65"/>
      <c r="AC451" s="65"/>
      <c r="AD451" s="65"/>
      <c r="AE451" s="65"/>
      <c r="AF451" s="66"/>
      <c r="AG451" s="82"/>
      <c r="AH451" s="85"/>
      <c r="AI451" s="84"/>
      <c r="AJ451" s="83">
        <f t="shared" si="182"/>
        <v>0</v>
      </c>
      <c r="AK451" s="84" t="s">
        <v>77</v>
      </c>
      <c r="AL451" s="75" t="s">
        <v>77</v>
      </c>
      <c r="AM451" s="85" t="s">
        <v>77</v>
      </c>
      <c r="AN451" s="82"/>
      <c r="AO451" s="75"/>
      <c r="AP451" s="85"/>
      <c r="AQ451" s="82" t="s">
        <v>75</v>
      </c>
      <c r="AR451" s="75" t="s">
        <v>75</v>
      </c>
      <c r="AS451" s="75" t="s">
        <v>75</v>
      </c>
      <c r="AT451" s="75" t="s">
        <v>75</v>
      </c>
      <c r="AU451" s="85" t="s">
        <v>75</v>
      </c>
      <c r="AV451" s="86">
        <f t="shared" si="164"/>
        <v>0</v>
      </c>
      <c r="AW451" s="108"/>
      <c r="AX451" s="108"/>
      <c r="AY451" s="108"/>
      <c r="AZ451" s="108"/>
      <c r="BA451" s="108"/>
      <c r="BB451" s="108"/>
      <c r="BC451" s="108"/>
      <c r="BD451" s="108"/>
      <c r="BE451" s="63"/>
    </row>
    <row r="452" spans="1:57" ht="34.049999999999997" customHeight="1" x14ac:dyDescent="0.3">
      <c r="A452" s="702"/>
      <c r="B452" s="675"/>
      <c r="C452" s="672"/>
      <c r="D452" s="72" t="s">
        <v>78</v>
      </c>
      <c r="E452" s="678"/>
      <c r="F452" s="672"/>
      <c r="G452" s="73">
        <f t="shared" si="163"/>
        <v>0</v>
      </c>
      <c r="H452" s="74">
        <f t="shared" si="169"/>
        <v>0</v>
      </c>
      <c r="I452" s="75"/>
      <c r="J452" s="75"/>
      <c r="K452" s="75"/>
      <c r="L452" s="76"/>
      <c r="M452" s="77">
        <f t="shared" si="148"/>
        <v>0</v>
      </c>
      <c r="N452" s="78"/>
      <c r="O452" s="78"/>
      <c r="P452" s="78"/>
      <c r="Q452" s="78"/>
      <c r="R452" s="81"/>
      <c r="S452" s="62"/>
      <c r="T452" s="62"/>
      <c r="U452" s="62"/>
      <c r="V452" s="108"/>
      <c r="W452" s="108"/>
      <c r="X452" s="63"/>
      <c r="Y452" s="109"/>
      <c r="Z452" s="63"/>
      <c r="AA452" s="64"/>
      <c r="AB452" s="65"/>
      <c r="AC452" s="65"/>
      <c r="AD452" s="65"/>
      <c r="AE452" s="65"/>
      <c r="AF452" s="66"/>
      <c r="AG452" s="82"/>
      <c r="AH452" s="85"/>
      <c r="AI452" s="84"/>
      <c r="AJ452" s="83">
        <f>SUM(AK452:AM452)</f>
        <v>0</v>
      </c>
      <c r="AK452" s="84"/>
      <c r="AL452" s="75"/>
      <c r="AM452" s="85"/>
      <c r="AN452" s="82" t="s">
        <v>75</v>
      </c>
      <c r="AO452" s="75" t="s">
        <v>75</v>
      </c>
      <c r="AP452" s="85" t="s">
        <v>75</v>
      </c>
      <c r="AQ452" s="82" t="s">
        <v>75</v>
      </c>
      <c r="AR452" s="75" t="s">
        <v>75</v>
      </c>
      <c r="AS452" s="75" t="s">
        <v>75</v>
      </c>
      <c r="AT452" s="75" t="s">
        <v>75</v>
      </c>
      <c r="AU452" s="85" t="s">
        <v>75</v>
      </c>
      <c r="AV452" s="86">
        <f t="shared" si="164"/>
        <v>0</v>
      </c>
      <c r="AW452" s="108"/>
      <c r="AX452" s="108"/>
      <c r="AY452" s="108"/>
      <c r="AZ452" s="108"/>
      <c r="BA452" s="108"/>
      <c r="BB452" s="108"/>
      <c r="BC452" s="108"/>
      <c r="BD452" s="108"/>
      <c r="BE452" s="63"/>
    </row>
    <row r="453" spans="1:57" ht="34.049999999999997" customHeight="1" x14ac:dyDescent="0.3">
      <c r="A453" s="702"/>
      <c r="B453" s="675"/>
      <c r="C453" s="672"/>
      <c r="D453" s="72" t="s">
        <v>79</v>
      </c>
      <c r="E453" s="678"/>
      <c r="F453" s="672"/>
      <c r="G453" s="73">
        <f t="shared" si="163"/>
        <v>74</v>
      </c>
      <c r="H453" s="74">
        <f t="shared" si="169"/>
        <v>1</v>
      </c>
      <c r="I453" s="75">
        <v>1</v>
      </c>
      <c r="J453" s="75"/>
      <c r="K453" s="75"/>
      <c r="L453" s="76"/>
      <c r="M453" s="77">
        <f t="shared" si="148"/>
        <v>73</v>
      </c>
      <c r="N453" s="78"/>
      <c r="O453" s="78"/>
      <c r="P453" s="78"/>
      <c r="Q453" s="78"/>
      <c r="R453" s="81">
        <v>73</v>
      </c>
      <c r="S453" s="62">
        <v>29</v>
      </c>
      <c r="T453" s="62"/>
      <c r="U453" s="62"/>
      <c r="V453" s="108">
        <v>44</v>
      </c>
      <c r="W453" s="108"/>
      <c r="X453" s="63"/>
      <c r="Y453" s="109">
        <v>66</v>
      </c>
      <c r="Z453" s="63">
        <v>7</v>
      </c>
      <c r="AA453" s="64"/>
      <c r="AB453" s="65">
        <v>32</v>
      </c>
      <c r="AC453" s="65">
        <v>32</v>
      </c>
      <c r="AD453" s="65">
        <v>6</v>
      </c>
      <c r="AE453" s="65">
        <v>32</v>
      </c>
      <c r="AF453" s="66">
        <v>11</v>
      </c>
      <c r="AG453" s="82">
        <v>38</v>
      </c>
      <c r="AH453" s="85">
        <v>13</v>
      </c>
      <c r="AI453" s="84">
        <v>110</v>
      </c>
      <c r="AJ453" s="83">
        <f t="shared" ref="AJ453:AJ454" si="183">SUM(AQ453:AU453)</f>
        <v>73</v>
      </c>
      <c r="AK453" s="84" t="s">
        <v>77</v>
      </c>
      <c r="AL453" s="75" t="s">
        <v>77</v>
      </c>
      <c r="AM453" s="85" t="s">
        <v>77</v>
      </c>
      <c r="AN453" s="82" t="s">
        <v>75</v>
      </c>
      <c r="AO453" s="75" t="s">
        <v>75</v>
      </c>
      <c r="AP453" s="85" t="s">
        <v>75</v>
      </c>
      <c r="AQ453" s="82">
        <v>21</v>
      </c>
      <c r="AR453" s="75">
        <v>12</v>
      </c>
      <c r="AS453" s="75">
        <v>16</v>
      </c>
      <c r="AT453" s="75">
        <v>16</v>
      </c>
      <c r="AU453" s="85">
        <v>8</v>
      </c>
      <c r="AV453" s="86">
        <f t="shared" si="164"/>
        <v>1</v>
      </c>
      <c r="AW453" s="108"/>
      <c r="AX453" s="108"/>
      <c r="AY453" s="108">
        <v>1</v>
      </c>
      <c r="AZ453" s="108"/>
      <c r="BA453" s="108"/>
      <c r="BB453" s="108"/>
      <c r="BC453" s="108"/>
      <c r="BD453" s="108"/>
      <c r="BE453" s="63"/>
    </row>
    <row r="454" spans="1:57" ht="34.049999999999997" customHeight="1" x14ac:dyDescent="0.3">
      <c r="A454" s="702"/>
      <c r="B454" s="676"/>
      <c r="C454" s="673"/>
      <c r="D454" s="89" t="s">
        <v>80</v>
      </c>
      <c r="E454" s="679"/>
      <c r="F454" s="673"/>
      <c r="G454" s="90">
        <f t="shared" si="163"/>
        <v>0</v>
      </c>
      <c r="H454" s="91">
        <f t="shared" si="169"/>
        <v>0</v>
      </c>
      <c r="I454" s="92"/>
      <c r="J454" s="92"/>
      <c r="K454" s="92"/>
      <c r="L454" s="93"/>
      <c r="M454" s="110">
        <f t="shared" si="148"/>
        <v>0</v>
      </c>
      <c r="N454" s="98"/>
      <c r="O454" s="98"/>
      <c r="P454" s="98"/>
      <c r="Q454" s="98"/>
      <c r="R454" s="99"/>
      <c r="S454" s="114"/>
      <c r="T454" s="114"/>
      <c r="U454" s="114"/>
      <c r="V454" s="98"/>
      <c r="W454" s="98"/>
      <c r="X454" s="99"/>
      <c r="Y454" s="97"/>
      <c r="Z454" s="99"/>
      <c r="AA454" s="103"/>
      <c r="AB454" s="92"/>
      <c r="AC454" s="92"/>
      <c r="AD454" s="92"/>
      <c r="AE454" s="92"/>
      <c r="AF454" s="93"/>
      <c r="AG454" s="103"/>
      <c r="AH454" s="106"/>
      <c r="AI454" s="105"/>
      <c r="AJ454" s="104">
        <f t="shared" si="183"/>
        <v>0</v>
      </c>
      <c r="AK454" s="105" t="s">
        <v>75</v>
      </c>
      <c r="AL454" s="92" t="s">
        <v>75</v>
      </c>
      <c r="AM454" s="106" t="s">
        <v>75</v>
      </c>
      <c r="AN454" s="103" t="s">
        <v>75</v>
      </c>
      <c r="AO454" s="92" t="s">
        <v>77</v>
      </c>
      <c r="AP454" s="106" t="s">
        <v>77</v>
      </c>
      <c r="AQ454" s="103"/>
      <c r="AR454" s="92"/>
      <c r="AS454" s="92"/>
      <c r="AT454" s="92"/>
      <c r="AU454" s="106"/>
      <c r="AV454" s="107">
        <f t="shared" si="164"/>
        <v>0</v>
      </c>
      <c r="AW454" s="98"/>
      <c r="AX454" s="98"/>
      <c r="AY454" s="98"/>
      <c r="AZ454" s="98"/>
      <c r="BA454" s="98"/>
      <c r="BB454" s="98"/>
      <c r="BC454" s="98"/>
      <c r="BD454" s="98"/>
      <c r="BE454" s="99"/>
    </row>
    <row r="455" spans="1:57" ht="34.049999999999997" customHeight="1" x14ac:dyDescent="0.3">
      <c r="A455" s="702"/>
      <c r="B455" s="674" t="s">
        <v>269</v>
      </c>
      <c r="C455" s="735" t="s">
        <v>270</v>
      </c>
      <c r="D455" s="51" t="s">
        <v>74</v>
      </c>
      <c r="E455" s="724">
        <v>135</v>
      </c>
      <c r="F455" s="681">
        <f>E455-SUM(M455:M459)</f>
        <v>1</v>
      </c>
      <c r="G455" s="53">
        <f t="shared" si="163"/>
        <v>0</v>
      </c>
      <c r="H455" s="54">
        <f t="shared" si="169"/>
        <v>0</v>
      </c>
      <c r="I455" s="55"/>
      <c r="J455" s="55"/>
      <c r="K455" s="55"/>
      <c r="L455" s="56"/>
      <c r="M455" s="57">
        <f t="shared" si="148"/>
        <v>0</v>
      </c>
      <c r="N455" s="58"/>
      <c r="O455" s="58"/>
      <c r="P455" s="58"/>
      <c r="Q455" s="58"/>
      <c r="R455" s="59"/>
      <c r="S455" s="60"/>
      <c r="T455" s="58"/>
      <c r="U455" s="58"/>
      <c r="V455" s="55"/>
      <c r="W455" s="58"/>
      <c r="X455" s="61"/>
      <c r="Y455" s="62"/>
      <c r="Z455" s="63"/>
      <c r="AA455" s="64"/>
      <c r="AB455" s="65"/>
      <c r="AC455" s="65"/>
      <c r="AD455" s="65"/>
      <c r="AE455" s="65"/>
      <c r="AF455" s="66"/>
      <c r="AG455" s="64"/>
      <c r="AH455" s="66"/>
      <c r="AI455" s="67"/>
      <c r="AJ455" s="68">
        <f t="shared" ref="AJ455:AJ456" si="184">SUM(AN455:AP455)</f>
        <v>0</v>
      </c>
      <c r="AK455" s="69" t="s">
        <v>75</v>
      </c>
      <c r="AL455" s="55" t="s">
        <v>75</v>
      </c>
      <c r="AM455" s="70" t="s">
        <v>75</v>
      </c>
      <c r="AN455" s="67"/>
      <c r="AO455" s="55"/>
      <c r="AP455" s="70"/>
      <c r="AQ455" s="67" t="s">
        <v>75</v>
      </c>
      <c r="AR455" s="55" t="s">
        <v>75</v>
      </c>
      <c r="AS455" s="55" t="s">
        <v>75</v>
      </c>
      <c r="AT455" s="55" t="s">
        <v>75</v>
      </c>
      <c r="AU455" s="56" t="s">
        <v>75</v>
      </c>
      <c r="AV455" s="71">
        <f t="shared" si="164"/>
        <v>0</v>
      </c>
      <c r="AW455" s="58"/>
      <c r="AX455" s="58"/>
      <c r="AY455" s="58"/>
      <c r="AZ455" s="58"/>
      <c r="BA455" s="58"/>
      <c r="BB455" s="58"/>
      <c r="BC455" s="58"/>
      <c r="BD455" s="58"/>
      <c r="BE455" s="61"/>
    </row>
    <row r="456" spans="1:57" ht="34.049999999999997" customHeight="1" x14ac:dyDescent="0.3">
      <c r="A456" s="702"/>
      <c r="B456" s="675"/>
      <c r="C456" s="672"/>
      <c r="D456" s="72" t="s">
        <v>76</v>
      </c>
      <c r="E456" s="678"/>
      <c r="F456" s="672"/>
      <c r="G456" s="73">
        <f t="shared" si="163"/>
        <v>0</v>
      </c>
      <c r="H456" s="74">
        <f t="shared" si="169"/>
        <v>0</v>
      </c>
      <c r="I456" s="75"/>
      <c r="J456" s="75"/>
      <c r="K456" s="75"/>
      <c r="L456" s="76"/>
      <c r="M456" s="77">
        <f t="shared" si="148"/>
        <v>0</v>
      </c>
      <c r="N456" s="78"/>
      <c r="O456" s="78"/>
      <c r="P456" s="78"/>
      <c r="Q456" s="78"/>
      <c r="R456" s="79"/>
      <c r="S456" s="80"/>
      <c r="T456" s="75"/>
      <c r="U456" s="75"/>
      <c r="V456" s="78"/>
      <c r="W456" s="78"/>
      <c r="X456" s="81"/>
      <c r="Y456" s="62"/>
      <c r="Z456" s="63"/>
      <c r="AA456" s="64"/>
      <c r="AB456" s="65"/>
      <c r="AC456" s="65"/>
      <c r="AD456" s="65"/>
      <c r="AE456" s="65"/>
      <c r="AF456" s="66"/>
      <c r="AG456" s="82"/>
      <c r="AH456" s="76"/>
      <c r="AI456" s="82"/>
      <c r="AJ456" s="83">
        <f t="shared" si="184"/>
        <v>0</v>
      </c>
      <c r="AK456" s="84" t="s">
        <v>77</v>
      </c>
      <c r="AL456" s="75" t="s">
        <v>77</v>
      </c>
      <c r="AM456" s="85" t="s">
        <v>77</v>
      </c>
      <c r="AN456" s="82"/>
      <c r="AO456" s="75"/>
      <c r="AP456" s="85"/>
      <c r="AQ456" s="82" t="s">
        <v>75</v>
      </c>
      <c r="AR456" s="75" t="s">
        <v>75</v>
      </c>
      <c r="AS456" s="75" t="s">
        <v>75</v>
      </c>
      <c r="AT456" s="75" t="s">
        <v>75</v>
      </c>
      <c r="AU456" s="76" t="s">
        <v>75</v>
      </c>
      <c r="AV456" s="86">
        <f t="shared" si="164"/>
        <v>0</v>
      </c>
      <c r="AW456" s="78"/>
      <c r="AX456" s="78"/>
      <c r="AY456" s="78"/>
      <c r="AZ456" s="78"/>
      <c r="BA456" s="78"/>
      <c r="BB456" s="78"/>
      <c r="BC456" s="78"/>
      <c r="BD456" s="78"/>
      <c r="BE456" s="81"/>
    </row>
    <row r="457" spans="1:57" ht="34.049999999999997" customHeight="1" x14ac:dyDescent="0.3">
      <c r="A457" s="702"/>
      <c r="B457" s="675"/>
      <c r="C457" s="672"/>
      <c r="D457" s="72" t="s">
        <v>78</v>
      </c>
      <c r="E457" s="678"/>
      <c r="F457" s="672"/>
      <c r="G457" s="73">
        <f t="shared" si="163"/>
        <v>0</v>
      </c>
      <c r="H457" s="74">
        <f t="shared" si="169"/>
        <v>0</v>
      </c>
      <c r="I457" s="75"/>
      <c r="J457" s="75"/>
      <c r="K457" s="75"/>
      <c r="L457" s="76"/>
      <c r="M457" s="77">
        <f t="shared" si="148"/>
        <v>0</v>
      </c>
      <c r="N457" s="78"/>
      <c r="O457" s="78"/>
      <c r="P457" s="78"/>
      <c r="Q457" s="87"/>
      <c r="R457" s="79"/>
      <c r="S457" s="80"/>
      <c r="T457" s="78"/>
      <c r="U457" s="78"/>
      <c r="V457" s="78"/>
      <c r="W457" s="78"/>
      <c r="X457" s="81"/>
      <c r="Y457" s="62"/>
      <c r="Z457" s="63"/>
      <c r="AA457" s="64"/>
      <c r="AB457" s="65"/>
      <c r="AC457" s="65"/>
      <c r="AD457" s="65"/>
      <c r="AE457" s="65"/>
      <c r="AF457" s="66"/>
      <c r="AG457" s="82"/>
      <c r="AH457" s="76"/>
      <c r="AI457" s="82"/>
      <c r="AJ457" s="83">
        <f>SUM(AK457:AM457)</f>
        <v>0</v>
      </c>
      <c r="AK457" s="84"/>
      <c r="AL457" s="75"/>
      <c r="AM457" s="85"/>
      <c r="AN457" s="82" t="s">
        <v>75</v>
      </c>
      <c r="AO457" s="75" t="s">
        <v>75</v>
      </c>
      <c r="AP457" s="85" t="s">
        <v>75</v>
      </c>
      <c r="AQ457" s="82" t="s">
        <v>75</v>
      </c>
      <c r="AR457" s="75" t="s">
        <v>75</v>
      </c>
      <c r="AS457" s="75" t="s">
        <v>75</v>
      </c>
      <c r="AT457" s="75" t="s">
        <v>75</v>
      </c>
      <c r="AU457" s="76" t="s">
        <v>75</v>
      </c>
      <c r="AV457" s="86">
        <f t="shared" si="164"/>
        <v>0</v>
      </c>
      <c r="AW457" s="78"/>
      <c r="AX457" s="78"/>
      <c r="AY457" s="78"/>
      <c r="AZ457" s="78"/>
      <c r="BA457" s="78"/>
      <c r="BB457" s="78"/>
      <c r="BC457" s="78"/>
      <c r="BD457" s="78"/>
      <c r="BE457" s="81"/>
    </row>
    <row r="458" spans="1:57" ht="34.049999999999997" customHeight="1" x14ac:dyDescent="0.3">
      <c r="A458" s="702"/>
      <c r="B458" s="675"/>
      <c r="C458" s="672"/>
      <c r="D458" s="72" t="s">
        <v>79</v>
      </c>
      <c r="E458" s="678"/>
      <c r="F458" s="672"/>
      <c r="G458" s="73">
        <f t="shared" si="163"/>
        <v>139</v>
      </c>
      <c r="H458" s="74">
        <f t="shared" si="169"/>
        <v>1</v>
      </c>
      <c r="I458" s="75">
        <v>1</v>
      </c>
      <c r="J458" s="75"/>
      <c r="K458" s="75"/>
      <c r="L458" s="76"/>
      <c r="M458" s="77">
        <f t="shared" si="148"/>
        <v>134</v>
      </c>
      <c r="N458" s="78"/>
      <c r="O458" s="78"/>
      <c r="P458" s="78"/>
      <c r="Q458" s="78"/>
      <c r="R458" s="79">
        <v>134</v>
      </c>
      <c r="S458" s="80"/>
      <c r="T458" s="78"/>
      <c r="U458" s="78"/>
      <c r="V458" s="78">
        <v>134</v>
      </c>
      <c r="W458" s="78"/>
      <c r="X458" s="81"/>
      <c r="Y458" s="62">
        <v>114</v>
      </c>
      <c r="Z458" s="63">
        <v>20</v>
      </c>
      <c r="AA458" s="64"/>
      <c r="AB458" s="65">
        <v>52</v>
      </c>
      <c r="AC458" s="65">
        <v>41</v>
      </c>
      <c r="AD458" s="65">
        <v>25</v>
      </c>
      <c r="AE458" s="65">
        <v>39</v>
      </c>
      <c r="AF458" s="66">
        <v>8</v>
      </c>
      <c r="AG458" s="82">
        <v>37.9</v>
      </c>
      <c r="AH458" s="76">
        <v>15.3</v>
      </c>
      <c r="AI458" s="82">
        <v>95</v>
      </c>
      <c r="AJ458" s="83">
        <f t="shared" ref="AJ458:AJ459" si="185">SUM(AQ458:AU458)</f>
        <v>134</v>
      </c>
      <c r="AK458" s="84" t="s">
        <v>77</v>
      </c>
      <c r="AL458" s="75" t="s">
        <v>77</v>
      </c>
      <c r="AM458" s="85" t="s">
        <v>77</v>
      </c>
      <c r="AN458" s="82" t="s">
        <v>75</v>
      </c>
      <c r="AO458" s="75" t="s">
        <v>75</v>
      </c>
      <c r="AP458" s="85" t="s">
        <v>75</v>
      </c>
      <c r="AQ458" s="88">
        <v>17</v>
      </c>
      <c r="AR458" s="76">
        <v>44</v>
      </c>
      <c r="AS458" s="76">
        <v>46</v>
      </c>
      <c r="AT458" s="76">
        <v>19</v>
      </c>
      <c r="AU458" s="85">
        <v>8</v>
      </c>
      <c r="AV458" s="86">
        <f t="shared" si="164"/>
        <v>5</v>
      </c>
      <c r="AW458" s="78"/>
      <c r="AX458" s="78"/>
      <c r="AY458" s="78">
        <v>2</v>
      </c>
      <c r="AZ458" s="78"/>
      <c r="BA458" s="78"/>
      <c r="BB458" s="78"/>
      <c r="BC458" s="78"/>
      <c r="BD458" s="78"/>
      <c r="BE458" s="81">
        <v>3</v>
      </c>
    </row>
    <row r="459" spans="1:57" ht="34.049999999999997" customHeight="1" x14ac:dyDescent="0.3">
      <c r="A459" s="702"/>
      <c r="B459" s="676"/>
      <c r="C459" s="673"/>
      <c r="D459" s="89" t="s">
        <v>80</v>
      </c>
      <c r="E459" s="679"/>
      <c r="F459" s="673"/>
      <c r="G459" s="90">
        <f t="shared" si="163"/>
        <v>0</v>
      </c>
      <c r="H459" s="91">
        <f t="shared" si="169"/>
        <v>0</v>
      </c>
      <c r="I459" s="92"/>
      <c r="J459" s="92"/>
      <c r="K459" s="92"/>
      <c r="L459" s="93"/>
      <c r="M459" s="94">
        <f t="shared" si="148"/>
        <v>0</v>
      </c>
      <c r="N459" s="95"/>
      <c r="O459" s="95"/>
      <c r="P459" s="95"/>
      <c r="Q459" s="95"/>
      <c r="R459" s="96"/>
      <c r="S459" s="97"/>
      <c r="T459" s="98"/>
      <c r="U459" s="98"/>
      <c r="V459" s="98"/>
      <c r="W459" s="98"/>
      <c r="X459" s="99"/>
      <c r="Y459" s="100"/>
      <c r="Z459" s="81"/>
      <c r="AA459" s="82"/>
      <c r="AB459" s="75"/>
      <c r="AC459" s="75"/>
      <c r="AD459" s="75"/>
      <c r="AE459" s="75"/>
      <c r="AF459" s="76"/>
      <c r="AG459" s="101"/>
      <c r="AH459" s="102"/>
      <c r="AI459" s="103"/>
      <c r="AJ459" s="104">
        <f t="shared" si="185"/>
        <v>0</v>
      </c>
      <c r="AK459" s="105" t="s">
        <v>75</v>
      </c>
      <c r="AL459" s="92" t="s">
        <v>75</v>
      </c>
      <c r="AM459" s="106" t="s">
        <v>75</v>
      </c>
      <c r="AN459" s="103" t="s">
        <v>75</v>
      </c>
      <c r="AO459" s="92" t="s">
        <v>77</v>
      </c>
      <c r="AP459" s="106" t="s">
        <v>77</v>
      </c>
      <c r="AQ459" s="103"/>
      <c r="AR459" s="92"/>
      <c r="AS459" s="92"/>
      <c r="AT459" s="92"/>
      <c r="AU459" s="93"/>
      <c r="AV459" s="107">
        <f t="shared" si="164"/>
        <v>0</v>
      </c>
      <c r="AW459" s="98"/>
      <c r="AX459" s="98"/>
      <c r="AY459" s="98"/>
      <c r="AZ459" s="98"/>
      <c r="BA459" s="98"/>
      <c r="BB459" s="98"/>
      <c r="BC459" s="98"/>
      <c r="BD459" s="98"/>
      <c r="BE459" s="99"/>
    </row>
    <row r="460" spans="1:57" ht="34.049999999999997" customHeight="1" x14ac:dyDescent="0.3">
      <c r="A460" s="702"/>
      <c r="B460" s="674" t="s">
        <v>271</v>
      </c>
      <c r="C460" s="735" t="s">
        <v>272</v>
      </c>
      <c r="D460" s="51" t="s">
        <v>74</v>
      </c>
      <c r="E460" s="724"/>
      <c r="F460" s="681">
        <f>E460-SUM(M460:M464)</f>
        <v>-2</v>
      </c>
      <c r="G460" s="53">
        <f t="shared" si="163"/>
        <v>0</v>
      </c>
      <c r="H460" s="54">
        <f t="shared" si="169"/>
        <v>0</v>
      </c>
      <c r="I460" s="55"/>
      <c r="J460" s="55"/>
      <c r="K460" s="55"/>
      <c r="L460" s="56"/>
      <c r="M460" s="57">
        <f t="shared" si="148"/>
        <v>0</v>
      </c>
      <c r="N460" s="58"/>
      <c r="O460" s="58"/>
      <c r="P460" s="58"/>
      <c r="Q460" s="58"/>
      <c r="R460" s="61"/>
      <c r="S460" s="62"/>
      <c r="T460" s="62"/>
      <c r="U460" s="62"/>
      <c r="V460" s="108"/>
      <c r="W460" s="108"/>
      <c r="X460" s="63"/>
      <c r="Y460" s="60"/>
      <c r="Z460" s="61"/>
      <c r="AA460" s="67"/>
      <c r="AB460" s="55"/>
      <c r="AC460" s="55"/>
      <c r="AD460" s="55"/>
      <c r="AE460" s="55"/>
      <c r="AF460" s="56"/>
      <c r="AG460" s="67"/>
      <c r="AH460" s="70"/>
      <c r="AI460" s="69"/>
      <c r="AJ460" s="68">
        <f t="shared" ref="AJ460:AJ461" si="186">SUM(AN460:AP460)</f>
        <v>0</v>
      </c>
      <c r="AK460" s="69" t="s">
        <v>75</v>
      </c>
      <c r="AL460" s="55" t="s">
        <v>75</v>
      </c>
      <c r="AM460" s="70" t="s">
        <v>75</v>
      </c>
      <c r="AN460" s="67"/>
      <c r="AO460" s="55"/>
      <c r="AP460" s="70"/>
      <c r="AQ460" s="67" t="s">
        <v>75</v>
      </c>
      <c r="AR460" s="55" t="s">
        <v>75</v>
      </c>
      <c r="AS460" s="55" t="s">
        <v>75</v>
      </c>
      <c r="AT460" s="55" t="s">
        <v>75</v>
      </c>
      <c r="AU460" s="70" t="s">
        <v>75</v>
      </c>
      <c r="AV460" s="71">
        <f t="shared" si="164"/>
        <v>0</v>
      </c>
      <c r="AW460" s="108"/>
      <c r="AX460" s="108"/>
      <c r="AY460" s="108"/>
      <c r="AZ460" s="108"/>
      <c r="BA460" s="108"/>
      <c r="BB460" s="108"/>
      <c r="BC460" s="108"/>
      <c r="BD460" s="108"/>
      <c r="BE460" s="63"/>
    </row>
    <row r="461" spans="1:57" ht="34.049999999999997" customHeight="1" x14ac:dyDescent="0.3">
      <c r="A461" s="702"/>
      <c r="B461" s="675"/>
      <c r="C461" s="672"/>
      <c r="D461" s="72" t="s">
        <v>76</v>
      </c>
      <c r="E461" s="678"/>
      <c r="F461" s="672"/>
      <c r="G461" s="73">
        <f t="shared" si="163"/>
        <v>0</v>
      </c>
      <c r="H461" s="74">
        <f t="shared" si="169"/>
        <v>0</v>
      </c>
      <c r="I461" s="75"/>
      <c r="J461" s="75"/>
      <c r="K461" s="75"/>
      <c r="L461" s="76"/>
      <c r="M461" s="77">
        <f t="shared" si="148"/>
        <v>0</v>
      </c>
      <c r="N461" s="78"/>
      <c r="O461" s="78"/>
      <c r="P461" s="78"/>
      <c r="Q461" s="78"/>
      <c r="R461" s="81"/>
      <c r="S461" s="62"/>
      <c r="T461" s="62"/>
      <c r="U461" s="62"/>
      <c r="V461" s="108"/>
      <c r="W461" s="108"/>
      <c r="X461" s="63"/>
      <c r="Y461" s="109"/>
      <c r="Z461" s="63"/>
      <c r="AA461" s="64"/>
      <c r="AB461" s="65"/>
      <c r="AC461" s="65"/>
      <c r="AD461" s="65"/>
      <c r="AE461" s="65"/>
      <c r="AF461" s="66"/>
      <c r="AG461" s="82"/>
      <c r="AH461" s="85"/>
      <c r="AI461" s="84"/>
      <c r="AJ461" s="83">
        <f t="shared" si="186"/>
        <v>0</v>
      </c>
      <c r="AK461" s="84" t="s">
        <v>77</v>
      </c>
      <c r="AL461" s="75" t="s">
        <v>77</v>
      </c>
      <c r="AM461" s="85" t="s">
        <v>77</v>
      </c>
      <c r="AN461" s="82"/>
      <c r="AO461" s="75"/>
      <c r="AP461" s="85"/>
      <c r="AQ461" s="82" t="s">
        <v>75</v>
      </c>
      <c r="AR461" s="75" t="s">
        <v>75</v>
      </c>
      <c r="AS461" s="75" t="s">
        <v>75</v>
      </c>
      <c r="AT461" s="75" t="s">
        <v>75</v>
      </c>
      <c r="AU461" s="85" t="s">
        <v>75</v>
      </c>
      <c r="AV461" s="86">
        <f t="shared" si="164"/>
        <v>0</v>
      </c>
      <c r="AW461" s="108"/>
      <c r="AX461" s="108"/>
      <c r="AY461" s="108"/>
      <c r="AZ461" s="108"/>
      <c r="BA461" s="108"/>
      <c r="BB461" s="108"/>
      <c r="BC461" s="108"/>
      <c r="BD461" s="108"/>
      <c r="BE461" s="63"/>
    </row>
    <row r="462" spans="1:57" ht="34.049999999999997" customHeight="1" x14ac:dyDescent="0.3">
      <c r="A462" s="702"/>
      <c r="B462" s="675"/>
      <c r="C462" s="672"/>
      <c r="D462" s="72" t="s">
        <v>78</v>
      </c>
      <c r="E462" s="678"/>
      <c r="F462" s="672"/>
      <c r="G462" s="73">
        <f t="shared" si="163"/>
        <v>0</v>
      </c>
      <c r="H462" s="74">
        <f t="shared" si="169"/>
        <v>0</v>
      </c>
      <c r="I462" s="75"/>
      <c r="J462" s="75"/>
      <c r="K462" s="75"/>
      <c r="L462" s="76"/>
      <c r="M462" s="77">
        <f t="shared" si="148"/>
        <v>0</v>
      </c>
      <c r="N462" s="78"/>
      <c r="O462" s="78"/>
      <c r="P462" s="78"/>
      <c r="Q462" s="78"/>
      <c r="R462" s="81"/>
      <c r="S462" s="62"/>
      <c r="T462" s="62"/>
      <c r="U462" s="62"/>
      <c r="V462" s="108"/>
      <c r="W462" s="108"/>
      <c r="X462" s="63"/>
      <c r="Y462" s="109"/>
      <c r="Z462" s="63"/>
      <c r="AA462" s="64"/>
      <c r="AB462" s="65"/>
      <c r="AC462" s="65"/>
      <c r="AD462" s="65"/>
      <c r="AE462" s="65"/>
      <c r="AF462" s="66"/>
      <c r="AG462" s="82"/>
      <c r="AH462" s="85"/>
      <c r="AI462" s="84"/>
      <c r="AJ462" s="83">
        <f>SUM(AK462:AM462)</f>
        <v>0</v>
      </c>
      <c r="AK462" s="84"/>
      <c r="AL462" s="75"/>
      <c r="AM462" s="85"/>
      <c r="AN462" s="82" t="s">
        <v>75</v>
      </c>
      <c r="AO462" s="75" t="s">
        <v>75</v>
      </c>
      <c r="AP462" s="85" t="s">
        <v>75</v>
      </c>
      <c r="AQ462" s="82" t="s">
        <v>75</v>
      </c>
      <c r="AR462" s="75" t="s">
        <v>75</v>
      </c>
      <c r="AS462" s="75" t="s">
        <v>75</v>
      </c>
      <c r="AT462" s="75" t="s">
        <v>75</v>
      </c>
      <c r="AU462" s="85" t="s">
        <v>75</v>
      </c>
      <c r="AV462" s="86">
        <f t="shared" si="164"/>
        <v>0</v>
      </c>
      <c r="AW462" s="108"/>
      <c r="AX462" s="108"/>
      <c r="AY462" s="108"/>
      <c r="AZ462" s="108"/>
      <c r="BA462" s="108"/>
      <c r="BB462" s="108"/>
      <c r="BC462" s="108"/>
      <c r="BD462" s="108"/>
      <c r="BE462" s="63"/>
    </row>
    <row r="463" spans="1:57" ht="34.049999999999997" customHeight="1" x14ac:dyDescent="0.3">
      <c r="A463" s="702"/>
      <c r="B463" s="675"/>
      <c r="C463" s="672"/>
      <c r="D463" s="72" t="s">
        <v>79</v>
      </c>
      <c r="E463" s="678"/>
      <c r="F463" s="672"/>
      <c r="G463" s="73">
        <f t="shared" si="163"/>
        <v>2</v>
      </c>
      <c r="H463" s="74">
        <f t="shared" si="169"/>
        <v>2</v>
      </c>
      <c r="I463" s="75">
        <v>2</v>
      </c>
      <c r="J463" s="75"/>
      <c r="K463" s="75"/>
      <c r="L463" s="76"/>
      <c r="M463" s="77">
        <f t="shared" si="148"/>
        <v>2</v>
      </c>
      <c r="N463" s="78"/>
      <c r="O463" s="78"/>
      <c r="P463" s="78"/>
      <c r="Q463" s="78"/>
      <c r="R463" s="81">
        <v>2</v>
      </c>
      <c r="S463" s="62">
        <v>2</v>
      </c>
      <c r="T463" s="62"/>
      <c r="U463" s="62"/>
      <c r="V463" s="108"/>
      <c r="W463" s="108"/>
      <c r="X463" s="63"/>
      <c r="Y463" s="109">
        <v>2</v>
      </c>
      <c r="Z463" s="63"/>
      <c r="AA463" s="64"/>
      <c r="AB463" s="65"/>
      <c r="AC463" s="65"/>
      <c r="AD463" s="65"/>
      <c r="AE463" s="65">
        <v>2</v>
      </c>
      <c r="AF463" s="66"/>
      <c r="AG463" s="82">
        <v>40</v>
      </c>
      <c r="AH463" s="85">
        <v>20</v>
      </c>
      <c r="AI463" s="84">
        <v>50</v>
      </c>
      <c r="AJ463" s="83">
        <f t="shared" ref="AJ463:AJ464" si="187">SUM(AQ463:AU463)</f>
        <v>2</v>
      </c>
      <c r="AK463" s="84" t="s">
        <v>77</v>
      </c>
      <c r="AL463" s="75" t="s">
        <v>77</v>
      </c>
      <c r="AM463" s="85" t="s">
        <v>77</v>
      </c>
      <c r="AN463" s="82" t="s">
        <v>75</v>
      </c>
      <c r="AO463" s="75" t="s">
        <v>75</v>
      </c>
      <c r="AP463" s="85" t="s">
        <v>75</v>
      </c>
      <c r="AQ463" s="82">
        <v>2</v>
      </c>
      <c r="AR463" s="75"/>
      <c r="AS463" s="75"/>
      <c r="AT463" s="75"/>
      <c r="AU463" s="85"/>
      <c r="AV463" s="86">
        <f t="shared" si="164"/>
        <v>0</v>
      </c>
      <c r="AW463" s="108"/>
      <c r="AX463" s="108"/>
      <c r="AY463" s="108"/>
      <c r="AZ463" s="108"/>
      <c r="BA463" s="108"/>
      <c r="BB463" s="108"/>
      <c r="BC463" s="108"/>
      <c r="BD463" s="108"/>
      <c r="BE463" s="63"/>
    </row>
    <row r="464" spans="1:57" ht="34.049999999999997" customHeight="1" x14ac:dyDescent="0.3">
      <c r="A464" s="703"/>
      <c r="B464" s="676"/>
      <c r="C464" s="673"/>
      <c r="D464" s="89" t="s">
        <v>80</v>
      </c>
      <c r="E464" s="679"/>
      <c r="F464" s="673"/>
      <c r="G464" s="90">
        <f t="shared" si="163"/>
        <v>0</v>
      </c>
      <c r="H464" s="91">
        <f t="shared" si="169"/>
        <v>0</v>
      </c>
      <c r="I464" s="92"/>
      <c r="J464" s="92"/>
      <c r="K464" s="92"/>
      <c r="L464" s="93"/>
      <c r="M464" s="110">
        <f t="shared" si="148"/>
        <v>0</v>
      </c>
      <c r="N464" s="98"/>
      <c r="O464" s="98"/>
      <c r="P464" s="98"/>
      <c r="Q464" s="98"/>
      <c r="R464" s="99"/>
      <c r="S464" s="100"/>
      <c r="T464" s="100"/>
      <c r="U464" s="100"/>
      <c r="V464" s="78"/>
      <c r="W464" s="78"/>
      <c r="X464" s="81"/>
      <c r="Y464" s="80"/>
      <c r="Z464" s="81"/>
      <c r="AA464" s="82"/>
      <c r="AB464" s="75"/>
      <c r="AC464" s="75"/>
      <c r="AD464" s="75"/>
      <c r="AE464" s="75"/>
      <c r="AF464" s="76"/>
      <c r="AG464" s="103"/>
      <c r="AH464" s="106"/>
      <c r="AI464" s="111"/>
      <c r="AJ464" s="112">
        <f t="shared" si="187"/>
        <v>0</v>
      </c>
      <c r="AK464" s="105" t="s">
        <v>75</v>
      </c>
      <c r="AL464" s="92" t="s">
        <v>75</v>
      </c>
      <c r="AM464" s="106" t="s">
        <v>75</v>
      </c>
      <c r="AN464" s="103" t="s">
        <v>75</v>
      </c>
      <c r="AO464" s="92" t="s">
        <v>77</v>
      </c>
      <c r="AP464" s="106" t="s">
        <v>77</v>
      </c>
      <c r="AQ464" s="103"/>
      <c r="AR464" s="92"/>
      <c r="AS464" s="92"/>
      <c r="AT464" s="92"/>
      <c r="AU464" s="106"/>
      <c r="AV464" s="107">
        <f t="shared" si="164"/>
        <v>0</v>
      </c>
      <c r="AW464" s="78"/>
      <c r="AX464" s="78"/>
      <c r="AY464" s="78"/>
      <c r="AZ464" s="78"/>
      <c r="BA464" s="78"/>
      <c r="BB464" s="78"/>
      <c r="BC464" s="78"/>
      <c r="BD464" s="78"/>
      <c r="BE464" s="81"/>
    </row>
    <row r="465" spans="1:57" ht="34.049999999999997" customHeight="1" x14ac:dyDescent="0.3">
      <c r="A465" s="713" t="s">
        <v>273</v>
      </c>
      <c r="B465" s="674" t="s">
        <v>274</v>
      </c>
      <c r="C465" s="743">
        <v>43443757</v>
      </c>
      <c r="D465" s="51" t="s">
        <v>74</v>
      </c>
      <c r="E465" s="724">
        <v>70</v>
      </c>
      <c r="F465" s="745">
        <f>E465-SUM(M465:M469)</f>
        <v>22</v>
      </c>
      <c r="G465" s="53">
        <f t="shared" si="163"/>
        <v>48</v>
      </c>
      <c r="H465" s="54">
        <f t="shared" si="169"/>
        <v>0</v>
      </c>
      <c r="I465" s="55"/>
      <c r="J465" s="55"/>
      <c r="K465" s="55"/>
      <c r="L465" s="56"/>
      <c r="M465" s="57">
        <f t="shared" si="148"/>
        <v>48</v>
      </c>
      <c r="N465" s="58"/>
      <c r="O465" s="58"/>
      <c r="P465" s="58">
        <v>1</v>
      </c>
      <c r="Q465" s="58"/>
      <c r="R465" s="61">
        <v>47</v>
      </c>
      <c r="S465" s="113"/>
      <c r="T465" s="113"/>
      <c r="U465" s="113"/>
      <c r="V465" s="58">
        <v>47</v>
      </c>
      <c r="W465" s="58"/>
      <c r="X465" s="61">
        <v>1</v>
      </c>
      <c r="Y465" s="60">
        <v>38</v>
      </c>
      <c r="Z465" s="61">
        <v>10</v>
      </c>
      <c r="AA465" s="67"/>
      <c r="AB465" s="55">
        <v>24</v>
      </c>
      <c r="AC465" s="55">
        <v>23</v>
      </c>
      <c r="AD465" s="55"/>
      <c r="AE465" s="55">
        <v>2</v>
      </c>
      <c r="AF465" s="56"/>
      <c r="AG465" s="67">
        <v>51</v>
      </c>
      <c r="AH465" s="70">
        <v>20</v>
      </c>
      <c r="AI465" s="69">
        <v>10</v>
      </c>
      <c r="AJ465" s="68">
        <f t="shared" ref="AJ465:AJ466" si="188">SUM(AN465:AP465)</f>
        <v>48</v>
      </c>
      <c r="AK465" s="69" t="s">
        <v>75</v>
      </c>
      <c r="AL465" s="55" t="s">
        <v>75</v>
      </c>
      <c r="AM465" s="70" t="s">
        <v>75</v>
      </c>
      <c r="AN465" s="67">
        <v>10</v>
      </c>
      <c r="AO465" s="55">
        <v>37</v>
      </c>
      <c r="AP465" s="70">
        <v>1</v>
      </c>
      <c r="AQ465" s="67" t="s">
        <v>75</v>
      </c>
      <c r="AR465" s="55" t="s">
        <v>75</v>
      </c>
      <c r="AS465" s="55" t="s">
        <v>75</v>
      </c>
      <c r="AT465" s="55" t="s">
        <v>75</v>
      </c>
      <c r="AU465" s="70" t="s">
        <v>75</v>
      </c>
      <c r="AV465" s="71">
        <f t="shared" si="164"/>
        <v>0</v>
      </c>
      <c r="AW465" s="58"/>
      <c r="AX465" s="58"/>
      <c r="AY465" s="58"/>
      <c r="AZ465" s="58"/>
      <c r="BA465" s="58"/>
      <c r="BB465" s="58"/>
      <c r="BC465" s="58"/>
      <c r="BD465" s="58"/>
      <c r="BE465" s="61"/>
    </row>
    <row r="466" spans="1:57" ht="34.049999999999997" customHeight="1" x14ac:dyDescent="0.3">
      <c r="A466" s="702"/>
      <c r="B466" s="675"/>
      <c r="C466" s="727"/>
      <c r="D466" s="72" t="s">
        <v>76</v>
      </c>
      <c r="E466" s="678"/>
      <c r="F466" s="746"/>
      <c r="G466" s="73">
        <f t="shared" si="163"/>
        <v>0</v>
      </c>
      <c r="H466" s="74">
        <f t="shared" si="169"/>
        <v>0</v>
      </c>
      <c r="I466" s="75"/>
      <c r="J466" s="75"/>
      <c r="K466" s="75"/>
      <c r="L466" s="76"/>
      <c r="M466" s="77">
        <f t="shared" si="148"/>
        <v>0</v>
      </c>
      <c r="N466" s="78"/>
      <c r="O466" s="78"/>
      <c r="P466" s="78"/>
      <c r="Q466" s="78"/>
      <c r="R466" s="81"/>
      <c r="S466" s="62"/>
      <c r="T466" s="62"/>
      <c r="U466" s="62"/>
      <c r="V466" s="108"/>
      <c r="W466" s="108"/>
      <c r="X466" s="63"/>
      <c r="Y466" s="109"/>
      <c r="Z466" s="63"/>
      <c r="AA466" s="64"/>
      <c r="AB466" s="65"/>
      <c r="AC466" s="65"/>
      <c r="AD466" s="65"/>
      <c r="AE466" s="65"/>
      <c r="AF466" s="66"/>
      <c r="AG466" s="82"/>
      <c r="AH466" s="85"/>
      <c r="AI466" s="84"/>
      <c r="AJ466" s="83">
        <f t="shared" si="188"/>
        <v>0</v>
      </c>
      <c r="AK466" s="84" t="s">
        <v>77</v>
      </c>
      <c r="AL466" s="75" t="s">
        <v>77</v>
      </c>
      <c r="AM466" s="85" t="s">
        <v>77</v>
      </c>
      <c r="AN466" s="82"/>
      <c r="AO466" s="75"/>
      <c r="AP466" s="85"/>
      <c r="AQ466" s="82" t="s">
        <v>75</v>
      </c>
      <c r="AR466" s="75" t="s">
        <v>75</v>
      </c>
      <c r="AS466" s="75" t="s">
        <v>75</v>
      </c>
      <c r="AT466" s="75" t="s">
        <v>75</v>
      </c>
      <c r="AU466" s="85" t="s">
        <v>75</v>
      </c>
      <c r="AV466" s="86">
        <f t="shared" si="164"/>
        <v>0</v>
      </c>
      <c r="AW466" s="108"/>
      <c r="AX466" s="108"/>
      <c r="AY466" s="108"/>
      <c r="AZ466" s="108"/>
      <c r="BA466" s="108"/>
      <c r="BB466" s="108"/>
      <c r="BC466" s="108"/>
      <c r="BD466" s="108"/>
      <c r="BE466" s="63"/>
    </row>
    <row r="467" spans="1:57" ht="34.049999999999997" customHeight="1" x14ac:dyDescent="0.3">
      <c r="A467" s="702"/>
      <c r="B467" s="675"/>
      <c r="C467" s="727"/>
      <c r="D467" s="72" t="s">
        <v>78</v>
      </c>
      <c r="E467" s="678"/>
      <c r="F467" s="746"/>
      <c r="G467" s="73">
        <f t="shared" si="163"/>
        <v>0</v>
      </c>
      <c r="H467" s="74">
        <f t="shared" si="169"/>
        <v>0</v>
      </c>
      <c r="I467" s="75"/>
      <c r="J467" s="75"/>
      <c r="K467" s="75"/>
      <c r="L467" s="76"/>
      <c r="M467" s="77">
        <f t="shared" si="148"/>
        <v>0</v>
      </c>
      <c r="N467" s="78"/>
      <c r="O467" s="78"/>
      <c r="P467" s="78"/>
      <c r="Q467" s="78"/>
      <c r="R467" s="81"/>
      <c r="S467" s="62"/>
      <c r="T467" s="62"/>
      <c r="U467" s="62"/>
      <c r="V467" s="108"/>
      <c r="W467" s="108"/>
      <c r="X467" s="63"/>
      <c r="Y467" s="109"/>
      <c r="Z467" s="63"/>
      <c r="AA467" s="64"/>
      <c r="AB467" s="65"/>
      <c r="AC467" s="65"/>
      <c r="AD467" s="65"/>
      <c r="AE467" s="65"/>
      <c r="AF467" s="66"/>
      <c r="AG467" s="82"/>
      <c r="AH467" s="85"/>
      <c r="AI467" s="84"/>
      <c r="AJ467" s="83">
        <f>SUM(AK467:AM467)</f>
        <v>0</v>
      </c>
      <c r="AK467" s="84"/>
      <c r="AL467" s="75"/>
      <c r="AM467" s="85"/>
      <c r="AN467" s="82" t="s">
        <v>75</v>
      </c>
      <c r="AO467" s="75" t="s">
        <v>75</v>
      </c>
      <c r="AP467" s="85" t="s">
        <v>75</v>
      </c>
      <c r="AQ467" s="82" t="s">
        <v>75</v>
      </c>
      <c r="AR467" s="75" t="s">
        <v>75</v>
      </c>
      <c r="AS467" s="75" t="s">
        <v>75</v>
      </c>
      <c r="AT467" s="75" t="s">
        <v>75</v>
      </c>
      <c r="AU467" s="85" t="s">
        <v>75</v>
      </c>
      <c r="AV467" s="86">
        <f t="shared" si="164"/>
        <v>0</v>
      </c>
      <c r="AW467" s="108"/>
      <c r="AX467" s="108"/>
      <c r="AY467" s="108"/>
      <c r="AZ467" s="108"/>
      <c r="BA467" s="108"/>
      <c r="BB467" s="108"/>
      <c r="BC467" s="108"/>
      <c r="BD467" s="108"/>
      <c r="BE467" s="63"/>
    </row>
    <row r="468" spans="1:57" ht="34.049999999999997" customHeight="1" x14ac:dyDescent="0.3">
      <c r="A468" s="702"/>
      <c r="B468" s="675"/>
      <c r="C468" s="727"/>
      <c r="D468" s="72" t="s">
        <v>79</v>
      </c>
      <c r="E468" s="678"/>
      <c r="F468" s="746"/>
      <c r="G468" s="73">
        <f t="shared" si="163"/>
        <v>0</v>
      </c>
      <c r="H468" s="74">
        <f t="shared" si="169"/>
        <v>0</v>
      </c>
      <c r="I468" s="75"/>
      <c r="J468" s="75"/>
      <c r="K468" s="75"/>
      <c r="L468" s="76"/>
      <c r="M468" s="77">
        <f t="shared" si="148"/>
        <v>0</v>
      </c>
      <c r="N468" s="78"/>
      <c r="O468" s="78"/>
      <c r="P468" s="78"/>
      <c r="Q468" s="78"/>
      <c r="R468" s="81"/>
      <c r="S468" s="62"/>
      <c r="T468" s="62"/>
      <c r="U468" s="62"/>
      <c r="V468" s="108"/>
      <c r="W468" s="108"/>
      <c r="X468" s="63"/>
      <c r="Y468" s="109"/>
      <c r="Z468" s="63"/>
      <c r="AA468" s="64"/>
      <c r="AB468" s="65"/>
      <c r="AC468" s="65"/>
      <c r="AD468" s="65"/>
      <c r="AE468" s="65"/>
      <c r="AF468" s="66"/>
      <c r="AG468" s="82"/>
      <c r="AH468" s="85"/>
      <c r="AI468" s="84"/>
      <c r="AJ468" s="83">
        <f t="shared" ref="AJ468:AJ469" si="189">SUM(AQ468:AU468)</f>
        <v>0</v>
      </c>
      <c r="AK468" s="84" t="s">
        <v>77</v>
      </c>
      <c r="AL468" s="75" t="s">
        <v>77</v>
      </c>
      <c r="AM468" s="85" t="s">
        <v>77</v>
      </c>
      <c r="AN468" s="82" t="s">
        <v>75</v>
      </c>
      <c r="AO468" s="75" t="s">
        <v>75</v>
      </c>
      <c r="AP468" s="85" t="s">
        <v>75</v>
      </c>
      <c r="AQ468" s="82"/>
      <c r="AR468" s="75"/>
      <c r="AS468" s="75"/>
      <c r="AT468" s="75"/>
      <c r="AU468" s="85"/>
      <c r="AV468" s="86">
        <f t="shared" si="164"/>
        <v>0</v>
      </c>
      <c r="AW468" s="108"/>
      <c r="AX468" s="108"/>
      <c r="AY468" s="108"/>
      <c r="AZ468" s="108"/>
      <c r="BA468" s="108"/>
      <c r="BB468" s="108"/>
      <c r="BC468" s="108"/>
      <c r="BD468" s="108"/>
      <c r="BE468" s="63"/>
    </row>
    <row r="469" spans="1:57" ht="34.049999999999997" customHeight="1" x14ac:dyDescent="0.3">
      <c r="A469" s="702"/>
      <c r="B469" s="676"/>
      <c r="C469" s="744"/>
      <c r="D469" s="89" t="s">
        <v>80</v>
      </c>
      <c r="E469" s="679"/>
      <c r="F469" s="747"/>
      <c r="G469" s="90">
        <f t="shared" si="163"/>
        <v>0</v>
      </c>
      <c r="H469" s="91">
        <f t="shared" si="169"/>
        <v>0</v>
      </c>
      <c r="I469" s="92"/>
      <c r="J469" s="92"/>
      <c r="K469" s="92"/>
      <c r="L469" s="93"/>
      <c r="M469" s="110">
        <f t="shared" si="148"/>
        <v>0</v>
      </c>
      <c r="N469" s="98"/>
      <c r="O469" s="98"/>
      <c r="P469" s="98"/>
      <c r="Q469" s="98"/>
      <c r="R469" s="99"/>
      <c r="S469" s="114"/>
      <c r="T469" s="114"/>
      <c r="U469" s="114"/>
      <c r="V469" s="98"/>
      <c r="W469" s="98"/>
      <c r="X469" s="99"/>
      <c r="Y469" s="97"/>
      <c r="Z469" s="99"/>
      <c r="AA469" s="103"/>
      <c r="AB469" s="92"/>
      <c r="AC469" s="92"/>
      <c r="AD469" s="92"/>
      <c r="AE469" s="92"/>
      <c r="AF469" s="93"/>
      <c r="AG469" s="103"/>
      <c r="AH469" s="106"/>
      <c r="AI469" s="105"/>
      <c r="AJ469" s="104">
        <f t="shared" si="189"/>
        <v>0</v>
      </c>
      <c r="AK469" s="105" t="s">
        <v>75</v>
      </c>
      <c r="AL469" s="92" t="s">
        <v>75</v>
      </c>
      <c r="AM469" s="106" t="s">
        <v>75</v>
      </c>
      <c r="AN469" s="103" t="s">
        <v>75</v>
      </c>
      <c r="AO469" s="92" t="s">
        <v>77</v>
      </c>
      <c r="AP469" s="106" t="s">
        <v>77</v>
      </c>
      <c r="AQ469" s="103"/>
      <c r="AR469" s="92"/>
      <c r="AS469" s="92"/>
      <c r="AT469" s="92"/>
      <c r="AU469" s="106"/>
      <c r="AV469" s="107">
        <f t="shared" si="164"/>
        <v>0</v>
      </c>
      <c r="AW469" s="98"/>
      <c r="AX469" s="98"/>
      <c r="AY469" s="98"/>
      <c r="AZ469" s="98"/>
      <c r="BA469" s="98"/>
      <c r="BB469" s="98"/>
      <c r="BC469" s="98"/>
      <c r="BD469" s="98"/>
      <c r="BE469" s="99"/>
    </row>
    <row r="470" spans="1:57" ht="34.049999999999997" customHeight="1" x14ac:dyDescent="0.3">
      <c r="A470" s="702"/>
      <c r="B470" s="674" t="s">
        <v>274</v>
      </c>
      <c r="C470" s="726">
        <v>43443757</v>
      </c>
      <c r="D470" s="51" t="s">
        <v>74</v>
      </c>
      <c r="E470" s="724">
        <v>483</v>
      </c>
      <c r="F470" s="745">
        <f>E470-SUM(M470:M474)</f>
        <v>100</v>
      </c>
      <c r="G470" s="53">
        <f t="shared" si="163"/>
        <v>0</v>
      </c>
      <c r="H470" s="54">
        <f t="shared" si="169"/>
        <v>0</v>
      </c>
      <c r="I470" s="55"/>
      <c r="J470" s="55"/>
      <c r="K470" s="55"/>
      <c r="L470" s="56"/>
      <c r="M470" s="57">
        <f t="shared" si="148"/>
        <v>0</v>
      </c>
      <c r="N470" s="58"/>
      <c r="O470" s="58"/>
      <c r="P470" s="58"/>
      <c r="Q470" s="58"/>
      <c r="R470" s="59"/>
      <c r="S470" s="60"/>
      <c r="T470" s="58"/>
      <c r="U470" s="58"/>
      <c r="V470" s="55"/>
      <c r="W470" s="58"/>
      <c r="X470" s="61"/>
      <c r="Y470" s="62"/>
      <c r="Z470" s="63"/>
      <c r="AA470" s="64"/>
      <c r="AB470" s="65"/>
      <c r="AC470" s="65"/>
      <c r="AD470" s="65"/>
      <c r="AE470" s="65"/>
      <c r="AF470" s="66"/>
      <c r="AG470" s="64"/>
      <c r="AH470" s="66"/>
      <c r="AI470" s="67"/>
      <c r="AJ470" s="68">
        <f t="shared" ref="AJ470:AJ471" si="190">SUM(AN470:AP470)</f>
        <v>0</v>
      </c>
      <c r="AK470" s="69" t="s">
        <v>75</v>
      </c>
      <c r="AL470" s="55" t="s">
        <v>75</v>
      </c>
      <c r="AM470" s="70" t="s">
        <v>75</v>
      </c>
      <c r="AN470" s="67"/>
      <c r="AO470" s="55"/>
      <c r="AP470" s="70"/>
      <c r="AQ470" s="67" t="s">
        <v>75</v>
      </c>
      <c r="AR470" s="55" t="s">
        <v>75</v>
      </c>
      <c r="AS470" s="55" t="s">
        <v>75</v>
      </c>
      <c r="AT470" s="55" t="s">
        <v>75</v>
      </c>
      <c r="AU470" s="56" t="s">
        <v>75</v>
      </c>
      <c r="AV470" s="71">
        <f t="shared" si="164"/>
        <v>0</v>
      </c>
      <c r="AW470" s="58"/>
      <c r="AX470" s="58"/>
      <c r="AY470" s="58"/>
      <c r="AZ470" s="58"/>
      <c r="BA470" s="58"/>
      <c r="BB470" s="58"/>
      <c r="BC470" s="58"/>
      <c r="BD470" s="58"/>
      <c r="BE470" s="61"/>
    </row>
    <row r="471" spans="1:57" ht="34.049999999999997" customHeight="1" x14ac:dyDescent="0.3">
      <c r="A471" s="702"/>
      <c r="B471" s="675"/>
      <c r="C471" s="727"/>
      <c r="D471" s="72" t="s">
        <v>76</v>
      </c>
      <c r="E471" s="678"/>
      <c r="F471" s="746"/>
      <c r="G471" s="73">
        <f t="shared" si="163"/>
        <v>0</v>
      </c>
      <c r="H471" s="74">
        <f t="shared" si="169"/>
        <v>0</v>
      </c>
      <c r="I471" s="75"/>
      <c r="J471" s="75"/>
      <c r="K471" s="75"/>
      <c r="L471" s="76"/>
      <c r="M471" s="77">
        <f t="shared" si="148"/>
        <v>0</v>
      </c>
      <c r="N471" s="78"/>
      <c r="O471" s="78"/>
      <c r="P471" s="78"/>
      <c r="Q471" s="78"/>
      <c r="R471" s="79"/>
      <c r="S471" s="80"/>
      <c r="T471" s="75"/>
      <c r="U471" s="75"/>
      <c r="V471" s="78"/>
      <c r="W471" s="78"/>
      <c r="X471" s="81"/>
      <c r="Y471" s="62"/>
      <c r="Z471" s="63"/>
      <c r="AA471" s="64"/>
      <c r="AB471" s="65"/>
      <c r="AC471" s="65"/>
      <c r="AD471" s="65"/>
      <c r="AE471" s="65"/>
      <c r="AF471" s="66"/>
      <c r="AG471" s="82"/>
      <c r="AH471" s="76"/>
      <c r="AI471" s="82"/>
      <c r="AJ471" s="83">
        <f t="shared" si="190"/>
        <v>0</v>
      </c>
      <c r="AK471" s="84" t="s">
        <v>77</v>
      </c>
      <c r="AL471" s="75" t="s">
        <v>77</v>
      </c>
      <c r="AM471" s="85" t="s">
        <v>77</v>
      </c>
      <c r="AN471" s="82"/>
      <c r="AO471" s="75"/>
      <c r="AP471" s="85"/>
      <c r="AQ471" s="82" t="s">
        <v>75</v>
      </c>
      <c r="AR471" s="75" t="s">
        <v>75</v>
      </c>
      <c r="AS471" s="75" t="s">
        <v>75</v>
      </c>
      <c r="AT471" s="75" t="s">
        <v>75</v>
      </c>
      <c r="AU471" s="76" t="s">
        <v>75</v>
      </c>
      <c r="AV471" s="86">
        <f t="shared" si="164"/>
        <v>0</v>
      </c>
      <c r="AW471" s="78"/>
      <c r="AX471" s="78"/>
      <c r="AY471" s="78"/>
      <c r="AZ471" s="78"/>
      <c r="BA471" s="78"/>
      <c r="BB471" s="78"/>
      <c r="BC471" s="78"/>
      <c r="BD471" s="78"/>
      <c r="BE471" s="81"/>
    </row>
    <row r="472" spans="1:57" ht="34.049999999999997" customHeight="1" x14ac:dyDescent="0.3">
      <c r="A472" s="702"/>
      <c r="B472" s="675"/>
      <c r="C472" s="727"/>
      <c r="D472" s="72" t="s">
        <v>78</v>
      </c>
      <c r="E472" s="678"/>
      <c r="F472" s="746"/>
      <c r="G472" s="73">
        <f t="shared" si="163"/>
        <v>0</v>
      </c>
      <c r="H472" s="74">
        <f t="shared" si="169"/>
        <v>0</v>
      </c>
      <c r="I472" s="75"/>
      <c r="J472" s="75"/>
      <c r="K472" s="75"/>
      <c r="L472" s="76"/>
      <c r="M472" s="77">
        <f t="shared" si="148"/>
        <v>0</v>
      </c>
      <c r="N472" s="78"/>
      <c r="O472" s="78"/>
      <c r="P472" s="78"/>
      <c r="Q472" s="87"/>
      <c r="R472" s="79"/>
      <c r="S472" s="80"/>
      <c r="T472" s="78"/>
      <c r="U472" s="78"/>
      <c r="V472" s="78"/>
      <c r="W472" s="78"/>
      <c r="X472" s="81"/>
      <c r="Y472" s="62"/>
      <c r="Z472" s="63"/>
      <c r="AA472" s="64"/>
      <c r="AB472" s="65"/>
      <c r="AC472" s="65"/>
      <c r="AD472" s="65"/>
      <c r="AE472" s="65"/>
      <c r="AF472" s="66"/>
      <c r="AG472" s="82"/>
      <c r="AH472" s="76"/>
      <c r="AI472" s="82"/>
      <c r="AJ472" s="83">
        <f>SUM(AK472:AM472)</f>
        <v>0</v>
      </c>
      <c r="AK472" s="84"/>
      <c r="AL472" s="75"/>
      <c r="AM472" s="85"/>
      <c r="AN472" s="82" t="s">
        <v>75</v>
      </c>
      <c r="AO472" s="75" t="s">
        <v>75</v>
      </c>
      <c r="AP472" s="85" t="s">
        <v>75</v>
      </c>
      <c r="AQ472" s="82" t="s">
        <v>75</v>
      </c>
      <c r="AR472" s="75" t="s">
        <v>75</v>
      </c>
      <c r="AS472" s="75" t="s">
        <v>75</v>
      </c>
      <c r="AT472" s="75" t="s">
        <v>75</v>
      </c>
      <c r="AU472" s="76" t="s">
        <v>75</v>
      </c>
      <c r="AV472" s="86">
        <f t="shared" si="164"/>
        <v>0</v>
      </c>
      <c r="AW472" s="78"/>
      <c r="AX472" s="78"/>
      <c r="AY472" s="78"/>
      <c r="AZ472" s="78"/>
      <c r="BA472" s="78"/>
      <c r="BB472" s="78"/>
      <c r="BC472" s="78"/>
      <c r="BD472" s="78"/>
      <c r="BE472" s="81"/>
    </row>
    <row r="473" spans="1:57" ht="34.049999999999997" customHeight="1" x14ac:dyDescent="0.3">
      <c r="A473" s="702"/>
      <c r="B473" s="675"/>
      <c r="C473" s="727"/>
      <c r="D473" s="72" t="s">
        <v>79</v>
      </c>
      <c r="E473" s="678"/>
      <c r="F473" s="746"/>
      <c r="G473" s="73">
        <f t="shared" si="163"/>
        <v>386</v>
      </c>
      <c r="H473" s="74">
        <f t="shared" si="169"/>
        <v>4</v>
      </c>
      <c r="I473" s="75">
        <v>2</v>
      </c>
      <c r="J473" s="75">
        <v>2</v>
      </c>
      <c r="K473" s="75"/>
      <c r="L473" s="76"/>
      <c r="M473" s="77">
        <f t="shared" si="148"/>
        <v>383</v>
      </c>
      <c r="N473" s="78">
        <v>366</v>
      </c>
      <c r="O473" s="78"/>
      <c r="P473" s="78">
        <v>17</v>
      </c>
      <c r="Q473" s="78"/>
      <c r="R473" s="79"/>
      <c r="S473" s="80">
        <v>21</v>
      </c>
      <c r="T473" s="78"/>
      <c r="U473" s="78"/>
      <c r="V473" s="78">
        <v>345</v>
      </c>
      <c r="W473" s="78"/>
      <c r="X473" s="81">
        <v>17</v>
      </c>
      <c r="Y473" s="62">
        <v>337</v>
      </c>
      <c r="Z473" s="63">
        <v>46</v>
      </c>
      <c r="AA473" s="64"/>
      <c r="AB473" s="65">
        <v>87</v>
      </c>
      <c r="AC473" s="65">
        <v>85</v>
      </c>
      <c r="AD473" s="65"/>
      <c r="AE473" s="65">
        <v>40</v>
      </c>
      <c r="AF473" s="66">
        <v>1</v>
      </c>
      <c r="AG473" s="82">
        <v>43</v>
      </c>
      <c r="AH473" s="76">
        <v>17</v>
      </c>
      <c r="AI473" s="82">
        <v>110</v>
      </c>
      <c r="AJ473" s="83">
        <f t="shared" ref="AJ473:AJ474" si="191">SUM(AQ473:AU473)</f>
        <v>383</v>
      </c>
      <c r="AK473" s="84" t="s">
        <v>77</v>
      </c>
      <c r="AL473" s="75" t="s">
        <v>77</v>
      </c>
      <c r="AM473" s="85" t="s">
        <v>77</v>
      </c>
      <c r="AN473" s="82" t="s">
        <v>75</v>
      </c>
      <c r="AO473" s="75" t="s">
        <v>75</v>
      </c>
      <c r="AP473" s="85" t="s">
        <v>75</v>
      </c>
      <c r="AQ473" s="88">
        <v>36</v>
      </c>
      <c r="AR473" s="76">
        <v>55</v>
      </c>
      <c r="AS473" s="76">
        <v>140</v>
      </c>
      <c r="AT473" s="76">
        <v>113</v>
      </c>
      <c r="AU473" s="85">
        <v>39</v>
      </c>
      <c r="AV473" s="86">
        <f t="shared" si="164"/>
        <v>3</v>
      </c>
      <c r="AW473" s="78"/>
      <c r="AX473" s="78"/>
      <c r="AY473" s="78"/>
      <c r="AZ473" s="78"/>
      <c r="BA473" s="78">
        <v>2</v>
      </c>
      <c r="BB473" s="78"/>
      <c r="BC473" s="78">
        <v>1</v>
      </c>
      <c r="BD473" s="78"/>
      <c r="BE473" s="81"/>
    </row>
    <row r="474" spans="1:57" ht="34.049999999999997" customHeight="1" x14ac:dyDescent="0.3">
      <c r="A474" s="702"/>
      <c r="B474" s="676"/>
      <c r="C474" s="728"/>
      <c r="D474" s="89" t="s">
        <v>80</v>
      </c>
      <c r="E474" s="679"/>
      <c r="F474" s="747"/>
      <c r="G474" s="90">
        <f t="shared" si="163"/>
        <v>0</v>
      </c>
      <c r="H474" s="91">
        <f t="shared" si="169"/>
        <v>0</v>
      </c>
      <c r="I474" s="92"/>
      <c r="J474" s="92"/>
      <c r="K474" s="92"/>
      <c r="L474" s="93"/>
      <c r="M474" s="94">
        <f t="shared" si="148"/>
        <v>0</v>
      </c>
      <c r="N474" s="95"/>
      <c r="O474" s="95"/>
      <c r="P474" s="95"/>
      <c r="Q474" s="95"/>
      <c r="R474" s="96"/>
      <c r="S474" s="97"/>
      <c r="T474" s="98"/>
      <c r="U474" s="98"/>
      <c r="V474" s="98"/>
      <c r="W474" s="98"/>
      <c r="X474" s="99"/>
      <c r="Y474" s="100"/>
      <c r="Z474" s="81"/>
      <c r="AA474" s="82"/>
      <c r="AB474" s="75"/>
      <c r="AC474" s="75"/>
      <c r="AD474" s="75"/>
      <c r="AE474" s="75"/>
      <c r="AF474" s="76"/>
      <c r="AG474" s="101"/>
      <c r="AH474" s="102"/>
      <c r="AI474" s="103"/>
      <c r="AJ474" s="104">
        <f t="shared" si="191"/>
        <v>0</v>
      </c>
      <c r="AK474" s="105" t="s">
        <v>75</v>
      </c>
      <c r="AL474" s="92" t="s">
        <v>75</v>
      </c>
      <c r="AM474" s="106" t="s">
        <v>75</v>
      </c>
      <c r="AN474" s="103" t="s">
        <v>75</v>
      </c>
      <c r="AO474" s="92" t="s">
        <v>77</v>
      </c>
      <c r="AP474" s="106" t="s">
        <v>77</v>
      </c>
      <c r="AQ474" s="103"/>
      <c r="AR474" s="92"/>
      <c r="AS474" s="92"/>
      <c r="AT474" s="92"/>
      <c r="AU474" s="93"/>
      <c r="AV474" s="107">
        <f t="shared" si="164"/>
        <v>0</v>
      </c>
      <c r="AW474" s="98"/>
      <c r="AX474" s="98"/>
      <c r="AY474" s="98"/>
      <c r="AZ474" s="98"/>
      <c r="BA474" s="98"/>
      <c r="BB474" s="98"/>
      <c r="BC474" s="98"/>
      <c r="BD474" s="98"/>
      <c r="BE474" s="99"/>
    </row>
    <row r="475" spans="1:57" ht="34.049999999999997" customHeight="1" x14ac:dyDescent="0.3">
      <c r="A475" s="702"/>
      <c r="B475" s="674" t="s">
        <v>275</v>
      </c>
      <c r="C475" s="726">
        <v>5483227</v>
      </c>
      <c r="D475" s="51" t="s">
        <v>74</v>
      </c>
      <c r="E475" s="724">
        <v>210</v>
      </c>
      <c r="F475" s="745">
        <f>E475-SUM(M475:M479)</f>
        <v>45</v>
      </c>
      <c r="G475" s="53">
        <f t="shared" si="163"/>
        <v>8</v>
      </c>
      <c r="H475" s="54">
        <f t="shared" si="169"/>
        <v>0</v>
      </c>
      <c r="I475" s="55"/>
      <c r="J475" s="55"/>
      <c r="K475" s="55"/>
      <c r="L475" s="56"/>
      <c r="M475" s="57">
        <f t="shared" si="148"/>
        <v>8</v>
      </c>
      <c r="N475" s="58"/>
      <c r="O475" s="58"/>
      <c r="P475" s="58"/>
      <c r="Q475" s="58"/>
      <c r="R475" s="61">
        <v>8</v>
      </c>
      <c r="S475" s="62"/>
      <c r="T475" s="62"/>
      <c r="U475" s="62"/>
      <c r="V475" s="108">
        <v>8</v>
      </c>
      <c r="W475" s="108"/>
      <c r="X475" s="63"/>
      <c r="Y475" s="60">
        <v>8</v>
      </c>
      <c r="Z475" s="61"/>
      <c r="AA475" s="67"/>
      <c r="AB475" s="55">
        <v>1</v>
      </c>
      <c r="AC475" s="55">
        <v>1</v>
      </c>
      <c r="AD475" s="55">
        <v>1</v>
      </c>
      <c r="AE475" s="55">
        <v>3</v>
      </c>
      <c r="AF475" s="56">
        <v>1</v>
      </c>
      <c r="AG475" s="67">
        <v>35</v>
      </c>
      <c r="AH475" s="70">
        <v>11</v>
      </c>
      <c r="AI475" s="69">
        <v>12</v>
      </c>
      <c r="AJ475" s="68">
        <f t="shared" ref="AJ475:AJ476" si="192">SUM(AN475:AP475)</f>
        <v>8</v>
      </c>
      <c r="AK475" s="69" t="s">
        <v>75</v>
      </c>
      <c r="AL475" s="55" t="s">
        <v>75</v>
      </c>
      <c r="AM475" s="70" t="s">
        <v>75</v>
      </c>
      <c r="AN475" s="67">
        <v>4</v>
      </c>
      <c r="AO475" s="55">
        <v>3</v>
      </c>
      <c r="AP475" s="70">
        <v>1</v>
      </c>
      <c r="AQ475" s="67" t="s">
        <v>75</v>
      </c>
      <c r="AR475" s="55" t="s">
        <v>75</v>
      </c>
      <c r="AS475" s="55" t="s">
        <v>75</v>
      </c>
      <c r="AT475" s="55" t="s">
        <v>75</v>
      </c>
      <c r="AU475" s="70" t="s">
        <v>75</v>
      </c>
      <c r="AV475" s="71">
        <f t="shared" si="164"/>
        <v>0</v>
      </c>
      <c r="AW475" s="108"/>
      <c r="AX475" s="108"/>
      <c r="AY475" s="108"/>
      <c r="AZ475" s="108"/>
      <c r="BA475" s="108"/>
      <c r="BB475" s="108"/>
      <c r="BC475" s="108"/>
      <c r="BD475" s="108"/>
      <c r="BE475" s="63"/>
    </row>
    <row r="476" spans="1:57" ht="34.049999999999997" customHeight="1" x14ac:dyDescent="0.3">
      <c r="A476" s="702"/>
      <c r="B476" s="675"/>
      <c r="C476" s="727"/>
      <c r="D476" s="72" t="s">
        <v>76</v>
      </c>
      <c r="E476" s="678"/>
      <c r="F476" s="746"/>
      <c r="G476" s="73">
        <f t="shared" si="163"/>
        <v>0</v>
      </c>
      <c r="H476" s="74">
        <f t="shared" si="169"/>
        <v>0</v>
      </c>
      <c r="I476" s="75"/>
      <c r="J476" s="75"/>
      <c r="K476" s="75"/>
      <c r="L476" s="76"/>
      <c r="M476" s="77">
        <f t="shared" si="148"/>
        <v>0</v>
      </c>
      <c r="N476" s="78"/>
      <c r="O476" s="78"/>
      <c r="P476" s="78"/>
      <c r="Q476" s="78"/>
      <c r="R476" s="81"/>
      <c r="S476" s="62"/>
      <c r="T476" s="62"/>
      <c r="U476" s="62"/>
      <c r="V476" s="108"/>
      <c r="W476" s="108"/>
      <c r="X476" s="63"/>
      <c r="Y476" s="109"/>
      <c r="Z476" s="63"/>
      <c r="AA476" s="64"/>
      <c r="AB476" s="65"/>
      <c r="AC476" s="65"/>
      <c r="AD476" s="65"/>
      <c r="AE476" s="65"/>
      <c r="AF476" s="66"/>
      <c r="AG476" s="82"/>
      <c r="AH476" s="85"/>
      <c r="AI476" s="84"/>
      <c r="AJ476" s="83">
        <f t="shared" si="192"/>
        <v>0</v>
      </c>
      <c r="AK476" s="84" t="s">
        <v>77</v>
      </c>
      <c r="AL476" s="75" t="s">
        <v>77</v>
      </c>
      <c r="AM476" s="85" t="s">
        <v>77</v>
      </c>
      <c r="AN476" s="82"/>
      <c r="AO476" s="75"/>
      <c r="AP476" s="85"/>
      <c r="AQ476" s="82" t="s">
        <v>75</v>
      </c>
      <c r="AR476" s="75" t="s">
        <v>75</v>
      </c>
      <c r="AS476" s="75" t="s">
        <v>75</v>
      </c>
      <c r="AT476" s="75" t="s">
        <v>75</v>
      </c>
      <c r="AU476" s="85" t="s">
        <v>75</v>
      </c>
      <c r="AV476" s="86">
        <f t="shared" si="164"/>
        <v>0</v>
      </c>
      <c r="AW476" s="108"/>
      <c r="AX476" s="108"/>
      <c r="AY476" s="108"/>
      <c r="AZ476" s="108"/>
      <c r="BA476" s="108"/>
      <c r="BB476" s="108"/>
      <c r="BC476" s="108"/>
      <c r="BD476" s="108"/>
      <c r="BE476" s="63"/>
    </row>
    <row r="477" spans="1:57" ht="34.049999999999997" customHeight="1" x14ac:dyDescent="0.3">
      <c r="A477" s="702"/>
      <c r="B477" s="675"/>
      <c r="C477" s="727"/>
      <c r="D477" s="72" t="s">
        <v>78</v>
      </c>
      <c r="E477" s="678"/>
      <c r="F477" s="746"/>
      <c r="G477" s="73">
        <f t="shared" si="163"/>
        <v>0</v>
      </c>
      <c r="H477" s="74">
        <f t="shared" si="169"/>
        <v>0</v>
      </c>
      <c r="I477" s="75"/>
      <c r="J477" s="75"/>
      <c r="K477" s="75"/>
      <c r="L477" s="76"/>
      <c r="M477" s="77">
        <f t="shared" si="148"/>
        <v>0</v>
      </c>
      <c r="N477" s="78"/>
      <c r="O477" s="78"/>
      <c r="P477" s="78"/>
      <c r="Q477" s="78"/>
      <c r="R477" s="81"/>
      <c r="S477" s="62"/>
      <c r="T477" s="62"/>
      <c r="U477" s="62"/>
      <c r="V477" s="108"/>
      <c r="W477" s="108"/>
      <c r="X477" s="63"/>
      <c r="Y477" s="109"/>
      <c r="Z477" s="63"/>
      <c r="AA477" s="64"/>
      <c r="AB477" s="65"/>
      <c r="AC477" s="65"/>
      <c r="AD477" s="65"/>
      <c r="AE477" s="65"/>
      <c r="AF477" s="66"/>
      <c r="AG477" s="82"/>
      <c r="AH477" s="85"/>
      <c r="AI477" s="84"/>
      <c r="AJ477" s="83">
        <f>SUM(AK477:AM477)</f>
        <v>0</v>
      </c>
      <c r="AK477" s="84"/>
      <c r="AL477" s="75"/>
      <c r="AM477" s="85"/>
      <c r="AN477" s="82" t="s">
        <v>75</v>
      </c>
      <c r="AO477" s="75" t="s">
        <v>75</v>
      </c>
      <c r="AP477" s="85" t="s">
        <v>75</v>
      </c>
      <c r="AQ477" s="82" t="s">
        <v>75</v>
      </c>
      <c r="AR477" s="75" t="s">
        <v>75</v>
      </c>
      <c r="AS477" s="75" t="s">
        <v>75</v>
      </c>
      <c r="AT477" s="75" t="s">
        <v>75</v>
      </c>
      <c r="AU477" s="85" t="s">
        <v>75</v>
      </c>
      <c r="AV477" s="86">
        <f t="shared" si="164"/>
        <v>0</v>
      </c>
      <c r="AW477" s="108"/>
      <c r="AX477" s="108"/>
      <c r="AY477" s="108"/>
      <c r="AZ477" s="108"/>
      <c r="BA477" s="108"/>
      <c r="BB477" s="108"/>
      <c r="BC477" s="108"/>
      <c r="BD477" s="108"/>
      <c r="BE477" s="63"/>
    </row>
    <row r="478" spans="1:57" ht="34.049999999999997" customHeight="1" x14ac:dyDescent="0.3">
      <c r="A478" s="702"/>
      <c r="B478" s="675"/>
      <c r="C478" s="727"/>
      <c r="D478" s="72" t="s">
        <v>79</v>
      </c>
      <c r="E478" s="678"/>
      <c r="F478" s="746"/>
      <c r="G478" s="73">
        <f t="shared" si="163"/>
        <v>157</v>
      </c>
      <c r="H478" s="74">
        <f t="shared" si="169"/>
        <v>0</v>
      </c>
      <c r="I478" s="75"/>
      <c r="J478" s="75"/>
      <c r="K478" s="75"/>
      <c r="L478" s="76"/>
      <c r="M478" s="77">
        <f t="shared" si="148"/>
        <v>157</v>
      </c>
      <c r="N478" s="78">
        <v>157</v>
      </c>
      <c r="O478" s="78"/>
      <c r="P478" s="78"/>
      <c r="Q478" s="78"/>
      <c r="R478" s="81"/>
      <c r="S478" s="62">
        <v>8</v>
      </c>
      <c r="T478" s="62"/>
      <c r="U478" s="62"/>
      <c r="V478" s="108">
        <v>149</v>
      </c>
      <c r="W478" s="108"/>
      <c r="X478" s="63"/>
      <c r="Y478" s="109">
        <v>132</v>
      </c>
      <c r="Z478" s="63">
        <v>25</v>
      </c>
      <c r="AA478" s="64"/>
      <c r="AB478" s="65">
        <v>41</v>
      </c>
      <c r="AC478" s="65">
        <v>37</v>
      </c>
      <c r="AD478" s="65">
        <v>4</v>
      </c>
      <c r="AE478" s="65">
        <v>92</v>
      </c>
      <c r="AF478" s="66">
        <v>15</v>
      </c>
      <c r="AG478" s="82">
        <v>35</v>
      </c>
      <c r="AH478" s="85">
        <v>18</v>
      </c>
      <c r="AI478" s="84">
        <v>135</v>
      </c>
      <c r="AJ478" s="83">
        <f t="shared" ref="AJ478:AJ479" si="193">SUM(AQ478:AU478)</f>
        <v>157</v>
      </c>
      <c r="AK478" s="84" t="s">
        <v>77</v>
      </c>
      <c r="AL478" s="75" t="s">
        <v>77</v>
      </c>
      <c r="AM478" s="85" t="s">
        <v>77</v>
      </c>
      <c r="AN478" s="82" t="s">
        <v>75</v>
      </c>
      <c r="AO478" s="75" t="s">
        <v>75</v>
      </c>
      <c r="AP478" s="85" t="s">
        <v>75</v>
      </c>
      <c r="AQ478" s="82">
        <v>4</v>
      </c>
      <c r="AR478" s="75">
        <v>4</v>
      </c>
      <c r="AS478" s="75">
        <v>68</v>
      </c>
      <c r="AT478" s="75">
        <v>27</v>
      </c>
      <c r="AU478" s="85">
        <v>54</v>
      </c>
      <c r="AV478" s="86">
        <f t="shared" si="164"/>
        <v>0</v>
      </c>
      <c r="AW478" s="108"/>
      <c r="AX478" s="108"/>
      <c r="AY478" s="108"/>
      <c r="AZ478" s="108"/>
      <c r="BA478" s="108"/>
      <c r="BB478" s="108"/>
      <c r="BC478" s="108"/>
      <c r="BD478" s="108"/>
      <c r="BE478" s="63"/>
    </row>
    <row r="479" spans="1:57" ht="34.049999999999997" customHeight="1" x14ac:dyDescent="0.3">
      <c r="A479" s="702"/>
      <c r="B479" s="676"/>
      <c r="C479" s="728"/>
      <c r="D479" s="89" t="s">
        <v>80</v>
      </c>
      <c r="E479" s="679"/>
      <c r="F479" s="747"/>
      <c r="G479" s="90">
        <f t="shared" si="163"/>
        <v>0</v>
      </c>
      <c r="H479" s="91">
        <f t="shared" si="169"/>
        <v>0</v>
      </c>
      <c r="I479" s="92"/>
      <c r="J479" s="92"/>
      <c r="K479" s="92"/>
      <c r="L479" s="93"/>
      <c r="M479" s="110">
        <f t="shared" si="148"/>
        <v>0</v>
      </c>
      <c r="N479" s="98"/>
      <c r="O479" s="98"/>
      <c r="P479" s="98"/>
      <c r="Q479" s="98"/>
      <c r="R479" s="99"/>
      <c r="S479" s="100"/>
      <c r="T479" s="100"/>
      <c r="U479" s="100"/>
      <c r="V479" s="78"/>
      <c r="W479" s="78"/>
      <c r="X479" s="81"/>
      <c r="Y479" s="80"/>
      <c r="Z479" s="81"/>
      <c r="AA479" s="82"/>
      <c r="AB479" s="75"/>
      <c r="AC479" s="75"/>
      <c r="AD479" s="75"/>
      <c r="AE479" s="75"/>
      <c r="AF479" s="76"/>
      <c r="AG479" s="103"/>
      <c r="AH479" s="106"/>
      <c r="AI479" s="111"/>
      <c r="AJ479" s="112">
        <f t="shared" si="193"/>
        <v>0</v>
      </c>
      <c r="AK479" s="105" t="s">
        <v>75</v>
      </c>
      <c r="AL479" s="92" t="s">
        <v>75</v>
      </c>
      <c r="AM479" s="106" t="s">
        <v>75</v>
      </c>
      <c r="AN479" s="103" t="s">
        <v>75</v>
      </c>
      <c r="AO479" s="92" t="s">
        <v>77</v>
      </c>
      <c r="AP479" s="106" t="s">
        <v>77</v>
      </c>
      <c r="AQ479" s="103"/>
      <c r="AR479" s="92"/>
      <c r="AS479" s="92"/>
      <c r="AT479" s="92"/>
      <c r="AU479" s="106"/>
      <c r="AV479" s="107">
        <f t="shared" si="164"/>
        <v>0</v>
      </c>
      <c r="AW479" s="78"/>
      <c r="AX479" s="78"/>
      <c r="AY479" s="78"/>
      <c r="AZ479" s="78"/>
      <c r="BA479" s="78"/>
      <c r="BB479" s="78"/>
      <c r="BC479" s="78"/>
      <c r="BD479" s="78"/>
      <c r="BE479" s="81"/>
    </row>
    <row r="480" spans="1:57" ht="34.049999999999997" customHeight="1" x14ac:dyDescent="0.3">
      <c r="A480" s="702"/>
      <c r="B480" s="674" t="s">
        <v>276</v>
      </c>
      <c r="C480" s="726">
        <v>32884704</v>
      </c>
      <c r="D480" s="51" t="s">
        <v>74</v>
      </c>
      <c r="E480" s="724">
        <v>67</v>
      </c>
      <c r="F480" s="745">
        <f>E480-SUM(M480:M484)</f>
        <v>14</v>
      </c>
      <c r="G480" s="53">
        <f t="shared" si="163"/>
        <v>0</v>
      </c>
      <c r="H480" s="54">
        <f t="shared" si="169"/>
        <v>0</v>
      </c>
      <c r="I480" s="55"/>
      <c r="J480" s="55"/>
      <c r="K480" s="55"/>
      <c r="L480" s="56"/>
      <c r="M480" s="57">
        <f t="shared" si="148"/>
        <v>0</v>
      </c>
      <c r="N480" s="58"/>
      <c r="O480" s="58"/>
      <c r="P480" s="58"/>
      <c r="Q480" s="58"/>
      <c r="R480" s="59"/>
      <c r="S480" s="60"/>
      <c r="T480" s="58"/>
      <c r="U480" s="58"/>
      <c r="V480" s="55"/>
      <c r="W480" s="58"/>
      <c r="X480" s="61"/>
      <c r="Y480" s="62"/>
      <c r="Z480" s="63"/>
      <c r="AA480" s="64"/>
      <c r="AB480" s="65"/>
      <c r="AC480" s="65"/>
      <c r="AD480" s="65"/>
      <c r="AE480" s="65"/>
      <c r="AF480" s="66"/>
      <c r="AG480" s="64"/>
      <c r="AH480" s="66"/>
      <c r="AI480" s="67"/>
      <c r="AJ480" s="68">
        <f t="shared" ref="AJ480:AJ481" si="194">SUM(AN480:AP480)</f>
        <v>0</v>
      </c>
      <c r="AK480" s="69" t="s">
        <v>75</v>
      </c>
      <c r="AL480" s="55" t="s">
        <v>75</v>
      </c>
      <c r="AM480" s="70" t="s">
        <v>75</v>
      </c>
      <c r="AN480" s="67"/>
      <c r="AO480" s="55"/>
      <c r="AP480" s="70"/>
      <c r="AQ480" s="67" t="s">
        <v>75</v>
      </c>
      <c r="AR480" s="55" t="s">
        <v>75</v>
      </c>
      <c r="AS480" s="55" t="s">
        <v>75</v>
      </c>
      <c r="AT480" s="55" t="s">
        <v>75</v>
      </c>
      <c r="AU480" s="56" t="s">
        <v>75</v>
      </c>
      <c r="AV480" s="71">
        <f t="shared" si="164"/>
        <v>0</v>
      </c>
      <c r="AW480" s="58"/>
      <c r="AX480" s="58"/>
      <c r="AY480" s="58"/>
      <c r="AZ480" s="58"/>
      <c r="BA480" s="58"/>
      <c r="BB480" s="58"/>
      <c r="BC480" s="58"/>
      <c r="BD480" s="58"/>
      <c r="BE480" s="61"/>
    </row>
    <row r="481" spans="1:57" ht="34.049999999999997" customHeight="1" x14ac:dyDescent="0.3">
      <c r="A481" s="702"/>
      <c r="B481" s="675"/>
      <c r="C481" s="727"/>
      <c r="D481" s="72" t="s">
        <v>76</v>
      </c>
      <c r="E481" s="678"/>
      <c r="F481" s="746"/>
      <c r="G481" s="73">
        <f t="shared" si="163"/>
        <v>0</v>
      </c>
      <c r="H481" s="74">
        <f t="shared" si="169"/>
        <v>0</v>
      </c>
      <c r="I481" s="75"/>
      <c r="J481" s="75"/>
      <c r="K481" s="75"/>
      <c r="L481" s="76"/>
      <c r="M481" s="77">
        <f t="shared" si="148"/>
        <v>0</v>
      </c>
      <c r="N481" s="78"/>
      <c r="O481" s="78"/>
      <c r="P481" s="78"/>
      <c r="Q481" s="78"/>
      <c r="R481" s="79"/>
      <c r="S481" s="80"/>
      <c r="T481" s="75"/>
      <c r="U481" s="75"/>
      <c r="V481" s="78"/>
      <c r="W481" s="78"/>
      <c r="X481" s="81"/>
      <c r="Y481" s="62"/>
      <c r="Z481" s="63"/>
      <c r="AA481" s="64"/>
      <c r="AB481" s="65"/>
      <c r="AC481" s="65"/>
      <c r="AD481" s="65"/>
      <c r="AE481" s="65"/>
      <c r="AF481" s="66"/>
      <c r="AG481" s="82"/>
      <c r="AH481" s="76"/>
      <c r="AI481" s="82"/>
      <c r="AJ481" s="83">
        <f t="shared" si="194"/>
        <v>0</v>
      </c>
      <c r="AK481" s="84" t="s">
        <v>77</v>
      </c>
      <c r="AL481" s="75" t="s">
        <v>77</v>
      </c>
      <c r="AM481" s="85" t="s">
        <v>77</v>
      </c>
      <c r="AN481" s="82"/>
      <c r="AO481" s="75"/>
      <c r="AP481" s="85"/>
      <c r="AQ481" s="82" t="s">
        <v>75</v>
      </c>
      <c r="AR481" s="75" t="s">
        <v>75</v>
      </c>
      <c r="AS481" s="75" t="s">
        <v>75</v>
      </c>
      <c r="AT481" s="75" t="s">
        <v>75</v>
      </c>
      <c r="AU481" s="76" t="s">
        <v>75</v>
      </c>
      <c r="AV481" s="86">
        <f t="shared" si="164"/>
        <v>0</v>
      </c>
      <c r="AW481" s="78"/>
      <c r="AX481" s="78"/>
      <c r="AY481" s="78"/>
      <c r="AZ481" s="78"/>
      <c r="BA481" s="78"/>
      <c r="BB481" s="78"/>
      <c r="BC481" s="78"/>
      <c r="BD481" s="78"/>
      <c r="BE481" s="81"/>
    </row>
    <row r="482" spans="1:57" ht="34.049999999999997" customHeight="1" x14ac:dyDescent="0.3">
      <c r="A482" s="702"/>
      <c r="B482" s="675"/>
      <c r="C482" s="727"/>
      <c r="D482" s="72" t="s">
        <v>78</v>
      </c>
      <c r="E482" s="678"/>
      <c r="F482" s="746"/>
      <c r="G482" s="73">
        <f t="shared" si="163"/>
        <v>0</v>
      </c>
      <c r="H482" s="74">
        <f t="shared" si="169"/>
        <v>0</v>
      </c>
      <c r="I482" s="75"/>
      <c r="J482" s="75"/>
      <c r="K482" s="75"/>
      <c r="L482" s="76"/>
      <c r="M482" s="77">
        <f t="shared" si="148"/>
        <v>0</v>
      </c>
      <c r="N482" s="78"/>
      <c r="O482" s="78"/>
      <c r="P482" s="78"/>
      <c r="Q482" s="87"/>
      <c r="R482" s="79"/>
      <c r="S482" s="80"/>
      <c r="T482" s="78"/>
      <c r="U482" s="78"/>
      <c r="V482" s="78"/>
      <c r="W482" s="78"/>
      <c r="X482" s="81"/>
      <c r="Y482" s="62"/>
      <c r="Z482" s="63"/>
      <c r="AA482" s="64"/>
      <c r="AB482" s="65"/>
      <c r="AC482" s="65"/>
      <c r="AD482" s="65"/>
      <c r="AE482" s="65"/>
      <c r="AF482" s="66"/>
      <c r="AG482" s="82"/>
      <c r="AH482" s="76"/>
      <c r="AI482" s="82"/>
      <c r="AJ482" s="83">
        <f>SUM(AK482:AM482)</f>
        <v>0</v>
      </c>
      <c r="AK482" s="84"/>
      <c r="AL482" s="75"/>
      <c r="AM482" s="85"/>
      <c r="AN482" s="82" t="s">
        <v>75</v>
      </c>
      <c r="AO482" s="75" t="s">
        <v>75</v>
      </c>
      <c r="AP482" s="85" t="s">
        <v>75</v>
      </c>
      <c r="AQ482" s="82" t="s">
        <v>75</v>
      </c>
      <c r="AR482" s="75" t="s">
        <v>75</v>
      </c>
      <c r="AS482" s="75" t="s">
        <v>75</v>
      </c>
      <c r="AT482" s="75" t="s">
        <v>75</v>
      </c>
      <c r="AU482" s="76" t="s">
        <v>75</v>
      </c>
      <c r="AV482" s="86">
        <f t="shared" si="164"/>
        <v>0</v>
      </c>
      <c r="AW482" s="78"/>
      <c r="AX482" s="78"/>
      <c r="AY482" s="78"/>
      <c r="AZ482" s="78"/>
      <c r="BA482" s="78"/>
      <c r="BB482" s="78"/>
      <c r="BC482" s="78"/>
      <c r="BD482" s="78"/>
      <c r="BE482" s="81"/>
    </row>
    <row r="483" spans="1:57" ht="34.049999999999997" customHeight="1" x14ac:dyDescent="0.3">
      <c r="A483" s="702"/>
      <c r="B483" s="675"/>
      <c r="C483" s="727"/>
      <c r="D483" s="72" t="s">
        <v>79</v>
      </c>
      <c r="E483" s="678"/>
      <c r="F483" s="746"/>
      <c r="G483" s="73">
        <f t="shared" si="163"/>
        <v>55</v>
      </c>
      <c r="H483" s="74">
        <f t="shared" si="169"/>
        <v>1</v>
      </c>
      <c r="I483" s="75"/>
      <c r="J483" s="75"/>
      <c r="K483" s="75">
        <v>1</v>
      </c>
      <c r="L483" s="76"/>
      <c r="M483" s="77">
        <f t="shared" si="148"/>
        <v>53</v>
      </c>
      <c r="N483" s="78">
        <v>53</v>
      </c>
      <c r="O483" s="78"/>
      <c r="P483" s="78"/>
      <c r="Q483" s="78"/>
      <c r="R483" s="79"/>
      <c r="S483" s="80"/>
      <c r="T483" s="78"/>
      <c r="U483" s="78"/>
      <c r="V483" s="78">
        <v>53</v>
      </c>
      <c r="W483" s="78"/>
      <c r="X483" s="81"/>
      <c r="Y483" s="62">
        <v>41</v>
      </c>
      <c r="Z483" s="63">
        <v>12</v>
      </c>
      <c r="AA483" s="64"/>
      <c r="AB483" s="65">
        <v>42</v>
      </c>
      <c r="AC483" s="65">
        <v>42</v>
      </c>
      <c r="AD483" s="65">
        <v>29</v>
      </c>
      <c r="AE483" s="65">
        <v>41</v>
      </c>
      <c r="AF483" s="66">
        <v>18</v>
      </c>
      <c r="AG483" s="82">
        <v>48</v>
      </c>
      <c r="AH483" s="76">
        <v>25</v>
      </c>
      <c r="AI483" s="82">
        <v>125</v>
      </c>
      <c r="AJ483" s="83">
        <f t="shared" ref="AJ483:AJ484" si="195">SUM(AQ483:AU483)</f>
        <v>53</v>
      </c>
      <c r="AK483" s="84" t="s">
        <v>77</v>
      </c>
      <c r="AL483" s="75" t="s">
        <v>77</v>
      </c>
      <c r="AM483" s="85" t="s">
        <v>77</v>
      </c>
      <c r="AN483" s="82" t="s">
        <v>75</v>
      </c>
      <c r="AO483" s="75" t="s">
        <v>75</v>
      </c>
      <c r="AP483" s="85" t="s">
        <v>75</v>
      </c>
      <c r="AQ483" s="88">
        <v>3</v>
      </c>
      <c r="AR483" s="76">
        <v>10</v>
      </c>
      <c r="AS483" s="76">
        <v>11</v>
      </c>
      <c r="AT483" s="76">
        <v>20</v>
      </c>
      <c r="AU483" s="85">
        <v>9</v>
      </c>
      <c r="AV483" s="86">
        <f t="shared" si="164"/>
        <v>2</v>
      </c>
      <c r="AW483" s="78"/>
      <c r="AX483" s="78"/>
      <c r="AY483" s="78"/>
      <c r="AZ483" s="78"/>
      <c r="BA483" s="78">
        <v>1</v>
      </c>
      <c r="BB483" s="78"/>
      <c r="BC483" s="78"/>
      <c r="BD483" s="78">
        <v>1</v>
      </c>
      <c r="BE483" s="81"/>
    </row>
    <row r="484" spans="1:57" ht="34.049999999999997" customHeight="1" x14ac:dyDescent="0.3">
      <c r="A484" s="702"/>
      <c r="B484" s="676"/>
      <c r="C484" s="728"/>
      <c r="D484" s="89" t="s">
        <v>80</v>
      </c>
      <c r="E484" s="679"/>
      <c r="F484" s="747"/>
      <c r="G484" s="90">
        <f t="shared" si="163"/>
        <v>0</v>
      </c>
      <c r="H484" s="91">
        <f t="shared" si="169"/>
        <v>0</v>
      </c>
      <c r="I484" s="92"/>
      <c r="J484" s="92"/>
      <c r="K484" s="92"/>
      <c r="L484" s="93"/>
      <c r="M484" s="94">
        <f t="shared" si="148"/>
        <v>0</v>
      </c>
      <c r="N484" s="95"/>
      <c r="O484" s="95"/>
      <c r="P484" s="95"/>
      <c r="Q484" s="95"/>
      <c r="R484" s="96"/>
      <c r="S484" s="97"/>
      <c r="T484" s="98"/>
      <c r="U484" s="98"/>
      <c r="V484" s="98"/>
      <c r="W484" s="98"/>
      <c r="X484" s="99"/>
      <c r="Y484" s="100"/>
      <c r="Z484" s="81"/>
      <c r="AA484" s="82"/>
      <c r="AB484" s="75"/>
      <c r="AC484" s="75"/>
      <c r="AD484" s="75"/>
      <c r="AE484" s="75"/>
      <c r="AF484" s="76"/>
      <c r="AG484" s="101"/>
      <c r="AH484" s="102"/>
      <c r="AI484" s="103"/>
      <c r="AJ484" s="104">
        <f t="shared" si="195"/>
        <v>0</v>
      </c>
      <c r="AK484" s="105" t="s">
        <v>75</v>
      </c>
      <c r="AL484" s="92" t="s">
        <v>75</v>
      </c>
      <c r="AM484" s="106" t="s">
        <v>75</v>
      </c>
      <c r="AN484" s="103" t="s">
        <v>75</v>
      </c>
      <c r="AO484" s="92" t="s">
        <v>77</v>
      </c>
      <c r="AP484" s="106" t="s">
        <v>77</v>
      </c>
      <c r="AQ484" s="103"/>
      <c r="AR484" s="92"/>
      <c r="AS484" s="92"/>
      <c r="AT484" s="92"/>
      <c r="AU484" s="93"/>
      <c r="AV484" s="107">
        <f t="shared" si="164"/>
        <v>0</v>
      </c>
      <c r="AW484" s="98"/>
      <c r="AX484" s="98"/>
      <c r="AY484" s="98"/>
      <c r="AZ484" s="98"/>
      <c r="BA484" s="98"/>
      <c r="BB484" s="98"/>
      <c r="BC484" s="98"/>
      <c r="BD484" s="98"/>
      <c r="BE484" s="99"/>
    </row>
    <row r="485" spans="1:57" ht="34.049999999999997" customHeight="1" x14ac:dyDescent="0.3">
      <c r="A485" s="702"/>
      <c r="B485" s="674" t="s">
        <v>277</v>
      </c>
      <c r="C485" s="726">
        <v>1998390</v>
      </c>
      <c r="D485" s="51" t="s">
        <v>74</v>
      </c>
      <c r="E485" s="724">
        <v>7</v>
      </c>
      <c r="F485" s="745">
        <f>E485-SUM(M485:M489)</f>
        <v>7</v>
      </c>
      <c r="G485" s="53">
        <f t="shared" si="163"/>
        <v>0</v>
      </c>
      <c r="H485" s="54">
        <f t="shared" si="169"/>
        <v>0</v>
      </c>
      <c r="I485" s="55"/>
      <c r="J485" s="55"/>
      <c r="K485" s="55"/>
      <c r="L485" s="56"/>
      <c r="M485" s="57">
        <f t="shared" si="148"/>
        <v>0</v>
      </c>
      <c r="N485" s="58"/>
      <c r="O485" s="58"/>
      <c r="P485" s="58"/>
      <c r="Q485" s="58"/>
      <c r="R485" s="61"/>
      <c r="S485" s="62"/>
      <c r="T485" s="62"/>
      <c r="U485" s="62"/>
      <c r="V485" s="108"/>
      <c r="W485" s="108"/>
      <c r="X485" s="63"/>
      <c r="Y485" s="60"/>
      <c r="Z485" s="61"/>
      <c r="AA485" s="67"/>
      <c r="AB485" s="55"/>
      <c r="AC485" s="55"/>
      <c r="AD485" s="55"/>
      <c r="AE485" s="55"/>
      <c r="AF485" s="56"/>
      <c r="AG485" s="67"/>
      <c r="AH485" s="70"/>
      <c r="AI485" s="69"/>
      <c r="AJ485" s="68">
        <f t="shared" ref="AJ485:AJ486" si="196">SUM(AN485:AP485)</f>
        <v>0</v>
      </c>
      <c r="AK485" s="69" t="s">
        <v>75</v>
      </c>
      <c r="AL485" s="55" t="s">
        <v>75</v>
      </c>
      <c r="AM485" s="70" t="s">
        <v>75</v>
      </c>
      <c r="AN485" s="67"/>
      <c r="AO485" s="55"/>
      <c r="AP485" s="70"/>
      <c r="AQ485" s="67" t="s">
        <v>75</v>
      </c>
      <c r="AR485" s="55" t="s">
        <v>75</v>
      </c>
      <c r="AS485" s="55" t="s">
        <v>75</v>
      </c>
      <c r="AT485" s="55" t="s">
        <v>75</v>
      </c>
      <c r="AU485" s="70" t="s">
        <v>75</v>
      </c>
      <c r="AV485" s="71">
        <f t="shared" si="164"/>
        <v>0</v>
      </c>
      <c r="AW485" s="108"/>
      <c r="AX485" s="108"/>
      <c r="AY485" s="108"/>
      <c r="AZ485" s="108"/>
      <c r="BA485" s="108"/>
      <c r="BB485" s="108"/>
      <c r="BC485" s="108"/>
      <c r="BD485" s="108"/>
      <c r="BE485" s="63"/>
    </row>
    <row r="486" spans="1:57" ht="34.049999999999997" customHeight="1" x14ac:dyDescent="0.3">
      <c r="A486" s="702"/>
      <c r="B486" s="675"/>
      <c r="C486" s="727"/>
      <c r="D486" s="72" t="s">
        <v>76</v>
      </c>
      <c r="E486" s="678"/>
      <c r="F486" s="746"/>
      <c r="G486" s="73">
        <f t="shared" si="163"/>
        <v>0</v>
      </c>
      <c r="H486" s="74">
        <f t="shared" si="169"/>
        <v>0</v>
      </c>
      <c r="I486" s="75"/>
      <c r="J486" s="75"/>
      <c r="K486" s="75"/>
      <c r="L486" s="76"/>
      <c r="M486" s="77">
        <f t="shared" si="148"/>
        <v>0</v>
      </c>
      <c r="N486" s="78"/>
      <c r="O486" s="78"/>
      <c r="P486" s="78"/>
      <c r="Q486" s="78"/>
      <c r="R486" s="81"/>
      <c r="S486" s="62"/>
      <c r="T486" s="62"/>
      <c r="U486" s="62"/>
      <c r="V486" s="108"/>
      <c r="W486" s="108"/>
      <c r="X486" s="63"/>
      <c r="Y486" s="109"/>
      <c r="Z486" s="63"/>
      <c r="AA486" s="64"/>
      <c r="AB486" s="65"/>
      <c r="AC486" s="65"/>
      <c r="AD486" s="65"/>
      <c r="AE486" s="65"/>
      <c r="AF486" s="66"/>
      <c r="AG486" s="82"/>
      <c r="AH486" s="85"/>
      <c r="AI486" s="84"/>
      <c r="AJ486" s="83">
        <f t="shared" si="196"/>
        <v>0</v>
      </c>
      <c r="AK486" s="84" t="s">
        <v>77</v>
      </c>
      <c r="AL486" s="75" t="s">
        <v>77</v>
      </c>
      <c r="AM486" s="85" t="s">
        <v>77</v>
      </c>
      <c r="AN486" s="82"/>
      <c r="AO486" s="75"/>
      <c r="AP486" s="85"/>
      <c r="AQ486" s="82" t="s">
        <v>75</v>
      </c>
      <c r="AR486" s="75" t="s">
        <v>75</v>
      </c>
      <c r="AS486" s="75" t="s">
        <v>75</v>
      </c>
      <c r="AT486" s="75" t="s">
        <v>75</v>
      </c>
      <c r="AU486" s="85" t="s">
        <v>75</v>
      </c>
      <c r="AV486" s="86">
        <f t="shared" si="164"/>
        <v>0</v>
      </c>
      <c r="AW486" s="108"/>
      <c r="AX486" s="108"/>
      <c r="AY486" s="108"/>
      <c r="AZ486" s="108"/>
      <c r="BA486" s="108"/>
      <c r="BB486" s="108"/>
      <c r="BC486" s="108"/>
      <c r="BD486" s="108"/>
      <c r="BE486" s="63"/>
    </row>
    <row r="487" spans="1:57" ht="34.049999999999997" customHeight="1" x14ac:dyDescent="0.3">
      <c r="A487" s="702"/>
      <c r="B487" s="675"/>
      <c r="C487" s="727"/>
      <c r="D487" s="72" t="s">
        <v>78</v>
      </c>
      <c r="E487" s="678"/>
      <c r="F487" s="746"/>
      <c r="G487" s="73">
        <f t="shared" si="163"/>
        <v>0</v>
      </c>
      <c r="H487" s="74">
        <f t="shared" si="169"/>
        <v>0</v>
      </c>
      <c r="I487" s="75"/>
      <c r="J487" s="75"/>
      <c r="K487" s="75"/>
      <c r="L487" s="76"/>
      <c r="M487" s="77">
        <f t="shared" si="148"/>
        <v>0</v>
      </c>
      <c r="N487" s="78"/>
      <c r="O487" s="78"/>
      <c r="P487" s="78"/>
      <c r="Q487" s="78"/>
      <c r="R487" s="81"/>
      <c r="S487" s="62"/>
      <c r="T487" s="62"/>
      <c r="U487" s="62"/>
      <c r="V487" s="108"/>
      <c r="W487" s="108"/>
      <c r="X487" s="63"/>
      <c r="Y487" s="109"/>
      <c r="Z487" s="63"/>
      <c r="AA487" s="64"/>
      <c r="AB487" s="65"/>
      <c r="AC487" s="65"/>
      <c r="AD487" s="65"/>
      <c r="AE487" s="65"/>
      <c r="AF487" s="66"/>
      <c r="AG487" s="82"/>
      <c r="AH487" s="85"/>
      <c r="AI487" s="84"/>
      <c r="AJ487" s="83">
        <f>SUM(AK487:AM487)</f>
        <v>0</v>
      </c>
      <c r="AK487" s="84"/>
      <c r="AL487" s="75"/>
      <c r="AM487" s="85"/>
      <c r="AN487" s="82" t="s">
        <v>75</v>
      </c>
      <c r="AO487" s="75" t="s">
        <v>75</v>
      </c>
      <c r="AP487" s="85" t="s">
        <v>75</v>
      </c>
      <c r="AQ487" s="82" t="s">
        <v>75</v>
      </c>
      <c r="AR487" s="75" t="s">
        <v>75</v>
      </c>
      <c r="AS487" s="75" t="s">
        <v>75</v>
      </c>
      <c r="AT487" s="75" t="s">
        <v>75</v>
      </c>
      <c r="AU487" s="85" t="s">
        <v>75</v>
      </c>
      <c r="AV487" s="86">
        <f t="shared" si="164"/>
        <v>0</v>
      </c>
      <c r="AW487" s="108"/>
      <c r="AX487" s="108"/>
      <c r="AY487" s="108"/>
      <c r="AZ487" s="108"/>
      <c r="BA487" s="108"/>
      <c r="BB487" s="108"/>
      <c r="BC487" s="108"/>
      <c r="BD487" s="108"/>
      <c r="BE487" s="63"/>
    </row>
    <row r="488" spans="1:57" ht="34.049999999999997" customHeight="1" x14ac:dyDescent="0.3">
      <c r="A488" s="702"/>
      <c r="B488" s="675"/>
      <c r="C488" s="727"/>
      <c r="D488" s="72" t="s">
        <v>79</v>
      </c>
      <c r="E488" s="678"/>
      <c r="F488" s="746"/>
      <c r="G488" s="73">
        <f t="shared" si="163"/>
        <v>0</v>
      </c>
      <c r="H488" s="74">
        <f t="shared" si="169"/>
        <v>0</v>
      </c>
      <c r="I488" s="75"/>
      <c r="J488" s="75"/>
      <c r="K488" s="75"/>
      <c r="L488" s="76"/>
      <c r="M488" s="77">
        <f t="shared" si="148"/>
        <v>0</v>
      </c>
      <c r="N488" s="78"/>
      <c r="O488" s="78"/>
      <c r="P488" s="78"/>
      <c r="Q488" s="78"/>
      <c r="R488" s="81"/>
      <c r="S488" s="62"/>
      <c r="T488" s="62"/>
      <c r="U488" s="62"/>
      <c r="V488" s="108"/>
      <c r="W488" s="108"/>
      <c r="X488" s="63"/>
      <c r="Y488" s="109"/>
      <c r="Z488" s="63"/>
      <c r="AA488" s="64"/>
      <c r="AB488" s="65"/>
      <c r="AC488" s="65"/>
      <c r="AD488" s="65"/>
      <c r="AE488" s="65"/>
      <c r="AF488" s="66"/>
      <c r="AG488" s="82"/>
      <c r="AH488" s="85"/>
      <c r="AI488" s="84"/>
      <c r="AJ488" s="83">
        <f t="shared" ref="AJ488:AJ489" si="197">SUM(AQ488:AU488)</f>
        <v>0</v>
      </c>
      <c r="AK488" s="84" t="s">
        <v>77</v>
      </c>
      <c r="AL488" s="75" t="s">
        <v>77</v>
      </c>
      <c r="AM488" s="85" t="s">
        <v>77</v>
      </c>
      <c r="AN488" s="82" t="s">
        <v>75</v>
      </c>
      <c r="AO488" s="75" t="s">
        <v>75</v>
      </c>
      <c r="AP488" s="85" t="s">
        <v>75</v>
      </c>
      <c r="AQ488" s="82"/>
      <c r="AR488" s="75"/>
      <c r="AS488" s="75"/>
      <c r="AT488" s="75"/>
      <c r="AU488" s="85"/>
      <c r="AV488" s="86">
        <f t="shared" si="164"/>
        <v>0</v>
      </c>
      <c r="AW488" s="108"/>
      <c r="AX488" s="108"/>
      <c r="AY488" s="108"/>
      <c r="AZ488" s="108"/>
      <c r="BA488" s="108"/>
      <c r="BB488" s="108"/>
      <c r="BC488" s="108"/>
      <c r="BD488" s="108"/>
      <c r="BE488" s="63"/>
    </row>
    <row r="489" spans="1:57" ht="34.049999999999997" customHeight="1" x14ac:dyDescent="0.3">
      <c r="A489" s="702"/>
      <c r="B489" s="676"/>
      <c r="C489" s="728"/>
      <c r="D489" s="89" t="s">
        <v>80</v>
      </c>
      <c r="E489" s="679"/>
      <c r="F489" s="747"/>
      <c r="G489" s="90">
        <f t="shared" si="163"/>
        <v>0</v>
      </c>
      <c r="H489" s="91">
        <f t="shared" si="169"/>
        <v>0</v>
      </c>
      <c r="I489" s="92"/>
      <c r="J489" s="92"/>
      <c r="K489" s="92"/>
      <c r="L489" s="93"/>
      <c r="M489" s="110">
        <f t="shared" si="148"/>
        <v>0</v>
      </c>
      <c r="N489" s="98"/>
      <c r="O489" s="98"/>
      <c r="P489" s="98"/>
      <c r="Q489" s="98"/>
      <c r="R489" s="99"/>
      <c r="S489" s="100"/>
      <c r="T489" s="100"/>
      <c r="U489" s="100"/>
      <c r="V489" s="78"/>
      <c r="W489" s="78"/>
      <c r="X489" s="81"/>
      <c r="Y489" s="80"/>
      <c r="Z489" s="81"/>
      <c r="AA489" s="82"/>
      <c r="AB489" s="75"/>
      <c r="AC489" s="75"/>
      <c r="AD489" s="75"/>
      <c r="AE489" s="75"/>
      <c r="AF489" s="76"/>
      <c r="AG489" s="103"/>
      <c r="AH489" s="106"/>
      <c r="AI489" s="111"/>
      <c r="AJ489" s="112">
        <f t="shared" si="197"/>
        <v>0</v>
      </c>
      <c r="AK489" s="105" t="s">
        <v>75</v>
      </c>
      <c r="AL489" s="92" t="s">
        <v>75</v>
      </c>
      <c r="AM489" s="106" t="s">
        <v>75</v>
      </c>
      <c r="AN489" s="103" t="s">
        <v>75</v>
      </c>
      <c r="AO489" s="92" t="s">
        <v>77</v>
      </c>
      <c r="AP489" s="106" t="s">
        <v>77</v>
      </c>
      <c r="AQ489" s="103"/>
      <c r="AR489" s="92"/>
      <c r="AS489" s="92"/>
      <c r="AT489" s="92"/>
      <c r="AU489" s="106"/>
      <c r="AV489" s="107">
        <f t="shared" si="164"/>
        <v>0</v>
      </c>
      <c r="AW489" s="78"/>
      <c r="AX489" s="78"/>
      <c r="AY489" s="78"/>
      <c r="AZ489" s="78"/>
      <c r="BA489" s="78"/>
      <c r="BB489" s="78"/>
      <c r="BC489" s="78"/>
      <c r="BD489" s="78"/>
      <c r="BE489" s="81"/>
    </row>
    <row r="490" spans="1:57" ht="34.049999999999997" customHeight="1" x14ac:dyDescent="0.3">
      <c r="A490" s="702"/>
      <c r="B490" s="674" t="s">
        <v>278</v>
      </c>
      <c r="C490" s="726">
        <v>1998383</v>
      </c>
      <c r="D490" s="51" t="s">
        <v>74</v>
      </c>
      <c r="E490" s="724">
        <v>34</v>
      </c>
      <c r="F490" s="745">
        <f>E490-SUM(M490:M494)</f>
        <v>1</v>
      </c>
      <c r="G490" s="53">
        <f t="shared" si="163"/>
        <v>0</v>
      </c>
      <c r="H490" s="54">
        <f t="shared" si="169"/>
        <v>0</v>
      </c>
      <c r="I490" s="55"/>
      <c r="J490" s="55"/>
      <c r="K490" s="55"/>
      <c r="L490" s="56"/>
      <c r="M490" s="57">
        <f t="shared" si="148"/>
        <v>0</v>
      </c>
      <c r="N490" s="58"/>
      <c r="O490" s="58"/>
      <c r="P490" s="58"/>
      <c r="Q490" s="58"/>
      <c r="R490" s="61"/>
      <c r="S490" s="113"/>
      <c r="T490" s="113"/>
      <c r="U490" s="113"/>
      <c r="V490" s="58"/>
      <c r="W490" s="58"/>
      <c r="X490" s="61"/>
      <c r="Y490" s="60"/>
      <c r="Z490" s="61"/>
      <c r="AA490" s="67"/>
      <c r="AB490" s="55"/>
      <c r="AC490" s="55"/>
      <c r="AD490" s="55"/>
      <c r="AE490" s="55"/>
      <c r="AF490" s="56"/>
      <c r="AG490" s="67"/>
      <c r="AH490" s="70"/>
      <c r="AI490" s="69"/>
      <c r="AJ490" s="68">
        <f t="shared" ref="AJ490:AJ491" si="198">SUM(AN490:AP490)</f>
        <v>0</v>
      </c>
      <c r="AK490" s="69" t="s">
        <v>75</v>
      </c>
      <c r="AL490" s="55" t="s">
        <v>75</v>
      </c>
      <c r="AM490" s="70" t="s">
        <v>75</v>
      </c>
      <c r="AN490" s="67"/>
      <c r="AO490" s="55"/>
      <c r="AP490" s="70"/>
      <c r="AQ490" s="67" t="s">
        <v>75</v>
      </c>
      <c r="AR490" s="55" t="s">
        <v>75</v>
      </c>
      <c r="AS490" s="55" t="s">
        <v>75</v>
      </c>
      <c r="AT490" s="55" t="s">
        <v>75</v>
      </c>
      <c r="AU490" s="70" t="s">
        <v>75</v>
      </c>
      <c r="AV490" s="71">
        <f t="shared" si="164"/>
        <v>0</v>
      </c>
      <c r="AW490" s="58"/>
      <c r="AX490" s="58"/>
      <c r="AY490" s="58"/>
      <c r="AZ490" s="58"/>
      <c r="BA490" s="58"/>
      <c r="BB490" s="58"/>
      <c r="BC490" s="58"/>
      <c r="BD490" s="58"/>
      <c r="BE490" s="61"/>
    </row>
    <row r="491" spans="1:57" ht="34.049999999999997" customHeight="1" x14ac:dyDescent="0.3">
      <c r="A491" s="702"/>
      <c r="B491" s="675"/>
      <c r="C491" s="727"/>
      <c r="D491" s="72" t="s">
        <v>76</v>
      </c>
      <c r="E491" s="678"/>
      <c r="F491" s="746"/>
      <c r="G491" s="73">
        <f t="shared" si="163"/>
        <v>0</v>
      </c>
      <c r="H491" s="74">
        <f t="shared" si="169"/>
        <v>0</v>
      </c>
      <c r="I491" s="75"/>
      <c r="J491" s="75"/>
      <c r="K491" s="75"/>
      <c r="L491" s="76"/>
      <c r="M491" s="77">
        <f t="shared" si="148"/>
        <v>0</v>
      </c>
      <c r="N491" s="78"/>
      <c r="O491" s="78"/>
      <c r="P491" s="78"/>
      <c r="Q491" s="78"/>
      <c r="R491" s="81"/>
      <c r="S491" s="62"/>
      <c r="T491" s="62"/>
      <c r="U491" s="62"/>
      <c r="V491" s="108"/>
      <c r="W491" s="108"/>
      <c r="X491" s="63"/>
      <c r="Y491" s="109"/>
      <c r="Z491" s="63"/>
      <c r="AA491" s="64"/>
      <c r="AB491" s="65"/>
      <c r="AC491" s="65"/>
      <c r="AD491" s="65"/>
      <c r="AE491" s="65"/>
      <c r="AF491" s="66"/>
      <c r="AG491" s="82"/>
      <c r="AH491" s="85"/>
      <c r="AI491" s="84"/>
      <c r="AJ491" s="83">
        <f t="shared" si="198"/>
        <v>0</v>
      </c>
      <c r="AK491" s="84" t="s">
        <v>77</v>
      </c>
      <c r="AL491" s="75" t="s">
        <v>77</v>
      </c>
      <c r="AM491" s="85" t="s">
        <v>77</v>
      </c>
      <c r="AN491" s="82"/>
      <c r="AO491" s="75"/>
      <c r="AP491" s="85"/>
      <c r="AQ491" s="82" t="s">
        <v>75</v>
      </c>
      <c r="AR491" s="75" t="s">
        <v>75</v>
      </c>
      <c r="AS491" s="75" t="s">
        <v>75</v>
      </c>
      <c r="AT491" s="75" t="s">
        <v>75</v>
      </c>
      <c r="AU491" s="85" t="s">
        <v>75</v>
      </c>
      <c r="AV491" s="86">
        <f t="shared" si="164"/>
        <v>0</v>
      </c>
      <c r="AW491" s="108"/>
      <c r="AX491" s="108"/>
      <c r="AY491" s="108"/>
      <c r="AZ491" s="108"/>
      <c r="BA491" s="108"/>
      <c r="BB491" s="108"/>
      <c r="BC491" s="108"/>
      <c r="BD491" s="108"/>
      <c r="BE491" s="63"/>
    </row>
    <row r="492" spans="1:57" ht="34.049999999999997" customHeight="1" x14ac:dyDescent="0.3">
      <c r="A492" s="702"/>
      <c r="B492" s="675"/>
      <c r="C492" s="727"/>
      <c r="D492" s="72" t="s">
        <v>78</v>
      </c>
      <c r="E492" s="678"/>
      <c r="F492" s="746"/>
      <c r="G492" s="73">
        <f t="shared" si="163"/>
        <v>0</v>
      </c>
      <c r="H492" s="74">
        <f t="shared" si="169"/>
        <v>0</v>
      </c>
      <c r="I492" s="75"/>
      <c r="J492" s="75"/>
      <c r="K492" s="75"/>
      <c r="L492" s="76"/>
      <c r="M492" s="77">
        <f t="shared" si="148"/>
        <v>0</v>
      </c>
      <c r="N492" s="78"/>
      <c r="O492" s="78"/>
      <c r="P492" s="78"/>
      <c r="Q492" s="78"/>
      <c r="R492" s="81"/>
      <c r="S492" s="62"/>
      <c r="T492" s="62"/>
      <c r="U492" s="62"/>
      <c r="V492" s="108"/>
      <c r="W492" s="108"/>
      <c r="X492" s="63"/>
      <c r="Y492" s="109"/>
      <c r="Z492" s="63"/>
      <c r="AA492" s="64"/>
      <c r="AB492" s="65"/>
      <c r="AC492" s="65"/>
      <c r="AD492" s="65"/>
      <c r="AE492" s="65"/>
      <c r="AF492" s="66"/>
      <c r="AG492" s="82"/>
      <c r="AH492" s="85"/>
      <c r="AI492" s="84"/>
      <c r="AJ492" s="83">
        <f>SUM(AK492:AM492)</f>
        <v>0</v>
      </c>
      <c r="AK492" s="84"/>
      <c r="AL492" s="75"/>
      <c r="AM492" s="85"/>
      <c r="AN492" s="82" t="s">
        <v>75</v>
      </c>
      <c r="AO492" s="75" t="s">
        <v>75</v>
      </c>
      <c r="AP492" s="85" t="s">
        <v>75</v>
      </c>
      <c r="AQ492" s="82" t="s">
        <v>75</v>
      </c>
      <c r="AR492" s="75" t="s">
        <v>75</v>
      </c>
      <c r="AS492" s="75" t="s">
        <v>75</v>
      </c>
      <c r="AT492" s="75" t="s">
        <v>75</v>
      </c>
      <c r="AU492" s="85" t="s">
        <v>75</v>
      </c>
      <c r="AV492" s="86">
        <f t="shared" si="164"/>
        <v>0</v>
      </c>
      <c r="AW492" s="108"/>
      <c r="AX492" s="108"/>
      <c r="AY492" s="108"/>
      <c r="AZ492" s="108"/>
      <c r="BA492" s="108"/>
      <c r="BB492" s="108"/>
      <c r="BC492" s="108"/>
      <c r="BD492" s="108"/>
      <c r="BE492" s="63"/>
    </row>
    <row r="493" spans="1:57" ht="34.049999999999997" customHeight="1" x14ac:dyDescent="0.3">
      <c r="A493" s="702"/>
      <c r="B493" s="675"/>
      <c r="C493" s="727"/>
      <c r="D493" s="72" t="s">
        <v>79</v>
      </c>
      <c r="E493" s="678"/>
      <c r="F493" s="746"/>
      <c r="G493" s="73">
        <f t="shared" si="163"/>
        <v>33</v>
      </c>
      <c r="H493" s="74">
        <f t="shared" si="169"/>
        <v>1</v>
      </c>
      <c r="I493" s="75">
        <v>1</v>
      </c>
      <c r="J493" s="75"/>
      <c r="K493" s="75"/>
      <c r="L493" s="76"/>
      <c r="M493" s="77">
        <f t="shared" si="148"/>
        <v>33</v>
      </c>
      <c r="N493" s="78">
        <v>33</v>
      </c>
      <c r="O493" s="78"/>
      <c r="P493" s="78"/>
      <c r="Q493" s="78"/>
      <c r="R493" s="81"/>
      <c r="S493" s="62"/>
      <c r="T493" s="62"/>
      <c r="U493" s="62"/>
      <c r="V493" s="108">
        <v>33</v>
      </c>
      <c r="W493" s="108"/>
      <c r="X493" s="63"/>
      <c r="Y493" s="109">
        <v>25</v>
      </c>
      <c r="Z493" s="63">
        <v>8</v>
      </c>
      <c r="AA493" s="64"/>
      <c r="AB493" s="65">
        <v>10</v>
      </c>
      <c r="AC493" s="65">
        <v>10</v>
      </c>
      <c r="AD493" s="65">
        <v>3</v>
      </c>
      <c r="AE493" s="65">
        <v>16</v>
      </c>
      <c r="AF493" s="66">
        <v>5</v>
      </c>
      <c r="AG493" s="82">
        <v>42</v>
      </c>
      <c r="AH493" s="85">
        <v>13</v>
      </c>
      <c r="AI493" s="84">
        <v>110</v>
      </c>
      <c r="AJ493" s="83">
        <f t="shared" ref="AJ493:AJ494" si="199">SUM(AQ493:AU493)</f>
        <v>33</v>
      </c>
      <c r="AK493" s="84" t="s">
        <v>77</v>
      </c>
      <c r="AL493" s="75" t="s">
        <v>77</v>
      </c>
      <c r="AM493" s="85" t="s">
        <v>77</v>
      </c>
      <c r="AN493" s="82" t="s">
        <v>75</v>
      </c>
      <c r="AO493" s="75" t="s">
        <v>75</v>
      </c>
      <c r="AP493" s="85" t="s">
        <v>75</v>
      </c>
      <c r="AQ493" s="82">
        <v>5</v>
      </c>
      <c r="AR493" s="75">
        <v>6</v>
      </c>
      <c r="AS493" s="75">
        <v>8</v>
      </c>
      <c r="AT493" s="75">
        <v>3</v>
      </c>
      <c r="AU493" s="85">
        <v>11</v>
      </c>
      <c r="AV493" s="86">
        <f t="shared" si="164"/>
        <v>0</v>
      </c>
      <c r="AW493" s="108"/>
      <c r="AX493" s="108"/>
      <c r="AY493" s="108"/>
      <c r="AZ493" s="108"/>
      <c r="BA493" s="108"/>
      <c r="BB493" s="108"/>
      <c r="BC493" s="108"/>
      <c r="BD493" s="108"/>
      <c r="BE493" s="63"/>
    </row>
    <row r="494" spans="1:57" ht="34.049999999999997" customHeight="1" x14ac:dyDescent="0.3">
      <c r="A494" s="702"/>
      <c r="B494" s="676"/>
      <c r="C494" s="729"/>
      <c r="D494" s="89" t="s">
        <v>80</v>
      </c>
      <c r="E494" s="679"/>
      <c r="F494" s="747"/>
      <c r="G494" s="90">
        <f t="shared" si="163"/>
        <v>0</v>
      </c>
      <c r="H494" s="91">
        <f t="shared" si="169"/>
        <v>0</v>
      </c>
      <c r="I494" s="92"/>
      <c r="J494" s="92"/>
      <c r="K494" s="92"/>
      <c r="L494" s="93"/>
      <c r="M494" s="110">
        <f t="shared" si="148"/>
        <v>0</v>
      </c>
      <c r="N494" s="98"/>
      <c r="O494" s="98"/>
      <c r="P494" s="98"/>
      <c r="Q494" s="98"/>
      <c r="R494" s="99"/>
      <c r="S494" s="114"/>
      <c r="T494" s="114"/>
      <c r="U494" s="114"/>
      <c r="V494" s="98"/>
      <c r="W494" s="98"/>
      <c r="X494" s="99"/>
      <c r="Y494" s="97"/>
      <c r="Z494" s="99"/>
      <c r="AA494" s="103"/>
      <c r="AB494" s="92"/>
      <c r="AC494" s="92"/>
      <c r="AD494" s="92"/>
      <c r="AE494" s="92"/>
      <c r="AF494" s="93"/>
      <c r="AG494" s="103"/>
      <c r="AH494" s="106"/>
      <c r="AI494" s="105"/>
      <c r="AJ494" s="104">
        <f t="shared" si="199"/>
        <v>0</v>
      </c>
      <c r="AK494" s="105" t="s">
        <v>75</v>
      </c>
      <c r="AL494" s="92" t="s">
        <v>75</v>
      </c>
      <c r="AM494" s="106" t="s">
        <v>75</v>
      </c>
      <c r="AN494" s="103" t="s">
        <v>75</v>
      </c>
      <c r="AO494" s="92" t="s">
        <v>77</v>
      </c>
      <c r="AP494" s="106" t="s">
        <v>77</v>
      </c>
      <c r="AQ494" s="103"/>
      <c r="AR494" s="92"/>
      <c r="AS494" s="92"/>
      <c r="AT494" s="92"/>
      <c r="AU494" s="106"/>
      <c r="AV494" s="107">
        <f t="shared" si="164"/>
        <v>0</v>
      </c>
      <c r="AW494" s="98"/>
      <c r="AX494" s="98"/>
      <c r="AY494" s="98"/>
      <c r="AZ494" s="98"/>
      <c r="BA494" s="98"/>
      <c r="BB494" s="98"/>
      <c r="BC494" s="98"/>
      <c r="BD494" s="98"/>
      <c r="BE494" s="99"/>
    </row>
    <row r="495" spans="1:57" ht="34.049999999999997" customHeight="1" x14ac:dyDescent="0.3">
      <c r="A495" s="702"/>
      <c r="B495" s="674" t="s">
        <v>279</v>
      </c>
      <c r="C495" s="730">
        <v>1998489</v>
      </c>
      <c r="D495" s="51" t="s">
        <v>74</v>
      </c>
      <c r="E495" s="724">
        <v>160</v>
      </c>
      <c r="F495" s="745">
        <f>E495-SUM(M495:M499)</f>
        <v>4</v>
      </c>
      <c r="G495" s="53">
        <f t="shared" si="163"/>
        <v>0</v>
      </c>
      <c r="H495" s="54">
        <f t="shared" si="169"/>
        <v>0</v>
      </c>
      <c r="I495" s="55"/>
      <c r="J495" s="55"/>
      <c r="K495" s="55"/>
      <c r="L495" s="56"/>
      <c r="M495" s="57">
        <f t="shared" si="148"/>
        <v>0</v>
      </c>
      <c r="N495" s="58"/>
      <c r="O495" s="58"/>
      <c r="P495" s="58"/>
      <c r="Q495" s="58"/>
      <c r="R495" s="59"/>
      <c r="S495" s="60"/>
      <c r="T495" s="58"/>
      <c r="U495" s="58"/>
      <c r="V495" s="55"/>
      <c r="W495" s="58"/>
      <c r="X495" s="61"/>
      <c r="Y495" s="62"/>
      <c r="Z495" s="63"/>
      <c r="AA495" s="64"/>
      <c r="AB495" s="65"/>
      <c r="AC495" s="65"/>
      <c r="AD495" s="65"/>
      <c r="AE495" s="65"/>
      <c r="AF495" s="66"/>
      <c r="AG495" s="64"/>
      <c r="AH495" s="66"/>
      <c r="AI495" s="67"/>
      <c r="AJ495" s="68">
        <f t="shared" ref="AJ495:AJ496" si="200">SUM(AN495:AP495)</f>
        <v>0</v>
      </c>
      <c r="AK495" s="69" t="s">
        <v>75</v>
      </c>
      <c r="AL495" s="55" t="s">
        <v>75</v>
      </c>
      <c r="AM495" s="70" t="s">
        <v>75</v>
      </c>
      <c r="AN495" s="67"/>
      <c r="AO495" s="55"/>
      <c r="AP495" s="70"/>
      <c r="AQ495" s="67" t="s">
        <v>75</v>
      </c>
      <c r="AR495" s="55" t="s">
        <v>75</v>
      </c>
      <c r="AS495" s="55" t="s">
        <v>75</v>
      </c>
      <c r="AT495" s="55" t="s">
        <v>75</v>
      </c>
      <c r="AU495" s="56" t="s">
        <v>75</v>
      </c>
      <c r="AV495" s="71">
        <f t="shared" si="164"/>
        <v>0</v>
      </c>
      <c r="AW495" s="58"/>
      <c r="AX495" s="58"/>
      <c r="AY495" s="58"/>
      <c r="AZ495" s="58"/>
      <c r="BA495" s="58"/>
      <c r="BB495" s="58"/>
      <c r="BC495" s="58"/>
      <c r="BD495" s="58"/>
      <c r="BE495" s="61"/>
    </row>
    <row r="496" spans="1:57" ht="34.049999999999997" customHeight="1" x14ac:dyDescent="0.3">
      <c r="A496" s="702"/>
      <c r="B496" s="675"/>
      <c r="C496" s="712"/>
      <c r="D496" s="72" t="s">
        <v>76</v>
      </c>
      <c r="E496" s="678"/>
      <c r="F496" s="746"/>
      <c r="G496" s="73">
        <f t="shared" si="163"/>
        <v>0</v>
      </c>
      <c r="H496" s="74">
        <f t="shared" si="169"/>
        <v>0</v>
      </c>
      <c r="I496" s="75"/>
      <c r="J496" s="75"/>
      <c r="K496" s="75"/>
      <c r="L496" s="76"/>
      <c r="M496" s="77">
        <f t="shared" si="148"/>
        <v>0</v>
      </c>
      <c r="N496" s="78"/>
      <c r="O496" s="78"/>
      <c r="P496" s="78"/>
      <c r="Q496" s="78"/>
      <c r="R496" s="79"/>
      <c r="S496" s="80"/>
      <c r="T496" s="75"/>
      <c r="U496" s="75"/>
      <c r="V496" s="78"/>
      <c r="W496" s="78"/>
      <c r="X496" s="81"/>
      <c r="Y496" s="62"/>
      <c r="Z496" s="63"/>
      <c r="AA496" s="64"/>
      <c r="AB496" s="65"/>
      <c r="AC496" s="65"/>
      <c r="AD496" s="65"/>
      <c r="AE496" s="65"/>
      <c r="AF496" s="66"/>
      <c r="AG496" s="82"/>
      <c r="AH496" s="76"/>
      <c r="AI496" s="82"/>
      <c r="AJ496" s="83">
        <f t="shared" si="200"/>
        <v>0</v>
      </c>
      <c r="AK496" s="84" t="s">
        <v>77</v>
      </c>
      <c r="AL496" s="75" t="s">
        <v>77</v>
      </c>
      <c r="AM496" s="85" t="s">
        <v>77</v>
      </c>
      <c r="AN496" s="82"/>
      <c r="AO496" s="75"/>
      <c r="AP496" s="85"/>
      <c r="AQ496" s="82" t="s">
        <v>75</v>
      </c>
      <c r="AR496" s="75" t="s">
        <v>75</v>
      </c>
      <c r="AS496" s="75" t="s">
        <v>75</v>
      </c>
      <c r="AT496" s="75" t="s">
        <v>75</v>
      </c>
      <c r="AU496" s="76" t="s">
        <v>75</v>
      </c>
      <c r="AV496" s="86">
        <f t="shared" si="164"/>
        <v>0</v>
      </c>
      <c r="AW496" s="78"/>
      <c r="AX496" s="78"/>
      <c r="AY496" s="78"/>
      <c r="AZ496" s="78"/>
      <c r="BA496" s="78"/>
      <c r="BB496" s="78"/>
      <c r="BC496" s="78"/>
      <c r="BD496" s="78"/>
      <c r="BE496" s="81"/>
    </row>
    <row r="497" spans="1:57" ht="34.049999999999997" customHeight="1" x14ac:dyDescent="0.3">
      <c r="A497" s="702"/>
      <c r="B497" s="675"/>
      <c r="C497" s="712"/>
      <c r="D497" s="72" t="s">
        <v>78</v>
      </c>
      <c r="E497" s="678"/>
      <c r="F497" s="746"/>
      <c r="G497" s="73">
        <f t="shared" si="163"/>
        <v>0</v>
      </c>
      <c r="H497" s="74">
        <f t="shared" si="169"/>
        <v>0</v>
      </c>
      <c r="I497" s="75"/>
      <c r="J497" s="75"/>
      <c r="K497" s="75"/>
      <c r="L497" s="76"/>
      <c r="M497" s="77">
        <f t="shared" si="148"/>
        <v>0</v>
      </c>
      <c r="N497" s="78"/>
      <c r="O497" s="78"/>
      <c r="P497" s="78"/>
      <c r="Q497" s="87"/>
      <c r="R497" s="79"/>
      <c r="S497" s="80"/>
      <c r="T497" s="78"/>
      <c r="U497" s="78"/>
      <c r="V497" s="78"/>
      <c r="W497" s="78"/>
      <c r="X497" s="81"/>
      <c r="Y497" s="62"/>
      <c r="Z497" s="63"/>
      <c r="AA497" s="64"/>
      <c r="AB497" s="65"/>
      <c r="AC497" s="65"/>
      <c r="AD497" s="65"/>
      <c r="AE497" s="65"/>
      <c r="AF497" s="66"/>
      <c r="AG497" s="82"/>
      <c r="AH497" s="76"/>
      <c r="AI497" s="82"/>
      <c r="AJ497" s="83">
        <f>SUM(AK497:AM497)</f>
        <v>0</v>
      </c>
      <c r="AK497" s="84"/>
      <c r="AL497" s="75"/>
      <c r="AM497" s="85"/>
      <c r="AN497" s="82" t="s">
        <v>75</v>
      </c>
      <c r="AO497" s="75" t="s">
        <v>75</v>
      </c>
      <c r="AP497" s="85" t="s">
        <v>75</v>
      </c>
      <c r="AQ497" s="82" t="s">
        <v>75</v>
      </c>
      <c r="AR497" s="75" t="s">
        <v>75</v>
      </c>
      <c r="AS497" s="75" t="s">
        <v>75</v>
      </c>
      <c r="AT497" s="75" t="s">
        <v>75</v>
      </c>
      <c r="AU497" s="76" t="s">
        <v>75</v>
      </c>
      <c r="AV497" s="86">
        <f t="shared" si="164"/>
        <v>0</v>
      </c>
      <c r="AW497" s="78"/>
      <c r="AX497" s="78"/>
      <c r="AY497" s="78"/>
      <c r="AZ497" s="78"/>
      <c r="BA497" s="78"/>
      <c r="BB497" s="78"/>
      <c r="BC497" s="78"/>
      <c r="BD497" s="78"/>
      <c r="BE497" s="81"/>
    </row>
    <row r="498" spans="1:57" ht="34.049999999999997" customHeight="1" x14ac:dyDescent="0.3">
      <c r="A498" s="702"/>
      <c r="B498" s="675"/>
      <c r="C498" s="712"/>
      <c r="D498" s="72" t="s">
        <v>79</v>
      </c>
      <c r="E498" s="678"/>
      <c r="F498" s="746"/>
      <c r="G498" s="73">
        <f t="shared" si="163"/>
        <v>161</v>
      </c>
      <c r="H498" s="74">
        <f t="shared" si="169"/>
        <v>4</v>
      </c>
      <c r="I498" s="75">
        <v>4</v>
      </c>
      <c r="J498" s="75"/>
      <c r="K498" s="75"/>
      <c r="L498" s="76"/>
      <c r="M498" s="77">
        <f t="shared" si="148"/>
        <v>156</v>
      </c>
      <c r="N498" s="78">
        <v>80</v>
      </c>
      <c r="O498" s="78"/>
      <c r="P498" s="78">
        <v>76</v>
      </c>
      <c r="Q498" s="78"/>
      <c r="R498" s="79"/>
      <c r="S498" s="80"/>
      <c r="T498" s="78"/>
      <c r="U498" s="78"/>
      <c r="V498" s="78">
        <v>80</v>
      </c>
      <c r="W498" s="78"/>
      <c r="X498" s="81">
        <v>76</v>
      </c>
      <c r="Y498" s="62">
        <v>126</v>
      </c>
      <c r="Z498" s="63">
        <v>30</v>
      </c>
      <c r="AA498" s="64"/>
      <c r="AB498" s="65">
        <v>56</v>
      </c>
      <c r="AC498" s="65">
        <v>52</v>
      </c>
      <c r="AD498" s="65">
        <v>25</v>
      </c>
      <c r="AE498" s="65">
        <v>92</v>
      </c>
      <c r="AF498" s="66">
        <v>7</v>
      </c>
      <c r="AG498" s="82">
        <v>40</v>
      </c>
      <c r="AH498" s="76">
        <v>10</v>
      </c>
      <c r="AI498" s="82">
        <v>125</v>
      </c>
      <c r="AJ498" s="83">
        <f t="shared" ref="AJ498:AJ499" si="201">SUM(AQ498:AU498)</f>
        <v>156</v>
      </c>
      <c r="AK498" s="84" t="s">
        <v>77</v>
      </c>
      <c r="AL498" s="75" t="s">
        <v>77</v>
      </c>
      <c r="AM498" s="85" t="s">
        <v>77</v>
      </c>
      <c r="AN498" s="82" t="s">
        <v>75</v>
      </c>
      <c r="AO498" s="75" t="s">
        <v>75</v>
      </c>
      <c r="AP498" s="85" t="s">
        <v>75</v>
      </c>
      <c r="AQ498" s="88">
        <v>4</v>
      </c>
      <c r="AR498" s="76">
        <v>6</v>
      </c>
      <c r="AS498" s="76">
        <v>30</v>
      </c>
      <c r="AT498" s="76">
        <v>50</v>
      </c>
      <c r="AU498" s="85">
        <v>66</v>
      </c>
      <c r="AV498" s="86">
        <f t="shared" si="164"/>
        <v>5</v>
      </c>
      <c r="AW498" s="78"/>
      <c r="AX498" s="78"/>
      <c r="AY498" s="78"/>
      <c r="AZ498" s="78"/>
      <c r="BA498" s="78">
        <v>4</v>
      </c>
      <c r="BB498" s="78"/>
      <c r="BC498" s="78">
        <v>1</v>
      </c>
      <c r="BD498" s="78"/>
      <c r="BE498" s="81"/>
    </row>
    <row r="499" spans="1:57" ht="34.049999999999997" customHeight="1" x14ac:dyDescent="0.3">
      <c r="A499" s="702"/>
      <c r="B499" s="676"/>
      <c r="C499" s="692"/>
      <c r="D499" s="89" t="s">
        <v>80</v>
      </c>
      <c r="E499" s="679"/>
      <c r="F499" s="747"/>
      <c r="G499" s="90">
        <f t="shared" si="163"/>
        <v>0</v>
      </c>
      <c r="H499" s="91">
        <f t="shared" si="169"/>
        <v>0</v>
      </c>
      <c r="I499" s="92"/>
      <c r="J499" s="92"/>
      <c r="K499" s="92"/>
      <c r="L499" s="93"/>
      <c r="M499" s="94">
        <f t="shared" si="148"/>
        <v>0</v>
      </c>
      <c r="N499" s="95"/>
      <c r="O499" s="95"/>
      <c r="P499" s="95"/>
      <c r="Q499" s="95"/>
      <c r="R499" s="96"/>
      <c r="S499" s="97"/>
      <c r="T499" s="98"/>
      <c r="U499" s="98"/>
      <c r="V499" s="98"/>
      <c r="W499" s="98"/>
      <c r="X499" s="99"/>
      <c r="Y499" s="100"/>
      <c r="Z499" s="81"/>
      <c r="AA499" s="82"/>
      <c r="AB499" s="75"/>
      <c r="AC499" s="75"/>
      <c r="AD499" s="75"/>
      <c r="AE499" s="75"/>
      <c r="AF499" s="76"/>
      <c r="AG499" s="101"/>
      <c r="AH499" s="102"/>
      <c r="AI499" s="103"/>
      <c r="AJ499" s="104">
        <f t="shared" si="201"/>
        <v>0</v>
      </c>
      <c r="AK499" s="105" t="s">
        <v>75</v>
      </c>
      <c r="AL499" s="92" t="s">
        <v>75</v>
      </c>
      <c r="AM499" s="106" t="s">
        <v>75</v>
      </c>
      <c r="AN499" s="103" t="s">
        <v>75</v>
      </c>
      <c r="AO499" s="92" t="s">
        <v>77</v>
      </c>
      <c r="AP499" s="106" t="s">
        <v>77</v>
      </c>
      <c r="AQ499" s="103"/>
      <c r="AR499" s="92"/>
      <c r="AS499" s="92"/>
      <c r="AT499" s="92"/>
      <c r="AU499" s="93"/>
      <c r="AV499" s="107">
        <f t="shared" si="164"/>
        <v>0</v>
      </c>
      <c r="AW499" s="98"/>
      <c r="AX499" s="98"/>
      <c r="AY499" s="98"/>
      <c r="AZ499" s="98"/>
      <c r="BA499" s="98"/>
      <c r="BB499" s="98"/>
      <c r="BC499" s="98"/>
      <c r="BD499" s="98"/>
      <c r="BE499" s="99"/>
    </row>
    <row r="500" spans="1:57" ht="34.049999999999997" customHeight="1" x14ac:dyDescent="0.3">
      <c r="A500" s="702"/>
      <c r="B500" s="674" t="s">
        <v>280</v>
      </c>
      <c r="C500" s="726">
        <v>34712085</v>
      </c>
      <c r="D500" s="51" t="s">
        <v>74</v>
      </c>
      <c r="E500" s="724">
        <v>115</v>
      </c>
      <c r="F500" s="745">
        <f>E500-SUM(M500:M504)</f>
        <v>0</v>
      </c>
      <c r="G500" s="53">
        <f t="shared" si="163"/>
        <v>0</v>
      </c>
      <c r="H500" s="54">
        <f t="shared" si="169"/>
        <v>0</v>
      </c>
      <c r="I500" s="55"/>
      <c r="J500" s="55"/>
      <c r="K500" s="55"/>
      <c r="L500" s="56"/>
      <c r="M500" s="57">
        <f t="shared" si="148"/>
        <v>0</v>
      </c>
      <c r="N500" s="58"/>
      <c r="O500" s="58"/>
      <c r="P500" s="58"/>
      <c r="Q500" s="58"/>
      <c r="R500" s="61"/>
      <c r="S500" s="62"/>
      <c r="T500" s="62"/>
      <c r="U500" s="62"/>
      <c r="V500" s="108"/>
      <c r="W500" s="108"/>
      <c r="X500" s="63"/>
      <c r="Y500" s="60"/>
      <c r="Z500" s="61"/>
      <c r="AA500" s="67"/>
      <c r="AB500" s="55"/>
      <c r="AC500" s="55"/>
      <c r="AD500" s="55"/>
      <c r="AE500" s="55"/>
      <c r="AF500" s="56"/>
      <c r="AG500" s="67"/>
      <c r="AH500" s="70"/>
      <c r="AI500" s="69"/>
      <c r="AJ500" s="68">
        <f t="shared" ref="AJ500:AJ501" si="202">SUM(AN500:AP500)</f>
        <v>0</v>
      </c>
      <c r="AK500" s="69" t="s">
        <v>75</v>
      </c>
      <c r="AL500" s="55" t="s">
        <v>75</v>
      </c>
      <c r="AM500" s="70" t="s">
        <v>75</v>
      </c>
      <c r="AN500" s="67"/>
      <c r="AO500" s="55"/>
      <c r="AP500" s="70"/>
      <c r="AQ500" s="67" t="s">
        <v>75</v>
      </c>
      <c r="AR500" s="55" t="s">
        <v>75</v>
      </c>
      <c r="AS500" s="55" t="s">
        <v>75</v>
      </c>
      <c r="AT500" s="55" t="s">
        <v>75</v>
      </c>
      <c r="AU500" s="70" t="s">
        <v>75</v>
      </c>
      <c r="AV500" s="71">
        <f t="shared" si="164"/>
        <v>0</v>
      </c>
      <c r="AW500" s="108"/>
      <c r="AX500" s="108"/>
      <c r="AY500" s="108"/>
      <c r="AZ500" s="108"/>
      <c r="BA500" s="108"/>
      <c r="BB500" s="108"/>
      <c r="BC500" s="108"/>
      <c r="BD500" s="108"/>
      <c r="BE500" s="63"/>
    </row>
    <row r="501" spans="1:57" ht="34.049999999999997" customHeight="1" x14ac:dyDescent="0.3">
      <c r="A501" s="702"/>
      <c r="B501" s="675"/>
      <c r="C501" s="727"/>
      <c r="D501" s="72" t="s">
        <v>76</v>
      </c>
      <c r="E501" s="678"/>
      <c r="F501" s="746"/>
      <c r="G501" s="73">
        <f t="shared" si="163"/>
        <v>0</v>
      </c>
      <c r="H501" s="74">
        <f t="shared" si="169"/>
        <v>0</v>
      </c>
      <c r="I501" s="75"/>
      <c r="J501" s="75"/>
      <c r="K501" s="75"/>
      <c r="L501" s="76"/>
      <c r="M501" s="77">
        <f t="shared" si="148"/>
        <v>0</v>
      </c>
      <c r="N501" s="78"/>
      <c r="O501" s="78"/>
      <c r="P501" s="78"/>
      <c r="Q501" s="78"/>
      <c r="R501" s="81"/>
      <c r="S501" s="62"/>
      <c r="T501" s="62"/>
      <c r="U501" s="62"/>
      <c r="V501" s="108"/>
      <c r="W501" s="108"/>
      <c r="X501" s="63"/>
      <c r="Y501" s="109"/>
      <c r="Z501" s="63"/>
      <c r="AA501" s="64"/>
      <c r="AB501" s="65"/>
      <c r="AC501" s="65"/>
      <c r="AD501" s="65"/>
      <c r="AE501" s="65"/>
      <c r="AF501" s="66"/>
      <c r="AG501" s="82"/>
      <c r="AH501" s="85"/>
      <c r="AI501" s="84"/>
      <c r="AJ501" s="83">
        <f t="shared" si="202"/>
        <v>0</v>
      </c>
      <c r="AK501" s="84" t="s">
        <v>77</v>
      </c>
      <c r="AL501" s="75" t="s">
        <v>77</v>
      </c>
      <c r="AM501" s="85" t="s">
        <v>77</v>
      </c>
      <c r="AN501" s="82"/>
      <c r="AO501" s="75"/>
      <c r="AP501" s="85"/>
      <c r="AQ501" s="82" t="s">
        <v>75</v>
      </c>
      <c r="AR501" s="75" t="s">
        <v>75</v>
      </c>
      <c r="AS501" s="75" t="s">
        <v>75</v>
      </c>
      <c r="AT501" s="75" t="s">
        <v>75</v>
      </c>
      <c r="AU501" s="85" t="s">
        <v>75</v>
      </c>
      <c r="AV501" s="86">
        <f t="shared" si="164"/>
        <v>0</v>
      </c>
      <c r="AW501" s="108"/>
      <c r="AX501" s="108"/>
      <c r="AY501" s="108"/>
      <c r="AZ501" s="108"/>
      <c r="BA501" s="108"/>
      <c r="BB501" s="108"/>
      <c r="BC501" s="108"/>
      <c r="BD501" s="108"/>
      <c r="BE501" s="63"/>
    </row>
    <row r="502" spans="1:57" ht="34.049999999999997" customHeight="1" x14ac:dyDescent="0.3">
      <c r="A502" s="702"/>
      <c r="B502" s="675"/>
      <c r="C502" s="727"/>
      <c r="D502" s="72" t="s">
        <v>78</v>
      </c>
      <c r="E502" s="678"/>
      <c r="F502" s="746"/>
      <c r="G502" s="73">
        <f t="shared" si="163"/>
        <v>0</v>
      </c>
      <c r="H502" s="74">
        <f t="shared" si="169"/>
        <v>0</v>
      </c>
      <c r="I502" s="75"/>
      <c r="J502" s="75"/>
      <c r="K502" s="75"/>
      <c r="L502" s="76"/>
      <c r="M502" s="77">
        <f t="shared" si="148"/>
        <v>0</v>
      </c>
      <c r="N502" s="78"/>
      <c r="O502" s="78"/>
      <c r="P502" s="78"/>
      <c r="Q502" s="78"/>
      <c r="R502" s="81"/>
      <c r="S502" s="62"/>
      <c r="T502" s="62"/>
      <c r="U502" s="62"/>
      <c r="V502" s="108"/>
      <c r="W502" s="108"/>
      <c r="X502" s="63"/>
      <c r="Y502" s="109"/>
      <c r="Z502" s="63"/>
      <c r="AA502" s="64"/>
      <c r="AB502" s="65"/>
      <c r="AC502" s="65"/>
      <c r="AD502" s="65"/>
      <c r="AE502" s="65"/>
      <c r="AF502" s="66"/>
      <c r="AG502" s="82"/>
      <c r="AH502" s="85"/>
      <c r="AI502" s="84"/>
      <c r="AJ502" s="83">
        <f>SUM(AK502:AM502)</f>
        <v>0</v>
      </c>
      <c r="AK502" s="84"/>
      <c r="AL502" s="75"/>
      <c r="AM502" s="85"/>
      <c r="AN502" s="82" t="s">
        <v>75</v>
      </c>
      <c r="AO502" s="75" t="s">
        <v>75</v>
      </c>
      <c r="AP502" s="85" t="s">
        <v>75</v>
      </c>
      <c r="AQ502" s="82" t="s">
        <v>75</v>
      </c>
      <c r="AR502" s="75" t="s">
        <v>75</v>
      </c>
      <c r="AS502" s="75" t="s">
        <v>75</v>
      </c>
      <c r="AT502" s="75" t="s">
        <v>75</v>
      </c>
      <c r="AU502" s="85" t="s">
        <v>75</v>
      </c>
      <c r="AV502" s="86">
        <f t="shared" si="164"/>
        <v>0</v>
      </c>
      <c r="AW502" s="108"/>
      <c r="AX502" s="108"/>
      <c r="AY502" s="108"/>
      <c r="AZ502" s="108"/>
      <c r="BA502" s="108"/>
      <c r="BB502" s="108"/>
      <c r="BC502" s="108"/>
      <c r="BD502" s="108"/>
      <c r="BE502" s="63"/>
    </row>
    <row r="503" spans="1:57" ht="34.049999999999997" customHeight="1" x14ac:dyDescent="0.3">
      <c r="A503" s="702"/>
      <c r="B503" s="675"/>
      <c r="C503" s="727"/>
      <c r="D503" s="72" t="s">
        <v>79</v>
      </c>
      <c r="E503" s="678"/>
      <c r="F503" s="746"/>
      <c r="G503" s="73">
        <f t="shared" si="163"/>
        <v>119</v>
      </c>
      <c r="H503" s="74">
        <f t="shared" si="169"/>
        <v>3</v>
      </c>
      <c r="I503" s="75">
        <v>3</v>
      </c>
      <c r="J503" s="75"/>
      <c r="K503" s="75"/>
      <c r="L503" s="76"/>
      <c r="M503" s="77">
        <f t="shared" si="148"/>
        <v>115</v>
      </c>
      <c r="N503" s="78">
        <v>74</v>
      </c>
      <c r="O503" s="78"/>
      <c r="P503" s="78">
        <v>41</v>
      </c>
      <c r="Q503" s="78"/>
      <c r="R503" s="81"/>
      <c r="S503" s="62"/>
      <c r="T503" s="62"/>
      <c r="U503" s="62"/>
      <c r="V503" s="108">
        <v>74</v>
      </c>
      <c r="W503" s="108"/>
      <c r="X503" s="63">
        <v>41</v>
      </c>
      <c r="Y503" s="109">
        <v>97</v>
      </c>
      <c r="Z503" s="63">
        <v>18</v>
      </c>
      <c r="AA503" s="64"/>
      <c r="AB503" s="65">
        <v>56</v>
      </c>
      <c r="AC503" s="65">
        <v>52</v>
      </c>
      <c r="AD503" s="65">
        <v>9</v>
      </c>
      <c r="AE503" s="65">
        <v>64</v>
      </c>
      <c r="AF503" s="66">
        <v>3</v>
      </c>
      <c r="AG503" s="82">
        <v>42</v>
      </c>
      <c r="AH503" s="85">
        <v>20</v>
      </c>
      <c r="AI503" s="84">
        <v>75</v>
      </c>
      <c r="AJ503" s="83">
        <f t="shared" ref="AJ503:AJ504" si="203">SUM(AQ503:AU503)</f>
        <v>115</v>
      </c>
      <c r="AK503" s="84" t="s">
        <v>77</v>
      </c>
      <c r="AL503" s="75" t="s">
        <v>77</v>
      </c>
      <c r="AM503" s="85" t="s">
        <v>77</v>
      </c>
      <c r="AN503" s="82" t="s">
        <v>75</v>
      </c>
      <c r="AO503" s="75" t="s">
        <v>75</v>
      </c>
      <c r="AP503" s="85" t="s">
        <v>75</v>
      </c>
      <c r="AQ503" s="82">
        <v>15</v>
      </c>
      <c r="AR503" s="75">
        <v>77</v>
      </c>
      <c r="AS503" s="75">
        <v>18</v>
      </c>
      <c r="AT503" s="75">
        <v>5</v>
      </c>
      <c r="AU503" s="85"/>
      <c r="AV503" s="86">
        <f t="shared" si="164"/>
        <v>4</v>
      </c>
      <c r="AW503" s="108"/>
      <c r="AX503" s="108">
        <v>1</v>
      </c>
      <c r="AY503" s="108">
        <v>1</v>
      </c>
      <c r="AZ503" s="108"/>
      <c r="BA503" s="108"/>
      <c r="BB503" s="108"/>
      <c r="BC503" s="108">
        <v>1</v>
      </c>
      <c r="BD503" s="108"/>
      <c r="BE503" s="63">
        <v>1</v>
      </c>
    </row>
    <row r="504" spans="1:57" ht="34.049999999999997" customHeight="1" x14ac:dyDescent="0.3">
      <c r="A504" s="702"/>
      <c r="B504" s="676"/>
      <c r="C504" s="729"/>
      <c r="D504" s="89" t="s">
        <v>80</v>
      </c>
      <c r="E504" s="679"/>
      <c r="F504" s="747"/>
      <c r="G504" s="90">
        <f t="shared" si="163"/>
        <v>0</v>
      </c>
      <c r="H504" s="91">
        <f t="shared" si="169"/>
        <v>0</v>
      </c>
      <c r="I504" s="92"/>
      <c r="J504" s="92"/>
      <c r="K504" s="92"/>
      <c r="L504" s="93"/>
      <c r="M504" s="110">
        <f t="shared" si="148"/>
        <v>0</v>
      </c>
      <c r="N504" s="98"/>
      <c r="O504" s="98"/>
      <c r="P504" s="98"/>
      <c r="Q504" s="98"/>
      <c r="R504" s="99"/>
      <c r="S504" s="100"/>
      <c r="T504" s="100"/>
      <c r="U504" s="100"/>
      <c r="V504" s="78"/>
      <c r="W504" s="78"/>
      <c r="X504" s="81"/>
      <c r="Y504" s="80"/>
      <c r="Z504" s="81"/>
      <c r="AA504" s="82"/>
      <c r="AB504" s="75"/>
      <c r="AC504" s="75"/>
      <c r="AD504" s="75"/>
      <c r="AE504" s="75"/>
      <c r="AF504" s="76"/>
      <c r="AG504" s="103"/>
      <c r="AH504" s="106"/>
      <c r="AI504" s="111"/>
      <c r="AJ504" s="112">
        <f t="shared" si="203"/>
        <v>0</v>
      </c>
      <c r="AK504" s="105" t="s">
        <v>75</v>
      </c>
      <c r="AL504" s="92" t="s">
        <v>75</v>
      </c>
      <c r="AM504" s="106" t="s">
        <v>75</v>
      </c>
      <c r="AN504" s="103" t="s">
        <v>75</v>
      </c>
      <c r="AO504" s="92" t="s">
        <v>77</v>
      </c>
      <c r="AP504" s="106" t="s">
        <v>77</v>
      </c>
      <c r="AQ504" s="103"/>
      <c r="AR504" s="92"/>
      <c r="AS504" s="92"/>
      <c r="AT504" s="92"/>
      <c r="AU504" s="106"/>
      <c r="AV504" s="107">
        <f t="shared" si="164"/>
        <v>0</v>
      </c>
      <c r="AW504" s="78"/>
      <c r="AX504" s="78"/>
      <c r="AY504" s="78"/>
      <c r="AZ504" s="78"/>
      <c r="BA504" s="78"/>
      <c r="BB504" s="78"/>
      <c r="BC504" s="78"/>
      <c r="BD504" s="78"/>
      <c r="BE504" s="81"/>
    </row>
    <row r="505" spans="1:57" ht="34.049999999999997" customHeight="1" x14ac:dyDescent="0.3">
      <c r="A505" s="702"/>
      <c r="B505" s="674" t="s">
        <v>281</v>
      </c>
      <c r="C505" s="726">
        <v>1998443</v>
      </c>
      <c r="D505" s="51" t="s">
        <v>74</v>
      </c>
      <c r="E505" s="724">
        <v>60</v>
      </c>
      <c r="F505" s="745">
        <f>E505-SUM(M505:M509)</f>
        <v>-4</v>
      </c>
      <c r="G505" s="53">
        <f t="shared" si="163"/>
        <v>0</v>
      </c>
      <c r="H505" s="54">
        <f t="shared" si="169"/>
        <v>0</v>
      </c>
      <c r="I505" s="55"/>
      <c r="J505" s="55"/>
      <c r="K505" s="55"/>
      <c r="L505" s="56"/>
      <c r="M505" s="57">
        <f t="shared" si="148"/>
        <v>0</v>
      </c>
      <c r="N505" s="58"/>
      <c r="O505" s="58"/>
      <c r="P505" s="58"/>
      <c r="Q505" s="58"/>
      <c r="R505" s="61"/>
      <c r="S505" s="113"/>
      <c r="T505" s="113"/>
      <c r="U505" s="113"/>
      <c r="V505" s="58"/>
      <c r="W505" s="58"/>
      <c r="X505" s="61"/>
      <c r="Y505" s="60"/>
      <c r="Z505" s="61"/>
      <c r="AA505" s="67"/>
      <c r="AB505" s="55"/>
      <c r="AC505" s="55"/>
      <c r="AD505" s="55"/>
      <c r="AE505" s="55"/>
      <c r="AF505" s="56"/>
      <c r="AG505" s="67"/>
      <c r="AH505" s="70"/>
      <c r="AI505" s="69"/>
      <c r="AJ505" s="68">
        <f t="shared" ref="AJ505:AJ506" si="204">SUM(AN505:AP505)</f>
        <v>0</v>
      </c>
      <c r="AK505" s="69" t="s">
        <v>75</v>
      </c>
      <c r="AL505" s="55" t="s">
        <v>75</v>
      </c>
      <c r="AM505" s="70" t="s">
        <v>75</v>
      </c>
      <c r="AN505" s="67"/>
      <c r="AO505" s="55"/>
      <c r="AP505" s="70"/>
      <c r="AQ505" s="67" t="s">
        <v>75</v>
      </c>
      <c r="AR505" s="55" t="s">
        <v>75</v>
      </c>
      <c r="AS505" s="55" t="s">
        <v>75</v>
      </c>
      <c r="AT505" s="55" t="s">
        <v>75</v>
      </c>
      <c r="AU505" s="70" t="s">
        <v>75</v>
      </c>
      <c r="AV505" s="71">
        <f t="shared" si="164"/>
        <v>0</v>
      </c>
      <c r="AW505" s="58"/>
      <c r="AX505" s="58"/>
      <c r="AY505" s="58"/>
      <c r="AZ505" s="58"/>
      <c r="BA505" s="58"/>
      <c r="BB505" s="58"/>
      <c r="BC505" s="58"/>
      <c r="BD505" s="58"/>
      <c r="BE505" s="61"/>
    </row>
    <row r="506" spans="1:57" ht="34.049999999999997" customHeight="1" x14ac:dyDescent="0.3">
      <c r="A506" s="702"/>
      <c r="B506" s="675"/>
      <c r="C506" s="727"/>
      <c r="D506" s="72" t="s">
        <v>76</v>
      </c>
      <c r="E506" s="678"/>
      <c r="F506" s="746"/>
      <c r="G506" s="73">
        <f t="shared" si="163"/>
        <v>0</v>
      </c>
      <c r="H506" s="74">
        <f t="shared" si="169"/>
        <v>0</v>
      </c>
      <c r="I506" s="75"/>
      <c r="J506" s="75"/>
      <c r="K506" s="75"/>
      <c r="L506" s="76"/>
      <c r="M506" s="77">
        <f t="shared" si="148"/>
        <v>0</v>
      </c>
      <c r="N506" s="78"/>
      <c r="O506" s="78"/>
      <c r="P506" s="78"/>
      <c r="Q506" s="78"/>
      <c r="R506" s="81"/>
      <c r="S506" s="62"/>
      <c r="T506" s="62"/>
      <c r="U506" s="62"/>
      <c r="V506" s="108"/>
      <c r="W506" s="108"/>
      <c r="X506" s="63"/>
      <c r="Y506" s="109"/>
      <c r="Z506" s="63"/>
      <c r="AA506" s="64"/>
      <c r="AB506" s="65"/>
      <c r="AC506" s="65"/>
      <c r="AD506" s="65"/>
      <c r="AE506" s="65"/>
      <c r="AF506" s="66"/>
      <c r="AG506" s="82"/>
      <c r="AH506" s="85"/>
      <c r="AI506" s="84"/>
      <c r="AJ506" s="83">
        <f t="shared" si="204"/>
        <v>0</v>
      </c>
      <c r="AK506" s="84" t="s">
        <v>77</v>
      </c>
      <c r="AL506" s="75" t="s">
        <v>77</v>
      </c>
      <c r="AM506" s="85" t="s">
        <v>77</v>
      </c>
      <c r="AN506" s="82"/>
      <c r="AO506" s="75"/>
      <c r="AP506" s="85"/>
      <c r="AQ506" s="82" t="s">
        <v>75</v>
      </c>
      <c r="AR506" s="75" t="s">
        <v>75</v>
      </c>
      <c r="AS506" s="75" t="s">
        <v>75</v>
      </c>
      <c r="AT506" s="75" t="s">
        <v>75</v>
      </c>
      <c r="AU506" s="85" t="s">
        <v>75</v>
      </c>
      <c r="AV506" s="86">
        <f t="shared" si="164"/>
        <v>0</v>
      </c>
      <c r="AW506" s="108"/>
      <c r="AX506" s="108"/>
      <c r="AY506" s="108"/>
      <c r="AZ506" s="108"/>
      <c r="BA506" s="108"/>
      <c r="BB506" s="108"/>
      <c r="BC506" s="108"/>
      <c r="BD506" s="108"/>
      <c r="BE506" s="63"/>
    </row>
    <row r="507" spans="1:57" ht="34.049999999999997" customHeight="1" x14ac:dyDescent="0.3">
      <c r="A507" s="702"/>
      <c r="B507" s="675"/>
      <c r="C507" s="727"/>
      <c r="D507" s="72" t="s">
        <v>78</v>
      </c>
      <c r="E507" s="678"/>
      <c r="F507" s="746"/>
      <c r="G507" s="73">
        <f t="shared" si="163"/>
        <v>0</v>
      </c>
      <c r="H507" s="74">
        <f t="shared" si="169"/>
        <v>0</v>
      </c>
      <c r="I507" s="75"/>
      <c r="J507" s="75"/>
      <c r="K507" s="75"/>
      <c r="L507" s="76"/>
      <c r="M507" s="77">
        <f t="shared" si="148"/>
        <v>0</v>
      </c>
      <c r="N507" s="78"/>
      <c r="O507" s="78"/>
      <c r="P507" s="78"/>
      <c r="Q507" s="78"/>
      <c r="R507" s="81"/>
      <c r="S507" s="62"/>
      <c r="T507" s="62"/>
      <c r="U507" s="62"/>
      <c r="V507" s="108"/>
      <c r="W507" s="108"/>
      <c r="X507" s="63"/>
      <c r="Y507" s="109"/>
      <c r="Z507" s="63"/>
      <c r="AA507" s="64"/>
      <c r="AB507" s="65"/>
      <c r="AC507" s="65"/>
      <c r="AD507" s="65"/>
      <c r="AE507" s="65"/>
      <c r="AF507" s="66"/>
      <c r="AG507" s="82"/>
      <c r="AH507" s="85"/>
      <c r="AI507" s="84"/>
      <c r="AJ507" s="83">
        <f>SUM(AK507:AM507)</f>
        <v>0</v>
      </c>
      <c r="AK507" s="84"/>
      <c r="AL507" s="75"/>
      <c r="AM507" s="85"/>
      <c r="AN507" s="82" t="s">
        <v>75</v>
      </c>
      <c r="AO507" s="75" t="s">
        <v>75</v>
      </c>
      <c r="AP507" s="85" t="s">
        <v>75</v>
      </c>
      <c r="AQ507" s="82" t="s">
        <v>75</v>
      </c>
      <c r="AR507" s="75" t="s">
        <v>75</v>
      </c>
      <c r="AS507" s="75" t="s">
        <v>75</v>
      </c>
      <c r="AT507" s="75" t="s">
        <v>75</v>
      </c>
      <c r="AU507" s="85" t="s">
        <v>75</v>
      </c>
      <c r="AV507" s="86">
        <f t="shared" si="164"/>
        <v>0</v>
      </c>
      <c r="AW507" s="108"/>
      <c r="AX507" s="108"/>
      <c r="AY507" s="108"/>
      <c r="AZ507" s="108"/>
      <c r="BA507" s="108"/>
      <c r="BB507" s="108"/>
      <c r="BC507" s="108"/>
      <c r="BD507" s="108"/>
      <c r="BE507" s="63"/>
    </row>
    <row r="508" spans="1:57" ht="34.049999999999997" customHeight="1" x14ac:dyDescent="0.3">
      <c r="A508" s="702"/>
      <c r="B508" s="675"/>
      <c r="C508" s="727"/>
      <c r="D508" s="72" t="s">
        <v>79</v>
      </c>
      <c r="E508" s="678"/>
      <c r="F508" s="746"/>
      <c r="G508" s="73">
        <f t="shared" si="163"/>
        <v>64</v>
      </c>
      <c r="H508" s="74">
        <f t="shared" si="169"/>
        <v>0</v>
      </c>
      <c r="I508" s="75"/>
      <c r="J508" s="75"/>
      <c r="K508" s="75"/>
      <c r="L508" s="76"/>
      <c r="M508" s="77">
        <f t="shared" si="148"/>
        <v>64</v>
      </c>
      <c r="N508" s="78">
        <v>64</v>
      </c>
      <c r="O508" s="78"/>
      <c r="P508" s="78"/>
      <c r="Q508" s="78"/>
      <c r="R508" s="81"/>
      <c r="S508" s="62">
        <v>3</v>
      </c>
      <c r="T508" s="62"/>
      <c r="U508" s="62"/>
      <c r="V508" s="108">
        <v>61</v>
      </c>
      <c r="W508" s="108"/>
      <c r="X508" s="63"/>
      <c r="Y508" s="109">
        <v>60</v>
      </c>
      <c r="Z508" s="63">
        <v>4</v>
      </c>
      <c r="AA508" s="64"/>
      <c r="AB508" s="65">
        <v>31</v>
      </c>
      <c r="AC508" s="65">
        <v>29</v>
      </c>
      <c r="AD508" s="65">
        <v>3</v>
      </c>
      <c r="AE508" s="65">
        <v>62</v>
      </c>
      <c r="AF508" s="66">
        <v>8</v>
      </c>
      <c r="AG508" s="82">
        <v>45</v>
      </c>
      <c r="AH508" s="85">
        <v>23</v>
      </c>
      <c r="AI508" s="84">
        <v>75</v>
      </c>
      <c r="AJ508" s="83">
        <f t="shared" ref="AJ508:AJ509" si="205">SUM(AQ508:AU508)</f>
        <v>64</v>
      </c>
      <c r="AK508" s="84" t="s">
        <v>77</v>
      </c>
      <c r="AL508" s="75" t="s">
        <v>77</v>
      </c>
      <c r="AM508" s="85" t="s">
        <v>77</v>
      </c>
      <c r="AN508" s="82" t="s">
        <v>75</v>
      </c>
      <c r="AO508" s="75" t="s">
        <v>75</v>
      </c>
      <c r="AP508" s="85" t="s">
        <v>75</v>
      </c>
      <c r="AQ508" s="82">
        <v>18</v>
      </c>
      <c r="AR508" s="75">
        <v>17</v>
      </c>
      <c r="AS508" s="75">
        <v>27</v>
      </c>
      <c r="AT508" s="75">
        <v>2</v>
      </c>
      <c r="AU508" s="85"/>
      <c r="AV508" s="86">
        <f t="shared" si="164"/>
        <v>0</v>
      </c>
      <c r="AW508" s="108"/>
      <c r="AX508" s="108"/>
      <c r="AY508" s="108"/>
      <c r="AZ508" s="108"/>
      <c r="BA508" s="108"/>
      <c r="BB508" s="108"/>
      <c r="BC508" s="108"/>
      <c r="BD508" s="108"/>
      <c r="BE508" s="63"/>
    </row>
    <row r="509" spans="1:57" ht="34.049999999999997" customHeight="1" x14ac:dyDescent="0.3">
      <c r="A509" s="702"/>
      <c r="B509" s="676"/>
      <c r="C509" s="729"/>
      <c r="D509" s="89" t="s">
        <v>80</v>
      </c>
      <c r="E509" s="679"/>
      <c r="F509" s="747"/>
      <c r="G509" s="90">
        <f t="shared" si="163"/>
        <v>0</v>
      </c>
      <c r="H509" s="91">
        <f t="shared" si="169"/>
        <v>0</v>
      </c>
      <c r="I509" s="92"/>
      <c r="J509" s="92"/>
      <c r="K509" s="92"/>
      <c r="L509" s="93"/>
      <c r="M509" s="110">
        <f t="shared" si="148"/>
        <v>0</v>
      </c>
      <c r="N509" s="98"/>
      <c r="O509" s="98"/>
      <c r="P509" s="98"/>
      <c r="Q509" s="98"/>
      <c r="R509" s="99"/>
      <c r="S509" s="114"/>
      <c r="T509" s="114"/>
      <c r="U509" s="114"/>
      <c r="V509" s="98"/>
      <c r="W509" s="98"/>
      <c r="X509" s="99"/>
      <c r="Y509" s="97"/>
      <c r="Z509" s="99"/>
      <c r="AA509" s="103"/>
      <c r="AB509" s="92"/>
      <c r="AC509" s="92"/>
      <c r="AD509" s="92"/>
      <c r="AE509" s="92"/>
      <c r="AF509" s="93"/>
      <c r="AG509" s="103"/>
      <c r="AH509" s="106"/>
      <c r="AI509" s="105"/>
      <c r="AJ509" s="104">
        <f t="shared" si="205"/>
        <v>0</v>
      </c>
      <c r="AK509" s="105" t="s">
        <v>75</v>
      </c>
      <c r="AL509" s="92" t="s">
        <v>75</v>
      </c>
      <c r="AM509" s="106" t="s">
        <v>75</v>
      </c>
      <c r="AN509" s="103" t="s">
        <v>75</v>
      </c>
      <c r="AO509" s="92" t="s">
        <v>77</v>
      </c>
      <c r="AP509" s="106" t="s">
        <v>77</v>
      </c>
      <c r="AQ509" s="103"/>
      <c r="AR509" s="92"/>
      <c r="AS509" s="92"/>
      <c r="AT509" s="92"/>
      <c r="AU509" s="106"/>
      <c r="AV509" s="107">
        <f t="shared" si="164"/>
        <v>0</v>
      </c>
      <c r="AW509" s="98"/>
      <c r="AX509" s="98"/>
      <c r="AY509" s="98"/>
      <c r="AZ509" s="98"/>
      <c r="BA509" s="98"/>
      <c r="BB509" s="98"/>
      <c r="BC509" s="98"/>
      <c r="BD509" s="98"/>
      <c r="BE509" s="99"/>
    </row>
    <row r="510" spans="1:57" ht="34.049999999999997" customHeight="1" x14ac:dyDescent="0.3">
      <c r="A510" s="702"/>
      <c r="B510" s="674" t="s">
        <v>282</v>
      </c>
      <c r="C510" s="726" t="s">
        <v>283</v>
      </c>
      <c r="D510" s="51" t="s">
        <v>74</v>
      </c>
      <c r="E510" s="719">
        <v>48</v>
      </c>
      <c r="F510" s="745">
        <f>E510-SUM(M510:M514)</f>
        <v>1</v>
      </c>
      <c r="G510" s="53">
        <f t="shared" si="163"/>
        <v>0</v>
      </c>
      <c r="H510" s="54">
        <f t="shared" si="169"/>
        <v>0</v>
      </c>
      <c r="I510" s="55"/>
      <c r="J510" s="55"/>
      <c r="K510" s="55"/>
      <c r="L510" s="56"/>
      <c r="M510" s="57">
        <f t="shared" si="148"/>
        <v>0</v>
      </c>
      <c r="N510" s="58"/>
      <c r="O510" s="58"/>
      <c r="P510" s="58"/>
      <c r="Q510" s="58"/>
      <c r="R510" s="59"/>
      <c r="S510" s="60"/>
      <c r="T510" s="58"/>
      <c r="U510" s="58"/>
      <c r="V510" s="55"/>
      <c r="W510" s="58"/>
      <c r="X510" s="61"/>
      <c r="Y510" s="62"/>
      <c r="Z510" s="63"/>
      <c r="AA510" s="64"/>
      <c r="AB510" s="65"/>
      <c r="AC510" s="65"/>
      <c r="AD510" s="65"/>
      <c r="AE510" s="65"/>
      <c r="AF510" s="66"/>
      <c r="AG510" s="64"/>
      <c r="AH510" s="66"/>
      <c r="AI510" s="67"/>
      <c r="AJ510" s="68">
        <f t="shared" ref="AJ510:AJ511" si="206">SUM(AN510:AP510)</f>
        <v>0</v>
      </c>
      <c r="AK510" s="69" t="s">
        <v>75</v>
      </c>
      <c r="AL510" s="55" t="s">
        <v>75</v>
      </c>
      <c r="AM510" s="70" t="s">
        <v>75</v>
      </c>
      <c r="AN510" s="67"/>
      <c r="AO510" s="55"/>
      <c r="AP510" s="70"/>
      <c r="AQ510" s="67" t="s">
        <v>75</v>
      </c>
      <c r="AR510" s="55" t="s">
        <v>75</v>
      </c>
      <c r="AS510" s="55" t="s">
        <v>75</v>
      </c>
      <c r="AT510" s="55" t="s">
        <v>75</v>
      </c>
      <c r="AU510" s="56" t="s">
        <v>75</v>
      </c>
      <c r="AV510" s="71">
        <f t="shared" si="164"/>
        <v>0</v>
      </c>
      <c r="AW510" s="58"/>
      <c r="AX510" s="58"/>
      <c r="AY510" s="58"/>
      <c r="AZ510" s="58"/>
      <c r="BA510" s="58"/>
      <c r="BB510" s="58"/>
      <c r="BC510" s="58"/>
      <c r="BD510" s="58"/>
      <c r="BE510" s="61"/>
    </row>
    <row r="511" spans="1:57" ht="34.049999999999997" customHeight="1" x14ac:dyDescent="0.3">
      <c r="A511" s="702"/>
      <c r="B511" s="675"/>
      <c r="C511" s="727"/>
      <c r="D511" s="72" t="s">
        <v>76</v>
      </c>
      <c r="E511" s="678"/>
      <c r="F511" s="746"/>
      <c r="G511" s="73">
        <f t="shared" si="163"/>
        <v>0</v>
      </c>
      <c r="H511" s="74">
        <f t="shared" si="169"/>
        <v>0</v>
      </c>
      <c r="I511" s="75"/>
      <c r="J511" s="75"/>
      <c r="K511" s="75"/>
      <c r="L511" s="76"/>
      <c r="M511" s="77">
        <f t="shared" si="148"/>
        <v>0</v>
      </c>
      <c r="N511" s="78"/>
      <c r="O511" s="78"/>
      <c r="P511" s="78"/>
      <c r="Q511" s="78"/>
      <c r="R511" s="79"/>
      <c r="S511" s="80"/>
      <c r="T511" s="75"/>
      <c r="U511" s="75"/>
      <c r="V511" s="78"/>
      <c r="W511" s="78"/>
      <c r="X511" s="81"/>
      <c r="Y511" s="62"/>
      <c r="Z511" s="63"/>
      <c r="AA511" s="64"/>
      <c r="AB511" s="65"/>
      <c r="AC511" s="65"/>
      <c r="AD511" s="65"/>
      <c r="AE511" s="65"/>
      <c r="AF511" s="66"/>
      <c r="AG511" s="82"/>
      <c r="AH511" s="76"/>
      <c r="AI511" s="82"/>
      <c r="AJ511" s="83">
        <f t="shared" si="206"/>
        <v>0</v>
      </c>
      <c r="AK511" s="84" t="s">
        <v>77</v>
      </c>
      <c r="AL511" s="75" t="s">
        <v>77</v>
      </c>
      <c r="AM511" s="85" t="s">
        <v>77</v>
      </c>
      <c r="AN511" s="82"/>
      <c r="AO511" s="75"/>
      <c r="AP511" s="85"/>
      <c r="AQ511" s="82" t="s">
        <v>75</v>
      </c>
      <c r="AR511" s="75" t="s">
        <v>75</v>
      </c>
      <c r="AS511" s="75" t="s">
        <v>75</v>
      </c>
      <c r="AT511" s="75" t="s">
        <v>75</v>
      </c>
      <c r="AU511" s="76" t="s">
        <v>75</v>
      </c>
      <c r="AV511" s="86">
        <f t="shared" si="164"/>
        <v>0</v>
      </c>
      <c r="AW511" s="78"/>
      <c r="AX511" s="78"/>
      <c r="AY511" s="78"/>
      <c r="AZ511" s="78"/>
      <c r="BA511" s="78"/>
      <c r="BB511" s="78"/>
      <c r="BC511" s="78"/>
      <c r="BD511" s="78"/>
      <c r="BE511" s="81"/>
    </row>
    <row r="512" spans="1:57" ht="34.049999999999997" customHeight="1" x14ac:dyDescent="0.3">
      <c r="A512" s="702"/>
      <c r="B512" s="675"/>
      <c r="C512" s="727"/>
      <c r="D512" s="72" t="s">
        <v>78</v>
      </c>
      <c r="E512" s="678"/>
      <c r="F512" s="746"/>
      <c r="G512" s="73">
        <f t="shared" si="163"/>
        <v>0</v>
      </c>
      <c r="H512" s="74">
        <f t="shared" si="169"/>
        <v>0</v>
      </c>
      <c r="I512" s="75"/>
      <c r="J512" s="75"/>
      <c r="K512" s="75"/>
      <c r="L512" s="76"/>
      <c r="M512" s="77">
        <f t="shared" si="148"/>
        <v>0</v>
      </c>
      <c r="N512" s="78"/>
      <c r="O512" s="78"/>
      <c r="P512" s="78"/>
      <c r="Q512" s="87"/>
      <c r="R512" s="79"/>
      <c r="S512" s="80"/>
      <c r="T512" s="78"/>
      <c r="U512" s="78"/>
      <c r="V512" s="78"/>
      <c r="W512" s="78"/>
      <c r="X512" s="81"/>
      <c r="Y512" s="62"/>
      <c r="Z512" s="63"/>
      <c r="AA512" s="64"/>
      <c r="AB512" s="65"/>
      <c r="AC512" s="65"/>
      <c r="AD512" s="65"/>
      <c r="AE512" s="65"/>
      <c r="AF512" s="66"/>
      <c r="AG512" s="82"/>
      <c r="AH512" s="76"/>
      <c r="AI512" s="82"/>
      <c r="AJ512" s="83">
        <f>SUM(AK512:AM512)</f>
        <v>0</v>
      </c>
      <c r="AK512" s="84"/>
      <c r="AL512" s="75"/>
      <c r="AM512" s="85"/>
      <c r="AN512" s="82" t="s">
        <v>75</v>
      </c>
      <c r="AO512" s="75" t="s">
        <v>75</v>
      </c>
      <c r="AP512" s="85" t="s">
        <v>75</v>
      </c>
      <c r="AQ512" s="82" t="s">
        <v>75</v>
      </c>
      <c r="AR512" s="75" t="s">
        <v>75</v>
      </c>
      <c r="AS512" s="75" t="s">
        <v>75</v>
      </c>
      <c r="AT512" s="75" t="s">
        <v>75</v>
      </c>
      <c r="AU512" s="76" t="s">
        <v>75</v>
      </c>
      <c r="AV512" s="86">
        <f t="shared" si="164"/>
        <v>0</v>
      </c>
      <c r="AW512" s="78"/>
      <c r="AX512" s="78"/>
      <c r="AY512" s="78"/>
      <c r="AZ512" s="78"/>
      <c r="BA512" s="78"/>
      <c r="BB512" s="78"/>
      <c r="BC512" s="78"/>
      <c r="BD512" s="78"/>
      <c r="BE512" s="81"/>
    </row>
    <row r="513" spans="1:57" ht="34.049999999999997" customHeight="1" x14ac:dyDescent="0.3">
      <c r="A513" s="702"/>
      <c r="B513" s="675"/>
      <c r="C513" s="727"/>
      <c r="D513" s="72" t="s">
        <v>79</v>
      </c>
      <c r="E513" s="678"/>
      <c r="F513" s="746"/>
      <c r="G513" s="73">
        <f t="shared" si="163"/>
        <v>48</v>
      </c>
      <c r="H513" s="74">
        <f t="shared" si="169"/>
        <v>1</v>
      </c>
      <c r="I513" s="75">
        <v>1</v>
      </c>
      <c r="J513" s="75"/>
      <c r="K513" s="75"/>
      <c r="L513" s="76"/>
      <c r="M513" s="77">
        <f t="shared" si="148"/>
        <v>47</v>
      </c>
      <c r="N513" s="78">
        <v>47</v>
      </c>
      <c r="O513" s="78"/>
      <c r="P513" s="78"/>
      <c r="Q513" s="78"/>
      <c r="R513" s="79"/>
      <c r="S513" s="80">
        <v>36</v>
      </c>
      <c r="T513" s="78"/>
      <c r="U513" s="78"/>
      <c r="V513" s="78">
        <v>11</v>
      </c>
      <c r="W513" s="78"/>
      <c r="X513" s="81"/>
      <c r="Y513" s="62">
        <v>42</v>
      </c>
      <c r="Z513" s="63">
        <v>5</v>
      </c>
      <c r="AA513" s="64"/>
      <c r="AB513" s="65">
        <v>24</v>
      </c>
      <c r="AC513" s="65">
        <v>23</v>
      </c>
      <c r="AD513" s="65">
        <v>7</v>
      </c>
      <c r="AE513" s="65">
        <v>7</v>
      </c>
      <c r="AF513" s="66">
        <v>2</v>
      </c>
      <c r="AG513" s="82">
        <v>44</v>
      </c>
      <c r="AH513" s="76">
        <v>20</v>
      </c>
      <c r="AI513" s="82">
        <v>80</v>
      </c>
      <c r="AJ513" s="83">
        <f t="shared" ref="AJ513:AJ514" si="207">SUM(AQ513:AU513)</f>
        <v>47</v>
      </c>
      <c r="AK513" s="84" t="s">
        <v>77</v>
      </c>
      <c r="AL513" s="75" t="s">
        <v>77</v>
      </c>
      <c r="AM513" s="85" t="s">
        <v>77</v>
      </c>
      <c r="AN513" s="82" t="s">
        <v>75</v>
      </c>
      <c r="AO513" s="75" t="s">
        <v>75</v>
      </c>
      <c r="AP513" s="85" t="s">
        <v>75</v>
      </c>
      <c r="AQ513" s="88">
        <v>14</v>
      </c>
      <c r="AR513" s="76">
        <v>9</v>
      </c>
      <c r="AS513" s="76">
        <v>19</v>
      </c>
      <c r="AT513" s="76">
        <v>5</v>
      </c>
      <c r="AU513" s="85"/>
      <c r="AV513" s="86">
        <f t="shared" si="164"/>
        <v>1</v>
      </c>
      <c r="AW513" s="78"/>
      <c r="AX513" s="78"/>
      <c r="AY513" s="78"/>
      <c r="AZ513" s="78"/>
      <c r="BA513" s="78"/>
      <c r="BB513" s="78">
        <v>1</v>
      </c>
      <c r="BC513" s="78"/>
      <c r="BD513" s="78"/>
      <c r="BE513" s="81"/>
    </row>
    <row r="514" spans="1:57" ht="34.049999999999997" customHeight="1" x14ac:dyDescent="0.3">
      <c r="A514" s="702"/>
      <c r="B514" s="676"/>
      <c r="C514" s="729"/>
      <c r="D514" s="89" t="s">
        <v>80</v>
      </c>
      <c r="E514" s="679"/>
      <c r="F514" s="747"/>
      <c r="G514" s="90">
        <f t="shared" si="163"/>
        <v>0</v>
      </c>
      <c r="H514" s="91">
        <f t="shared" si="169"/>
        <v>0</v>
      </c>
      <c r="I514" s="92"/>
      <c r="J514" s="92"/>
      <c r="K514" s="92"/>
      <c r="L514" s="93"/>
      <c r="M514" s="94">
        <f t="shared" si="148"/>
        <v>0</v>
      </c>
      <c r="N514" s="95"/>
      <c r="O514" s="95"/>
      <c r="P514" s="95"/>
      <c r="Q514" s="95"/>
      <c r="R514" s="96"/>
      <c r="S514" s="97"/>
      <c r="T514" s="98"/>
      <c r="U514" s="98"/>
      <c r="V514" s="98"/>
      <c r="W514" s="98"/>
      <c r="X514" s="99"/>
      <c r="Y514" s="100"/>
      <c r="Z514" s="81"/>
      <c r="AA514" s="82"/>
      <c r="AB514" s="75"/>
      <c r="AC514" s="75"/>
      <c r="AD514" s="75"/>
      <c r="AE514" s="75"/>
      <c r="AF514" s="76"/>
      <c r="AG514" s="101"/>
      <c r="AH514" s="102"/>
      <c r="AI514" s="103"/>
      <c r="AJ514" s="104">
        <f t="shared" si="207"/>
        <v>0</v>
      </c>
      <c r="AK514" s="105" t="s">
        <v>75</v>
      </c>
      <c r="AL514" s="92" t="s">
        <v>75</v>
      </c>
      <c r="AM514" s="106" t="s">
        <v>75</v>
      </c>
      <c r="AN514" s="103" t="s">
        <v>75</v>
      </c>
      <c r="AO514" s="92" t="s">
        <v>77</v>
      </c>
      <c r="AP514" s="106" t="s">
        <v>77</v>
      </c>
      <c r="AQ514" s="103"/>
      <c r="AR514" s="92"/>
      <c r="AS514" s="92"/>
      <c r="AT514" s="92"/>
      <c r="AU514" s="93"/>
      <c r="AV514" s="107">
        <f t="shared" si="164"/>
        <v>0</v>
      </c>
      <c r="AW514" s="98"/>
      <c r="AX514" s="98"/>
      <c r="AY514" s="98"/>
      <c r="AZ514" s="98"/>
      <c r="BA514" s="98"/>
      <c r="BB514" s="98"/>
      <c r="BC514" s="98"/>
      <c r="BD514" s="98"/>
      <c r="BE514" s="99"/>
    </row>
    <row r="515" spans="1:57" ht="34.049999999999997" customHeight="1" x14ac:dyDescent="0.3">
      <c r="A515" s="702"/>
      <c r="B515" s="674" t="s">
        <v>284</v>
      </c>
      <c r="C515" s="726">
        <v>1998271</v>
      </c>
      <c r="D515" s="51" t="s">
        <v>74</v>
      </c>
      <c r="E515" s="719">
        <v>88</v>
      </c>
      <c r="F515" s="745">
        <f>E515-SUM(M515:M519)</f>
        <v>3</v>
      </c>
      <c r="G515" s="53">
        <f t="shared" si="163"/>
        <v>0</v>
      </c>
      <c r="H515" s="54">
        <f t="shared" si="169"/>
        <v>0</v>
      </c>
      <c r="I515" s="55"/>
      <c r="J515" s="55"/>
      <c r="K515" s="55"/>
      <c r="L515" s="56"/>
      <c r="M515" s="57">
        <f t="shared" si="148"/>
        <v>0</v>
      </c>
      <c r="N515" s="58"/>
      <c r="O515" s="58"/>
      <c r="P515" s="58"/>
      <c r="Q515" s="58"/>
      <c r="R515" s="61"/>
      <c r="S515" s="62"/>
      <c r="T515" s="62"/>
      <c r="U515" s="62"/>
      <c r="V515" s="108"/>
      <c r="W515" s="108"/>
      <c r="X515" s="63"/>
      <c r="Y515" s="60"/>
      <c r="Z515" s="61"/>
      <c r="AA515" s="67"/>
      <c r="AB515" s="55"/>
      <c r="AC515" s="55"/>
      <c r="AD515" s="55"/>
      <c r="AE515" s="55"/>
      <c r="AF515" s="56"/>
      <c r="AG515" s="67"/>
      <c r="AH515" s="70"/>
      <c r="AI515" s="69"/>
      <c r="AJ515" s="68">
        <f t="shared" ref="AJ515:AJ516" si="208">SUM(AN515:AP515)</f>
        <v>0</v>
      </c>
      <c r="AK515" s="69" t="s">
        <v>75</v>
      </c>
      <c r="AL515" s="55" t="s">
        <v>75</v>
      </c>
      <c r="AM515" s="70" t="s">
        <v>75</v>
      </c>
      <c r="AN515" s="67"/>
      <c r="AO515" s="55"/>
      <c r="AP515" s="70"/>
      <c r="AQ515" s="67" t="s">
        <v>75</v>
      </c>
      <c r="AR515" s="55" t="s">
        <v>75</v>
      </c>
      <c r="AS515" s="55" t="s">
        <v>75</v>
      </c>
      <c r="AT515" s="55" t="s">
        <v>75</v>
      </c>
      <c r="AU515" s="70" t="s">
        <v>75</v>
      </c>
      <c r="AV515" s="71">
        <f t="shared" si="164"/>
        <v>0</v>
      </c>
      <c r="AW515" s="108"/>
      <c r="AX515" s="108"/>
      <c r="AY515" s="108"/>
      <c r="AZ515" s="108"/>
      <c r="BA515" s="108"/>
      <c r="BB515" s="108"/>
      <c r="BC515" s="108"/>
      <c r="BD515" s="108"/>
      <c r="BE515" s="63"/>
    </row>
    <row r="516" spans="1:57" ht="34.049999999999997" customHeight="1" x14ac:dyDescent="0.3">
      <c r="A516" s="702"/>
      <c r="B516" s="675"/>
      <c r="C516" s="727"/>
      <c r="D516" s="72" t="s">
        <v>76</v>
      </c>
      <c r="E516" s="678"/>
      <c r="F516" s="746"/>
      <c r="G516" s="73">
        <f t="shared" si="163"/>
        <v>0</v>
      </c>
      <c r="H516" s="74">
        <f t="shared" si="169"/>
        <v>0</v>
      </c>
      <c r="I516" s="75"/>
      <c r="J516" s="75"/>
      <c r="K516" s="75"/>
      <c r="L516" s="76"/>
      <c r="M516" s="77">
        <f t="shared" si="148"/>
        <v>0</v>
      </c>
      <c r="N516" s="78"/>
      <c r="O516" s="78"/>
      <c r="P516" s="78"/>
      <c r="Q516" s="78"/>
      <c r="R516" s="81"/>
      <c r="S516" s="62"/>
      <c r="T516" s="62"/>
      <c r="U516" s="62"/>
      <c r="V516" s="108"/>
      <c r="W516" s="108"/>
      <c r="X516" s="63"/>
      <c r="Y516" s="109"/>
      <c r="Z516" s="63"/>
      <c r="AA516" s="64"/>
      <c r="AB516" s="65"/>
      <c r="AC516" s="65"/>
      <c r="AD516" s="65"/>
      <c r="AE516" s="65"/>
      <c r="AF516" s="66"/>
      <c r="AG516" s="82"/>
      <c r="AH516" s="85"/>
      <c r="AI516" s="84"/>
      <c r="AJ516" s="83">
        <f t="shared" si="208"/>
        <v>0</v>
      </c>
      <c r="AK516" s="84" t="s">
        <v>77</v>
      </c>
      <c r="AL516" s="75" t="s">
        <v>77</v>
      </c>
      <c r="AM516" s="85" t="s">
        <v>77</v>
      </c>
      <c r="AN516" s="82"/>
      <c r="AO516" s="75"/>
      <c r="AP516" s="85"/>
      <c r="AQ516" s="82" t="s">
        <v>75</v>
      </c>
      <c r="AR516" s="75" t="s">
        <v>75</v>
      </c>
      <c r="AS516" s="75" t="s">
        <v>75</v>
      </c>
      <c r="AT516" s="75" t="s">
        <v>75</v>
      </c>
      <c r="AU516" s="85" t="s">
        <v>75</v>
      </c>
      <c r="AV516" s="86">
        <f t="shared" si="164"/>
        <v>0</v>
      </c>
      <c r="AW516" s="108"/>
      <c r="AX516" s="108"/>
      <c r="AY516" s="108"/>
      <c r="AZ516" s="108"/>
      <c r="BA516" s="108"/>
      <c r="BB516" s="108"/>
      <c r="BC516" s="108"/>
      <c r="BD516" s="108"/>
      <c r="BE516" s="63"/>
    </row>
    <row r="517" spans="1:57" ht="34.049999999999997" customHeight="1" x14ac:dyDescent="0.3">
      <c r="A517" s="702"/>
      <c r="B517" s="675"/>
      <c r="C517" s="727"/>
      <c r="D517" s="72" t="s">
        <v>78</v>
      </c>
      <c r="E517" s="678"/>
      <c r="F517" s="746"/>
      <c r="G517" s="73">
        <f t="shared" si="163"/>
        <v>0</v>
      </c>
      <c r="H517" s="74">
        <f t="shared" si="169"/>
        <v>0</v>
      </c>
      <c r="I517" s="75"/>
      <c r="J517" s="75"/>
      <c r="K517" s="75"/>
      <c r="L517" s="76"/>
      <c r="M517" s="77">
        <f t="shared" si="148"/>
        <v>0</v>
      </c>
      <c r="N517" s="78"/>
      <c r="O517" s="78"/>
      <c r="P517" s="78"/>
      <c r="Q517" s="78"/>
      <c r="R517" s="81"/>
      <c r="S517" s="62"/>
      <c r="T517" s="62"/>
      <c r="U517" s="62"/>
      <c r="V517" s="108"/>
      <c r="W517" s="108"/>
      <c r="X517" s="63"/>
      <c r="Y517" s="109"/>
      <c r="Z517" s="63"/>
      <c r="AA517" s="64"/>
      <c r="AB517" s="65"/>
      <c r="AC517" s="65"/>
      <c r="AD517" s="65"/>
      <c r="AE517" s="65"/>
      <c r="AF517" s="66"/>
      <c r="AG517" s="82"/>
      <c r="AH517" s="85"/>
      <c r="AI517" s="84"/>
      <c r="AJ517" s="83">
        <f>SUM(AK517:AM517)</f>
        <v>0</v>
      </c>
      <c r="AK517" s="84"/>
      <c r="AL517" s="75"/>
      <c r="AM517" s="85"/>
      <c r="AN517" s="82" t="s">
        <v>75</v>
      </c>
      <c r="AO517" s="75" t="s">
        <v>75</v>
      </c>
      <c r="AP517" s="85" t="s">
        <v>75</v>
      </c>
      <c r="AQ517" s="82" t="s">
        <v>75</v>
      </c>
      <c r="AR517" s="75" t="s">
        <v>75</v>
      </c>
      <c r="AS517" s="75" t="s">
        <v>75</v>
      </c>
      <c r="AT517" s="75" t="s">
        <v>75</v>
      </c>
      <c r="AU517" s="85" t="s">
        <v>75</v>
      </c>
      <c r="AV517" s="86">
        <f t="shared" si="164"/>
        <v>0</v>
      </c>
      <c r="AW517" s="108"/>
      <c r="AX517" s="108"/>
      <c r="AY517" s="108"/>
      <c r="AZ517" s="108"/>
      <c r="BA517" s="108"/>
      <c r="BB517" s="108"/>
      <c r="BC517" s="108"/>
      <c r="BD517" s="108"/>
      <c r="BE517" s="63"/>
    </row>
    <row r="518" spans="1:57" ht="34.049999999999997" customHeight="1" x14ac:dyDescent="0.3">
      <c r="A518" s="702"/>
      <c r="B518" s="675"/>
      <c r="C518" s="727"/>
      <c r="D518" s="72" t="s">
        <v>79</v>
      </c>
      <c r="E518" s="678"/>
      <c r="F518" s="746"/>
      <c r="G518" s="73">
        <f t="shared" si="163"/>
        <v>85</v>
      </c>
      <c r="H518" s="74">
        <f t="shared" si="169"/>
        <v>3</v>
      </c>
      <c r="I518" s="75">
        <v>2</v>
      </c>
      <c r="J518" s="75">
        <v>1</v>
      </c>
      <c r="K518" s="75"/>
      <c r="L518" s="76"/>
      <c r="M518" s="77">
        <f t="shared" si="148"/>
        <v>85</v>
      </c>
      <c r="N518" s="78">
        <v>85</v>
      </c>
      <c r="O518" s="78"/>
      <c r="P518" s="78"/>
      <c r="Q518" s="78"/>
      <c r="R518" s="81"/>
      <c r="S518" s="62"/>
      <c r="T518" s="62"/>
      <c r="U518" s="62"/>
      <c r="V518" s="108">
        <v>85</v>
      </c>
      <c r="W518" s="108"/>
      <c r="X518" s="63"/>
      <c r="Y518" s="109">
        <v>71</v>
      </c>
      <c r="Z518" s="63">
        <v>14</v>
      </c>
      <c r="AA518" s="64"/>
      <c r="AB518" s="65">
        <v>26</v>
      </c>
      <c r="AC518" s="65">
        <v>24</v>
      </c>
      <c r="AD518" s="65">
        <v>4</v>
      </c>
      <c r="AE518" s="65">
        <v>21</v>
      </c>
      <c r="AF518" s="66">
        <v>11</v>
      </c>
      <c r="AG518" s="82">
        <v>43</v>
      </c>
      <c r="AH518" s="85">
        <v>23</v>
      </c>
      <c r="AI518" s="84">
        <v>125</v>
      </c>
      <c r="AJ518" s="83">
        <f t="shared" ref="AJ518:AJ519" si="209">SUM(AQ518:AU518)</f>
        <v>85</v>
      </c>
      <c r="AK518" s="84" t="s">
        <v>77</v>
      </c>
      <c r="AL518" s="75" t="s">
        <v>77</v>
      </c>
      <c r="AM518" s="85" t="s">
        <v>77</v>
      </c>
      <c r="AN518" s="82" t="s">
        <v>75</v>
      </c>
      <c r="AO518" s="75" t="s">
        <v>75</v>
      </c>
      <c r="AP518" s="85" t="s">
        <v>75</v>
      </c>
      <c r="AQ518" s="82">
        <v>5</v>
      </c>
      <c r="AR518" s="75">
        <v>10</v>
      </c>
      <c r="AS518" s="75">
        <v>35</v>
      </c>
      <c r="AT518" s="75">
        <v>18</v>
      </c>
      <c r="AU518" s="85">
        <v>17</v>
      </c>
      <c r="AV518" s="86">
        <f t="shared" si="164"/>
        <v>0</v>
      </c>
      <c r="AW518" s="108"/>
      <c r="AX518" s="108"/>
      <c r="AY518" s="108"/>
      <c r="AZ518" s="108"/>
      <c r="BA518" s="108"/>
      <c r="BB518" s="108"/>
      <c r="BC518" s="108"/>
      <c r="BD518" s="108"/>
      <c r="BE518" s="63"/>
    </row>
    <row r="519" spans="1:57" ht="34.049999999999997" customHeight="1" x14ac:dyDescent="0.3">
      <c r="A519" s="702"/>
      <c r="B519" s="676"/>
      <c r="C519" s="729"/>
      <c r="D519" s="89" t="s">
        <v>80</v>
      </c>
      <c r="E519" s="679"/>
      <c r="F519" s="747"/>
      <c r="G519" s="90">
        <f t="shared" si="163"/>
        <v>0</v>
      </c>
      <c r="H519" s="91">
        <f t="shared" si="169"/>
        <v>0</v>
      </c>
      <c r="I519" s="92"/>
      <c r="J519" s="92"/>
      <c r="K519" s="92"/>
      <c r="L519" s="93"/>
      <c r="M519" s="110">
        <f t="shared" si="148"/>
        <v>0</v>
      </c>
      <c r="N519" s="98"/>
      <c r="O519" s="98"/>
      <c r="P519" s="98"/>
      <c r="Q519" s="98"/>
      <c r="R519" s="99"/>
      <c r="S519" s="100"/>
      <c r="T519" s="100"/>
      <c r="U519" s="100"/>
      <c r="V519" s="78"/>
      <c r="W519" s="78"/>
      <c r="X519" s="81"/>
      <c r="Y519" s="80"/>
      <c r="Z519" s="81"/>
      <c r="AA519" s="82"/>
      <c r="AB519" s="75"/>
      <c r="AC519" s="75"/>
      <c r="AD519" s="75"/>
      <c r="AE519" s="75"/>
      <c r="AF519" s="76"/>
      <c r="AG519" s="103"/>
      <c r="AH519" s="106"/>
      <c r="AI519" s="111"/>
      <c r="AJ519" s="112">
        <f t="shared" si="209"/>
        <v>0</v>
      </c>
      <c r="AK519" s="105" t="s">
        <v>75</v>
      </c>
      <c r="AL519" s="92" t="s">
        <v>75</v>
      </c>
      <c r="AM519" s="106" t="s">
        <v>75</v>
      </c>
      <c r="AN519" s="103" t="s">
        <v>75</v>
      </c>
      <c r="AO519" s="92" t="s">
        <v>77</v>
      </c>
      <c r="AP519" s="106" t="s">
        <v>77</v>
      </c>
      <c r="AQ519" s="103"/>
      <c r="AR519" s="92"/>
      <c r="AS519" s="92"/>
      <c r="AT519" s="92"/>
      <c r="AU519" s="106"/>
      <c r="AV519" s="107">
        <f t="shared" si="164"/>
        <v>0</v>
      </c>
      <c r="AW519" s="78"/>
      <c r="AX519" s="78"/>
      <c r="AY519" s="78"/>
      <c r="AZ519" s="78"/>
      <c r="BA519" s="78"/>
      <c r="BB519" s="78"/>
      <c r="BC519" s="78"/>
      <c r="BD519" s="78"/>
      <c r="BE519" s="81"/>
    </row>
    <row r="520" spans="1:57" ht="34.049999999999997" customHeight="1" x14ac:dyDescent="0.3">
      <c r="A520" s="702"/>
      <c r="B520" s="674" t="s">
        <v>285</v>
      </c>
      <c r="C520" s="726">
        <v>1998294</v>
      </c>
      <c r="D520" s="51" t="s">
        <v>74</v>
      </c>
      <c r="E520" s="719">
        <v>37</v>
      </c>
      <c r="F520" s="745">
        <f>E520-SUM(M520:M524)</f>
        <v>-1</v>
      </c>
      <c r="G520" s="53">
        <f t="shared" si="163"/>
        <v>0</v>
      </c>
      <c r="H520" s="54">
        <f t="shared" si="169"/>
        <v>0</v>
      </c>
      <c r="I520" s="55"/>
      <c r="J520" s="55"/>
      <c r="K520" s="55"/>
      <c r="L520" s="56"/>
      <c r="M520" s="57">
        <f t="shared" si="148"/>
        <v>0</v>
      </c>
      <c r="N520" s="58"/>
      <c r="O520" s="58"/>
      <c r="P520" s="58"/>
      <c r="Q520" s="58"/>
      <c r="R520" s="61"/>
      <c r="S520" s="113"/>
      <c r="T520" s="113"/>
      <c r="U520" s="113"/>
      <c r="V520" s="58"/>
      <c r="W520" s="58"/>
      <c r="X520" s="61"/>
      <c r="Y520" s="60"/>
      <c r="Z520" s="61"/>
      <c r="AA520" s="67"/>
      <c r="AB520" s="55"/>
      <c r="AC520" s="55"/>
      <c r="AD520" s="55"/>
      <c r="AE520" s="55"/>
      <c r="AF520" s="56"/>
      <c r="AG520" s="67"/>
      <c r="AH520" s="70"/>
      <c r="AI520" s="69"/>
      <c r="AJ520" s="68">
        <f t="shared" ref="AJ520:AJ521" si="210">SUM(AN520:AP520)</f>
        <v>0</v>
      </c>
      <c r="AK520" s="69" t="s">
        <v>75</v>
      </c>
      <c r="AL520" s="55" t="s">
        <v>75</v>
      </c>
      <c r="AM520" s="70" t="s">
        <v>75</v>
      </c>
      <c r="AN520" s="67"/>
      <c r="AO520" s="55"/>
      <c r="AP520" s="70"/>
      <c r="AQ520" s="67" t="s">
        <v>75</v>
      </c>
      <c r="AR520" s="55" t="s">
        <v>75</v>
      </c>
      <c r="AS520" s="55" t="s">
        <v>75</v>
      </c>
      <c r="AT520" s="55" t="s">
        <v>75</v>
      </c>
      <c r="AU520" s="70" t="s">
        <v>75</v>
      </c>
      <c r="AV520" s="71">
        <f t="shared" si="164"/>
        <v>0</v>
      </c>
      <c r="AW520" s="58"/>
      <c r="AX520" s="58"/>
      <c r="AY520" s="58"/>
      <c r="AZ520" s="58"/>
      <c r="BA520" s="58"/>
      <c r="BB520" s="58"/>
      <c r="BC520" s="58"/>
      <c r="BD520" s="58"/>
      <c r="BE520" s="61"/>
    </row>
    <row r="521" spans="1:57" ht="34.049999999999997" customHeight="1" x14ac:dyDescent="0.3">
      <c r="A521" s="702"/>
      <c r="B521" s="675"/>
      <c r="C521" s="727"/>
      <c r="D521" s="72" t="s">
        <v>76</v>
      </c>
      <c r="E521" s="678"/>
      <c r="F521" s="746"/>
      <c r="G521" s="73">
        <f t="shared" si="163"/>
        <v>0</v>
      </c>
      <c r="H521" s="74">
        <f t="shared" si="169"/>
        <v>0</v>
      </c>
      <c r="I521" s="75"/>
      <c r="J521" s="75"/>
      <c r="K521" s="75"/>
      <c r="L521" s="76"/>
      <c r="M521" s="77">
        <f t="shared" si="148"/>
        <v>0</v>
      </c>
      <c r="N521" s="78"/>
      <c r="O521" s="78"/>
      <c r="P521" s="78"/>
      <c r="Q521" s="78"/>
      <c r="R521" s="81"/>
      <c r="S521" s="62"/>
      <c r="T521" s="62"/>
      <c r="U521" s="62"/>
      <c r="V521" s="108"/>
      <c r="W521" s="108"/>
      <c r="X521" s="63"/>
      <c r="Y521" s="109"/>
      <c r="Z521" s="63"/>
      <c r="AA521" s="64"/>
      <c r="AB521" s="65"/>
      <c r="AC521" s="65"/>
      <c r="AD521" s="65"/>
      <c r="AE521" s="65"/>
      <c r="AF521" s="66"/>
      <c r="AG521" s="82"/>
      <c r="AH521" s="85"/>
      <c r="AI521" s="84"/>
      <c r="AJ521" s="83">
        <f t="shared" si="210"/>
        <v>0</v>
      </c>
      <c r="AK521" s="84" t="s">
        <v>77</v>
      </c>
      <c r="AL521" s="75" t="s">
        <v>77</v>
      </c>
      <c r="AM521" s="85" t="s">
        <v>77</v>
      </c>
      <c r="AN521" s="82"/>
      <c r="AO521" s="75"/>
      <c r="AP521" s="85"/>
      <c r="AQ521" s="82" t="s">
        <v>75</v>
      </c>
      <c r="AR521" s="75" t="s">
        <v>75</v>
      </c>
      <c r="AS521" s="75" t="s">
        <v>75</v>
      </c>
      <c r="AT521" s="75" t="s">
        <v>75</v>
      </c>
      <c r="AU521" s="85" t="s">
        <v>75</v>
      </c>
      <c r="AV521" s="86">
        <f t="shared" si="164"/>
        <v>0</v>
      </c>
      <c r="AW521" s="108"/>
      <c r="AX521" s="108"/>
      <c r="AY521" s="108"/>
      <c r="AZ521" s="108"/>
      <c r="BA521" s="108"/>
      <c r="BB521" s="108"/>
      <c r="BC521" s="108"/>
      <c r="BD521" s="108"/>
      <c r="BE521" s="63"/>
    </row>
    <row r="522" spans="1:57" ht="34.049999999999997" customHeight="1" x14ac:dyDescent="0.3">
      <c r="A522" s="702"/>
      <c r="B522" s="675"/>
      <c r="C522" s="727"/>
      <c r="D522" s="72" t="s">
        <v>78</v>
      </c>
      <c r="E522" s="678"/>
      <c r="F522" s="746"/>
      <c r="G522" s="73">
        <f t="shared" si="163"/>
        <v>0</v>
      </c>
      <c r="H522" s="74">
        <f t="shared" si="169"/>
        <v>0</v>
      </c>
      <c r="I522" s="75"/>
      <c r="J522" s="75"/>
      <c r="K522" s="75"/>
      <c r="L522" s="76"/>
      <c r="M522" s="77">
        <f t="shared" si="148"/>
        <v>0</v>
      </c>
      <c r="N522" s="78"/>
      <c r="O522" s="78"/>
      <c r="P522" s="78"/>
      <c r="Q522" s="78"/>
      <c r="R522" s="81"/>
      <c r="S522" s="62"/>
      <c r="T522" s="62"/>
      <c r="U522" s="62"/>
      <c r="V522" s="108"/>
      <c r="W522" s="108"/>
      <c r="X522" s="63"/>
      <c r="Y522" s="109"/>
      <c r="Z522" s="63"/>
      <c r="AA522" s="64"/>
      <c r="AB522" s="65"/>
      <c r="AC522" s="65"/>
      <c r="AD522" s="65"/>
      <c r="AE522" s="65"/>
      <c r="AF522" s="66"/>
      <c r="AG522" s="82"/>
      <c r="AH522" s="85"/>
      <c r="AI522" s="84"/>
      <c r="AJ522" s="83">
        <f>SUM(AK522:AM522)</f>
        <v>0</v>
      </c>
      <c r="AK522" s="84"/>
      <c r="AL522" s="75"/>
      <c r="AM522" s="85"/>
      <c r="AN522" s="82" t="s">
        <v>75</v>
      </c>
      <c r="AO522" s="75" t="s">
        <v>75</v>
      </c>
      <c r="AP522" s="85" t="s">
        <v>75</v>
      </c>
      <c r="AQ522" s="82" t="s">
        <v>75</v>
      </c>
      <c r="AR522" s="75" t="s">
        <v>75</v>
      </c>
      <c r="AS522" s="75" t="s">
        <v>75</v>
      </c>
      <c r="AT522" s="75" t="s">
        <v>75</v>
      </c>
      <c r="AU522" s="85" t="s">
        <v>75</v>
      </c>
      <c r="AV522" s="86">
        <f t="shared" si="164"/>
        <v>0</v>
      </c>
      <c r="AW522" s="108"/>
      <c r="AX522" s="108"/>
      <c r="AY522" s="108"/>
      <c r="AZ522" s="108"/>
      <c r="BA522" s="108"/>
      <c r="BB522" s="108"/>
      <c r="BC522" s="108"/>
      <c r="BD522" s="108"/>
      <c r="BE522" s="63"/>
    </row>
    <row r="523" spans="1:57" ht="34.049999999999997" customHeight="1" x14ac:dyDescent="0.3">
      <c r="A523" s="702"/>
      <c r="B523" s="675"/>
      <c r="C523" s="727"/>
      <c r="D523" s="72" t="s">
        <v>79</v>
      </c>
      <c r="E523" s="678"/>
      <c r="F523" s="746"/>
      <c r="G523" s="73">
        <f t="shared" si="163"/>
        <v>38</v>
      </c>
      <c r="H523" s="74">
        <f t="shared" si="169"/>
        <v>0</v>
      </c>
      <c r="I523" s="75"/>
      <c r="J523" s="75"/>
      <c r="K523" s="75"/>
      <c r="L523" s="76"/>
      <c r="M523" s="77">
        <f t="shared" si="148"/>
        <v>38</v>
      </c>
      <c r="N523" s="78">
        <v>38</v>
      </c>
      <c r="O523" s="78"/>
      <c r="P523" s="78"/>
      <c r="Q523" s="78"/>
      <c r="R523" s="81"/>
      <c r="S523" s="62">
        <v>1</v>
      </c>
      <c r="T523" s="62"/>
      <c r="U523" s="62"/>
      <c r="V523" s="108">
        <v>37</v>
      </c>
      <c r="W523" s="108"/>
      <c r="X523" s="63"/>
      <c r="Y523" s="109">
        <v>33</v>
      </c>
      <c r="Z523" s="63">
        <v>5</v>
      </c>
      <c r="AA523" s="64"/>
      <c r="AB523" s="65">
        <v>10</v>
      </c>
      <c r="AC523" s="65">
        <v>10</v>
      </c>
      <c r="AD523" s="65">
        <v>2</v>
      </c>
      <c r="AE523" s="65">
        <v>38</v>
      </c>
      <c r="AF523" s="66">
        <v>6</v>
      </c>
      <c r="AG523" s="82">
        <v>45</v>
      </c>
      <c r="AH523" s="85">
        <v>17</v>
      </c>
      <c r="AI523" s="84">
        <v>115</v>
      </c>
      <c r="AJ523" s="83">
        <f t="shared" ref="AJ523:AJ524" si="211">SUM(AQ523:AU523)</f>
        <v>38</v>
      </c>
      <c r="AK523" s="84" t="s">
        <v>77</v>
      </c>
      <c r="AL523" s="75" t="s">
        <v>77</v>
      </c>
      <c r="AM523" s="85" t="s">
        <v>77</v>
      </c>
      <c r="AN523" s="82" t="s">
        <v>75</v>
      </c>
      <c r="AO523" s="75" t="s">
        <v>75</v>
      </c>
      <c r="AP523" s="85" t="s">
        <v>75</v>
      </c>
      <c r="AQ523" s="82"/>
      <c r="AR523" s="75">
        <v>1</v>
      </c>
      <c r="AS523" s="75">
        <v>28</v>
      </c>
      <c r="AT523" s="75">
        <v>4</v>
      </c>
      <c r="AU523" s="85">
        <v>5</v>
      </c>
      <c r="AV523" s="86">
        <f t="shared" si="164"/>
        <v>0</v>
      </c>
      <c r="AW523" s="108"/>
      <c r="AX523" s="108"/>
      <c r="AY523" s="108"/>
      <c r="AZ523" s="108"/>
      <c r="BA523" s="108"/>
      <c r="BB523" s="108"/>
      <c r="BC523" s="108"/>
      <c r="BD523" s="108"/>
      <c r="BE523" s="63"/>
    </row>
    <row r="524" spans="1:57" ht="34.049999999999997" customHeight="1" x14ac:dyDescent="0.3">
      <c r="A524" s="702"/>
      <c r="B524" s="676"/>
      <c r="C524" s="729"/>
      <c r="D524" s="89" t="s">
        <v>80</v>
      </c>
      <c r="E524" s="679"/>
      <c r="F524" s="747"/>
      <c r="G524" s="90">
        <f t="shared" si="163"/>
        <v>0</v>
      </c>
      <c r="H524" s="91">
        <f t="shared" si="169"/>
        <v>0</v>
      </c>
      <c r="I524" s="92"/>
      <c r="J524" s="92"/>
      <c r="K524" s="92"/>
      <c r="L524" s="93"/>
      <c r="M524" s="110">
        <f t="shared" si="148"/>
        <v>0</v>
      </c>
      <c r="N524" s="98"/>
      <c r="O524" s="98"/>
      <c r="P524" s="98"/>
      <c r="Q524" s="98"/>
      <c r="R524" s="99"/>
      <c r="S524" s="114"/>
      <c r="T524" s="114"/>
      <c r="U524" s="114"/>
      <c r="V524" s="98"/>
      <c r="W524" s="98"/>
      <c r="X524" s="99"/>
      <c r="Y524" s="97"/>
      <c r="Z524" s="99"/>
      <c r="AA524" s="103"/>
      <c r="AB524" s="92"/>
      <c r="AC524" s="92"/>
      <c r="AD524" s="92"/>
      <c r="AE524" s="92"/>
      <c r="AF524" s="93"/>
      <c r="AG524" s="103"/>
      <c r="AH524" s="106"/>
      <c r="AI524" s="105"/>
      <c r="AJ524" s="104">
        <f t="shared" si="211"/>
        <v>0</v>
      </c>
      <c r="AK524" s="105" t="s">
        <v>75</v>
      </c>
      <c r="AL524" s="92" t="s">
        <v>75</v>
      </c>
      <c r="AM524" s="106" t="s">
        <v>75</v>
      </c>
      <c r="AN524" s="103" t="s">
        <v>75</v>
      </c>
      <c r="AO524" s="92" t="s">
        <v>77</v>
      </c>
      <c r="AP524" s="106" t="s">
        <v>77</v>
      </c>
      <c r="AQ524" s="103"/>
      <c r="AR524" s="92"/>
      <c r="AS524" s="92"/>
      <c r="AT524" s="92"/>
      <c r="AU524" s="106"/>
      <c r="AV524" s="107">
        <f t="shared" si="164"/>
        <v>0</v>
      </c>
      <c r="AW524" s="98"/>
      <c r="AX524" s="98"/>
      <c r="AY524" s="98"/>
      <c r="AZ524" s="98"/>
      <c r="BA524" s="98"/>
      <c r="BB524" s="98"/>
      <c r="BC524" s="98"/>
      <c r="BD524" s="98"/>
      <c r="BE524" s="99"/>
    </row>
    <row r="525" spans="1:57" ht="34.049999999999997" customHeight="1" x14ac:dyDescent="0.3">
      <c r="A525" s="702"/>
      <c r="B525" s="674" t="s">
        <v>286</v>
      </c>
      <c r="C525" s="726">
        <v>1998288</v>
      </c>
      <c r="D525" s="51" t="s">
        <v>74</v>
      </c>
      <c r="E525" s="719">
        <v>21</v>
      </c>
      <c r="F525" s="745">
        <f>E525-SUM(M525:M529)</f>
        <v>-1</v>
      </c>
      <c r="G525" s="53">
        <f t="shared" si="163"/>
        <v>0</v>
      </c>
      <c r="H525" s="54">
        <f t="shared" si="169"/>
        <v>0</v>
      </c>
      <c r="I525" s="55"/>
      <c r="J525" s="55"/>
      <c r="K525" s="55"/>
      <c r="L525" s="56"/>
      <c r="M525" s="57">
        <f t="shared" si="148"/>
        <v>0</v>
      </c>
      <c r="N525" s="58"/>
      <c r="O525" s="58"/>
      <c r="P525" s="58"/>
      <c r="Q525" s="58"/>
      <c r="R525" s="59"/>
      <c r="S525" s="60"/>
      <c r="T525" s="58"/>
      <c r="U525" s="58"/>
      <c r="V525" s="55"/>
      <c r="W525" s="58"/>
      <c r="X525" s="61"/>
      <c r="Y525" s="62"/>
      <c r="Z525" s="63"/>
      <c r="AA525" s="64"/>
      <c r="AB525" s="65"/>
      <c r="AC525" s="65"/>
      <c r="AD525" s="65"/>
      <c r="AE525" s="65"/>
      <c r="AF525" s="66"/>
      <c r="AG525" s="64"/>
      <c r="AH525" s="66"/>
      <c r="AI525" s="67"/>
      <c r="AJ525" s="68">
        <f t="shared" ref="AJ525:AJ526" si="212">SUM(AN525:AP525)</f>
        <v>0</v>
      </c>
      <c r="AK525" s="69" t="s">
        <v>75</v>
      </c>
      <c r="AL525" s="55" t="s">
        <v>75</v>
      </c>
      <c r="AM525" s="70" t="s">
        <v>75</v>
      </c>
      <c r="AN525" s="67"/>
      <c r="AO525" s="55"/>
      <c r="AP525" s="70"/>
      <c r="AQ525" s="67" t="s">
        <v>75</v>
      </c>
      <c r="AR525" s="55" t="s">
        <v>75</v>
      </c>
      <c r="AS525" s="55" t="s">
        <v>75</v>
      </c>
      <c r="AT525" s="55" t="s">
        <v>75</v>
      </c>
      <c r="AU525" s="56" t="s">
        <v>75</v>
      </c>
      <c r="AV525" s="71">
        <f t="shared" si="164"/>
        <v>0</v>
      </c>
      <c r="AW525" s="58"/>
      <c r="AX525" s="58"/>
      <c r="AY525" s="58"/>
      <c r="AZ525" s="58"/>
      <c r="BA525" s="58"/>
      <c r="BB525" s="58"/>
      <c r="BC525" s="58"/>
      <c r="BD525" s="58"/>
      <c r="BE525" s="61"/>
    </row>
    <row r="526" spans="1:57" ht="34.049999999999997" customHeight="1" x14ac:dyDescent="0.3">
      <c r="A526" s="702"/>
      <c r="B526" s="675"/>
      <c r="C526" s="727"/>
      <c r="D526" s="72" t="s">
        <v>76</v>
      </c>
      <c r="E526" s="678"/>
      <c r="F526" s="746"/>
      <c r="G526" s="73">
        <f t="shared" si="163"/>
        <v>0</v>
      </c>
      <c r="H526" s="74">
        <f t="shared" si="169"/>
        <v>0</v>
      </c>
      <c r="I526" s="75"/>
      <c r="J526" s="75"/>
      <c r="K526" s="75"/>
      <c r="L526" s="76"/>
      <c r="M526" s="77">
        <f t="shared" si="148"/>
        <v>0</v>
      </c>
      <c r="N526" s="78"/>
      <c r="O526" s="78"/>
      <c r="P526" s="78"/>
      <c r="Q526" s="78"/>
      <c r="R526" s="79"/>
      <c r="S526" s="80"/>
      <c r="T526" s="75"/>
      <c r="U526" s="75"/>
      <c r="V526" s="78"/>
      <c r="W526" s="78"/>
      <c r="X526" s="81"/>
      <c r="Y526" s="62"/>
      <c r="Z526" s="63"/>
      <c r="AA526" s="64"/>
      <c r="AB526" s="65"/>
      <c r="AC526" s="65"/>
      <c r="AD526" s="65"/>
      <c r="AE526" s="65"/>
      <c r="AF526" s="66"/>
      <c r="AG526" s="82"/>
      <c r="AH526" s="76"/>
      <c r="AI526" s="82"/>
      <c r="AJ526" s="83">
        <f t="shared" si="212"/>
        <v>0</v>
      </c>
      <c r="AK526" s="84" t="s">
        <v>77</v>
      </c>
      <c r="AL526" s="75" t="s">
        <v>77</v>
      </c>
      <c r="AM526" s="85" t="s">
        <v>77</v>
      </c>
      <c r="AN526" s="82"/>
      <c r="AO526" s="75"/>
      <c r="AP526" s="85"/>
      <c r="AQ526" s="82" t="s">
        <v>75</v>
      </c>
      <c r="AR526" s="75" t="s">
        <v>75</v>
      </c>
      <c r="AS526" s="75" t="s">
        <v>75</v>
      </c>
      <c r="AT526" s="75" t="s">
        <v>75</v>
      </c>
      <c r="AU526" s="76" t="s">
        <v>75</v>
      </c>
      <c r="AV526" s="86">
        <f t="shared" si="164"/>
        <v>0</v>
      </c>
      <c r="AW526" s="78"/>
      <c r="AX526" s="78"/>
      <c r="AY526" s="78"/>
      <c r="AZ526" s="78"/>
      <c r="BA526" s="78"/>
      <c r="BB526" s="78"/>
      <c r="BC526" s="78"/>
      <c r="BD526" s="78"/>
      <c r="BE526" s="81"/>
    </row>
    <row r="527" spans="1:57" ht="34.049999999999997" customHeight="1" x14ac:dyDescent="0.3">
      <c r="A527" s="702"/>
      <c r="B527" s="675"/>
      <c r="C527" s="727"/>
      <c r="D527" s="72" t="s">
        <v>78</v>
      </c>
      <c r="E527" s="678"/>
      <c r="F527" s="746"/>
      <c r="G527" s="73">
        <f t="shared" si="163"/>
        <v>0</v>
      </c>
      <c r="H527" s="74">
        <f t="shared" si="169"/>
        <v>0</v>
      </c>
      <c r="I527" s="75"/>
      <c r="J527" s="75"/>
      <c r="K527" s="75"/>
      <c r="L527" s="76"/>
      <c r="M527" s="77">
        <f t="shared" si="148"/>
        <v>0</v>
      </c>
      <c r="N527" s="78"/>
      <c r="O527" s="78"/>
      <c r="P527" s="78"/>
      <c r="Q527" s="87"/>
      <c r="R527" s="79"/>
      <c r="S527" s="80"/>
      <c r="T527" s="78"/>
      <c r="U527" s="78"/>
      <c r="V527" s="78"/>
      <c r="W527" s="78"/>
      <c r="X527" s="81"/>
      <c r="Y527" s="62"/>
      <c r="Z527" s="63"/>
      <c r="AA527" s="64"/>
      <c r="AB527" s="65"/>
      <c r="AC527" s="65"/>
      <c r="AD527" s="65"/>
      <c r="AE527" s="65"/>
      <c r="AF527" s="66"/>
      <c r="AG527" s="82"/>
      <c r="AH527" s="76"/>
      <c r="AI527" s="82"/>
      <c r="AJ527" s="83">
        <f>SUM(AK527:AM527)</f>
        <v>0</v>
      </c>
      <c r="AK527" s="84"/>
      <c r="AL527" s="75"/>
      <c r="AM527" s="85"/>
      <c r="AN527" s="82" t="s">
        <v>75</v>
      </c>
      <c r="AO527" s="75" t="s">
        <v>75</v>
      </c>
      <c r="AP527" s="85" t="s">
        <v>75</v>
      </c>
      <c r="AQ527" s="82" t="s">
        <v>75</v>
      </c>
      <c r="AR527" s="75" t="s">
        <v>75</v>
      </c>
      <c r="AS527" s="75" t="s">
        <v>75</v>
      </c>
      <c r="AT527" s="75" t="s">
        <v>75</v>
      </c>
      <c r="AU527" s="76" t="s">
        <v>75</v>
      </c>
      <c r="AV527" s="86">
        <f t="shared" si="164"/>
        <v>0</v>
      </c>
      <c r="AW527" s="78"/>
      <c r="AX527" s="78"/>
      <c r="AY527" s="78"/>
      <c r="AZ527" s="78"/>
      <c r="BA527" s="78"/>
      <c r="BB527" s="78"/>
      <c r="BC527" s="78"/>
      <c r="BD527" s="78"/>
      <c r="BE527" s="81"/>
    </row>
    <row r="528" spans="1:57" ht="34.049999999999997" customHeight="1" x14ac:dyDescent="0.3">
      <c r="A528" s="702"/>
      <c r="B528" s="675"/>
      <c r="C528" s="727"/>
      <c r="D528" s="72" t="s">
        <v>79</v>
      </c>
      <c r="E528" s="678"/>
      <c r="F528" s="746"/>
      <c r="G528" s="73">
        <f t="shared" si="163"/>
        <v>22</v>
      </c>
      <c r="H528" s="74">
        <f t="shared" si="169"/>
        <v>0</v>
      </c>
      <c r="I528" s="75"/>
      <c r="J528" s="75"/>
      <c r="K528" s="75"/>
      <c r="L528" s="76"/>
      <c r="M528" s="77">
        <f t="shared" si="148"/>
        <v>22</v>
      </c>
      <c r="N528" s="78">
        <v>22</v>
      </c>
      <c r="O528" s="78"/>
      <c r="P528" s="78"/>
      <c r="Q528" s="78"/>
      <c r="R528" s="79"/>
      <c r="S528" s="80">
        <v>1</v>
      </c>
      <c r="T528" s="78"/>
      <c r="U528" s="78"/>
      <c r="V528" s="78">
        <v>21</v>
      </c>
      <c r="W528" s="78"/>
      <c r="X528" s="81"/>
      <c r="Y528" s="62">
        <v>18</v>
      </c>
      <c r="Z528" s="63">
        <v>4</v>
      </c>
      <c r="AA528" s="64"/>
      <c r="AB528" s="65">
        <v>11</v>
      </c>
      <c r="AC528" s="65">
        <v>10</v>
      </c>
      <c r="AD528" s="65">
        <v>7</v>
      </c>
      <c r="AE528" s="65">
        <v>9</v>
      </c>
      <c r="AF528" s="66">
        <v>1</v>
      </c>
      <c r="AG528" s="82">
        <v>44</v>
      </c>
      <c r="AH528" s="76">
        <v>19</v>
      </c>
      <c r="AI528" s="82">
        <v>95</v>
      </c>
      <c r="AJ528" s="83">
        <f t="shared" ref="AJ528:AJ529" si="213">SUM(AQ528:AU528)</f>
        <v>22</v>
      </c>
      <c r="AK528" s="84" t="s">
        <v>77</v>
      </c>
      <c r="AL528" s="75" t="s">
        <v>77</v>
      </c>
      <c r="AM528" s="85" t="s">
        <v>77</v>
      </c>
      <c r="AN528" s="82" t="s">
        <v>75</v>
      </c>
      <c r="AO528" s="75" t="s">
        <v>75</v>
      </c>
      <c r="AP528" s="85" t="s">
        <v>75</v>
      </c>
      <c r="AQ528" s="88">
        <v>1</v>
      </c>
      <c r="AR528" s="76">
        <v>3</v>
      </c>
      <c r="AS528" s="76">
        <v>15</v>
      </c>
      <c r="AT528" s="76">
        <v>3</v>
      </c>
      <c r="AU528" s="85"/>
      <c r="AV528" s="86">
        <f t="shared" si="164"/>
        <v>0</v>
      </c>
      <c r="AW528" s="78"/>
      <c r="AX528" s="78"/>
      <c r="AY528" s="78"/>
      <c r="AZ528" s="78"/>
      <c r="BA528" s="78"/>
      <c r="BB528" s="78"/>
      <c r="BC528" s="78"/>
      <c r="BD528" s="78"/>
      <c r="BE528" s="81"/>
    </row>
    <row r="529" spans="1:57" ht="34.049999999999997" customHeight="1" x14ac:dyDescent="0.3">
      <c r="A529" s="702"/>
      <c r="B529" s="676"/>
      <c r="C529" s="729"/>
      <c r="D529" s="89" t="s">
        <v>80</v>
      </c>
      <c r="E529" s="679"/>
      <c r="F529" s="747"/>
      <c r="G529" s="90">
        <f t="shared" si="163"/>
        <v>0</v>
      </c>
      <c r="H529" s="91">
        <f t="shared" si="169"/>
        <v>0</v>
      </c>
      <c r="I529" s="92"/>
      <c r="J529" s="92"/>
      <c r="K529" s="92"/>
      <c r="L529" s="93"/>
      <c r="M529" s="94">
        <f t="shared" si="148"/>
        <v>0</v>
      </c>
      <c r="N529" s="95"/>
      <c r="O529" s="95"/>
      <c r="P529" s="95"/>
      <c r="Q529" s="95"/>
      <c r="R529" s="96"/>
      <c r="S529" s="97"/>
      <c r="T529" s="98"/>
      <c r="U529" s="98"/>
      <c r="V529" s="98"/>
      <c r="W529" s="98"/>
      <c r="X529" s="99"/>
      <c r="Y529" s="100"/>
      <c r="Z529" s="81"/>
      <c r="AA529" s="82"/>
      <c r="AB529" s="75"/>
      <c r="AC529" s="75"/>
      <c r="AD529" s="75"/>
      <c r="AE529" s="75"/>
      <c r="AF529" s="76"/>
      <c r="AG529" s="101"/>
      <c r="AH529" s="102"/>
      <c r="AI529" s="103"/>
      <c r="AJ529" s="104">
        <f t="shared" si="213"/>
        <v>0</v>
      </c>
      <c r="AK529" s="105" t="s">
        <v>75</v>
      </c>
      <c r="AL529" s="92" t="s">
        <v>75</v>
      </c>
      <c r="AM529" s="106" t="s">
        <v>75</v>
      </c>
      <c r="AN529" s="103" t="s">
        <v>75</v>
      </c>
      <c r="AO529" s="92" t="s">
        <v>77</v>
      </c>
      <c r="AP529" s="106" t="s">
        <v>77</v>
      </c>
      <c r="AQ529" s="103"/>
      <c r="AR529" s="92"/>
      <c r="AS529" s="92"/>
      <c r="AT529" s="92"/>
      <c r="AU529" s="93"/>
      <c r="AV529" s="107">
        <f t="shared" si="164"/>
        <v>0</v>
      </c>
      <c r="AW529" s="98"/>
      <c r="AX529" s="98"/>
      <c r="AY529" s="98"/>
      <c r="AZ529" s="98"/>
      <c r="BA529" s="98"/>
      <c r="BB529" s="98"/>
      <c r="BC529" s="98"/>
      <c r="BD529" s="98"/>
      <c r="BE529" s="99"/>
    </row>
    <row r="530" spans="1:57" ht="34.049999999999997" customHeight="1" x14ac:dyDescent="0.3">
      <c r="A530" s="702"/>
      <c r="B530" s="674" t="s">
        <v>287</v>
      </c>
      <c r="C530" s="726">
        <v>1998265</v>
      </c>
      <c r="D530" s="51" t="s">
        <v>74</v>
      </c>
      <c r="E530" s="719">
        <v>24</v>
      </c>
      <c r="F530" s="745">
        <f>E530-SUM(M530:M534)</f>
        <v>0</v>
      </c>
      <c r="G530" s="53">
        <f t="shared" si="163"/>
        <v>0</v>
      </c>
      <c r="H530" s="54">
        <f t="shared" si="169"/>
        <v>0</v>
      </c>
      <c r="I530" s="55"/>
      <c r="J530" s="55"/>
      <c r="K530" s="55"/>
      <c r="L530" s="56"/>
      <c r="M530" s="57">
        <f t="shared" si="148"/>
        <v>0</v>
      </c>
      <c r="N530" s="58"/>
      <c r="O530" s="58"/>
      <c r="P530" s="58"/>
      <c r="Q530" s="58"/>
      <c r="R530" s="61"/>
      <c r="S530" s="62"/>
      <c r="T530" s="62"/>
      <c r="U530" s="62"/>
      <c r="V530" s="108"/>
      <c r="W530" s="108"/>
      <c r="X530" s="63"/>
      <c r="Y530" s="60"/>
      <c r="Z530" s="61"/>
      <c r="AA530" s="67"/>
      <c r="AB530" s="55"/>
      <c r="AC530" s="55"/>
      <c r="AD530" s="55"/>
      <c r="AE530" s="55"/>
      <c r="AF530" s="56"/>
      <c r="AG530" s="67"/>
      <c r="AH530" s="70"/>
      <c r="AI530" s="69"/>
      <c r="AJ530" s="68">
        <f t="shared" ref="AJ530:AJ531" si="214">SUM(AN530:AP530)</f>
        <v>0</v>
      </c>
      <c r="AK530" s="69" t="s">
        <v>75</v>
      </c>
      <c r="AL530" s="55" t="s">
        <v>75</v>
      </c>
      <c r="AM530" s="70" t="s">
        <v>75</v>
      </c>
      <c r="AN530" s="67"/>
      <c r="AO530" s="55"/>
      <c r="AP530" s="70"/>
      <c r="AQ530" s="67" t="s">
        <v>75</v>
      </c>
      <c r="AR530" s="55" t="s">
        <v>75</v>
      </c>
      <c r="AS530" s="55" t="s">
        <v>75</v>
      </c>
      <c r="AT530" s="55" t="s">
        <v>75</v>
      </c>
      <c r="AU530" s="70" t="s">
        <v>75</v>
      </c>
      <c r="AV530" s="71">
        <f t="shared" si="164"/>
        <v>0</v>
      </c>
      <c r="AW530" s="108"/>
      <c r="AX530" s="108"/>
      <c r="AY530" s="108"/>
      <c r="AZ530" s="108"/>
      <c r="BA530" s="108"/>
      <c r="BB530" s="108"/>
      <c r="BC530" s="108"/>
      <c r="BD530" s="108"/>
      <c r="BE530" s="63"/>
    </row>
    <row r="531" spans="1:57" ht="34.049999999999997" customHeight="1" x14ac:dyDescent="0.3">
      <c r="A531" s="702"/>
      <c r="B531" s="675"/>
      <c r="C531" s="727"/>
      <c r="D531" s="72" t="s">
        <v>76</v>
      </c>
      <c r="E531" s="678"/>
      <c r="F531" s="746"/>
      <c r="G531" s="73">
        <f t="shared" si="163"/>
        <v>0</v>
      </c>
      <c r="H531" s="74">
        <f t="shared" si="169"/>
        <v>0</v>
      </c>
      <c r="I531" s="75"/>
      <c r="J531" s="75"/>
      <c r="K531" s="75"/>
      <c r="L531" s="76"/>
      <c r="M531" s="77">
        <f t="shared" si="148"/>
        <v>0</v>
      </c>
      <c r="N531" s="78"/>
      <c r="O531" s="78"/>
      <c r="P531" s="78"/>
      <c r="Q531" s="78"/>
      <c r="R531" s="81"/>
      <c r="S531" s="62"/>
      <c r="T531" s="62"/>
      <c r="U531" s="62"/>
      <c r="V531" s="108"/>
      <c r="W531" s="108"/>
      <c r="X531" s="63"/>
      <c r="Y531" s="109"/>
      <c r="Z531" s="63"/>
      <c r="AA531" s="64"/>
      <c r="AB531" s="65"/>
      <c r="AC531" s="65"/>
      <c r="AD531" s="65"/>
      <c r="AE531" s="65"/>
      <c r="AF531" s="66"/>
      <c r="AG531" s="82"/>
      <c r="AH531" s="85"/>
      <c r="AI531" s="84"/>
      <c r="AJ531" s="83">
        <f t="shared" si="214"/>
        <v>0</v>
      </c>
      <c r="AK531" s="84" t="s">
        <v>77</v>
      </c>
      <c r="AL531" s="75" t="s">
        <v>77</v>
      </c>
      <c r="AM531" s="85" t="s">
        <v>77</v>
      </c>
      <c r="AN531" s="82"/>
      <c r="AO531" s="75"/>
      <c r="AP531" s="85"/>
      <c r="AQ531" s="82" t="s">
        <v>75</v>
      </c>
      <c r="AR531" s="75" t="s">
        <v>75</v>
      </c>
      <c r="AS531" s="75" t="s">
        <v>75</v>
      </c>
      <c r="AT531" s="75" t="s">
        <v>75</v>
      </c>
      <c r="AU531" s="85" t="s">
        <v>75</v>
      </c>
      <c r="AV531" s="86">
        <f t="shared" si="164"/>
        <v>0</v>
      </c>
      <c r="AW531" s="108"/>
      <c r="AX531" s="108"/>
      <c r="AY531" s="108"/>
      <c r="AZ531" s="108"/>
      <c r="BA531" s="108"/>
      <c r="BB531" s="108"/>
      <c r="BC531" s="108"/>
      <c r="BD531" s="108"/>
      <c r="BE531" s="63"/>
    </row>
    <row r="532" spans="1:57" ht="34.049999999999997" customHeight="1" x14ac:dyDescent="0.3">
      <c r="A532" s="702"/>
      <c r="B532" s="675"/>
      <c r="C532" s="727"/>
      <c r="D532" s="72" t="s">
        <v>78</v>
      </c>
      <c r="E532" s="678"/>
      <c r="F532" s="746"/>
      <c r="G532" s="73">
        <f t="shared" si="163"/>
        <v>0</v>
      </c>
      <c r="H532" s="74">
        <f t="shared" si="169"/>
        <v>0</v>
      </c>
      <c r="I532" s="75"/>
      <c r="J532" s="75"/>
      <c r="K532" s="75"/>
      <c r="L532" s="76"/>
      <c r="M532" s="77">
        <f t="shared" si="148"/>
        <v>0</v>
      </c>
      <c r="N532" s="78"/>
      <c r="O532" s="78"/>
      <c r="P532" s="78"/>
      <c r="Q532" s="78"/>
      <c r="R532" s="81"/>
      <c r="S532" s="62"/>
      <c r="T532" s="62"/>
      <c r="U532" s="62"/>
      <c r="V532" s="108"/>
      <c r="W532" s="108"/>
      <c r="X532" s="63"/>
      <c r="Y532" s="109"/>
      <c r="Z532" s="63"/>
      <c r="AA532" s="64"/>
      <c r="AB532" s="65"/>
      <c r="AC532" s="65"/>
      <c r="AD532" s="65"/>
      <c r="AE532" s="65"/>
      <c r="AF532" s="66"/>
      <c r="AG532" s="82"/>
      <c r="AH532" s="85"/>
      <c r="AI532" s="84"/>
      <c r="AJ532" s="83">
        <f>SUM(AK532:AM532)</f>
        <v>0</v>
      </c>
      <c r="AK532" s="84"/>
      <c r="AL532" s="75"/>
      <c r="AM532" s="85"/>
      <c r="AN532" s="82" t="s">
        <v>75</v>
      </c>
      <c r="AO532" s="75" t="s">
        <v>75</v>
      </c>
      <c r="AP532" s="85" t="s">
        <v>75</v>
      </c>
      <c r="AQ532" s="82" t="s">
        <v>75</v>
      </c>
      <c r="AR532" s="75" t="s">
        <v>75</v>
      </c>
      <c r="AS532" s="75" t="s">
        <v>75</v>
      </c>
      <c r="AT532" s="75" t="s">
        <v>75</v>
      </c>
      <c r="AU532" s="85" t="s">
        <v>75</v>
      </c>
      <c r="AV532" s="86">
        <f t="shared" si="164"/>
        <v>0</v>
      </c>
      <c r="AW532" s="108"/>
      <c r="AX532" s="108"/>
      <c r="AY532" s="108"/>
      <c r="AZ532" s="108"/>
      <c r="BA532" s="108"/>
      <c r="BB532" s="108"/>
      <c r="BC532" s="108"/>
      <c r="BD532" s="108"/>
      <c r="BE532" s="63"/>
    </row>
    <row r="533" spans="1:57" ht="34.049999999999997" customHeight="1" x14ac:dyDescent="0.3">
      <c r="A533" s="702"/>
      <c r="B533" s="675"/>
      <c r="C533" s="727"/>
      <c r="D533" s="72" t="s">
        <v>79</v>
      </c>
      <c r="E533" s="678"/>
      <c r="F533" s="746"/>
      <c r="G533" s="73">
        <f t="shared" si="163"/>
        <v>24</v>
      </c>
      <c r="H533" s="74">
        <f t="shared" si="169"/>
        <v>1</v>
      </c>
      <c r="I533" s="75">
        <v>1</v>
      </c>
      <c r="J533" s="75"/>
      <c r="K533" s="75"/>
      <c r="L533" s="76"/>
      <c r="M533" s="77">
        <f t="shared" si="148"/>
        <v>24</v>
      </c>
      <c r="N533" s="78">
        <v>24</v>
      </c>
      <c r="O533" s="78"/>
      <c r="P533" s="78"/>
      <c r="Q533" s="78"/>
      <c r="R533" s="81"/>
      <c r="S533" s="62"/>
      <c r="T533" s="62"/>
      <c r="U533" s="62"/>
      <c r="V533" s="108">
        <v>24</v>
      </c>
      <c r="W533" s="108"/>
      <c r="X533" s="63"/>
      <c r="Y533" s="109">
        <v>22</v>
      </c>
      <c r="Z533" s="63">
        <v>2</v>
      </c>
      <c r="AA533" s="64"/>
      <c r="AB533" s="65">
        <v>6</v>
      </c>
      <c r="AC533" s="65">
        <v>6</v>
      </c>
      <c r="AD533" s="65">
        <v>3</v>
      </c>
      <c r="AE533" s="65">
        <v>11</v>
      </c>
      <c r="AF533" s="66">
        <v>2</v>
      </c>
      <c r="AG533" s="82">
        <v>43</v>
      </c>
      <c r="AH533" s="85">
        <v>20</v>
      </c>
      <c r="AI533" s="84">
        <v>120</v>
      </c>
      <c r="AJ533" s="83">
        <f t="shared" ref="AJ533:AJ534" si="215">SUM(AQ533:AU533)</f>
        <v>24</v>
      </c>
      <c r="AK533" s="84" t="s">
        <v>77</v>
      </c>
      <c r="AL533" s="75" t="s">
        <v>77</v>
      </c>
      <c r="AM533" s="85" t="s">
        <v>77</v>
      </c>
      <c r="AN533" s="82" t="s">
        <v>75</v>
      </c>
      <c r="AO533" s="75" t="s">
        <v>75</v>
      </c>
      <c r="AP533" s="85" t="s">
        <v>75</v>
      </c>
      <c r="AQ533" s="82">
        <v>2</v>
      </c>
      <c r="AR533" s="75">
        <v>0</v>
      </c>
      <c r="AS533" s="75">
        <v>6</v>
      </c>
      <c r="AT533" s="75">
        <v>9</v>
      </c>
      <c r="AU533" s="85">
        <v>7</v>
      </c>
      <c r="AV533" s="86">
        <f t="shared" si="164"/>
        <v>0</v>
      </c>
      <c r="AW533" s="108"/>
      <c r="AX533" s="108"/>
      <c r="AY533" s="108"/>
      <c r="AZ533" s="108"/>
      <c r="BA533" s="108"/>
      <c r="BB533" s="108"/>
      <c r="BC533" s="108"/>
      <c r="BD533" s="108"/>
      <c r="BE533" s="63"/>
    </row>
    <row r="534" spans="1:57" ht="34.049999999999997" customHeight="1" x14ac:dyDescent="0.3">
      <c r="A534" s="702"/>
      <c r="B534" s="676"/>
      <c r="C534" s="729"/>
      <c r="D534" s="89" t="s">
        <v>80</v>
      </c>
      <c r="E534" s="679"/>
      <c r="F534" s="747"/>
      <c r="G534" s="90">
        <f t="shared" si="163"/>
        <v>0</v>
      </c>
      <c r="H534" s="91">
        <f t="shared" si="169"/>
        <v>0</v>
      </c>
      <c r="I534" s="92"/>
      <c r="J534" s="92"/>
      <c r="K534" s="92"/>
      <c r="L534" s="93"/>
      <c r="M534" s="110">
        <f t="shared" si="148"/>
        <v>0</v>
      </c>
      <c r="N534" s="98"/>
      <c r="O534" s="98"/>
      <c r="P534" s="98"/>
      <c r="Q534" s="98"/>
      <c r="R534" s="99"/>
      <c r="S534" s="100"/>
      <c r="T534" s="100"/>
      <c r="U534" s="100"/>
      <c r="V534" s="78"/>
      <c r="W534" s="78"/>
      <c r="X534" s="81"/>
      <c r="Y534" s="80"/>
      <c r="Z534" s="81"/>
      <c r="AA534" s="82"/>
      <c r="AB534" s="75"/>
      <c r="AC534" s="75"/>
      <c r="AD534" s="75"/>
      <c r="AE534" s="75"/>
      <c r="AF534" s="76"/>
      <c r="AG534" s="103"/>
      <c r="AH534" s="106"/>
      <c r="AI534" s="111"/>
      <c r="AJ534" s="112">
        <f t="shared" si="215"/>
        <v>0</v>
      </c>
      <c r="AK534" s="105" t="s">
        <v>75</v>
      </c>
      <c r="AL534" s="92" t="s">
        <v>75</v>
      </c>
      <c r="AM534" s="106" t="s">
        <v>75</v>
      </c>
      <c r="AN534" s="103" t="s">
        <v>75</v>
      </c>
      <c r="AO534" s="92" t="s">
        <v>77</v>
      </c>
      <c r="AP534" s="106" t="s">
        <v>77</v>
      </c>
      <c r="AQ534" s="103"/>
      <c r="AR534" s="92"/>
      <c r="AS534" s="92"/>
      <c r="AT534" s="92"/>
      <c r="AU534" s="106"/>
      <c r="AV534" s="107">
        <f t="shared" si="164"/>
        <v>0</v>
      </c>
      <c r="AW534" s="78"/>
      <c r="AX534" s="78"/>
      <c r="AY534" s="78"/>
      <c r="AZ534" s="78"/>
      <c r="BA534" s="78"/>
      <c r="BB534" s="78"/>
      <c r="BC534" s="78"/>
      <c r="BD534" s="78"/>
      <c r="BE534" s="81"/>
    </row>
    <row r="535" spans="1:57" ht="34.049999999999997" customHeight="1" x14ac:dyDescent="0.3">
      <c r="A535" s="702"/>
      <c r="B535" s="674" t="s">
        <v>288</v>
      </c>
      <c r="C535" s="726">
        <v>1998455</v>
      </c>
      <c r="D535" s="51" t="s">
        <v>74</v>
      </c>
      <c r="E535" s="719">
        <v>13</v>
      </c>
      <c r="F535" s="745">
        <f>E535-SUM(M535:M539)</f>
        <v>-4</v>
      </c>
      <c r="G535" s="90">
        <f t="shared" si="163"/>
        <v>0</v>
      </c>
      <c r="H535" s="54">
        <f t="shared" si="169"/>
        <v>0</v>
      </c>
      <c r="I535" s="55"/>
      <c r="J535" s="55"/>
      <c r="K535" s="55"/>
      <c r="L535" s="56"/>
      <c r="M535" s="57">
        <f t="shared" si="148"/>
        <v>0</v>
      </c>
      <c r="N535" s="58"/>
      <c r="O535" s="58"/>
      <c r="P535" s="58"/>
      <c r="Q535" s="58"/>
      <c r="R535" s="61"/>
      <c r="S535" s="113"/>
      <c r="T535" s="113"/>
      <c r="U535" s="113"/>
      <c r="V535" s="58"/>
      <c r="W535" s="58"/>
      <c r="X535" s="61"/>
      <c r="Y535" s="60"/>
      <c r="Z535" s="61"/>
      <c r="AA535" s="67"/>
      <c r="AB535" s="55"/>
      <c r="AC535" s="55"/>
      <c r="AD535" s="55"/>
      <c r="AE535" s="55"/>
      <c r="AF535" s="56"/>
      <c r="AG535" s="67"/>
      <c r="AH535" s="70"/>
      <c r="AI535" s="69"/>
      <c r="AJ535" s="68">
        <f t="shared" ref="AJ535:AJ536" si="216">SUM(AN535:AP535)</f>
        <v>0</v>
      </c>
      <c r="AK535" s="69" t="s">
        <v>75</v>
      </c>
      <c r="AL535" s="55" t="s">
        <v>75</v>
      </c>
      <c r="AM535" s="70" t="s">
        <v>75</v>
      </c>
      <c r="AN535" s="67"/>
      <c r="AO535" s="55"/>
      <c r="AP535" s="70"/>
      <c r="AQ535" s="67" t="s">
        <v>75</v>
      </c>
      <c r="AR535" s="55" t="s">
        <v>75</v>
      </c>
      <c r="AS535" s="55" t="s">
        <v>75</v>
      </c>
      <c r="AT535" s="55" t="s">
        <v>75</v>
      </c>
      <c r="AU535" s="70" t="s">
        <v>75</v>
      </c>
      <c r="AV535" s="71">
        <f t="shared" si="164"/>
        <v>0</v>
      </c>
      <c r="AW535" s="58"/>
      <c r="AX535" s="58"/>
      <c r="AY535" s="58"/>
      <c r="AZ535" s="58"/>
      <c r="BA535" s="58"/>
      <c r="BB535" s="58"/>
      <c r="BC535" s="58"/>
      <c r="BD535" s="58"/>
      <c r="BE535" s="61"/>
    </row>
    <row r="536" spans="1:57" ht="34.049999999999997" customHeight="1" x14ac:dyDescent="0.3">
      <c r="A536" s="702"/>
      <c r="B536" s="675"/>
      <c r="C536" s="727"/>
      <c r="D536" s="72" t="s">
        <v>76</v>
      </c>
      <c r="E536" s="678"/>
      <c r="F536" s="746"/>
      <c r="G536" s="90">
        <f t="shared" si="163"/>
        <v>0</v>
      </c>
      <c r="H536" s="74">
        <f t="shared" si="169"/>
        <v>0</v>
      </c>
      <c r="I536" s="75"/>
      <c r="J536" s="75"/>
      <c r="K536" s="75"/>
      <c r="L536" s="76"/>
      <c r="M536" s="77">
        <f t="shared" si="148"/>
        <v>0</v>
      </c>
      <c r="N536" s="78"/>
      <c r="O536" s="78"/>
      <c r="P536" s="78"/>
      <c r="Q536" s="78"/>
      <c r="R536" s="81"/>
      <c r="S536" s="62"/>
      <c r="T536" s="62"/>
      <c r="U536" s="62"/>
      <c r="V536" s="108"/>
      <c r="W536" s="108"/>
      <c r="X536" s="63"/>
      <c r="Y536" s="109"/>
      <c r="Z536" s="63"/>
      <c r="AA536" s="64"/>
      <c r="AB536" s="65"/>
      <c r="AC536" s="65"/>
      <c r="AD536" s="65"/>
      <c r="AE536" s="65"/>
      <c r="AF536" s="66"/>
      <c r="AG536" s="82"/>
      <c r="AH536" s="85"/>
      <c r="AI536" s="84"/>
      <c r="AJ536" s="83">
        <f t="shared" si="216"/>
        <v>0</v>
      </c>
      <c r="AK536" s="84" t="s">
        <v>77</v>
      </c>
      <c r="AL536" s="75" t="s">
        <v>77</v>
      </c>
      <c r="AM536" s="85" t="s">
        <v>77</v>
      </c>
      <c r="AN536" s="82"/>
      <c r="AO536" s="75"/>
      <c r="AP536" s="85"/>
      <c r="AQ536" s="82" t="s">
        <v>75</v>
      </c>
      <c r="AR536" s="75" t="s">
        <v>75</v>
      </c>
      <c r="AS536" s="75" t="s">
        <v>75</v>
      </c>
      <c r="AT536" s="75" t="s">
        <v>75</v>
      </c>
      <c r="AU536" s="85" t="s">
        <v>75</v>
      </c>
      <c r="AV536" s="86">
        <f t="shared" si="164"/>
        <v>0</v>
      </c>
      <c r="AW536" s="108"/>
      <c r="AX536" s="108"/>
      <c r="AY536" s="108"/>
      <c r="AZ536" s="108"/>
      <c r="BA536" s="108"/>
      <c r="BB536" s="108"/>
      <c r="BC536" s="108"/>
      <c r="BD536" s="108"/>
      <c r="BE536" s="63"/>
    </row>
    <row r="537" spans="1:57" ht="34.049999999999997" customHeight="1" x14ac:dyDescent="0.3">
      <c r="A537" s="702"/>
      <c r="B537" s="675"/>
      <c r="C537" s="727"/>
      <c r="D537" s="72" t="s">
        <v>78</v>
      </c>
      <c r="E537" s="678"/>
      <c r="F537" s="746"/>
      <c r="G537" s="90">
        <f t="shared" si="163"/>
        <v>0</v>
      </c>
      <c r="H537" s="74">
        <f t="shared" si="169"/>
        <v>0</v>
      </c>
      <c r="I537" s="75"/>
      <c r="J537" s="75"/>
      <c r="K537" s="75"/>
      <c r="L537" s="76"/>
      <c r="M537" s="77">
        <f t="shared" si="148"/>
        <v>0</v>
      </c>
      <c r="N537" s="78"/>
      <c r="O537" s="78"/>
      <c r="P537" s="78"/>
      <c r="Q537" s="78"/>
      <c r="R537" s="81"/>
      <c r="S537" s="62"/>
      <c r="T537" s="62"/>
      <c r="U537" s="62"/>
      <c r="V537" s="108"/>
      <c r="W537" s="108"/>
      <c r="X537" s="63"/>
      <c r="Y537" s="109"/>
      <c r="Z537" s="63"/>
      <c r="AA537" s="64"/>
      <c r="AB537" s="65"/>
      <c r="AC537" s="65"/>
      <c r="AD537" s="65"/>
      <c r="AE537" s="65"/>
      <c r="AF537" s="66"/>
      <c r="AG537" s="82"/>
      <c r="AH537" s="85"/>
      <c r="AI537" s="84"/>
      <c r="AJ537" s="83">
        <f>SUM(AK537:AM537)</f>
        <v>0</v>
      </c>
      <c r="AK537" s="84"/>
      <c r="AL537" s="75"/>
      <c r="AM537" s="85"/>
      <c r="AN537" s="82" t="s">
        <v>75</v>
      </c>
      <c r="AO537" s="75" t="s">
        <v>75</v>
      </c>
      <c r="AP537" s="85" t="s">
        <v>75</v>
      </c>
      <c r="AQ537" s="82" t="s">
        <v>75</v>
      </c>
      <c r="AR537" s="75" t="s">
        <v>75</v>
      </c>
      <c r="AS537" s="75" t="s">
        <v>75</v>
      </c>
      <c r="AT537" s="75" t="s">
        <v>75</v>
      </c>
      <c r="AU537" s="85" t="s">
        <v>75</v>
      </c>
      <c r="AV537" s="86">
        <f t="shared" si="164"/>
        <v>0</v>
      </c>
      <c r="AW537" s="108"/>
      <c r="AX537" s="108"/>
      <c r="AY537" s="108"/>
      <c r="AZ537" s="108"/>
      <c r="BA537" s="108"/>
      <c r="BB537" s="108"/>
      <c r="BC537" s="108"/>
      <c r="BD537" s="108"/>
      <c r="BE537" s="63"/>
    </row>
    <row r="538" spans="1:57" ht="34.049999999999997" customHeight="1" x14ac:dyDescent="0.3">
      <c r="A538" s="702"/>
      <c r="B538" s="675"/>
      <c r="C538" s="727"/>
      <c r="D538" s="72" t="s">
        <v>79</v>
      </c>
      <c r="E538" s="678"/>
      <c r="F538" s="746"/>
      <c r="G538" s="90">
        <f t="shared" si="163"/>
        <v>17</v>
      </c>
      <c r="H538" s="74">
        <f t="shared" si="169"/>
        <v>1</v>
      </c>
      <c r="I538" s="75">
        <v>1</v>
      </c>
      <c r="J538" s="75"/>
      <c r="K538" s="75"/>
      <c r="L538" s="76"/>
      <c r="M538" s="77">
        <f t="shared" si="148"/>
        <v>17</v>
      </c>
      <c r="N538" s="78">
        <v>17</v>
      </c>
      <c r="O538" s="78"/>
      <c r="P538" s="78"/>
      <c r="Q538" s="78"/>
      <c r="R538" s="81"/>
      <c r="S538" s="62"/>
      <c r="T538" s="62"/>
      <c r="U538" s="62"/>
      <c r="V538" s="108">
        <v>17</v>
      </c>
      <c r="W538" s="108"/>
      <c r="X538" s="63"/>
      <c r="Y538" s="109">
        <v>16</v>
      </c>
      <c r="Z538" s="63">
        <v>1</v>
      </c>
      <c r="AA538" s="64"/>
      <c r="AB538" s="65">
        <v>6</v>
      </c>
      <c r="AC538" s="65">
        <v>6</v>
      </c>
      <c r="AD538" s="65"/>
      <c r="AE538" s="65">
        <v>3</v>
      </c>
      <c r="AF538" s="66"/>
      <c r="AG538" s="82">
        <v>42</v>
      </c>
      <c r="AH538" s="85">
        <v>22</v>
      </c>
      <c r="AI538" s="84">
        <v>110</v>
      </c>
      <c r="AJ538" s="83">
        <f t="shared" ref="AJ538:AJ539" si="217">SUM(AQ538:AU538)</f>
        <v>17</v>
      </c>
      <c r="AK538" s="84" t="s">
        <v>77</v>
      </c>
      <c r="AL538" s="75" t="s">
        <v>77</v>
      </c>
      <c r="AM538" s="85" t="s">
        <v>77</v>
      </c>
      <c r="AN538" s="82" t="s">
        <v>75</v>
      </c>
      <c r="AO538" s="75" t="s">
        <v>75</v>
      </c>
      <c r="AP538" s="85" t="s">
        <v>75</v>
      </c>
      <c r="AQ538" s="82"/>
      <c r="AR538" s="75"/>
      <c r="AS538" s="75">
        <v>11</v>
      </c>
      <c r="AT538" s="75">
        <v>6</v>
      </c>
      <c r="AU538" s="85"/>
      <c r="AV538" s="86">
        <f t="shared" si="164"/>
        <v>0</v>
      </c>
      <c r="AW538" s="108"/>
      <c r="AX538" s="108"/>
      <c r="AY538" s="108"/>
      <c r="AZ538" s="108"/>
      <c r="BA538" s="108"/>
      <c r="BB538" s="108"/>
      <c r="BC538" s="108"/>
      <c r="BD538" s="108"/>
      <c r="BE538" s="63"/>
    </row>
    <row r="539" spans="1:57" ht="34.049999999999997" customHeight="1" x14ac:dyDescent="0.3">
      <c r="A539" s="702"/>
      <c r="B539" s="676"/>
      <c r="C539" s="729"/>
      <c r="D539" s="89" t="s">
        <v>80</v>
      </c>
      <c r="E539" s="679"/>
      <c r="F539" s="747"/>
      <c r="G539" s="90">
        <f t="shared" si="163"/>
        <v>0</v>
      </c>
      <c r="H539" s="91">
        <f t="shared" si="169"/>
        <v>0</v>
      </c>
      <c r="I539" s="92"/>
      <c r="J539" s="92"/>
      <c r="K539" s="92"/>
      <c r="L539" s="93"/>
      <c r="M539" s="110">
        <f t="shared" si="148"/>
        <v>0</v>
      </c>
      <c r="N539" s="98"/>
      <c r="O539" s="98"/>
      <c r="P539" s="98"/>
      <c r="Q539" s="98"/>
      <c r="R539" s="99"/>
      <c r="S539" s="114"/>
      <c r="T539" s="114"/>
      <c r="U539" s="114"/>
      <c r="V539" s="98"/>
      <c r="W539" s="98"/>
      <c r="X539" s="99"/>
      <c r="Y539" s="97"/>
      <c r="Z539" s="99"/>
      <c r="AA539" s="103"/>
      <c r="AB539" s="92"/>
      <c r="AC539" s="92"/>
      <c r="AD539" s="92"/>
      <c r="AE539" s="92"/>
      <c r="AF539" s="93"/>
      <c r="AG539" s="103"/>
      <c r="AH539" s="106"/>
      <c r="AI539" s="105"/>
      <c r="AJ539" s="104">
        <f t="shared" si="217"/>
        <v>0</v>
      </c>
      <c r="AK539" s="105" t="s">
        <v>75</v>
      </c>
      <c r="AL539" s="92" t="s">
        <v>75</v>
      </c>
      <c r="AM539" s="106" t="s">
        <v>75</v>
      </c>
      <c r="AN539" s="103" t="s">
        <v>75</v>
      </c>
      <c r="AO539" s="92" t="s">
        <v>77</v>
      </c>
      <c r="AP539" s="106" t="s">
        <v>77</v>
      </c>
      <c r="AQ539" s="103"/>
      <c r="AR539" s="92"/>
      <c r="AS539" s="92"/>
      <c r="AT539" s="92"/>
      <c r="AU539" s="106"/>
      <c r="AV539" s="107">
        <f t="shared" si="164"/>
        <v>0</v>
      </c>
      <c r="AW539" s="98"/>
      <c r="AX539" s="98"/>
      <c r="AY539" s="98"/>
      <c r="AZ539" s="98"/>
      <c r="BA539" s="98"/>
      <c r="BB539" s="98"/>
      <c r="BC539" s="98"/>
      <c r="BD539" s="98"/>
      <c r="BE539" s="99"/>
    </row>
    <row r="540" spans="1:57" ht="34.049999999999997" customHeight="1" x14ac:dyDescent="0.3">
      <c r="A540" s="702"/>
      <c r="B540" s="674" t="s">
        <v>289</v>
      </c>
      <c r="C540" s="726">
        <v>1998302</v>
      </c>
      <c r="D540" s="51" t="s">
        <v>74</v>
      </c>
      <c r="E540" s="719">
        <v>11</v>
      </c>
      <c r="F540" s="745">
        <f>E540-SUM(M540:M544)</f>
        <v>8</v>
      </c>
      <c r="G540" s="90">
        <f t="shared" si="163"/>
        <v>0</v>
      </c>
      <c r="H540" s="54">
        <f t="shared" si="169"/>
        <v>0</v>
      </c>
      <c r="I540" s="55"/>
      <c r="J540" s="55"/>
      <c r="K540" s="55"/>
      <c r="L540" s="56"/>
      <c r="M540" s="57">
        <f t="shared" si="148"/>
        <v>0</v>
      </c>
      <c r="N540" s="58"/>
      <c r="O540" s="58"/>
      <c r="P540" s="58"/>
      <c r="Q540" s="58"/>
      <c r="R540" s="59"/>
      <c r="S540" s="60"/>
      <c r="T540" s="58"/>
      <c r="U540" s="58"/>
      <c r="V540" s="55"/>
      <c r="W540" s="58"/>
      <c r="X540" s="61"/>
      <c r="Y540" s="62"/>
      <c r="Z540" s="63"/>
      <c r="AA540" s="64"/>
      <c r="AB540" s="65"/>
      <c r="AC540" s="65"/>
      <c r="AD540" s="65"/>
      <c r="AE540" s="65"/>
      <c r="AF540" s="66"/>
      <c r="AG540" s="64"/>
      <c r="AH540" s="66"/>
      <c r="AI540" s="67"/>
      <c r="AJ540" s="68">
        <f t="shared" ref="AJ540:AJ541" si="218">SUM(AN540:AP540)</f>
        <v>0</v>
      </c>
      <c r="AK540" s="69" t="s">
        <v>75</v>
      </c>
      <c r="AL540" s="55" t="s">
        <v>75</v>
      </c>
      <c r="AM540" s="70" t="s">
        <v>75</v>
      </c>
      <c r="AN540" s="67"/>
      <c r="AO540" s="55"/>
      <c r="AP540" s="70"/>
      <c r="AQ540" s="67" t="s">
        <v>75</v>
      </c>
      <c r="AR540" s="55" t="s">
        <v>75</v>
      </c>
      <c r="AS540" s="55" t="s">
        <v>75</v>
      </c>
      <c r="AT540" s="55" t="s">
        <v>75</v>
      </c>
      <c r="AU540" s="56" t="s">
        <v>75</v>
      </c>
      <c r="AV540" s="71">
        <f t="shared" si="164"/>
        <v>0</v>
      </c>
      <c r="AW540" s="58"/>
      <c r="AX540" s="58"/>
      <c r="AY540" s="58"/>
      <c r="AZ540" s="58"/>
      <c r="BA540" s="58"/>
      <c r="BB540" s="58"/>
      <c r="BC540" s="58"/>
      <c r="BD540" s="58"/>
      <c r="BE540" s="61"/>
    </row>
    <row r="541" spans="1:57" ht="34.049999999999997" customHeight="1" x14ac:dyDescent="0.3">
      <c r="A541" s="702"/>
      <c r="B541" s="675"/>
      <c r="C541" s="727"/>
      <c r="D541" s="72" t="s">
        <v>76</v>
      </c>
      <c r="E541" s="678"/>
      <c r="F541" s="746"/>
      <c r="G541" s="90">
        <f t="shared" si="163"/>
        <v>0</v>
      </c>
      <c r="H541" s="74">
        <f t="shared" si="169"/>
        <v>0</v>
      </c>
      <c r="I541" s="75"/>
      <c r="J541" s="75"/>
      <c r="K541" s="75"/>
      <c r="L541" s="76"/>
      <c r="M541" s="77">
        <f t="shared" si="148"/>
        <v>0</v>
      </c>
      <c r="N541" s="78"/>
      <c r="O541" s="78"/>
      <c r="P541" s="78"/>
      <c r="Q541" s="78"/>
      <c r="R541" s="79"/>
      <c r="S541" s="80"/>
      <c r="T541" s="75"/>
      <c r="U541" s="75"/>
      <c r="V541" s="78"/>
      <c r="W541" s="78"/>
      <c r="X541" s="81"/>
      <c r="Y541" s="62"/>
      <c r="Z541" s="63"/>
      <c r="AA541" s="64"/>
      <c r="AB541" s="65"/>
      <c r="AC541" s="65"/>
      <c r="AD541" s="65"/>
      <c r="AE541" s="65"/>
      <c r="AF541" s="66"/>
      <c r="AG541" s="82"/>
      <c r="AH541" s="76"/>
      <c r="AI541" s="82"/>
      <c r="AJ541" s="83">
        <f t="shared" si="218"/>
        <v>0</v>
      </c>
      <c r="AK541" s="84" t="s">
        <v>77</v>
      </c>
      <c r="AL541" s="75" t="s">
        <v>77</v>
      </c>
      <c r="AM541" s="85" t="s">
        <v>77</v>
      </c>
      <c r="AN541" s="82"/>
      <c r="AO541" s="75"/>
      <c r="AP541" s="85"/>
      <c r="AQ541" s="82" t="s">
        <v>75</v>
      </c>
      <c r="AR541" s="75" t="s">
        <v>75</v>
      </c>
      <c r="AS541" s="75" t="s">
        <v>75</v>
      </c>
      <c r="AT541" s="75" t="s">
        <v>75</v>
      </c>
      <c r="AU541" s="76" t="s">
        <v>75</v>
      </c>
      <c r="AV541" s="86">
        <f t="shared" si="164"/>
        <v>0</v>
      </c>
      <c r="AW541" s="78"/>
      <c r="AX541" s="78"/>
      <c r="AY541" s="78"/>
      <c r="AZ541" s="78"/>
      <c r="BA541" s="78"/>
      <c r="BB541" s="78"/>
      <c r="BC541" s="78"/>
      <c r="BD541" s="78"/>
      <c r="BE541" s="81"/>
    </row>
    <row r="542" spans="1:57" ht="34.049999999999997" customHeight="1" x14ac:dyDescent="0.3">
      <c r="A542" s="702"/>
      <c r="B542" s="675"/>
      <c r="C542" s="727"/>
      <c r="D542" s="72" t="s">
        <v>78</v>
      </c>
      <c r="E542" s="678"/>
      <c r="F542" s="746"/>
      <c r="G542" s="90">
        <f t="shared" si="163"/>
        <v>0</v>
      </c>
      <c r="H542" s="74">
        <f t="shared" si="169"/>
        <v>0</v>
      </c>
      <c r="I542" s="75"/>
      <c r="J542" s="75"/>
      <c r="K542" s="75"/>
      <c r="L542" s="76"/>
      <c r="M542" s="77">
        <f t="shared" si="148"/>
        <v>0</v>
      </c>
      <c r="N542" s="78"/>
      <c r="O542" s="78"/>
      <c r="P542" s="78"/>
      <c r="Q542" s="87"/>
      <c r="R542" s="79"/>
      <c r="S542" s="80"/>
      <c r="T542" s="78"/>
      <c r="U542" s="78"/>
      <c r="V542" s="78"/>
      <c r="W542" s="78"/>
      <c r="X542" s="81"/>
      <c r="Y542" s="62"/>
      <c r="Z542" s="63"/>
      <c r="AA542" s="64"/>
      <c r="AB542" s="65"/>
      <c r="AC542" s="65"/>
      <c r="AD542" s="65"/>
      <c r="AE542" s="65"/>
      <c r="AF542" s="66"/>
      <c r="AG542" s="82"/>
      <c r="AH542" s="76"/>
      <c r="AI542" s="82"/>
      <c r="AJ542" s="83">
        <f>SUM(AK542:AM542)</f>
        <v>0</v>
      </c>
      <c r="AK542" s="84"/>
      <c r="AL542" s="75"/>
      <c r="AM542" s="85"/>
      <c r="AN542" s="82" t="s">
        <v>75</v>
      </c>
      <c r="AO542" s="75" t="s">
        <v>75</v>
      </c>
      <c r="AP542" s="85" t="s">
        <v>75</v>
      </c>
      <c r="AQ542" s="82" t="s">
        <v>75</v>
      </c>
      <c r="AR542" s="75" t="s">
        <v>75</v>
      </c>
      <c r="AS542" s="75" t="s">
        <v>75</v>
      </c>
      <c r="AT542" s="75" t="s">
        <v>75</v>
      </c>
      <c r="AU542" s="76" t="s">
        <v>75</v>
      </c>
      <c r="AV542" s="86">
        <f t="shared" si="164"/>
        <v>0</v>
      </c>
      <c r="AW542" s="78"/>
      <c r="AX542" s="78"/>
      <c r="AY542" s="78"/>
      <c r="AZ542" s="78"/>
      <c r="BA542" s="78"/>
      <c r="BB542" s="78"/>
      <c r="BC542" s="78"/>
      <c r="BD542" s="78"/>
      <c r="BE542" s="81"/>
    </row>
    <row r="543" spans="1:57" ht="34.049999999999997" customHeight="1" x14ac:dyDescent="0.3">
      <c r="A543" s="702"/>
      <c r="B543" s="675"/>
      <c r="C543" s="727"/>
      <c r="D543" s="72" t="s">
        <v>79</v>
      </c>
      <c r="E543" s="678"/>
      <c r="F543" s="746"/>
      <c r="G543" s="90">
        <f t="shared" si="163"/>
        <v>3</v>
      </c>
      <c r="H543" s="74">
        <f t="shared" si="169"/>
        <v>0</v>
      </c>
      <c r="I543" s="75"/>
      <c r="J543" s="75"/>
      <c r="K543" s="75"/>
      <c r="L543" s="76"/>
      <c r="M543" s="77">
        <f t="shared" si="148"/>
        <v>3</v>
      </c>
      <c r="N543" s="78">
        <v>3</v>
      </c>
      <c r="O543" s="78"/>
      <c r="P543" s="78"/>
      <c r="Q543" s="78"/>
      <c r="R543" s="79" t="s">
        <v>235</v>
      </c>
      <c r="S543" s="80"/>
      <c r="T543" s="78"/>
      <c r="U543" s="78"/>
      <c r="V543" s="78">
        <v>3</v>
      </c>
      <c r="W543" s="78"/>
      <c r="X543" s="81"/>
      <c r="Y543" s="62">
        <v>3</v>
      </c>
      <c r="Z543" s="63"/>
      <c r="AA543" s="64"/>
      <c r="AB543" s="65"/>
      <c r="AC543" s="65"/>
      <c r="AD543" s="65">
        <v>2</v>
      </c>
      <c r="AE543" s="65">
        <v>1</v>
      </c>
      <c r="AF543" s="66"/>
      <c r="AG543" s="82">
        <v>44</v>
      </c>
      <c r="AH543" s="76">
        <v>20</v>
      </c>
      <c r="AI543" s="82">
        <v>85</v>
      </c>
      <c r="AJ543" s="83">
        <f t="shared" ref="AJ543:AJ544" si="219">SUM(AQ543:AU543)</f>
        <v>3</v>
      </c>
      <c r="AK543" s="84" t="s">
        <v>77</v>
      </c>
      <c r="AL543" s="75" t="s">
        <v>77</v>
      </c>
      <c r="AM543" s="85" t="s">
        <v>77</v>
      </c>
      <c r="AN543" s="82" t="s">
        <v>75</v>
      </c>
      <c r="AO543" s="75" t="s">
        <v>75</v>
      </c>
      <c r="AP543" s="85" t="s">
        <v>75</v>
      </c>
      <c r="AQ543" s="88">
        <v>1</v>
      </c>
      <c r="AR543" s="76">
        <v>1</v>
      </c>
      <c r="AS543" s="76"/>
      <c r="AT543" s="76">
        <v>1</v>
      </c>
      <c r="AU543" s="85"/>
      <c r="AV543" s="86">
        <f t="shared" si="164"/>
        <v>0</v>
      </c>
      <c r="AW543" s="78"/>
      <c r="AX543" s="78"/>
      <c r="AY543" s="78"/>
      <c r="AZ543" s="78"/>
      <c r="BA543" s="78"/>
      <c r="BB543" s="78"/>
      <c r="BC543" s="78"/>
      <c r="BD543" s="78"/>
      <c r="BE543" s="81"/>
    </row>
    <row r="544" spans="1:57" ht="34.049999999999997" customHeight="1" x14ac:dyDescent="0.3">
      <c r="A544" s="703"/>
      <c r="B544" s="676"/>
      <c r="C544" s="729"/>
      <c r="D544" s="89" t="s">
        <v>80</v>
      </c>
      <c r="E544" s="679"/>
      <c r="F544" s="747"/>
      <c r="G544" s="90">
        <f t="shared" si="163"/>
        <v>0</v>
      </c>
      <c r="H544" s="91">
        <f t="shared" si="169"/>
        <v>0</v>
      </c>
      <c r="I544" s="92"/>
      <c r="J544" s="92"/>
      <c r="K544" s="92"/>
      <c r="L544" s="93"/>
      <c r="M544" s="94">
        <f t="shared" si="148"/>
        <v>0</v>
      </c>
      <c r="N544" s="95"/>
      <c r="O544" s="95"/>
      <c r="P544" s="95"/>
      <c r="Q544" s="95"/>
      <c r="R544" s="96"/>
      <c r="S544" s="97"/>
      <c r="T544" s="98"/>
      <c r="U544" s="98"/>
      <c r="V544" s="98"/>
      <c r="W544" s="98"/>
      <c r="X544" s="99"/>
      <c r="Y544" s="100"/>
      <c r="Z544" s="81"/>
      <c r="AA544" s="82"/>
      <c r="AB544" s="75"/>
      <c r="AC544" s="75"/>
      <c r="AD544" s="75"/>
      <c r="AE544" s="75"/>
      <c r="AF544" s="76"/>
      <c r="AG544" s="101"/>
      <c r="AH544" s="102"/>
      <c r="AI544" s="103"/>
      <c r="AJ544" s="104">
        <f t="shared" si="219"/>
        <v>0</v>
      </c>
      <c r="AK544" s="105" t="s">
        <v>75</v>
      </c>
      <c r="AL544" s="92" t="s">
        <v>75</v>
      </c>
      <c r="AM544" s="106" t="s">
        <v>75</v>
      </c>
      <c r="AN544" s="103" t="s">
        <v>75</v>
      </c>
      <c r="AO544" s="92" t="s">
        <v>77</v>
      </c>
      <c r="AP544" s="106" t="s">
        <v>77</v>
      </c>
      <c r="AQ544" s="103"/>
      <c r="AR544" s="92"/>
      <c r="AS544" s="92"/>
      <c r="AT544" s="92"/>
      <c r="AU544" s="93"/>
      <c r="AV544" s="107">
        <f t="shared" si="164"/>
        <v>0</v>
      </c>
      <c r="AW544" s="98"/>
      <c r="AX544" s="98"/>
      <c r="AY544" s="98"/>
      <c r="AZ544" s="98"/>
      <c r="BA544" s="98"/>
      <c r="BB544" s="98"/>
      <c r="BC544" s="98"/>
      <c r="BD544" s="98"/>
      <c r="BE544" s="99"/>
    </row>
    <row r="545" spans="1:57" ht="34.049999999999997" customHeight="1" x14ac:dyDescent="0.3">
      <c r="A545" s="713" t="s">
        <v>290</v>
      </c>
      <c r="B545" s="674" t="s">
        <v>291</v>
      </c>
      <c r="C545" s="671">
        <v>25430078</v>
      </c>
      <c r="D545" s="51" t="s">
        <v>74</v>
      </c>
      <c r="E545" s="719">
        <v>503</v>
      </c>
      <c r="F545" s="745">
        <f>E545-SUM(M545:M549)</f>
        <v>-6</v>
      </c>
      <c r="G545" s="53">
        <f t="shared" si="163"/>
        <v>128</v>
      </c>
      <c r="H545" s="54">
        <f t="shared" si="169"/>
        <v>3</v>
      </c>
      <c r="I545" s="55"/>
      <c r="J545" s="55">
        <v>3</v>
      </c>
      <c r="K545" s="55"/>
      <c r="L545" s="56"/>
      <c r="M545" s="57">
        <f t="shared" si="148"/>
        <v>125</v>
      </c>
      <c r="N545" s="58">
        <v>125</v>
      </c>
      <c r="O545" s="58"/>
      <c r="P545" s="58"/>
      <c r="Q545" s="58"/>
      <c r="R545" s="61"/>
      <c r="S545" s="62">
        <v>6</v>
      </c>
      <c r="T545" s="62"/>
      <c r="U545" s="62"/>
      <c r="V545" s="108">
        <v>100</v>
      </c>
      <c r="W545" s="108">
        <v>19</v>
      </c>
      <c r="X545" s="63"/>
      <c r="Y545" s="60">
        <v>96</v>
      </c>
      <c r="Z545" s="61">
        <v>29</v>
      </c>
      <c r="AA545" s="67"/>
      <c r="AB545" s="55">
        <v>59</v>
      </c>
      <c r="AC545" s="55">
        <v>59</v>
      </c>
      <c r="AD545" s="55">
        <v>8</v>
      </c>
      <c r="AE545" s="55">
        <v>78</v>
      </c>
      <c r="AF545" s="56">
        <v>5</v>
      </c>
      <c r="AG545" s="67">
        <v>48.6</v>
      </c>
      <c r="AH545" s="70">
        <v>29.22</v>
      </c>
      <c r="AI545" s="69">
        <v>13.16</v>
      </c>
      <c r="AJ545" s="68">
        <f t="shared" ref="AJ545:AJ546" si="220">SUM(AN545:AP545)</f>
        <v>125</v>
      </c>
      <c r="AK545" s="69" t="s">
        <v>75</v>
      </c>
      <c r="AL545" s="55" t="s">
        <v>75</v>
      </c>
      <c r="AM545" s="70" t="s">
        <v>75</v>
      </c>
      <c r="AN545" s="67">
        <v>9</v>
      </c>
      <c r="AO545" s="55">
        <v>99</v>
      </c>
      <c r="AP545" s="70">
        <v>17</v>
      </c>
      <c r="AQ545" s="67" t="s">
        <v>75</v>
      </c>
      <c r="AR545" s="55" t="s">
        <v>75</v>
      </c>
      <c r="AS545" s="55" t="s">
        <v>75</v>
      </c>
      <c r="AT545" s="55" t="s">
        <v>75</v>
      </c>
      <c r="AU545" s="70" t="s">
        <v>75</v>
      </c>
      <c r="AV545" s="71">
        <f t="shared" si="164"/>
        <v>3</v>
      </c>
      <c r="AW545" s="108"/>
      <c r="AX545" s="108">
        <v>1</v>
      </c>
      <c r="AY545" s="108"/>
      <c r="AZ545" s="108"/>
      <c r="BA545" s="108">
        <v>2</v>
      </c>
      <c r="BB545" s="108"/>
      <c r="BC545" s="108"/>
      <c r="BD545" s="108"/>
      <c r="BE545" s="63"/>
    </row>
    <row r="546" spans="1:57" ht="34.049999999999997" customHeight="1" x14ac:dyDescent="0.3">
      <c r="A546" s="702"/>
      <c r="B546" s="675"/>
      <c r="C546" s="672"/>
      <c r="D546" s="72" t="s">
        <v>76</v>
      </c>
      <c r="E546" s="678"/>
      <c r="F546" s="746"/>
      <c r="G546" s="73">
        <f t="shared" si="163"/>
        <v>0</v>
      </c>
      <c r="H546" s="74">
        <f t="shared" si="169"/>
        <v>0</v>
      </c>
      <c r="I546" s="75"/>
      <c r="J546" s="75"/>
      <c r="K546" s="75"/>
      <c r="L546" s="76"/>
      <c r="M546" s="77">
        <f t="shared" si="148"/>
        <v>0</v>
      </c>
      <c r="N546" s="78"/>
      <c r="O546" s="78"/>
      <c r="P546" s="78"/>
      <c r="Q546" s="78"/>
      <c r="R546" s="81"/>
      <c r="S546" s="62"/>
      <c r="T546" s="62"/>
      <c r="U546" s="62"/>
      <c r="V546" s="108"/>
      <c r="W546" s="108"/>
      <c r="X546" s="63"/>
      <c r="Y546" s="109"/>
      <c r="Z546" s="63"/>
      <c r="AA546" s="64"/>
      <c r="AB546" s="65"/>
      <c r="AC546" s="65"/>
      <c r="AD546" s="65"/>
      <c r="AE546" s="65"/>
      <c r="AF546" s="66"/>
      <c r="AG546" s="82"/>
      <c r="AH546" s="85"/>
      <c r="AI546" s="84"/>
      <c r="AJ546" s="83">
        <f t="shared" si="220"/>
        <v>0</v>
      </c>
      <c r="AK546" s="84" t="s">
        <v>77</v>
      </c>
      <c r="AL546" s="75" t="s">
        <v>77</v>
      </c>
      <c r="AM546" s="85" t="s">
        <v>77</v>
      </c>
      <c r="AN546" s="82"/>
      <c r="AO546" s="75"/>
      <c r="AP546" s="85"/>
      <c r="AQ546" s="82" t="s">
        <v>75</v>
      </c>
      <c r="AR546" s="75" t="s">
        <v>75</v>
      </c>
      <c r="AS546" s="75" t="s">
        <v>75</v>
      </c>
      <c r="AT546" s="75" t="s">
        <v>75</v>
      </c>
      <c r="AU546" s="85" t="s">
        <v>75</v>
      </c>
      <c r="AV546" s="86">
        <f t="shared" si="164"/>
        <v>0</v>
      </c>
      <c r="AW546" s="108"/>
      <c r="AX546" s="108"/>
      <c r="AY546" s="108"/>
      <c r="AZ546" s="108"/>
      <c r="BA546" s="108"/>
      <c r="BB546" s="108"/>
      <c r="BC546" s="108"/>
      <c r="BD546" s="108"/>
      <c r="BE546" s="63"/>
    </row>
    <row r="547" spans="1:57" ht="34.049999999999997" customHeight="1" x14ac:dyDescent="0.3">
      <c r="A547" s="702"/>
      <c r="B547" s="675"/>
      <c r="C547" s="672"/>
      <c r="D547" s="72" t="s">
        <v>78</v>
      </c>
      <c r="E547" s="678"/>
      <c r="F547" s="746"/>
      <c r="G547" s="73">
        <f t="shared" si="163"/>
        <v>0</v>
      </c>
      <c r="H547" s="74">
        <f t="shared" si="169"/>
        <v>0</v>
      </c>
      <c r="I547" s="75"/>
      <c r="J547" s="75"/>
      <c r="K547" s="75"/>
      <c r="L547" s="76"/>
      <c r="M547" s="77">
        <f t="shared" si="148"/>
        <v>0</v>
      </c>
      <c r="N547" s="78"/>
      <c r="O547" s="78"/>
      <c r="P547" s="78"/>
      <c r="Q547" s="78"/>
      <c r="R547" s="81"/>
      <c r="S547" s="62"/>
      <c r="T547" s="62"/>
      <c r="U547" s="62"/>
      <c r="V547" s="108"/>
      <c r="W547" s="108"/>
      <c r="X547" s="63"/>
      <c r="Y547" s="109"/>
      <c r="Z547" s="63"/>
      <c r="AA547" s="64"/>
      <c r="AB547" s="65"/>
      <c r="AC547" s="65"/>
      <c r="AD547" s="65"/>
      <c r="AE547" s="65"/>
      <c r="AF547" s="66"/>
      <c r="AG547" s="82"/>
      <c r="AH547" s="85"/>
      <c r="AI547" s="84"/>
      <c r="AJ547" s="83">
        <f>SUM(AK547:AM547)</f>
        <v>0</v>
      </c>
      <c r="AK547" s="84"/>
      <c r="AL547" s="75"/>
      <c r="AM547" s="85"/>
      <c r="AN547" s="82" t="s">
        <v>75</v>
      </c>
      <c r="AO547" s="75" t="s">
        <v>75</v>
      </c>
      <c r="AP547" s="85" t="s">
        <v>75</v>
      </c>
      <c r="AQ547" s="82" t="s">
        <v>75</v>
      </c>
      <c r="AR547" s="75" t="s">
        <v>75</v>
      </c>
      <c r="AS547" s="75" t="s">
        <v>75</v>
      </c>
      <c r="AT547" s="75" t="s">
        <v>75</v>
      </c>
      <c r="AU547" s="85" t="s">
        <v>75</v>
      </c>
      <c r="AV547" s="86">
        <f t="shared" si="164"/>
        <v>0</v>
      </c>
      <c r="AW547" s="108"/>
      <c r="AX547" s="108"/>
      <c r="AY547" s="108"/>
      <c r="AZ547" s="108"/>
      <c r="BA547" s="108"/>
      <c r="BB547" s="108"/>
      <c r="BC547" s="108"/>
      <c r="BD547" s="108"/>
      <c r="BE547" s="63"/>
    </row>
    <row r="548" spans="1:57" ht="34.049999999999997" customHeight="1" x14ac:dyDescent="0.3">
      <c r="A548" s="702"/>
      <c r="B548" s="675"/>
      <c r="C548" s="672"/>
      <c r="D548" s="72" t="s">
        <v>79</v>
      </c>
      <c r="E548" s="678"/>
      <c r="F548" s="746"/>
      <c r="G548" s="73">
        <f t="shared" si="163"/>
        <v>389</v>
      </c>
      <c r="H548" s="74">
        <f t="shared" si="169"/>
        <v>8</v>
      </c>
      <c r="I548" s="75"/>
      <c r="J548" s="75">
        <v>6</v>
      </c>
      <c r="K548" s="75">
        <v>2</v>
      </c>
      <c r="L548" s="76"/>
      <c r="M548" s="77">
        <f t="shared" si="148"/>
        <v>384</v>
      </c>
      <c r="N548" s="78">
        <v>384</v>
      </c>
      <c r="O548" s="78"/>
      <c r="P548" s="78"/>
      <c r="Q548" s="78"/>
      <c r="R548" s="81"/>
      <c r="S548" s="62">
        <v>20</v>
      </c>
      <c r="T548" s="62"/>
      <c r="U548" s="62"/>
      <c r="V548" s="108">
        <v>338</v>
      </c>
      <c r="W548" s="108">
        <v>26</v>
      </c>
      <c r="X548" s="63"/>
      <c r="Y548" s="109">
        <v>317</v>
      </c>
      <c r="Z548" s="63">
        <v>67</v>
      </c>
      <c r="AA548" s="64"/>
      <c r="AB548" s="65">
        <v>165</v>
      </c>
      <c r="AC548" s="65">
        <v>165</v>
      </c>
      <c r="AD548" s="65">
        <v>21</v>
      </c>
      <c r="AE548" s="65">
        <v>232</v>
      </c>
      <c r="AF548" s="66">
        <v>4</v>
      </c>
      <c r="AG548" s="82">
        <v>44.49</v>
      </c>
      <c r="AH548" s="85">
        <v>23.69</v>
      </c>
      <c r="AI548" s="84">
        <v>98.6</v>
      </c>
      <c r="AJ548" s="83">
        <f t="shared" ref="AJ548:AJ549" si="221">SUM(AQ548:AU548)</f>
        <v>384</v>
      </c>
      <c r="AK548" s="84" t="s">
        <v>77</v>
      </c>
      <c r="AL548" s="75" t="s">
        <v>77</v>
      </c>
      <c r="AM548" s="85" t="s">
        <v>77</v>
      </c>
      <c r="AN548" s="82" t="s">
        <v>75</v>
      </c>
      <c r="AO548" s="75" t="s">
        <v>75</v>
      </c>
      <c r="AP548" s="85" t="s">
        <v>75</v>
      </c>
      <c r="AQ548" s="82">
        <v>18</v>
      </c>
      <c r="AR548" s="75">
        <v>41</v>
      </c>
      <c r="AS548" s="75">
        <v>270</v>
      </c>
      <c r="AT548" s="75">
        <v>52</v>
      </c>
      <c r="AU548" s="85">
        <v>3</v>
      </c>
      <c r="AV548" s="86">
        <f t="shared" si="164"/>
        <v>5</v>
      </c>
      <c r="AW548" s="108"/>
      <c r="AX548" s="108">
        <v>1</v>
      </c>
      <c r="AY548" s="108"/>
      <c r="AZ548" s="108"/>
      <c r="BA548" s="108">
        <v>4</v>
      </c>
      <c r="BB548" s="108"/>
      <c r="BC548" s="108"/>
      <c r="BD548" s="108"/>
      <c r="BE548" s="63"/>
    </row>
    <row r="549" spans="1:57" ht="34.049999999999997" customHeight="1" x14ac:dyDescent="0.3">
      <c r="A549" s="702"/>
      <c r="B549" s="676"/>
      <c r="C549" s="721"/>
      <c r="D549" s="89" t="s">
        <v>80</v>
      </c>
      <c r="E549" s="679"/>
      <c r="F549" s="747"/>
      <c r="G549" s="90">
        <f t="shared" si="163"/>
        <v>0</v>
      </c>
      <c r="H549" s="91">
        <f t="shared" si="169"/>
        <v>0</v>
      </c>
      <c r="I549" s="92"/>
      <c r="J549" s="92"/>
      <c r="K549" s="92"/>
      <c r="L549" s="93"/>
      <c r="M549" s="110">
        <f t="shared" si="148"/>
        <v>0</v>
      </c>
      <c r="N549" s="98"/>
      <c r="O549" s="98"/>
      <c r="P549" s="98"/>
      <c r="Q549" s="98"/>
      <c r="R549" s="99"/>
      <c r="S549" s="100"/>
      <c r="T549" s="100"/>
      <c r="U549" s="100"/>
      <c r="V549" s="78"/>
      <c r="W549" s="78"/>
      <c r="X549" s="81"/>
      <c r="Y549" s="80"/>
      <c r="Z549" s="81"/>
      <c r="AA549" s="82"/>
      <c r="AB549" s="75"/>
      <c r="AC549" s="75"/>
      <c r="AD549" s="75"/>
      <c r="AE549" s="75"/>
      <c r="AF549" s="76"/>
      <c r="AG549" s="103"/>
      <c r="AH549" s="106"/>
      <c r="AI549" s="111"/>
      <c r="AJ549" s="112">
        <f t="shared" si="221"/>
        <v>0</v>
      </c>
      <c r="AK549" s="105" t="s">
        <v>75</v>
      </c>
      <c r="AL549" s="92" t="s">
        <v>75</v>
      </c>
      <c r="AM549" s="106" t="s">
        <v>75</v>
      </c>
      <c r="AN549" s="103" t="s">
        <v>75</v>
      </c>
      <c r="AO549" s="92" t="s">
        <v>77</v>
      </c>
      <c r="AP549" s="106" t="s">
        <v>77</v>
      </c>
      <c r="AQ549" s="103"/>
      <c r="AR549" s="92"/>
      <c r="AS549" s="92"/>
      <c r="AT549" s="92"/>
      <c r="AU549" s="106"/>
      <c r="AV549" s="107">
        <f t="shared" si="164"/>
        <v>0</v>
      </c>
      <c r="AW549" s="78"/>
      <c r="AX549" s="78"/>
      <c r="AY549" s="78"/>
      <c r="AZ549" s="78"/>
      <c r="BA549" s="78"/>
      <c r="BB549" s="78"/>
      <c r="BC549" s="78"/>
      <c r="BD549" s="78"/>
      <c r="BE549" s="81"/>
    </row>
    <row r="550" spans="1:57" ht="34.049999999999997" customHeight="1" x14ac:dyDescent="0.3">
      <c r="A550" s="702"/>
      <c r="B550" s="674" t="s">
        <v>292</v>
      </c>
      <c r="C550" s="671" t="s">
        <v>293</v>
      </c>
      <c r="D550" s="51" t="s">
        <v>74</v>
      </c>
      <c r="E550" s="719">
        <v>182</v>
      </c>
      <c r="F550" s="745">
        <f>E550-SUM(M550:M554)</f>
        <v>-29</v>
      </c>
      <c r="G550" s="53">
        <f t="shared" si="163"/>
        <v>0</v>
      </c>
      <c r="H550" s="54">
        <f t="shared" si="169"/>
        <v>0</v>
      </c>
      <c r="I550" s="55"/>
      <c r="J550" s="55"/>
      <c r="K550" s="55"/>
      <c r="L550" s="56"/>
      <c r="M550" s="57">
        <f t="shared" si="148"/>
        <v>0</v>
      </c>
      <c r="N550" s="58"/>
      <c r="O550" s="58"/>
      <c r="P550" s="58"/>
      <c r="Q550" s="58"/>
      <c r="R550" s="61"/>
      <c r="S550" s="113"/>
      <c r="T550" s="113"/>
      <c r="U550" s="113"/>
      <c r="V550" s="58"/>
      <c r="W550" s="58"/>
      <c r="X550" s="61"/>
      <c r="Y550" s="60"/>
      <c r="Z550" s="61"/>
      <c r="AA550" s="67"/>
      <c r="AB550" s="55"/>
      <c r="AC550" s="55"/>
      <c r="AD550" s="55"/>
      <c r="AE550" s="55"/>
      <c r="AF550" s="56"/>
      <c r="AG550" s="67"/>
      <c r="AH550" s="70"/>
      <c r="AI550" s="69"/>
      <c r="AJ550" s="68">
        <f t="shared" ref="AJ550:AJ551" si="222">SUM(AN550:AP550)</f>
        <v>0</v>
      </c>
      <c r="AK550" s="69" t="s">
        <v>75</v>
      </c>
      <c r="AL550" s="55" t="s">
        <v>75</v>
      </c>
      <c r="AM550" s="70" t="s">
        <v>75</v>
      </c>
      <c r="AN550" s="67"/>
      <c r="AO550" s="55"/>
      <c r="AP550" s="70"/>
      <c r="AQ550" s="67" t="s">
        <v>75</v>
      </c>
      <c r="AR550" s="55" t="s">
        <v>75</v>
      </c>
      <c r="AS550" s="55" t="s">
        <v>75</v>
      </c>
      <c r="AT550" s="55" t="s">
        <v>75</v>
      </c>
      <c r="AU550" s="70" t="s">
        <v>75</v>
      </c>
      <c r="AV550" s="71">
        <f t="shared" si="164"/>
        <v>0</v>
      </c>
      <c r="AW550" s="58"/>
      <c r="AX550" s="58"/>
      <c r="AY550" s="58"/>
      <c r="AZ550" s="58"/>
      <c r="BA550" s="58"/>
      <c r="BB550" s="58"/>
      <c r="BC550" s="58"/>
      <c r="BD550" s="58"/>
      <c r="BE550" s="61"/>
    </row>
    <row r="551" spans="1:57" ht="34.049999999999997" customHeight="1" x14ac:dyDescent="0.3">
      <c r="A551" s="702"/>
      <c r="B551" s="675"/>
      <c r="C551" s="672"/>
      <c r="D551" s="72" t="s">
        <v>76</v>
      </c>
      <c r="E551" s="678"/>
      <c r="F551" s="746"/>
      <c r="G551" s="73">
        <f t="shared" si="163"/>
        <v>0</v>
      </c>
      <c r="H551" s="74">
        <f t="shared" si="169"/>
        <v>0</v>
      </c>
      <c r="I551" s="75"/>
      <c r="J551" s="75"/>
      <c r="K551" s="75"/>
      <c r="L551" s="76"/>
      <c r="M551" s="77">
        <f t="shared" si="148"/>
        <v>0</v>
      </c>
      <c r="N551" s="78"/>
      <c r="O551" s="78"/>
      <c r="P551" s="78"/>
      <c r="Q551" s="78"/>
      <c r="R551" s="81"/>
      <c r="S551" s="62"/>
      <c r="T551" s="62"/>
      <c r="U551" s="62"/>
      <c r="V551" s="108"/>
      <c r="W551" s="108"/>
      <c r="X551" s="63"/>
      <c r="Y551" s="109"/>
      <c r="Z551" s="63"/>
      <c r="AA551" s="64"/>
      <c r="AB551" s="65"/>
      <c r="AC551" s="65"/>
      <c r="AD551" s="65"/>
      <c r="AE551" s="65"/>
      <c r="AF551" s="66"/>
      <c r="AG551" s="82"/>
      <c r="AH551" s="85"/>
      <c r="AI551" s="84"/>
      <c r="AJ551" s="83">
        <f t="shared" si="222"/>
        <v>0</v>
      </c>
      <c r="AK551" s="84" t="s">
        <v>77</v>
      </c>
      <c r="AL551" s="75" t="s">
        <v>77</v>
      </c>
      <c r="AM551" s="85" t="s">
        <v>77</v>
      </c>
      <c r="AN551" s="82"/>
      <c r="AO551" s="75"/>
      <c r="AP551" s="85"/>
      <c r="AQ551" s="82" t="s">
        <v>75</v>
      </c>
      <c r="AR551" s="75" t="s">
        <v>75</v>
      </c>
      <c r="AS551" s="75" t="s">
        <v>75</v>
      </c>
      <c r="AT551" s="75" t="s">
        <v>75</v>
      </c>
      <c r="AU551" s="85" t="s">
        <v>75</v>
      </c>
      <c r="AV551" s="86">
        <f t="shared" si="164"/>
        <v>0</v>
      </c>
      <c r="AW551" s="108"/>
      <c r="AX551" s="108"/>
      <c r="AY551" s="108"/>
      <c r="AZ551" s="108"/>
      <c r="BA551" s="108"/>
      <c r="BB551" s="108"/>
      <c r="BC551" s="108"/>
      <c r="BD551" s="108"/>
      <c r="BE551" s="63"/>
    </row>
    <row r="552" spans="1:57" ht="34.049999999999997" customHeight="1" x14ac:dyDescent="0.3">
      <c r="A552" s="702"/>
      <c r="B552" s="675"/>
      <c r="C552" s="672"/>
      <c r="D552" s="72" t="s">
        <v>78</v>
      </c>
      <c r="E552" s="678"/>
      <c r="F552" s="746"/>
      <c r="G552" s="73">
        <f t="shared" si="163"/>
        <v>0</v>
      </c>
      <c r="H552" s="74">
        <f t="shared" si="169"/>
        <v>0</v>
      </c>
      <c r="I552" s="75"/>
      <c r="J552" s="75"/>
      <c r="K552" s="75"/>
      <c r="L552" s="76"/>
      <c r="M552" s="77">
        <f t="shared" si="148"/>
        <v>0</v>
      </c>
      <c r="N552" s="78"/>
      <c r="O552" s="78"/>
      <c r="P552" s="78"/>
      <c r="Q552" s="78"/>
      <c r="R552" s="81"/>
      <c r="S552" s="62"/>
      <c r="T552" s="62"/>
      <c r="U552" s="62"/>
      <c r="V552" s="108"/>
      <c r="W552" s="108"/>
      <c r="X552" s="63"/>
      <c r="Y552" s="109"/>
      <c r="Z552" s="63"/>
      <c r="AA552" s="64"/>
      <c r="AB552" s="65"/>
      <c r="AC552" s="65"/>
      <c r="AD552" s="65"/>
      <c r="AE552" s="65"/>
      <c r="AF552" s="66"/>
      <c r="AG552" s="82"/>
      <c r="AH552" s="85"/>
      <c r="AI552" s="84"/>
      <c r="AJ552" s="83">
        <f>SUM(AK552:AM552)</f>
        <v>0</v>
      </c>
      <c r="AK552" s="84"/>
      <c r="AL552" s="75"/>
      <c r="AM552" s="85"/>
      <c r="AN552" s="82" t="s">
        <v>75</v>
      </c>
      <c r="AO552" s="75" t="s">
        <v>75</v>
      </c>
      <c r="AP552" s="85" t="s">
        <v>75</v>
      </c>
      <c r="AQ552" s="82" t="s">
        <v>75</v>
      </c>
      <c r="AR552" s="75" t="s">
        <v>75</v>
      </c>
      <c r="AS552" s="75" t="s">
        <v>75</v>
      </c>
      <c r="AT552" s="75" t="s">
        <v>75</v>
      </c>
      <c r="AU552" s="85" t="s">
        <v>75</v>
      </c>
      <c r="AV552" s="86">
        <f t="shared" si="164"/>
        <v>0</v>
      </c>
      <c r="AW552" s="108"/>
      <c r="AX552" s="108"/>
      <c r="AY552" s="108"/>
      <c r="AZ552" s="108"/>
      <c r="BA552" s="108"/>
      <c r="BB552" s="108"/>
      <c r="BC552" s="108"/>
      <c r="BD552" s="108"/>
      <c r="BE552" s="63"/>
    </row>
    <row r="553" spans="1:57" ht="34.049999999999997" customHeight="1" x14ac:dyDescent="0.3">
      <c r="A553" s="702"/>
      <c r="B553" s="675"/>
      <c r="C553" s="672"/>
      <c r="D553" s="72" t="s">
        <v>79</v>
      </c>
      <c r="E553" s="678"/>
      <c r="F553" s="746"/>
      <c r="G553" s="73">
        <f t="shared" si="163"/>
        <v>215</v>
      </c>
      <c r="H553" s="74">
        <f t="shared" si="169"/>
        <v>7</v>
      </c>
      <c r="I553" s="75">
        <v>5</v>
      </c>
      <c r="J553" s="75"/>
      <c r="K553" s="75">
        <v>2</v>
      </c>
      <c r="L553" s="76"/>
      <c r="M553" s="77">
        <f t="shared" si="148"/>
        <v>211</v>
      </c>
      <c r="N553" s="78">
        <v>211</v>
      </c>
      <c r="O553" s="78"/>
      <c r="P553" s="78"/>
      <c r="Q553" s="78"/>
      <c r="R553" s="81"/>
      <c r="S553" s="62">
        <v>6</v>
      </c>
      <c r="T553" s="62"/>
      <c r="U553" s="62"/>
      <c r="V553" s="108">
        <v>205</v>
      </c>
      <c r="W553" s="108"/>
      <c r="X553" s="63"/>
      <c r="Y553" s="109">
        <v>181</v>
      </c>
      <c r="Z553" s="63">
        <v>30</v>
      </c>
      <c r="AA553" s="64"/>
      <c r="AB553" s="65">
        <v>59</v>
      </c>
      <c r="AC553" s="65">
        <v>57</v>
      </c>
      <c r="AD553" s="65">
        <v>8</v>
      </c>
      <c r="AE553" s="65">
        <v>109</v>
      </c>
      <c r="AF553" s="66">
        <v>27</v>
      </c>
      <c r="AG553" s="82">
        <v>36</v>
      </c>
      <c r="AH553" s="85">
        <v>25</v>
      </c>
      <c r="AI553" s="84">
        <v>107</v>
      </c>
      <c r="AJ553" s="83">
        <f t="shared" ref="AJ553:AJ554" si="223">SUM(AQ553:AU553)</f>
        <v>211</v>
      </c>
      <c r="AK553" s="84" t="s">
        <v>77</v>
      </c>
      <c r="AL553" s="75" t="s">
        <v>77</v>
      </c>
      <c r="AM553" s="85" t="s">
        <v>77</v>
      </c>
      <c r="AN553" s="82" t="s">
        <v>75</v>
      </c>
      <c r="AO553" s="75" t="s">
        <v>75</v>
      </c>
      <c r="AP553" s="85" t="s">
        <v>75</v>
      </c>
      <c r="AQ553" s="82">
        <v>5</v>
      </c>
      <c r="AR553" s="75">
        <v>18</v>
      </c>
      <c r="AS553" s="75">
        <v>134</v>
      </c>
      <c r="AT553" s="75">
        <v>45</v>
      </c>
      <c r="AU553" s="85">
        <v>9</v>
      </c>
      <c r="AV553" s="86">
        <f t="shared" si="164"/>
        <v>4</v>
      </c>
      <c r="AW553" s="108"/>
      <c r="AX553" s="108"/>
      <c r="AY553" s="108"/>
      <c r="AZ553" s="108"/>
      <c r="BA553" s="108">
        <v>2</v>
      </c>
      <c r="BB553" s="108"/>
      <c r="BC553" s="108"/>
      <c r="BD553" s="108">
        <v>2</v>
      </c>
      <c r="BE553" s="63"/>
    </row>
    <row r="554" spans="1:57" ht="34.049999999999997" customHeight="1" x14ac:dyDescent="0.3">
      <c r="A554" s="702"/>
      <c r="B554" s="676"/>
      <c r="C554" s="721"/>
      <c r="D554" s="89" t="s">
        <v>80</v>
      </c>
      <c r="E554" s="679"/>
      <c r="F554" s="747"/>
      <c r="G554" s="90">
        <f t="shared" si="163"/>
        <v>0</v>
      </c>
      <c r="H554" s="91">
        <f t="shared" si="169"/>
        <v>0</v>
      </c>
      <c r="I554" s="92"/>
      <c r="J554" s="92"/>
      <c r="K554" s="92"/>
      <c r="L554" s="93"/>
      <c r="M554" s="110">
        <f t="shared" si="148"/>
        <v>0</v>
      </c>
      <c r="N554" s="98"/>
      <c r="O554" s="98"/>
      <c r="P554" s="98"/>
      <c r="Q554" s="98"/>
      <c r="R554" s="99"/>
      <c r="S554" s="114"/>
      <c r="T554" s="114"/>
      <c r="U554" s="114"/>
      <c r="V554" s="98"/>
      <c r="W554" s="98"/>
      <c r="X554" s="99"/>
      <c r="Y554" s="97"/>
      <c r="Z554" s="99"/>
      <c r="AA554" s="103"/>
      <c r="AB554" s="92"/>
      <c r="AC554" s="92"/>
      <c r="AD554" s="92"/>
      <c r="AE554" s="92"/>
      <c r="AF554" s="93"/>
      <c r="AG554" s="103"/>
      <c r="AH554" s="106"/>
      <c r="AI554" s="105"/>
      <c r="AJ554" s="104">
        <f t="shared" si="223"/>
        <v>0</v>
      </c>
      <c r="AK554" s="105" t="s">
        <v>75</v>
      </c>
      <c r="AL554" s="92" t="s">
        <v>75</v>
      </c>
      <c r="AM554" s="106" t="s">
        <v>75</v>
      </c>
      <c r="AN554" s="103" t="s">
        <v>75</v>
      </c>
      <c r="AO554" s="92" t="s">
        <v>77</v>
      </c>
      <c r="AP554" s="106" t="s">
        <v>77</v>
      </c>
      <c r="AQ554" s="103"/>
      <c r="AR554" s="92"/>
      <c r="AS554" s="92"/>
      <c r="AT554" s="92"/>
      <c r="AU554" s="106"/>
      <c r="AV554" s="107">
        <f t="shared" si="164"/>
        <v>0</v>
      </c>
      <c r="AW554" s="98"/>
      <c r="AX554" s="98"/>
      <c r="AY554" s="98"/>
      <c r="AZ554" s="98"/>
      <c r="BA554" s="98"/>
      <c r="BB554" s="98"/>
      <c r="BC554" s="98"/>
      <c r="BD554" s="98"/>
      <c r="BE554" s="99"/>
    </row>
    <row r="555" spans="1:57" ht="34.049999999999997" customHeight="1" x14ac:dyDescent="0.3">
      <c r="A555" s="702"/>
      <c r="B555" s="674" t="s">
        <v>294</v>
      </c>
      <c r="C555" s="671">
        <v>41973328</v>
      </c>
      <c r="D555" s="51" t="s">
        <v>74</v>
      </c>
      <c r="E555" s="719">
        <v>200</v>
      </c>
      <c r="F555" s="745">
        <f>E555-SUM(M555:M559)</f>
        <v>45</v>
      </c>
      <c r="G555" s="53">
        <f t="shared" si="163"/>
        <v>0</v>
      </c>
      <c r="H555" s="54">
        <f t="shared" si="169"/>
        <v>0</v>
      </c>
      <c r="I555" s="55"/>
      <c r="J555" s="55"/>
      <c r="K555" s="55"/>
      <c r="L555" s="56"/>
      <c r="M555" s="57">
        <f t="shared" si="148"/>
        <v>0</v>
      </c>
      <c r="N555" s="58"/>
      <c r="O555" s="58"/>
      <c r="P555" s="58"/>
      <c r="Q555" s="58"/>
      <c r="R555" s="59"/>
      <c r="S555" s="60"/>
      <c r="T555" s="58"/>
      <c r="U555" s="58"/>
      <c r="V555" s="55"/>
      <c r="W555" s="58"/>
      <c r="X555" s="61"/>
      <c r="Y555" s="62"/>
      <c r="Z555" s="63"/>
      <c r="AA555" s="64"/>
      <c r="AB555" s="65"/>
      <c r="AC555" s="65"/>
      <c r="AD555" s="65"/>
      <c r="AE555" s="65"/>
      <c r="AF555" s="66"/>
      <c r="AG555" s="64"/>
      <c r="AH555" s="66"/>
      <c r="AI555" s="67"/>
      <c r="AJ555" s="68">
        <f t="shared" ref="AJ555:AJ556" si="224">SUM(AN555:AP555)</f>
        <v>0</v>
      </c>
      <c r="AK555" s="69" t="s">
        <v>75</v>
      </c>
      <c r="AL555" s="55" t="s">
        <v>75</v>
      </c>
      <c r="AM555" s="70" t="s">
        <v>75</v>
      </c>
      <c r="AN555" s="67"/>
      <c r="AO555" s="55"/>
      <c r="AP555" s="70"/>
      <c r="AQ555" s="67" t="s">
        <v>75</v>
      </c>
      <c r="AR555" s="55" t="s">
        <v>75</v>
      </c>
      <c r="AS555" s="55" t="s">
        <v>75</v>
      </c>
      <c r="AT555" s="55" t="s">
        <v>75</v>
      </c>
      <c r="AU555" s="56" t="s">
        <v>75</v>
      </c>
      <c r="AV555" s="71">
        <f t="shared" si="164"/>
        <v>0</v>
      </c>
      <c r="AW555" s="58"/>
      <c r="AX555" s="58"/>
      <c r="AY555" s="58"/>
      <c r="AZ555" s="58"/>
      <c r="BA555" s="58"/>
      <c r="BB555" s="58"/>
      <c r="BC555" s="58"/>
      <c r="BD555" s="58"/>
      <c r="BE555" s="61"/>
    </row>
    <row r="556" spans="1:57" ht="34.049999999999997" customHeight="1" x14ac:dyDescent="0.3">
      <c r="A556" s="702"/>
      <c r="B556" s="675"/>
      <c r="C556" s="672"/>
      <c r="D556" s="72" t="s">
        <v>76</v>
      </c>
      <c r="E556" s="678"/>
      <c r="F556" s="746"/>
      <c r="G556" s="73">
        <f t="shared" si="163"/>
        <v>0</v>
      </c>
      <c r="H556" s="74">
        <f t="shared" si="169"/>
        <v>0</v>
      </c>
      <c r="I556" s="75"/>
      <c r="J556" s="75"/>
      <c r="K556" s="75"/>
      <c r="L556" s="76"/>
      <c r="M556" s="77">
        <f t="shared" si="148"/>
        <v>0</v>
      </c>
      <c r="N556" s="78"/>
      <c r="O556" s="78"/>
      <c r="P556" s="78"/>
      <c r="Q556" s="78"/>
      <c r="R556" s="79"/>
      <c r="S556" s="80"/>
      <c r="T556" s="75"/>
      <c r="U556" s="75"/>
      <c r="V556" s="78"/>
      <c r="W556" s="78"/>
      <c r="X556" s="81"/>
      <c r="Y556" s="62"/>
      <c r="Z556" s="63"/>
      <c r="AA556" s="64"/>
      <c r="AB556" s="65"/>
      <c r="AC556" s="65"/>
      <c r="AD556" s="65"/>
      <c r="AE556" s="65"/>
      <c r="AF556" s="66"/>
      <c r="AG556" s="82"/>
      <c r="AH556" s="76"/>
      <c r="AI556" s="82"/>
      <c r="AJ556" s="83">
        <f t="shared" si="224"/>
        <v>0</v>
      </c>
      <c r="AK556" s="84" t="s">
        <v>77</v>
      </c>
      <c r="AL556" s="75" t="s">
        <v>77</v>
      </c>
      <c r="AM556" s="85" t="s">
        <v>77</v>
      </c>
      <c r="AN556" s="82"/>
      <c r="AO556" s="75"/>
      <c r="AP556" s="85"/>
      <c r="AQ556" s="82" t="s">
        <v>75</v>
      </c>
      <c r="AR556" s="75" t="s">
        <v>75</v>
      </c>
      <c r="AS556" s="75" t="s">
        <v>75</v>
      </c>
      <c r="AT556" s="75" t="s">
        <v>75</v>
      </c>
      <c r="AU556" s="76" t="s">
        <v>75</v>
      </c>
      <c r="AV556" s="86">
        <f t="shared" si="164"/>
        <v>0</v>
      </c>
      <c r="AW556" s="78"/>
      <c r="AX556" s="78"/>
      <c r="AY556" s="78"/>
      <c r="AZ556" s="78"/>
      <c r="BA556" s="78"/>
      <c r="BB556" s="78"/>
      <c r="BC556" s="78"/>
      <c r="BD556" s="78"/>
      <c r="BE556" s="81"/>
    </row>
    <row r="557" spans="1:57" ht="34.049999999999997" customHeight="1" x14ac:dyDescent="0.3">
      <c r="A557" s="702"/>
      <c r="B557" s="675"/>
      <c r="C557" s="672"/>
      <c r="D557" s="72" t="s">
        <v>78</v>
      </c>
      <c r="E557" s="678"/>
      <c r="F557" s="746"/>
      <c r="G557" s="73">
        <f t="shared" si="163"/>
        <v>0</v>
      </c>
      <c r="H557" s="74">
        <f t="shared" si="169"/>
        <v>0</v>
      </c>
      <c r="I557" s="75"/>
      <c r="J557" s="75"/>
      <c r="K557" s="75"/>
      <c r="L557" s="76"/>
      <c r="M557" s="77">
        <f t="shared" si="148"/>
        <v>0</v>
      </c>
      <c r="N557" s="78"/>
      <c r="O557" s="78"/>
      <c r="P557" s="78"/>
      <c r="Q557" s="87"/>
      <c r="R557" s="79"/>
      <c r="S557" s="80"/>
      <c r="T557" s="78"/>
      <c r="U557" s="78"/>
      <c r="V557" s="78"/>
      <c r="W557" s="78"/>
      <c r="X557" s="81"/>
      <c r="Y557" s="62"/>
      <c r="Z557" s="63"/>
      <c r="AA557" s="64"/>
      <c r="AB557" s="65"/>
      <c r="AC557" s="65"/>
      <c r="AD557" s="65"/>
      <c r="AE557" s="65"/>
      <c r="AF557" s="66"/>
      <c r="AG557" s="82"/>
      <c r="AH557" s="76"/>
      <c r="AI557" s="82"/>
      <c r="AJ557" s="83">
        <f>SUM(AK557:AM557)</f>
        <v>0</v>
      </c>
      <c r="AK557" s="84"/>
      <c r="AL557" s="75"/>
      <c r="AM557" s="85"/>
      <c r="AN557" s="82" t="s">
        <v>75</v>
      </c>
      <c r="AO557" s="75" t="s">
        <v>75</v>
      </c>
      <c r="AP557" s="85" t="s">
        <v>75</v>
      </c>
      <c r="AQ557" s="82" t="s">
        <v>75</v>
      </c>
      <c r="AR557" s="75" t="s">
        <v>75</v>
      </c>
      <c r="AS557" s="75" t="s">
        <v>75</v>
      </c>
      <c r="AT557" s="75" t="s">
        <v>75</v>
      </c>
      <c r="AU557" s="76" t="s">
        <v>75</v>
      </c>
      <c r="AV557" s="86">
        <f t="shared" si="164"/>
        <v>0</v>
      </c>
      <c r="AW557" s="78"/>
      <c r="AX557" s="78"/>
      <c r="AY557" s="78"/>
      <c r="AZ557" s="78"/>
      <c r="BA557" s="78"/>
      <c r="BB557" s="78"/>
      <c r="BC557" s="78"/>
      <c r="BD557" s="78"/>
      <c r="BE557" s="81"/>
    </row>
    <row r="558" spans="1:57" ht="34.049999999999997" customHeight="1" x14ac:dyDescent="0.3">
      <c r="A558" s="702"/>
      <c r="B558" s="675"/>
      <c r="C558" s="672"/>
      <c r="D558" s="72" t="s">
        <v>79</v>
      </c>
      <c r="E558" s="678"/>
      <c r="F558" s="746"/>
      <c r="G558" s="73">
        <f t="shared" si="163"/>
        <v>168</v>
      </c>
      <c r="H558" s="74">
        <f t="shared" si="169"/>
        <v>22</v>
      </c>
      <c r="I558" s="75">
        <v>4</v>
      </c>
      <c r="J558" s="75">
        <v>14</v>
      </c>
      <c r="K558" s="75">
        <v>4</v>
      </c>
      <c r="L558" s="76"/>
      <c r="M558" s="77">
        <f t="shared" si="148"/>
        <v>155</v>
      </c>
      <c r="N558" s="78">
        <v>155</v>
      </c>
      <c r="O558" s="78"/>
      <c r="P558" s="78"/>
      <c r="Q558" s="78"/>
      <c r="R558" s="79"/>
      <c r="S558" s="80">
        <v>52</v>
      </c>
      <c r="T558" s="78"/>
      <c r="U558" s="78"/>
      <c r="V558" s="78">
        <v>86</v>
      </c>
      <c r="W558" s="78">
        <v>17</v>
      </c>
      <c r="X558" s="81"/>
      <c r="Y558" s="62">
        <v>136</v>
      </c>
      <c r="Z558" s="63">
        <v>19</v>
      </c>
      <c r="AA558" s="64"/>
      <c r="AB558" s="65">
        <v>62</v>
      </c>
      <c r="AC558" s="65">
        <v>62</v>
      </c>
      <c r="AD558" s="65"/>
      <c r="AE558" s="65"/>
      <c r="AF558" s="66">
        <v>6</v>
      </c>
      <c r="AG558" s="82">
        <v>40.86</v>
      </c>
      <c r="AH558" s="76">
        <v>22.45</v>
      </c>
      <c r="AI558" s="82">
        <v>98.9</v>
      </c>
      <c r="AJ558" s="83">
        <f t="shared" ref="AJ558:AJ559" si="225">SUM(AQ558:AU558)</f>
        <v>155</v>
      </c>
      <c r="AK558" s="84" t="s">
        <v>77</v>
      </c>
      <c r="AL558" s="75" t="s">
        <v>77</v>
      </c>
      <c r="AM558" s="85" t="s">
        <v>77</v>
      </c>
      <c r="AN558" s="82" t="s">
        <v>75</v>
      </c>
      <c r="AO558" s="75" t="s">
        <v>75</v>
      </c>
      <c r="AP558" s="85" t="s">
        <v>75</v>
      </c>
      <c r="AQ558" s="88">
        <v>11</v>
      </c>
      <c r="AR558" s="76">
        <v>30</v>
      </c>
      <c r="AS558" s="76">
        <v>76</v>
      </c>
      <c r="AT558" s="76">
        <v>30</v>
      </c>
      <c r="AU558" s="85">
        <v>8</v>
      </c>
      <c r="AV558" s="86">
        <f t="shared" si="164"/>
        <v>13</v>
      </c>
      <c r="AW558" s="78">
        <v>2</v>
      </c>
      <c r="AX558" s="78"/>
      <c r="AY558" s="78"/>
      <c r="AZ558" s="78">
        <v>1</v>
      </c>
      <c r="BA558" s="78">
        <v>8</v>
      </c>
      <c r="BB558" s="78"/>
      <c r="BC558" s="78"/>
      <c r="BD558" s="78">
        <v>2</v>
      </c>
      <c r="BE558" s="81"/>
    </row>
    <row r="559" spans="1:57" ht="34.049999999999997" customHeight="1" x14ac:dyDescent="0.3">
      <c r="A559" s="702"/>
      <c r="B559" s="676"/>
      <c r="C559" s="721"/>
      <c r="D559" s="89" t="s">
        <v>80</v>
      </c>
      <c r="E559" s="679"/>
      <c r="F559" s="747"/>
      <c r="G559" s="90">
        <f t="shared" si="163"/>
        <v>0</v>
      </c>
      <c r="H559" s="91">
        <f t="shared" si="169"/>
        <v>0</v>
      </c>
      <c r="I559" s="92"/>
      <c r="J559" s="92"/>
      <c r="K559" s="92"/>
      <c r="L559" s="93"/>
      <c r="M559" s="94">
        <f t="shared" si="148"/>
        <v>0</v>
      </c>
      <c r="N559" s="95"/>
      <c r="O559" s="95"/>
      <c r="P559" s="95"/>
      <c r="Q559" s="95"/>
      <c r="R559" s="96"/>
      <c r="S559" s="97"/>
      <c r="T559" s="98"/>
      <c r="U559" s="98"/>
      <c r="V559" s="98"/>
      <c r="W559" s="98"/>
      <c r="X559" s="99"/>
      <c r="Y559" s="100"/>
      <c r="Z559" s="81"/>
      <c r="AA559" s="82"/>
      <c r="AB559" s="75"/>
      <c r="AC559" s="75"/>
      <c r="AD559" s="75"/>
      <c r="AE559" s="75"/>
      <c r="AF559" s="76"/>
      <c r="AG559" s="101"/>
      <c r="AH559" s="102"/>
      <c r="AI559" s="103"/>
      <c r="AJ559" s="104">
        <f t="shared" si="225"/>
        <v>0</v>
      </c>
      <c r="AK559" s="105" t="s">
        <v>75</v>
      </c>
      <c r="AL559" s="92" t="s">
        <v>75</v>
      </c>
      <c r="AM559" s="106" t="s">
        <v>75</v>
      </c>
      <c r="AN559" s="103" t="s">
        <v>75</v>
      </c>
      <c r="AO559" s="92" t="s">
        <v>77</v>
      </c>
      <c r="AP559" s="106" t="s">
        <v>77</v>
      </c>
      <c r="AQ559" s="103"/>
      <c r="AR559" s="92"/>
      <c r="AS559" s="92"/>
      <c r="AT559" s="92"/>
      <c r="AU559" s="93"/>
      <c r="AV559" s="107">
        <f t="shared" si="164"/>
        <v>0</v>
      </c>
      <c r="AW559" s="98"/>
      <c r="AX559" s="98"/>
      <c r="AY559" s="98"/>
      <c r="AZ559" s="98"/>
      <c r="BA559" s="98"/>
      <c r="BB559" s="98"/>
      <c r="BC559" s="98"/>
      <c r="BD559" s="98"/>
      <c r="BE559" s="99"/>
    </row>
    <row r="560" spans="1:57" ht="34.049999999999997" customHeight="1" x14ac:dyDescent="0.3">
      <c r="A560" s="702"/>
      <c r="B560" s="674" t="s">
        <v>295</v>
      </c>
      <c r="C560" s="671" t="s">
        <v>296</v>
      </c>
      <c r="D560" s="51" t="s">
        <v>74</v>
      </c>
      <c r="E560" s="719">
        <v>80</v>
      </c>
      <c r="F560" s="745">
        <f>E560-SUM(M560:M564)</f>
        <v>0</v>
      </c>
      <c r="G560" s="53">
        <f t="shared" si="163"/>
        <v>0</v>
      </c>
      <c r="H560" s="54">
        <f t="shared" si="169"/>
        <v>0</v>
      </c>
      <c r="I560" s="55"/>
      <c r="J560" s="55"/>
      <c r="K560" s="55"/>
      <c r="L560" s="56"/>
      <c r="M560" s="57">
        <f t="shared" si="148"/>
        <v>0</v>
      </c>
      <c r="N560" s="58"/>
      <c r="O560" s="58"/>
      <c r="P560" s="58"/>
      <c r="Q560" s="58"/>
      <c r="R560" s="61"/>
      <c r="S560" s="62"/>
      <c r="T560" s="62"/>
      <c r="U560" s="62"/>
      <c r="V560" s="108"/>
      <c r="W560" s="108"/>
      <c r="X560" s="63"/>
      <c r="Y560" s="60"/>
      <c r="Z560" s="61"/>
      <c r="AA560" s="67"/>
      <c r="AB560" s="55"/>
      <c r="AC560" s="55"/>
      <c r="AD560" s="55"/>
      <c r="AE560" s="55"/>
      <c r="AF560" s="56"/>
      <c r="AG560" s="67"/>
      <c r="AH560" s="70"/>
      <c r="AI560" s="69"/>
      <c r="AJ560" s="68">
        <f t="shared" ref="AJ560:AJ561" si="226">SUM(AN560:AP560)</f>
        <v>0</v>
      </c>
      <c r="AK560" s="69" t="s">
        <v>75</v>
      </c>
      <c r="AL560" s="55" t="s">
        <v>75</v>
      </c>
      <c r="AM560" s="70" t="s">
        <v>75</v>
      </c>
      <c r="AN560" s="67"/>
      <c r="AO560" s="55"/>
      <c r="AP560" s="70"/>
      <c r="AQ560" s="67" t="s">
        <v>75</v>
      </c>
      <c r="AR560" s="55" t="s">
        <v>75</v>
      </c>
      <c r="AS560" s="55" t="s">
        <v>75</v>
      </c>
      <c r="AT560" s="55" t="s">
        <v>75</v>
      </c>
      <c r="AU560" s="70" t="s">
        <v>75</v>
      </c>
      <c r="AV560" s="71">
        <f t="shared" si="164"/>
        <v>0</v>
      </c>
      <c r="AW560" s="108"/>
      <c r="AX560" s="108"/>
      <c r="AY560" s="108"/>
      <c r="AZ560" s="108"/>
      <c r="BA560" s="108"/>
      <c r="BB560" s="108"/>
      <c r="BC560" s="108"/>
      <c r="BD560" s="108"/>
      <c r="BE560" s="63"/>
    </row>
    <row r="561" spans="1:57" ht="34.049999999999997" customHeight="1" x14ac:dyDescent="0.3">
      <c r="A561" s="702"/>
      <c r="B561" s="675"/>
      <c r="C561" s="672"/>
      <c r="D561" s="72" t="s">
        <v>76</v>
      </c>
      <c r="E561" s="678"/>
      <c r="F561" s="746"/>
      <c r="G561" s="73">
        <f t="shared" si="163"/>
        <v>0</v>
      </c>
      <c r="H561" s="74">
        <f t="shared" si="169"/>
        <v>0</v>
      </c>
      <c r="I561" s="75"/>
      <c r="J561" s="75"/>
      <c r="K561" s="75"/>
      <c r="L561" s="76"/>
      <c r="M561" s="77">
        <f t="shared" si="148"/>
        <v>0</v>
      </c>
      <c r="N561" s="78"/>
      <c r="O561" s="78"/>
      <c r="P561" s="78"/>
      <c r="Q561" s="78"/>
      <c r="R561" s="81"/>
      <c r="S561" s="62"/>
      <c r="T561" s="62"/>
      <c r="U561" s="62"/>
      <c r="V561" s="108"/>
      <c r="W561" s="108"/>
      <c r="X561" s="63"/>
      <c r="Y561" s="109"/>
      <c r="Z561" s="63"/>
      <c r="AA561" s="64"/>
      <c r="AB561" s="65"/>
      <c r="AC561" s="65"/>
      <c r="AD561" s="65"/>
      <c r="AE561" s="65"/>
      <c r="AF561" s="66"/>
      <c r="AG561" s="82"/>
      <c r="AH561" s="85"/>
      <c r="AI561" s="84"/>
      <c r="AJ561" s="83">
        <f t="shared" si="226"/>
        <v>0</v>
      </c>
      <c r="AK561" s="84" t="s">
        <v>77</v>
      </c>
      <c r="AL561" s="75" t="s">
        <v>77</v>
      </c>
      <c r="AM561" s="85" t="s">
        <v>77</v>
      </c>
      <c r="AN561" s="82"/>
      <c r="AO561" s="75"/>
      <c r="AP561" s="85"/>
      <c r="AQ561" s="82" t="s">
        <v>75</v>
      </c>
      <c r="AR561" s="75" t="s">
        <v>75</v>
      </c>
      <c r="AS561" s="75" t="s">
        <v>75</v>
      </c>
      <c r="AT561" s="75" t="s">
        <v>75</v>
      </c>
      <c r="AU561" s="85" t="s">
        <v>75</v>
      </c>
      <c r="AV561" s="86">
        <f t="shared" si="164"/>
        <v>0</v>
      </c>
      <c r="AW561" s="108"/>
      <c r="AX561" s="108"/>
      <c r="AY561" s="108"/>
      <c r="AZ561" s="108"/>
      <c r="BA561" s="108"/>
      <c r="BB561" s="108"/>
      <c r="BC561" s="108"/>
      <c r="BD561" s="108"/>
      <c r="BE561" s="63"/>
    </row>
    <row r="562" spans="1:57" ht="34.049999999999997" customHeight="1" x14ac:dyDescent="0.3">
      <c r="A562" s="702"/>
      <c r="B562" s="675"/>
      <c r="C562" s="672"/>
      <c r="D562" s="72" t="s">
        <v>78</v>
      </c>
      <c r="E562" s="678"/>
      <c r="F562" s="746"/>
      <c r="G562" s="73">
        <f t="shared" si="163"/>
        <v>0</v>
      </c>
      <c r="H562" s="74">
        <f t="shared" si="169"/>
        <v>0</v>
      </c>
      <c r="I562" s="75"/>
      <c r="J562" s="75"/>
      <c r="K562" s="75"/>
      <c r="L562" s="76"/>
      <c r="M562" s="77">
        <f t="shared" si="148"/>
        <v>0</v>
      </c>
      <c r="N562" s="78"/>
      <c r="O562" s="78"/>
      <c r="P562" s="78"/>
      <c r="Q562" s="78"/>
      <c r="R562" s="81"/>
      <c r="S562" s="62"/>
      <c r="T562" s="62"/>
      <c r="U562" s="62"/>
      <c r="V562" s="108"/>
      <c r="W562" s="108"/>
      <c r="X562" s="63"/>
      <c r="Y562" s="109"/>
      <c r="Z562" s="63"/>
      <c r="AA562" s="64"/>
      <c r="AB562" s="65"/>
      <c r="AC562" s="65"/>
      <c r="AD562" s="65"/>
      <c r="AE562" s="65"/>
      <c r="AF562" s="66"/>
      <c r="AG562" s="82"/>
      <c r="AH562" s="85"/>
      <c r="AI562" s="84"/>
      <c r="AJ562" s="83">
        <f>SUM(AK562:AM562)</f>
        <v>0</v>
      </c>
      <c r="AK562" s="84"/>
      <c r="AL562" s="75"/>
      <c r="AM562" s="85"/>
      <c r="AN562" s="82" t="s">
        <v>75</v>
      </c>
      <c r="AO562" s="75" t="s">
        <v>75</v>
      </c>
      <c r="AP562" s="85" t="s">
        <v>75</v>
      </c>
      <c r="AQ562" s="82" t="s">
        <v>75</v>
      </c>
      <c r="AR562" s="75" t="s">
        <v>75</v>
      </c>
      <c r="AS562" s="75" t="s">
        <v>75</v>
      </c>
      <c r="AT562" s="75" t="s">
        <v>75</v>
      </c>
      <c r="AU562" s="85" t="s">
        <v>75</v>
      </c>
      <c r="AV562" s="86">
        <f t="shared" si="164"/>
        <v>0</v>
      </c>
      <c r="AW562" s="108"/>
      <c r="AX562" s="108"/>
      <c r="AY562" s="108"/>
      <c r="AZ562" s="108"/>
      <c r="BA562" s="108"/>
      <c r="BB562" s="108"/>
      <c r="BC562" s="108"/>
      <c r="BD562" s="108"/>
      <c r="BE562" s="63"/>
    </row>
    <row r="563" spans="1:57" ht="34.049999999999997" customHeight="1" x14ac:dyDescent="0.3">
      <c r="A563" s="702"/>
      <c r="B563" s="675"/>
      <c r="C563" s="672"/>
      <c r="D563" s="72" t="s">
        <v>79</v>
      </c>
      <c r="E563" s="678"/>
      <c r="F563" s="746"/>
      <c r="G563" s="73">
        <f t="shared" si="163"/>
        <v>80</v>
      </c>
      <c r="H563" s="74">
        <f t="shared" si="169"/>
        <v>4</v>
      </c>
      <c r="I563" s="75">
        <v>4</v>
      </c>
      <c r="J563" s="75"/>
      <c r="K563" s="75"/>
      <c r="L563" s="76"/>
      <c r="M563" s="77">
        <f t="shared" si="148"/>
        <v>80</v>
      </c>
      <c r="N563" s="78">
        <v>80</v>
      </c>
      <c r="O563" s="78"/>
      <c r="P563" s="78"/>
      <c r="Q563" s="78"/>
      <c r="R563" s="81"/>
      <c r="S563" s="62">
        <v>13</v>
      </c>
      <c r="T563" s="62"/>
      <c r="U563" s="62"/>
      <c r="V563" s="108">
        <v>65</v>
      </c>
      <c r="W563" s="108">
        <v>2</v>
      </c>
      <c r="X563" s="63"/>
      <c r="Y563" s="109">
        <v>71</v>
      </c>
      <c r="Z563" s="63">
        <v>9</v>
      </c>
      <c r="AA563" s="64"/>
      <c r="AB563" s="65">
        <v>23</v>
      </c>
      <c r="AC563" s="65">
        <v>23</v>
      </c>
      <c r="AD563" s="65">
        <v>1</v>
      </c>
      <c r="AE563" s="65">
        <v>60</v>
      </c>
      <c r="AF563" s="66">
        <v>1</v>
      </c>
      <c r="AG563" s="82">
        <v>35</v>
      </c>
      <c r="AH563" s="85">
        <v>23</v>
      </c>
      <c r="AI563" s="84">
        <v>93.7</v>
      </c>
      <c r="AJ563" s="83">
        <f t="shared" ref="AJ563:AJ564" si="227">SUM(AQ563:AU563)</f>
        <v>80</v>
      </c>
      <c r="AK563" s="84" t="s">
        <v>77</v>
      </c>
      <c r="AL563" s="75" t="s">
        <v>77</v>
      </c>
      <c r="AM563" s="85" t="s">
        <v>77</v>
      </c>
      <c r="AN563" s="82" t="s">
        <v>75</v>
      </c>
      <c r="AO563" s="75" t="s">
        <v>75</v>
      </c>
      <c r="AP563" s="85" t="s">
        <v>75</v>
      </c>
      <c r="AQ563" s="82">
        <v>5</v>
      </c>
      <c r="AR563" s="75">
        <v>20</v>
      </c>
      <c r="AS563" s="75">
        <v>43</v>
      </c>
      <c r="AT563" s="75">
        <v>8</v>
      </c>
      <c r="AU563" s="85">
        <v>4</v>
      </c>
      <c r="AV563" s="86">
        <f t="shared" si="164"/>
        <v>0</v>
      </c>
      <c r="AW563" s="108"/>
      <c r="AX563" s="108"/>
      <c r="AY563" s="108"/>
      <c r="AZ563" s="108"/>
      <c r="BA563" s="108"/>
      <c r="BB563" s="108"/>
      <c r="BC563" s="108"/>
      <c r="BD563" s="108"/>
      <c r="BE563" s="63"/>
    </row>
    <row r="564" spans="1:57" ht="34.049999999999997" customHeight="1" x14ac:dyDescent="0.3">
      <c r="A564" s="702"/>
      <c r="B564" s="676"/>
      <c r="C564" s="673"/>
      <c r="D564" s="89" t="s">
        <v>80</v>
      </c>
      <c r="E564" s="679"/>
      <c r="F564" s="747"/>
      <c r="G564" s="90">
        <f t="shared" si="163"/>
        <v>0</v>
      </c>
      <c r="H564" s="91">
        <f t="shared" si="169"/>
        <v>0</v>
      </c>
      <c r="I564" s="92"/>
      <c r="J564" s="92"/>
      <c r="K564" s="92"/>
      <c r="L564" s="93"/>
      <c r="M564" s="110">
        <f t="shared" si="148"/>
        <v>0</v>
      </c>
      <c r="N564" s="98"/>
      <c r="O564" s="98"/>
      <c r="P564" s="98"/>
      <c r="Q564" s="98"/>
      <c r="R564" s="99"/>
      <c r="S564" s="100"/>
      <c r="T564" s="100"/>
      <c r="U564" s="100"/>
      <c r="V564" s="78"/>
      <c r="W564" s="78"/>
      <c r="X564" s="81"/>
      <c r="Y564" s="80"/>
      <c r="Z564" s="81"/>
      <c r="AA564" s="82"/>
      <c r="AB564" s="75"/>
      <c r="AC564" s="75"/>
      <c r="AD564" s="75"/>
      <c r="AE564" s="75"/>
      <c r="AF564" s="76"/>
      <c r="AG564" s="103"/>
      <c r="AH564" s="106"/>
      <c r="AI564" s="111"/>
      <c r="AJ564" s="112">
        <f t="shared" si="227"/>
        <v>0</v>
      </c>
      <c r="AK564" s="105" t="s">
        <v>75</v>
      </c>
      <c r="AL564" s="92" t="s">
        <v>75</v>
      </c>
      <c r="AM564" s="106" t="s">
        <v>75</v>
      </c>
      <c r="AN564" s="103" t="s">
        <v>75</v>
      </c>
      <c r="AO564" s="92" t="s">
        <v>77</v>
      </c>
      <c r="AP564" s="106" t="s">
        <v>77</v>
      </c>
      <c r="AQ564" s="103"/>
      <c r="AR564" s="92"/>
      <c r="AS564" s="92"/>
      <c r="AT564" s="92"/>
      <c r="AU564" s="106"/>
      <c r="AV564" s="107">
        <f t="shared" si="164"/>
        <v>0</v>
      </c>
      <c r="AW564" s="78"/>
      <c r="AX564" s="78"/>
      <c r="AY564" s="78"/>
      <c r="AZ564" s="78"/>
      <c r="BA564" s="78"/>
      <c r="BB564" s="78"/>
      <c r="BC564" s="78"/>
      <c r="BD564" s="78"/>
      <c r="BE564" s="81"/>
    </row>
    <row r="565" spans="1:57" ht="34.049999999999997" customHeight="1" x14ac:dyDescent="0.3">
      <c r="A565" s="702"/>
      <c r="B565" s="674" t="s">
        <v>297</v>
      </c>
      <c r="C565" s="671" t="s">
        <v>298</v>
      </c>
      <c r="D565" s="51" t="s">
        <v>74</v>
      </c>
      <c r="E565" s="719">
        <v>13</v>
      </c>
      <c r="F565" s="745">
        <f>E565-SUM(M565:M569)</f>
        <v>-1</v>
      </c>
      <c r="G565" s="53">
        <f t="shared" si="163"/>
        <v>0</v>
      </c>
      <c r="H565" s="54">
        <f t="shared" si="169"/>
        <v>0</v>
      </c>
      <c r="I565" s="55"/>
      <c r="J565" s="55"/>
      <c r="K565" s="55"/>
      <c r="L565" s="56"/>
      <c r="M565" s="57">
        <f t="shared" si="148"/>
        <v>0</v>
      </c>
      <c r="N565" s="58"/>
      <c r="O565" s="58"/>
      <c r="P565" s="58"/>
      <c r="Q565" s="58"/>
      <c r="R565" s="61"/>
      <c r="S565" s="113"/>
      <c r="T565" s="113"/>
      <c r="U565" s="113"/>
      <c r="V565" s="58"/>
      <c r="W565" s="58"/>
      <c r="X565" s="61"/>
      <c r="Y565" s="60"/>
      <c r="Z565" s="61"/>
      <c r="AA565" s="67"/>
      <c r="AB565" s="55"/>
      <c r="AC565" s="55"/>
      <c r="AD565" s="55"/>
      <c r="AE565" s="55"/>
      <c r="AF565" s="56"/>
      <c r="AG565" s="67"/>
      <c r="AH565" s="70"/>
      <c r="AI565" s="69"/>
      <c r="AJ565" s="68">
        <f t="shared" ref="AJ565:AJ566" si="228">SUM(AN565:AP565)</f>
        <v>0</v>
      </c>
      <c r="AK565" s="69" t="s">
        <v>75</v>
      </c>
      <c r="AL565" s="55" t="s">
        <v>75</v>
      </c>
      <c r="AM565" s="70" t="s">
        <v>75</v>
      </c>
      <c r="AN565" s="67"/>
      <c r="AO565" s="55"/>
      <c r="AP565" s="70"/>
      <c r="AQ565" s="67" t="s">
        <v>75</v>
      </c>
      <c r="AR565" s="55" t="s">
        <v>75</v>
      </c>
      <c r="AS565" s="55" t="s">
        <v>75</v>
      </c>
      <c r="AT565" s="55" t="s">
        <v>75</v>
      </c>
      <c r="AU565" s="70" t="s">
        <v>75</v>
      </c>
      <c r="AV565" s="71">
        <f t="shared" si="164"/>
        <v>0</v>
      </c>
      <c r="AW565" s="58"/>
      <c r="AX565" s="58"/>
      <c r="AY565" s="58"/>
      <c r="AZ565" s="58"/>
      <c r="BA565" s="58"/>
      <c r="BB565" s="58"/>
      <c r="BC565" s="58"/>
      <c r="BD565" s="58"/>
      <c r="BE565" s="61"/>
    </row>
    <row r="566" spans="1:57" ht="34.049999999999997" customHeight="1" x14ac:dyDescent="0.3">
      <c r="A566" s="702"/>
      <c r="B566" s="675"/>
      <c r="C566" s="672"/>
      <c r="D566" s="72" t="s">
        <v>76</v>
      </c>
      <c r="E566" s="678"/>
      <c r="F566" s="746"/>
      <c r="G566" s="73">
        <f t="shared" si="163"/>
        <v>0</v>
      </c>
      <c r="H566" s="74">
        <f t="shared" si="169"/>
        <v>0</v>
      </c>
      <c r="I566" s="75"/>
      <c r="J566" s="75"/>
      <c r="K566" s="75"/>
      <c r="L566" s="76"/>
      <c r="M566" s="77">
        <f t="shared" si="148"/>
        <v>0</v>
      </c>
      <c r="N566" s="78"/>
      <c r="O566" s="78"/>
      <c r="P566" s="78"/>
      <c r="Q566" s="78"/>
      <c r="R566" s="81"/>
      <c r="S566" s="62"/>
      <c r="T566" s="62"/>
      <c r="U566" s="62"/>
      <c r="V566" s="108"/>
      <c r="W566" s="108"/>
      <c r="X566" s="63"/>
      <c r="Y566" s="109"/>
      <c r="Z566" s="63"/>
      <c r="AA566" s="64"/>
      <c r="AB566" s="65"/>
      <c r="AC566" s="65"/>
      <c r="AD566" s="65"/>
      <c r="AE566" s="65"/>
      <c r="AF566" s="66"/>
      <c r="AG566" s="82"/>
      <c r="AH566" s="85"/>
      <c r="AI566" s="84"/>
      <c r="AJ566" s="83">
        <f t="shared" si="228"/>
        <v>0</v>
      </c>
      <c r="AK566" s="84" t="s">
        <v>77</v>
      </c>
      <c r="AL566" s="75" t="s">
        <v>77</v>
      </c>
      <c r="AM566" s="85" t="s">
        <v>77</v>
      </c>
      <c r="AN566" s="82"/>
      <c r="AO566" s="75"/>
      <c r="AP566" s="85"/>
      <c r="AQ566" s="82" t="s">
        <v>75</v>
      </c>
      <c r="AR566" s="75" t="s">
        <v>75</v>
      </c>
      <c r="AS566" s="75" t="s">
        <v>75</v>
      </c>
      <c r="AT566" s="75" t="s">
        <v>75</v>
      </c>
      <c r="AU566" s="85" t="s">
        <v>75</v>
      </c>
      <c r="AV566" s="86">
        <f t="shared" si="164"/>
        <v>0</v>
      </c>
      <c r="AW566" s="108"/>
      <c r="AX566" s="108"/>
      <c r="AY566" s="108"/>
      <c r="AZ566" s="108"/>
      <c r="BA566" s="108"/>
      <c r="BB566" s="108"/>
      <c r="BC566" s="108"/>
      <c r="BD566" s="108"/>
      <c r="BE566" s="63"/>
    </row>
    <row r="567" spans="1:57" ht="34.049999999999997" customHeight="1" x14ac:dyDescent="0.3">
      <c r="A567" s="702"/>
      <c r="B567" s="675"/>
      <c r="C567" s="672"/>
      <c r="D567" s="72" t="s">
        <v>78</v>
      </c>
      <c r="E567" s="678"/>
      <c r="F567" s="746"/>
      <c r="G567" s="73">
        <f t="shared" si="163"/>
        <v>0</v>
      </c>
      <c r="H567" s="74">
        <f t="shared" si="169"/>
        <v>0</v>
      </c>
      <c r="I567" s="75"/>
      <c r="J567" s="75"/>
      <c r="K567" s="75"/>
      <c r="L567" s="76"/>
      <c r="M567" s="77">
        <f t="shared" si="148"/>
        <v>0</v>
      </c>
      <c r="N567" s="78"/>
      <c r="O567" s="78"/>
      <c r="P567" s="78"/>
      <c r="Q567" s="78"/>
      <c r="R567" s="81"/>
      <c r="S567" s="62"/>
      <c r="T567" s="62"/>
      <c r="U567" s="62"/>
      <c r="V567" s="108"/>
      <c r="W567" s="108"/>
      <c r="X567" s="63"/>
      <c r="Y567" s="109"/>
      <c r="Z567" s="63"/>
      <c r="AA567" s="64"/>
      <c r="AB567" s="65"/>
      <c r="AC567" s="65"/>
      <c r="AD567" s="65"/>
      <c r="AE567" s="65"/>
      <c r="AF567" s="66"/>
      <c r="AG567" s="82"/>
      <c r="AH567" s="85"/>
      <c r="AI567" s="84"/>
      <c r="AJ567" s="83">
        <f>SUM(AK567:AM567)</f>
        <v>0</v>
      </c>
      <c r="AK567" s="84"/>
      <c r="AL567" s="75"/>
      <c r="AM567" s="85"/>
      <c r="AN567" s="82" t="s">
        <v>75</v>
      </c>
      <c r="AO567" s="75" t="s">
        <v>75</v>
      </c>
      <c r="AP567" s="85" t="s">
        <v>75</v>
      </c>
      <c r="AQ567" s="82" t="s">
        <v>75</v>
      </c>
      <c r="AR567" s="75" t="s">
        <v>75</v>
      </c>
      <c r="AS567" s="75" t="s">
        <v>75</v>
      </c>
      <c r="AT567" s="75" t="s">
        <v>75</v>
      </c>
      <c r="AU567" s="85" t="s">
        <v>75</v>
      </c>
      <c r="AV567" s="86">
        <f t="shared" si="164"/>
        <v>0</v>
      </c>
      <c r="AW567" s="108"/>
      <c r="AX567" s="108"/>
      <c r="AY567" s="108"/>
      <c r="AZ567" s="108"/>
      <c r="BA567" s="108"/>
      <c r="BB567" s="108"/>
      <c r="BC567" s="108"/>
      <c r="BD567" s="108"/>
      <c r="BE567" s="63"/>
    </row>
    <row r="568" spans="1:57" ht="34.049999999999997" customHeight="1" x14ac:dyDescent="0.3">
      <c r="A568" s="702"/>
      <c r="B568" s="675"/>
      <c r="C568" s="672"/>
      <c r="D568" s="72" t="s">
        <v>79</v>
      </c>
      <c r="E568" s="678"/>
      <c r="F568" s="746"/>
      <c r="G568" s="73">
        <f t="shared" si="163"/>
        <v>14</v>
      </c>
      <c r="H568" s="74">
        <f t="shared" si="169"/>
        <v>0</v>
      </c>
      <c r="I568" s="75"/>
      <c r="J568" s="75"/>
      <c r="K568" s="75"/>
      <c r="L568" s="76"/>
      <c r="M568" s="77">
        <f t="shared" si="148"/>
        <v>14</v>
      </c>
      <c r="N568" s="78">
        <v>14</v>
      </c>
      <c r="O568" s="78"/>
      <c r="P568" s="78"/>
      <c r="Q568" s="78"/>
      <c r="R568" s="81"/>
      <c r="S568" s="62">
        <v>3</v>
      </c>
      <c r="T568" s="62"/>
      <c r="U568" s="62"/>
      <c r="V568" s="108">
        <v>11</v>
      </c>
      <c r="W568" s="108"/>
      <c r="X568" s="63"/>
      <c r="Y568" s="109">
        <v>14</v>
      </c>
      <c r="Z568" s="63"/>
      <c r="AA568" s="64"/>
      <c r="AB568" s="65">
        <v>8</v>
      </c>
      <c r="AC568" s="65">
        <v>7</v>
      </c>
      <c r="AD568" s="65"/>
      <c r="AE568" s="65">
        <v>9</v>
      </c>
      <c r="AF568" s="66">
        <v>1</v>
      </c>
      <c r="AG568" s="82">
        <v>45</v>
      </c>
      <c r="AH568" s="85">
        <v>23.7</v>
      </c>
      <c r="AI568" s="84">
        <v>83.8</v>
      </c>
      <c r="AJ568" s="83">
        <f t="shared" ref="AJ568:AJ569" si="229">SUM(AQ568:AU568)</f>
        <v>14</v>
      </c>
      <c r="AK568" s="84" t="s">
        <v>77</v>
      </c>
      <c r="AL568" s="75" t="s">
        <v>77</v>
      </c>
      <c r="AM568" s="85" t="s">
        <v>77</v>
      </c>
      <c r="AN568" s="82" t="s">
        <v>75</v>
      </c>
      <c r="AO568" s="75" t="s">
        <v>75</v>
      </c>
      <c r="AP568" s="85" t="s">
        <v>75</v>
      </c>
      <c r="AQ568" s="82">
        <v>3</v>
      </c>
      <c r="AR568" s="75">
        <v>3</v>
      </c>
      <c r="AS568" s="75">
        <v>3</v>
      </c>
      <c r="AT568" s="75">
        <v>4</v>
      </c>
      <c r="AU568" s="85">
        <v>1</v>
      </c>
      <c r="AV568" s="86">
        <f t="shared" si="164"/>
        <v>0</v>
      </c>
      <c r="AW568" s="108"/>
      <c r="AX568" s="108"/>
      <c r="AY568" s="108"/>
      <c r="AZ568" s="108"/>
      <c r="BA568" s="108"/>
      <c r="BB568" s="108"/>
      <c r="BC568" s="108"/>
      <c r="BD568" s="108"/>
      <c r="BE568" s="63"/>
    </row>
    <row r="569" spans="1:57" ht="34.049999999999997" customHeight="1" x14ac:dyDescent="0.3">
      <c r="A569" s="702"/>
      <c r="B569" s="676"/>
      <c r="C569" s="721"/>
      <c r="D569" s="89" t="s">
        <v>80</v>
      </c>
      <c r="E569" s="679"/>
      <c r="F569" s="747"/>
      <c r="G569" s="90">
        <f t="shared" si="163"/>
        <v>0</v>
      </c>
      <c r="H569" s="91">
        <f t="shared" si="169"/>
        <v>0</v>
      </c>
      <c r="I569" s="92"/>
      <c r="J569" s="92"/>
      <c r="K569" s="92"/>
      <c r="L569" s="93"/>
      <c r="M569" s="110">
        <f t="shared" si="148"/>
        <v>0</v>
      </c>
      <c r="N569" s="98"/>
      <c r="O569" s="98"/>
      <c r="P569" s="98"/>
      <c r="Q569" s="98"/>
      <c r="R569" s="99"/>
      <c r="S569" s="114"/>
      <c r="T569" s="114"/>
      <c r="U569" s="114"/>
      <c r="V569" s="98"/>
      <c r="W569" s="98"/>
      <c r="X569" s="99"/>
      <c r="Y569" s="97"/>
      <c r="Z569" s="99"/>
      <c r="AA569" s="103"/>
      <c r="AB569" s="92"/>
      <c r="AC569" s="92"/>
      <c r="AD569" s="92"/>
      <c r="AE569" s="92"/>
      <c r="AF569" s="93"/>
      <c r="AG569" s="103"/>
      <c r="AH569" s="106"/>
      <c r="AI569" s="105"/>
      <c r="AJ569" s="104">
        <f t="shared" si="229"/>
        <v>0</v>
      </c>
      <c r="AK569" s="105" t="s">
        <v>75</v>
      </c>
      <c r="AL569" s="92" t="s">
        <v>75</v>
      </c>
      <c r="AM569" s="106" t="s">
        <v>75</v>
      </c>
      <c r="AN569" s="103" t="s">
        <v>75</v>
      </c>
      <c r="AO569" s="92" t="s">
        <v>77</v>
      </c>
      <c r="AP569" s="106" t="s">
        <v>77</v>
      </c>
      <c r="AQ569" s="103"/>
      <c r="AR569" s="92"/>
      <c r="AS569" s="92"/>
      <c r="AT569" s="92"/>
      <c r="AU569" s="106"/>
      <c r="AV569" s="107">
        <f t="shared" si="164"/>
        <v>0</v>
      </c>
      <c r="AW569" s="98"/>
      <c r="AX569" s="98"/>
      <c r="AY569" s="98"/>
      <c r="AZ569" s="98"/>
      <c r="BA569" s="98"/>
      <c r="BB569" s="98"/>
      <c r="BC569" s="98"/>
      <c r="BD569" s="98"/>
      <c r="BE569" s="99"/>
    </row>
    <row r="570" spans="1:57" ht="34.049999999999997" customHeight="1" x14ac:dyDescent="0.3">
      <c r="A570" s="702"/>
      <c r="B570" s="674" t="s">
        <v>299</v>
      </c>
      <c r="C570" s="671" t="s">
        <v>300</v>
      </c>
      <c r="D570" s="51" t="s">
        <v>74</v>
      </c>
      <c r="E570" s="719">
        <v>50</v>
      </c>
      <c r="F570" s="745">
        <f>E570-SUM(M570:M574)</f>
        <v>-19</v>
      </c>
      <c r="G570" s="53">
        <f t="shared" si="163"/>
        <v>0</v>
      </c>
      <c r="H570" s="54">
        <f t="shared" si="169"/>
        <v>0</v>
      </c>
      <c r="I570" s="55"/>
      <c r="J570" s="55"/>
      <c r="K570" s="55"/>
      <c r="L570" s="56"/>
      <c r="M570" s="57">
        <f t="shared" si="148"/>
        <v>0</v>
      </c>
      <c r="N570" s="58"/>
      <c r="O570" s="58"/>
      <c r="P570" s="58"/>
      <c r="Q570" s="58"/>
      <c r="R570" s="59"/>
      <c r="S570" s="60"/>
      <c r="T570" s="58"/>
      <c r="U570" s="58"/>
      <c r="V570" s="55"/>
      <c r="W570" s="58"/>
      <c r="X570" s="61"/>
      <c r="Y570" s="62"/>
      <c r="Z570" s="63"/>
      <c r="AA570" s="64"/>
      <c r="AB570" s="65"/>
      <c r="AC570" s="65"/>
      <c r="AD570" s="65"/>
      <c r="AE570" s="65"/>
      <c r="AF570" s="66"/>
      <c r="AG570" s="64"/>
      <c r="AH570" s="66"/>
      <c r="AI570" s="67"/>
      <c r="AJ570" s="68">
        <f t="shared" ref="AJ570:AJ571" si="230">SUM(AN570:AP570)</f>
        <v>0</v>
      </c>
      <c r="AK570" s="69" t="s">
        <v>75</v>
      </c>
      <c r="AL570" s="55" t="s">
        <v>75</v>
      </c>
      <c r="AM570" s="70" t="s">
        <v>75</v>
      </c>
      <c r="AN570" s="67"/>
      <c r="AO570" s="55"/>
      <c r="AP570" s="70"/>
      <c r="AQ570" s="67" t="s">
        <v>75</v>
      </c>
      <c r="AR570" s="55" t="s">
        <v>75</v>
      </c>
      <c r="AS570" s="55" t="s">
        <v>75</v>
      </c>
      <c r="AT570" s="55" t="s">
        <v>75</v>
      </c>
      <c r="AU570" s="56" t="s">
        <v>75</v>
      </c>
      <c r="AV570" s="71">
        <f t="shared" si="164"/>
        <v>0</v>
      </c>
      <c r="AW570" s="58"/>
      <c r="AX570" s="58"/>
      <c r="AY570" s="58"/>
      <c r="AZ570" s="58"/>
      <c r="BA570" s="58"/>
      <c r="BB570" s="58"/>
      <c r="BC570" s="58"/>
      <c r="BD570" s="58"/>
      <c r="BE570" s="61"/>
    </row>
    <row r="571" spans="1:57" ht="34.049999999999997" customHeight="1" x14ac:dyDescent="0.3">
      <c r="A571" s="702"/>
      <c r="B571" s="675"/>
      <c r="C571" s="672"/>
      <c r="D571" s="72" t="s">
        <v>76</v>
      </c>
      <c r="E571" s="678"/>
      <c r="F571" s="746"/>
      <c r="G571" s="73">
        <f t="shared" si="163"/>
        <v>0</v>
      </c>
      <c r="H571" s="74">
        <f t="shared" si="169"/>
        <v>0</v>
      </c>
      <c r="I571" s="75"/>
      <c r="J571" s="75"/>
      <c r="K571" s="75"/>
      <c r="L571" s="76"/>
      <c r="M571" s="77">
        <f t="shared" si="148"/>
        <v>0</v>
      </c>
      <c r="N571" s="78"/>
      <c r="O571" s="78"/>
      <c r="P571" s="78"/>
      <c r="Q571" s="78"/>
      <c r="R571" s="79"/>
      <c r="S571" s="80"/>
      <c r="T571" s="75"/>
      <c r="U571" s="75"/>
      <c r="V571" s="78"/>
      <c r="W571" s="78"/>
      <c r="X571" s="81"/>
      <c r="Y571" s="62"/>
      <c r="Z571" s="63"/>
      <c r="AA571" s="64"/>
      <c r="AB571" s="65"/>
      <c r="AC571" s="65"/>
      <c r="AD571" s="65"/>
      <c r="AE571" s="65"/>
      <c r="AF571" s="66"/>
      <c r="AG571" s="82"/>
      <c r="AH571" s="76"/>
      <c r="AI571" s="82"/>
      <c r="AJ571" s="83">
        <f t="shared" si="230"/>
        <v>0</v>
      </c>
      <c r="AK571" s="84" t="s">
        <v>77</v>
      </c>
      <c r="AL571" s="75" t="s">
        <v>77</v>
      </c>
      <c r="AM571" s="85" t="s">
        <v>77</v>
      </c>
      <c r="AN571" s="82"/>
      <c r="AO571" s="75"/>
      <c r="AP571" s="85"/>
      <c r="AQ571" s="82" t="s">
        <v>75</v>
      </c>
      <c r="AR571" s="75" t="s">
        <v>75</v>
      </c>
      <c r="AS571" s="75" t="s">
        <v>75</v>
      </c>
      <c r="AT571" s="75" t="s">
        <v>75</v>
      </c>
      <c r="AU571" s="76" t="s">
        <v>75</v>
      </c>
      <c r="AV571" s="86">
        <f t="shared" si="164"/>
        <v>0</v>
      </c>
      <c r="AW571" s="78"/>
      <c r="AX571" s="78"/>
      <c r="AY571" s="78"/>
      <c r="AZ571" s="78"/>
      <c r="BA571" s="78"/>
      <c r="BB571" s="78"/>
      <c r="BC571" s="78"/>
      <c r="BD571" s="78"/>
      <c r="BE571" s="81"/>
    </row>
    <row r="572" spans="1:57" ht="34.049999999999997" customHeight="1" x14ac:dyDescent="0.3">
      <c r="A572" s="702"/>
      <c r="B572" s="675"/>
      <c r="C572" s="672"/>
      <c r="D572" s="72" t="s">
        <v>78</v>
      </c>
      <c r="E572" s="678"/>
      <c r="F572" s="746"/>
      <c r="G572" s="73">
        <f t="shared" si="163"/>
        <v>0</v>
      </c>
      <c r="H572" s="74">
        <f t="shared" si="169"/>
        <v>0</v>
      </c>
      <c r="I572" s="75"/>
      <c r="J572" s="75"/>
      <c r="K572" s="75"/>
      <c r="L572" s="76"/>
      <c r="M572" s="77">
        <f t="shared" si="148"/>
        <v>0</v>
      </c>
      <c r="N572" s="78"/>
      <c r="O572" s="78"/>
      <c r="P572" s="78"/>
      <c r="Q572" s="87"/>
      <c r="R572" s="79"/>
      <c r="S572" s="80"/>
      <c r="T572" s="78"/>
      <c r="U572" s="78"/>
      <c r="V572" s="78"/>
      <c r="W572" s="78"/>
      <c r="X572" s="81"/>
      <c r="Y572" s="62"/>
      <c r="Z572" s="63"/>
      <c r="AA572" s="64"/>
      <c r="AB572" s="65"/>
      <c r="AC572" s="65"/>
      <c r="AD572" s="65"/>
      <c r="AE572" s="65"/>
      <c r="AF572" s="66"/>
      <c r="AG572" s="82"/>
      <c r="AH572" s="76"/>
      <c r="AI572" s="82"/>
      <c r="AJ572" s="83">
        <f>SUM(AK572:AM572)</f>
        <v>0</v>
      </c>
      <c r="AK572" s="84"/>
      <c r="AL572" s="75"/>
      <c r="AM572" s="85"/>
      <c r="AN572" s="82" t="s">
        <v>75</v>
      </c>
      <c r="AO572" s="75" t="s">
        <v>75</v>
      </c>
      <c r="AP572" s="85" t="s">
        <v>75</v>
      </c>
      <c r="AQ572" s="82" t="s">
        <v>75</v>
      </c>
      <c r="AR572" s="75" t="s">
        <v>75</v>
      </c>
      <c r="AS572" s="75" t="s">
        <v>75</v>
      </c>
      <c r="AT572" s="75" t="s">
        <v>75</v>
      </c>
      <c r="AU572" s="76" t="s">
        <v>75</v>
      </c>
      <c r="AV572" s="86">
        <f t="shared" si="164"/>
        <v>0</v>
      </c>
      <c r="AW572" s="78"/>
      <c r="AX572" s="78"/>
      <c r="AY572" s="78"/>
      <c r="AZ572" s="78"/>
      <c r="BA572" s="78"/>
      <c r="BB572" s="78"/>
      <c r="BC572" s="78"/>
      <c r="BD572" s="78"/>
      <c r="BE572" s="81"/>
    </row>
    <row r="573" spans="1:57" ht="34.049999999999997" customHeight="1" x14ac:dyDescent="0.3">
      <c r="A573" s="702"/>
      <c r="B573" s="675"/>
      <c r="C573" s="672"/>
      <c r="D573" s="72" t="s">
        <v>79</v>
      </c>
      <c r="E573" s="678"/>
      <c r="F573" s="746"/>
      <c r="G573" s="73">
        <f t="shared" si="163"/>
        <v>71</v>
      </c>
      <c r="H573" s="74">
        <f t="shared" si="169"/>
        <v>3</v>
      </c>
      <c r="I573" s="75">
        <v>2</v>
      </c>
      <c r="J573" s="75"/>
      <c r="K573" s="75"/>
      <c r="L573" s="76">
        <v>1</v>
      </c>
      <c r="M573" s="77">
        <f t="shared" si="148"/>
        <v>69</v>
      </c>
      <c r="N573" s="78">
        <v>69</v>
      </c>
      <c r="O573" s="78"/>
      <c r="P573" s="78"/>
      <c r="Q573" s="78"/>
      <c r="R573" s="79"/>
      <c r="S573" s="80">
        <v>11</v>
      </c>
      <c r="T573" s="78"/>
      <c r="U573" s="78"/>
      <c r="V573" s="78">
        <v>57</v>
      </c>
      <c r="W573" s="78">
        <v>1</v>
      </c>
      <c r="X573" s="81"/>
      <c r="Y573" s="62">
        <v>66</v>
      </c>
      <c r="Z573" s="63">
        <v>3</v>
      </c>
      <c r="AA573" s="64"/>
      <c r="AB573" s="65">
        <v>23</v>
      </c>
      <c r="AC573" s="65">
        <v>22</v>
      </c>
      <c r="AD573" s="65">
        <v>4</v>
      </c>
      <c r="AE573" s="65">
        <v>35</v>
      </c>
      <c r="AF573" s="66">
        <v>4</v>
      </c>
      <c r="AG573" s="82">
        <v>43.02</v>
      </c>
      <c r="AH573" s="76" t="s">
        <v>301</v>
      </c>
      <c r="AI573" s="82">
        <v>104.4</v>
      </c>
      <c r="AJ573" s="83">
        <f t="shared" ref="AJ573:AJ574" si="231">SUM(AQ573:AU573)</f>
        <v>69</v>
      </c>
      <c r="AK573" s="84" t="s">
        <v>77</v>
      </c>
      <c r="AL573" s="75" t="s">
        <v>77</v>
      </c>
      <c r="AM573" s="85" t="s">
        <v>77</v>
      </c>
      <c r="AN573" s="82" t="s">
        <v>75</v>
      </c>
      <c r="AO573" s="75" t="s">
        <v>75</v>
      </c>
      <c r="AP573" s="85" t="s">
        <v>75</v>
      </c>
      <c r="AQ573" s="88">
        <v>6</v>
      </c>
      <c r="AR573" s="76">
        <v>15</v>
      </c>
      <c r="AS573" s="76">
        <v>27</v>
      </c>
      <c r="AT573" s="76">
        <v>16</v>
      </c>
      <c r="AU573" s="85">
        <v>5</v>
      </c>
      <c r="AV573" s="86">
        <f t="shared" si="164"/>
        <v>2</v>
      </c>
      <c r="AW573" s="78"/>
      <c r="AX573" s="78"/>
      <c r="AY573" s="78"/>
      <c r="AZ573" s="78"/>
      <c r="BA573" s="78">
        <v>2</v>
      </c>
      <c r="BB573" s="78"/>
      <c r="BC573" s="78"/>
      <c r="BD573" s="78"/>
      <c r="BE573" s="81"/>
    </row>
    <row r="574" spans="1:57" ht="34.049999999999997" customHeight="1" x14ac:dyDescent="0.3">
      <c r="A574" s="702"/>
      <c r="B574" s="676"/>
      <c r="C574" s="673"/>
      <c r="D574" s="89" t="s">
        <v>80</v>
      </c>
      <c r="E574" s="679"/>
      <c r="F574" s="747"/>
      <c r="G574" s="90">
        <f t="shared" si="163"/>
        <v>0</v>
      </c>
      <c r="H574" s="91">
        <f t="shared" si="169"/>
        <v>0</v>
      </c>
      <c r="I574" s="92"/>
      <c r="J574" s="92"/>
      <c r="K574" s="92"/>
      <c r="L574" s="93"/>
      <c r="M574" s="94">
        <f t="shared" si="148"/>
        <v>0</v>
      </c>
      <c r="N574" s="95"/>
      <c r="O574" s="95"/>
      <c r="P574" s="95"/>
      <c r="Q574" s="95"/>
      <c r="R574" s="96"/>
      <c r="S574" s="97"/>
      <c r="T574" s="98"/>
      <c r="U574" s="98"/>
      <c r="V574" s="98"/>
      <c r="W574" s="98"/>
      <c r="X574" s="99"/>
      <c r="Y574" s="100"/>
      <c r="Z574" s="81"/>
      <c r="AA574" s="82"/>
      <c r="AB574" s="75"/>
      <c r="AC574" s="75"/>
      <c r="AD574" s="75"/>
      <c r="AE574" s="75"/>
      <c r="AF574" s="76"/>
      <c r="AG574" s="101"/>
      <c r="AH574" s="102"/>
      <c r="AI574" s="103"/>
      <c r="AJ574" s="104">
        <f t="shared" si="231"/>
        <v>0</v>
      </c>
      <c r="AK574" s="105" t="s">
        <v>75</v>
      </c>
      <c r="AL574" s="92" t="s">
        <v>75</v>
      </c>
      <c r="AM574" s="106" t="s">
        <v>75</v>
      </c>
      <c r="AN574" s="103" t="s">
        <v>75</v>
      </c>
      <c r="AO574" s="92" t="s">
        <v>77</v>
      </c>
      <c r="AP574" s="106" t="s">
        <v>77</v>
      </c>
      <c r="AQ574" s="103"/>
      <c r="AR574" s="92"/>
      <c r="AS574" s="92"/>
      <c r="AT574" s="92"/>
      <c r="AU574" s="93"/>
      <c r="AV574" s="107">
        <f t="shared" si="164"/>
        <v>0</v>
      </c>
      <c r="AW574" s="98"/>
      <c r="AX574" s="98"/>
      <c r="AY574" s="98"/>
      <c r="AZ574" s="98"/>
      <c r="BA574" s="98"/>
      <c r="BB574" s="98"/>
      <c r="BC574" s="98"/>
      <c r="BD574" s="98"/>
      <c r="BE574" s="99"/>
    </row>
    <row r="575" spans="1:57" ht="34.049999999999997" customHeight="1" x14ac:dyDescent="0.3">
      <c r="A575" s="702"/>
      <c r="B575" s="674" t="s">
        <v>302</v>
      </c>
      <c r="C575" s="671" t="s">
        <v>303</v>
      </c>
      <c r="D575" s="51" t="s">
        <v>74</v>
      </c>
      <c r="E575" s="719">
        <v>60</v>
      </c>
      <c r="F575" s="745">
        <f>E575-SUM(M575:M579)</f>
        <v>2</v>
      </c>
      <c r="G575" s="53">
        <f t="shared" si="163"/>
        <v>0</v>
      </c>
      <c r="H575" s="54">
        <f t="shared" si="169"/>
        <v>0</v>
      </c>
      <c r="I575" s="55"/>
      <c r="J575" s="55"/>
      <c r="K575" s="55"/>
      <c r="L575" s="56"/>
      <c r="M575" s="57">
        <f t="shared" si="148"/>
        <v>0</v>
      </c>
      <c r="N575" s="58"/>
      <c r="O575" s="58"/>
      <c r="P575" s="58"/>
      <c r="Q575" s="58"/>
      <c r="R575" s="61"/>
      <c r="S575" s="62"/>
      <c r="T575" s="62"/>
      <c r="U575" s="62"/>
      <c r="V575" s="108"/>
      <c r="W575" s="108"/>
      <c r="X575" s="63"/>
      <c r="Y575" s="60"/>
      <c r="Z575" s="61"/>
      <c r="AA575" s="67"/>
      <c r="AB575" s="55"/>
      <c r="AC575" s="55"/>
      <c r="AD575" s="55"/>
      <c r="AE575" s="55"/>
      <c r="AF575" s="56"/>
      <c r="AG575" s="67"/>
      <c r="AH575" s="70"/>
      <c r="AI575" s="69"/>
      <c r="AJ575" s="68">
        <f t="shared" ref="AJ575:AJ576" si="232">SUM(AN575:AP575)</f>
        <v>0</v>
      </c>
      <c r="AK575" s="69" t="s">
        <v>75</v>
      </c>
      <c r="AL575" s="55" t="s">
        <v>75</v>
      </c>
      <c r="AM575" s="70" t="s">
        <v>75</v>
      </c>
      <c r="AN575" s="67"/>
      <c r="AO575" s="55"/>
      <c r="AP575" s="70"/>
      <c r="AQ575" s="67" t="s">
        <v>75</v>
      </c>
      <c r="AR575" s="55" t="s">
        <v>75</v>
      </c>
      <c r="AS575" s="55" t="s">
        <v>75</v>
      </c>
      <c r="AT575" s="55" t="s">
        <v>75</v>
      </c>
      <c r="AU575" s="70" t="s">
        <v>75</v>
      </c>
      <c r="AV575" s="71">
        <f t="shared" si="164"/>
        <v>0</v>
      </c>
      <c r="AW575" s="108"/>
      <c r="AX575" s="108"/>
      <c r="AY575" s="108"/>
      <c r="AZ575" s="108"/>
      <c r="BA575" s="108"/>
      <c r="BB575" s="108"/>
      <c r="BC575" s="108"/>
      <c r="BD575" s="108"/>
      <c r="BE575" s="63"/>
    </row>
    <row r="576" spans="1:57" ht="34.049999999999997" customHeight="1" x14ac:dyDescent="0.3">
      <c r="A576" s="702"/>
      <c r="B576" s="675"/>
      <c r="C576" s="672"/>
      <c r="D576" s="72" t="s">
        <v>76</v>
      </c>
      <c r="E576" s="678"/>
      <c r="F576" s="746"/>
      <c r="G576" s="73">
        <f t="shared" si="163"/>
        <v>0</v>
      </c>
      <c r="H576" s="74">
        <f t="shared" si="169"/>
        <v>0</v>
      </c>
      <c r="I576" s="75"/>
      <c r="J576" s="75"/>
      <c r="K576" s="75"/>
      <c r="L576" s="76"/>
      <c r="M576" s="77">
        <f t="shared" si="148"/>
        <v>0</v>
      </c>
      <c r="N576" s="78"/>
      <c r="O576" s="78"/>
      <c r="P576" s="78"/>
      <c r="Q576" s="78"/>
      <c r="R576" s="81"/>
      <c r="S576" s="62"/>
      <c r="T576" s="62"/>
      <c r="U576" s="62"/>
      <c r="V576" s="108"/>
      <c r="W576" s="108"/>
      <c r="X576" s="63"/>
      <c r="Y576" s="109"/>
      <c r="Z576" s="63"/>
      <c r="AA576" s="64"/>
      <c r="AB576" s="65"/>
      <c r="AC576" s="65"/>
      <c r="AD576" s="65"/>
      <c r="AE576" s="65"/>
      <c r="AF576" s="66"/>
      <c r="AG576" s="82"/>
      <c r="AH576" s="85"/>
      <c r="AI576" s="84"/>
      <c r="AJ576" s="83">
        <f t="shared" si="232"/>
        <v>0</v>
      </c>
      <c r="AK576" s="84" t="s">
        <v>77</v>
      </c>
      <c r="AL576" s="75" t="s">
        <v>77</v>
      </c>
      <c r="AM576" s="85" t="s">
        <v>77</v>
      </c>
      <c r="AN576" s="82"/>
      <c r="AO576" s="75"/>
      <c r="AP576" s="85"/>
      <c r="AQ576" s="82" t="s">
        <v>75</v>
      </c>
      <c r="AR576" s="75" t="s">
        <v>75</v>
      </c>
      <c r="AS576" s="75" t="s">
        <v>75</v>
      </c>
      <c r="AT576" s="75" t="s">
        <v>75</v>
      </c>
      <c r="AU576" s="85" t="s">
        <v>75</v>
      </c>
      <c r="AV576" s="86">
        <f t="shared" si="164"/>
        <v>0</v>
      </c>
      <c r="AW576" s="108"/>
      <c r="AX576" s="108"/>
      <c r="AY576" s="108"/>
      <c r="AZ576" s="108"/>
      <c r="BA576" s="108"/>
      <c r="BB576" s="108"/>
      <c r="BC576" s="108"/>
      <c r="BD576" s="108"/>
      <c r="BE576" s="63"/>
    </row>
    <row r="577" spans="1:57" ht="34.049999999999997" customHeight="1" x14ac:dyDescent="0.3">
      <c r="A577" s="702"/>
      <c r="B577" s="675"/>
      <c r="C577" s="672"/>
      <c r="D577" s="72" t="s">
        <v>78</v>
      </c>
      <c r="E577" s="678"/>
      <c r="F577" s="746"/>
      <c r="G577" s="73">
        <f t="shared" si="163"/>
        <v>0</v>
      </c>
      <c r="H577" s="74">
        <f t="shared" si="169"/>
        <v>0</v>
      </c>
      <c r="I577" s="75"/>
      <c r="J577" s="75"/>
      <c r="K577" s="75"/>
      <c r="L577" s="76"/>
      <c r="M577" s="77">
        <f t="shared" si="148"/>
        <v>0</v>
      </c>
      <c r="N577" s="78"/>
      <c r="O577" s="78"/>
      <c r="P577" s="78"/>
      <c r="Q577" s="78"/>
      <c r="R577" s="81"/>
      <c r="S577" s="62"/>
      <c r="T577" s="62"/>
      <c r="U577" s="62"/>
      <c r="V577" s="108"/>
      <c r="W577" s="108"/>
      <c r="X577" s="63"/>
      <c r="Y577" s="109"/>
      <c r="Z577" s="63"/>
      <c r="AA577" s="64"/>
      <c r="AB577" s="65"/>
      <c r="AC577" s="65"/>
      <c r="AD577" s="65"/>
      <c r="AE577" s="65"/>
      <c r="AF577" s="66"/>
      <c r="AG577" s="82"/>
      <c r="AH577" s="85"/>
      <c r="AI577" s="84"/>
      <c r="AJ577" s="83">
        <f>SUM(AK577:AM577)</f>
        <v>0</v>
      </c>
      <c r="AK577" s="84"/>
      <c r="AL577" s="75"/>
      <c r="AM577" s="85"/>
      <c r="AN577" s="82" t="s">
        <v>75</v>
      </c>
      <c r="AO577" s="75" t="s">
        <v>75</v>
      </c>
      <c r="AP577" s="85" t="s">
        <v>75</v>
      </c>
      <c r="AQ577" s="82" t="s">
        <v>75</v>
      </c>
      <c r="AR577" s="75" t="s">
        <v>75</v>
      </c>
      <c r="AS577" s="75" t="s">
        <v>75</v>
      </c>
      <c r="AT577" s="75" t="s">
        <v>75</v>
      </c>
      <c r="AU577" s="85" t="s">
        <v>75</v>
      </c>
      <c r="AV577" s="86">
        <f t="shared" si="164"/>
        <v>0</v>
      </c>
      <c r="AW577" s="108"/>
      <c r="AX577" s="108"/>
      <c r="AY577" s="108"/>
      <c r="AZ577" s="108"/>
      <c r="BA577" s="108"/>
      <c r="BB577" s="108"/>
      <c r="BC577" s="108"/>
      <c r="BD577" s="108"/>
      <c r="BE577" s="63"/>
    </row>
    <row r="578" spans="1:57" ht="34.049999999999997" customHeight="1" x14ac:dyDescent="0.3">
      <c r="A578" s="702"/>
      <c r="B578" s="675"/>
      <c r="C578" s="672"/>
      <c r="D578" s="72" t="s">
        <v>79</v>
      </c>
      <c r="E578" s="678"/>
      <c r="F578" s="746"/>
      <c r="G578" s="73">
        <f t="shared" si="163"/>
        <v>58</v>
      </c>
      <c r="H578" s="74">
        <f t="shared" si="169"/>
        <v>0</v>
      </c>
      <c r="I578" s="75"/>
      <c r="J578" s="75"/>
      <c r="K578" s="75"/>
      <c r="L578" s="76"/>
      <c r="M578" s="77">
        <f t="shared" si="148"/>
        <v>58</v>
      </c>
      <c r="N578" s="78">
        <v>58</v>
      </c>
      <c r="O578" s="78"/>
      <c r="P578" s="78"/>
      <c r="Q578" s="78"/>
      <c r="R578" s="81"/>
      <c r="S578" s="62">
        <v>2</v>
      </c>
      <c r="T578" s="62"/>
      <c r="U578" s="62"/>
      <c r="V578" s="108">
        <v>54</v>
      </c>
      <c r="W578" s="108">
        <v>2</v>
      </c>
      <c r="X578" s="63"/>
      <c r="Y578" s="109">
        <v>47</v>
      </c>
      <c r="Z578" s="63">
        <v>11</v>
      </c>
      <c r="AA578" s="64"/>
      <c r="AB578" s="65">
        <v>24</v>
      </c>
      <c r="AC578" s="65">
        <v>24</v>
      </c>
      <c r="AD578" s="65">
        <v>5</v>
      </c>
      <c r="AE578" s="65">
        <v>26</v>
      </c>
      <c r="AF578" s="66">
        <v>1</v>
      </c>
      <c r="AG578" s="82">
        <v>45</v>
      </c>
      <c r="AH578" s="85">
        <v>21</v>
      </c>
      <c r="AI578" s="84">
        <v>96</v>
      </c>
      <c r="AJ578" s="83">
        <f t="shared" ref="AJ578:AJ579" si="233">SUM(AQ578:AU578)</f>
        <v>58</v>
      </c>
      <c r="AK578" s="84" t="s">
        <v>77</v>
      </c>
      <c r="AL578" s="75" t="s">
        <v>77</v>
      </c>
      <c r="AM578" s="85" t="s">
        <v>77</v>
      </c>
      <c r="AN578" s="82" t="s">
        <v>75</v>
      </c>
      <c r="AO578" s="75" t="s">
        <v>75</v>
      </c>
      <c r="AP578" s="85" t="s">
        <v>75</v>
      </c>
      <c r="AQ578" s="82">
        <v>4</v>
      </c>
      <c r="AR578" s="75">
        <v>5</v>
      </c>
      <c r="AS578" s="75">
        <v>40</v>
      </c>
      <c r="AT578" s="75">
        <v>9</v>
      </c>
      <c r="AU578" s="85">
        <v>0</v>
      </c>
      <c r="AV578" s="86">
        <f t="shared" si="164"/>
        <v>0</v>
      </c>
      <c r="AW578" s="108">
        <v>0</v>
      </c>
      <c r="AX578" s="108">
        <v>0</v>
      </c>
      <c r="AY578" s="108">
        <v>0</v>
      </c>
      <c r="AZ578" s="108">
        <v>0</v>
      </c>
      <c r="BA578" s="108">
        <v>0</v>
      </c>
      <c r="BB578" s="108">
        <v>0</v>
      </c>
      <c r="BC578" s="108">
        <v>0</v>
      </c>
      <c r="BD578" s="108">
        <v>0</v>
      </c>
      <c r="BE578" s="63">
        <v>0</v>
      </c>
    </row>
    <row r="579" spans="1:57" ht="34.049999999999997" customHeight="1" x14ac:dyDescent="0.3">
      <c r="A579" s="702"/>
      <c r="B579" s="676"/>
      <c r="C579" s="721"/>
      <c r="D579" s="89" t="s">
        <v>80</v>
      </c>
      <c r="E579" s="679"/>
      <c r="F579" s="747"/>
      <c r="G579" s="90">
        <f t="shared" si="163"/>
        <v>0</v>
      </c>
      <c r="H579" s="91">
        <f t="shared" si="169"/>
        <v>0</v>
      </c>
      <c r="I579" s="92"/>
      <c r="J579" s="92"/>
      <c r="K579" s="92"/>
      <c r="L579" s="93"/>
      <c r="M579" s="110">
        <f t="shared" si="148"/>
        <v>0</v>
      </c>
      <c r="N579" s="98"/>
      <c r="O579" s="98"/>
      <c r="P579" s="98"/>
      <c r="Q579" s="98"/>
      <c r="R579" s="99"/>
      <c r="S579" s="100"/>
      <c r="T579" s="100"/>
      <c r="U579" s="100"/>
      <c r="V579" s="78"/>
      <c r="W579" s="78"/>
      <c r="X579" s="81"/>
      <c r="Y579" s="80"/>
      <c r="Z579" s="81"/>
      <c r="AA579" s="82"/>
      <c r="AB579" s="75"/>
      <c r="AC579" s="75"/>
      <c r="AD579" s="75"/>
      <c r="AE579" s="75"/>
      <c r="AF579" s="76"/>
      <c r="AG579" s="103"/>
      <c r="AH579" s="106"/>
      <c r="AI579" s="111"/>
      <c r="AJ579" s="112">
        <f t="shared" si="233"/>
        <v>0</v>
      </c>
      <c r="AK579" s="105" t="s">
        <v>75</v>
      </c>
      <c r="AL579" s="92" t="s">
        <v>75</v>
      </c>
      <c r="AM579" s="106" t="s">
        <v>75</v>
      </c>
      <c r="AN579" s="103" t="s">
        <v>75</v>
      </c>
      <c r="AO579" s="92" t="s">
        <v>77</v>
      </c>
      <c r="AP579" s="106" t="s">
        <v>77</v>
      </c>
      <c r="AQ579" s="103"/>
      <c r="AR579" s="92"/>
      <c r="AS579" s="92"/>
      <c r="AT579" s="92"/>
      <c r="AU579" s="106"/>
      <c r="AV579" s="107">
        <f t="shared" si="164"/>
        <v>0</v>
      </c>
      <c r="AW579" s="78"/>
      <c r="AX579" s="78"/>
      <c r="AY579" s="78"/>
      <c r="AZ579" s="78"/>
      <c r="BA579" s="78"/>
      <c r="BB579" s="78"/>
      <c r="BC579" s="78"/>
      <c r="BD579" s="78"/>
      <c r="BE579" s="81"/>
    </row>
    <row r="580" spans="1:57" ht="34.049999999999997" customHeight="1" x14ac:dyDescent="0.3">
      <c r="A580" s="702"/>
      <c r="B580" s="674" t="s">
        <v>304</v>
      </c>
      <c r="C580" s="671" t="s">
        <v>305</v>
      </c>
      <c r="D580" s="51" t="s">
        <v>74</v>
      </c>
      <c r="E580" s="719">
        <v>40</v>
      </c>
      <c r="F580" s="745">
        <f>E580-SUM(M580:M584)</f>
        <v>29</v>
      </c>
      <c r="G580" s="53">
        <f t="shared" si="163"/>
        <v>0</v>
      </c>
      <c r="H580" s="54">
        <f t="shared" si="169"/>
        <v>0</v>
      </c>
      <c r="I580" s="55"/>
      <c r="J580" s="55"/>
      <c r="K580" s="55"/>
      <c r="L580" s="56"/>
      <c r="M580" s="57">
        <f t="shared" si="148"/>
        <v>0</v>
      </c>
      <c r="N580" s="58"/>
      <c r="O580" s="58"/>
      <c r="P580" s="58"/>
      <c r="Q580" s="58"/>
      <c r="R580" s="61"/>
      <c r="S580" s="113"/>
      <c r="T580" s="113"/>
      <c r="U580" s="113"/>
      <c r="V580" s="58"/>
      <c r="W580" s="58"/>
      <c r="X580" s="61"/>
      <c r="Y580" s="60"/>
      <c r="Z580" s="61"/>
      <c r="AA580" s="67"/>
      <c r="AB580" s="55"/>
      <c r="AC580" s="55"/>
      <c r="AD580" s="55"/>
      <c r="AE580" s="55"/>
      <c r="AF580" s="56"/>
      <c r="AG580" s="67"/>
      <c r="AH580" s="70"/>
      <c r="AI580" s="69"/>
      <c r="AJ580" s="68">
        <f t="shared" ref="AJ580:AJ581" si="234">SUM(AN580:AP580)</f>
        <v>0</v>
      </c>
      <c r="AK580" s="69" t="s">
        <v>75</v>
      </c>
      <c r="AL580" s="55" t="s">
        <v>75</v>
      </c>
      <c r="AM580" s="70" t="s">
        <v>75</v>
      </c>
      <c r="AN580" s="67"/>
      <c r="AO580" s="55"/>
      <c r="AP580" s="70"/>
      <c r="AQ580" s="67" t="s">
        <v>75</v>
      </c>
      <c r="AR580" s="55" t="s">
        <v>75</v>
      </c>
      <c r="AS580" s="55" t="s">
        <v>75</v>
      </c>
      <c r="AT580" s="55" t="s">
        <v>75</v>
      </c>
      <c r="AU580" s="70" t="s">
        <v>75</v>
      </c>
      <c r="AV580" s="71">
        <f t="shared" si="164"/>
        <v>0</v>
      </c>
      <c r="AW580" s="58"/>
      <c r="AX580" s="58"/>
      <c r="AY580" s="58"/>
      <c r="AZ580" s="58"/>
      <c r="BA580" s="58"/>
      <c r="BB580" s="58"/>
      <c r="BC580" s="58"/>
      <c r="BD580" s="58"/>
      <c r="BE580" s="61"/>
    </row>
    <row r="581" spans="1:57" ht="34.049999999999997" customHeight="1" x14ac:dyDescent="0.3">
      <c r="A581" s="702"/>
      <c r="B581" s="675"/>
      <c r="C581" s="672"/>
      <c r="D581" s="72" t="s">
        <v>76</v>
      </c>
      <c r="E581" s="678"/>
      <c r="F581" s="746"/>
      <c r="G581" s="73">
        <f t="shared" si="163"/>
        <v>0</v>
      </c>
      <c r="H581" s="74">
        <f t="shared" si="169"/>
        <v>0</v>
      </c>
      <c r="I581" s="75"/>
      <c r="J581" s="75"/>
      <c r="K581" s="75"/>
      <c r="L581" s="76"/>
      <c r="M581" s="77">
        <f t="shared" si="148"/>
        <v>0</v>
      </c>
      <c r="N581" s="78"/>
      <c r="O581" s="78"/>
      <c r="P581" s="78"/>
      <c r="Q581" s="78"/>
      <c r="R581" s="81"/>
      <c r="S581" s="62"/>
      <c r="T581" s="62"/>
      <c r="U581" s="62"/>
      <c r="V581" s="108"/>
      <c r="W581" s="108"/>
      <c r="X581" s="63"/>
      <c r="Y581" s="109"/>
      <c r="Z581" s="63"/>
      <c r="AA581" s="64"/>
      <c r="AB581" s="65"/>
      <c r="AC581" s="65"/>
      <c r="AD581" s="65"/>
      <c r="AE581" s="65"/>
      <c r="AF581" s="66"/>
      <c r="AG581" s="82"/>
      <c r="AH581" s="85"/>
      <c r="AI581" s="84"/>
      <c r="AJ581" s="83">
        <f t="shared" si="234"/>
        <v>0</v>
      </c>
      <c r="AK581" s="84" t="s">
        <v>77</v>
      </c>
      <c r="AL581" s="75" t="s">
        <v>77</v>
      </c>
      <c r="AM581" s="85" t="s">
        <v>77</v>
      </c>
      <c r="AN581" s="82"/>
      <c r="AO581" s="75"/>
      <c r="AP581" s="85"/>
      <c r="AQ581" s="82" t="s">
        <v>75</v>
      </c>
      <c r="AR581" s="75" t="s">
        <v>75</v>
      </c>
      <c r="AS581" s="75" t="s">
        <v>75</v>
      </c>
      <c r="AT581" s="75" t="s">
        <v>75</v>
      </c>
      <c r="AU581" s="85" t="s">
        <v>75</v>
      </c>
      <c r="AV581" s="86">
        <f t="shared" si="164"/>
        <v>0</v>
      </c>
      <c r="AW581" s="108"/>
      <c r="AX581" s="108"/>
      <c r="AY581" s="108"/>
      <c r="AZ581" s="108"/>
      <c r="BA581" s="108"/>
      <c r="BB581" s="108"/>
      <c r="BC581" s="108"/>
      <c r="BD581" s="108"/>
      <c r="BE581" s="63"/>
    </row>
    <row r="582" spans="1:57" ht="34.049999999999997" customHeight="1" x14ac:dyDescent="0.3">
      <c r="A582" s="702"/>
      <c r="B582" s="675"/>
      <c r="C582" s="672"/>
      <c r="D582" s="72" t="s">
        <v>78</v>
      </c>
      <c r="E582" s="678"/>
      <c r="F582" s="746"/>
      <c r="G582" s="73">
        <f t="shared" si="163"/>
        <v>0</v>
      </c>
      <c r="H582" s="74">
        <f t="shared" si="169"/>
        <v>0</v>
      </c>
      <c r="I582" s="75"/>
      <c r="J582" s="75"/>
      <c r="K582" s="75"/>
      <c r="L582" s="76"/>
      <c r="M582" s="77">
        <f t="shared" si="148"/>
        <v>0</v>
      </c>
      <c r="N582" s="78"/>
      <c r="O582" s="78"/>
      <c r="P582" s="78"/>
      <c r="Q582" s="78"/>
      <c r="R582" s="81"/>
      <c r="S582" s="62"/>
      <c r="T582" s="62"/>
      <c r="U582" s="62"/>
      <c r="V582" s="108"/>
      <c r="W582" s="108"/>
      <c r="X582" s="63"/>
      <c r="Y582" s="109"/>
      <c r="Z582" s="63"/>
      <c r="AA582" s="64"/>
      <c r="AB582" s="65"/>
      <c r="AC582" s="65"/>
      <c r="AD582" s="65"/>
      <c r="AE582" s="65"/>
      <c r="AF582" s="66"/>
      <c r="AG582" s="82"/>
      <c r="AH582" s="85"/>
      <c r="AI582" s="84"/>
      <c r="AJ582" s="83">
        <f>SUM(AK582:AM582)</f>
        <v>0</v>
      </c>
      <c r="AK582" s="84"/>
      <c r="AL582" s="75"/>
      <c r="AM582" s="85"/>
      <c r="AN582" s="82" t="s">
        <v>75</v>
      </c>
      <c r="AO582" s="75" t="s">
        <v>75</v>
      </c>
      <c r="AP582" s="85" t="s">
        <v>75</v>
      </c>
      <c r="AQ582" s="82" t="s">
        <v>75</v>
      </c>
      <c r="AR582" s="75" t="s">
        <v>75</v>
      </c>
      <c r="AS582" s="75" t="s">
        <v>75</v>
      </c>
      <c r="AT582" s="75" t="s">
        <v>75</v>
      </c>
      <c r="AU582" s="85" t="s">
        <v>75</v>
      </c>
      <c r="AV582" s="86">
        <f t="shared" si="164"/>
        <v>0</v>
      </c>
      <c r="AW582" s="108"/>
      <c r="AX582" s="108"/>
      <c r="AY582" s="108"/>
      <c r="AZ582" s="108"/>
      <c r="BA582" s="108"/>
      <c r="BB582" s="108"/>
      <c r="BC582" s="108"/>
      <c r="BD582" s="108"/>
      <c r="BE582" s="63"/>
    </row>
    <row r="583" spans="1:57" ht="34.049999999999997" customHeight="1" x14ac:dyDescent="0.3">
      <c r="A583" s="702"/>
      <c r="B583" s="675"/>
      <c r="C583" s="672"/>
      <c r="D583" s="72" t="s">
        <v>79</v>
      </c>
      <c r="E583" s="678"/>
      <c r="F583" s="746"/>
      <c r="G583" s="73">
        <f t="shared" si="163"/>
        <v>11</v>
      </c>
      <c r="H583" s="74">
        <f t="shared" si="169"/>
        <v>0</v>
      </c>
      <c r="I583" s="75"/>
      <c r="J583" s="75"/>
      <c r="K583" s="75"/>
      <c r="L583" s="76"/>
      <c r="M583" s="77">
        <f t="shared" si="148"/>
        <v>11</v>
      </c>
      <c r="N583" s="78">
        <v>11</v>
      </c>
      <c r="O583" s="78"/>
      <c r="P583" s="78"/>
      <c r="Q583" s="78"/>
      <c r="R583" s="81"/>
      <c r="S583" s="62"/>
      <c r="T583" s="62"/>
      <c r="U583" s="62"/>
      <c r="V583" s="108">
        <v>11</v>
      </c>
      <c r="W583" s="108"/>
      <c r="X583" s="63"/>
      <c r="Y583" s="109">
        <v>9</v>
      </c>
      <c r="Z583" s="63">
        <v>2</v>
      </c>
      <c r="AA583" s="64"/>
      <c r="AB583" s="65">
        <v>7</v>
      </c>
      <c r="AC583" s="65">
        <v>7</v>
      </c>
      <c r="AD583" s="65">
        <v>1</v>
      </c>
      <c r="AE583" s="65">
        <v>7</v>
      </c>
      <c r="AF583" s="66">
        <v>1</v>
      </c>
      <c r="AG583" s="82">
        <v>40</v>
      </c>
      <c r="AH583" s="85">
        <v>11</v>
      </c>
      <c r="AI583" s="84">
        <v>110</v>
      </c>
      <c r="AJ583" s="83">
        <f t="shared" ref="AJ583:AJ584" si="235">SUM(AQ583:AU583)</f>
        <v>11</v>
      </c>
      <c r="AK583" s="84" t="s">
        <v>77</v>
      </c>
      <c r="AL583" s="75" t="s">
        <v>77</v>
      </c>
      <c r="AM583" s="85" t="s">
        <v>77</v>
      </c>
      <c r="AN583" s="82" t="s">
        <v>75</v>
      </c>
      <c r="AO583" s="75" t="s">
        <v>75</v>
      </c>
      <c r="AP583" s="85" t="s">
        <v>75</v>
      </c>
      <c r="AQ583" s="82"/>
      <c r="AR583" s="75">
        <v>2</v>
      </c>
      <c r="AS583" s="75">
        <v>5</v>
      </c>
      <c r="AT583" s="75">
        <v>4</v>
      </c>
      <c r="AU583" s="85">
        <v>0</v>
      </c>
      <c r="AV583" s="86">
        <f t="shared" si="164"/>
        <v>0</v>
      </c>
      <c r="AW583" s="108">
        <v>0</v>
      </c>
      <c r="AX583" s="108">
        <v>0</v>
      </c>
      <c r="AY583" s="108">
        <v>0</v>
      </c>
      <c r="AZ583" s="108">
        <v>0</v>
      </c>
      <c r="BA583" s="108">
        <v>0</v>
      </c>
      <c r="BB583" s="108">
        <v>0</v>
      </c>
      <c r="BC583" s="108">
        <v>0</v>
      </c>
      <c r="BD583" s="108">
        <v>0</v>
      </c>
      <c r="BE583" s="63">
        <v>0</v>
      </c>
    </row>
    <row r="584" spans="1:57" ht="34.049999999999997" customHeight="1" x14ac:dyDescent="0.3">
      <c r="A584" s="703"/>
      <c r="B584" s="676"/>
      <c r="C584" s="673"/>
      <c r="D584" s="89" t="s">
        <v>80</v>
      </c>
      <c r="E584" s="679"/>
      <c r="F584" s="747"/>
      <c r="G584" s="90">
        <f t="shared" si="163"/>
        <v>0</v>
      </c>
      <c r="H584" s="91">
        <f t="shared" si="169"/>
        <v>0</v>
      </c>
      <c r="I584" s="92"/>
      <c r="J584" s="92"/>
      <c r="K584" s="92"/>
      <c r="L584" s="93"/>
      <c r="M584" s="110">
        <f t="shared" si="148"/>
        <v>0</v>
      </c>
      <c r="N584" s="98"/>
      <c r="O584" s="98"/>
      <c r="P584" s="98"/>
      <c r="Q584" s="98"/>
      <c r="R584" s="99"/>
      <c r="S584" s="114"/>
      <c r="T584" s="114"/>
      <c r="U584" s="114"/>
      <c r="V584" s="98"/>
      <c r="W584" s="98"/>
      <c r="X584" s="99"/>
      <c r="Y584" s="97"/>
      <c r="Z584" s="99"/>
      <c r="AA584" s="103"/>
      <c r="AB584" s="92"/>
      <c r="AC584" s="92"/>
      <c r="AD584" s="92"/>
      <c r="AE584" s="92"/>
      <c r="AF584" s="93"/>
      <c r="AG584" s="103"/>
      <c r="AH584" s="106"/>
      <c r="AI584" s="105"/>
      <c r="AJ584" s="104">
        <f t="shared" si="235"/>
        <v>0</v>
      </c>
      <c r="AK584" s="105" t="s">
        <v>75</v>
      </c>
      <c r="AL584" s="92" t="s">
        <v>75</v>
      </c>
      <c r="AM584" s="106" t="s">
        <v>75</v>
      </c>
      <c r="AN584" s="103" t="s">
        <v>75</v>
      </c>
      <c r="AO584" s="92" t="s">
        <v>77</v>
      </c>
      <c r="AP584" s="106" t="s">
        <v>77</v>
      </c>
      <c r="AQ584" s="103"/>
      <c r="AR584" s="92"/>
      <c r="AS584" s="92"/>
      <c r="AT584" s="92"/>
      <c r="AU584" s="106"/>
      <c r="AV584" s="107">
        <f t="shared" si="164"/>
        <v>0</v>
      </c>
      <c r="AW584" s="98"/>
      <c r="AX584" s="98"/>
      <c r="AY584" s="98"/>
      <c r="AZ584" s="98"/>
      <c r="BA584" s="98"/>
      <c r="BB584" s="98"/>
      <c r="BC584" s="98"/>
      <c r="BD584" s="98"/>
      <c r="BE584" s="99"/>
    </row>
    <row r="585" spans="1:57" ht="34.049999999999997" customHeight="1" x14ac:dyDescent="0.3">
      <c r="A585" s="713" t="s">
        <v>306</v>
      </c>
      <c r="B585" s="674" t="s">
        <v>307</v>
      </c>
      <c r="C585" s="671" t="s">
        <v>308</v>
      </c>
      <c r="D585" s="51" t="s">
        <v>74</v>
      </c>
      <c r="E585" s="719">
        <v>370</v>
      </c>
      <c r="F585" s="745">
        <f>E585-SUM(M585:M589)</f>
        <v>-493</v>
      </c>
      <c r="G585" s="53">
        <f t="shared" si="163"/>
        <v>88</v>
      </c>
      <c r="H585" s="54">
        <f t="shared" si="169"/>
        <v>3</v>
      </c>
      <c r="I585" s="55">
        <f>SUM('Комунальні по МПД'!I640,'Комунальні по МПД'!I645,'Комунальні по МПД'!I650)</f>
        <v>1</v>
      </c>
      <c r="J585" s="55">
        <f>SUM('Комунальні по МПД'!J640,'Комунальні по МПД'!J645,'Комунальні по МПД'!J650)</f>
        <v>2</v>
      </c>
      <c r="K585" s="55"/>
      <c r="L585" s="56"/>
      <c r="M585" s="57">
        <f t="shared" si="148"/>
        <v>88</v>
      </c>
      <c r="N585" s="58"/>
      <c r="O585" s="58"/>
      <c r="P585" s="58"/>
      <c r="Q585" s="58"/>
      <c r="R585" s="59">
        <f>SUM('Комунальні по МПД'!R640,'Комунальні по МПД'!R645,'Комунальні по МПД'!R650)</f>
        <v>88</v>
      </c>
      <c r="S585" s="60">
        <f>SUM('Комунальні по МПД'!S640,'Комунальні по МПД'!S645,'Комунальні по МПД'!S650)</f>
        <v>16</v>
      </c>
      <c r="T585" s="58"/>
      <c r="U585" s="58"/>
      <c r="V585" s="55">
        <f>SUM('Комунальні по МПД'!V640,'Комунальні по МПД'!V645,'Комунальні по МПД'!V650)</f>
        <v>69</v>
      </c>
      <c r="W585" s="58">
        <f>SUM('Комунальні по МПД'!W640,'Комунальні по МПД'!W645,'Комунальні по МПД'!W650)</f>
        <v>3</v>
      </c>
      <c r="X585" s="61"/>
      <c r="Y585" s="62">
        <f>SUM('Комунальні по МПД'!Y640,'Комунальні по МПД'!Y645,'Комунальні по МПД'!Y650)</f>
        <v>68</v>
      </c>
      <c r="Z585" s="63">
        <f>SUM('Комунальні по МПД'!Z640,'Комунальні по МПД'!Z645,'Комунальні по МПД'!Z650)</f>
        <v>20</v>
      </c>
      <c r="AA585" s="64">
        <f>SUM('Комунальні по МПД'!AA640,'Комунальні по МПД'!AA645,'Комунальні по МПД'!AA650)</f>
        <v>0</v>
      </c>
      <c r="AB585" s="65">
        <f>SUM('Комунальні по МПД'!AB640,'Комунальні по МПД'!AB645,'Комунальні по МПД'!AB650)</f>
        <v>25</v>
      </c>
      <c r="AC585" s="65">
        <f>SUM('Комунальні по МПД'!AC640,'Комунальні по МПД'!AC645,'Комунальні по МПД'!AC650)</f>
        <v>25</v>
      </c>
      <c r="AD585" s="65">
        <f>SUM('Комунальні по МПД'!AD640,'Комунальні по МПД'!AD645,'Комунальні по МПД'!AD650)</f>
        <v>0</v>
      </c>
      <c r="AE585" s="65">
        <f>SUM('Комунальні по МПД'!AE640,'Комунальні по МПД'!AE645,'Комунальні по МПД'!AE650)</f>
        <v>41</v>
      </c>
      <c r="AF585" s="66">
        <f>SUM('Комунальні по МПД'!AF640,'Комунальні по МПД'!AF645,'Комунальні по МПД'!AF650)</f>
        <v>8</v>
      </c>
      <c r="AG585" s="64">
        <f>AVERAGE('Комунальні по МПД'!AG640,'Комунальні по МПД'!AG645,'Комунальні по МПД'!AG650)</f>
        <v>42</v>
      </c>
      <c r="AH585" s="66">
        <f>AVERAGE('Комунальні по МПД'!AH640,'Комунальні по МПД'!AH645,'Комунальні по МПД'!AH650)</f>
        <v>20</v>
      </c>
      <c r="AI585" s="67">
        <f>AVERAGE('Комунальні по МПД'!AI640,'Комунальні по МПД'!AI645,'Комунальні по МПД'!AI650)</f>
        <v>8.5</v>
      </c>
      <c r="AJ585" s="68">
        <f t="shared" ref="AJ585:AJ586" si="236">SUM(AN585:AP585)</f>
        <v>88</v>
      </c>
      <c r="AK585" s="69" t="s">
        <v>75</v>
      </c>
      <c r="AL585" s="55" t="s">
        <v>75</v>
      </c>
      <c r="AM585" s="70" t="s">
        <v>75</v>
      </c>
      <c r="AN585" s="67">
        <f>SUM('Комунальні по МПД'!AN640,'Комунальні по МПД'!AN645,'Комунальні по МПД'!AN650)</f>
        <v>7</v>
      </c>
      <c r="AO585" s="55">
        <f>SUM('Комунальні по МПД'!AO640,'Комунальні по МПД'!AO645,'Комунальні по МПД'!AO650)</f>
        <v>81</v>
      </c>
      <c r="AP585" s="70"/>
      <c r="AQ585" s="67" t="s">
        <v>75</v>
      </c>
      <c r="AR585" s="55" t="s">
        <v>75</v>
      </c>
      <c r="AS585" s="55" t="s">
        <v>75</v>
      </c>
      <c r="AT585" s="55" t="s">
        <v>75</v>
      </c>
      <c r="AU585" s="70" t="s">
        <v>75</v>
      </c>
      <c r="AV585" s="71">
        <f t="shared" si="164"/>
        <v>0</v>
      </c>
      <c r="AW585" s="58"/>
      <c r="AX585" s="58"/>
      <c r="AY585" s="58"/>
      <c r="AZ585" s="58"/>
      <c r="BA585" s="58"/>
      <c r="BB585" s="58"/>
      <c r="BC585" s="58"/>
      <c r="BD585" s="58"/>
      <c r="BE585" s="61"/>
    </row>
    <row r="586" spans="1:57" ht="34.049999999999997" customHeight="1" x14ac:dyDescent="0.3">
      <c r="A586" s="702"/>
      <c r="B586" s="675"/>
      <c r="C586" s="672"/>
      <c r="D586" s="72" t="s">
        <v>76</v>
      </c>
      <c r="E586" s="678"/>
      <c r="F586" s="746"/>
      <c r="G586" s="73">
        <f t="shared" si="163"/>
        <v>0</v>
      </c>
      <c r="H586" s="74">
        <f t="shared" si="169"/>
        <v>0</v>
      </c>
      <c r="I586" s="75"/>
      <c r="J586" s="75"/>
      <c r="K586" s="75"/>
      <c r="L586" s="76"/>
      <c r="M586" s="77">
        <f t="shared" si="148"/>
        <v>0</v>
      </c>
      <c r="N586" s="78"/>
      <c r="O586" s="78"/>
      <c r="P586" s="78"/>
      <c r="Q586" s="78"/>
      <c r="R586" s="79"/>
      <c r="S586" s="80"/>
      <c r="T586" s="75"/>
      <c r="U586" s="75"/>
      <c r="V586" s="78"/>
      <c r="W586" s="78"/>
      <c r="X586" s="81"/>
      <c r="Y586" s="62"/>
      <c r="Z586" s="63"/>
      <c r="AA586" s="64"/>
      <c r="AB586" s="65"/>
      <c r="AC586" s="65"/>
      <c r="AD586" s="65"/>
      <c r="AE586" s="65"/>
      <c r="AF586" s="66"/>
      <c r="AG586" s="82"/>
      <c r="AH586" s="76"/>
      <c r="AI586" s="82"/>
      <c r="AJ586" s="83">
        <f t="shared" si="236"/>
        <v>0</v>
      </c>
      <c r="AK586" s="84" t="s">
        <v>77</v>
      </c>
      <c r="AL586" s="75" t="s">
        <v>77</v>
      </c>
      <c r="AM586" s="85" t="s">
        <v>77</v>
      </c>
      <c r="AN586" s="82"/>
      <c r="AO586" s="75"/>
      <c r="AP586" s="85"/>
      <c r="AQ586" s="82" t="s">
        <v>75</v>
      </c>
      <c r="AR586" s="75" t="s">
        <v>75</v>
      </c>
      <c r="AS586" s="75" t="s">
        <v>75</v>
      </c>
      <c r="AT586" s="75" t="s">
        <v>75</v>
      </c>
      <c r="AU586" s="85" t="s">
        <v>75</v>
      </c>
      <c r="AV586" s="86">
        <f t="shared" si="164"/>
        <v>0</v>
      </c>
      <c r="AW586" s="78"/>
      <c r="AX586" s="78"/>
      <c r="AY586" s="78"/>
      <c r="AZ586" s="78"/>
      <c r="BA586" s="78"/>
      <c r="BB586" s="78"/>
      <c r="BC586" s="78"/>
      <c r="BD586" s="78"/>
      <c r="BE586" s="81"/>
    </row>
    <row r="587" spans="1:57" ht="34.049999999999997" customHeight="1" x14ac:dyDescent="0.3">
      <c r="A587" s="702"/>
      <c r="B587" s="675"/>
      <c r="C587" s="672"/>
      <c r="D587" s="72" t="s">
        <v>78</v>
      </c>
      <c r="E587" s="678"/>
      <c r="F587" s="746"/>
      <c r="G587" s="73">
        <f t="shared" si="163"/>
        <v>12</v>
      </c>
      <c r="H587" s="74">
        <f t="shared" si="169"/>
        <v>0</v>
      </c>
      <c r="I587" s="75"/>
      <c r="J587" s="75"/>
      <c r="K587" s="75"/>
      <c r="L587" s="76"/>
      <c r="M587" s="77">
        <f t="shared" si="148"/>
        <v>12</v>
      </c>
      <c r="N587" s="78"/>
      <c r="O587" s="78">
        <f>SUM('Комунальні по МПД'!O642,'Комунальні по МПД'!O647,'Комунальні по МПД'!O652)</f>
        <v>12</v>
      </c>
      <c r="P587" s="78"/>
      <c r="Q587" s="87"/>
      <c r="R587" s="79"/>
      <c r="S587" s="80"/>
      <c r="T587" s="78"/>
      <c r="U587" s="78">
        <f>SUM('Комунальні по МПД'!U642,'Комунальні по МПД'!U647,'Комунальні по МПД'!U652)</f>
        <v>12</v>
      </c>
      <c r="V587" s="78"/>
      <c r="W587" s="78"/>
      <c r="X587" s="81"/>
      <c r="Y587" s="62">
        <f>SUM('Комунальні по МПД'!Y642,'Комунальні по МПД'!Y647,'Комунальні по МПД'!Y652)</f>
        <v>11</v>
      </c>
      <c r="Z587" s="63">
        <f>SUM('Комунальні по МПД'!Z642,'Комунальні по МПД'!Z647,'Комунальні по МПД'!Z652)</f>
        <v>1</v>
      </c>
      <c r="AA587" s="64"/>
      <c r="AB587" s="65">
        <f>SUM('Комунальні по МПД'!AB642,'Комунальні по МПД'!AB647,'Комунальні по МПД'!AB652)</f>
        <v>3</v>
      </c>
      <c r="AC587" s="65">
        <f>SUM('Комунальні по МПД'!AC642,'Комунальні по МПД'!AC647,'Комунальні по МПД'!AC652)</f>
        <v>3</v>
      </c>
      <c r="AD587" s="65"/>
      <c r="AE587" s="65">
        <f>SUM('Комунальні по МПД'!AE642,'Комунальні по МПД'!AE647,'Комунальні по МПД'!AE652)</f>
        <v>5</v>
      </c>
      <c r="AF587" s="66">
        <f>SUM('Комунальні по МПД'!AF642,'Комунальні по МПД'!AF647,'Комунальні по МПД'!AF652)</f>
        <v>1</v>
      </c>
      <c r="AG587" s="82">
        <f>AVERAGE('Комунальні по МПД'!AG642,'Комунальні по МПД'!AG647,'Комунальні по МПД'!AG652)</f>
        <v>41</v>
      </c>
      <c r="AH587" s="76">
        <v>24</v>
      </c>
      <c r="AI587" s="82">
        <v>92</v>
      </c>
      <c r="AJ587" s="83">
        <f>SUM(AK587:AM587)</f>
        <v>12</v>
      </c>
      <c r="AK587" s="84">
        <f>SUM('Комунальні по МПД'!AK642,'Комунальні по МПД'!AK647,'Комунальні по МПД'!AK652)</f>
        <v>4</v>
      </c>
      <c r="AL587" s="75">
        <f>SUM('Комунальні по МПД'!AL642,'Комунальні по МПД'!AL647,'Комунальні по МПД'!AL652)</f>
        <v>5</v>
      </c>
      <c r="AM587" s="85">
        <f>SUM('Комунальні по МПД'!AM642,'Комунальні по МПД'!AM647,'Комунальні по МПД'!AM652)</f>
        <v>3</v>
      </c>
      <c r="AN587" s="82" t="s">
        <v>75</v>
      </c>
      <c r="AO587" s="75" t="s">
        <v>75</v>
      </c>
      <c r="AP587" s="85" t="s">
        <v>75</v>
      </c>
      <c r="AQ587" s="82" t="s">
        <v>75</v>
      </c>
      <c r="AR587" s="75" t="s">
        <v>75</v>
      </c>
      <c r="AS587" s="75" t="s">
        <v>75</v>
      </c>
      <c r="AT587" s="75" t="s">
        <v>75</v>
      </c>
      <c r="AU587" s="85" t="s">
        <v>75</v>
      </c>
      <c r="AV587" s="86">
        <f t="shared" si="164"/>
        <v>0</v>
      </c>
      <c r="AW587" s="78"/>
      <c r="AX587" s="78"/>
      <c r="AY587" s="78"/>
      <c r="AZ587" s="78"/>
      <c r="BA587" s="78"/>
      <c r="BB587" s="78"/>
      <c r="BC587" s="78"/>
      <c r="BD587" s="78"/>
      <c r="BE587" s="81"/>
    </row>
    <row r="588" spans="1:57" ht="34.049999999999997" customHeight="1" x14ac:dyDescent="0.3">
      <c r="A588" s="702"/>
      <c r="B588" s="675"/>
      <c r="C588" s="672"/>
      <c r="D588" s="72" t="s">
        <v>79</v>
      </c>
      <c r="E588" s="678"/>
      <c r="F588" s="746"/>
      <c r="G588" s="73">
        <f t="shared" si="163"/>
        <v>770</v>
      </c>
      <c r="H588" s="74">
        <f t="shared" si="169"/>
        <v>13</v>
      </c>
      <c r="I588" s="75"/>
      <c r="J588" s="75">
        <f>SUM('Комунальні по МПД'!J643,'Комунальні по МПД'!J653)</f>
        <v>13</v>
      </c>
      <c r="K588" s="75"/>
      <c r="L588" s="76"/>
      <c r="M588" s="77">
        <f t="shared" si="148"/>
        <v>763</v>
      </c>
      <c r="N588" s="78"/>
      <c r="O588" s="78"/>
      <c r="P588" s="78"/>
      <c r="Q588" s="78"/>
      <c r="R588" s="79">
        <f>SUM('Комунальні по МПД'!R643,'Комунальні по МПД'!R648,'Комунальні по МПД'!R653)</f>
        <v>763</v>
      </c>
      <c r="S588" s="80">
        <f>SUM('Комунальні по МПД'!S643,'Комунальні по МПД'!S648,'Комунальні по МПД'!S653)</f>
        <v>203</v>
      </c>
      <c r="T588" s="78"/>
      <c r="U588" s="78"/>
      <c r="V588" s="78">
        <f>SUM('Комунальні по МПД'!V643,'Комунальні по МПД'!V648,'Комунальні по МПД'!V653)</f>
        <v>529</v>
      </c>
      <c r="W588" s="78">
        <f>SUM('Комунальні по МПД'!W643,'Комунальні по МПД'!W648,'Комунальні по МПД'!W653)</f>
        <v>31</v>
      </c>
      <c r="X588" s="81"/>
      <c r="Y588" s="62">
        <f>SUM('Комунальні по МПД'!Y643,'Комунальні по МПД'!Y648,'Комунальні по МПД'!Y653)</f>
        <v>626</v>
      </c>
      <c r="Z588" s="63">
        <f>SUM('Комунальні по МПД'!Z643,'Комунальні по МПД'!Z648,'Комунальні по МПД'!Z653)</f>
        <v>137</v>
      </c>
      <c r="AA588" s="64"/>
      <c r="AB588" s="65">
        <f>SUM('Комунальні по МПД'!AB643,'Комунальні по МПД'!AB648,'Комунальні по МПД'!AB653)</f>
        <v>211</v>
      </c>
      <c r="AC588" s="65">
        <f>SUM('Комунальні по МПД'!AC643,'Комунальні по МПД'!AC648,'Комунальні по МПД'!AC653)</f>
        <v>208</v>
      </c>
      <c r="AD588" s="65">
        <f>SUM('Комунальні по МПД'!AD643,'Комунальні по МПД'!AD648,'Комунальні по МПД'!AD653)</f>
        <v>3</v>
      </c>
      <c r="AE588" s="65">
        <f>SUM('Комунальні по МПД'!AE643,'Комунальні по МПД'!AE648,'Комунальні по МПД'!AE653)</f>
        <v>505</v>
      </c>
      <c r="AF588" s="66">
        <f>SUM('Комунальні по МПД'!AF643,'Комунальні по МПД'!AF648,'Комунальні по МПД'!AF653)</f>
        <v>79</v>
      </c>
      <c r="AG588" s="82">
        <f>AVERAGE('Комунальні по МПД'!AG643,'Комунальні по МПД'!AG648,'Комунальні по МПД'!AG653)</f>
        <v>43.9</v>
      </c>
      <c r="AH588" s="174">
        <f>AVERAGE('Комунальні по МПД'!AH643,'Комунальні по МПД'!AH648,'Комунальні по МПД'!AH653)</f>
        <v>20.833333333333332</v>
      </c>
      <c r="AI588" s="158">
        <f>AVERAGE('Комунальні по МПД'!AI643,'Комунальні по МПД'!AI648,'Комунальні по МПД'!AI653)</f>
        <v>84.833333333333329</v>
      </c>
      <c r="AJ588" s="83">
        <f t="shared" ref="AJ588:AJ589" si="237">SUM(AQ588:AU588)</f>
        <v>763</v>
      </c>
      <c r="AK588" s="84" t="s">
        <v>77</v>
      </c>
      <c r="AL588" s="75" t="s">
        <v>77</v>
      </c>
      <c r="AM588" s="85" t="s">
        <v>77</v>
      </c>
      <c r="AN588" s="82" t="s">
        <v>75</v>
      </c>
      <c r="AO588" s="75" t="s">
        <v>75</v>
      </c>
      <c r="AP588" s="85" t="s">
        <v>75</v>
      </c>
      <c r="AQ588" s="88">
        <f>SUM('Комунальні по МПД'!AQ643,'Комунальні по МПД'!AQ648,'Комунальні по МПД'!AQ653)</f>
        <v>110</v>
      </c>
      <c r="AR588" s="76">
        <f>SUM('Комунальні по МПД'!AR643,'Комунальні по МПД'!AR648,'Комунальні по МПД'!AR653)</f>
        <v>246</v>
      </c>
      <c r="AS588" s="76">
        <f>SUM('Комунальні по МПД'!AS643,'Комунальні по МПД'!AS648,'Комунальні по МПД'!AS653)</f>
        <v>343</v>
      </c>
      <c r="AT588" s="76">
        <f>SUM('Комунальні по МПД'!AT643,'Комунальні по МПД'!AT648,'Комунальні по МПД'!AT653)</f>
        <v>58</v>
      </c>
      <c r="AU588" s="85">
        <f>SUM('Комунальні по МПД'!AU643,'Комунальні по МПД'!AU648,'Комунальні по МПД'!AU653)</f>
        <v>6</v>
      </c>
      <c r="AV588" s="86">
        <f t="shared" si="164"/>
        <v>7</v>
      </c>
      <c r="AW588" s="78"/>
      <c r="AX588" s="78"/>
      <c r="AY588" s="78">
        <v>1</v>
      </c>
      <c r="AZ588" s="78"/>
      <c r="BA588" s="78">
        <v>4</v>
      </c>
      <c r="BB588" s="78"/>
      <c r="BC588" s="78"/>
      <c r="BD588" s="78">
        <v>2</v>
      </c>
      <c r="BE588" s="81"/>
    </row>
    <row r="589" spans="1:57" ht="34.049999999999997" customHeight="1" thickBot="1" x14ac:dyDescent="0.35">
      <c r="A589" s="702"/>
      <c r="B589" s="676"/>
      <c r="C589" s="721"/>
      <c r="D589" s="89" t="s">
        <v>80</v>
      </c>
      <c r="E589" s="679"/>
      <c r="F589" s="747"/>
      <c r="G589" s="90">
        <f t="shared" si="163"/>
        <v>0</v>
      </c>
      <c r="H589" s="91">
        <f t="shared" si="169"/>
        <v>0</v>
      </c>
      <c r="I589" s="92"/>
      <c r="J589" s="92"/>
      <c r="K589" s="92"/>
      <c r="L589" s="93"/>
      <c r="M589" s="94">
        <f t="shared" si="148"/>
        <v>0</v>
      </c>
      <c r="N589" s="95"/>
      <c r="O589" s="95"/>
      <c r="P589" s="95"/>
      <c r="Q589" s="95"/>
      <c r="R589" s="96"/>
      <c r="S589" s="97"/>
      <c r="T589" s="98"/>
      <c r="U589" s="98"/>
      <c r="V589" s="98"/>
      <c r="W589" s="98"/>
      <c r="X589" s="99"/>
      <c r="Y589" s="97"/>
      <c r="Z589" s="99"/>
      <c r="AA589" s="103"/>
      <c r="AB589" s="92"/>
      <c r="AC589" s="92"/>
      <c r="AD589" s="92"/>
      <c r="AE589" s="92"/>
      <c r="AF589" s="93"/>
      <c r="AG589" s="103"/>
      <c r="AH589" s="106"/>
      <c r="AI589" s="103"/>
      <c r="AJ589" s="104">
        <f t="shared" si="237"/>
        <v>0</v>
      </c>
      <c r="AK589" s="105" t="s">
        <v>75</v>
      </c>
      <c r="AL589" s="92" t="s">
        <v>75</v>
      </c>
      <c r="AM589" s="106" t="s">
        <v>75</v>
      </c>
      <c r="AN589" s="103" t="s">
        <v>75</v>
      </c>
      <c r="AO589" s="92" t="s">
        <v>77</v>
      </c>
      <c r="AP589" s="106" t="s">
        <v>77</v>
      </c>
      <c r="AQ589" s="103"/>
      <c r="AR589" s="92"/>
      <c r="AS589" s="92"/>
      <c r="AT589" s="92"/>
      <c r="AU589" s="93"/>
      <c r="AV589" s="107">
        <f t="shared" si="164"/>
        <v>0</v>
      </c>
      <c r="AW589" s="98"/>
      <c r="AX589" s="98"/>
      <c r="AY589" s="98"/>
      <c r="AZ589" s="98"/>
      <c r="BA589" s="98"/>
      <c r="BB589" s="98"/>
      <c r="BC589" s="98"/>
      <c r="BD589" s="98"/>
      <c r="BE589" s="99"/>
    </row>
    <row r="590" spans="1:57" ht="34.049999999999997" customHeight="1" x14ac:dyDescent="0.3">
      <c r="A590" s="702"/>
      <c r="B590" s="674" t="s">
        <v>311</v>
      </c>
      <c r="C590" s="722" t="s">
        <v>312</v>
      </c>
      <c r="D590" s="51" t="s">
        <v>74</v>
      </c>
      <c r="E590" s="719">
        <v>38</v>
      </c>
      <c r="F590" s="745">
        <f>E590-SUM(M590:M594)</f>
        <v>1</v>
      </c>
      <c r="G590" s="53">
        <f t="shared" si="163"/>
        <v>0</v>
      </c>
      <c r="H590" s="54">
        <f t="shared" si="169"/>
        <v>0</v>
      </c>
      <c r="I590" s="55"/>
      <c r="J590" s="55"/>
      <c r="K590" s="55"/>
      <c r="L590" s="56"/>
      <c r="M590" s="57">
        <f t="shared" si="148"/>
        <v>0</v>
      </c>
      <c r="N590" s="58"/>
      <c r="O590" s="58"/>
      <c r="P590" s="58"/>
      <c r="Q590" s="58"/>
      <c r="R590" s="59"/>
      <c r="S590" s="60"/>
      <c r="T590" s="58"/>
      <c r="U590" s="58"/>
      <c r="V590" s="55"/>
      <c r="W590" s="58"/>
      <c r="X590" s="61"/>
      <c r="Y590" s="62"/>
      <c r="Z590" s="63"/>
      <c r="AA590" s="64"/>
      <c r="AB590" s="65"/>
      <c r="AC590" s="65"/>
      <c r="AD590" s="65"/>
      <c r="AE590" s="65"/>
      <c r="AF590" s="66"/>
      <c r="AG590" s="64"/>
      <c r="AH590" s="66"/>
      <c r="AI590" s="67"/>
      <c r="AJ590" s="68">
        <f t="shared" ref="AJ590:AJ591" si="238">SUM(AN590:AP590)</f>
        <v>0</v>
      </c>
      <c r="AK590" s="69" t="s">
        <v>75</v>
      </c>
      <c r="AL590" s="55" t="s">
        <v>75</v>
      </c>
      <c r="AM590" s="70" t="s">
        <v>75</v>
      </c>
      <c r="AN590" s="67"/>
      <c r="AO590" s="55"/>
      <c r="AP590" s="70"/>
      <c r="AQ590" s="67" t="s">
        <v>75</v>
      </c>
      <c r="AR590" s="55" t="s">
        <v>75</v>
      </c>
      <c r="AS590" s="55" t="s">
        <v>75</v>
      </c>
      <c r="AT590" s="55" t="s">
        <v>75</v>
      </c>
      <c r="AU590" s="56" t="s">
        <v>75</v>
      </c>
      <c r="AV590" s="71">
        <f t="shared" si="164"/>
        <v>0</v>
      </c>
      <c r="AW590" s="58"/>
      <c r="AX590" s="58"/>
      <c r="AY590" s="58"/>
      <c r="AZ590" s="58"/>
      <c r="BA590" s="58"/>
      <c r="BB590" s="58"/>
      <c r="BC590" s="58"/>
      <c r="BD590" s="58"/>
      <c r="BE590" s="61"/>
    </row>
    <row r="591" spans="1:57" ht="34.049999999999997" customHeight="1" x14ac:dyDescent="0.3">
      <c r="A591" s="702"/>
      <c r="B591" s="675"/>
      <c r="C591" s="672"/>
      <c r="D591" s="72" t="s">
        <v>76</v>
      </c>
      <c r="E591" s="678"/>
      <c r="F591" s="746"/>
      <c r="G591" s="73">
        <f t="shared" si="163"/>
        <v>0</v>
      </c>
      <c r="H591" s="74">
        <f t="shared" si="169"/>
        <v>0</v>
      </c>
      <c r="I591" s="75"/>
      <c r="J591" s="75"/>
      <c r="K591" s="75"/>
      <c r="L591" s="76"/>
      <c r="M591" s="77">
        <f t="shared" si="148"/>
        <v>0</v>
      </c>
      <c r="N591" s="78"/>
      <c r="O591" s="78"/>
      <c r="P591" s="78"/>
      <c r="Q591" s="78"/>
      <c r="R591" s="79"/>
      <c r="S591" s="80"/>
      <c r="T591" s="75"/>
      <c r="U591" s="75"/>
      <c r="V591" s="78"/>
      <c r="W591" s="78"/>
      <c r="X591" s="81"/>
      <c r="Y591" s="62"/>
      <c r="Z591" s="63"/>
      <c r="AA591" s="64"/>
      <c r="AB591" s="65"/>
      <c r="AC591" s="65"/>
      <c r="AD591" s="65"/>
      <c r="AE591" s="65"/>
      <c r="AF591" s="66"/>
      <c r="AG591" s="82"/>
      <c r="AH591" s="76"/>
      <c r="AI591" s="82"/>
      <c r="AJ591" s="83">
        <f t="shared" si="238"/>
        <v>0</v>
      </c>
      <c r="AK591" s="84" t="s">
        <v>77</v>
      </c>
      <c r="AL591" s="75" t="s">
        <v>77</v>
      </c>
      <c r="AM591" s="85" t="s">
        <v>77</v>
      </c>
      <c r="AN591" s="82"/>
      <c r="AO591" s="75"/>
      <c r="AP591" s="85"/>
      <c r="AQ591" s="82" t="s">
        <v>75</v>
      </c>
      <c r="AR591" s="75" t="s">
        <v>75</v>
      </c>
      <c r="AS591" s="75" t="s">
        <v>75</v>
      </c>
      <c r="AT591" s="75" t="s">
        <v>75</v>
      </c>
      <c r="AU591" s="76" t="s">
        <v>75</v>
      </c>
      <c r="AV591" s="86">
        <f t="shared" si="164"/>
        <v>0</v>
      </c>
      <c r="AW591" s="78"/>
      <c r="AX591" s="78"/>
      <c r="AY591" s="78"/>
      <c r="AZ591" s="78"/>
      <c r="BA591" s="78"/>
      <c r="BB591" s="78"/>
      <c r="BC591" s="78"/>
      <c r="BD591" s="78"/>
      <c r="BE591" s="81"/>
    </row>
    <row r="592" spans="1:57" ht="34.049999999999997" customHeight="1" x14ac:dyDescent="0.3">
      <c r="A592" s="702"/>
      <c r="B592" s="675"/>
      <c r="C592" s="672"/>
      <c r="D592" s="72" t="s">
        <v>78</v>
      </c>
      <c r="E592" s="678"/>
      <c r="F592" s="746"/>
      <c r="G592" s="73">
        <f t="shared" si="163"/>
        <v>0</v>
      </c>
      <c r="H592" s="74">
        <f t="shared" si="169"/>
        <v>0</v>
      </c>
      <c r="I592" s="75"/>
      <c r="J592" s="75"/>
      <c r="K592" s="75"/>
      <c r="L592" s="76"/>
      <c r="M592" s="77">
        <f t="shared" si="148"/>
        <v>0</v>
      </c>
      <c r="N592" s="78"/>
      <c r="O592" s="78"/>
      <c r="P592" s="78"/>
      <c r="Q592" s="87"/>
      <c r="R592" s="79"/>
      <c r="S592" s="80"/>
      <c r="T592" s="78"/>
      <c r="U592" s="78"/>
      <c r="V592" s="78"/>
      <c r="W592" s="78"/>
      <c r="X592" s="81"/>
      <c r="Y592" s="62"/>
      <c r="Z592" s="63"/>
      <c r="AA592" s="64"/>
      <c r="AB592" s="65"/>
      <c r="AC592" s="65"/>
      <c r="AD592" s="65"/>
      <c r="AE592" s="65"/>
      <c r="AF592" s="66"/>
      <c r="AG592" s="82"/>
      <c r="AH592" s="76"/>
      <c r="AI592" s="82"/>
      <c r="AJ592" s="83">
        <f>SUM(AK592:AM592)</f>
        <v>0</v>
      </c>
      <c r="AK592" s="84"/>
      <c r="AL592" s="75"/>
      <c r="AM592" s="85"/>
      <c r="AN592" s="82" t="s">
        <v>75</v>
      </c>
      <c r="AO592" s="75" t="s">
        <v>75</v>
      </c>
      <c r="AP592" s="85" t="s">
        <v>75</v>
      </c>
      <c r="AQ592" s="82" t="s">
        <v>75</v>
      </c>
      <c r="AR592" s="75" t="s">
        <v>75</v>
      </c>
      <c r="AS592" s="75" t="s">
        <v>75</v>
      </c>
      <c r="AT592" s="75" t="s">
        <v>75</v>
      </c>
      <c r="AU592" s="76" t="s">
        <v>75</v>
      </c>
      <c r="AV592" s="86">
        <f t="shared" si="164"/>
        <v>0</v>
      </c>
      <c r="AW592" s="78"/>
      <c r="AX592" s="78"/>
      <c r="AY592" s="78"/>
      <c r="AZ592" s="78"/>
      <c r="BA592" s="78"/>
      <c r="BB592" s="78"/>
      <c r="BC592" s="78"/>
      <c r="BD592" s="78"/>
      <c r="BE592" s="81"/>
    </row>
    <row r="593" spans="1:57" ht="34.049999999999997" customHeight="1" x14ac:dyDescent="0.3">
      <c r="A593" s="702"/>
      <c r="B593" s="675"/>
      <c r="C593" s="672"/>
      <c r="D593" s="72" t="s">
        <v>79</v>
      </c>
      <c r="E593" s="678"/>
      <c r="F593" s="746"/>
      <c r="G593" s="73">
        <f t="shared" si="163"/>
        <v>37</v>
      </c>
      <c r="H593" s="74">
        <f t="shared" si="169"/>
        <v>0</v>
      </c>
      <c r="I593" s="75"/>
      <c r="J593" s="75"/>
      <c r="K593" s="75"/>
      <c r="L593" s="76"/>
      <c r="M593" s="77">
        <f t="shared" si="148"/>
        <v>37</v>
      </c>
      <c r="N593" s="78"/>
      <c r="O593" s="78"/>
      <c r="P593" s="78"/>
      <c r="Q593" s="78"/>
      <c r="R593" s="79">
        <v>37</v>
      </c>
      <c r="S593" s="80">
        <v>20</v>
      </c>
      <c r="T593" s="78"/>
      <c r="U593" s="78"/>
      <c r="V593" s="78">
        <v>17</v>
      </c>
      <c r="W593" s="78"/>
      <c r="X593" s="81"/>
      <c r="Y593" s="62">
        <v>29</v>
      </c>
      <c r="Z593" s="63">
        <v>8</v>
      </c>
      <c r="AA593" s="64"/>
      <c r="AB593" s="65">
        <v>11</v>
      </c>
      <c r="AC593" s="65">
        <v>11</v>
      </c>
      <c r="AD593" s="65"/>
      <c r="AE593" s="65">
        <v>36</v>
      </c>
      <c r="AF593" s="66">
        <v>2</v>
      </c>
      <c r="AG593" s="82">
        <v>35</v>
      </c>
      <c r="AH593" s="76">
        <v>15</v>
      </c>
      <c r="AI593" s="82">
        <v>93</v>
      </c>
      <c r="AJ593" s="83">
        <f t="shared" ref="AJ593:AJ594" si="239">SUM(AQ593:AU593)</f>
        <v>37</v>
      </c>
      <c r="AK593" s="84" t="s">
        <v>75</v>
      </c>
      <c r="AL593" s="75" t="s">
        <v>75</v>
      </c>
      <c r="AM593" s="85" t="s">
        <v>75</v>
      </c>
      <c r="AN593" s="82" t="s">
        <v>75</v>
      </c>
      <c r="AO593" s="75" t="s">
        <v>77</v>
      </c>
      <c r="AP593" s="85" t="s">
        <v>77</v>
      </c>
      <c r="AQ593" s="88"/>
      <c r="AR593" s="76">
        <v>10</v>
      </c>
      <c r="AS593" s="76">
        <v>24</v>
      </c>
      <c r="AT593" s="76">
        <v>3</v>
      </c>
      <c r="AU593" s="85"/>
      <c r="AV593" s="86">
        <f t="shared" si="164"/>
        <v>0</v>
      </c>
      <c r="AW593" s="78"/>
      <c r="AX593" s="78"/>
      <c r="AY593" s="78"/>
      <c r="AZ593" s="78"/>
      <c r="BA593" s="78"/>
      <c r="BB593" s="78"/>
      <c r="BC593" s="78"/>
      <c r="BD593" s="78"/>
      <c r="BE593" s="81"/>
    </row>
    <row r="594" spans="1:57" ht="34.049999999999997" customHeight="1" x14ac:dyDescent="0.3">
      <c r="A594" s="702"/>
      <c r="B594" s="676"/>
      <c r="C594" s="721"/>
      <c r="D594" s="89" t="s">
        <v>80</v>
      </c>
      <c r="E594" s="679"/>
      <c r="F594" s="747"/>
      <c r="G594" s="90">
        <f t="shared" si="163"/>
        <v>0</v>
      </c>
      <c r="H594" s="91">
        <f t="shared" si="169"/>
        <v>0</v>
      </c>
      <c r="I594" s="92"/>
      <c r="J594" s="92"/>
      <c r="K594" s="92"/>
      <c r="L594" s="93"/>
      <c r="M594" s="94">
        <f t="shared" si="148"/>
        <v>0</v>
      </c>
      <c r="N594" s="95"/>
      <c r="O594" s="95"/>
      <c r="P594" s="95"/>
      <c r="Q594" s="95"/>
      <c r="R594" s="96"/>
      <c r="S594" s="97"/>
      <c r="T594" s="98"/>
      <c r="U594" s="98"/>
      <c r="V594" s="98"/>
      <c r="W594" s="98"/>
      <c r="X594" s="99"/>
      <c r="Y594" s="100"/>
      <c r="Z594" s="81"/>
      <c r="AA594" s="82"/>
      <c r="AB594" s="75"/>
      <c r="AC594" s="75"/>
      <c r="AD594" s="75"/>
      <c r="AE594" s="75"/>
      <c r="AF594" s="76"/>
      <c r="AG594" s="101"/>
      <c r="AH594" s="102"/>
      <c r="AI594" s="103"/>
      <c r="AJ594" s="104">
        <f t="shared" si="239"/>
        <v>0</v>
      </c>
      <c r="AK594" s="105" t="s">
        <v>75</v>
      </c>
      <c r="AL594" s="92" t="s">
        <v>75</v>
      </c>
      <c r="AM594" s="106" t="s">
        <v>75</v>
      </c>
      <c r="AN594" s="103" t="s">
        <v>75</v>
      </c>
      <c r="AO594" s="92" t="s">
        <v>77</v>
      </c>
      <c r="AP594" s="106" t="s">
        <v>77</v>
      </c>
      <c r="AQ594" s="103"/>
      <c r="AR594" s="92"/>
      <c r="AS594" s="92"/>
      <c r="AT594" s="92"/>
      <c r="AU594" s="93"/>
      <c r="AV594" s="107">
        <f t="shared" si="164"/>
        <v>0</v>
      </c>
      <c r="AW594" s="98"/>
      <c r="AX594" s="98"/>
      <c r="AY594" s="98"/>
      <c r="AZ594" s="98"/>
      <c r="BA594" s="98"/>
      <c r="BB594" s="98"/>
      <c r="BC594" s="98"/>
      <c r="BD594" s="98"/>
      <c r="BE594" s="99"/>
    </row>
    <row r="595" spans="1:57" ht="34.049999999999997" customHeight="1" x14ac:dyDescent="0.3">
      <c r="A595" s="702"/>
      <c r="B595" s="674" t="s">
        <v>313</v>
      </c>
      <c r="C595" s="722" t="s">
        <v>314</v>
      </c>
      <c r="D595" s="51" t="s">
        <v>74</v>
      </c>
      <c r="E595" s="719">
        <v>17</v>
      </c>
      <c r="F595" s="745">
        <f>E595-SUM(M595:M599)</f>
        <v>-4</v>
      </c>
      <c r="G595" s="53">
        <f t="shared" si="163"/>
        <v>0</v>
      </c>
      <c r="H595" s="54">
        <f t="shared" si="169"/>
        <v>0</v>
      </c>
      <c r="I595" s="55"/>
      <c r="J595" s="55"/>
      <c r="K595" s="55"/>
      <c r="L595" s="56"/>
      <c r="M595" s="57">
        <f t="shared" si="148"/>
        <v>0</v>
      </c>
      <c r="N595" s="58"/>
      <c r="O595" s="58"/>
      <c r="P595" s="58"/>
      <c r="Q595" s="58"/>
      <c r="R595" s="61"/>
      <c r="S595" s="62"/>
      <c r="T595" s="62"/>
      <c r="U595" s="62"/>
      <c r="V595" s="108"/>
      <c r="W595" s="108"/>
      <c r="X595" s="63"/>
      <c r="Y595" s="60"/>
      <c r="Z595" s="61"/>
      <c r="AA595" s="67"/>
      <c r="AB595" s="55"/>
      <c r="AC595" s="55"/>
      <c r="AD595" s="55"/>
      <c r="AE595" s="55"/>
      <c r="AF595" s="56"/>
      <c r="AG595" s="67"/>
      <c r="AH595" s="70"/>
      <c r="AI595" s="69"/>
      <c r="AJ595" s="68">
        <f t="shared" ref="AJ595:AJ596" si="240">SUM(AN595:AP595)</f>
        <v>0</v>
      </c>
      <c r="AK595" s="69" t="s">
        <v>75</v>
      </c>
      <c r="AL595" s="55" t="s">
        <v>75</v>
      </c>
      <c r="AM595" s="70" t="s">
        <v>75</v>
      </c>
      <c r="AN595" s="67"/>
      <c r="AO595" s="55"/>
      <c r="AP595" s="70"/>
      <c r="AQ595" s="67" t="s">
        <v>75</v>
      </c>
      <c r="AR595" s="55" t="s">
        <v>75</v>
      </c>
      <c r="AS595" s="55" t="s">
        <v>75</v>
      </c>
      <c r="AT595" s="55" t="s">
        <v>75</v>
      </c>
      <c r="AU595" s="70" t="s">
        <v>75</v>
      </c>
      <c r="AV595" s="71">
        <f t="shared" si="164"/>
        <v>0</v>
      </c>
      <c r="AW595" s="108"/>
      <c r="AX595" s="108"/>
      <c r="AY595" s="108"/>
      <c r="AZ595" s="108"/>
      <c r="BA595" s="108"/>
      <c r="BB595" s="108"/>
      <c r="BC595" s="108"/>
      <c r="BD595" s="108"/>
      <c r="BE595" s="63"/>
    </row>
    <row r="596" spans="1:57" ht="34.049999999999997" customHeight="1" x14ac:dyDescent="0.3">
      <c r="A596" s="702"/>
      <c r="B596" s="675"/>
      <c r="C596" s="672"/>
      <c r="D596" s="72" t="s">
        <v>76</v>
      </c>
      <c r="E596" s="678"/>
      <c r="F596" s="746"/>
      <c r="G596" s="73">
        <f t="shared" si="163"/>
        <v>0</v>
      </c>
      <c r="H596" s="74">
        <f t="shared" si="169"/>
        <v>0</v>
      </c>
      <c r="I596" s="75"/>
      <c r="J596" s="75"/>
      <c r="K596" s="75"/>
      <c r="L596" s="76"/>
      <c r="M596" s="77">
        <f t="shared" si="148"/>
        <v>0</v>
      </c>
      <c r="N596" s="78"/>
      <c r="O596" s="78"/>
      <c r="P596" s="78"/>
      <c r="Q596" s="78"/>
      <c r="R596" s="81"/>
      <c r="S596" s="62"/>
      <c r="T596" s="62"/>
      <c r="U596" s="62"/>
      <c r="V596" s="108"/>
      <c r="W596" s="108"/>
      <c r="X596" s="63"/>
      <c r="Y596" s="109"/>
      <c r="Z596" s="63"/>
      <c r="AA596" s="64"/>
      <c r="AB596" s="65"/>
      <c r="AC596" s="65"/>
      <c r="AD596" s="65"/>
      <c r="AE596" s="65"/>
      <c r="AF596" s="66"/>
      <c r="AG596" s="82"/>
      <c r="AH596" s="85"/>
      <c r="AI596" s="84"/>
      <c r="AJ596" s="83">
        <f t="shared" si="240"/>
        <v>0</v>
      </c>
      <c r="AK596" s="84" t="s">
        <v>77</v>
      </c>
      <c r="AL596" s="75" t="s">
        <v>77</v>
      </c>
      <c r="AM596" s="85" t="s">
        <v>77</v>
      </c>
      <c r="AN596" s="82"/>
      <c r="AO596" s="75"/>
      <c r="AP596" s="85"/>
      <c r="AQ596" s="82" t="s">
        <v>75</v>
      </c>
      <c r="AR596" s="75" t="s">
        <v>75</v>
      </c>
      <c r="AS596" s="75" t="s">
        <v>75</v>
      </c>
      <c r="AT596" s="75" t="s">
        <v>75</v>
      </c>
      <c r="AU596" s="85" t="s">
        <v>75</v>
      </c>
      <c r="AV596" s="86">
        <f t="shared" si="164"/>
        <v>0</v>
      </c>
      <c r="AW596" s="108"/>
      <c r="AX596" s="108"/>
      <c r="AY596" s="108"/>
      <c r="AZ596" s="108"/>
      <c r="BA596" s="108"/>
      <c r="BB596" s="108"/>
      <c r="BC596" s="108"/>
      <c r="BD596" s="108"/>
      <c r="BE596" s="63"/>
    </row>
    <row r="597" spans="1:57" ht="34.049999999999997" customHeight="1" x14ac:dyDescent="0.3">
      <c r="A597" s="702"/>
      <c r="B597" s="675"/>
      <c r="C597" s="672"/>
      <c r="D597" s="72" t="s">
        <v>78</v>
      </c>
      <c r="E597" s="678"/>
      <c r="F597" s="746"/>
      <c r="G597" s="73">
        <f t="shared" si="163"/>
        <v>0</v>
      </c>
      <c r="H597" s="74">
        <f t="shared" si="169"/>
        <v>0</v>
      </c>
      <c r="I597" s="75"/>
      <c r="J597" s="75"/>
      <c r="K597" s="75"/>
      <c r="L597" s="76"/>
      <c r="M597" s="77">
        <f t="shared" si="148"/>
        <v>0</v>
      </c>
      <c r="N597" s="78"/>
      <c r="O597" s="78"/>
      <c r="P597" s="78"/>
      <c r="Q597" s="78"/>
      <c r="R597" s="81"/>
      <c r="S597" s="62"/>
      <c r="T597" s="62"/>
      <c r="U597" s="62"/>
      <c r="V597" s="108"/>
      <c r="W597" s="108"/>
      <c r="X597" s="63"/>
      <c r="Y597" s="109"/>
      <c r="Z597" s="63"/>
      <c r="AA597" s="64"/>
      <c r="AB597" s="65"/>
      <c r="AC597" s="65"/>
      <c r="AD597" s="65"/>
      <c r="AE597" s="65"/>
      <c r="AF597" s="66"/>
      <c r="AG597" s="82"/>
      <c r="AH597" s="85"/>
      <c r="AI597" s="84"/>
      <c r="AJ597" s="83">
        <f>SUM(AK597:AM597)</f>
        <v>0</v>
      </c>
      <c r="AK597" s="84"/>
      <c r="AL597" s="75"/>
      <c r="AM597" s="85"/>
      <c r="AN597" s="82" t="s">
        <v>75</v>
      </c>
      <c r="AO597" s="75" t="s">
        <v>75</v>
      </c>
      <c r="AP597" s="85" t="s">
        <v>75</v>
      </c>
      <c r="AQ597" s="82" t="s">
        <v>75</v>
      </c>
      <c r="AR597" s="75" t="s">
        <v>75</v>
      </c>
      <c r="AS597" s="75" t="s">
        <v>75</v>
      </c>
      <c r="AT597" s="75" t="s">
        <v>75</v>
      </c>
      <c r="AU597" s="85" t="s">
        <v>75</v>
      </c>
      <c r="AV597" s="86">
        <f t="shared" si="164"/>
        <v>0</v>
      </c>
      <c r="AW597" s="108"/>
      <c r="AX597" s="108"/>
      <c r="AY597" s="108"/>
      <c r="AZ597" s="108"/>
      <c r="BA597" s="108"/>
      <c r="BB597" s="108"/>
      <c r="BC597" s="108"/>
      <c r="BD597" s="108"/>
      <c r="BE597" s="63"/>
    </row>
    <row r="598" spans="1:57" ht="34.049999999999997" customHeight="1" x14ac:dyDescent="0.3">
      <c r="A598" s="702"/>
      <c r="B598" s="675"/>
      <c r="C598" s="672"/>
      <c r="D598" s="72" t="s">
        <v>79</v>
      </c>
      <c r="E598" s="678"/>
      <c r="F598" s="746"/>
      <c r="G598" s="73">
        <f t="shared" si="163"/>
        <v>21</v>
      </c>
      <c r="H598" s="74">
        <f t="shared" si="169"/>
        <v>0</v>
      </c>
      <c r="I598" s="75"/>
      <c r="J598" s="75"/>
      <c r="K598" s="75"/>
      <c r="L598" s="76"/>
      <c r="M598" s="77">
        <f t="shared" si="148"/>
        <v>21</v>
      </c>
      <c r="N598" s="78"/>
      <c r="O598" s="78"/>
      <c r="P598" s="78"/>
      <c r="Q598" s="78"/>
      <c r="R598" s="81">
        <v>21</v>
      </c>
      <c r="S598" s="62">
        <v>7</v>
      </c>
      <c r="T598" s="62"/>
      <c r="U598" s="62"/>
      <c r="V598" s="108">
        <v>14</v>
      </c>
      <c r="W598" s="108"/>
      <c r="X598" s="63"/>
      <c r="Y598" s="109">
        <v>18</v>
      </c>
      <c r="Z598" s="63">
        <v>3</v>
      </c>
      <c r="AA598" s="64"/>
      <c r="AB598" s="65">
        <v>6</v>
      </c>
      <c r="AC598" s="65">
        <v>6</v>
      </c>
      <c r="AD598" s="65"/>
      <c r="AE598" s="65">
        <v>15</v>
      </c>
      <c r="AF598" s="66"/>
      <c r="AG598" s="82">
        <v>41.14</v>
      </c>
      <c r="AH598" s="85">
        <v>17.899999999999999</v>
      </c>
      <c r="AI598" s="84">
        <v>80.95</v>
      </c>
      <c r="AJ598" s="83">
        <f t="shared" ref="AJ598:AJ599" si="241">SUM(AQ598:AU598)</f>
        <v>21</v>
      </c>
      <c r="AK598" s="84" t="s">
        <v>77</v>
      </c>
      <c r="AL598" s="75" t="s">
        <v>77</v>
      </c>
      <c r="AM598" s="85" t="s">
        <v>77</v>
      </c>
      <c r="AN598" s="82" t="s">
        <v>75</v>
      </c>
      <c r="AO598" s="75" t="s">
        <v>75</v>
      </c>
      <c r="AP598" s="85" t="s">
        <v>75</v>
      </c>
      <c r="AQ598" s="82"/>
      <c r="AR598" s="75">
        <v>11</v>
      </c>
      <c r="AS598" s="75">
        <v>10</v>
      </c>
      <c r="AT598" s="75">
        <v>0</v>
      </c>
      <c r="AU598" s="85">
        <v>0</v>
      </c>
      <c r="AV598" s="86">
        <f t="shared" si="164"/>
        <v>0</v>
      </c>
      <c r="AW598" s="108"/>
      <c r="AX598" s="108"/>
      <c r="AY598" s="108"/>
      <c r="AZ598" s="108"/>
      <c r="BA598" s="108"/>
      <c r="BB598" s="108"/>
      <c r="BC598" s="108"/>
      <c r="BD598" s="108"/>
      <c r="BE598" s="63"/>
    </row>
    <row r="599" spans="1:57" ht="34.049999999999997" customHeight="1" x14ac:dyDescent="0.3">
      <c r="A599" s="702"/>
      <c r="B599" s="676"/>
      <c r="C599" s="721"/>
      <c r="D599" s="89" t="s">
        <v>80</v>
      </c>
      <c r="E599" s="679"/>
      <c r="F599" s="747"/>
      <c r="G599" s="90">
        <f t="shared" si="163"/>
        <v>0</v>
      </c>
      <c r="H599" s="91">
        <f t="shared" si="169"/>
        <v>0</v>
      </c>
      <c r="I599" s="92"/>
      <c r="J599" s="92"/>
      <c r="K599" s="92"/>
      <c r="L599" s="93"/>
      <c r="M599" s="110">
        <f t="shared" si="148"/>
        <v>0</v>
      </c>
      <c r="N599" s="98"/>
      <c r="O599" s="98"/>
      <c r="P599" s="98"/>
      <c r="Q599" s="98"/>
      <c r="R599" s="99"/>
      <c r="S599" s="100"/>
      <c r="T599" s="100"/>
      <c r="U599" s="100"/>
      <c r="V599" s="78"/>
      <c r="W599" s="78"/>
      <c r="X599" s="81"/>
      <c r="Y599" s="80"/>
      <c r="Z599" s="81"/>
      <c r="AA599" s="82"/>
      <c r="AB599" s="75"/>
      <c r="AC599" s="75"/>
      <c r="AD599" s="75"/>
      <c r="AE599" s="75"/>
      <c r="AF599" s="76"/>
      <c r="AG599" s="103"/>
      <c r="AH599" s="106"/>
      <c r="AI599" s="111"/>
      <c r="AJ599" s="112">
        <f t="shared" si="241"/>
        <v>0</v>
      </c>
      <c r="AK599" s="105" t="s">
        <v>75</v>
      </c>
      <c r="AL599" s="92" t="s">
        <v>75</v>
      </c>
      <c r="AM599" s="106" t="s">
        <v>75</v>
      </c>
      <c r="AN599" s="103" t="s">
        <v>75</v>
      </c>
      <c r="AO599" s="92" t="s">
        <v>77</v>
      </c>
      <c r="AP599" s="106" t="s">
        <v>77</v>
      </c>
      <c r="AQ599" s="103"/>
      <c r="AR599" s="92"/>
      <c r="AS599" s="92"/>
      <c r="AT599" s="92"/>
      <c r="AU599" s="106"/>
      <c r="AV599" s="107">
        <f t="shared" si="164"/>
        <v>0</v>
      </c>
      <c r="AW599" s="78"/>
      <c r="AX599" s="78"/>
      <c r="AY599" s="78"/>
      <c r="AZ599" s="78"/>
      <c r="BA599" s="78"/>
      <c r="BB599" s="78"/>
      <c r="BC599" s="78"/>
      <c r="BD599" s="78"/>
      <c r="BE599" s="81"/>
    </row>
    <row r="600" spans="1:57" ht="34.049999999999997" customHeight="1" x14ac:dyDescent="0.3">
      <c r="A600" s="702"/>
      <c r="B600" s="674" t="s">
        <v>315</v>
      </c>
      <c r="C600" s="720" t="s">
        <v>316</v>
      </c>
      <c r="D600" s="51" t="s">
        <v>74</v>
      </c>
      <c r="E600" s="719">
        <v>15</v>
      </c>
      <c r="F600" s="745">
        <f>E600-SUM(M600:M604)</f>
        <v>-1</v>
      </c>
      <c r="G600" s="53">
        <f t="shared" si="163"/>
        <v>0</v>
      </c>
      <c r="H600" s="54">
        <f t="shared" si="169"/>
        <v>0</v>
      </c>
      <c r="I600" s="55"/>
      <c r="J600" s="55"/>
      <c r="K600" s="55"/>
      <c r="L600" s="56"/>
      <c r="M600" s="57">
        <f t="shared" si="148"/>
        <v>0</v>
      </c>
      <c r="N600" s="58"/>
      <c r="O600" s="58"/>
      <c r="P600" s="58"/>
      <c r="Q600" s="58"/>
      <c r="R600" s="61"/>
      <c r="S600" s="113"/>
      <c r="T600" s="113"/>
      <c r="U600" s="113"/>
      <c r="V600" s="58"/>
      <c r="W600" s="58"/>
      <c r="X600" s="61"/>
      <c r="Y600" s="60"/>
      <c r="Z600" s="61"/>
      <c r="AA600" s="67"/>
      <c r="AB600" s="55"/>
      <c r="AC600" s="55"/>
      <c r="AD600" s="55"/>
      <c r="AE600" s="55"/>
      <c r="AF600" s="56"/>
      <c r="AG600" s="67"/>
      <c r="AH600" s="70"/>
      <c r="AI600" s="69"/>
      <c r="AJ600" s="68">
        <f t="shared" ref="AJ600:AJ601" si="242">SUM(AN600:AP600)</f>
        <v>0</v>
      </c>
      <c r="AK600" s="69" t="s">
        <v>75</v>
      </c>
      <c r="AL600" s="55" t="s">
        <v>75</v>
      </c>
      <c r="AM600" s="70" t="s">
        <v>75</v>
      </c>
      <c r="AN600" s="67"/>
      <c r="AO600" s="55"/>
      <c r="AP600" s="70"/>
      <c r="AQ600" s="67" t="s">
        <v>75</v>
      </c>
      <c r="AR600" s="55" t="s">
        <v>75</v>
      </c>
      <c r="AS600" s="55" t="s">
        <v>75</v>
      </c>
      <c r="AT600" s="55" t="s">
        <v>75</v>
      </c>
      <c r="AU600" s="70" t="s">
        <v>75</v>
      </c>
      <c r="AV600" s="71">
        <f t="shared" si="164"/>
        <v>0</v>
      </c>
      <c r="AW600" s="58"/>
      <c r="AX600" s="58"/>
      <c r="AY600" s="58"/>
      <c r="AZ600" s="58"/>
      <c r="BA600" s="58"/>
      <c r="BB600" s="58"/>
      <c r="BC600" s="58"/>
      <c r="BD600" s="58"/>
      <c r="BE600" s="61"/>
    </row>
    <row r="601" spans="1:57" ht="34.049999999999997" customHeight="1" x14ac:dyDescent="0.3">
      <c r="A601" s="702"/>
      <c r="B601" s="675"/>
      <c r="C601" s="672"/>
      <c r="D601" s="72" t="s">
        <v>76</v>
      </c>
      <c r="E601" s="678"/>
      <c r="F601" s="746"/>
      <c r="G601" s="73">
        <f t="shared" si="163"/>
        <v>0</v>
      </c>
      <c r="H601" s="74">
        <f t="shared" si="169"/>
        <v>0</v>
      </c>
      <c r="I601" s="75"/>
      <c r="J601" s="75"/>
      <c r="K601" s="75"/>
      <c r="L601" s="76"/>
      <c r="M601" s="77">
        <f t="shared" si="148"/>
        <v>0</v>
      </c>
      <c r="N601" s="78"/>
      <c r="O601" s="78"/>
      <c r="P601" s="78"/>
      <c r="Q601" s="78"/>
      <c r="R601" s="81"/>
      <c r="S601" s="62"/>
      <c r="T601" s="62"/>
      <c r="U601" s="62"/>
      <c r="V601" s="108"/>
      <c r="W601" s="108"/>
      <c r="X601" s="63"/>
      <c r="Y601" s="109"/>
      <c r="Z601" s="63"/>
      <c r="AA601" s="64"/>
      <c r="AB601" s="65"/>
      <c r="AC601" s="65"/>
      <c r="AD601" s="65"/>
      <c r="AE601" s="65"/>
      <c r="AF601" s="66"/>
      <c r="AG601" s="82"/>
      <c r="AH601" s="85"/>
      <c r="AI601" s="84"/>
      <c r="AJ601" s="83">
        <f t="shared" si="242"/>
        <v>0</v>
      </c>
      <c r="AK601" s="84" t="s">
        <v>77</v>
      </c>
      <c r="AL601" s="75" t="s">
        <v>77</v>
      </c>
      <c r="AM601" s="85" t="s">
        <v>77</v>
      </c>
      <c r="AN601" s="82"/>
      <c r="AO601" s="75"/>
      <c r="AP601" s="85"/>
      <c r="AQ601" s="82" t="s">
        <v>75</v>
      </c>
      <c r="AR601" s="75" t="s">
        <v>75</v>
      </c>
      <c r="AS601" s="75" t="s">
        <v>75</v>
      </c>
      <c r="AT601" s="75" t="s">
        <v>75</v>
      </c>
      <c r="AU601" s="85" t="s">
        <v>75</v>
      </c>
      <c r="AV601" s="86">
        <f t="shared" si="164"/>
        <v>0</v>
      </c>
      <c r="AW601" s="108"/>
      <c r="AX601" s="108"/>
      <c r="AY601" s="108"/>
      <c r="AZ601" s="108"/>
      <c r="BA601" s="108"/>
      <c r="BB601" s="108"/>
      <c r="BC601" s="108"/>
      <c r="BD601" s="108"/>
      <c r="BE601" s="63"/>
    </row>
    <row r="602" spans="1:57" ht="34.049999999999997" customHeight="1" x14ac:dyDescent="0.3">
      <c r="A602" s="702"/>
      <c r="B602" s="675"/>
      <c r="C602" s="672"/>
      <c r="D602" s="72" t="s">
        <v>78</v>
      </c>
      <c r="E602" s="678"/>
      <c r="F602" s="746"/>
      <c r="G602" s="73">
        <f t="shared" si="163"/>
        <v>0</v>
      </c>
      <c r="H602" s="74">
        <f t="shared" si="169"/>
        <v>0</v>
      </c>
      <c r="I602" s="75"/>
      <c r="J602" s="75"/>
      <c r="K602" s="75"/>
      <c r="L602" s="76"/>
      <c r="M602" s="77">
        <f t="shared" si="148"/>
        <v>0</v>
      </c>
      <c r="N602" s="78"/>
      <c r="O602" s="78"/>
      <c r="P602" s="78"/>
      <c r="Q602" s="78"/>
      <c r="R602" s="81"/>
      <c r="S602" s="62"/>
      <c r="T602" s="62"/>
      <c r="U602" s="62"/>
      <c r="V602" s="108"/>
      <c r="W602" s="108"/>
      <c r="X602" s="63"/>
      <c r="Y602" s="109"/>
      <c r="Z602" s="63"/>
      <c r="AA602" s="64"/>
      <c r="AB602" s="65"/>
      <c r="AC602" s="65"/>
      <c r="AD602" s="65"/>
      <c r="AE602" s="65"/>
      <c r="AF602" s="66"/>
      <c r="AG602" s="82"/>
      <c r="AH602" s="85"/>
      <c r="AI602" s="84"/>
      <c r="AJ602" s="83">
        <f>SUM(AK602:AM602)</f>
        <v>0</v>
      </c>
      <c r="AK602" s="84"/>
      <c r="AL602" s="75"/>
      <c r="AM602" s="85"/>
      <c r="AN602" s="82" t="s">
        <v>75</v>
      </c>
      <c r="AO602" s="75" t="s">
        <v>75</v>
      </c>
      <c r="AP602" s="85" t="s">
        <v>75</v>
      </c>
      <c r="AQ602" s="82" t="s">
        <v>75</v>
      </c>
      <c r="AR602" s="75" t="s">
        <v>75</v>
      </c>
      <c r="AS602" s="75" t="s">
        <v>75</v>
      </c>
      <c r="AT602" s="75" t="s">
        <v>75</v>
      </c>
      <c r="AU602" s="85" t="s">
        <v>75</v>
      </c>
      <c r="AV602" s="86">
        <f t="shared" si="164"/>
        <v>0</v>
      </c>
      <c r="AW602" s="108"/>
      <c r="AX602" s="108"/>
      <c r="AY602" s="108"/>
      <c r="AZ602" s="108"/>
      <c r="BA602" s="108"/>
      <c r="BB602" s="108"/>
      <c r="BC602" s="108"/>
      <c r="BD602" s="108"/>
      <c r="BE602" s="63"/>
    </row>
    <row r="603" spans="1:57" ht="34.049999999999997" customHeight="1" x14ac:dyDescent="0.3">
      <c r="A603" s="702"/>
      <c r="B603" s="675"/>
      <c r="C603" s="672"/>
      <c r="D603" s="72" t="s">
        <v>79</v>
      </c>
      <c r="E603" s="678"/>
      <c r="F603" s="746"/>
      <c r="G603" s="73">
        <f t="shared" si="163"/>
        <v>18</v>
      </c>
      <c r="H603" s="74">
        <f t="shared" si="169"/>
        <v>0</v>
      </c>
      <c r="I603" s="75"/>
      <c r="J603" s="75"/>
      <c r="K603" s="75"/>
      <c r="L603" s="76"/>
      <c r="M603" s="77">
        <f t="shared" si="148"/>
        <v>16</v>
      </c>
      <c r="N603" s="78"/>
      <c r="O603" s="78"/>
      <c r="P603" s="78"/>
      <c r="Q603" s="78"/>
      <c r="R603" s="81">
        <v>16</v>
      </c>
      <c r="S603" s="62">
        <v>2</v>
      </c>
      <c r="T603" s="62"/>
      <c r="U603" s="62"/>
      <c r="V603" s="108">
        <v>14</v>
      </c>
      <c r="W603" s="108"/>
      <c r="X603" s="63"/>
      <c r="Y603" s="109">
        <v>13</v>
      </c>
      <c r="Z603" s="63">
        <v>3</v>
      </c>
      <c r="AA603" s="64"/>
      <c r="AB603" s="65">
        <v>9</v>
      </c>
      <c r="AC603" s="65">
        <v>9</v>
      </c>
      <c r="AD603" s="65">
        <v>1</v>
      </c>
      <c r="AE603" s="65">
        <v>9</v>
      </c>
      <c r="AF603" s="66">
        <v>16</v>
      </c>
      <c r="AG603" s="82">
        <v>48</v>
      </c>
      <c r="AH603" s="85">
        <v>28</v>
      </c>
      <c r="AI603" s="84">
        <v>75</v>
      </c>
      <c r="AJ603" s="83">
        <f t="shared" ref="AJ603:AJ604" si="243">SUM(AQ603:AU603)</f>
        <v>14</v>
      </c>
      <c r="AK603" s="84" t="s">
        <v>77</v>
      </c>
      <c r="AL603" s="75" t="s">
        <v>77</v>
      </c>
      <c r="AM603" s="85" t="s">
        <v>77</v>
      </c>
      <c r="AN603" s="82" t="s">
        <v>75</v>
      </c>
      <c r="AO603" s="75" t="s">
        <v>75</v>
      </c>
      <c r="AP603" s="85" t="s">
        <v>75</v>
      </c>
      <c r="AQ603" s="82">
        <v>2</v>
      </c>
      <c r="AR603" s="75">
        <v>7</v>
      </c>
      <c r="AS603" s="75">
        <v>5</v>
      </c>
      <c r="AT603" s="75"/>
      <c r="AU603" s="85"/>
      <c r="AV603" s="86">
        <f t="shared" si="164"/>
        <v>2</v>
      </c>
      <c r="AW603" s="108"/>
      <c r="AX603" s="108"/>
      <c r="AY603" s="108"/>
      <c r="AZ603" s="108"/>
      <c r="BA603" s="108"/>
      <c r="BB603" s="108"/>
      <c r="BC603" s="108">
        <v>2</v>
      </c>
      <c r="BD603" s="108"/>
      <c r="BE603" s="63"/>
    </row>
    <row r="604" spans="1:57" ht="34.049999999999997" customHeight="1" x14ac:dyDescent="0.3">
      <c r="A604" s="702"/>
      <c r="B604" s="676"/>
      <c r="C604" s="721"/>
      <c r="D604" s="89" t="s">
        <v>80</v>
      </c>
      <c r="E604" s="679"/>
      <c r="F604" s="747"/>
      <c r="G604" s="90">
        <f t="shared" si="163"/>
        <v>0</v>
      </c>
      <c r="H604" s="91">
        <f t="shared" si="169"/>
        <v>0</v>
      </c>
      <c r="I604" s="92"/>
      <c r="J604" s="92"/>
      <c r="K604" s="92"/>
      <c r="L604" s="93"/>
      <c r="M604" s="110">
        <f t="shared" si="148"/>
        <v>0</v>
      </c>
      <c r="N604" s="98"/>
      <c r="O604" s="98"/>
      <c r="P604" s="98"/>
      <c r="Q604" s="98"/>
      <c r="R604" s="99"/>
      <c r="S604" s="114"/>
      <c r="T604" s="114"/>
      <c r="U604" s="114"/>
      <c r="V604" s="98"/>
      <c r="W604" s="98"/>
      <c r="X604" s="99"/>
      <c r="Y604" s="97"/>
      <c r="Z604" s="99"/>
      <c r="AA604" s="103"/>
      <c r="AB604" s="92"/>
      <c r="AC604" s="92"/>
      <c r="AD604" s="92"/>
      <c r="AE604" s="92"/>
      <c r="AF604" s="93"/>
      <c r="AG604" s="103"/>
      <c r="AH604" s="106"/>
      <c r="AI604" s="105"/>
      <c r="AJ604" s="104">
        <f t="shared" si="243"/>
        <v>0</v>
      </c>
      <c r="AK604" s="105" t="s">
        <v>75</v>
      </c>
      <c r="AL604" s="92" t="s">
        <v>75</v>
      </c>
      <c r="AM604" s="106" t="s">
        <v>75</v>
      </c>
      <c r="AN604" s="103" t="s">
        <v>75</v>
      </c>
      <c r="AO604" s="92" t="s">
        <v>77</v>
      </c>
      <c r="AP604" s="106" t="s">
        <v>77</v>
      </c>
      <c r="AQ604" s="103"/>
      <c r="AR604" s="92"/>
      <c r="AS604" s="92"/>
      <c r="AT604" s="92"/>
      <c r="AU604" s="106"/>
      <c r="AV604" s="107">
        <f t="shared" si="164"/>
        <v>0</v>
      </c>
      <c r="AW604" s="98"/>
      <c r="AX604" s="98"/>
      <c r="AY604" s="98"/>
      <c r="AZ604" s="98"/>
      <c r="BA604" s="98"/>
      <c r="BB604" s="98"/>
      <c r="BC604" s="98"/>
      <c r="BD604" s="98"/>
      <c r="BE604" s="99"/>
    </row>
    <row r="605" spans="1:57" ht="34.049999999999997" customHeight="1" x14ac:dyDescent="0.3">
      <c r="A605" s="702"/>
      <c r="B605" s="674" t="s">
        <v>317</v>
      </c>
      <c r="C605" s="722" t="s">
        <v>318</v>
      </c>
      <c r="D605" s="51" t="s">
        <v>74</v>
      </c>
      <c r="E605" s="719">
        <v>42</v>
      </c>
      <c r="F605" s="745">
        <f>E605-SUM(M605:M609)</f>
        <v>-7</v>
      </c>
      <c r="G605" s="53">
        <f t="shared" si="163"/>
        <v>0</v>
      </c>
      <c r="H605" s="54">
        <f t="shared" si="169"/>
        <v>0</v>
      </c>
      <c r="I605" s="55"/>
      <c r="J605" s="55"/>
      <c r="K605" s="55"/>
      <c r="L605" s="56"/>
      <c r="M605" s="57">
        <f t="shared" si="148"/>
        <v>0</v>
      </c>
      <c r="N605" s="58"/>
      <c r="O605" s="58"/>
      <c r="P605" s="58"/>
      <c r="Q605" s="58"/>
      <c r="R605" s="59"/>
      <c r="S605" s="60"/>
      <c r="T605" s="58"/>
      <c r="U605" s="58"/>
      <c r="V605" s="55"/>
      <c r="W605" s="58"/>
      <c r="X605" s="61"/>
      <c r="Y605" s="62"/>
      <c r="Z605" s="63"/>
      <c r="AA605" s="64"/>
      <c r="AB605" s="65"/>
      <c r="AC605" s="65"/>
      <c r="AD605" s="65"/>
      <c r="AE605" s="65"/>
      <c r="AF605" s="66"/>
      <c r="AG605" s="64"/>
      <c r="AH605" s="66"/>
      <c r="AI605" s="67"/>
      <c r="AJ605" s="68">
        <f t="shared" ref="AJ605:AJ606" si="244">SUM(AN605:AP605)</f>
        <v>0</v>
      </c>
      <c r="AK605" s="69" t="s">
        <v>75</v>
      </c>
      <c r="AL605" s="55" t="s">
        <v>75</v>
      </c>
      <c r="AM605" s="70" t="s">
        <v>75</v>
      </c>
      <c r="AN605" s="67"/>
      <c r="AO605" s="55"/>
      <c r="AP605" s="70"/>
      <c r="AQ605" s="67" t="s">
        <v>75</v>
      </c>
      <c r="AR605" s="55" t="s">
        <v>75</v>
      </c>
      <c r="AS605" s="55" t="s">
        <v>75</v>
      </c>
      <c r="AT605" s="55" t="s">
        <v>75</v>
      </c>
      <c r="AU605" s="56" t="s">
        <v>75</v>
      </c>
      <c r="AV605" s="71">
        <f t="shared" si="164"/>
        <v>0</v>
      </c>
      <c r="AW605" s="58"/>
      <c r="AX605" s="58"/>
      <c r="AY605" s="58"/>
      <c r="AZ605" s="58"/>
      <c r="BA605" s="58"/>
      <c r="BB605" s="58"/>
      <c r="BC605" s="58"/>
      <c r="BD605" s="58"/>
      <c r="BE605" s="61"/>
    </row>
    <row r="606" spans="1:57" ht="34.049999999999997" customHeight="1" x14ac:dyDescent="0.3">
      <c r="A606" s="702"/>
      <c r="B606" s="675"/>
      <c r="C606" s="672"/>
      <c r="D606" s="72" t="s">
        <v>76</v>
      </c>
      <c r="E606" s="678"/>
      <c r="F606" s="746"/>
      <c r="G606" s="73">
        <f t="shared" si="163"/>
        <v>0</v>
      </c>
      <c r="H606" s="74">
        <f t="shared" si="169"/>
        <v>0</v>
      </c>
      <c r="I606" s="75"/>
      <c r="J606" s="75"/>
      <c r="K606" s="75"/>
      <c r="L606" s="76"/>
      <c r="M606" s="77">
        <f t="shared" si="148"/>
        <v>0</v>
      </c>
      <c r="N606" s="78"/>
      <c r="O606" s="78"/>
      <c r="P606" s="78"/>
      <c r="Q606" s="78"/>
      <c r="R606" s="79"/>
      <c r="S606" s="80"/>
      <c r="T606" s="75"/>
      <c r="U606" s="75"/>
      <c r="V606" s="78"/>
      <c r="W606" s="78"/>
      <c r="X606" s="81"/>
      <c r="Y606" s="62"/>
      <c r="Z606" s="63"/>
      <c r="AA606" s="64"/>
      <c r="AB606" s="65"/>
      <c r="AC606" s="65"/>
      <c r="AD606" s="65"/>
      <c r="AE606" s="65"/>
      <c r="AF606" s="66"/>
      <c r="AG606" s="82"/>
      <c r="AH606" s="76"/>
      <c r="AI606" s="82"/>
      <c r="AJ606" s="83">
        <f t="shared" si="244"/>
        <v>0</v>
      </c>
      <c r="AK606" s="84" t="s">
        <v>77</v>
      </c>
      <c r="AL606" s="75" t="s">
        <v>77</v>
      </c>
      <c r="AM606" s="85" t="s">
        <v>77</v>
      </c>
      <c r="AN606" s="82"/>
      <c r="AO606" s="75"/>
      <c r="AP606" s="85"/>
      <c r="AQ606" s="82" t="s">
        <v>75</v>
      </c>
      <c r="AR606" s="75" t="s">
        <v>75</v>
      </c>
      <c r="AS606" s="75" t="s">
        <v>75</v>
      </c>
      <c r="AT606" s="75" t="s">
        <v>75</v>
      </c>
      <c r="AU606" s="76" t="s">
        <v>75</v>
      </c>
      <c r="AV606" s="86">
        <f t="shared" si="164"/>
        <v>0</v>
      </c>
      <c r="AW606" s="78"/>
      <c r="AX606" s="78"/>
      <c r="AY606" s="78"/>
      <c r="AZ606" s="78"/>
      <c r="BA606" s="78"/>
      <c r="BB606" s="78"/>
      <c r="BC606" s="78"/>
      <c r="BD606" s="78"/>
      <c r="BE606" s="81"/>
    </row>
    <row r="607" spans="1:57" ht="34.049999999999997" customHeight="1" x14ac:dyDescent="0.3">
      <c r="A607" s="702"/>
      <c r="B607" s="675"/>
      <c r="C607" s="672"/>
      <c r="D607" s="72" t="s">
        <v>78</v>
      </c>
      <c r="E607" s="678"/>
      <c r="F607" s="746"/>
      <c r="G607" s="73">
        <f t="shared" si="163"/>
        <v>0</v>
      </c>
      <c r="H607" s="74">
        <f t="shared" si="169"/>
        <v>0</v>
      </c>
      <c r="I607" s="75"/>
      <c r="J607" s="75"/>
      <c r="K607" s="75"/>
      <c r="L607" s="76"/>
      <c r="M607" s="77">
        <f t="shared" si="148"/>
        <v>0</v>
      </c>
      <c r="N607" s="78"/>
      <c r="O607" s="78"/>
      <c r="P607" s="78"/>
      <c r="Q607" s="87"/>
      <c r="R607" s="79"/>
      <c r="S607" s="80"/>
      <c r="T607" s="78"/>
      <c r="U607" s="78"/>
      <c r="V607" s="78"/>
      <c r="W607" s="78"/>
      <c r="X607" s="81"/>
      <c r="Y607" s="62"/>
      <c r="Z607" s="63"/>
      <c r="AA607" s="64"/>
      <c r="AB607" s="65"/>
      <c r="AC607" s="65"/>
      <c r="AD607" s="65"/>
      <c r="AE607" s="65"/>
      <c r="AF607" s="66"/>
      <c r="AG607" s="82"/>
      <c r="AH607" s="76"/>
      <c r="AI607" s="82"/>
      <c r="AJ607" s="83">
        <f>SUM(AK607:AM607)</f>
        <v>0</v>
      </c>
      <c r="AK607" s="84"/>
      <c r="AL607" s="75"/>
      <c r="AM607" s="85"/>
      <c r="AN607" s="82" t="s">
        <v>75</v>
      </c>
      <c r="AO607" s="75" t="s">
        <v>75</v>
      </c>
      <c r="AP607" s="85" t="s">
        <v>75</v>
      </c>
      <c r="AQ607" s="82" t="s">
        <v>75</v>
      </c>
      <c r="AR607" s="75" t="s">
        <v>75</v>
      </c>
      <c r="AS607" s="75" t="s">
        <v>75</v>
      </c>
      <c r="AT607" s="75" t="s">
        <v>75</v>
      </c>
      <c r="AU607" s="76" t="s">
        <v>75</v>
      </c>
      <c r="AV607" s="86">
        <f t="shared" si="164"/>
        <v>0</v>
      </c>
      <c r="AW607" s="78"/>
      <c r="AX607" s="78"/>
      <c r="AY607" s="78"/>
      <c r="AZ607" s="78"/>
      <c r="BA607" s="78"/>
      <c r="BB607" s="78"/>
      <c r="BC607" s="78"/>
      <c r="BD607" s="78"/>
      <c r="BE607" s="81"/>
    </row>
    <row r="608" spans="1:57" ht="34.049999999999997" customHeight="1" x14ac:dyDescent="0.3">
      <c r="A608" s="702"/>
      <c r="B608" s="675"/>
      <c r="C608" s="672"/>
      <c r="D608" s="72" t="s">
        <v>79</v>
      </c>
      <c r="E608" s="678"/>
      <c r="F608" s="746"/>
      <c r="G608" s="73">
        <f t="shared" si="163"/>
        <v>49</v>
      </c>
      <c r="H608" s="74">
        <f t="shared" si="169"/>
        <v>1</v>
      </c>
      <c r="I608" s="75">
        <v>1</v>
      </c>
      <c r="J608" s="75"/>
      <c r="K608" s="75"/>
      <c r="L608" s="76"/>
      <c r="M608" s="77">
        <f t="shared" si="148"/>
        <v>49</v>
      </c>
      <c r="N608" s="78"/>
      <c r="O608" s="78"/>
      <c r="P608" s="78"/>
      <c r="Q608" s="78"/>
      <c r="R608" s="79">
        <v>49</v>
      </c>
      <c r="S608" s="80">
        <v>13</v>
      </c>
      <c r="T608" s="78"/>
      <c r="U608" s="78"/>
      <c r="V608" s="78">
        <v>14</v>
      </c>
      <c r="W608" s="78">
        <v>22</v>
      </c>
      <c r="X608" s="81"/>
      <c r="Y608" s="62">
        <v>41</v>
      </c>
      <c r="Z608" s="63">
        <v>8</v>
      </c>
      <c r="AA608" s="64"/>
      <c r="AB608" s="65">
        <v>6</v>
      </c>
      <c r="AC608" s="65">
        <v>6</v>
      </c>
      <c r="AD608" s="65">
        <v>1</v>
      </c>
      <c r="AE608" s="65">
        <v>32</v>
      </c>
      <c r="AF608" s="66">
        <v>7</v>
      </c>
      <c r="AG608" s="82">
        <v>44</v>
      </c>
      <c r="AH608" s="76">
        <v>23</v>
      </c>
      <c r="AI608" s="82">
        <v>83.5</v>
      </c>
      <c r="AJ608" s="83">
        <f t="shared" ref="AJ608:AJ609" si="245">SUM(AQ608:AU608)</f>
        <v>48</v>
      </c>
      <c r="AK608" s="84" t="s">
        <v>75</v>
      </c>
      <c r="AL608" s="75" t="s">
        <v>75</v>
      </c>
      <c r="AM608" s="85" t="s">
        <v>75</v>
      </c>
      <c r="AN608" s="82" t="s">
        <v>75</v>
      </c>
      <c r="AO608" s="75" t="s">
        <v>77</v>
      </c>
      <c r="AP608" s="85" t="s">
        <v>77</v>
      </c>
      <c r="AQ608" s="88">
        <v>7</v>
      </c>
      <c r="AR608" s="76">
        <v>14</v>
      </c>
      <c r="AS608" s="76">
        <v>22</v>
      </c>
      <c r="AT608" s="76">
        <v>4</v>
      </c>
      <c r="AU608" s="85">
        <v>1</v>
      </c>
      <c r="AV608" s="86">
        <f t="shared" si="164"/>
        <v>0</v>
      </c>
      <c r="AW608" s="78"/>
      <c r="AX608" s="78"/>
      <c r="AY608" s="78"/>
      <c r="AZ608" s="78"/>
      <c r="BA608" s="78"/>
      <c r="BB608" s="78"/>
      <c r="BC608" s="78"/>
      <c r="BD608" s="78"/>
      <c r="BE608" s="81"/>
    </row>
    <row r="609" spans="1:57" ht="34.049999999999997" customHeight="1" x14ac:dyDescent="0.3">
      <c r="A609" s="702"/>
      <c r="B609" s="676"/>
      <c r="C609" s="721"/>
      <c r="D609" s="89" t="s">
        <v>80</v>
      </c>
      <c r="E609" s="679"/>
      <c r="F609" s="747"/>
      <c r="G609" s="90">
        <f t="shared" si="163"/>
        <v>0</v>
      </c>
      <c r="H609" s="91">
        <f t="shared" si="169"/>
        <v>0</v>
      </c>
      <c r="I609" s="92"/>
      <c r="J609" s="92"/>
      <c r="K609" s="92"/>
      <c r="L609" s="93"/>
      <c r="M609" s="94">
        <f t="shared" si="148"/>
        <v>0</v>
      </c>
      <c r="N609" s="95"/>
      <c r="O609" s="95"/>
      <c r="P609" s="95"/>
      <c r="Q609" s="95"/>
      <c r="R609" s="96"/>
      <c r="S609" s="97"/>
      <c r="T609" s="98"/>
      <c r="U609" s="98"/>
      <c r="V609" s="98"/>
      <c r="W609" s="98"/>
      <c r="X609" s="99"/>
      <c r="Y609" s="100"/>
      <c r="Z609" s="81"/>
      <c r="AA609" s="82"/>
      <c r="AB609" s="75"/>
      <c r="AC609" s="75"/>
      <c r="AD609" s="75"/>
      <c r="AE609" s="75"/>
      <c r="AF609" s="76"/>
      <c r="AG609" s="101"/>
      <c r="AH609" s="102"/>
      <c r="AI609" s="103"/>
      <c r="AJ609" s="104">
        <f t="shared" si="245"/>
        <v>0</v>
      </c>
      <c r="AK609" s="105" t="s">
        <v>75</v>
      </c>
      <c r="AL609" s="92" t="s">
        <v>75</v>
      </c>
      <c r="AM609" s="106" t="s">
        <v>75</v>
      </c>
      <c r="AN609" s="103" t="s">
        <v>75</v>
      </c>
      <c r="AO609" s="92" t="s">
        <v>77</v>
      </c>
      <c r="AP609" s="106" t="s">
        <v>77</v>
      </c>
      <c r="AQ609" s="103"/>
      <c r="AR609" s="92"/>
      <c r="AS609" s="92"/>
      <c r="AT609" s="92"/>
      <c r="AU609" s="93"/>
      <c r="AV609" s="107">
        <f t="shared" si="164"/>
        <v>0</v>
      </c>
      <c r="AW609" s="98"/>
      <c r="AX609" s="98"/>
      <c r="AY609" s="98"/>
      <c r="AZ609" s="98"/>
      <c r="BA609" s="98"/>
      <c r="BB609" s="98"/>
      <c r="BC609" s="98"/>
      <c r="BD609" s="98"/>
      <c r="BE609" s="99"/>
    </row>
    <row r="610" spans="1:57" ht="34.049999999999997" customHeight="1" x14ac:dyDescent="0.3">
      <c r="A610" s="702"/>
      <c r="B610" s="674" t="s">
        <v>319</v>
      </c>
      <c r="C610" s="720" t="s">
        <v>320</v>
      </c>
      <c r="D610" s="51" t="s">
        <v>74</v>
      </c>
      <c r="E610" s="719">
        <v>30</v>
      </c>
      <c r="F610" s="745">
        <f>E610-SUM(M610:M614)</f>
        <v>-3</v>
      </c>
      <c r="G610" s="53">
        <f t="shared" si="163"/>
        <v>0</v>
      </c>
      <c r="H610" s="54">
        <f t="shared" si="169"/>
        <v>0</v>
      </c>
      <c r="I610" s="55"/>
      <c r="J610" s="55"/>
      <c r="K610" s="55"/>
      <c r="L610" s="56"/>
      <c r="M610" s="57">
        <f t="shared" si="148"/>
        <v>0</v>
      </c>
      <c r="N610" s="58"/>
      <c r="O610" s="58"/>
      <c r="P610" s="58"/>
      <c r="Q610" s="58"/>
      <c r="R610" s="61"/>
      <c r="S610" s="62"/>
      <c r="T610" s="62"/>
      <c r="U610" s="62"/>
      <c r="V610" s="108"/>
      <c r="W610" s="108"/>
      <c r="X610" s="63"/>
      <c r="Y610" s="60"/>
      <c r="Z610" s="61"/>
      <c r="AA610" s="67"/>
      <c r="AB610" s="55"/>
      <c r="AC610" s="55"/>
      <c r="AD610" s="55"/>
      <c r="AE610" s="55"/>
      <c r="AF610" s="56"/>
      <c r="AG610" s="67"/>
      <c r="AH610" s="70"/>
      <c r="AI610" s="69"/>
      <c r="AJ610" s="68">
        <f t="shared" ref="AJ610:AJ611" si="246">SUM(AN610:AP610)</f>
        <v>0</v>
      </c>
      <c r="AK610" s="69" t="s">
        <v>75</v>
      </c>
      <c r="AL610" s="55" t="s">
        <v>75</v>
      </c>
      <c r="AM610" s="70" t="s">
        <v>75</v>
      </c>
      <c r="AN610" s="67"/>
      <c r="AO610" s="55"/>
      <c r="AP610" s="70"/>
      <c r="AQ610" s="67" t="s">
        <v>75</v>
      </c>
      <c r="AR610" s="55" t="s">
        <v>75</v>
      </c>
      <c r="AS610" s="55" t="s">
        <v>75</v>
      </c>
      <c r="AT610" s="55" t="s">
        <v>75</v>
      </c>
      <c r="AU610" s="70" t="s">
        <v>75</v>
      </c>
      <c r="AV610" s="71">
        <f t="shared" si="164"/>
        <v>0</v>
      </c>
      <c r="AW610" s="108"/>
      <c r="AX610" s="108"/>
      <c r="AY610" s="108"/>
      <c r="AZ610" s="108"/>
      <c r="BA610" s="108"/>
      <c r="BB610" s="108"/>
      <c r="BC610" s="108"/>
      <c r="BD610" s="108"/>
      <c r="BE610" s="63"/>
    </row>
    <row r="611" spans="1:57" ht="34.049999999999997" customHeight="1" x14ac:dyDescent="0.3">
      <c r="A611" s="702"/>
      <c r="B611" s="675"/>
      <c r="C611" s="672"/>
      <c r="D611" s="72" t="s">
        <v>76</v>
      </c>
      <c r="E611" s="678"/>
      <c r="F611" s="746"/>
      <c r="G611" s="73">
        <f t="shared" si="163"/>
        <v>0</v>
      </c>
      <c r="H611" s="74">
        <f t="shared" si="169"/>
        <v>0</v>
      </c>
      <c r="I611" s="75"/>
      <c r="J611" s="75"/>
      <c r="K611" s="75"/>
      <c r="L611" s="76"/>
      <c r="M611" s="77">
        <f t="shared" si="148"/>
        <v>0</v>
      </c>
      <c r="N611" s="78"/>
      <c r="O611" s="78"/>
      <c r="P611" s="78"/>
      <c r="Q611" s="78"/>
      <c r="R611" s="81"/>
      <c r="S611" s="62"/>
      <c r="T611" s="62"/>
      <c r="U611" s="62"/>
      <c r="V611" s="108"/>
      <c r="W611" s="108"/>
      <c r="X611" s="63"/>
      <c r="Y611" s="109"/>
      <c r="Z611" s="63"/>
      <c r="AA611" s="64"/>
      <c r="AB611" s="65"/>
      <c r="AC611" s="65"/>
      <c r="AD611" s="65"/>
      <c r="AE611" s="65"/>
      <c r="AF611" s="66"/>
      <c r="AG611" s="82"/>
      <c r="AH611" s="85"/>
      <c r="AI611" s="84"/>
      <c r="AJ611" s="83">
        <f t="shared" si="246"/>
        <v>0</v>
      </c>
      <c r="AK611" s="84" t="s">
        <v>77</v>
      </c>
      <c r="AL611" s="75" t="s">
        <v>77</v>
      </c>
      <c r="AM611" s="85" t="s">
        <v>77</v>
      </c>
      <c r="AN611" s="82"/>
      <c r="AO611" s="75"/>
      <c r="AP611" s="85"/>
      <c r="AQ611" s="82" t="s">
        <v>75</v>
      </c>
      <c r="AR611" s="75" t="s">
        <v>75</v>
      </c>
      <c r="AS611" s="75" t="s">
        <v>75</v>
      </c>
      <c r="AT611" s="75" t="s">
        <v>75</v>
      </c>
      <c r="AU611" s="85" t="s">
        <v>75</v>
      </c>
      <c r="AV611" s="86">
        <f t="shared" si="164"/>
        <v>0</v>
      </c>
      <c r="AW611" s="108"/>
      <c r="AX611" s="108"/>
      <c r="AY611" s="108"/>
      <c r="AZ611" s="108"/>
      <c r="BA611" s="108"/>
      <c r="BB611" s="108"/>
      <c r="BC611" s="108"/>
      <c r="BD611" s="108"/>
      <c r="BE611" s="63"/>
    </row>
    <row r="612" spans="1:57" ht="34.049999999999997" customHeight="1" x14ac:dyDescent="0.3">
      <c r="A612" s="702"/>
      <c r="B612" s="675"/>
      <c r="C612" s="672"/>
      <c r="D612" s="72" t="s">
        <v>78</v>
      </c>
      <c r="E612" s="678"/>
      <c r="F612" s="746"/>
      <c r="G612" s="73">
        <f t="shared" si="163"/>
        <v>0</v>
      </c>
      <c r="H612" s="74">
        <f t="shared" si="169"/>
        <v>0</v>
      </c>
      <c r="I612" s="75"/>
      <c r="J612" s="75"/>
      <c r="K612" s="75"/>
      <c r="L612" s="76"/>
      <c r="M612" s="77">
        <f t="shared" si="148"/>
        <v>0</v>
      </c>
      <c r="N612" s="78"/>
      <c r="O612" s="78"/>
      <c r="P612" s="78"/>
      <c r="Q612" s="78"/>
      <c r="R612" s="81"/>
      <c r="S612" s="62"/>
      <c r="T612" s="62"/>
      <c r="U612" s="62"/>
      <c r="V612" s="108"/>
      <c r="W612" s="108"/>
      <c r="X612" s="63"/>
      <c r="Y612" s="109"/>
      <c r="Z612" s="63"/>
      <c r="AA612" s="64"/>
      <c r="AB612" s="65"/>
      <c r="AC612" s="65"/>
      <c r="AD612" s="65"/>
      <c r="AE612" s="65"/>
      <c r="AF612" s="66"/>
      <c r="AG612" s="82"/>
      <c r="AH612" s="85"/>
      <c r="AI612" s="84"/>
      <c r="AJ612" s="83">
        <f>SUM(AK612:AM612)</f>
        <v>0</v>
      </c>
      <c r="AK612" s="84"/>
      <c r="AL612" s="75"/>
      <c r="AM612" s="85"/>
      <c r="AN612" s="82" t="s">
        <v>75</v>
      </c>
      <c r="AO612" s="75" t="s">
        <v>75</v>
      </c>
      <c r="AP612" s="85" t="s">
        <v>75</v>
      </c>
      <c r="AQ612" s="82" t="s">
        <v>75</v>
      </c>
      <c r="AR612" s="75" t="s">
        <v>75</v>
      </c>
      <c r="AS612" s="75" t="s">
        <v>75</v>
      </c>
      <c r="AT612" s="75" t="s">
        <v>75</v>
      </c>
      <c r="AU612" s="85" t="s">
        <v>75</v>
      </c>
      <c r="AV612" s="86">
        <f t="shared" si="164"/>
        <v>0</v>
      </c>
      <c r="AW612" s="108"/>
      <c r="AX612" s="108"/>
      <c r="AY612" s="108"/>
      <c r="AZ612" s="108"/>
      <c r="BA612" s="108"/>
      <c r="BB612" s="108"/>
      <c r="BC612" s="108"/>
      <c r="BD612" s="108"/>
      <c r="BE612" s="63"/>
    </row>
    <row r="613" spans="1:57" ht="34.049999999999997" customHeight="1" x14ac:dyDescent="0.3">
      <c r="A613" s="702"/>
      <c r="B613" s="675"/>
      <c r="C613" s="672"/>
      <c r="D613" s="72" t="s">
        <v>79</v>
      </c>
      <c r="E613" s="678"/>
      <c r="F613" s="746"/>
      <c r="G613" s="73">
        <f t="shared" si="163"/>
        <v>33</v>
      </c>
      <c r="H613" s="74">
        <f t="shared" si="169"/>
        <v>1</v>
      </c>
      <c r="I613" s="75">
        <v>1</v>
      </c>
      <c r="J613" s="75"/>
      <c r="K613" s="75"/>
      <c r="L613" s="76"/>
      <c r="M613" s="77">
        <f t="shared" si="148"/>
        <v>33</v>
      </c>
      <c r="N613" s="78"/>
      <c r="O613" s="78"/>
      <c r="P613" s="78"/>
      <c r="Q613" s="78"/>
      <c r="R613" s="81">
        <v>33</v>
      </c>
      <c r="S613" s="62">
        <v>5</v>
      </c>
      <c r="T613" s="62"/>
      <c r="U613" s="62"/>
      <c r="V613" s="108">
        <v>28</v>
      </c>
      <c r="W613" s="108"/>
      <c r="X613" s="63"/>
      <c r="Y613" s="109">
        <v>29</v>
      </c>
      <c r="Z613" s="63">
        <v>4</v>
      </c>
      <c r="AA613" s="64"/>
      <c r="AB613" s="65">
        <v>8</v>
      </c>
      <c r="AC613" s="65">
        <v>8</v>
      </c>
      <c r="AD613" s="65"/>
      <c r="AE613" s="65">
        <v>14</v>
      </c>
      <c r="AF613" s="66">
        <v>2</v>
      </c>
      <c r="AG613" s="82">
        <v>42</v>
      </c>
      <c r="AH613" s="85">
        <v>20</v>
      </c>
      <c r="AI613" s="84">
        <v>92</v>
      </c>
      <c r="AJ613" s="83">
        <f t="shared" ref="AJ613:AJ614" si="247">SUM(AQ613:AU613)</f>
        <v>33</v>
      </c>
      <c r="AK613" s="84" t="s">
        <v>77</v>
      </c>
      <c r="AL613" s="75" t="s">
        <v>77</v>
      </c>
      <c r="AM613" s="85" t="s">
        <v>77</v>
      </c>
      <c r="AN613" s="82" t="s">
        <v>75</v>
      </c>
      <c r="AO613" s="75" t="s">
        <v>75</v>
      </c>
      <c r="AP613" s="85" t="s">
        <v>75</v>
      </c>
      <c r="AQ613" s="82"/>
      <c r="AR613" s="75">
        <v>3</v>
      </c>
      <c r="AS613" s="75">
        <v>30</v>
      </c>
      <c r="AT613" s="75"/>
      <c r="AU613" s="85"/>
      <c r="AV613" s="86">
        <f t="shared" si="164"/>
        <v>0</v>
      </c>
      <c r="AW613" s="108"/>
      <c r="AX613" s="108"/>
      <c r="AY613" s="108"/>
      <c r="AZ613" s="108"/>
      <c r="BA613" s="108"/>
      <c r="BB613" s="108"/>
      <c r="BC613" s="108"/>
      <c r="BD613" s="108"/>
      <c r="BE613" s="63"/>
    </row>
    <row r="614" spans="1:57" ht="34.049999999999997" customHeight="1" x14ac:dyDescent="0.3">
      <c r="A614" s="702"/>
      <c r="B614" s="676"/>
      <c r="C614" s="721"/>
      <c r="D614" s="89" t="s">
        <v>80</v>
      </c>
      <c r="E614" s="679"/>
      <c r="F614" s="747"/>
      <c r="G614" s="90">
        <f t="shared" si="163"/>
        <v>0</v>
      </c>
      <c r="H614" s="91">
        <f t="shared" si="169"/>
        <v>0</v>
      </c>
      <c r="I614" s="92"/>
      <c r="J614" s="92"/>
      <c r="K614" s="92"/>
      <c r="L614" s="93"/>
      <c r="M614" s="110">
        <f t="shared" si="148"/>
        <v>0</v>
      </c>
      <c r="N614" s="98"/>
      <c r="O614" s="98"/>
      <c r="P614" s="98"/>
      <c r="Q614" s="98"/>
      <c r="R614" s="99"/>
      <c r="S614" s="100"/>
      <c r="T614" s="100"/>
      <c r="U614" s="100"/>
      <c r="V614" s="78"/>
      <c r="W614" s="78"/>
      <c r="X614" s="81"/>
      <c r="Y614" s="80"/>
      <c r="Z614" s="81"/>
      <c r="AA614" s="82"/>
      <c r="AB614" s="75"/>
      <c r="AC614" s="75"/>
      <c r="AD614" s="75"/>
      <c r="AE614" s="75"/>
      <c r="AF614" s="76"/>
      <c r="AG614" s="103"/>
      <c r="AH614" s="106"/>
      <c r="AI614" s="111"/>
      <c r="AJ614" s="112">
        <f t="shared" si="247"/>
        <v>0</v>
      </c>
      <c r="AK614" s="105" t="s">
        <v>75</v>
      </c>
      <c r="AL614" s="92" t="s">
        <v>75</v>
      </c>
      <c r="AM614" s="106" t="s">
        <v>75</v>
      </c>
      <c r="AN614" s="103" t="s">
        <v>75</v>
      </c>
      <c r="AO614" s="92" t="s">
        <v>77</v>
      </c>
      <c r="AP614" s="106" t="s">
        <v>77</v>
      </c>
      <c r="AQ614" s="103"/>
      <c r="AR614" s="92"/>
      <c r="AS614" s="92"/>
      <c r="AT614" s="92"/>
      <c r="AU614" s="106"/>
      <c r="AV614" s="107">
        <f t="shared" si="164"/>
        <v>0</v>
      </c>
      <c r="AW614" s="78"/>
      <c r="AX614" s="78"/>
      <c r="AY614" s="78"/>
      <c r="AZ614" s="78"/>
      <c r="BA614" s="78"/>
      <c r="BB614" s="78"/>
      <c r="BC614" s="78"/>
      <c r="BD614" s="78"/>
      <c r="BE614" s="81"/>
    </row>
    <row r="615" spans="1:57" ht="34.049999999999997" customHeight="1" x14ac:dyDescent="0.3">
      <c r="A615" s="702"/>
      <c r="B615" s="674" t="s">
        <v>321</v>
      </c>
      <c r="C615" s="722" t="s">
        <v>322</v>
      </c>
      <c r="D615" s="51" t="s">
        <v>74</v>
      </c>
      <c r="E615" s="719">
        <v>22</v>
      </c>
      <c r="F615" s="745">
        <f>E615-SUM(M615:M619)</f>
        <v>-3</v>
      </c>
      <c r="G615" s="53">
        <f t="shared" si="163"/>
        <v>0</v>
      </c>
      <c r="H615" s="54">
        <f t="shared" si="169"/>
        <v>0</v>
      </c>
      <c r="I615" s="55"/>
      <c r="J615" s="55"/>
      <c r="K615" s="55"/>
      <c r="L615" s="56"/>
      <c r="M615" s="57">
        <f t="shared" si="148"/>
        <v>0</v>
      </c>
      <c r="N615" s="58"/>
      <c r="O615" s="58"/>
      <c r="P615" s="58"/>
      <c r="Q615" s="58"/>
      <c r="R615" s="61"/>
      <c r="S615" s="113"/>
      <c r="T615" s="113"/>
      <c r="U615" s="113"/>
      <c r="V615" s="58"/>
      <c r="W615" s="58"/>
      <c r="X615" s="61"/>
      <c r="Y615" s="60"/>
      <c r="Z615" s="61"/>
      <c r="AA615" s="67"/>
      <c r="AB615" s="55"/>
      <c r="AC615" s="55"/>
      <c r="AD615" s="55"/>
      <c r="AE615" s="55"/>
      <c r="AF615" s="56"/>
      <c r="AG615" s="67"/>
      <c r="AH615" s="70"/>
      <c r="AI615" s="69"/>
      <c r="AJ615" s="68">
        <f t="shared" ref="AJ615:AJ616" si="248">SUM(AN615:AP615)</f>
        <v>0</v>
      </c>
      <c r="AK615" s="69" t="s">
        <v>75</v>
      </c>
      <c r="AL615" s="55" t="s">
        <v>75</v>
      </c>
      <c r="AM615" s="70" t="s">
        <v>75</v>
      </c>
      <c r="AN615" s="67"/>
      <c r="AO615" s="55"/>
      <c r="AP615" s="70"/>
      <c r="AQ615" s="67" t="s">
        <v>75</v>
      </c>
      <c r="AR615" s="55" t="s">
        <v>75</v>
      </c>
      <c r="AS615" s="55" t="s">
        <v>75</v>
      </c>
      <c r="AT615" s="55" t="s">
        <v>75</v>
      </c>
      <c r="AU615" s="70" t="s">
        <v>75</v>
      </c>
      <c r="AV615" s="71">
        <f t="shared" si="164"/>
        <v>0</v>
      </c>
      <c r="AW615" s="58"/>
      <c r="AX615" s="58"/>
      <c r="AY615" s="58"/>
      <c r="AZ615" s="58"/>
      <c r="BA615" s="58"/>
      <c r="BB615" s="58"/>
      <c r="BC615" s="58"/>
      <c r="BD615" s="58"/>
      <c r="BE615" s="61"/>
    </row>
    <row r="616" spans="1:57" ht="34.049999999999997" customHeight="1" x14ac:dyDescent="0.3">
      <c r="A616" s="702"/>
      <c r="B616" s="675"/>
      <c r="C616" s="672"/>
      <c r="D616" s="72" t="s">
        <v>76</v>
      </c>
      <c r="E616" s="678"/>
      <c r="F616" s="746"/>
      <c r="G616" s="73">
        <f t="shared" si="163"/>
        <v>0</v>
      </c>
      <c r="H616" s="74">
        <f t="shared" si="169"/>
        <v>0</v>
      </c>
      <c r="I616" s="75"/>
      <c r="J616" s="75"/>
      <c r="K616" s="75"/>
      <c r="L616" s="76"/>
      <c r="M616" s="77">
        <f t="shared" si="148"/>
        <v>0</v>
      </c>
      <c r="N616" s="78"/>
      <c r="O616" s="78"/>
      <c r="P616" s="78"/>
      <c r="Q616" s="78"/>
      <c r="R616" s="81"/>
      <c r="S616" s="62"/>
      <c r="T616" s="62"/>
      <c r="U616" s="62"/>
      <c r="V616" s="108"/>
      <c r="W616" s="108"/>
      <c r="X616" s="63"/>
      <c r="Y616" s="109"/>
      <c r="Z616" s="63"/>
      <c r="AA616" s="64"/>
      <c r="AB616" s="65"/>
      <c r="AC616" s="65"/>
      <c r="AD616" s="65"/>
      <c r="AE616" s="65"/>
      <c r="AF616" s="66"/>
      <c r="AG616" s="82"/>
      <c r="AH616" s="85"/>
      <c r="AI616" s="84"/>
      <c r="AJ616" s="83">
        <f t="shared" si="248"/>
        <v>0</v>
      </c>
      <c r="AK616" s="84" t="s">
        <v>77</v>
      </c>
      <c r="AL616" s="75" t="s">
        <v>77</v>
      </c>
      <c r="AM616" s="85" t="s">
        <v>77</v>
      </c>
      <c r="AN616" s="82"/>
      <c r="AO616" s="75"/>
      <c r="AP616" s="85"/>
      <c r="AQ616" s="82" t="s">
        <v>75</v>
      </c>
      <c r="AR616" s="75" t="s">
        <v>75</v>
      </c>
      <c r="AS616" s="75" t="s">
        <v>75</v>
      </c>
      <c r="AT616" s="75" t="s">
        <v>75</v>
      </c>
      <c r="AU616" s="85" t="s">
        <v>75</v>
      </c>
      <c r="AV616" s="86">
        <f t="shared" si="164"/>
        <v>0</v>
      </c>
      <c r="AW616" s="108"/>
      <c r="AX616" s="108"/>
      <c r="AY616" s="108"/>
      <c r="AZ616" s="108"/>
      <c r="BA616" s="108"/>
      <c r="BB616" s="108"/>
      <c r="BC616" s="108"/>
      <c r="BD616" s="108"/>
      <c r="BE616" s="63"/>
    </row>
    <row r="617" spans="1:57" ht="34.049999999999997" customHeight="1" x14ac:dyDescent="0.3">
      <c r="A617" s="702"/>
      <c r="B617" s="675"/>
      <c r="C617" s="672"/>
      <c r="D617" s="72" t="s">
        <v>78</v>
      </c>
      <c r="E617" s="678"/>
      <c r="F617" s="746"/>
      <c r="G617" s="73">
        <f t="shared" si="163"/>
        <v>0</v>
      </c>
      <c r="H617" s="74">
        <f t="shared" si="169"/>
        <v>0</v>
      </c>
      <c r="I617" s="75"/>
      <c r="J617" s="75"/>
      <c r="K617" s="75"/>
      <c r="L617" s="76"/>
      <c r="M617" s="77">
        <f t="shared" si="148"/>
        <v>0</v>
      </c>
      <c r="N617" s="78"/>
      <c r="O617" s="78"/>
      <c r="P617" s="78"/>
      <c r="Q617" s="78"/>
      <c r="R617" s="81"/>
      <c r="S617" s="62"/>
      <c r="T617" s="62"/>
      <c r="U617" s="62"/>
      <c r="V617" s="108"/>
      <c r="W617" s="108"/>
      <c r="X617" s="63"/>
      <c r="Y617" s="109"/>
      <c r="Z617" s="63"/>
      <c r="AA617" s="64"/>
      <c r="AB617" s="65"/>
      <c r="AC617" s="65"/>
      <c r="AD617" s="65"/>
      <c r="AE617" s="65"/>
      <c r="AF617" s="66"/>
      <c r="AG617" s="82"/>
      <c r="AH617" s="85"/>
      <c r="AI617" s="84"/>
      <c r="AJ617" s="83">
        <f>SUM(AK617:AM617)</f>
        <v>0</v>
      </c>
      <c r="AK617" s="84"/>
      <c r="AL617" s="75"/>
      <c r="AM617" s="85"/>
      <c r="AN617" s="82" t="s">
        <v>75</v>
      </c>
      <c r="AO617" s="75" t="s">
        <v>75</v>
      </c>
      <c r="AP617" s="85" t="s">
        <v>75</v>
      </c>
      <c r="AQ617" s="82" t="s">
        <v>75</v>
      </c>
      <c r="AR617" s="75" t="s">
        <v>75</v>
      </c>
      <c r="AS617" s="75" t="s">
        <v>75</v>
      </c>
      <c r="AT617" s="75" t="s">
        <v>75</v>
      </c>
      <c r="AU617" s="85" t="s">
        <v>75</v>
      </c>
      <c r="AV617" s="86">
        <f t="shared" si="164"/>
        <v>0</v>
      </c>
      <c r="AW617" s="108"/>
      <c r="AX617" s="108"/>
      <c r="AY617" s="108"/>
      <c r="AZ617" s="108"/>
      <c r="BA617" s="108"/>
      <c r="BB617" s="108"/>
      <c r="BC617" s="108"/>
      <c r="BD617" s="108"/>
      <c r="BE617" s="63"/>
    </row>
    <row r="618" spans="1:57" ht="34.049999999999997" customHeight="1" x14ac:dyDescent="0.3">
      <c r="A618" s="702"/>
      <c r="B618" s="675"/>
      <c r="C618" s="672"/>
      <c r="D618" s="72" t="s">
        <v>79</v>
      </c>
      <c r="E618" s="678"/>
      <c r="F618" s="746"/>
      <c r="G618" s="73">
        <f t="shared" si="163"/>
        <v>25</v>
      </c>
      <c r="H618" s="74">
        <f t="shared" si="169"/>
        <v>1</v>
      </c>
      <c r="I618" s="75">
        <v>1</v>
      </c>
      <c r="J618" s="75"/>
      <c r="K618" s="75"/>
      <c r="L618" s="76"/>
      <c r="M618" s="77">
        <f t="shared" si="148"/>
        <v>25</v>
      </c>
      <c r="N618" s="78"/>
      <c r="O618" s="78"/>
      <c r="P618" s="78"/>
      <c r="Q618" s="78"/>
      <c r="R618" s="81">
        <v>25</v>
      </c>
      <c r="S618" s="62"/>
      <c r="T618" s="62"/>
      <c r="U618" s="62"/>
      <c r="V618" s="108">
        <v>25</v>
      </c>
      <c r="W618" s="108"/>
      <c r="X618" s="63"/>
      <c r="Y618" s="109">
        <v>23</v>
      </c>
      <c r="Z618" s="63">
        <v>2</v>
      </c>
      <c r="AA618" s="64"/>
      <c r="AB618" s="65">
        <v>6</v>
      </c>
      <c r="AC618" s="65">
        <v>6</v>
      </c>
      <c r="AD618" s="65"/>
      <c r="AE618" s="65">
        <v>14</v>
      </c>
      <c r="AF618" s="66">
        <v>4</v>
      </c>
      <c r="AG618" s="82">
        <v>37</v>
      </c>
      <c r="AH618" s="85">
        <v>15</v>
      </c>
      <c r="AI618" s="84">
        <v>95</v>
      </c>
      <c r="AJ618" s="83">
        <f t="shared" ref="AJ618:AJ619" si="249">SUM(AQ618:AU618)</f>
        <v>25</v>
      </c>
      <c r="AK618" s="84" t="s">
        <v>77</v>
      </c>
      <c r="AL618" s="75" t="s">
        <v>77</v>
      </c>
      <c r="AM618" s="85" t="s">
        <v>77</v>
      </c>
      <c r="AN618" s="82" t="s">
        <v>75</v>
      </c>
      <c r="AO618" s="75" t="s">
        <v>75</v>
      </c>
      <c r="AP618" s="85" t="s">
        <v>75</v>
      </c>
      <c r="AQ618" s="82">
        <v>2</v>
      </c>
      <c r="AR618" s="75">
        <v>6</v>
      </c>
      <c r="AS618" s="75">
        <v>12</v>
      </c>
      <c r="AT618" s="75">
        <v>3</v>
      </c>
      <c r="AU618" s="85">
        <v>2</v>
      </c>
      <c r="AV618" s="86">
        <f t="shared" si="164"/>
        <v>0</v>
      </c>
      <c r="AW618" s="108"/>
      <c r="AX618" s="108"/>
      <c r="AY618" s="108"/>
      <c r="AZ618" s="108"/>
      <c r="BA618" s="108"/>
      <c r="BB618" s="108"/>
      <c r="BC618" s="108"/>
      <c r="BD618" s="108"/>
      <c r="BE618" s="63"/>
    </row>
    <row r="619" spans="1:57" ht="34.049999999999997" customHeight="1" x14ac:dyDescent="0.3">
      <c r="A619" s="702"/>
      <c r="B619" s="676"/>
      <c r="C619" s="721"/>
      <c r="D619" s="89" t="s">
        <v>80</v>
      </c>
      <c r="E619" s="679"/>
      <c r="F619" s="747"/>
      <c r="G619" s="90">
        <f t="shared" si="163"/>
        <v>0</v>
      </c>
      <c r="H619" s="91">
        <f t="shared" si="169"/>
        <v>0</v>
      </c>
      <c r="I619" s="92"/>
      <c r="J619" s="92"/>
      <c r="K619" s="92"/>
      <c r="L619" s="93"/>
      <c r="M619" s="110">
        <f t="shared" si="148"/>
        <v>0</v>
      </c>
      <c r="N619" s="98"/>
      <c r="O619" s="98"/>
      <c r="P619" s="98"/>
      <c r="Q619" s="98"/>
      <c r="R619" s="99"/>
      <c r="S619" s="114"/>
      <c r="T619" s="114"/>
      <c r="U619" s="114"/>
      <c r="V619" s="98"/>
      <c r="W619" s="98"/>
      <c r="X619" s="99"/>
      <c r="Y619" s="97"/>
      <c r="Z619" s="99"/>
      <c r="AA619" s="103"/>
      <c r="AB619" s="92"/>
      <c r="AC619" s="92"/>
      <c r="AD619" s="92"/>
      <c r="AE619" s="92"/>
      <c r="AF619" s="93"/>
      <c r="AG619" s="103"/>
      <c r="AH619" s="106"/>
      <c r="AI619" s="105"/>
      <c r="AJ619" s="104">
        <f t="shared" si="249"/>
        <v>0</v>
      </c>
      <c r="AK619" s="105" t="s">
        <v>75</v>
      </c>
      <c r="AL619" s="92" t="s">
        <v>75</v>
      </c>
      <c r="AM619" s="106" t="s">
        <v>75</v>
      </c>
      <c r="AN619" s="103" t="s">
        <v>75</v>
      </c>
      <c r="AO619" s="92" t="s">
        <v>77</v>
      </c>
      <c r="AP619" s="106" t="s">
        <v>77</v>
      </c>
      <c r="AQ619" s="103"/>
      <c r="AR619" s="92"/>
      <c r="AS619" s="92"/>
      <c r="AT619" s="92"/>
      <c r="AU619" s="106"/>
      <c r="AV619" s="107">
        <f t="shared" si="164"/>
        <v>0</v>
      </c>
      <c r="AW619" s="98"/>
      <c r="AX619" s="98"/>
      <c r="AY619" s="98"/>
      <c r="AZ619" s="98"/>
      <c r="BA619" s="98"/>
      <c r="BB619" s="98"/>
      <c r="BC619" s="98"/>
      <c r="BD619" s="98"/>
      <c r="BE619" s="99"/>
    </row>
    <row r="620" spans="1:57" ht="34.049999999999997" customHeight="1" x14ac:dyDescent="0.3">
      <c r="A620" s="702"/>
      <c r="B620" s="674" t="s">
        <v>323</v>
      </c>
      <c r="C620" s="737" t="str">
        <f>IF(C619=0,"",C619)</f>
        <v/>
      </c>
      <c r="D620" s="51" t="s">
        <v>74</v>
      </c>
      <c r="E620" s="719">
        <v>12</v>
      </c>
      <c r="F620" s="745">
        <f>E620-SUM(M620:M624)</f>
        <v>-1</v>
      </c>
      <c r="G620" s="53">
        <f t="shared" si="163"/>
        <v>0</v>
      </c>
      <c r="H620" s="54">
        <f t="shared" si="169"/>
        <v>0</v>
      </c>
      <c r="I620" s="55"/>
      <c r="J620" s="55"/>
      <c r="K620" s="55"/>
      <c r="L620" s="56"/>
      <c r="M620" s="57">
        <f t="shared" si="148"/>
        <v>0</v>
      </c>
      <c r="N620" s="58"/>
      <c r="O620" s="58"/>
      <c r="P620" s="58"/>
      <c r="Q620" s="58"/>
      <c r="R620" s="59"/>
      <c r="S620" s="60"/>
      <c r="T620" s="58"/>
      <c r="U620" s="58"/>
      <c r="V620" s="55"/>
      <c r="W620" s="58"/>
      <c r="X620" s="61"/>
      <c r="Y620" s="62"/>
      <c r="Z620" s="63"/>
      <c r="AA620" s="64"/>
      <c r="AB620" s="65"/>
      <c r="AC620" s="65"/>
      <c r="AD620" s="65"/>
      <c r="AE620" s="65"/>
      <c r="AF620" s="66"/>
      <c r="AG620" s="64"/>
      <c r="AH620" s="66"/>
      <c r="AI620" s="67"/>
      <c r="AJ620" s="68">
        <f t="shared" ref="AJ620:AJ621" si="250">SUM(AN620:AP620)</f>
        <v>0</v>
      </c>
      <c r="AK620" s="69" t="s">
        <v>75</v>
      </c>
      <c r="AL620" s="55" t="s">
        <v>75</v>
      </c>
      <c r="AM620" s="70" t="s">
        <v>75</v>
      </c>
      <c r="AN620" s="67"/>
      <c r="AO620" s="55"/>
      <c r="AP620" s="70"/>
      <c r="AQ620" s="67" t="s">
        <v>75</v>
      </c>
      <c r="AR620" s="55" t="s">
        <v>75</v>
      </c>
      <c r="AS620" s="55" t="s">
        <v>75</v>
      </c>
      <c r="AT620" s="55" t="s">
        <v>75</v>
      </c>
      <c r="AU620" s="56" t="s">
        <v>75</v>
      </c>
      <c r="AV620" s="71">
        <f t="shared" si="164"/>
        <v>0</v>
      </c>
      <c r="AW620" s="58"/>
      <c r="AX620" s="58"/>
      <c r="AY620" s="58"/>
      <c r="AZ620" s="58"/>
      <c r="BA620" s="58"/>
      <c r="BB620" s="58"/>
      <c r="BC620" s="58"/>
      <c r="BD620" s="58"/>
      <c r="BE620" s="61"/>
    </row>
    <row r="621" spans="1:57" ht="34.049999999999997" customHeight="1" x14ac:dyDescent="0.3">
      <c r="A621" s="702"/>
      <c r="B621" s="675"/>
      <c r="C621" s="672"/>
      <c r="D621" s="72" t="s">
        <v>76</v>
      </c>
      <c r="E621" s="678"/>
      <c r="F621" s="746"/>
      <c r="G621" s="73">
        <f t="shared" si="163"/>
        <v>0</v>
      </c>
      <c r="H621" s="74">
        <f t="shared" si="169"/>
        <v>0</v>
      </c>
      <c r="I621" s="75"/>
      <c r="J621" s="75"/>
      <c r="K621" s="75"/>
      <c r="L621" s="76"/>
      <c r="M621" s="77">
        <f t="shared" si="148"/>
        <v>0</v>
      </c>
      <c r="N621" s="78"/>
      <c r="O621" s="78"/>
      <c r="P621" s="78"/>
      <c r="Q621" s="78"/>
      <c r="R621" s="79"/>
      <c r="S621" s="80"/>
      <c r="T621" s="75"/>
      <c r="U621" s="75"/>
      <c r="V621" s="78"/>
      <c r="W621" s="78"/>
      <c r="X621" s="81"/>
      <c r="Y621" s="62"/>
      <c r="Z621" s="63"/>
      <c r="AA621" s="64"/>
      <c r="AB621" s="65"/>
      <c r="AC621" s="65"/>
      <c r="AD621" s="65"/>
      <c r="AE621" s="65"/>
      <c r="AF621" s="66"/>
      <c r="AG621" s="82"/>
      <c r="AH621" s="76"/>
      <c r="AI621" s="82"/>
      <c r="AJ621" s="83">
        <f t="shared" si="250"/>
        <v>0</v>
      </c>
      <c r="AK621" s="84" t="s">
        <v>77</v>
      </c>
      <c r="AL621" s="75" t="s">
        <v>77</v>
      </c>
      <c r="AM621" s="85" t="s">
        <v>77</v>
      </c>
      <c r="AN621" s="82"/>
      <c r="AO621" s="75"/>
      <c r="AP621" s="85"/>
      <c r="AQ621" s="82" t="s">
        <v>75</v>
      </c>
      <c r="AR621" s="75" t="s">
        <v>75</v>
      </c>
      <c r="AS621" s="75" t="s">
        <v>75</v>
      </c>
      <c r="AT621" s="75" t="s">
        <v>75</v>
      </c>
      <c r="AU621" s="76" t="s">
        <v>75</v>
      </c>
      <c r="AV621" s="86">
        <f t="shared" si="164"/>
        <v>0</v>
      </c>
      <c r="AW621" s="78"/>
      <c r="AX621" s="78"/>
      <c r="AY621" s="78"/>
      <c r="AZ621" s="78"/>
      <c r="BA621" s="78"/>
      <c r="BB621" s="78"/>
      <c r="BC621" s="78"/>
      <c r="BD621" s="78"/>
      <c r="BE621" s="81"/>
    </row>
    <row r="622" spans="1:57" ht="34.049999999999997" customHeight="1" x14ac:dyDescent="0.3">
      <c r="A622" s="702"/>
      <c r="B622" s="675"/>
      <c r="C622" s="672"/>
      <c r="D622" s="72" t="s">
        <v>78</v>
      </c>
      <c r="E622" s="678"/>
      <c r="F622" s="746"/>
      <c r="G622" s="73">
        <f t="shared" si="163"/>
        <v>0</v>
      </c>
      <c r="H622" s="74">
        <f t="shared" si="169"/>
        <v>0</v>
      </c>
      <c r="I622" s="75"/>
      <c r="J622" s="75"/>
      <c r="K622" s="75"/>
      <c r="L622" s="76"/>
      <c r="M622" s="77">
        <f t="shared" si="148"/>
        <v>0</v>
      </c>
      <c r="N622" s="78"/>
      <c r="O622" s="78"/>
      <c r="P622" s="78"/>
      <c r="Q622" s="87"/>
      <c r="R622" s="79"/>
      <c r="S622" s="80"/>
      <c r="T622" s="78"/>
      <c r="U622" s="78"/>
      <c r="V622" s="78"/>
      <c r="W622" s="78"/>
      <c r="X622" s="81"/>
      <c r="Y622" s="62"/>
      <c r="Z622" s="63"/>
      <c r="AA622" s="64"/>
      <c r="AB622" s="65"/>
      <c r="AC622" s="65"/>
      <c r="AD622" s="65"/>
      <c r="AE622" s="65"/>
      <c r="AF622" s="66"/>
      <c r="AG622" s="82"/>
      <c r="AH622" s="76"/>
      <c r="AI622" s="82"/>
      <c r="AJ622" s="83">
        <f>SUM(AK622:AM622)</f>
        <v>0</v>
      </c>
      <c r="AK622" s="84"/>
      <c r="AL622" s="75"/>
      <c r="AM622" s="85"/>
      <c r="AN622" s="82" t="s">
        <v>75</v>
      </c>
      <c r="AO622" s="75" t="s">
        <v>75</v>
      </c>
      <c r="AP622" s="85" t="s">
        <v>75</v>
      </c>
      <c r="AQ622" s="82" t="s">
        <v>75</v>
      </c>
      <c r="AR622" s="75" t="s">
        <v>75</v>
      </c>
      <c r="AS622" s="75" t="s">
        <v>75</v>
      </c>
      <c r="AT622" s="75" t="s">
        <v>75</v>
      </c>
      <c r="AU622" s="76" t="s">
        <v>75</v>
      </c>
      <c r="AV622" s="86">
        <f t="shared" si="164"/>
        <v>0</v>
      </c>
      <c r="AW622" s="78"/>
      <c r="AX622" s="78"/>
      <c r="AY622" s="78"/>
      <c r="AZ622" s="78"/>
      <c r="BA622" s="78"/>
      <c r="BB622" s="78"/>
      <c r="BC622" s="78"/>
      <c r="BD622" s="78"/>
      <c r="BE622" s="81"/>
    </row>
    <row r="623" spans="1:57" ht="34.049999999999997" customHeight="1" x14ac:dyDescent="0.3">
      <c r="A623" s="702"/>
      <c r="B623" s="675"/>
      <c r="C623" s="672"/>
      <c r="D623" s="72" t="s">
        <v>79</v>
      </c>
      <c r="E623" s="678"/>
      <c r="F623" s="746"/>
      <c r="G623" s="73">
        <f t="shared" si="163"/>
        <v>13</v>
      </c>
      <c r="H623" s="74">
        <f t="shared" si="169"/>
        <v>0</v>
      </c>
      <c r="I623" s="75"/>
      <c r="J623" s="75"/>
      <c r="K623" s="75"/>
      <c r="L623" s="76"/>
      <c r="M623" s="77">
        <f t="shared" si="148"/>
        <v>13</v>
      </c>
      <c r="N623" s="78"/>
      <c r="O623" s="78"/>
      <c r="P623" s="78"/>
      <c r="Q623" s="78"/>
      <c r="R623" s="79">
        <v>13</v>
      </c>
      <c r="S623" s="80">
        <v>1</v>
      </c>
      <c r="T623" s="78"/>
      <c r="U623" s="78"/>
      <c r="V623" s="78">
        <v>12</v>
      </c>
      <c r="W623" s="78"/>
      <c r="X623" s="81"/>
      <c r="Y623" s="62">
        <v>11</v>
      </c>
      <c r="Z623" s="63">
        <v>2</v>
      </c>
      <c r="AA623" s="64"/>
      <c r="AB623" s="65">
        <v>2</v>
      </c>
      <c r="AC623" s="65">
        <v>2</v>
      </c>
      <c r="AD623" s="65"/>
      <c r="AE623" s="65">
        <v>9</v>
      </c>
      <c r="AF623" s="66">
        <v>3</v>
      </c>
      <c r="AG623" s="82">
        <v>40</v>
      </c>
      <c r="AH623" s="76">
        <v>20</v>
      </c>
      <c r="AI623" s="82">
        <v>100</v>
      </c>
      <c r="AJ623" s="83">
        <f t="shared" ref="AJ623:AJ624" si="251">SUM(AQ623:AU623)</f>
        <v>13</v>
      </c>
      <c r="AK623" s="84" t="s">
        <v>77</v>
      </c>
      <c r="AL623" s="75" t="s">
        <v>77</v>
      </c>
      <c r="AM623" s="85" t="s">
        <v>77</v>
      </c>
      <c r="AN623" s="82" t="s">
        <v>75</v>
      </c>
      <c r="AO623" s="75" t="s">
        <v>75</v>
      </c>
      <c r="AP623" s="85" t="s">
        <v>75</v>
      </c>
      <c r="AQ623" s="88"/>
      <c r="AR623" s="76">
        <v>4</v>
      </c>
      <c r="AS623" s="76">
        <v>6</v>
      </c>
      <c r="AT623" s="76">
        <v>3</v>
      </c>
      <c r="AU623" s="85"/>
      <c r="AV623" s="86">
        <f t="shared" si="164"/>
        <v>0</v>
      </c>
      <c r="AW623" s="78"/>
      <c r="AX623" s="78"/>
      <c r="AY623" s="78"/>
      <c r="AZ623" s="78"/>
      <c r="BA623" s="78"/>
      <c r="BB623" s="78"/>
      <c r="BC623" s="78"/>
      <c r="BD623" s="78"/>
      <c r="BE623" s="81"/>
    </row>
    <row r="624" spans="1:57" ht="34.049999999999997" customHeight="1" x14ac:dyDescent="0.3">
      <c r="A624" s="702"/>
      <c r="B624" s="676"/>
      <c r="C624" s="721"/>
      <c r="D624" s="89" t="s">
        <v>80</v>
      </c>
      <c r="E624" s="679"/>
      <c r="F624" s="747"/>
      <c r="G624" s="90">
        <f t="shared" si="163"/>
        <v>0</v>
      </c>
      <c r="H624" s="91">
        <f t="shared" si="169"/>
        <v>0</v>
      </c>
      <c r="I624" s="92"/>
      <c r="J624" s="92"/>
      <c r="K624" s="92"/>
      <c r="L624" s="93"/>
      <c r="M624" s="94">
        <f t="shared" si="148"/>
        <v>0</v>
      </c>
      <c r="N624" s="95"/>
      <c r="O624" s="95"/>
      <c r="P624" s="95"/>
      <c r="Q624" s="95"/>
      <c r="R624" s="96"/>
      <c r="S624" s="97"/>
      <c r="T624" s="98"/>
      <c r="U624" s="98"/>
      <c r="V624" s="98"/>
      <c r="W624" s="98"/>
      <c r="X624" s="99"/>
      <c r="Y624" s="100"/>
      <c r="Z624" s="81"/>
      <c r="AA624" s="82"/>
      <c r="AB624" s="75"/>
      <c r="AC624" s="75"/>
      <c r="AD624" s="75"/>
      <c r="AE624" s="75"/>
      <c r="AF624" s="76"/>
      <c r="AG624" s="101"/>
      <c r="AH624" s="102"/>
      <c r="AI624" s="103"/>
      <c r="AJ624" s="104">
        <f t="shared" si="251"/>
        <v>0</v>
      </c>
      <c r="AK624" s="105" t="s">
        <v>75</v>
      </c>
      <c r="AL624" s="92" t="s">
        <v>75</v>
      </c>
      <c r="AM624" s="106" t="s">
        <v>75</v>
      </c>
      <c r="AN624" s="103" t="s">
        <v>75</v>
      </c>
      <c r="AO624" s="92" t="s">
        <v>77</v>
      </c>
      <c r="AP624" s="106" t="s">
        <v>77</v>
      </c>
      <c r="AQ624" s="103"/>
      <c r="AR624" s="92"/>
      <c r="AS624" s="92"/>
      <c r="AT624" s="92"/>
      <c r="AU624" s="93"/>
      <c r="AV624" s="107">
        <f t="shared" si="164"/>
        <v>0</v>
      </c>
      <c r="AW624" s="98"/>
      <c r="AX624" s="98"/>
      <c r="AY624" s="98"/>
      <c r="AZ624" s="98"/>
      <c r="BA624" s="98"/>
      <c r="BB624" s="98"/>
      <c r="BC624" s="98"/>
      <c r="BD624" s="98"/>
      <c r="BE624" s="99"/>
    </row>
    <row r="625" spans="1:57" ht="34.049999999999997" customHeight="1" x14ac:dyDescent="0.3">
      <c r="A625" s="702"/>
      <c r="B625" s="674" t="s">
        <v>324</v>
      </c>
      <c r="C625" s="722" t="s">
        <v>325</v>
      </c>
      <c r="D625" s="51" t="s">
        <v>74</v>
      </c>
      <c r="E625" s="719">
        <v>15</v>
      </c>
      <c r="F625" s="745">
        <f>E625-SUM(M625:M629)</f>
        <v>-2</v>
      </c>
      <c r="G625" s="53">
        <f t="shared" si="163"/>
        <v>0</v>
      </c>
      <c r="H625" s="54">
        <f t="shared" si="169"/>
        <v>0</v>
      </c>
      <c r="I625" s="55"/>
      <c r="J625" s="55"/>
      <c r="K625" s="55"/>
      <c r="L625" s="56"/>
      <c r="M625" s="57">
        <f t="shared" si="148"/>
        <v>0</v>
      </c>
      <c r="N625" s="58"/>
      <c r="O625" s="58"/>
      <c r="P625" s="58"/>
      <c r="Q625" s="58"/>
      <c r="R625" s="61"/>
      <c r="S625" s="62"/>
      <c r="T625" s="62"/>
      <c r="U625" s="62"/>
      <c r="V625" s="108"/>
      <c r="W625" s="108"/>
      <c r="X625" s="63"/>
      <c r="Y625" s="60"/>
      <c r="Z625" s="61"/>
      <c r="AA625" s="67"/>
      <c r="AB625" s="55"/>
      <c r="AC625" s="55"/>
      <c r="AD625" s="55"/>
      <c r="AE625" s="55"/>
      <c r="AF625" s="56"/>
      <c r="AG625" s="67"/>
      <c r="AH625" s="70"/>
      <c r="AI625" s="69"/>
      <c r="AJ625" s="68">
        <f>SUM(AN624:AU624)</f>
        <v>0</v>
      </c>
      <c r="AK625" s="69" t="s">
        <v>75</v>
      </c>
      <c r="AL625" s="55" t="s">
        <v>75</v>
      </c>
      <c r="AM625" s="70" t="s">
        <v>75</v>
      </c>
      <c r="AN625" s="67"/>
      <c r="AO625" s="55"/>
      <c r="AP625" s="70"/>
      <c r="AQ625" s="67" t="s">
        <v>75</v>
      </c>
      <c r="AR625" s="55" t="s">
        <v>75</v>
      </c>
      <c r="AS625" s="55" t="s">
        <v>75</v>
      </c>
      <c r="AT625" s="55" t="s">
        <v>75</v>
      </c>
      <c r="AU625" s="70" t="s">
        <v>75</v>
      </c>
      <c r="AV625" s="71">
        <f t="shared" si="164"/>
        <v>0</v>
      </c>
      <c r="AW625" s="108"/>
      <c r="AX625" s="108"/>
      <c r="AY625" s="108"/>
      <c r="AZ625" s="108"/>
      <c r="BA625" s="108"/>
      <c r="BB625" s="108"/>
      <c r="BC625" s="108"/>
      <c r="BD625" s="108"/>
      <c r="BE625" s="63"/>
    </row>
    <row r="626" spans="1:57" ht="34.049999999999997" customHeight="1" x14ac:dyDescent="0.3">
      <c r="A626" s="702"/>
      <c r="B626" s="675"/>
      <c r="C626" s="672"/>
      <c r="D626" s="72" t="s">
        <v>76</v>
      </c>
      <c r="E626" s="678"/>
      <c r="F626" s="746"/>
      <c r="G626" s="73">
        <f t="shared" si="163"/>
        <v>0</v>
      </c>
      <c r="H626" s="74">
        <f t="shared" si="169"/>
        <v>0</v>
      </c>
      <c r="I626" s="75"/>
      <c r="J626" s="75"/>
      <c r="K626" s="75"/>
      <c r="L626" s="76"/>
      <c r="M626" s="77">
        <f t="shared" si="148"/>
        <v>0</v>
      </c>
      <c r="N626" s="78"/>
      <c r="O626" s="78"/>
      <c r="P626" s="78"/>
      <c r="Q626" s="78"/>
      <c r="R626" s="81"/>
      <c r="S626" s="62"/>
      <c r="T626" s="62"/>
      <c r="U626" s="62"/>
      <c r="V626" s="108"/>
      <c r="W626" s="108"/>
      <c r="X626" s="63"/>
      <c r="Y626" s="109"/>
      <c r="Z626" s="63"/>
      <c r="AA626" s="64"/>
      <c r="AB626" s="65"/>
      <c r="AC626" s="65"/>
      <c r="AD626" s="65"/>
      <c r="AE626" s="65"/>
      <c r="AF626" s="66"/>
      <c r="AG626" s="82"/>
      <c r="AH626" s="85"/>
      <c r="AI626" s="84"/>
      <c r="AJ626" s="83">
        <v>0</v>
      </c>
      <c r="AK626" s="84" t="s">
        <v>77</v>
      </c>
      <c r="AL626" s="75" t="s">
        <v>77</v>
      </c>
      <c r="AM626" s="85" t="s">
        <v>77</v>
      </c>
      <c r="AN626" s="82"/>
      <c r="AO626" s="75"/>
      <c r="AP626" s="85"/>
      <c r="AQ626" s="82" t="s">
        <v>75</v>
      </c>
      <c r="AR626" s="75" t="s">
        <v>75</v>
      </c>
      <c r="AS626" s="75" t="s">
        <v>75</v>
      </c>
      <c r="AT626" s="75" t="s">
        <v>75</v>
      </c>
      <c r="AU626" s="85" t="s">
        <v>75</v>
      </c>
      <c r="AV626" s="86">
        <f t="shared" si="164"/>
        <v>0</v>
      </c>
      <c r="AW626" s="108"/>
      <c r="AX626" s="108"/>
      <c r="AY626" s="108"/>
      <c r="AZ626" s="108"/>
      <c r="BA626" s="108"/>
      <c r="BB626" s="108"/>
      <c r="BC626" s="108"/>
      <c r="BD626" s="108"/>
      <c r="BE626" s="63"/>
    </row>
    <row r="627" spans="1:57" ht="34.049999999999997" customHeight="1" x14ac:dyDescent="0.3">
      <c r="A627" s="702"/>
      <c r="B627" s="675"/>
      <c r="C627" s="672"/>
      <c r="D627" s="72" t="s">
        <v>78</v>
      </c>
      <c r="E627" s="678"/>
      <c r="F627" s="746"/>
      <c r="G627" s="73">
        <f t="shared" si="163"/>
        <v>0</v>
      </c>
      <c r="H627" s="74">
        <f t="shared" si="169"/>
        <v>0</v>
      </c>
      <c r="I627" s="75"/>
      <c r="J627" s="75"/>
      <c r="K627" s="75"/>
      <c r="L627" s="76"/>
      <c r="M627" s="77">
        <f t="shared" si="148"/>
        <v>0</v>
      </c>
      <c r="N627" s="78"/>
      <c r="O627" s="78"/>
      <c r="P627" s="78"/>
      <c r="Q627" s="78"/>
      <c r="R627" s="81"/>
      <c r="S627" s="62"/>
      <c r="T627" s="62"/>
      <c r="U627" s="62"/>
      <c r="V627" s="108"/>
      <c r="W627" s="108"/>
      <c r="X627" s="63"/>
      <c r="Y627" s="109"/>
      <c r="Z627" s="63"/>
      <c r="AA627" s="64"/>
      <c r="AB627" s="65"/>
      <c r="AC627" s="65"/>
      <c r="AD627" s="65"/>
      <c r="AE627" s="65"/>
      <c r="AF627" s="66"/>
      <c r="AG627" s="82"/>
      <c r="AH627" s="85"/>
      <c r="AI627" s="84"/>
      <c r="AJ627" s="83">
        <v>0</v>
      </c>
      <c r="AK627" s="84"/>
      <c r="AL627" s="75"/>
      <c r="AM627" s="85"/>
      <c r="AN627" s="82" t="s">
        <v>75</v>
      </c>
      <c r="AO627" s="75" t="s">
        <v>75</v>
      </c>
      <c r="AP627" s="85" t="s">
        <v>75</v>
      </c>
      <c r="AQ627" s="82" t="s">
        <v>75</v>
      </c>
      <c r="AR627" s="75" t="s">
        <v>75</v>
      </c>
      <c r="AS627" s="75" t="s">
        <v>75</v>
      </c>
      <c r="AT627" s="75" t="s">
        <v>75</v>
      </c>
      <c r="AU627" s="85" t="s">
        <v>75</v>
      </c>
      <c r="AV627" s="86">
        <f t="shared" si="164"/>
        <v>0</v>
      </c>
      <c r="AW627" s="108"/>
      <c r="AX627" s="108"/>
      <c r="AY627" s="108"/>
      <c r="AZ627" s="108"/>
      <c r="BA627" s="108"/>
      <c r="BB627" s="108"/>
      <c r="BC627" s="108"/>
      <c r="BD627" s="108"/>
      <c r="BE627" s="63"/>
    </row>
    <row r="628" spans="1:57" ht="34.049999999999997" customHeight="1" x14ac:dyDescent="0.3">
      <c r="A628" s="702"/>
      <c r="B628" s="675"/>
      <c r="C628" s="672"/>
      <c r="D628" s="72" t="s">
        <v>79</v>
      </c>
      <c r="E628" s="678"/>
      <c r="F628" s="746"/>
      <c r="G628" s="73">
        <f t="shared" si="163"/>
        <v>17</v>
      </c>
      <c r="H628" s="74">
        <f t="shared" si="169"/>
        <v>0</v>
      </c>
      <c r="I628" s="75"/>
      <c r="J628" s="75"/>
      <c r="K628" s="75"/>
      <c r="L628" s="76"/>
      <c r="M628" s="77">
        <f t="shared" si="148"/>
        <v>17</v>
      </c>
      <c r="N628" s="78"/>
      <c r="O628" s="78"/>
      <c r="P628" s="78"/>
      <c r="Q628" s="78"/>
      <c r="R628" s="81">
        <v>17</v>
      </c>
      <c r="S628" s="62"/>
      <c r="T628" s="62"/>
      <c r="U628" s="62"/>
      <c r="V628" s="108">
        <v>17</v>
      </c>
      <c r="W628" s="108"/>
      <c r="X628" s="63"/>
      <c r="Y628" s="109">
        <v>14</v>
      </c>
      <c r="Z628" s="63">
        <v>3</v>
      </c>
      <c r="AA628" s="64"/>
      <c r="AB628" s="65"/>
      <c r="AC628" s="65"/>
      <c r="AD628" s="65">
        <v>2</v>
      </c>
      <c r="AE628" s="65">
        <v>2</v>
      </c>
      <c r="AF628" s="66"/>
      <c r="AG628" s="82">
        <v>36.700000000000003</v>
      </c>
      <c r="AH628" s="85">
        <v>13.5</v>
      </c>
      <c r="AI628" s="84">
        <v>93.8</v>
      </c>
      <c r="AJ628" s="83">
        <f t="shared" ref="AJ628:AJ629" si="252">SUM(AQ628:AU628)</f>
        <v>17</v>
      </c>
      <c r="AK628" s="84" t="s">
        <v>77</v>
      </c>
      <c r="AL628" s="75" t="s">
        <v>77</v>
      </c>
      <c r="AM628" s="85" t="s">
        <v>77</v>
      </c>
      <c r="AN628" s="82" t="s">
        <v>75</v>
      </c>
      <c r="AO628" s="75" t="s">
        <v>75</v>
      </c>
      <c r="AP628" s="85" t="s">
        <v>75</v>
      </c>
      <c r="AQ628" s="82"/>
      <c r="AR628" s="75">
        <v>3</v>
      </c>
      <c r="AS628" s="75">
        <v>14</v>
      </c>
      <c r="AT628" s="75"/>
      <c r="AU628" s="85"/>
      <c r="AV628" s="86">
        <f t="shared" si="164"/>
        <v>0</v>
      </c>
      <c r="AW628" s="108"/>
      <c r="AX628" s="108"/>
      <c r="AY628" s="108"/>
      <c r="AZ628" s="108"/>
      <c r="BA628" s="108"/>
      <c r="BB628" s="108"/>
      <c r="BC628" s="108"/>
      <c r="BD628" s="108"/>
      <c r="BE628" s="63"/>
    </row>
    <row r="629" spans="1:57" ht="34.049999999999997" customHeight="1" x14ac:dyDescent="0.3">
      <c r="A629" s="702"/>
      <c r="B629" s="676"/>
      <c r="C629" s="721"/>
      <c r="D629" s="89" t="s">
        <v>80</v>
      </c>
      <c r="E629" s="679"/>
      <c r="F629" s="747"/>
      <c r="G629" s="90">
        <f t="shared" si="163"/>
        <v>0</v>
      </c>
      <c r="H629" s="91">
        <f t="shared" si="169"/>
        <v>0</v>
      </c>
      <c r="I629" s="92"/>
      <c r="J629" s="92"/>
      <c r="K629" s="92"/>
      <c r="L629" s="93"/>
      <c r="M629" s="110">
        <f t="shared" ref="M629:M647" si="253">IF(AND(SUM(N629:R629)=SUM(Y629:Z629),SUM(S629:X629)=SUM(Y629:Z629)),SUM(N629:R629),"ПЕРЕВІРТЕ ПРАВИЛЬНІСТЬ ДАНИХ")</f>
        <v>0</v>
      </c>
      <c r="N629" s="98"/>
      <c r="O629" s="98"/>
      <c r="P629" s="98"/>
      <c r="Q629" s="98"/>
      <c r="R629" s="99"/>
      <c r="S629" s="100"/>
      <c r="T629" s="100"/>
      <c r="U629" s="100"/>
      <c r="V629" s="78"/>
      <c r="W629" s="78"/>
      <c r="X629" s="81"/>
      <c r="Y629" s="80"/>
      <c r="Z629" s="81"/>
      <c r="AA629" s="82"/>
      <c r="AB629" s="75"/>
      <c r="AC629" s="75"/>
      <c r="AD629" s="75"/>
      <c r="AE629" s="75"/>
      <c r="AF629" s="76"/>
      <c r="AG629" s="103"/>
      <c r="AH629" s="106"/>
      <c r="AI629" s="111"/>
      <c r="AJ629" s="83">
        <f t="shared" si="252"/>
        <v>0</v>
      </c>
      <c r="AK629" s="105" t="s">
        <v>75</v>
      </c>
      <c r="AL629" s="92" t="s">
        <v>75</v>
      </c>
      <c r="AM629" s="106" t="s">
        <v>75</v>
      </c>
      <c r="AN629" s="103" t="s">
        <v>75</v>
      </c>
      <c r="AO629" s="92" t="s">
        <v>77</v>
      </c>
      <c r="AP629" s="106" t="s">
        <v>77</v>
      </c>
      <c r="AQ629" s="103"/>
      <c r="AR629" s="92"/>
      <c r="AS629" s="92"/>
      <c r="AT629" s="92"/>
      <c r="AU629" s="106"/>
      <c r="AV629" s="107">
        <f t="shared" si="164"/>
        <v>0</v>
      </c>
      <c r="AW629" s="78"/>
      <c r="AX629" s="78"/>
      <c r="AY629" s="78"/>
      <c r="AZ629" s="78"/>
      <c r="BA629" s="78"/>
      <c r="BB629" s="78"/>
      <c r="BC629" s="78"/>
      <c r="BD629" s="78"/>
      <c r="BE629" s="81"/>
    </row>
    <row r="630" spans="1:57" ht="34.049999999999997" customHeight="1" x14ac:dyDescent="0.3">
      <c r="A630" s="702"/>
      <c r="B630" s="674" t="s">
        <v>326</v>
      </c>
      <c r="C630" s="722" t="s">
        <v>327</v>
      </c>
      <c r="D630" s="51" t="s">
        <v>74</v>
      </c>
      <c r="E630" s="719">
        <v>15</v>
      </c>
      <c r="F630" s="745">
        <f>E630-SUM(M630:M634)</f>
        <v>-9</v>
      </c>
      <c r="G630" s="53">
        <f t="shared" si="163"/>
        <v>0</v>
      </c>
      <c r="H630" s="54">
        <f t="shared" si="169"/>
        <v>0</v>
      </c>
      <c r="I630" s="55"/>
      <c r="J630" s="55"/>
      <c r="K630" s="55"/>
      <c r="L630" s="56"/>
      <c r="M630" s="57">
        <f t="shared" si="253"/>
        <v>0</v>
      </c>
      <c r="N630" s="58"/>
      <c r="O630" s="58"/>
      <c r="P630" s="58"/>
      <c r="Q630" s="58"/>
      <c r="R630" s="61"/>
      <c r="S630" s="113"/>
      <c r="T630" s="113"/>
      <c r="U630" s="113"/>
      <c r="V630" s="58"/>
      <c r="W630" s="58"/>
      <c r="X630" s="61"/>
      <c r="Y630" s="60"/>
      <c r="Z630" s="61"/>
      <c r="AA630" s="67"/>
      <c r="AB630" s="55"/>
      <c r="AC630" s="55"/>
      <c r="AD630" s="55"/>
      <c r="AE630" s="55"/>
      <c r="AF630" s="56"/>
      <c r="AG630" s="67"/>
      <c r="AH630" s="70"/>
      <c r="AI630" s="69"/>
      <c r="AJ630" s="68">
        <f t="shared" ref="AJ630:AJ631" si="254">SUM(AN630:AP630)</f>
        <v>0</v>
      </c>
      <c r="AK630" s="69" t="s">
        <v>75</v>
      </c>
      <c r="AL630" s="55" t="s">
        <v>75</v>
      </c>
      <c r="AM630" s="70" t="s">
        <v>75</v>
      </c>
      <c r="AN630" s="67"/>
      <c r="AO630" s="55"/>
      <c r="AP630" s="70"/>
      <c r="AQ630" s="67" t="s">
        <v>75</v>
      </c>
      <c r="AR630" s="55" t="s">
        <v>75</v>
      </c>
      <c r="AS630" s="55" t="s">
        <v>75</v>
      </c>
      <c r="AT630" s="55" t="s">
        <v>75</v>
      </c>
      <c r="AU630" s="70" t="s">
        <v>75</v>
      </c>
      <c r="AV630" s="71">
        <f t="shared" si="164"/>
        <v>0</v>
      </c>
      <c r="AW630" s="58"/>
      <c r="AX630" s="58"/>
      <c r="AY630" s="58"/>
      <c r="AZ630" s="58"/>
      <c r="BA630" s="58"/>
      <c r="BB630" s="58"/>
      <c r="BC630" s="58"/>
      <c r="BD630" s="58"/>
      <c r="BE630" s="61"/>
    </row>
    <row r="631" spans="1:57" ht="34.049999999999997" customHeight="1" x14ac:dyDescent="0.3">
      <c r="A631" s="702"/>
      <c r="B631" s="675"/>
      <c r="C631" s="672"/>
      <c r="D631" s="72" t="s">
        <v>76</v>
      </c>
      <c r="E631" s="678"/>
      <c r="F631" s="746"/>
      <c r="G631" s="73">
        <f t="shared" si="163"/>
        <v>0</v>
      </c>
      <c r="H631" s="74">
        <f t="shared" si="169"/>
        <v>0</v>
      </c>
      <c r="I631" s="75"/>
      <c r="J631" s="75"/>
      <c r="K631" s="75"/>
      <c r="L631" s="76"/>
      <c r="M631" s="77">
        <f t="shared" si="253"/>
        <v>0</v>
      </c>
      <c r="N631" s="78"/>
      <c r="O631" s="78"/>
      <c r="P631" s="78"/>
      <c r="Q631" s="78"/>
      <c r="R631" s="81"/>
      <c r="S631" s="62"/>
      <c r="T631" s="62"/>
      <c r="U631" s="62"/>
      <c r="V631" s="108"/>
      <c r="W631" s="108"/>
      <c r="X631" s="63"/>
      <c r="Y631" s="109"/>
      <c r="Z631" s="63"/>
      <c r="AA631" s="64"/>
      <c r="AB631" s="65"/>
      <c r="AC631" s="65"/>
      <c r="AD631" s="65"/>
      <c r="AE631" s="65"/>
      <c r="AF631" s="66"/>
      <c r="AG631" s="82"/>
      <c r="AH631" s="85"/>
      <c r="AI631" s="84"/>
      <c r="AJ631" s="83">
        <f t="shared" si="254"/>
        <v>0</v>
      </c>
      <c r="AK631" s="84" t="s">
        <v>77</v>
      </c>
      <c r="AL631" s="75" t="s">
        <v>77</v>
      </c>
      <c r="AM631" s="85" t="s">
        <v>77</v>
      </c>
      <c r="AN631" s="82"/>
      <c r="AO631" s="75"/>
      <c r="AP631" s="85"/>
      <c r="AQ631" s="82" t="s">
        <v>75</v>
      </c>
      <c r="AR631" s="75" t="s">
        <v>75</v>
      </c>
      <c r="AS631" s="75" t="s">
        <v>75</v>
      </c>
      <c r="AT631" s="75" t="s">
        <v>75</v>
      </c>
      <c r="AU631" s="85" t="s">
        <v>75</v>
      </c>
      <c r="AV631" s="86">
        <f t="shared" si="164"/>
        <v>0</v>
      </c>
      <c r="AW631" s="108"/>
      <c r="AX631" s="108"/>
      <c r="AY631" s="108"/>
      <c r="AZ631" s="108"/>
      <c r="BA631" s="108"/>
      <c r="BB631" s="108"/>
      <c r="BC631" s="108"/>
      <c r="BD631" s="108"/>
      <c r="BE631" s="63"/>
    </row>
    <row r="632" spans="1:57" ht="34.049999999999997" customHeight="1" x14ac:dyDescent="0.3">
      <c r="A632" s="702"/>
      <c r="B632" s="675"/>
      <c r="C632" s="672"/>
      <c r="D632" s="72" t="s">
        <v>78</v>
      </c>
      <c r="E632" s="678"/>
      <c r="F632" s="746"/>
      <c r="G632" s="73">
        <f t="shared" si="163"/>
        <v>0</v>
      </c>
      <c r="H632" s="74">
        <f t="shared" si="169"/>
        <v>0</v>
      </c>
      <c r="I632" s="75"/>
      <c r="J632" s="75"/>
      <c r="K632" s="75"/>
      <c r="L632" s="76"/>
      <c r="M632" s="77">
        <f t="shared" si="253"/>
        <v>0</v>
      </c>
      <c r="N632" s="78"/>
      <c r="O632" s="78"/>
      <c r="P632" s="78"/>
      <c r="Q632" s="78"/>
      <c r="R632" s="81"/>
      <c r="S632" s="62"/>
      <c r="T632" s="62"/>
      <c r="U632" s="62"/>
      <c r="V632" s="108"/>
      <c r="W632" s="108"/>
      <c r="X632" s="63"/>
      <c r="Y632" s="109"/>
      <c r="Z632" s="63"/>
      <c r="AA632" s="64"/>
      <c r="AB632" s="65"/>
      <c r="AC632" s="65"/>
      <c r="AD632" s="65"/>
      <c r="AE632" s="65"/>
      <c r="AF632" s="66"/>
      <c r="AG632" s="82"/>
      <c r="AH632" s="85"/>
      <c r="AI632" s="84"/>
      <c r="AJ632" s="83">
        <f>SUM(AK632:AM632)</f>
        <v>0</v>
      </c>
      <c r="AK632" s="84"/>
      <c r="AL632" s="75"/>
      <c r="AM632" s="85"/>
      <c r="AN632" s="82" t="s">
        <v>75</v>
      </c>
      <c r="AO632" s="75" t="s">
        <v>75</v>
      </c>
      <c r="AP632" s="85" t="s">
        <v>75</v>
      </c>
      <c r="AQ632" s="82" t="s">
        <v>75</v>
      </c>
      <c r="AR632" s="75" t="s">
        <v>75</v>
      </c>
      <c r="AS632" s="75" t="s">
        <v>75</v>
      </c>
      <c r="AT632" s="75" t="s">
        <v>75</v>
      </c>
      <c r="AU632" s="85" t="s">
        <v>75</v>
      </c>
      <c r="AV632" s="86">
        <f t="shared" si="164"/>
        <v>0</v>
      </c>
      <c r="AW632" s="108"/>
      <c r="AX632" s="108"/>
      <c r="AY632" s="108"/>
      <c r="AZ632" s="108"/>
      <c r="BA632" s="108"/>
      <c r="BB632" s="108"/>
      <c r="BC632" s="108"/>
      <c r="BD632" s="108"/>
      <c r="BE632" s="63"/>
    </row>
    <row r="633" spans="1:57" ht="34.049999999999997" customHeight="1" x14ac:dyDescent="0.3">
      <c r="A633" s="702"/>
      <c r="B633" s="675"/>
      <c r="C633" s="672"/>
      <c r="D633" s="72" t="s">
        <v>79</v>
      </c>
      <c r="E633" s="678"/>
      <c r="F633" s="746"/>
      <c r="G633" s="73">
        <f t="shared" si="163"/>
        <v>25</v>
      </c>
      <c r="H633" s="74">
        <f t="shared" si="169"/>
        <v>0</v>
      </c>
      <c r="I633" s="75"/>
      <c r="J633" s="75"/>
      <c r="K633" s="75"/>
      <c r="L633" s="76"/>
      <c r="M633" s="77">
        <f t="shared" si="253"/>
        <v>24</v>
      </c>
      <c r="N633" s="78"/>
      <c r="O633" s="78"/>
      <c r="P633" s="78"/>
      <c r="Q633" s="78"/>
      <c r="R633" s="81">
        <v>24</v>
      </c>
      <c r="S633" s="62">
        <v>2</v>
      </c>
      <c r="T633" s="62"/>
      <c r="U633" s="62"/>
      <c r="V633" s="108"/>
      <c r="W633" s="108">
        <v>22</v>
      </c>
      <c r="X633" s="63"/>
      <c r="Y633" s="109">
        <v>19</v>
      </c>
      <c r="Z633" s="63">
        <v>5</v>
      </c>
      <c r="AA633" s="64"/>
      <c r="AB633" s="65">
        <v>8</v>
      </c>
      <c r="AC633" s="65">
        <v>8</v>
      </c>
      <c r="AD633" s="65"/>
      <c r="AE633" s="65">
        <v>17</v>
      </c>
      <c r="AF633" s="66">
        <v>1</v>
      </c>
      <c r="AG633" s="82">
        <v>42.1</v>
      </c>
      <c r="AH633" s="85">
        <v>24.6</v>
      </c>
      <c r="AI633" s="84">
        <v>101</v>
      </c>
      <c r="AJ633" s="83">
        <f t="shared" ref="AJ633:AJ634" si="255">SUM(AQ633:AU633)</f>
        <v>24</v>
      </c>
      <c r="AK633" s="84" t="s">
        <v>77</v>
      </c>
      <c r="AL633" s="75" t="s">
        <v>77</v>
      </c>
      <c r="AM633" s="85" t="s">
        <v>77</v>
      </c>
      <c r="AN633" s="82" t="s">
        <v>75</v>
      </c>
      <c r="AO633" s="75" t="s">
        <v>75</v>
      </c>
      <c r="AP633" s="85" t="s">
        <v>75</v>
      </c>
      <c r="AQ633" s="82"/>
      <c r="AR633" s="75">
        <v>3</v>
      </c>
      <c r="AS633" s="75">
        <v>17</v>
      </c>
      <c r="AT633" s="75">
        <v>4</v>
      </c>
      <c r="AU633" s="85"/>
      <c r="AV633" s="86">
        <f t="shared" si="164"/>
        <v>1</v>
      </c>
      <c r="AW633" s="108"/>
      <c r="AX633" s="108"/>
      <c r="AY633" s="108">
        <v>1</v>
      </c>
      <c r="AZ633" s="108"/>
      <c r="BA633" s="108"/>
      <c r="BB633" s="108"/>
      <c r="BC633" s="108"/>
      <c r="BD633" s="108"/>
      <c r="BE633" s="63"/>
    </row>
    <row r="634" spans="1:57" ht="34.049999999999997" customHeight="1" x14ac:dyDescent="0.3">
      <c r="A634" s="702"/>
      <c r="B634" s="676"/>
      <c r="C634" s="721"/>
      <c r="D634" s="89" t="s">
        <v>80</v>
      </c>
      <c r="E634" s="679"/>
      <c r="F634" s="747"/>
      <c r="G634" s="90">
        <f t="shared" si="163"/>
        <v>0</v>
      </c>
      <c r="H634" s="91">
        <f t="shared" si="169"/>
        <v>0</v>
      </c>
      <c r="I634" s="92"/>
      <c r="J634" s="92"/>
      <c r="K634" s="92"/>
      <c r="L634" s="93"/>
      <c r="M634" s="110">
        <f t="shared" si="253"/>
        <v>0</v>
      </c>
      <c r="N634" s="98"/>
      <c r="O634" s="98"/>
      <c r="P634" s="98"/>
      <c r="Q634" s="98"/>
      <c r="R634" s="99"/>
      <c r="S634" s="114"/>
      <c r="T634" s="114"/>
      <c r="U634" s="114"/>
      <c r="V634" s="98"/>
      <c r="W634" s="98"/>
      <c r="X634" s="99"/>
      <c r="Y634" s="97"/>
      <c r="Z634" s="99"/>
      <c r="AA634" s="103"/>
      <c r="AB634" s="92"/>
      <c r="AC634" s="92"/>
      <c r="AD634" s="92"/>
      <c r="AE634" s="92"/>
      <c r="AF634" s="93"/>
      <c r="AG634" s="103"/>
      <c r="AH634" s="106"/>
      <c r="AI634" s="105"/>
      <c r="AJ634" s="104">
        <f t="shared" si="255"/>
        <v>0</v>
      </c>
      <c r="AK634" s="105" t="s">
        <v>75</v>
      </c>
      <c r="AL634" s="92" t="s">
        <v>75</v>
      </c>
      <c r="AM634" s="106" t="s">
        <v>75</v>
      </c>
      <c r="AN634" s="103" t="s">
        <v>75</v>
      </c>
      <c r="AO634" s="92" t="s">
        <v>77</v>
      </c>
      <c r="AP634" s="106" t="s">
        <v>77</v>
      </c>
      <c r="AQ634" s="103"/>
      <c r="AR634" s="92"/>
      <c r="AS634" s="92"/>
      <c r="AT634" s="92"/>
      <c r="AU634" s="106"/>
      <c r="AV634" s="107">
        <f t="shared" si="164"/>
        <v>0</v>
      </c>
      <c r="AW634" s="98"/>
      <c r="AX634" s="98"/>
      <c r="AY634" s="98"/>
      <c r="AZ634" s="98"/>
      <c r="BA634" s="98"/>
      <c r="BB634" s="98"/>
      <c r="BC634" s="98"/>
      <c r="BD634" s="98"/>
      <c r="BE634" s="99"/>
    </row>
    <row r="635" spans="1:57" ht="34.049999999999997" customHeight="1" x14ac:dyDescent="0.3">
      <c r="A635" s="702"/>
      <c r="B635" s="674" t="s">
        <v>328</v>
      </c>
      <c r="C635" s="722" t="s">
        <v>329</v>
      </c>
      <c r="D635" s="51" t="s">
        <v>74</v>
      </c>
      <c r="E635" s="723">
        <v>80</v>
      </c>
      <c r="F635" s="748">
        <f>E635-SUM(M635:M639)</f>
        <v>-5</v>
      </c>
      <c r="G635" s="53">
        <f t="shared" si="163"/>
        <v>0</v>
      </c>
      <c r="H635" s="54">
        <f t="shared" si="169"/>
        <v>0</v>
      </c>
      <c r="I635" s="55"/>
      <c r="J635" s="55"/>
      <c r="K635" s="55"/>
      <c r="L635" s="56"/>
      <c r="M635" s="57">
        <f t="shared" si="253"/>
        <v>0</v>
      </c>
      <c r="N635" s="58"/>
      <c r="O635" s="58"/>
      <c r="P635" s="58"/>
      <c r="Q635" s="58"/>
      <c r="R635" s="59"/>
      <c r="S635" s="60"/>
      <c r="T635" s="58"/>
      <c r="U635" s="58"/>
      <c r="V635" s="55"/>
      <c r="W635" s="58"/>
      <c r="X635" s="61"/>
      <c r="Y635" s="62"/>
      <c r="Z635" s="63"/>
      <c r="AA635" s="64"/>
      <c r="AB635" s="65"/>
      <c r="AC635" s="65"/>
      <c r="AD635" s="65"/>
      <c r="AE635" s="65"/>
      <c r="AF635" s="66"/>
      <c r="AG635" s="64"/>
      <c r="AH635" s="66"/>
      <c r="AI635" s="67"/>
      <c r="AJ635" s="68">
        <f t="shared" ref="AJ635:AJ636" si="256">SUM(AN635:AP635)</f>
        <v>0</v>
      </c>
      <c r="AK635" s="69" t="s">
        <v>75</v>
      </c>
      <c r="AL635" s="55" t="s">
        <v>75</v>
      </c>
      <c r="AM635" s="70" t="s">
        <v>75</v>
      </c>
      <c r="AN635" s="67"/>
      <c r="AO635" s="55"/>
      <c r="AP635" s="70"/>
      <c r="AQ635" s="67" t="s">
        <v>75</v>
      </c>
      <c r="AR635" s="55" t="s">
        <v>75</v>
      </c>
      <c r="AS635" s="55" t="s">
        <v>75</v>
      </c>
      <c r="AT635" s="55" t="s">
        <v>75</v>
      </c>
      <c r="AU635" s="56" t="s">
        <v>75</v>
      </c>
      <c r="AV635" s="71">
        <f t="shared" si="164"/>
        <v>0</v>
      </c>
      <c r="AW635" s="58"/>
      <c r="AX635" s="58"/>
      <c r="AY635" s="58"/>
      <c r="AZ635" s="58"/>
      <c r="BA635" s="58"/>
      <c r="BB635" s="58"/>
      <c r="BC635" s="58"/>
      <c r="BD635" s="58"/>
      <c r="BE635" s="61"/>
    </row>
    <row r="636" spans="1:57" ht="34.049999999999997" customHeight="1" x14ac:dyDescent="0.3">
      <c r="A636" s="702"/>
      <c r="B636" s="675"/>
      <c r="C636" s="672"/>
      <c r="D636" s="72" t="s">
        <v>76</v>
      </c>
      <c r="E636" s="672"/>
      <c r="F636" s="672"/>
      <c r="G636" s="73">
        <f t="shared" si="163"/>
        <v>0</v>
      </c>
      <c r="H636" s="74">
        <f t="shared" si="169"/>
        <v>0</v>
      </c>
      <c r="I636" s="75"/>
      <c r="J636" s="75"/>
      <c r="K636" s="75"/>
      <c r="L636" s="76"/>
      <c r="M636" s="77">
        <f t="shared" si="253"/>
        <v>0</v>
      </c>
      <c r="N636" s="78"/>
      <c r="O636" s="78"/>
      <c r="P636" s="78"/>
      <c r="Q636" s="78"/>
      <c r="R636" s="79"/>
      <c r="S636" s="80"/>
      <c r="T636" s="75"/>
      <c r="U636" s="75"/>
      <c r="V636" s="78"/>
      <c r="W636" s="78"/>
      <c r="X636" s="81"/>
      <c r="Y636" s="62"/>
      <c r="Z636" s="63"/>
      <c r="AA636" s="64"/>
      <c r="AB636" s="65"/>
      <c r="AC636" s="65"/>
      <c r="AD636" s="65"/>
      <c r="AE636" s="65"/>
      <c r="AF636" s="66"/>
      <c r="AG636" s="82"/>
      <c r="AH636" s="76"/>
      <c r="AI636" s="82"/>
      <c r="AJ636" s="83">
        <f t="shared" si="256"/>
        <v>0</v>
      </c>
      <c r="AK636" s="84" t="s">
        <v>77</v>
      </c>
      <c r="AL636" s="75" t="s">
        <v>77</v>
      </c>
      <c r="AM636" s="85" t="s">
        <v>77</v>
      </c>
      <c r="AN636" s="82"/>
      <c r="AO636" s="75"/>
      <c r="AP636" s="85"/>
      <c r="AQ636" s="82" t="s">
        <v>75</v>
      </c>
      <c r="AR636" s="75" t="s">
        <v>75</v>
      </c>
      <c r="AS636" s="75" t="s">
        <v>75</v>
      </c>
      <c r="AT636" s="75" t="s">
        <v>75</v>
      </c>
      <c r="AU636" s="76" t="s">
        <v>75</v>
      </c>
      <c r="AV636" s="86">
        <f t="shared" si="164"/>
        <v>0</v>
      </c>
      <c r="AW636" s="78"/>
      <c r="AX636" s="78"/>
      <c r="AY636" s="78"/>
      <c r="AZ636" s="78"/>
      <c r="BA636" s="78"/>
      <c r="BB636" s="78"/>
      <c r="BC636" s="78"/>
      <c r="BD636" s="78"/>
      <c r="BE636" s="81"/>
    </row>
    <row r="637" spans="1:57" ht="34.049999999999997" customHeight="1" x14ac:dyDescent="0.3">
      <c r="A637" s="702"/>
      <c r="B637" s="675"/>
      <c r="C637" s="672"/>
      <c r="D637" s="72" t="s">
        <v>78</v>
      </c>
      <c r="E637" s="672"/>
      <c r="F637" s="672"/>
      <c r="G637" s="73">
        <f t="shared" si="163"/>
        <v>0</v>
      </c>
      <c r="H637" s="74">
        <f t="shared" si="169"/>
        <v>0</v>
      </c>
      <c r="I637" s="75"/>
      <c r="J637" s="75"/>
      <c r="K637" s="75"/>
      <c r="L637" s="76"/>
      <c r="M637" s="77">
        <f t="shared" si="253"/>
        <v>0</v>
      </c>
      <c r="N637" s="78"/>
      <c r="O637" s="78"/>
      <c r="P637" s="78"/>
      <c r="Q637" s="87"/>
      <c r="R637" s="79"/>
      <c r="S637" s="80"/>
      <c r="T637" s="78"/>
      <c r="U637" s="78"/>
      <c r="V637" s="78"/>
      <c r="W637" s="78"/>
      <c r="X637" s="81"/>
      <c r="Y637" s="62"/>
      <c r="Z637" s="63"/>
      <c r="AA637" s="64"/>
      <c r="AB637" s="65"/>
      <c r="AC637" s="65"/>
      <c r="AD637" s="65"/>
      <c r="AE637" s="65"/>
      <c r="AF637" s="66"/>
      <c r="AG637" s="82"/>
      <c r="AH637" s="76"/>
      <c r="AI637" s="82"/>
      <c r="AJ637" s="83">
        <f>SUM(AK637:AM637)</f>
        <v>0</v>
      </c>
      <c r="AK637" s="84"/>
      <c r="AL637" s="75"/>
      <c r="AM637" s="85"/>
      <c r="AN637" s="82" t="s">
        <v>75</v>
      </c>
      <c r="AO637" s="75" t="s">
        <v>75</v>
      </c>
      <c r="AP637" s="85" t="s">
        <v>75</v>
      </c>
      <c r="AQ637" s="82" t="s">
        <v>75</v>
      </c>
      <c r="AR637" s="75" t="s">
        <v>75</v>
      </c>
      <c r="AS637" s="75" t="s">
        <v>75</v>
      </c>
      <c r="AT637" s="75" t="s">
        <v>75</v>
      </c>
      <c r="AU637" s="76" t="s">
        <v>75</v>
      </c>
      <c r="AV637" s="86">
        <f t="shared" si="164"/>
        <v>0</v>
      </c>
      <c r="AW637" s="78"/>
      <c r="AX637" s="78"/>
      <c r="AY637" s="78"/>
      <c r="AZ637" s="78"/>
      <c r="BA637" s="78"/>
      <c r="BB637" s="78"/>
      <c r="BC637" s="78"/>
      <c r="BD637" s="78"/>
      <c r="BE637" s="81"/>
    </row>
    <row r="638" spans="1:57" ht="34.049999999999997" customHeight="1" x14ac:dyDescent="0.3">
      <c r="A638" s="702"/>
      <c r="B638" s="675"/>
      <c r="C638" s="672"/>
      <c r="D638" s="72" t="s">
        <v>79</v>
      </c>
      <c r="E638" s="672"/>
      <c r="F638" s="672"/>
      <c r="G638" s="73">
        <f t="shared" si="163"/>
        <v>86</v>
      </c>
      <c r="H638" s="74">
        <f t="shared" si="169"/>
        <v>0</v>
      </c>
      <c r="I638" s="75"/>
      <c r="J638" s="75"/>
      <c r="K638" s="75"/>
      <c r="L638" s="76"/>
      <c r="M638" s="77">
        <f t="shared" si="253"/>
        <v>85</v>
      </c>
      <c r="N638" s="78"/>
      <c r="O638" s="78"/>
      <c r="P638" s="78"/>
      <c r="Q638" s="78"/>
      <c r="R638" s="79">
        <v>85</v>
      </c>
      <c r="S638" s="80">
        <v>4</v>
      </c>
      <c r="T638" s="78"/>
      <c r="U638" s="78"/>
      <c r="V638" s="78">
        <v>76</v>
      </c>
      <c r="W638" s="78">
        <v>5</v>
      </c>
      <c r="X638" s="81"/>
      <c r="Y638" s="62">
        <v>68</v>
      </c>
      <c r="Z638" s="63">
        <v>17</v>
      </c>
      <c r="AA638" s="64"/>
      <c r="AB638" s="65">
        <v>13</v>
      </c>
      <c r="AC638" s="65">
        <v>11</v>
      </c>
      <c r="AD638" s="65">
        <v>7</v>
      </c>
      <c r="AE638" s="65">
        <v>80</v>
      </c>
      <c r="AF638" s="66">
        <v>9</v>
      </c>
      <c r="AG638" s="82">
        <v>36</v>
      </c>
      <c r="AH638" s="76">
        <v>16</v>
      </c>
      <c r="AI638" s="82">
        <v>95</v>
      </c>
      <c r="AJ638" s="83">
        <f t="shared" ref="AJ638:AJ639" si="257">SUM(AQ638:AU638)</f>
        <v>85</v>
      </c>
      <c r="AK638" s="84" t="s">
        <v>77</v>
      </c>
      <c r="AL638" s="75" t="s">
        <v>77</v>
      </c>
      <c r="AM638" s="85" t="s">
        <v>77</v>
      </c>
      <c r="AN638" s="82" t="s">
        <v>75</v>
      </c>
      <c r="AO638" s="75" t="s">
        <v>75</v>
      </c>
      <c r="AP638" s="85" t="s">
        <v>75</v>
      </c>
      <c r="AQ638" s="88">
        <v>12</v>
      </c>
      <c r="AR638" s="76">
        <v>18</v>
      </c>
      <c r="AS638" s="76">
        <v>37</v>
      </c>
      <c r="AT638" s="76">
        <v>10</v>
      </c>
      <c r="AU638" s="85">
        <v>8</v>
      </c>
      <c r="AV638" s="86">
        <f t="shared" si="164"/>
        <v>1</v>
      </c>
      <c r="AW638" s="78"/>
      <c r="AX638" s="78">
        <v>1</v>
      </c>
      <c r="AY638" s="78"/>
      <c r="AZ638" s="78"/>
      <c r="BA638" s="78"/>
      <c r="BB638" s="78"/>
      <c r="BC638" s="78"/>
      <c r="BD638" s="78"/>
      <c r="BE638" s="81"/>
    </row>
    <row r="639" spans="1:57" ht="34.049999999999997" customHeight="1" x14ac:dyDescent="0.3">
      <c r="A639" s="703"/>
      <c r="B639" s="676"/>
      <c r="C639" s="721"/>
      <c r="D639" s="89" t="s">
        <v>80</v>
      </c>
      <c r="E639" s="721"/>
      <c r="F639" s="721"/>
      <c r="G639" s="90">
        <f t="shared" si="163"/>
        <v>0</v>
      </c>
      <c r="H639" s="91">
        <f t="shared" si="169"/>
        <v>0</v>
      </c>
      <c r="I639" s="92"/>
      <c r="J639" s="92"/>
      <c r="K639" s="92"/>
      <c r="L639" s="93"/>
      <c r="M639" s="94">
        <f t="shared" si="253"/>
        <v>0</v>
      </c>
      <c r="N639" s="95"/>
      <c r="O639" s="95"/>
      <c r="P639" s="95"/>
      <c r="Q639" s="95"/>
      <c r="R639" s="96"/>
      <c r="S639" s="97"/>
      <c r="T639" s="98"/>
      <c r="U639" s="98"/>
      <c r="V639" s="98"/>
      <c r="W639" s="98"/>
      <c r="X639" s="99"/>
      <c r="Y639" s="100"/>
      <c r="Z639" s="81"/>
      <c r="AA639" s="82"/>
      <c r="AB639" s="75"/>
      <c r="AC639" s="75"/>
      <c r="AD639" s="75"/>
      <c r="AE639" s="75"/>
      <c r="AF639" s="76"/>
      <c r="AG639" s="101"/>
      <c r="AH639" s="102"/>
      <c r="AI639" s="103"/>
      <c r="AJ639" s="104">
        <f t="shared" si="257"/>
        <v>0</v>
      </c>
      <c r="AK639" s="105" t="s">
        <v>75</v>
      </c>
      <c r="AL639" s="92" t="s">
        <v>75</v>
      </c>
      <c r="AM639" s="106" t="s">
        <v>75</v>
      </c>
      <c r="AN639" s="103" t="s">
        <v>75</v>
      </c>
      <c r="AO639" s="92" t="s">
        <v>77</v>
      </c>
      <c r="AP639" s="106" t="s">
        <v>77</v>
      </c>
      <c r="AQ639" s="103"/>
      <c r="AR639" s="92"/>
      <c r="AS639" s="92"/>
      <c r="AT639" s="92"/>
      <c r="AU639" s="93"/>
      <c r="AV639" s="107">
        <f t="shared" si="164"/>
        <v>0</v>
      </c>
      <c r="AW639" s="98"/>
      <c r="AX639" s="98"/>
      <c r="AY639" s="98"/>
      <c r="AZ639" s="98"/>
      <c r="BA639" s="98"/>
      <c r="BB639" s="98"/>
      <c r="BC639" s="98"/>
      <c r="BD639" s="98"/>
      <c r="BE639" s="99"/>
    </row>
    <row r="640" spans="1:57" ht="34.049999999999997" customHeight="1" x14ac:dyDescent="0.3">
      <c r="A640" s="713" t="s">
        <v>330</v>
      </c>
      <c r="B640" s="674" t="s">
        <v>331</v>
      </c>
      <c r="C640" s="735" t="s">
        <v>332</v>
      </c>
      <c r="D640" s="51" t="s">
        <v>74</v>
      </c>
      <c r="E640" s="724">
        <v>191</v>
      </c>
      <c r="F640" s="681">
        <f>E640-SUM(M640:M644)</f>
        <v>4</v>
      </c>
      <c r="G640" s="68">
        <f t="shared" si="163"/>
        <v>36</v>
      </c>
      <c r="H640" s="54">
        <f t="shared" si="169"/>
        <v>2</v>
      </c>
      <c r="I640" s="55"/>
      <c r="J640" s="55">
        <v>2</v>
      </c>
      <c r="K640" s="55"/>
      <c r="L640" s="56"/>
      <c r="M640" s="57">
        <f t="shared" si="253"/>
        <v>35</v>
      </c>
      <c r="N640" s="58">
        <v>35</v>
      </c>
      <c r="O640" s="58"/>
      <c r="P640" s="58"/>
      <c r="Q640" s="58"/>
      <c r="R640" s="61"/>
      <c r="S640" s="62">
        <v>1</v>
      </c>
      <c r="T640" s="62"/>
      <c r="U640" s="62"/>
      <c r="V640" s="108">
        <v>34</v>
      </c>
      <c r="W640" s="108"/>
      <c r="X640" s="63"/>
      <c r="Y640" s="60">
        <v>33</v>
      </c>
      <c r="Z640" s="61">
        <v>2</v>
      </c>
      <c r="AA640" s="67"/>
      <c r="AB640" s="55">
        <v>12</v>
      </c>
      <c r="AC640" s="55">
        <v>12</v>
      </c>
      <c r="AD640" s="55">
        <v>2</v>
      </c>
      <c r="AE640" s="55">
        <v>27</v>
      </c>
      <c r="AF640" s="56">
        <v>2</v>
      </c>
      <c r="AG640" s="67">
        <v>40</v>
      </c>
      <c r="AH640" s="70">
        <v>20</v>
      </c>
      <c r="AI640" s="69">
        <v>9</v>
      </c>
      <c r="AJ640" s="68">
        <f t="shared" ref="AJ640:AJ641" si="258">SUM(AN640:AP640)</f>
        <v>35</v>
      </c>
      <c r="AK640" s="69" t="s">
        <v>75</v>
      </c>
      <c r="AL640" s="55" t="s">
        <v>75</v>
      </c>
      <c r="AM640" s="70" t="s">
        <v>75</v>
      </c>
      <c r="AN640" s="67"/>
      <c r="AO640" s="55">
        <v>35</v>
      </c>
      <c r="AP640" s="70"/>
      <c r="AQ640" s="67" t="s">
        <v>75</v>
      </c>
      <c r="AR640" s="55" t="s">
        <v>75</v>
      </c>
      <c r="AS640" s="55" t="s">
        <v>75</v>
      </c>
      <c r="AT640" s="55" t="s">
        <v>75</v>
      </c>
      <c r="AU640" s="70" t="s">
        <v>75</v>
      </c>
      <c r="AV640" s="71">
        <f t="shared" si="164"/>
        <v>1</v>
      </c>
      <c r="AW640" s="108"/>
      <c r="AX640" s="108"/>
      <c r="AY640" s="108"/>
      <c r="AZ640" s="108"/>
      <c r="BA640" s="108">
        <v>1</v>
      </c>
      <c r="BB640" s="108"/>
      <c r="BC640" s="108"/>
      <c r="BD640" s="108"/>
      <c r="BE640" s="63"/>
    </row>
    <row r="641" spans="1:57" ht="34.049999999999997" customHeight="1" x14ac:dyDescent="0.3">
      <c r="A641" s="702"/>
      <c r="B641" s="675"/>
      <c r="C641" s="672"/>
      <c r="D641" s="72" t="s">
        <v>76</v>
      </c>
      <c r="E641" s="678"/>
      <c r="F641" s="672"/>
      <c r="G641" s="124">
        <f t="shared" si="163"/>
        <v>0</v>
      </c>
      <c r="H641" s="125">
        <f t="shared" si="169"/>
        <v>0</v>
      </c>
      <c r="I641" s="75"/>
      <c r="J641" s="75"/>
      <c r="K641" s="75"/>
      <c r="L641" s="76"/>
      <c r="M641" s="77">
        <f t="shared" si="253"/>
        <v>0</v>
      </c>
      <c r="N641" s="78"/>
      <c r="O641" s="78"/>
      <c r="P641" s="78"/>
      <c r="Q641" s="78"/>
      <c r="R641" s="81"/>
      <c r="S641" s="62"/>
      <c r="T641" s="62"/>
      <c r="U641" s="62"/>
      <c r="V641" s="108" t="s">
        <v>333</v>
      </c>
      <c r="W641" s="108"/>
      <c r="X641" s="63"/>
      <c r="Y641" s="109"/>
      <c r="Z641" s="63"/>
      <c r="AA641" s="64"/>
      <c r="AB641" s="65"/>
      <c r="AC641" s="65"/>
      <c r="AD641" s="65"/>
      <c r="AE641" s="65"/>
      <c r="AF641" s="66"/>
      <c r="AG641" s="82"/>
      <c r="AH641" s="85"/>
      <c r="AI641" s="84"/>
      <c r="AJ641" s="83">
        <f t="shared" si="258"/>
        <v>0</v>
      </c>
      <c r="AK641" s="84" t="s">
        <v>77</v>
      </c>
      <c r="AL641" s="75" t="s">
        <v>77</v>
      </c>
      <c r="AM641" s="85" t="s">
        <v>77</v>
      </c>
      <c r="AN641" s="82"/>
      <c r="AO641" s="75"/>
      <c r="AP641" s="85"/>
      <c r="AQ641" s="82" t="s">
        <v>75</v>
      </c>
      <c r="AR641" s="75" t="s">
        <v>75</v>
      </c>
      <c r="AS641" s="75" t="s">
        <v>75</v>
      </c>
      <c r="AT641" s="75" t="s">
        <v>75</v>
      </c>
      <c r="AU641" s="85" t="s">
        <v>75</v>
      </c>
      <c r="AV641" s="86">
        <f t="shared" si="164"/>
        <v>0</v>
      </c>
      <c r="AW641" s="108"/>
      <c r="AX641" s="108"/>
      <c r="AY641" s="108"/>
      <c r="AZ641" s="108"/>
      <c r="BA641" s="108"/>
      <c r="BB641" s="108"/>
      <c r="BC641" s="108"/>
      <c r="BD641" s="108"/>
      <c r="BE641" s="63"/>
    </row>
    <row r="642" spans="1:57" ht="34.049999999999997" customHeight="1" x14ac:dyDescent="0.3">
      <c r="A642" s="702"/>
      <c r="B642" s="675"/>
      <c r="C642" s="672"/>
      <c r="D642" s="72" t="s">
        <v>78</v>
      </c>
      <c r="E642" s="678"/>
      <c r="F642" s="672"/>
      <c r="G642" s="73">
        <f t="shared" si="163"/>
        <v>7</v>
      </c>
      <c r="H642" s="74">
        <f t="shared" si="169"/>
        <v>0</v>
      </c>
      <c r="I642" s="75"/>
      <c r="J642" s="75"/>
      <c r="K642" s="75"/>
      <c r="L642" s="76"/>
      <c r="M642" s="77">
        <f t="shared" si="253"/>
        <v>7</v>
      </c>
      <c r="N642" s="78"/>
      <c r="O642" s="78">
        <v>7</v>
      </c>
      <c r="P642" s="78"/>
      <c r="Q642" s="78"/>
      <c r="R642" s="81"/>
      <c r="S642" s="62"/>
      <c r="T642" s="62"/>
      <c r="U642" s="62">
        <v>7</v>
      </c>
      <c r="V642" s="108"/>
      <c r="W642" s="108"/>
      <c r="X642" s="63"/>
      <c r="Y642" s="109">
        <v>7</v>
      </c>
      <c r="Z642" s="63">
        <v>0</v>
      </c>
      <c r="AA642" s="64"/>
      <c r="AB642" s="65">
        <v>3</v>
      </c>
      <c r="AC642" s="65">
        <v>3</v>
      </c>
      <c r="AD642" s="65"/>
      <c r="AE642" s="65">
        <v>1</v>
      </c>
      <c r="AF642" s="66"/>
      <c r="AG642" s="82">
        <v>48</v>
      </c>
      <c r="AH642" s="85">
        <v>20</v>
      </c>
      <c r="AI642" s="84">
        <v>73</v>
      </c>
      <c r="AJ642" s="83">
        <f>SUM(AK642:AM642)</f>
        <v>7</v>
      </c>
      <c r="AK642" s="84">
        <v>5</v>
      </c>
      <c r="AL642" s="75">
        <v>2</v>
      </c>
      <c r="AM642" s="85"/>
      <c r="AN642" s="82" t="s">
        <v>75</v>
      </c>
      <c r="AO642" s="75" t="s">
        <v>75</v>
      </c>
      <c r="AP642" s="85" t="s">
        <v>75</v>
      </c>
      <c r="AQ642" s="82" t="s">
        <v>75</v>
      </c>
      <c r="AR642" s="75" t="s">
        <v>75</v>
      </c>
      <c r="AS642" s="75" t="s">
        <v>75</v>
      </c>
      <c r="AT642" s="75" t="s">
        <v>75</v>
      </c>
      <c r="AU642" s="85" t="s">
        <v>75</v>
      </c>
      <c r="AV642" s="86">
        <f t="shared" si="164"/>
        <v>0</v>
      </c>
      <c r="AW642" s="108"/>
      <c r="AX642" s="108"/>
      <c r="AY642" s="108"/>
      <c r="AZ642" s="108"/>
      <c r="BA642" s="108"/>
      <c r="BB642" s="108"/>
      <c r="BC642" s="108"/>
      <c r="BD642" s="108"/>
      <c r="BE642" s="63"/>
    </row>
    <row r="643" spans="1:57" ht="34.049999999999997" customHeight="1" x14ac:dyDescent="0.3">
      <c r="A643" s="702"/>
      <c r="B643" s="675"/>
      <c r="C643" s="672"/>
      <c r="D643" s="72" t="s">
        <v>79</v>
      </c>
      <c r="E643" s="678"/>
      <c r="F643" s="672"/>
      <c r="G643" s="73">
        <f t="shared" si="163"/>
        <v>146</v>
      </c>
      <c r="H643" s="74">
        <f t="shared" si="169"/>
        <v>4</v>
      </c>
      <c r="I643" s="75"/>
      <c r="J643" s="75">
        <v>4</v>
      </c>
      <c r="K643" s="75"/>
      <c r="L643" s="76"/>
      <c r="M643" s="77">
        <f t="shared" si="253"/>
        <v>145</v>
      </c>
      <c r="N643" s="78">
        <v>145</v>
      </c>
      <c r="O643" s="78"/>
      <c r="P643" s="78"/>
      <c r="Q643" s="78"/>
      <c r="R643" s="81"/>
      <c r="S643" s="62">
        <v>8</v>
      </c>
      <c r="T643" s="62"/>
      <c r="U643" s="62"/>
      <c r="V643" s="108">
        <v>136</v>
      </c>
      <c r="W643" s="108">
        <v>1</v>
      </c>
      <c r="X643" s="63"/>
      <c r="Y643" s="109">
        <v>124</v>
      </c>
      <c r="Z643" s="63">
        <v>21</v>
      </c>
      <c r="AA643" s="64"/>
      <c r="AB643" s="65">
        <v>43</v>
      </c>
      <c r="AC643" s="65">
        <v>43</v>
      </c>
      <c r="AD643" s="65">
        <v>7</v>
      </c>
      <c r="AE643" s="65">
        <v>65</v>
      </c>
      <c r="AF643" s="66">
        <v>7</v>
      </c>
      <c r="AG643" s="82">
        <v>38</v>
      </c>
      <c r="AH643" s="85">
        <v>19</v>
      </c>
      <c r="AI643" s="84">
        <v>99</v>
      </c>
      <c r="AJ643" s="83">
        <f t="shared" ref="AJ643:AJ644" si="259">SUM(AQ643:AU643)</f>
        <v>145</v>
      </c>
      <c r="AK643" s="84" t="s">
        <v>77</v>
      </c>
      <c r="AL643" s="75" t="s">
        <v>77</v>
      </c>
      <c r="AM643" s="85" t="s">
        <v>77</v>
      </c>
      <c r="AN643" s="82" t="s">
        <v>75</v>
      </c>
      <c r="AO643" s="75" t="s">
        <v>75</v>
      </c>
      <c r="AP643" s="85" t="s">
        <v>75</v>
      </c>
      <c r="AQ643" s="82">
        <v>4</v>
      </c>
      <c r="AR643" s="75">
        <v>12</v>
      </c>
      <c r="AS643" s="75">
        <v>121</v>
      </c>
      <c r="AT643" s="75">
        <v>8</v>
      </c>
      <c r="AU643" s="85"/>
      <c r="AV643" s="86">
        <f t="shared" si="164"/>
        <v>1</v>
      </c>
      <c r="AW643" s="108"/>
      <c r="AX643" s="108"/>
      <c r="AY643" s="108"/>
      <c r="AZ643" s="108"/>
      <c r="BA643" s="108">
        <v>1</v>
      </c>
      <c r="BB643" s="108"/>
      <c r="BC643" s="108"/>
      <c r="BD643" s="108"/>
      <c r="BE643" s="63"/>
    </row>
    <row r="644" spans="1:57" ht="34.049999999999997" customHeight="1" x14ac:dyDescent="0.3">
      <c r="A644" s="702"/>
      <c r="B644" s="676"/>
      <c r="C644" s="734"/>
      <c r="D644" s="89" t="s">
        <v>80</v>
      </c>
      <c r="E644" s="679"/>
      <c r="F644" s="673"/>
      <c r="G644" s="90">
        <f t="shared" si="163"/>
        <v>0</v>
      </c>
      <c r="H644" s="91">
        <f t="shared" si="169"/>
        <v>0</v>
      </c>
      <c r="I644" s="92"/>
      <c r="J644" s="92"/>
      <c r="K644" s="92"/>
      <c r="L644" s="93"/>
      <c r="M644" s="110">
        <f t="shared" si="253"/>
        <v>0</v>
      </c>
      <c r="N644" s="98"/>
      <c r="O644" s="98"/>
      <c r="P644" s="98"/>
      <c r="Q644" s="98"/>
      <c r="R644" s="99"/>
      <c r="S644" s="100"/>
      <c r="T644" s="100"/>
      <c r="U644" s="100"/>
      <c r="V644" s="78"/>
      <c r="W644" s="78"/>
      <c r="X644" s="81"/>
      <c r="Y644" s="80"/>
      <c r="Z644" s="81"/>
      <c r="AA644" s="82"/>
      <c r="AB644" s="75"/>
      <c r="AC644" s="75"/>
      <c r="AD644" s="75"/>
      <c r="AE644" s="75"/>
      <c r="AF644" s="76"/>
      <c r="AG644" s="103"/>
      <c r="AH644" s="106"/>
      <c r="AI644" s="111"/>
      <c r="AJ644" s="112">
        <f t="shared" si="259"/>
        <v>0</v>
      </c>
      <c r="AK644" s="105" t="s">
        <v>75</v>
      </c>
      <c r="AL644" s="92" t="s">
        <v>75</v>
      </c>
      <c r="AM644" s="106" t="s">
        <v>75</v>
      </c>
      <c r="AN644" s="103" t="s">
        <v>75</v>
      </c>
      <c r="AO644" s="92" t="s">
        <v>77</v>
      </c>
      <c r="AP644" s="106" t="s">
        <v>77</v>
      </c>
      <c r="AQ644" s="103"/>
      <c r="AR644" s="92"/>
      <c r="AS644" s="92"/>
      <c r="AT644" s="92"/>
      <c r="AU644" s="106"/>
      <c r="AV644" s="107">
        <f t="shared" si="164"/>
        <v>0</v>
      </c>
      <c r="AW644" s="78"/>
      <c r="AX644" s="78"/>
      <c r="AY644" s="78"/>
      <c r="AZ644" s="78"/>
      <c r="BA644" s="78"/>
      <c r="BB644" s="78"/>
      <c r="BC644" s="78"/>
      <c r="BD644" s="78"/>
      <c r="BE644" s="81"/>
    </row>
    <row r="645" spans="1:57" ht="34.049999999999997" customHeight="1" x14ac:dyDescent="0.3">
      <c r="A645" s="702"/>
      <c r="B645" s="674" t="s">
        <v>334</v>
      </c>
      <c r="C645" s="735" t="s">
        <v>335</v>
      </c>
      <c r="D645" s="51" t="s">
        <v>74</v>
      </c>
      <c r="E645" s="724">
        <v>25</v>
      </c>
      <c r="F645" s="681">
        <f>E645-SUM(M645:M649)</f>
        <v>4</v>
      </c>
      <c r="G645" s="53">
        <f t="shared" si="163"/>
        <v>0</v>
      </c>
      <c r="H645" s="54">
        <f t="shared" si="169"/>
        <v>0</v>
      </c>
      <c r="I645" s="55"/>
      <c r="J645" s="55"/>
      <c r="K645" s="55"/>
      <c r="L645" s="56"/>
      <c r="M645" s="57">
        <f t="shared" si="253"/>
        <v>0</v>
      </c>
      <c r="N645" s="58"/>
      <c r="O645" s="58"/>
      <c r="P645" s="58"/>
      <c r="Q645" s="58"/>
      <c r="R645" s="61"/>
      <c r="S645" s="113"/>
      <c r="T645" s="113"/>
      <c r="U645" s="113"/>
      <c r="V645" s="58"/>
      <c r="W645" s="58"/>
      <c r="X645" s="61"/>
      <c r="Y645" s="60"/>
      <c r="Z645" s="61"/>
      <c r="AA645" s="67"/>
      <c r="AB645" s="55"/>
      <c r="AC645" s="55"/>
      <c r="AD645" s="55"/>
      <c r="AE645" s="55"/>
      <c r="AF645" s="56"/>
      <c r="AG645" s="67"/>
      <c r="AH645" s="70"/>
      <c r="AI645" s="69"/>
      <c r="AJ645" s="68">
        <f t="shared" ref="AJ645:AJ646" si="260">SUM(AN645:AP645)</f>
        <v>0</v>
      </c>
      <c r="AK645" s="69" t="s">
        <v>75</v>
      </c>
      <c r="AL645" s="55" t="s">
        <v>75</v>
      </c>
      <c r="AM645" s="70" t="s">
        <v>75</v>
      </c>
      <c r="AN645" s="67"/>
      <c r="AO645" s="55"/>
      <c r="AP645" s="70"/>
      <c r="AQ645" s="67" t="s">
        <v>75</v>
      </c>
      <c r="AR645" s="55" t="s">
        <v>75</v>
      </c>
      <c r="AS645" s="55" t="s">
        <v>75</v>
      </c>
      <c r="AT645" s="55" t="s">
        <v>75</v>
      </c>
      <c r="AU645" s="70" t="s">
        <v>75</v>
      </c>
      <c r="AV645" s="71">
        <f t="shared" si="164"/>
        <v>0</v>
      </c>
      <c r="AW645" s="58"/>
      <c r="AX645" s="58"/>
      <c r="AY645" s="58"/>
      <c r="AZ645" s="58"/>
      <c r="BA645" s="58"/>
      <c r="BB645" s="58"/>
      <c r="BC645" s="58"/>
      <c r="BD645" s="58"/>
      <c r="BE645" s="61"/>
    </row>
    <row r="646" spans="1:57" ht="34.049999999999997" customHeight="1" x14ac:dyDescent="0.3">
      <c r="A646" s="702"/>
      <c r="B646" s="675"/>
      <c r="C646" s="672"/>
      <c r="D646" s="72" t="s">
        <v>76</v>
      </c>
      <c r="E646" s="678"/>
      <c r="F646" s="672"/>
      <c r="G646" s="73">
        <f t="shared" si="163"/>
        <v>0</v>
      </c>
      <c r="H646" s="74">
        <f t="shared" si="169"/>
        <v>0</v>
      </c>
      <c r="I646" s="75"/>
      <c r="J646" s="75"/>
      <c r="K646" s="75"/>
      <c r="L646" s="76"/>
      <c r="M646" s="77">
        <f t="shared" si="253"/>
        <v>0</v>
      </c>
      <c r="N646" s="78"/>
      <c r="O646" s="78"/>
      <c r="P646" s="78"/>
      <c r="Q646" s="78"/>
      <c r="R646" s="81"/>
      <c r="S646" s="62"/>
      <c r="T646" s="62"/>
      <c r="U646" s="62"/>
      <c r="V646" s="108"/>
      <c r="W646" s="108"/>
      <c r="X646" s="63"/>
      <c r="Y646" s="109"/>
      <c r="Z646" s="63"/>
      <c r="AA646" s="64"/>
      <c r="AB646" s="65"/>
      <c r="AC646" s="65"/>
      <c r="AD646" s="65"/>
      <c r="AE646" s="65"/>
      <c r="AF646" s="66"/>
      <c r="AG646" s="82"/>
      <c r="AH646" s="85"/>
      <c r="AI646" s="84"/>
      <c r="AJ646" s="83">
        <f t="shared" si="260"/>
        <v>0</v>
      </c>
      <c r="AK646" s="84" t="s">
        <v>77</v>
      </c>
      <c r="AL646" s="75" t="s">
        <v>77</v>
      </c>
      <c r="AM646" s="85" t="s">
        <v>77</v>
      </c>
      <c r="AN646" s="82"/>
      <c r="AO646" s="75"/>
      <c r="AP646" s="85"/>
      <c r="AQ646" s="82" t="s">
        <v>75</v>
      </c>
      <c r="AR646" s="75" t="s">
        <v>75</v>
      </c>
      <c r="AS646" s="75" t="s">
        <v>75</v>
      </c>
      <c r="AT646" s="75" t="s">
        <v>75</v>
      </c>
      <c r="AU646" s="85" t="s">
        <v>75</v>
      </c>
      <c r="AV646" s="86">
        <f t="shared" si="164"/>
        <v>0</v>
      </c>
      <c r="AW646" s="108"/>
      <c r="AX646" s="108"/>
      <c r="AY646" s="108"/>
      <c r="AZ646" s="108"/>
      <c r="BA646" s="108"/>
      <c r="BB646" s="108"/>
      <c r="BC646" s="108"/>
      <c r="BD646" s="108"/>
      <c r="BE646" s="63"/>
    </row>
    <row r="647" spans="1:57" ht="34.049999999999997" customHeight="1" x14ac:dyDescent="0.3">
      <c r="A647" s="702"/>
      <c r="B647" s="675"/>
      <c r="C647" s="672"/>
      <c r="D647" s="72" t="s">
        <v>78</v>
      </c>
      <c r="E647" s="678"/>
      <c r="F647" s="672"/>
      <c r="G647" s="73">
        <f t="shared" si="163"/>
        <v>0</v>
      </c>
      <c r="H647" s="74">
        <f t="shared" si="169"/>
        <v>0</v>
      </c>
      <c r="I647" s="75"/>
      <c r="J647" s="75"/>
      <c r="K647" s="75"/>
      <c r="L647" s="76"/>
      <c r="M647" s="77">
        <f t="shared" si="253"/>
        <v>0</v>
      </c>
      <c r="N647" s="78"/>
      <c r="O647" s="78"/>
      <c r="P647" s="78"/>
      <c r="Q647" s="78"/>
      <c r="R647" s="81"/>
      <c r="S647" s="62"/>
      <c r="T647" s="62"/>
      <c r="U647" s="62"/>
      <c r="V647" s="108"/>
      <c r="W647" s="108"/>
      <c r="X647" s="63"/>
      <c r="Y647" s="109"/>
      <c r="Z647" s="63"/>
      <c r="AA647" s="64"/>
      <c r="AB647" s="65"/>
      <c r="AC647" s="65"/>
      <c r="AD647" s="65"/>
      <c r="AE647" s="65"/>
      <c r="AF647" s="66"/>
      <c r="AG647" s="82"/>
      <c r="AH647" s="85"/>
      <c r="AI647" s="84"/>
      <c r="AJ647" s="83">
        <f>SUM(AK647:AM647)</f>
        <v>0</v>
      </c>
      <c r="AK647" s="84"/>
      <c r="AL647" s="75"/>
      <c r="AM647" s="85"/>
      <c r="AN647" s="82" t="s">
        <v>75</v>
      </c>
      <c r="AO647" s="75" t="s">
        <v>75</v>
      </c>
      <c r="AP647" s="85" t="s">
        <v>75</v>
      </c>
      <c r="AQ647" s="82" t="s">
        <v>75</v>
      </c>
      <c r="AR647" s="75" t="s">
        <v>75</v>
      </c>
      <c r="AS647" s="75" t="s">
        <v>75</v>
      </c>
      <c r="AT647" s="75" t="s">
        <v>75</v>
      </c>
      <c r="AU647" s="85" t="s">
        <v>75</v>
      </c>
      <c r="AV647" s="86">
        <f t="shared" si="164"/>
        <v>0</v>
      </c>
      <c r="AW647" s="108"/>
      <c r="AX647" s="108"/>
      <c r="AY647" s="108"/>
      <c r="AZ647" s="108"/>
      <c r="BA647" s="108"/>
      <c r="BB647" s="108"/>
      <c r="BC647" s="108"/>
      <c r="BD647" s="108"/>
      <c r="BE647" s="63"/>
    </row>
    <row r="648" spans="1:57" ht="34.049999999999997" customHeight="1" x14ac:dyDescent="0.3">
      <c r="A648" s="702"/>
      <c r="B648" s="675"/>
      <c r="C648" s="672"/>
      <c r="D648" s="72" t="s">
        <v>79</v>
      </c>
      <c r="E648" s="678"/>
      <c r="F648" s="672"/>
      <c r="G648" s="73">
        <f t="shared" si="163"/>
        <v>21</v>
      </c>
      <c r="H648" s="74">
        <f t="shared" si="169"/>
        <v>3</v>
      </c>
      <c r="I648" s="75"/>
      <c r="J648" s="75">
        <v>3</v>
      </c>
      <c r="K648" s="75"/>
      <c r="L648" s="76"/>
      <c r="M648" s="77">
        <v>21</v>
      </c>
      <c r="N648" s="78">
        <v>21</v>
      </c>
      <c r="O648" s="78"/>
      <c r="P648" s="78"/>
      <c r="Q648" s="78"/>
      <c r="R648" s="81"/>
      <c r="S648" s="62">
        <v>2</v>
      </c>
      <c r="T648" s="62"/>
      <c r="U648" s="62"/>
      <c r="V648" s="108">
        <v>18</v>
      </c>
      <c r="W648" s="108">
        <v>1</v>
      </c>
      <c r="X648" s="63"/>
      <c r="Y648" s="109">
        <v>18</v>
      </c>
      <c r="Z648" s="63">
        <v>3</v>
      </c>
      <c r="AA648" s="64"/>
      <c r="AB648" s="65">
        <v>7</v>
      </c>
      <c r="AC648" s="65">
        <v>7</v>
      </c>
      <c r="AD648" s="65"/>
      <c r="AE648" s="65">
        <v>14</v>
      </c>
      <c r="AF648" s="66">
        <v>3</v>
      </c>
      <c r="AG648" s="82">
        <v>42</v>
      </c>
      <c r="AH648" s="85">
        <v>22</v>
      </c>
      <c r="AI648" s="84">
        <v>76</v>
      </c>
      <c r="AJ648" s="83">
        <f t="shared" ref="AJ648:AJ649" si="261">SUM(AQ648:AU648)</f>
        <v>21</v>
      </c>
      <c r="AK648" s="143" t="s">
        <v>77</v>
      </c>
      <c r="AL648" s="123" t="s">
        <v>77</v>
      </c>
      <c r="AM648" s="138" t="s">
        <v>77</v>
      </c>
      <c r="AN648" s="122" t="s">
        <v>75</v>
      </c>
      <c r="AO648" s="123" t="s">
        <v>75</v>
      </c>
      <c r="AP648" s="138" t="s">
        <v>75</v>
      </c>
      <c r="AQ648" s="122">
        <v>4</v>
      </c>
      <c r="AR648" s="123">
        <v>12</v>
      </c>
      <c r="AS648" s="123">
        <v>5</v>
      </c>
      <c r="AT648" s="123"/>
      <c r="AU648" s="85"/>
      <c r="AV648" s="86">
        <f t="shared" si="164"/>
        <v>0</v>
      </c>
      <c r="AW648" s="108"/>
      <c r="AX648" s="108"/>
      <c r="AY648" s="108"/>
      <c r="AZ648" s="108"/>
      <c r="BA648" s="108"/>
      <c r="BB648" s="108"/>
      <c r="BC648" s="108"/>
      <c r="BD648" s="108"/>
      <c r="BE648" s="63"/>
    </row>
    <row r="649" spans="1:57" ht="34.049999999999997" customHeight="1" x14ac:dyDescent="0.3">
      <c r="A649" s="702"/>
      <c r="B649" s="676"/>
      <c r="C649" s="734"/>
      <c r="D649" s="89" t="s">
        <v>80</v>
      </c>
      <c r="E649" s="679"/>
      <c r="F649" s="673"/>
      <c r="G649" s="90">
        <f t="shared" si="163"/>
        <v>0</v>
      </c>
      <c r="H649" s="91">
        <f t="shared" si="169"/>
        <v>0</v>
      </c>
      <c r="I649" s="92"/>
      <c r="J649" s="92"/>
      <c r="K649" s="92"/>
      <c r="L649" s="93"/>
      <c r="M649" s="110">
        <f t="shared" ref="M649:M752" si="262">IF(AND(SUM(N649:R649)=SUM(Y649:Z649),SUM(S649:X649)=SUM(Y649:Z649)),SUM(N649:R649),"ПЕРЕВІРТЕ ПРАВИЛЬНІСТЬ ДАНИХ")</f>
        <v>0</v>
      </c>
      <c r="N649" s="98"/>
      <c r="O649" s="98"/>
      <c r="P649" s="98"/>
      <c r="Q649" s="98"/>
      <c r="R649" s="99"/>
      <c r="S649" s="114"/>
      <c r="T649" s="114"/>
      <c r="U649" s="114"/>
      <c r="V649" s="98"/>
      <c r="W649" s="98"/>
      <c r="X649" s="99"/>
      <c r="Y649" s="97"/>
      <c r="Z649" s="99"/>
      <c r="AA649" s="103"/>
      <c r="AB649" s="92"/>
      <c r="AC649" s="92"/>
      <c r="AD649" s="92"/>
      <c r="AE649" s="92"/>
      <c r="AF649" s="93"/>
      <c r="AG649" s="103"/>
      <c r="AH649" s="106"/>
      <c r="AI649" s="105"/>
      <c r="AJ649" s="104">
        <f t="shared" si="261"/>
        <v>0</v>
      </c>
      <c r="AK649" s="105" t="s">
        <v>75</v>
      </c>
      <c r="AL649" s="92" t="s">
        <v>75</v>
      </c>
      <c r="AM649" s="106" t="s">
        <v>75</v>
      </c>
      <c r="AN649" s="103" t="s">
        <v>75</v>
      </c>
      <c r="AO649" s="92" t="s">
        <v>77</v>
      </c>
      <c r="AP649" s="106" t="s">
        <v>77</v>
      </c>
      <c r="AQ649" s="103"/>
      <c r="AR649" s="92"/>
      <c r="AS649" s="92"/>
      <c r="AT649" s="92"/>
      <c r="AU649" s="106"/>
      <c r="AV649" s="107">
        <f t="shared" si="164"/>
        <v>0</v>
      </c>
      <c r="AW649" s="98"/>
      <c r="AX649" s="98"/>
      <c r="AY649" s="98"/>
      <c r="AZ649" s="98"/>
      <c r="BA649" s="98"/>
      <c r="BB649" s="98"/>
      <c r="BC649" s="98"/>
      <c r="BD649" s="98"/>
      <c r="BE649" s="99"/>
    </row>
    <row r="650" spans="1:57" ht="34.049999999999997" customHeight="1" x14ac:dyDescent="0.3">
      <c r="A650" s="702"/>
      <c r="B650" s="674" t="s">
        <v>336</v>
      </c>
      <c r="C650" s="735" t="s">
        <v>337</v>
      </c>
      <c r="D650" s="51" t="s">
        <v>74</v>
      </c>
      <c r="E650" s="724">
        <v>34</v>
      </c>
      <c r="F650" s="681">
        <f>E650-SUM(M650:M654)</f>
        <v>-11</v>
      </c>
      <c r="G650" s="53">
        <f t="shared" si="163"/>
        <v>0</v>
      </c>
      <c r="H650" s="54">
        <f t="shared" si="169"/>
        <v>0</v>
      </c>
      <c r="I650" s="55"/>
      <c r="J650" s="55"/>
      <c r="K650" s="55"/>
      <c r="L650" s="56"/>
      <c r="M650" s="57">
        <f t="shared" si="262"/>
        <v>0</v>
      </c>
      <c r="N650" s="58"/>
      <c r="O650" s="58"/>
      <c r="P650" s="58"/>
      <c r="Q650" s="58"/>
      <c r="R650" s="59"/>
      <c r="S650" s="60"/>
      <c r="T650" s="58"/>
      <c r="U650" s="58"/>
      <c r="V650" s="55"/>
      <c r="W650" s="58"/>
      <c r="X650" s="61"/>
      <c r="Y650" s="62"/>
      <c r="Z650" s="63"/>
      <c r="AA650" s="64"/>
      <c r="AB650" s="65"/>
      <c r="AC650" s="65"/>
      <c r="AD650" s="65"/>
      <c r="AE650" s="65"/>
      <c r="AF650" s="66"/>
      <c r="AG650" s="64"/>
      <c r="AH650" s="66"/>
      <c r="AI650" s="67"/>
      <c r="AJ650" s="68">
        <f t="shared" ref="AJ650:AJ651" si="263">SUM(AN650:AP650)</f>
        <v>0</v>
      </c>
      <c r="AK650" s="69" t="s">
        <v>75</v>
      </c>
      <c r="AL650" s="55" t="s">
        <v>75</v>
      </c>
      <c r="AM650" s="70" t="s">
        <v>75</v>
      </c>
      <c r="AN650" s="67"/>
      <c r="AO650" s="55"/>
      <c r="AP650" s="70"/>
      <c r="AQ650" s="67" t="s">
        <v>75</v>
      </c>
      <c r="AR650" s="55" t="s">
        <v>75</v>
      </c>
      <c r="AS650" s="55" t="s">
        <v>75</v>
      </c>
      <c r="AT650" s="55" t="s">
        <v>75</v>
      </c>
      <c r="AU650" s="56" t="s">
        <v>75</v>
      </c>
      <c r="AV650" s="71">
        <f t="shared" si="164"/>
        <v>0</v>
      </c>
      <c r="AW650" s="58"/>
      <c r="AX650" s="58"/>
      <c r="AY650" s="58"/>
      <c r="AZ650" s="58"/>
      <c r="BA650" s="58"/>
      <c r="BB650" s="58"/>
      <c r="BC650" s="58"/>
      <c r="BD650" s="58"/>
      <c r="BE650" s="61"/>
    </row>
    <row r="651" spans="1:57" ht="34.049999999999997" customHeight="1" x14ac:dyDescent="0.3">
      <c r="A651" s="702"/>
      <c r="B651" s="675"/>
      <c r="C651" s="672"/>
      <c r="D651" s="72" t="s">
        <v>76</v>
      </c>
      <c r="E651" s="678"/>
      <c r="F651" s="672"/>
      <c r="G651" s="73">
        <f t="shared" si="163"/>
        <v>0</v>
      </c>
      <c r="H651" s="74">
        <f t="shared" si="169"/>
        <v>0</v>
      </c>
      <c r="I651" s="75"/>
      <c r="J651" s="75"/>
      <c r="K651" s="75" t="s">
        <v>333</v>
      </c>
      <c r="L651" s="76"/>
      <c r="M651" s="77">
        <f t="shared" si="262"/>
        <v>0</v>
      </c>
      <c r="N651" s="78"/>
      <c r="O651" s="78"/>
      <c r="P651" s="78"/>
      <c r="Q651" s="78"/>
      <c r="R651" s="79"/>
      <c r="S651" s="80"/>
      <c r="T651" s="75"/>
      <c r="U651" s="75"/>
      <c r="V651" s="78"/>
      <c r="W651" s="78"/>
      <c r="X651" s="81"/>
      <c r="Y651" s="62"/>
      <c r="Z651" s="63"/>
      <c r="AA651" s="64"/>
      <c r="AB651" s="65"/>
      <c r="AC651" s="65"/>
      <c r="AD651" s="65"/>
      <c r="AE651" s="65"/>
      <c r="AF651" s="66"/>
      <c r="AG651" s="82"/>
      <c r="AH651" s="76"/>
      <c r="AI651" s="82"/>
      <c r="AJ651" s="83">
        <f t="shared" si="263"/>
        <v>0</v>
      </c>
      <c r="AK651" s="84" t="s">
        <v>77</v>
      </c>
      <c r="AL651" s="75" t="s">
        <v>77</v>
      </c>
      <c r="AM651" s="85" t="s">
        <v>77</v>
      </c>
      <c r="AN651" s="82"/>
      <c r="AO651" s="75"/>
      <c r="AP651" s="85"/>
      <c r="AQ651" s="82" t="s">
        <v>75</v>
      </c>
      <c r="AR651" s="75" t="s">
        <v>75</v>
      </c>
      <c r="AS651" s="75" t="s">
        <v>75</v>
      </c>
      <c r="AT651" s="75" t="s">
        <v>75</v>
      </c>
      <c r="AU651" s="76" t="s">
        <v>75</v>
      </c>
      <c r="AV651" s="86">
        <f t="shared" si="164"/>
        <v>0</v>
      </c>
      <c r="AW651" s="78"/>
      <c r="AX651" s="78"/>
      <c r="AY651" s="78"/>
      <c r="AZ651" s="78"/>
      <c r="BA651" s="78"/>
      <c r="BB651" s="78"/>
      <c r="BC651" s="78"/>
      <c r="BD651" s="78"/>
      <c r="BE651" s="81"/>
    </row>
    <row r="652" spans="1:57" ht="34.049999999999997" customHeight="1" x14ac:dyDescent="0.3">
      <c r="A652" s="702"/>
      <c r="B652" s="675"/>
      <c r="C652" s="672"/>
      <c r="D652" s="72" t="s">
        <v>78</v>
      </c>
      <c r="E652" s="678"/>
      <c r="F652" s="672"/>
      <c r="G652" s="73">
        <f t="shared" si="163"/>
        <v>0</v>
      </c>
      <c r="H652" s="74">
        <f t="shared" si="169"/>
        <v>0</v>
      </c>
      <c r="I652" s="75"/>
      <c r="J652" s="75"/>
      <c r="K652" s="75"/>
      <c r="L652" s="76"/>
      <c r="M652" s="77">
        <f t="shared" si="262"/>
        <v>0</v>
      </c>
      <c r="N652" s="78"/>
      <c r="O652" s="78"/>
      <c r="P652" s="78"/>
      <c r="Q652" s="87"/>
      <c r="R652" s="79"/>
      <c r="S652" s="80"/>
      <c r="T652" s="78"/>
      <c r="U652" s="78"/>
      <c r="V652" s="78"/>
      <c r="W652" s="78"/>
      <c r="X652" s="81"/>
      <c r="Y652" s="62"/>
      <c r="Z652" s="63"/>
      <c r="AA652" s="64"/>
      <c r="AB652" s="65"/>
      <c r="AC652" s="65"/>
      <c r="AD652" s="65"/>
      <c r="AE652" s="65"/>
      <c r="AF652" s="66"/>
      <c r="AG652" s="82"/>
      <c r="AH652" s="76"/>
      <c r="AI652" s="82"/>
      <c r="AJ652" s="83">
        <f>SUM(AK652:AM652)</f>
        <v>0</v>
      </c>
      <c r="AK652" s="84"/>
      <c r="AL652" s="75"/>
      <c r="AM652" s="85"/>
      <c r="AN652" s="82" t="s">
        <v>75</v>
      </c>
      <c r="AO652" s="75" t="s">
        <v>75</v>
      </c>
      <c r="AP652" s="85" t="s">
        <v>75</v>
      </c>
      <c r="AQ652" s="82" t="s">
        <v>75</v>
      </c>
      <c r="AR652" s="75" t="s">
        <v>75</v>
      </c>
      <c r="AS652" s="75" t="s">
        <v>75</v>
      </c>
      <c r="AT652" s="75" t="s">
        <v>75</v>
      </c>
      <c r="AU652" s="76" t="s">
        <v>75</v>
      </c>
      <c r="AV652" s="86">
        <f t="shared" si="164"/>
        <v>0</v>
      </c>
      <c r="AW652" s="78"/>
      <c r="AX652" s="78"/>
      <c r="AY652" s="78"/>
      <c r="AZ652" s="78"/>
      <c r="BA652" s="78"/>
      <c r="BB652" s="78"/>
      <c r="BC652" s="78"/>
      <c r="BD652" s="78"/>
      <c r="BE652" s="81"/>
    </row>
    <row r="653" spans="1:57" ht="34.049999999999997" customHeight="1" x14ac:dyDescent="0.3">
      <c r="A653" s="702"/>
      <c r="B653" s="675"/>
      <c r="C653" s="672"/>
      <c r="D653" s="72" t="s">
        <v>79</v>
      </c>
      <c r="E653" s="678"/>
      <c r="F653" s="672"/>
      <c r="G653" s="73">
        <f t="shared" si="163"/>
        <v>45</v>
      </c>
      <c r="H653" s="74">
        <f t="shared" si="169"/>
        <v>0</v>
      </c>
      <c r="I653" s="75"/>
      <c r="J653" s="75"/>
      <c r="K653" s="75"/>
      <c r="L653" s="76"/>
      <c r="M653" s="77">
        <f t="shared" si="262"/>
        <v>45</v>
      </c>
      <c r="N653" s="78">
        <v>45</v>
      </c>
      <c r="O653" s="78"/>
      <c r="P653" s="78"/>
      <c r="Q653" s="78"/>
      <c r="R653" s="79"/>
      <c r="S653" s="80">
        <v>11</v>
      </c>
      <c r="T653" s="78"/>
      <c r="U653" s="78"/>
      <c r="V653" s="78">
        <v>34</v>
      </c>
      <c r="W653" s="78"/>
      <c r="X653" s="81"/>
      <c r="Y653" s="62">
        <v>44</v>
      </c>
      <c r="Z653" s="63">
        <v>1</v>
      </c>
      <c r="AA653" s="64"/>
      <c r="AB653" s="65">
        <v>17</v>
      </c>
      <c r="AC653" s="65">
        <v>17</v>
      </c>
      <c r="AD653" s="65">
        <v>6</v>
      </c>
      <c r="AE653" s="65">
        <v>41</v>
      </c>
      <c r="AF653" s="66">
        <v>3</v>
      </c>
      <c r="AG653" s="82">
        <v>38</v>
      </c>
      <c r="AH653" s="76">
        <v>17</v>
      </c>
      <c r="AI653" s="82">
        <v>102</v>
      </c>
      <c r="AJ653" s="83">
        <f t="shared" ref="AJ653:AJ654" si="264">SUM(AQ653:AU653)</f>
        <v>45</v>
      </c>
      <c r="AK653" s="84" t="s">
        <v>77</v>
      </c>
      <c r="AL653" s="75" t="s">
        <v>77</v>
      </c>
      <c r="AM653" s="85" t="s">
        <v>77</v>
      </c>
      <c r="AN653" s="82" t="s">
        <v>75</v>
      </c>
      <c r="AO653" s="75" t="s">
        <v>75</v>
      </c>
      <c r="AP653" s="85" t="s">
        <v>75</v>
      </c>
      <c r="AQ653" s="88"/>
      <c r="AR653" s="76">
        <v>10</v>
      </c>
      <c r="AS653" s="76">
        <v>30</v>
      </c>
      <c r="AT653" s="76">
        <v>5</v>
      </c>
      <c r="AU653" s="85"/>
      <c r="AV653" s="86">
        <f t="shared" si="164"/>
        <v>0</v>
      </c>
      <c r="AW653" s="78"/>
      <c r="AX653" s="78"/>
      <c r="AY653" s="78"/>
      <c r="AZ653" s="78"/>
      <c r="BA653" s="78"/>
      <c r="BB653" s="78"/>
      <c r="BC653" s="78"/>
      <c r="BD653" s="78"/>
      <c r="BE653" s="81"/>
    </row>
    <row r="654" spans="1:57" ht="34.049999999999997" customHeight="1" x14ac:dyDescent="0.3">
      <c r="A654" s="702"/>
      <c r="B654" s="676"/>
      <c r="C654" s="673"/>
      <c r="D654" s="89" t="s">
        <v>80</v>
      </c>
      <c r="E654" s="679"/>
      <c r="F654" s="673"/>
      <c r="G654" s="90">
        <f t="shared" si="163"/>
        <v>0</v>
      </c>
      <c r="H654" s="91">
        <f t="shared" si="169"/>
        <v>0</v>
      </c>
      <c r="I654" s="92"/>
      <c r="J654" s="92"/>
      <c r="K654" s="92"/>
      <c r="L654" s="93"/>
      <c r="M654" s="94">
        <f t="shared" si="262"/>
        <v>0</v>
      </c>
      <c r="N654" s="95"/>
      <c r="O654" s="95"/>
      <c r="P654" s="95"/>
      <c r="Q654" s="95"/>
      <c r="R654" s="96"/>
      <c r="S654" s="97"/>
      <c r="T654" s="98"/>
      <c r="U654" s="98"/>
      <c r="V654" s="98"/>
      <c r="W654" s="98"/>
      <c r="X654" s="99"/>
      <c r="Y654" s="100"/>
      <c r="Z654" s="81"/>
      <c r="AA654" s="82"/>
      <c r="AB654" s="75"/>
      <c r="AC654" s="75"/>
      <c r="AD654" s="75"/>
      <c r="AE654" s="75"/>
      <c r="AF654" s="76"/>
      <c r="AG654" s="101"/>
      <c r="AH654" s="102"/>
      <c r="AI654" s="103"/>
      <c r="AJ654" s="104">
        <f t="shared" si="264"/>
        <v>0</v>
      </c>
      <c r="AK654" s="105" t="s">
        <v>75</v>
      </c>
      <c r="AL654" s="92" t="s">
        <v>75</v>
      </c>
      <c r="AM654" s="106" t="s">
        <v>75</v>
      </c>
      <c r="AN654" s="103" t="s">
        <v>75</v>
      </c>
      <c r="AO654" s="92" t="s">
        <v>77</v>
      </c>
      <c r="AP654" s="106" t="s">
        <v>77</v>
      </c>
      <c r="AQ654" s="103"/>
      <c r="AR654" s="92"/>
      <c r="AS654" s="92"/>
      <c r="AT654" s="92"/>
      <c r="AU654" s="93"/>
      <c r="AV654" s="107">
        <f t="shared" si="164"/>
        <v>0</v>
      </c>
      <c r="AW654" s="98"/>
      <c r="AX654" s="98"/>
      <c r="AY654" s="98"/>
      <c r="AZ654" s="98"/>
      <c r="BA654" s="98"/>
      <c r="BB654" s="98"/>
      <c r="BC654" s="98"/>
      <c r="BD654" s="98"/>
      <c r="BE654" s="99"/>
    </row>
    <row r="655" spans="1:57" ht="34.049999999999997" customHeight="1" x14ac:dyDescent="0.3">
      <c r="A655" s="702"/>
      <c r="B655" s="674" t="s">
        <v>338</v>
      </c>
      <c r="C655" s="735" t="s">
        <v>339</v>
      </c>
      <c r="D655" s="51" t="s">
        <v>74</v>
      </c>
      <c r="E655" s="724">
        <v>50</v>
      </c>
      <c r="F655" s="681">
        <f>E655-SUM(M655:M659)</f>
        <v>0</v>
      </c>
      <c r="G655" s="53">
        <f t="shared" si="163"/>
        <v>0</v>
      </c>
      <c r="H655" s="54">
        <f t="shared" si="169"/>
        <v>0</v>
      </c>
      <c r="I655" s="55"/>
      <c r="J655" s="55"/>
      <c r="K655" s="55"/>
      <c r="L655" s="56"/>
      <c r="M655" s="57">
        <f t="shared" si="262"/>
        <v>0</v>
      </c>
      <c r="N655" s="58"/>
      <c r="O655" s="58"/>
      <c r="P655" s="58"/>
      <c r="Q655" s="58"/>
      <c r="R655" s="61"/>
      <c r="S655" s="62"/>
      <c r="T655" s="62"/>
      <c r="U655" s="62"/>
      <c r="V655" s="108"/>
      <c r="W655" s="108"/>
      <c r="X655" s="63"/>
      <c r="Y655" s="60"/>
      <c r="Z655" s="61"/>
      <c r="AA655" s="67"/>
      <c r="AB655" s="55"/>
      <c r="AC655" s="55"/>
      <c r="AD655" s="55"/>
      <c r="AE655" s="55"/>
      <c r="AF655" s="56"/>
      <c r="AG655" s="67"/>
      <c r="AH655" s="70"/>
      <c r="AI655" s="69"/>
      <c r="AJ655" s="68">
        <f t="shared" ref="AJ655:AJ656" si="265">SUM(AN655:AP655)</f>
        <v>0</v>
      </c>
      <c r="AK655" s="69" t="s">
        <v>75</v>
      </c>
      <c r="AL655" s="55" t="s">
        <v>75</v>
      </c>
      <c r="AM655" s="70" t="s">
        <v>75</v>
      </c>
      <c r="AN655" s="67"/>
      <c r="AO655" s="55"/>
      <c r="AP655" s="70"/>
      <c r="AQ655" s="67" t="s">
        <v>75</v>
      </c>
      <c r="AR655" s="55" t="s">
        <v>75</v>
      </c>
      <c r="AS655" s="55" t="s">
        <v>75</v>
      </c>
      <c r="AT655" s="55" t="s">
        <v>75</v>
      </c>
      <c r="AU655" s="70" t="s">
        <v>75</v>
      </c>
      <c r="AV655" s="71">
        <f t="shared" si="164"/>
        <v>0</v>
      </c>
      <c r="AW655" s="108"/>
      <c r="AX655" s="108"/>
      <c r="AY655" s="108"/>
      <c r="AZ655" s="108"/>
      <c r="BA655" s="108"/>
      <c r="BB655" s="108"/>
      <c r="BC655" s="108"/>
      <c r="BD655" s="108"/>
      <c r="BE655" s="63"/>
    </row>
    <row r="656" spans="1:57" ht="34.049999999999997" customHeight="1" x14ac:dyDescent="0.3">
      <c r="A656" s="702"/>
      <c r="B656" s="675"/>
      <c r="C656" s="672"/>
      <c r="D656" s="72" t="s">
        <v>76</v>
      </c>
      <c r="E656" s="678"/>
      <c r="F656" s="672"/>
      <c r="G656" s="73">
        <f t="shared" si="163"/>
        <v>0</v>
      </c>
      <c r="H656" s="74">
        <f t="shared" si="169"/>
        <v>0</v>
      </c>
      <c r="I656" s="75"/>
      <c r="J656" s="75"/>
      <c r="K656" s="75"/>
      <c r="L656" s="76"/>
      <c r="M656" s="77">
        <f t="shared" si="262"/>
        <v>0</v>
      </c>
      <c r="N656" s="78"/>
      <c r="O656" s="78"/>
      <c r="P656" s="78"/>
      <c r="Q656" s="78"/>
      <c r="R656" s="81"/>
      <c r="S656" s="62"/>
      <c r="T656" s="62"/>
      <c r="U656" s="62"/>
      <c r="V656" s="108"/>
      <c r="W656" s="108"/>
      <c r="X656" s="63"/>
      <c r="Y656" s="109"/>
      <c r="Z656" s="63"/>
      <c r="AA656" s="64"/>
      <c r="AB656" s="65"/>
      <c r="AC656" s="65"/>
      <c r="AD656" s="65"/>
      <c r="AE656" s="65"/>
      <c r="AF656" s="66"/>
      <c r="AG656" s="82"/>
      <c r="AH656" s="85"/>
      <c r="AI656" s="84"/>
      <c r="AJ656" s="83">
        <f t="shared" si="265"/>
        <v>0</v>
      </c>
      <c r="AK656" s="84" t="s">
        <v>77</v>
      </c>
      <c r="AL656" s="75" t="s">
        <v>77</v>
      </c>
      <c r="AM656" s="85" t="s">
        <v>77</v>
      </c>
      <c r="AN656" s="82"/>
      <c r="AO656" s="75"/>
      <c r="AP656" s="85"/>
      <c r="AQ656" s="82" t="s">
        <v>75</v>
      </c>
      <c r="AR656" s="75" t="s">
        <v>75</v>
      </c>
      <c r="AS656" s="75" t="s">
        <v>75</v>
      </c>
      <c r="AT656" s="75" t="s">
        <v>75</v>
      </c>
      <c r="AU656" s="85" t="s">
        <v>75</v>
      </c>
      <c r="AV656" s="86">
        <f t="shared" si="164"/>
        <v>0</v>
      </c>
      <c r="AW656" s="108"/>
      <c r="AX656" s="108"/>
      <c r="AY656" s="108"/>
      <c r="AZ656" s="108"/>
      <c r="BA656" s="108"/>
      <c r="BB656" s="108"/>
      <c r="BC656" s="108"/>
      <c r="BD656" s="108"/>
      <c r="BE656" s="63"/>
    </row>
    <row r="657" spans="1:57" ht="34.049999999999997" customHeight="1" x14ac:dyDescent="0.3">
      <c r="A657" s="702"/>
      <c r="B657" s="675"/>
      <c r="C657" s="672"/>
      <c r="D657" s="72" t="s">
        <v>78</v>
      </c>
      <c r="E657" s="678"/>
      <c r="F657" s="672"/>
      <c r="G657" s="73">
        <f t="shared" si="163"/>
        <v>0</v>
      </c>
      <c r="H657" s="74">
        <f t="shared" si="169"/>
        <v>0</v>
      </c>
      <c r="I657" s="75"/>
      <c r="J657" s="75"/>
      <c r="K657" s="75"/>
      <c r="L657" s="76"/>
      <c r="M657" s="77">
        <f t="shared" si="262"/>
        <v>0</v>
      </c>
      <c r="N657" s="78"/>
      <c r="O657" s="78"/>
      <c r="P657" s="78"/>
      <c r="Q657" s="78"/>
      <c r="R657" s="81"/>
      <c r="S657" s="62"/>
      <c r="T657" s="62"/>
      <c r="U657" s="62"/>
      <c r="V657" s="108"/>
      <c r="W657" s="108"/>
      <c r="X657" s="63"/>
      <c r="Y657" s="109"/>
      <c r="Z657" s="63"/>
      <c r="AA657" s="64"/>
      <c r="AB657" s="65"/>
      <c r="AC657" s="65"/>
      <c r="AD657" s="65"/>
      <c r="AE657" s="65"/>
      <c r="AF657" s="66"/>
      <c r="AG657" s="82"/>
      <c r="AH657" s="85"/>
      <c r="AI657" s="84"/>
      <c r="AJ657" s="83">
        <f>SUM(AK657:AM657)</f>
        <v>0</v>
      </c>
      <c r="AK657" s="84"/>
      <c r="AL657" s="75"/>
      <c r="AM657" s="85"/>
      <c r="AN657" s="82" t="s">
        <v>75</v>
      </c>
      <c r="AO657" s="75" t="s">
        <v>75</v>
      </c>
      <c r="AP657" s="85" t="s">
        <v>75</v>
      </c>
      <c r="AQ657" s="82" t="s">
        <v>75</v>
      </c>
      <c r="AR657" s="75" t="s">
        <v>75</v>
      </c>
      <c r="AS657" s="75" t="s">
        <v>75</v>
      </c>
      <c r="AT657" s="75" t="s">
        <v>75</v>
      </c>
      <c r="AU657" s="85" t="s">
        <v>75</v>
      </c>
      <c r="AV657" s="86">
        <f t="shared" si="164"/>
        <v>0</v>
      </c>
      <c r="AW657" s="108"/>
      <c r="AX657" s="108"/>
      <c r="AY657" s="108"/>
      <c r="AZ657" s="108"/>
      <c r="BA657" s="108"/>
      <c r="BB657" s="108"/>
      <c r="BC657" s="108"/>
      <c r="BD657" s="108"/>
      <c r="BE657" s="63"/>
    </row>
    <row r="658" spans="1:57" ht="34.049999999999997" customHeight="1" x14ac:dyDescent="0.3">
      <c r="A658" s="702"/>
      <c r="B658" s="675"/>
      <c r="C658" s="672"/>
      <c r="D658" s="72" t="s">
        <v>79</v>
      </c>
      <c r="E658" s="678"/>
      <c r="F658" s="672"/>
      <c r="G658" s="73">
        <f t="shared" si="163"/>
        <v>50</v>
      </c>
      <c r="H658" s="74">
        <f t="shared" si="169"/>
        <v>0</v>
      </c>
      <c r="I658" s="75"/>
      <c r="J658" s="75"/>
      <c r="K658" s="75"/>
      <c r="L658" s="76"/>
      <c r="M658" s="77">
        <f t="shared" si="262"/>
        <v>50</v>
      </c>
      <c r="N658" s="78">
        <v>50</v>
      </c>
      <c r="O658" s="78"/>
      <c r="P658" s="78"/>
      <c r="Q658" s="78"/>
      <c r="R658" s="81"/>
      <c r="S658" s="62"/>
      <c r="T658" s="62"/>
      <c r="U658" s="62"/>
      <c r="V658" s="108">
        <v>50</v>
      </c>
      <c r="W658" s="108"/>
      <c r="X658" s="63"/>
      <c r="Y658" s="109">
        <v>43</v>
      </c>
      <c r="Z658" s="63">
        <v>7</v>
      </c>
      <c r="AA658" s="64"/>
      <c r="AB658" s="65">
        <v>34</v>
      </c>
      <c r="AC658" s="65">
        <v>34</v>
      </c>
      <c r="AD658" s="65"/>
      <c r="AE658" s="65">
        <v>4</v>
      </c>
      <c r="AF658" s="66"/>
      <c r="AG658" s="82">
        <v>40</v>
      </c>
      <c r="AH658" s="85">
        <v>24</v>
      </c>
      <c r="AI658" s="84">
        <v>113</v>
      </c>
      <c r="AJ658" s="83">
        <f t="shared" ref="AJ658:AJ659" si="266">SUM(AQ658:AU658)</f>
        <v>50</v>
      </c>
      <c r="AK658" s="84" t="s">
        <v>77</v>
      </c>
      <c r="AL658" s="75" t="s">
        <v>77</v>
      </c>
      <c r="AM658" s="85" t="s">
        <v>77</v>
      </c>
      <c r="AN658" s="82" t="s">
        <v>75</v>
      </c>
      <c r="AO658" s="75" t="s">
        <v>75</v>
      </c>
      <c r="AP658" s="85" t="s">
        <v>75</v>
      </c>
      <c r="AQ658" s="82"/>
      <c r="AR658" s="75">
        <v>8</v>
      </c>
      <c r="AS658" s="75">
        <v>25</v>
      </c>
      <c r="AT658" s="75">
        <v>17</v>
      </c>
      <c r="AU658" s="85"/>
      <c r="AV658" s="86">
        <f t="shared" si="164"/>
        <v>0</v>
      </c>
      <c r="AW658" s="108"/>
      <c r="AX658" s="108"/>
      <c r="AY658" s="108"/>
      <c r="AZ658" s="108"/>
      <c r="BA658" s="108"/>
      <c r="BB658" s="108"/>
      <c r="BC658" s="108"/>
      <c r="BD658" s="108"/>
      <c r="BE658" s="63"/>
    </row>
    <row r="659" spans="1:57" ht="34.049999999999997" customHeight="1" x14ac:dyDescent="0.3">
      <c r="A659" s="702"/>
      <c r="B659" s="676"/>
      <c r="C659" s="673"/>
      <c r="D659" s="89" t="s">
        <v>80</v>
      </c>
      <c r="E659" s="679"/>
      <c r="F659" s="673"/>
      <c r="G659" s="90">
        <f t="shared" si="163"/>
        <v>0</v>
      </c>
      <c r="H659" s="91">
        <f t="shared" si="169"/>
        <v>0</v>
      </c>
      <c r="I659" s="92"/>
      <c r="J659" s="92"/>
      <c r="K659" s="92"/>
      <c r="L659" s="93"/>
      <c r="M659" s="110">
        <f t="shared" si="262"/>
        <v>0</v>
      </c>
      <c r="N659" s="98"/>
      <c r="O659" s="98"/>
      <c r="P659" s="98"/>
      <c r="Q659" s="98"/>
      <c r="R659" s="99"/>
      <c r="S659" s="100"/>
      <c r="T659" s="100"/>
      <c r="U659" s="100"/>
      <c r="V659" s="78"/>
      <c r="W659" s="78"/>
      <c r="X659" s="81"/>
      <c r="Y659" s="80"/>
      <c r="Z659" s="81"/>
      <c r="AA659" s="82"/>
      <c r="AB659" s="75"/>
      <c r="AC659" s="75"/>
      <c r="AD659" s="75"/>
      <c r="AE659" s="75"/>
      <c r="AF659" s="76"/>
      <c r="AG659" s="103"/>
      <c r="AH659" s="106"/>
      <c r="AI659" s="111"/>
      <c r="AJ659" s="112">
        <f t="shared" si="266"/>
        <v>0</v>
      </c>
      <c r="AK659" s="105" t="s">
        <v>75</v>
      </c>
      <c r="AL659" s="92" t="s">
        <v>75</v>
      </c>
      <c r="AM659" s="106" t="s">
        <v>75</v>
      </c>
      <c r="AN659" s="103" t="s">
        <v>75</v>
      </c>
      <c r="AO659" s="92" t="s">
        <v>77</v>
      </c>
      <c r="AP659" s="106" t="s">
        <v>77</v>
      </c>
      <c r="AQ659" s="103"/>
      <c r="AR659" s="92"/>
      <c r="AS659" s="92"/>
      <c r="AT659" s="92"/>
      <c r="AU659" s="106"/>
      <c r="AV659" s="107">
        <f t="shared" si="164"/>
        <v>0</v>
      </c>
      <c r="AW659" s="78"/>
      <c r="AX659" s="78"/>
      <c r="AY659" s="78"/>
      <c r="AZ659" s="78"/>
      <c r="BA659" s="78"/>
      <c r="BB659" s="78"/>
      <c r="BC659" s="78"/>
      <c r="BD659" s="78"/>
      <c r="BE659" s="81"/>
    </row>
    <row r="660" spans="1:57" ht="34.049999999999997" customHeight="1" x14ac:dyDescent="0.3">
      <c r="A660" s="702"/>
      <c r="B660" s="674" t="s">
        <v>340</v>
      </c>
      <c r="C660" s="735" t="s">
        <v>341</v>
      </c>
      <c r="D660" s="51" t="s">
        <v>74</v>
      </c>
      <c r="E660" s="724">
        <v>60</v>
      </c>
      <c r="F660" s="681">
        <f>E660-SUM(M660:M664)</f>
        <v>11</v>
      </c>
      <c r="G660" s="53">
        <f t="shared" si="163"/>
        <v>0</v>
      </c>
      <c r="H660" s="54">
        <f t="shared" si="169"/>
        <v>0</v>
      </c>
      <c r="I660" s="55"/>
      <c r="J660" s="55"/>
      <c r="K660" s="55"/>
      <c r="L660" s="56"/>
      <c r="M660" s="57">
        <f t="shared" si="262"/>
        <v>0</v>
      </c>
      <c r="N660" s="58"/>
      <c r="O660" s="58"/>
      <c r="P660" s="58"/>
      <c r="Q660" s="58"/>
      <c r="R660" s="61"/>
      <c r="S660" s="113"/>
      <c r="T660" s="113"/>
      <c r="U660" s="113"/>
      <c r="V660" s="58"/>
      <c r="W660" s="58"/>
      <c r="X660" s="61"/>
      <c r="Y660" s="60"/>
      <c r="Z660" s="61"/>
      <c r="AA660" s="67"/>
      <c r="AB660" s="55"/>
      <c r="AC660" s="55"/>
      <c r="AD660" s="55"/>
      <c r="AE660" s="55"/>
      <c r="AF660" s="56"/>
      <c r="AG660" s="67"/>
      <c r="AH660" s="70"/>
      <c r="AI660" s="69"/>
      <c r="AJ660" s="68">
        <f t="shared" ref="AJ660:AJ661" si="267">SUM(AN660:AP660)</f>
        <v>0</v>
      </c>
      <c r="AK660" s="69" t="s">
        <v>75</v>
      </c>
      <c r="AL660" s="55" t="s">
        <v>75</v>
      </c>
      <c r="AM660" s="70" t="s">
        <v>75</v>
      </c>
      <c r="AN660" s="67"/>
      <c r="AO660" s="55"/>
      <c r="AP660" s="70"/>
      <c r="AQ660" s="67" t="s">
        <v>75</v>
      </c>
      <c r="AR660" s="55" t="s">
        <v>75</v>
      </c>
      <c r="AS660" s="55" t="s">
        <v>75</v>
      </c>
      <c r="AT660" s="55" t="s">
        <v>75</v>
      </c>
      <c r="AU660" s="70" t="s">
        <v>75</v>
      </c>
      <c r="AV660" s="71">
        <f t="shared" si="164"/>
        <v>0</v>
      </c>
      <c r="AW660" s="58"/>
      <c r="AX660" s="58"/>
      <c r="AY660" s="58"/>
      <c r="AZ660" s="58"/>
      <c r="BA660" s="58"/>
      <c r="BB660" s="58"/>
      <c r="BC660" s="58"/>
      <c r="BD660" s="58"/>
      <c r="BE660" s="61"/>
    </row>
    <row r="661" spans="1:57" ht="34.049999999999997" customHeight="1" x14ac:dyDescent="0.3">
      <c r="A661" s="702"/>
      <c r="B661" s="675"/>
      <c r="C661" s="672"/>
      <c r="D661" s="72" t="s">
        <v>76</v>
      </c>
      <c r="E661" s="678"/>
      <c r="F661" s="672"/>
      <c r="G661" s="73">
        <f t="shared" si="163"/>
        <v>0</v>
      </c>
      <c r="H661" s="74">
        <f t="shared" si="169"/>
        <v>0</v>
      </c>
      <c r="I661" s="75"/>
      <c r="J661" s="75"/>
      <c r="K661" s="75"/>
      <c r="L661" s="76"/>
      <c r="M661" s="77">
        <f t="shared" si="262"/>
        <v>0</v>
      </c>
      <c r="N661" s="78"/>
      <c r="O661" s="78"/>
      <c r="P661" s="78"/>
      <c r="Q661" s="78"/>
      <c r="R661" s="81"/>
      <c r="S661" s="62"/>
      <c r="T661" s="62"/>
      <c r="U661" s="62"/>
      <c r="V661" s="108"/>
      <c r="W661" s="108"/>
      <c r="X661" s="63"/>
      <c r="Y661" s="109"/>
      <c r="Z661" s="63"/>
      <c r="AA661" s="64"/>
      <c r="AB661" s="65"/>
      <c r="AC661" s="65"/>
      <c r="AD661" s="65"/>
      <c r="AE661" s="65"/>
      <c r="AF661" s="66"/>
      <c r="AG661" s="82"/>
      <c r="AH661" s="85"/>
      <c r="AI661" s="84"/>
      <c r="AJ661" s="83">
        <f t="shared" si="267"/>
        <v>0</v>
      </c>
      <c r="AK661" s="84" t="s">
        <v>77</v>
      </c>
      <c r="AL661" s="75" t="s">
        <v>77</v>
      </c>
      <c r="AM661" s="85" t="s">
        <v>77</v>
      </c>
      <c r="AN661" s="82"/>
      <c r="AO661" s="75"/>
      <c r="AP661" s="85"/>
      <c r="AQ661" s="82" t="s">
        <v>75</v>
      </c>
      <c r="AR661" s="75" t="s">
        <v>75</v>
      </c>
      <c r="AS661" s="75" t="s">
        <v>75</v>
      </c>
      <c r="AT661" s="75" t="s">
        <v>75</v>
      </c>
      <c r="AU661" s="85" t="s">
        <v>75</v>
      </c>
      <c r="AV661" s="86">
        <f t="shared" si="164"/>
        <v>0</v>
      </c>
      <c r="AW661" s="108"/>
      <c r="AX661" s="108"/>
      <c r="AY661" s="108"/>
      <c r="AZ661" s="108"/>
      <c r="BA661" s="108"/>
      <c r="BB661" s="108"/>
      <c r="BC661" s="108"/>
      <c r="BD661" s="108"/>
      <c r="BE661" s="63"/>
    </row>
    <row r="662" spans="1:57" ht="34.049999999999997" customHeight="1" x14ac:dyDescent="0.3">
      <c r="A662" s="702"/>
      <c r="B662" s="675"/>
      <c r="C662" s="672"/>
      <c r="D662" s="72" t="s">
        <v>78</v>
      </c>
      <c r="E662" s="678"/>
      <c r="F662" s="672"/>
      <c r="G662" s="73">
        <f t="shared" si="163"/>
        <v>0</v>
      </c>
      <c r="H662" s="74">
        <f t="shared" si="169"/>
        <v>0</v>
      </c>
      <c r="I662" s="75"/>
      <c r="J662" s="75"/>
      <c r="K662" s="75"/>
      <c r="L662" s="76"/>
      <c r="M662" s="77">
        <f t="shared" si="262"/>
        <v>0</v>
      </c>
      <c r="N662" s="78"/>
      <c r="O662" s="78"/>
      <c r="P662" s="78"/>
      <c r="Q662" s="78"/>
      <c r="R662" s="81"/>
      <c r="S662" s="62"/>
      <c r="T662" s="62"/>
      <c r="U662" s="62"/>
      <c r="V662" s="108"/>
      <c r="W662" s="108"/>
      <c r="X662" s="63"/>
      <c r="Y662" s="109"/>
      <c r="Z662" s="63"/>
      <c r="AA662" s="64"/>
      <c r="AB662" s="65"/>
      <c r="AC662" s="65"/>
      <c r="AD662" s="65"/>
      <c r="AE662" s="65"/>
      <c r="AF662" s="66"/>
      <c r="AG662" s="82"/>
      <c r="AH662" s="85"/>
      <c r="AI662" s="84"/>
      <c r="AJ662" s="83">
        <f>SUM(AK662:AM662)</f>
        <v>0</v>
      </c>
      <c r="AK662" s="84"/>
      <c r="AL662" s="75"/>
      <c r="AM662" s="85"/>
      <c r="AN662" s="82" t="s">
        <v>75</v>
      </c>
      <c r="AO662" s="75" t="s">
        <v>75</v>
      </c>
      <c r="AP662" s="85" t="s">
        <v>75</v>
      </c>
      <c r="AQ662" s="82" t="s">
        <v>75</v>
      </c>
      <c r="AR662" s="75" t="s">
        <v>75</v>
      </c>
      <c r="AS662" s="75" t="s">
        <v>75</v>
      </c>
      <c r="AT662" s="75" t="s">
        <v>75</v>
      </c>
      <c r="AU662" s="85" t="s">
        <v>75</v>
      </c>
      <c r="AV662" s="86">
        <f t="shared" si="164"/>
        <v>0</v>
      </c>
      <c r="AW662" s="108"/>
      <c r="AX662" s="108"/>
      <c r="AY662" s="108"/>
      <c r="AZ662" s="108"/>
      <c r="BA662" s="108"/>
      <c r="BB662" s="108"/>
      <c r="BC662" s="108"/>
      <c r="BD662" s="108"/>
      <c r="BE662" s="63"/>
    </row>
    <row r="663" spans="1:57" ht="34.049999999999997" customHeight="1" x14ac:dyDescent="0.3">
      <c r="A663" s="702"/>
      <c r="B663" s="675"/>
      <c r="C663" s="672"/>
      <c r="D663" s="72" t="s">
        <v>79</v>
      </c>
      <c r="E663" s="678"/>
      <c r="F663" s="672"/>
      <c r="G663" s="73">
        <f t="shared" si="163"/>
        <v>50</v>
      </c>
      <c r="H663" s="74">
        <f t="shared" si="169"/>
        <v>0</v>
      </c>
      <c r="I663" s="75"/>
      <c r="J663" s="75"/>
      <c r="K663" s="75"/>
      <c r="L663" s="76"/>
      <c r="M663" s="77">
        <f t="shared" si="262"/>
        <v>49</v>
      </c>
      <c r="N663" s="78">
        <v>49</v>
      </c>
      <c r="O663" s="78"/>
      <c r="P663" s="78"/>
      <c r="Q663" s="78"/>
      <c r="R663" s="81"/>
      <c r="S663" s="62"/>
      <c r="T663" s="62"/>
      <c r="U663" s="62"/>
      <c r="V663" s="108">
        <v>48</v>
      </c>
      <c r="W663" s="108">
        <v>1</v>
      </c>
      <c r="X663" s="63"/>
      <c r="Y663" s="109">
        <v>45</v>
      </c>
      <c r="Z663" s="63">
        <v>4</v>
      </c>
      <c r="AA663" s="64"/>
      <c r="AB663" s="65">
        <v>17</v>
      </c>
      <c r="AC663" s="65">
        <v>17</v>
      </c>
      <c r="AD663" s="65">
        <v>6</v>
      </c>
      <c r="AE663" s="65">
        <v>39</v>
      </c>
      <c r="AF663" s="66">
        <v>1</v>
      </c>
      <c r="AG663" s="82">
        <v>40</v>
      </c>
      <c r="AH663" s="85">
        <v>21</v>
      </c>
      <c r="AI663" s="84">
        <v>104</v>
      </c>
      <c r="AJ663" s="83">
        <f t="shared" ref="AJ663:AJ664" si="268">SUM(AQ663:AU663)</f>
        <v>49</v>
      </c>
      <c r="AK663" s="84" t="s">
        <v>77</v>
      </c>
      <c r="AL663" s="75" t="s">
        <v>77</v>
      </c>
      <c r="AM663" s="85" t="s">
        <v>77</v>
      </c>
      <c r="AN663" s="82" t="s">
        <v>75</v>
      </c>
      <c r="AO663" s="75" t="s">
        <v>75</v>
      </c>
      <c r="AP663" s="85" t="s">
        <v>75</v>
      </c>
      <c r="AQ663" s="82">
        <v>2</v>
      </c>
      <c r="AR663" s="75">
        <v>0</v>
      </c>
      <c r="AS663" s="75">
        <v>39</v>
      </c>
      <c r="AT663" s="75">
        <v>8</v>
      </c>
      <c r="AU663" s="85"/>
      <c r="AV663" s="86">
        <f t="shared" si="164"/>
        <v>1</v>
      </c>
      <c r="AW663" s="108"/>
      <c r="AX663" s="108"/>
      <c r="AY663" s="108"/>
      <c r="AZ663" s="108"/>
      <c r="BA663" s="108">
        <v>1</v>
      </c>
      <c r="BB663" s="108"/>
      <c r="BC663" s="108"/>
      <c r="BD663" s="108"/>
      <c r="BE663" s="63"/>
    </row>
    <row r="664" spans="1:57" ht="34.049999999999997" customHeight="1" x14ac:dyDescent="0.3">
      <c r="A664" s="703"/>
      <c r="B664" s="676"/>
      <c r="C664" s="673"/>
      <c r="D664" s="89" t="s">
        <v>80</v>
      </c>
      <c r="E664" s="679"/>
      <c r="F664" s="673"/>
      <c r="G664" s="90">
        <f t="shared" ref="G664:G918" si="269">SUM(M664,AV664)</f>
        <v>0</v>
      </c>
      <c r="H664" s="91">
        <f t="shared" si="169"/>
        <v>0</v>
      </c>
      <c r="I664" s="92"/>
      <c r="J664" s="92"/>
      <c r="K664" s="92"/>
      <c r="L664" s="93"/>
      <c r="M664" s="110">
        <f t="shared" si="262"/>
        <v>0</v>
      </c>
      <c r="N664" s="98"/>
      <c r="O664" s="98"/>
      <c r="P664" s="98"/>
      <c r="Q664" s="98"/>
      <c r="R664" s="99"/>
      <c r="S664" s="114"/>
      <c r="T664" s="114"/>
      <c r="U664" s="114"/>
      <c r="V664" s="98"/>
      <c r="W664" s="98"/>
      <c r="X664" s="99"/>
      <c r="Y664" s="97"/>
      <c r="Z664" s="99"/>
      <c r="AA664" s="103"/>
      <c r="AB664" s="92"/>
      <c r="AC664" s="92"/>
      <c r="AD664" s="92"/>
      <c r="AE664" s="92"/>
      <c r="AF664" s="93"/>
      <c r="AG664" s="103"/>
      <c r="AH664" s="106"/>
      <c r="AI664" s="105"/>
      <c r="AJ664" s="104">
        <f t="shared" si="268"/>
        <v>0</v>
      </c>
      <c r="AK664" s="105" t="s">
        <v>75</v>
      </c>
      <c r="AL664" s="92" t="s">
        <v>75</v>
      </c>
      <c r="AM664" s="106" t="s">
        <v>75</v>
      </c>
      <c r="AN664" s="103" t="s">
        <v>75</v>
      </c>
      <c r="AO664" s="92" t="s">
        <v>77</v>
      </c>
      <c r="AP664" s="106" t="s">
        <v>77</v>
      </c>
      <c r="AQ664" s="103"/>
      <c r="AR664" s="92"/>
      <c r="AS664" s="92"/>
      <c r="AT664" s="92"/>
      <c r="AU664" s="106"/>
      <c r="AV664" s="107">
        <f t="shared" ref="AV664:AV918" si="270">SUM(AW664:BE664)</f>
        <v>0</v>
      </c>
      <c r="AW664" s="98"/>
      <c r="AX664" s="98"/>
      <c r="AY664" s="98"/>
      <c r="AZ664" s="98"/>
      <c r="BA664" s="98"/>
      <c r="BB664" s="98"/>
      <c r="BC664" s="98"/>
      <c r="BD664" s="98"/>
      <c r="BE664" s="99"/>
    </row>
    <row r="665" spans="1:57" ht="34.049999999999997" customHeight="1" x14ac:dyDescent="0.3">
      <c r="A665" s="713" t="s">
        <v>342</v>
      </c>
      <c r="B665" s="674" t="s">
        <v>343</v>
      </c>
      <c r="C665" s="735" t="s">
        <v>344</v>
      </c>
      <c r="D665" s="51" t="s">
        <v>74</v>
      </c>
      <c r="E665" s="724">
        <v>371</v>
      </c>
      <c r="F665" s="681">
        <f>E665-SUM(M665:M669)</f>
        <v>8</v>
      </c>
      <c r="G665" s="53">
        <f t="shared" si="269"/>
        <v>55</v>
      </c>
      <c r="H665" s="54">
        <f t="shared" si="169"/>
        <v>1</v>
      </c>
      <c r="I665" s="55"/>
      <c r="J665" s="55"/>
      <c r="K665" s="55">
        <v>1</v>
      </c>
      <c r="L665" s="56"/>
      <c r="M665" s="57">
        <f t="shared" si="262"/>
        <v>54</v>
      </c>
      <c r="N665" s="58">
        <v>54</v>
      </c>
      <c r="O665" s="58"/>
      <c r="P665" s="58"/>
      <c r="Q665" s="58"/>
      <c r="R665" s="59"/>
      <c r="S665" s="60">
        <v>3</v>
      </c>
      <c r="T665" s="58">
        <v>3</v>
      </c>
      <c r="U665" s="58"/>
      <c r="V665" s="55">
        <v>48</v>
      </c>
      <c r="W665" s="58"/>
      <c r="X665" s="61"/>
      <c r="Y665" s="62">
        <v>46</v>
      </c>
      <c r="Z665" s="63">
        <v>8</v>
      </c>
      <c r="AA665" s="64"/>
      <c r="AB665" s="65">
        <v>21</v>
      </c>
      <c r="AC665" s="65">
        <v>20</v>
      </c>
      <c r="AD665" s="65">
        <v>2</v>
      </c>
      <c r="AE665" s="65">
        <v>41</v>
      </c>
      <c r="AF665" s="66">
        <v>6</v>
      </c>
      <c r="AG665" s="64">
        <v>41.4</v>
      </c>
      <c r="AH665" s="66">
        <v>22.8</v>
      </c>
      <c r="AI665" s="67">
        <v>10.5</v>
      </c>
      <c r="AJ665" s="68">
        <f t="shared" ref="AJ665:AJ666" si="271">SUM(AN665:AP665)</f>
        <v>54</v>
      </c>
      <c r="AK665" s="69" t="s">
        <v>75</v>
      </c>
      <c r="AL665" s="55" t="s">
        <v>75</v>
      </c>
      <c r="AM665" s="70" t="s">
        <v>75</v>
      </c>
      <c r="AN665" s="67">
        <v>3</v>
      </c>
      <c r="AO665" s="55">
        <v>51</v>
      </c>
      <c r="AP665" s="70"/>
      <c r="AQ665" s="67" t="s">
        <v>75</v>
      </c>
      <c r="AR665" s="55" t="s">
        <v>75</v>
      </c>
      <c r="AS665" s="55" t="s">
        <v>75</v>
      </c>
      <c r="AT665" s="55" t="s">
        <v>75</v>
      </c>
      <c r="AU665" s="56" t="s">
        <v>75</v>
      </c>
      <c r="AV665" s="71">
        <f t="shared" si="270"/>
        <v>1</v>
      </c>
      <c r="AW665" s="58"/>
      <c r="AX665" s="58"/>
      <c r="AY665" s="58"/>
      <c r="AZ665" s="58"/>
      <c r="BA665" s="58">
        <v>1</v>
      </c>
      <c r="BB665" s="58"/>
      <c r="BC665" s="58"/>
      <c r="BD665" s="58"/>
      <c r="BE665" s="61"/>
    </row>
    <row r="666" spans="1:57" ht="34.049999999999997" customHeight="1" x14ac:dyDescent="0.3">
      <c r="A666" s="702"/>
      <c r="B666" s="675"/>
      <c r="C666" s="672"/>
      <c r="D666" s="72" t="s">
        <v>76</v>
      </c>
      <c r="E666" s="678"/>
      <c r="F666" s="672"/>
      <c r="G666" s="73">
        <f t="shared" si="269"/>
        <v>0</v>
      </c>
      <c r="H666" s="74">
        <f t="shared" si="169"/>
        <v>0</v>
      </c>
      <c r="I666" s="75"/>
      <c r="J666" s="75"/>
      <c r="K666" s="75"/>
      <c r="L666" s="76"/>
      <c r="M666" s="77">
        <f t="shared" si="262"/>
        <v>0</v>
      </c>
      <c r="N666" s="78"/>
      <c r="O666" s="78"/>
      <c r="P666" s="78"/>
      <c r="Q666" s="78"/>
      <c r="R666" s="79"/>
      <c r="S666" s="80"/>
      <c r="T666" s="75"/>
      <c r="U666" s="75"/>
      <c r="V666" s="78"/>
      <c r="W666" s="78"/>
      <c r="X666" s="81"/>
      <c r="Y666" s="62"/>
      <c r="Z666" s="63"/>
      <c r="AA666" s="64"/>
      <c r="AB666" s="65"/>
      <c r="AC666" s="65"/>
      <c r="AD666" s="65"/>
      <c r="AE666" s="65"/>
      <c r="AF666" s="66"/>
      <c r="AG666" s="82"/>
      <c r="AH666" s="76"/>
      <c r="AI666" s="82"/>
      <c r="AJ666" s="83">
        <f t="shared" si="271"/>
        <v>0</v>
      </c>
      <c r="AK666" s="84" t="s">
        <v>77</v>
      </c>
      <c r="AL666" s="75" t="s">
        <v>77</v>
      </c>
      <c r="AM666" s="85" t="s">
        <v>77</v>
      </c>
      <c r="AN666" s="82"/>
      <c r="AO666" s="75"/>
      <c r="AP666" s="85"/>
      <c r="AQ666" s="82" t="s">
        <v>75</v>
      </c>
      <c r="AR666" s="75" t="s">
        <v>75</v>
      </c>
      <c r="AS666" s="75" t="s">
        <v>75</v>
      </c>
      <c r="AT666" s="75" t="s">
        <v>75</v>
      </c>
      <c r="AU666" s="76" t="s">
        <v>75</v>
      </c>
      <c r="AV666" s="86">
        <f t="shared" si="270"/>
        <v>0</v>
      </c>
      <c r="AW666" s="78"/>
      <c r="AX666" s="78"/>
      <c r="AY666" s="78"/>
      <c r="AZ666" s="78"/>
      <c r="BA666" s="78"/>
      <c r="BB666" s="78"/>
      <c r="BC666" s="78"/>
      <c r="BD666" s="78"/>
      <c r="BE666" s="81"/>
    </row>
    <row r="667" spans="1:57" ht="34.049999999999997" customHeight="1" x14ac:dyDescent="0.3">
      <c r="A667" s="702"/>
      <c r="B667" s="675"/>
      <c r="C667" s="672"/>
      <c r="D667" s="72" t="s">
        <v>78</v>
      </c>
      <c r="E667" s="678"/>
      <c r="F667" s="672"/>
      <c r="G667" s="73">
        <f t="shared" si="269"/>
        <v>8</v>
      </c>
      <c r="H667" s="74">
        <f t="shared" si="169"/>
        <v>0</v>
      </c>
      <c r="I667" s="75"/>
      <c r="J667" s="75"/>
      <c r="K667" s="75"/>
      <c r="L667" s="76"/>
      <c r="M667" s="77">
        <f t="shared" si="262"/>
        <v>8</v>
      </c>
      <c r="N667" s="78"/>
      <c r="O667" s="78">
        <v>8</v>
      </c>
      <c r="P667" s="78"/>
      <c r="Q667" s="87"/>
      <c r="R667" s="79"/>
      <c r="S667" s="80"/>
      <c r="T667" s="78"/>
      <c r="U667" s="78">
        <v>8</v>
      </c>
      <c r="V667" s="78"/>
      <c r="W667" s="78"/>
      <c r="X667" s="81"/>
      <c r="Y667" s="62">
        <v>8</v>
      </c>
      <c r="Z667" s="63"/>
      <c r="AA667" s="64"/>
      <c r="AB667" s="65">
        <v>3</v>
      </c>
      <c r="AC667" s="65">
        <v>3</v>
      </c>
      <c r="AD667" s="65">
        <v>1</v>
      </c>
      <c r="AE667" s="65">
        <v>7</v>
      </c>
      <c r="AF667" s="66"/>
      <c r="AG667" s="82">
        <v>45.3</v>
      </c>
      <c r="AH667" s="76">
        <v>20.5</v>
      </c>
      <c r="AI667" s="82">
        <v>96</v>
      </c>
      <c r="AJ667" s="83">
        <f>SUM(AK667:AM667)</f>
        <v>8</v>
      </c>
      <c r="AK667" s="84"/>
      <c r="AL667" s="75">
        <v>8</v>
      </c>
      <c r="AM667" s="85"/>
      <c r="AN667" s="82" t="s">
        <v>75</v>
      </c>
      <c r="AO667" s="75" t="s">
        <v>75</v>
      </c>
      <c r="AP667" s="85" t="s">
        <v>75</v>
      </c>
      <c r="AQ667" s="82" t="s">
        <v>75</v>
      </c>
      <c r="AR667" s="75" t="s">
        <v>75</v>
      </c>
      <c r="AS667" s="75" t="s">
        <v>75</v>
      </c>
      <c r="AT667" s="75" t="s">
        <v>75</v>
      </c>
      <c r="AU667" s="76" t="s">
        <v>75</v>
      </c>
      <c r="AV667" s="86">
        <f t="shared" si="270"/>
        <v>0</v>
      </c>
      <c r="AW667" s="78"/>
      <c r="AX667" s="78"/>
      <c r="AY667" s="78"/>
      <c r="AZ667" s="78"/>
      <c r="BA667" s="78"/>
      <c r="BB667" s="78"/>
      <c r="BC667" s="78"/>
      <c r="BD667" s="78"/>
      <c r="BE667" s="81"/>
    </row>
    <row r="668" spans="1:57" ht="34.049999999999997" customHeight="1" x14ac:dyDescent="0.3">
      <c r="A668" s="702"/>
      <c r="B668" s="675"/>
      <c r="C668" s="672"/>
      <c r="D668" s="72" t="s">
        <v>79</v>
      </c>
      <c r="E668" s="678"/>
      <c r="F668" s="672"/>
      <c r="G668" s="73">
        <f t="shared" si="269"/>
        <v>307</v>
      </c>
      <c r="H668" s="74">
        <f t="shared" si="169"/>
        <v>6</v>
      </c>
      <c r="I668" s="75"/>
      <c r="J668" s="75">
        <v>5</v>
      </c>
      <c r="K668" s="75">
        <v>1</v>
      </c>
      <c r="L668" s="76"/>
      <c r="M668" s="77">
        <f t="shared" si="262"/>
        <v>301</v>
      </c>
      <c r="N668" s="78">
        <v>301</v>
      </c>
      <c r="O668" s="78"/>
      <c r="P668" s="78"/>
      <c r="Q668" s="78"/>
      <c r="R668" s="79"/>
      <c r="S668" s="80">
        <v>22</v>
      </c>
      <c r="T668" s="78">
        <v>13</v>
      </c>
      <c r="U668" s="78"/>
      <c r="V668" s="78">
        <v>266</v>
      </c>
      <c r="W668" s="78"/>
      <c r="X668" s="81"/>
      <c r="Y668" s="62">
        <v>280</v>
      </c>
      <c r="Z668" s="63">
        <v>21</v>
      </c>
      <c r="AA668" s="64"/>
      <c r="AB668" s="65">
        <v>48</v>
      </c>
      <c r="AC668" s="65">
        <v>47</v>
      </c>
      <c r="AD668" s="65">
        <v>33</v>
      </c>
      <c r="AE668" s="65">
        <v>206</v>
      </c>
      <c r="AF668" s="66">
        <v>27</v>
      </c>
      <c r="AG668" s="82">
        <v>41.5</v>
      </c>
      <c r="AH668" s="76">
        <v>14.1</v>
      </c>
      <c r="AI668" s="82">
        <v>106.5</v>
      </c>
      <c r="AJ668" s="83">
        <f t="shared" ref="AJ668:AJ669" si="272">SUM(AQ668:AU668)</f>
        <v>301</v>
      </c>
      <c r="AK668" s="84" t="s">
        <v>77</v>
      </c>
      <c r="AL668" s="75" t="s">
        <v>77</v>
      </c>
      <c r="AM668" s="85" t="s">
        <v>77</v>
      </c>
      <c r="AN668" s="82" t="s">
        <v>75</v>
      </c>
      <c r="AO668" s="75" t="s">
        <v>75</v>
      </c>
      <c r="AP668" s="85" t="s">
        <v>75</v>
      </c>
      <c r="AQ668" s="88">
        <v>19</v>
      </c>
      <c r="AR668" s="76">
        <v>39</v>
      </c>
      <c r="AS668" s="76">
        <v>112</v>
      </c>
      <c r="AT668" s="76">
        <v>129</v>
      </c>
      <c r="AU668" s="85">
        <v>2</v>
      </c>
      <c r="AV668" s="86">
        <f t="shared" si="270"/>
        <v>6</v>
      </c>
      <c r="AW668" s="78"/>
      <c r="AX668" s="78"/>
      <c r="AY668" s="78">
        <v>2</v>
      </c>
      <c r="AZ668" s="78"/>
      <c r="BA668" s="78">
        <v>2</v>
      </c>
      <c r="BB668" s="78"/>
      <c r="BC668" s="78"/>
      <c r="BD668" s="78">
        <v>2</v>
      </c>
      <c r="BE668" s="81"/>
    </row>
    <row r="669" spans="1:57" ht="34.049999999999997" customHeight="1" x14ac:dyDescent="0.3">
      <c r="A669" s="702"/>
      <c r="B669" s="676"/>
      <c r="C669" s="734"/>
      <c r="D669" s="89" t="s">
        <v>80</v>
      </c>
      <c r="E669" s="679"/>
      <c r="F669" s="673"/>
      <c r="G669" s="90">
        <f t="shared" si="269"/>
        <v>0</v>
      </c>
      <c r="H669" s="91">
        <f t="shared" si="169"/>
        <v>0</v>
      </c>
      <c r="I669" s="92"/>
      <c r="J669" s="92"/>
      <c r="K669" s="92"/>
      <c r="L669" s="93"/>
      <c r="M669" s="94">
        <f t="shared" si="262"/>
        <v>0</v>
      </c>
      <c r="N669" s="95"/>
      <c r="O669" s="95"/>
      <c r="P669" s="95"/>
      <c r="Q669" s="95"/>
      <c r="R669" s="96"/>
      <c r="S669" s="97"/>
      <c r="T669" s="98"/>
      <c r="U669" s="98"/>
      <c r="V669" s="98"/>
      <c r="W669" s="98"/>
      <c r="X669" s="99"/>
      <c r="Y669" s="100"/>
      <c r="Z669" s="81"/>
      <c r="AA669" s="82"/>
      <c r="AB669" s="75"/>
      <c r="AC669" s="75"/>
      <c r="AD669" s="75"/>
      <c r="AE669" s="75"/>
      <c r="AF669" s="76"/>
      <c r="AG669" s="101"/>
      <c r="AH669" s="102"/>
      <c r="AI669" s="103"/>
      <c r="AJ669" s="104">
        <f t="shared" si="272"/>
        <v>0</v>
      </c>
      <c r="AK669" s="105" t="s">
        <v>75</v>
      </c>
      <c r="AL669" s="92" t="s">
        <v>75</v>
      </c>
      <c r="AM669" s="106" t="s">
        <v>75</v>
      </c>
      <c r="AN669" s="103" t="s">
        <v>75</v>
      </c>
      <c r="AO669" s="92" t="s">
        <v>77</v>
      </c>
      <c r="AP669" s="106" t="s">
        <v>77</v>
      </c>
      <c r="AQ669" s="103"/>
      <c r="AR669" s="92"/>
      <c r="AS669" s="92"/>
      <c r="AT669" s="92"/>
      <c r="AU669" s="93"/>
      <c r="AV669" s="107">
        <f t="shared" si="270"/>
        <v>0</v>
      </c>
      <c r="AW669" s="98"/>
      <c r="AX669" s="98"/>
      <c r="AY669" s="98"/>
      <c r="AZ669" s="98"/>
      <c r="BA669" s="98"/>
      <c r="BB669" s="98"/>
      <c r="BC669" s="98"/>
      <c r="BD669" s="98"/>
      <c r="BE669" s="99"/>
    </row>
    <row r="670" spans="1:57" ht="34.049999999999997" customHeight="1" x14ac:dyDescent="0.3">
      <c r="A670" s="702"/>
      <c r="B670" s="674" t="s">
        <v>345</v>
      </c>
      <c r="C670" s="735" t="s">
        <v>346</v>
      </c>
      <c r="D670" s="51" t="s">
        <v>74</v>
      </c>
      <c r="E670" s="724">
        <v>55</v>
      </c>
      <c r="F670" s="681">
        <f>E670-SUM(M670:M674)</f>
        <v>-5</v>
      </c>
      <c r="G670" s="53">
        <f t="shared" si="269"/>
        <v>0</v>
      </c>
      <c r="H670" s="54">
        <f t="shared" si="169"/>
        <v>0</v>
      </c>
      <c r="I670" s="55"/>
      <c r="J670" s="55"/>
      <c r="K670" s="55"/>
      <c r="L670" s="56"/>
      <c r="M670" s="57">
        <f t="shared" si="262"/>
        <v>0</v>
      </c>
      <c r="N670" s="58"/>
      <c r="O670" s="58"/>
      <c r="P670" s="58"/>
      <c r="Q670" s="58"/>
      <c r="R670" s="61"/>
      <c r="S670" s="62"/>
      <c r="T670" s="62"/>
      <c r="U670" s="62"/>
      <c r="V670" s="108"/>
      <c r="W670" s="108"/>
      <c r="X670" s="63"/>
      <c r="Y670" s="60"/>
      <c r="Z670" s="61"/>
      <c r="AA670" s="67"/>
      <c r="AB670" s="55"/>
      <c r="AC670" s="55"/>
      <c r="AD670" s="55"/>
      <c r="AE670" s="55"/>
      <c r="AF670" s="56"/>
      <c r="AG670" s="67"/>
      <c r="AH670" s="70"/>
      <c r="AI670" s="69"/>
      <c r="AJ670" s="68">
        <f t="shared" ref="AJ670:AJ671" si="273">SUM(AN670:AP670)</f>
        <v>0</v>
      </c>
      <c r="AK670" s="69" t="s">
        <v>75</v>
      </c>
      <c r="AL670" s="55" t="s">
        <v>75</v>
      </c>
      <c r="AM670" s="70" t="s">
        <v>75</v>
      </c>
      <c r="AN670" s="67"/>
      <c r="AO670" s="55"/>
      <c r="AP670" s="70"/>
      <c r="AQ670" s="67" t="s">
        <v>75</v>
      </c>
      <c r="AR670" s="55" t="s">
        <v>75</v>
      </c>
      <c r="AS670" s="55" t="s">
        <v>75</v>
      </c>
      <c r="AT670" s="55" t="s">
        <v>75</v>
      </c>
      <c r="AU670" s="70" t="s">
        <v>75</v>
      </c>
      <c r="AV670" s="71">
        <f t="shared" si="270"/>
        <v>0</v>
      </c>
      <c r="AW670" s="108"/>
      <c r="AX670" s="108"/>
      <c r="AY670" s="108"/>
      <c r="AZ670" s="108"/>
      <c r="BA670" s="108"/>
      <c r="BB670" s="108"/>
      <c r="BC670" s="108"/>
      <c r="BD670" s="108"/>
      <c r="BE670" s="63"/>
    </row>
    <row r="671" spans="1:57" ht="34.049999999999997" customHeight="1" x14ac:dyDescent="0.3">
      <c r="A671" s="702"/>
      <c r="B671" s="675"/>
      <c r="C671" s="672"/>
      <c r="D671" s="72" t="s">
        <v>76</v>
      </c>
      <c r="E671" s="678"/>
      <c r="F671" s="672"/>
      <c r="G671" s="73">
        <f t="shared" si="269"/>
        <v>0</v>
      </c>
      <c r="H671" s="74">
        <f t="shared" si="169"/>
        <v>0</v>
      </c>
      <c r="I671" s="75"/>
      <c r="J671" s="75"/>
      <c r="K671" s="75"/>
      <c r="L671" s="76"/>
      <c r="M671" s="77">
        <f t="shared" si="262"/>
        <v>0</v>
      </c>
      <c r="N671" s="78"/>
      <c r="O671" s="78"/>
      <c r="P671" s="78"/>
      <c r="Q671" s="78"/>
      <c r="R671" s="81"/>
      <c r="S671" s="62"/>
      <c r="T671" s="62"/>
      <c r="U671" s="62"/>
      <c r="V671" s="108"/>
      <c r="W671" s="108"/>
      <c r="X671" s="63"/>
      <c r="Y671" s="109"/>
      <c r="Z671" s="63"/>
      <c r="AA671" s="64"/>
      <c r="AB671" s="65"/>
      <c r="AC671" s="65"/>
      <c r="AD671" s="65"/>
      <c r="AE671" s="65"/>
      <c r="AF671" s="66"/>
      <c r="AG671" s="82"/>
      <c r="AH671" s="85"/>
      <c r="AI671" s="84"/>
      <c r="AJ671" s="83">
        <f t="shared" si="273"/>
        <v>0</v>
      </c>
      <c r="AK671" s="84" t="s">
        <v>77</v>
      </c>
      <c r="AL671" s="75" t="s">
        <v>77</v>
      </c>
      <c r="AM671" s="85" t="s">
        <v>77</v>
      </c>
      <c r="AN671" s="82"/>
      <c r="AO671" s="75"/>
      <c r="AP671" s="85"/>
      <c r="AQ671" s="82" t="s">
        <v>75</v>
      </c>
      <c r="AR671" s="75" t="s">
        <v>75</v>
      </c>
      <c r="AS671" s="75" t="s">
        <v>75</v>
      </c>
      <c r="AT671" s="75" t="s">
        <v>75</v>
      </c>
      <c r="AU671" s="85" t="s">
        <v>75</v>
      </c>
      <c r="AV671" s="86">
        <f t="shared" si="270"/>
        <v>0</v>
      </c>
      <c r="AW671" s="108"/>
      <c r="AX671" s="108"/>
      <c r="AY671" s="108"/>
      <c r="AZ671" s="108"/>
      <c r="BA671" s="108"/>
      <c r="BB671" s="108"/>
      <c r="BC671" s="108"/>
      <c r="BD671" s="108"/>
      <c r="BE671" s="63"/>
    </row>
    <row r="672" spans="1:57" ht="34.049999999999997" customHeight="1" x14ac:dyDescent="0.3">
      <c r="A672" s="702"/>
      <c r="B672" s="675"/>
      <c r="C672" s="672"/>
      <c r="D672" s="72" t="s">
        <v>78</v>
      </c>
      <c r="E672" s="678"/>
      <c r="F672" s="672"/>
      <c r="G672" s="73">
        <f t="shared" si="269"/>
        <v>0</v>
      </c>
      <c r="H672" s="74">
        <f t="shared" si="169"/>
        <v>0</v>
      </c>
      <c r="I672" s="75"/>
      <c r="J672" s="75"/>
      <c r="K672" s="75"/>
      <c r="L672" s="76"/>
      <c r="M672" s="77">
        <f t="shared" si="262"/>
        <v>0</v>
      </c>
      <c r="N672" s="78"/>
      <c r="O672" s="78"/>
      <c r="P672" s="78"/>
      <c r="Q672" s="78"/>
      <c r="R672" s="81"/>
      <c r="S672" s="62"/>
      <c r="T672" s="62"/>
      <c r="U672" s="62"/>
      <c r="V672" s="108"/>
      <c r="W672" s="108"/>
      <c r="X672" s="63"/>
      <c r="Y672" s="109"/>
      <c r="Z672" s="63"/>
      <c r="AA672" s="64"/>
      <c r="AB672" s="65"/>
      <c r="AC672" s="65"/>
      <c r="AD672" s="65"/>
      <c r="AE672" s="65"/>
      <c r="AF672" s="66"/>
      <c r="AG672" s="82"/>
      <c r="AH672" s="85"/>
      <c r="AI672" s="84"/>
      <c r="AJ672" s="83">
        <f>SUM(AK672:AM672)</f>
        <v>0</v>
      </c>
      <c r="AK672" s="84"/>
      <c r="AL672" s="75"/>
      <c r="AM672" s="85"/>
      <c r="AN672" s="82" t="s">
        <v>75</v>
      </c>
      <c r="AO672" s="75" t="s">
        <v>75</v>
      </c>
      <c r="AP672" s="85" t="s">
        <v>75</v>
      </c>
      <c r="AQ672" s="82" t="s">
        <v>75</v>
      </c>
      <c r="AR672" s="75" t="s">
        <v>75</v>
      </c>
      <c r="AS672" s="75" t="s">
        <v>75</v>
      </c>
      <c r="AT672" s="75" t="s">
        <v>75</v>
      </c>
      <c r="AU672" s="85" t="s">
        <v>75</v>
      </c>
      <c r="AV672" s="86">
        <f t="shared" si="270"/>
        <v>0</v>
      </c>
      <c r="AW672" s="108"/>
      <c r="AX672" s="108"/>
      <c r="AY672" s="108"/>
      <c r="AZ672" s="108"/>
      <c r="BA672" s="108"/>
      <c r="BB672" s="108"/>
      <c r="BC672" s="108"/>
      <c r="BD672" s="108"/>
      <c r="BE672" s="63"/>
    </row>
    <row r="673" spans="1:57" ht="34.049999999999997" customHeight="1" x14ac:dyDescent="0.3">
      <c r="A673" s="702"/>
      <c r="B673" s="675"/>
      <c r="C673" s="672"/>
      <c r="D673" s="72" t="s">
        <v>79</v>
      </c>
      <c r="E673" s="678"/>
      <c r="F673" s="672"/>
      <c r="G673" s="73">
        <f t="shared" si="269"/>
        <v>62</v>
      </c>
      <c r="H673" s="74">
        <f t="shared" si="169"/>
        <v>4</v>
      </c>
      <c r="I673" s="75"/>
      <c r="J673" s="75">
        <v>3</v>
      </c>
      <c r="K673" s="75">
        <v>1</v>
      </c>
      <c r="L673" s="76"/>
      <c r="M673" s="77">
        <f t="shared" si="262"/>
        <v>60</v>
      </c>
      <c r="N673" s="78">
        <v>60</v>
      </c>
      <c r="O673" s="78"/>
      <c r="P673" s="78"/>
      <c r="Q673" s="78"/>
      <c r="R673" s="81"/>
      <c r="S673" s="62">
        <v>13</v>
      </c>
      <c r="T673" s="62"/>
      <c r="U673" s="62"/>
      <c r="V673" s="108">
        <v>42</v>
      </c>
      <c r="W673" s="108">
        <v>5</v>
      </c>
      <c r="X673" s="63"/>
      <c r="Y673" s="109">
        <v>52</v>
      </c>
      <c r="Z673" s="63">
        <v>8</v>
      </c>
      <c r="AA673" s="64"/>
      <c r="AB673" s="65">
        <v>12</v>
      </c>
      <c r="AC673" s="65">
        <v>11</v>
      </c>
      <c r="AD673" s="65">
        <v>9</v>
      </c>
      <c r="AE673" s="65">
        <v>51</v>
      </c>
      <c r="AF673" s="66">
        <v>12</v>
      </c>
      <c r="AG673" s="82">
        <v>41.8</v>
      </c>
      <c r="AH673" s="85">
        <v>21.2</v>
      </c>
      <c r="AI673" s="84">
        <v>95.7</v>
      </c>
      <c r="AJ673" s="83">
        <f t="shared" ref="AJ673:AJ674" si="274">SUM(AQ673:AU673)</f>
        <v>60</v>
      </c>
      <c r="AK673" s="84" t="s">
        <v>77</v>
      </c>
      <c r="AL673" s="75" t="s">
        <v>77</v>
      </c>
      <c r="AM673" s="85" t="s">
        <v>77</v>
      </c>
      <c r="AN673" s="82" t="s">
        <v>75</v>
      </c>
      <c r="AO673" s="75" t="s">
        <v>75</v>
      </c>
      <c r="AP673" s="85" t="s">
        <v>75</v>
      </c>
      <c r="AQ673" s="82">
        <v>3</v>
      </c>
      <c r="AR673" s="75">
        <v>17</v>
      </c>
      <c r="AS673" s="75">
        <v>31</v>
      </c>
      <c r="AT673" s="75">
        <v>8</v>
      </c>
      <c r="AU673" s="85">
        <v>1</v>
      </c>
      <c r="AV673" s="86">
        <f t="shared" si="270"/>
        <v>2</v>
      </c>
      <c r="AW673" s="108"/>
      <c r="AX673" s="108"/>
      <c r="AY673" s="108"/>
      <c r="AZ673" s="108"/>
      <c r="BA673" s="108">
        <v>1</v>
      </c>
      <c r="BB673" s="108"/>
      <c r="BC673" s="108"/>
      <c r="BD673" s="108">
        <v>1</v>
      </c>
      <c r="BE673" s="63"/>
    </row>
    <row r="674" spans="1:57" ht="34.049999999999997" customHeight="1" x14ac:dyDescent="0.3">
      <c r="A674" s="702"/>
      <c r="B674" s="676"/>
      <c r="C674" s="734"/>
      <c r="D674" s="89" t="s">
        <v>80</v>
      </c>
      <c r="E674" s="679"/>
      <c r="F674" s="673"/>
      <c r="G674" s="90">
        <f t="shared" si="269"/>
        <v>0</v>
      </c>
      <c r="H674" s="91">
        <f t="shared" ref="H674:H928" si="275">SUM(I674:L674)</f>
        <v>0</v>
      </c>
      <c r="I674" s="92"/>
      <c r="J674" s="92"/>
      <c r="K674" s="92"/>
      <c r="L674" s="93"/>
      <c r="M674" s="110">
        <f t="shared" si="262"/>
        <v>0</v>
      </c>
      <c r="N674" s="98"/>
      <c r="O674" s="98"/>
      <c r="P674" s="98"/>
      <c r="Q674" s="98"/>
      <c r="R674" s="99"/>
      <c r="S674" s="100"/>
      <c r="T674" s="100"/>
      <c r="U674" s="100"/>
      <c r="V674" s="78"/>
      <c r="W674" s="78"/>
      <c r="X674" s="81"/>
      <c r="Y674" s="80"/>
      <c r="Z674" s="81"/>
      <c r="AA674" s="82"/>
      <c r="AB674" s="75"/>
      <c r="AC674" s="75"/>
      <c r="AD674" s="75"/>
      <c r="AE674" s="75"/>
      <c r="AF674" s="76"/>
      <c r="AG674" s="103"/>
      <c r="AH674" s="106"/>
      <c r="AI674" s="111"/>
      <c r="AJ674" s="112">
        <f t="shared" si="274"/>
        <v>0</v>
      </c>
      <c r="AK674" s="105" t="s">
        <v>75</v>
      </c>
      <c r="AL674" s="92" t="s">
        <v>75</v>
      </c>
      <c r="AM674" s="106" t="s">
        <v>75</v>
      </c>
      <c r="AN674" s="103" t="s">
        <v>75</v>
      </c>
      <c r="AO674" s="92" t="s">
        <v>77</v>
      </c>
      <c r="AP674" s="106" t="s">
        <v>77</v>
      </c>
      <c r="AQ674" s="103"/>
      <c r="AR674" s="92"/>
      <c r="AS674" s="92"/>
      <c r="AT674" s="92"/>
      <c r="AU674" s="106"/>
      <c r="AV674" s="107">
        <f t="shared" si="270"/>
        <v>0</v>
      </c>
      <c r="AW674" s="78"/>
      <c r="AX674" s="78"/>
      <c r="AY674" s="78"/>
      <c r="AZ674" s="78"/>
      <c r="BA674" s="78"/>
      <c r="BB674" s="78"/>
      <c r="BC674" s="78"/>
      <c r="BD674" s="78"/>
      <c r="BE674" s="81"/>
    </row>
    <row r="675" spans="1:57" ht="34.049999999999997" customHeight="1" x14ac:dyDescent="0.3">
      <c r="A675" s="702"/>
      <c r="B675" s="674" t="s">
        <v>347</v>
      </c>
      <c r="C675" s="735" t="s">
        <v>348</v>
      </c>
      <c r="D675" s="51" t="s">
        <v>74</v>
      </c>
      <c r="E675" s="724">
        <v>125</v>
      </c>
      <c r="F675" s="681">
        <f>E675-SUM(M675:M679)</f>
        <v>-3</v>
      </c>
      <c r="G675" s="53">
        <f t="shared" si="269"/>
        <v>0</v>
      </c>
      <c r="H675" s="54">
        <f t="shared" si="275"/>
        <v>0</v>
      </c>
      <c r="I675" s="55"/>
      <c r="J675" s="55"/>
      <c r="K675" s="55"/>
      <c r="L675" s="56"/>
      <c r="M675" s="57">
        <f t="shared" si="262"/>
        <v>0</v>
      </c>
      <c r="N675" s="58"/>
      <c r="O675" s="58"/>
      <c r="P675" s="58"/>
      <c r="Q675" s="58"/>
      <c r="R675" s="61"/>
      <c r="S675" s="113"/>
      <c r="T675" s="113"/>
      <c r="U675" s="113"/>
      <c r="V675" s="58"/>
      <c r="W675" s="58"/>
      <c r="X675" s="61"/>
      <c r="Y675" s="60"/>
      <c r="Z675" s="61"/>
      <c r="AA675" s="67"/>
      <c r="AB675" s="55"/>
      <c r="AC675" s="55"/>
      <c r="AD675" s="55"/>
      <c r="AE675" s="55"/>
      <c r="AF675" s="56"/>
      <c r="AG675" s="67"/>
      <c r="AH675" s="70"/>
      <c r="AI675" s="69"/>
      <c r="AJ675" s="68">
        <f t="shared" ref="AJ675:AJ676" si="276">SUM(AN675:AP675)</f>
        <v>0</v>
      </c>
      <c r="AK675" s="69" t="s">
        <v>75</v>
      </c>
      <c r="AL675" s="55" t="s">
        <v>75</v>
      </c>
      <c r="AM675" s="70" t="s">
        <v>75</v>
      </c>
      <c r="AN675" s="67"/>
      <c r="AO675" s="55"/>
      <c r="AP675" s="70"/>
      <c r="AQ675" s="67" t="s">
        <v>75</v>
      </c>
      <c r="AR675" s="55" t="s">
        <v>75</v>
      </c>
      <c r="AS675" s="55" t="s">
        <v>75</v>
      </c>
      <c r="AT675" s="55" t="s">
        <v>75</v>
      </c>
      <c r="AU675" s="70" t="s">
        <v>75</v>
      </c>
      <c r="AV675" s="71">
        <f t="shared" si="270"/>
        <v>0</v>
      </c>
      <c r="AW675" s="58"/>
      <c r="AX675" s="58"/>
      <c r="AY675" s="58"/>
      <c r="AZ675" s="58"/>
      <c r="BA675" s="58"/>
      <c r="BB675" s="58"/>
      <c r="BC675" s="58"/>
      <c r="BD675" s="58"/>
      <c r="BE675" s="61"/>
    </row>
    <row r="676" spans="1:57" ht="34.049999999999997" customHeight="1" x14ac:dyDescent="0.3">
      <c r="A676" s="702"/>
      <c r="B676" s="675"/>
      <c r="C676" s="672"/>
      <c r="D676" s="72" t="s">
        <v>76</v>
      </c>
      <c r="E676" s="678"/>
      <c r="F676" s="672"/>
      <c r="G676" s="73">
        <f t="shared" si="269"/>
        <v>0</v>
      </c>
      <c r="H676" s="74">
        <f t="shared" si="275"/>
        <v>0</v>
      </c>
      <c r="I676" s="75"/>
      <c r="J676" s="75"/>
      <c r="K676" s="75"/>
      <c r="L676" s="76"/>
      <c r="M676" s="77">
        <f t="shared" si="262"/>
        <v>0</v>
      </c>
      <c r="N676" s="78"/>
      <c r="O676" s="78"/>
      <c r="P676" s="78"/>
      <c r="Q676" s="78"/>
      <c r="R676" s="81"/>
      <c r="S676" s="62"/>
      <c r="T676" s="62"/>
      <c r="U676" s="62"/>
      <c r="V676" s="108"/>
      <c r="W676" s="108"/>
      <c r="X676" s="63"/>
      <c r="Y676" s="109"/>
      <c r="Z676" s="63"/>
      <c r="AA676" s="64"/>
      <c r="AB676" s="65"/>
      <c r="AC676" s="65"/>
      <c r="AD676" s="65"/>
      <c r="AE676" s="65"/>
      <c r="AF676" s="66"/>
      <c r="AG676" s="82"/>
      <c r="AH676" s="85"/>
      <c r="AI676" s="84"/>
      <c r="AJ676" s="83">
        <f t="shared" si="276"/>
        <v>0</v>
      </c>
      <c r="AK676" s="84" t="s">
        <v>77</v>
      </c>
      <c r="AL676" s="75" t="s">
        <v>77</v>
      </c>
      <c r="AM676" s="85" t="s">
        <v>77</v>
      </c>
      <c r="AN676" s="82"/>
      <c r="AO676" s="75"/>
      <c r="AP676" s="85"/>
      <c r="AQ676" s="82" t="s">
        <v>75</v>
      </c>
      <c r="AR676" s="75" t="s">
        <v>75</v>
      </c>
      <c r="AS676" s="75" t="s">
        <v>75</v>
      </c>
      <c r="AT676" s="75" t="s">
        <v>75</v>
      </c>
      <c r="AU676" s="85" t="s">
        <v>75</v>
      </c>
      <c r="AV676" s="86">
        <f t="shared" si="270"/>
        <v>0</v>
      </c>
      <c r="AW676" s="108"/>
      <c r="AX676" s="108"/>
      <c r="AY676" s="108"/>
      <c r="AZ676" s="108"/>
      <c r="BA676" s="108"/>
      <c r="BB676" s="108"/>
      <c r="BC676" s="108"/>
      <c r="BD676" s="108"/>
      <c r="BE676" s="63"/>
    </row>
    <row r="677" spans="1:57" ht="34.049999999999997" customHeight="1" x14ac:dyDescent="0.3">
      <c r="A677" s="702"/>
      <c r="B677" s="675"/>
      <c r="C677" s="672"/>
      <c r="D677" s="72" t="s">
        <v>78</v>
      </c>
      <c r="E677" s="678"/>
      <c r="F677" s="672"/>
      <c r="G677" s="73">
        <f t="shared" si="269"/>
        <v>0</v>
      </c>
      <c r="H677" s="74">
        <f t="shared" si="275"/>
        <v>0</v>
      </c>
      <c r="I677" s="75"/>
      <c r="J677" s="75"/>
      <c r="K677" s="75"/>
      <c r="L677" s="76"/>
      <c r="M677" s="77">
        <f t="shared" si="262"/>
        <v>0</v>
      </c>
      <c r="N677" s="78"/>
      <c r="O677" s="78"/>
      <c r="P677" s="78"/>
      <c r="Q677" s="78"/>
      <c r="R677" s="81"/>
      <c r="S677" s="62"/>
      <c r="T677" s="62"/>
      <c r="U677" s="62"/>
      <c r="V677" s="108"/>
      <c r="W677" s="108"/>
      <c r="X677" s="63"/>
      <c r="Y677" s="109"/>
      <c r="Z677" s="63"/>
      <c r="AA677" s="64"/>
      <c r="AB677" s="65"/>
      <c r="AC677" s="65"/>
      <c r="AD677" s="65"/>
      <c r="AE677" s="65"/>
      <c r="AF677" s="66"/>
      <c r="AG677" s="82"/>
      <c r="AH677" s="85"/>
      <c r="AI677" s="84"/>
      <c r="AJ677" s="83">
        <f>SUM(AK677:AM677)</f>
        <v>0</v>
      </c>
      <c r="AK677" s="84"/>
      <c r="AL677" s="75"/>
      <c r="AM677" s="85"/>
      <c r="AN677" s="82" t="s">
        <v>75</v>
      </c>
      <c r="AO677" s="75" t="s">
        <v>75</v>
      </c>
      <c r="AP677" s="85" t="s">
        <v>75</v>
      </c>
      <c r="AQ677" s="82" t="s">
        <v>75</v>
      </c>
      <c r="AR677" s="75" t="s">
        <v>75</v>
      </c>
      <c r="AS677" s="75" t="s">
        <v>75</v>
      </c>
      <c r="AT677" s="75" t="s">
        <v>75</v>
      </c>
      <c r="AU677" s="85" t="s">
        <v>75</v>
      </c>
      <c r="AV677" s="86">
        <f t="shared" si="270"/>
        <v>0</v>
      </c>
      <c r="AW677" s="108"/>
      <c r="AX677" s="108"/>
      <c r="AY677" s="108"/>
      <c r="AZ677" s="108"/>
      <c r="BA677" s="108"/>
      <c r="BB677" s="108"/>
      <c r="BC677" s="108"/>
      <c r="BD677" s="108"/>
      <c r="BE677" s="63"/>
    </row>
    <row r="678" spans="1:57" ht="34.049999999999997" customHeight="1" x14ac:dyDescent="0.3">
      <c r="A678" s="702"/>
      <c r="B678" s="675"/>
      <c r="C678" s="672"/>
      <c r="D678" s="72" t="s">
        <v>79</v>
      </c>
      <c r="E678" s="678"/>
      <c r="F678" s="672"/>
      <c r="G678" s="73">
        <f t="shared" si="269"/>
        <v>129</v>
      </c>
      <c r="H678" s="74">
        <f t="shared" si="275"/>
        <v>2</v>
      </c>
      <c r="I678" s="75"/>
      <c r="J678" s="75">
        <v>1</v>
      </c>
      <c r="K678" s="75">
        <v>1</v>
      </c>
      <c r="L678" s="76"/>
      <c r="M678" s="77">
        <f t="shared" si="262"/>
        <v>128</v>
      </c>
      <c r="N678" s="78">
        <v>128</v>
      </c>
      <c r="O678" s="78"/>
      <c r="P678" s="78"/>
      <c r="Q678" s="78"/>
      <c r="R678" s="81"/>
      <c r="S678" s="62">
        <v>14</v>
      </c>
      <c r="T678" s="62"/>
      <c r="U678" s="62"/>
      <c r="V678" s="108">
        <v>113</v>
      </c>
      <c r="W678" s="108">
        <v>1</v>
      </c>
      <c r="X678" s="63"/>
      <c r="Y678" s="109">
        <v>111</v>
      </c>
      <c r="Z678" s="63">
        <v>17</v>
      </c>
      <c r="AA678" s="64"/>
      <c r="AB678" s="65">
        <v>25</v>
      </c>
      <c r="AC678" s="65">
        <v>25</v>
      </c>
      <c r="AD678" s="65">
        <v>5</v>
      </c>
      <c r="AE678" s="65">
        <v>74</v>
      </c>
      <c r="AF678" s="66">
        <v>2</v>
      </c>
      <c r="AG678" s="82">
        <v>41.3</v>
      </c>
      <c r="AH678" s="85">
        <v>18.100000000000001</v>
      </c>
      <c r="AI678" s="84">
        <v>106.4</v>
      </c>
      <c r="AJ678" s="83">
        <f t="shared" ref="AJ678:AJ679" si="277">SUM(AQ678:AU678)</f>
        <v>121</v>
      </c>
      <c r="AK678" s="84" t="s">
        <v>77</v>
      </c>
      <c r="AL678" s="75" t="s">
        <v>77</v>
      </c>
      <c r="AM678" s="85" t="s">
        <v>77</v>
      </c>
      <c r="AN678" s="82" t="s">
        <v>75</v>
      </c>
      <c r="AO678" s="75" t="s">
        <v>75</v>
      </c>
      <c r="AP678" s="85" t="s">
        <v>75</v>
      </c>
      <c r="AQ678" s="82"/>
      <c r="AR678" s="75">
        <v>3</v>
      </c>
      <c r="AS678" s="75">
        <v>92</v>
      </c>
      <c r="AT678" s="75">
        <v>25</v>
      </c>
      <c r="AU678" s="85">
        <v>1</v>
      </c>
      <c r="AV678" s="86">
        <f t="shared" si="270"/>
        <v>1</v>
      </c>
      <c r="AW678" s="108"/>
      <c r="AX678" s="108"/>
      <c r="AY678" s="108"/>
      <c r="AZ678" s="108"/>
      <c r="BA678" s="108"/>
      <c r="BB678" s="108"/>
      <c r="BC678" s="108"/>
      <c r="BD678" s="108"/>
      <c r="BE678" s="63">
        <v>1</v>
      </c>
    </row>
    <row r="679" spans="1:57" ht="34.049999999999997" customHeight="1" x14ac:dyDescent="0.3">
      <c r="A679" s="702"/>
      <c r="B679" s="676"/>
      <c r="C679" s="673"/>
      <c r="D679" s="89" t="s">
        <v>80</v>
      </c>
      <c r="E679" s="679"/>
      <c r="F679" s="673"/>
      <c r="G679" s="90">
        <f t="shared" si="269"/>
        <v>0</v>
      </c>
      <c r="H679" s="91">
        <f t="shared" si="275"/>
        <v>0</v>
      </c>
      <c r="I679" s="92"/>
      <c r="J679" s="92"/>
      <c r="K679" s="92"/>
      <c r="L679" s="93"/>
      <c r="M679" s="110">
        <f t="shared" si="262"/>
        <v>0</v>
      </c>
      <c r="N679" s="98"/>
      <c r="O679" s="98"/>
      <c r="P679" s="98"/>
      <c r="Q679" s="98"/>
      <c r="R679" s="99"/>
      <c r="S679" s="114"/>
      <c r="T679" s="114"/>
      <c r="U679" s="114"/>
      <c r="V679" s="98"/>
      <c r="W679" s="98"/>
      <c r="X679" s="99"/>
      <c r="Y679" s="97"/>
      <c r="Z679" s="99"/>
      <c r="AA679" s="103"/>
      <c r="AB679" s="92"/>
      <c r="AC679" s="92"/>
      <c r="AD679" s="92"/>
      <c r="AE679" s="92"/>
      <c r="AF679" s="93"/>
      <c r="AG679" s="103"/>
      <c r="AH679" s="106"/>
      <c r="AI679" s="105"/>
      <c r="AJ679" s="104">
        <f t="shared" si="277"/>
        <v>0</v>
      </c>
      <c r="AK679" s="105" t="s">
        <v>75</v>
      </c>
      <c r="AL679" s="92" t="s">
        <v>75</v>
      </c>
      <c r="AM679" s="106" t="s">
        <v>75</v>
      </c>
      <c r="AN679" s="103" t="s">
        <v>75</v>
      </c>
      <c r="AO679" s="92" t="s">
        <v>77</v>
      </c>
      <c r="AP679" s="106" t="s">
        <v>77</v>
      </c>
      <c r="AQ679" s="103"/>
      <c r="AR679" s="92"/>
      <c r="AS679" s="92"/>
      <c r="AT679" s="92"/>
      <c r="AU679" s="106"/>
      <c r="AV679" s="107">
        <f t="shared" si="270"/>
        <v>0</v>
      </c>
      <c r="AW679" s="98"/>
      <c r="AX679" s="98"/>
      <c r="AY679" s="98"/>
      <c r="AZ679" s="98"/>
      <c r="BA679" s="98"/>
      <c r="BB679" s="98"/>
      <c r="BC679" s="98"/>
      <c r="BD679" s="98"/>
      <c r="BE679" s="99"/>
    </row>
    <row r="680" spans="1:57" ht="34.049999999999997" customHeight="1" x14ac:dyDescent="0.3">
      <c r="A680" s="702"/>
      <c r="B680" s="674" t="s">
        <v>349</v>
      </c>
      <c r="C680" s="735" t="s">
        <v>350</v>
      </c>
      <c r="D680" s="51" t="s">
        <v>74</v>
      </c>
      <c r="E680" s="724">
        <v>7</v>
      </c>
      <c r="F680" s="681">
        <f>E680-SUM(M680:M684)</f>
        <v>1</v>
      </c>
      <c r="G680" s="53">
        <f t="shared" si="269"/>
        <v>0</v>
      </c>
      <c r="H680" s="54">
        <f t="shared" si="275"/>
        <v>0</v>
      </c>
      <c r="I680" s="55"/>
      <c r="J680" s="55"/>
      <c r="K680" s="55"/>
      <c r="L680" s="56"/>
      <c r="M680" s="57">
        <f t="shared" si="262"/>
        <v>0</v>
      </c>
      <c r="N680" s="58"/>
      <c r="O680" s="58"/>
      <c r="P680" s="58"/>
      <c r="Q680" s="58"/>
      <c r="R680" s="59"/>
      <c r="S680" s="60"/>
      <c r="T680" s="58"/>
      <c r="U680" s="58"/>
      <c r="V680" s="55"/>
      <c r="W680" s="58"/>
      <c r="X680" s="61"/>
      <c r="Y680" s="62"/>
      <c r="Z680" s="63"/>
      <c r="AA680" s="64"/>
      <c r="AB680" s="65"/>
      <c r="AC680" s="65"/>
      <c r="AD680" s="65"/>
      <c r="AE680" s="65"/>
      <c r="AF680" s="66"/>
      <c r="AG680" s="64"/>
      <c r="AH680" s="66"/>
      <c r="AI680" s="67"/>
      <c r="AJ680" s="68">
        <f t="shared" ref="AJ680:AJ681" si="278">SUM(AN680:AP680)</f>
        <v>0</v>
      </c>
      <c r="AK680" s="69" t="s">
        <v>75</v>
      </c>
      <c r="AL680" s="55" t="s">
        <v>75</v>
      </c>
      <c r="AM680" s="70" t="s">
        <v>75</v>
      </c>
      <c r="AN680" s="67"/>
      <c r="AO680" s="55"/>
      <c r="AP680" s="70"/>
      <c r="AQ680" s="67" t="s">
        <v>75</v>
      </c>
      <c r="AR680" s="55" t="s">
        <v>75</v>
      </c>
      <c r="AS680" s="55" t="s">
        <v>75</v>
      </c>
      <c r="AT680" s="55" t="s">
        <v>75</v>
      </c>
      <c r="AU680" s="56" t="s">
        <v>75</v>
      </c>
      <c r="AV680" s="71">
        <f t="shared" si="270"/>
        <v>0</v>
      </c>
      <c r="AW680" s="58"/>
      <c r="AX680" s="58"/>
      <c r="AY680" s="58"/>
      <c r="AZ680" s="58"/>
      <c r="BA680" s="58"/>
      <c r="BB680" s="58"/>
      <c r="BC680" s="58"/>
      <c r="BD680" s="58"/>
      <c r="BE680" s="61"/>
    </row>
    <row r="681" spans="1:57" ht="34.049999999999997" customHeight="1" x14ac:dyDescent="0.3">
      <c r="A681" s="702"/>
      <c r="B681" s="675"/>
      <c r="C681" s="672"/>
      <c r="D681" s="72" t="s">
        <v>76</v>
      </c>
      <c r="E681" s="678"/>
      <c r="F681" s="672"/>
      <c r="G681" s="73">
        <f t="shared" si="269"/>
        <v>0</v>
      </c>
      <c r="H681" s="74">
        <f t="shared" si="275"/>
        <v>0</v>
      </c>
      <c r="I681" s="75"/>
      <c r="J681" s="75"/>
      <c r="K681" s="75"/>
      <c r="L681" s="76"/>
      <c r="M681" s="77">
        <f t="shared" si="262"/>
        <v>0</v>
      </c>
      <c r="N681" s="78"/>
      <c r="O681" s="78"/>
      <c r="P681" s="78"/>
      <c r="Q681" s="78"/>
      <c r="R681" s="79"/>
      <c r="S681" s="80"/>
      <c r="T681" s="75"/>
      <c r="U681" s="75"/>
      <c r="V681" s="78"/>
      <c r="W681" s="78"/>
      <c r="X681" s="81"/>
      <c r="Y681" s="62"/>
      <c r="Z681" s="63"/>
      <c r="AA681" s="64"/>
      <c r="AB681" s="65"/>
      <c r="AC681" s="65"/>
      <c r="AD681" s="65"/>
      <c r="AE681" s="65"/>
      <c r="AF681" s="66"/>
      <c r="AG681" s="82"/>
      <c r="AH681" s="76"/>
      <c r="AI681" s="82"/>
      <c r="AJ681" s="83">
        <f t="shared" si="278"/>
        <v>0</v>
      </c>
      <c r="AK681" s="84" t="s">
        <v>77</v>
      </c>
      <c r="AL681" s="75" t="s">
        <v>77</v>
      </c>
      <c r="AM681" s="85" t="s">
        <v>77</v>
      </c>
      <c r="AN681" s="82"/>
      <c r="AO681" s="75"/>
      <c r="AP681" s="85"/>
      <c r="AQ681" s="82" t="s">
        <v>75</v>
      </c>
      <c r="AR681" s="75" t="s">
        <v>75</v>
      </c>
      <c r="AS681" s="75" t="s">
        <v>75</v>
      </c>
      <c r="AT681" s="75" t="s">
        <v>75</v>
      </c>
      <c r="AU681" s="76" t="s">
        <v>75</v>
      </c>
      <c r="AV681" s="86">
        <f t="shared" si="270"/>
        <v>0</v>
      </c>
      <c r="AW681" s="78"/>
      <c r="AX681" s="78"/>
      <c r="AY681" s="78"/>
      <c r="AZ681" s="78"/>
      <c r="BA681" s="78"/>
      <c r="BB681" s="78"/>
      <c r="BC681" s="78"/>
      <c r="BD681" s="78"/>
      <c r="BE681" s="81"/>
    </row>
    <row r="682" spans="1:57" ht="34.049999999999997" customHeight="1" x14ac:dyDescent="0.3">
      <c r="A682" s="702"/>
      <c r="B682" s="675"/>
      <c r="C682" s="672"/>
      <c r="D682" s="72" t="s">
        <v>78</v>
      </c>
      <c r="E682" s="678"/>
      <c r="F682" s="672"/>
      <c r="G682" s="73">
        <f t="shared" si="269"/>
        <v>0</v>
      </c>
      <c r="H682" s="74">
        <f t="shared" si="275"/>
        <v>0</v>
      </c>
      <c r="I682" s="75"/>
      <c r="J682" s="75"/>
      <c r="K682" s="75"/>
      <c r="L682" s="76"/>
      <c r="M682" s="77">
        <f t="shared" si="262"/>
        <v>0</v>
      </c>
      <c r="N682" s="78"/>
      <c r="O682" s="78"/>
      <c r="P682" s="78"/>
      <c r="Q682" s="87"/>
      <c r="R682" s="79"/>
      <c r="S682" s="80"/>
      <c r="T682" s="78"/>
      <c r="U682" s="78"/>
      <c r="V682" s="78"/>
      <c r="W682" s="78"/>
      <c r="X682" s="81"/>
      <c r="Y682" s="62"/>
      <c r="Z682" s="63"/>
      <c r="AA682" s="64"/>
      <c r="AB682" s="65"/>
      <c r="AC682" s="65"/>
      <c r="AD682" s="65"/>
      <c r="AE682" s="65"/>
      <c r="AF682" s="66"/>
      <c r="AG682" s="82"/>
      <c r="AH682" s="76"/>
      <c r="AI682" s="82"/>
      <c r="AJ682" s="83">
        <f>SUM(AK682:AM682)</f>
        <v>0</v>
      </c>
      <c r="AK682" s="84"/>
      <c r="AL682" s="75"/>
      <c r="AM682" s="85"/>
      <c r="AN682" s="82" t="s">
        <v>75</v>
      </c>
      <c r="AO682" s="75" t="s">
        <v>75</v>
      </c>
      <c r="AP682" s="85" t="s">
        <v>75</v>
      </c>
      <c r="AQ682" s="82" t="s">
        <v>75</v>
      </c>
      <c r="AR682" s="75" t="s">
        <v>75</v>
      </c>
      <c r="AS682" s="75" t="s">
        <v>75</v>
      </c>
      <c r="AT682" s="75" t="s">
        <v>75</v>
      </c>
      <c r="AU682" s="76" t="s">
        <v>75</v>
      </c>
      <c r="AV682" s="86">
        <f t="shared" si="270"/>
        <v>0</v>
      </c>
      <c r="AW682" s="78"/>
      <c r="AX682" s="78"/>
      <c r="AY682" s="78"/>
      <c r="AZ682" s="78"/>
      <c r="BA682" s="78"/>
      <c r="BB682" s="78"/>
      <c r="BC682" s="78"/>
      <c r="BD682" s="78"/>
      <c r="BE682" s="81"/>
    </row>
    <row r="683" spans="1:57" ht="34.049999999999997" customHeight="1" x14ac:dyDescent="0.3">
      <c r="A683" s="702"/>
      <c r="B683" s="675"/>
      <c r="C683" s="672"/>
      <c r="D683" s="72" t="s">
        <v>79</v>
      </c>
      <c r="E683" s="678"/>
      <c r="F683" s="672"/>
      <c r="G683" s="73">
        <f t="shared" si="269"/>
        <v>6</v>
      </c>
      <c r="H683" s="74">
        <f t="shared" si="275"/>
        <v>0</v>
      </c>
      <c r="I683" s="75"/>
      <c r="J683" s="75"/>
      <c r="K683" s="75"/>
      <c r="L683" s="76"/>
      <c r="M683" s="77">
        <f t="shared" si="262"/>
        <v>6</v>
      </c>
      <c r="N683" s="78">
        <v>6</v>
      </c>
      <c r="O683" s="78"/>
      <c r="P683" s="78"/>
      <c r="Q683" s="78"/>
      <c r="R683" s="79"/>
      <c r="S683" s="80"/>
      <c r="T683" s="78"/>
      <c r="U683" s="78"/>
      <c r="V683" s="78">
        <v>6</v>
      </c>
      <c r="W683" s="78"/>
      <c r="X683" s="81"/>
      <c r="Y683" s="62">
        <v>5</v>
      </c>
      <c r="Z683" s="63">
        <v>1</v>
      </c>
      <c r="AA683" s="64"/>
      <c r="AB683" s="65"/>
      <c r="AC683" s="65"/>
      <c r="AD683" s="65"/>
      <c r="AE683" s="65">
        <v>6</v>
      </c>
      <c r="AF683" s="66"/>
      <c r="AG683" s="82">
        <v>43.1</v>
      </c>
      <c r="AH683" s="76">
        <v>17.100000000000001</v>
      </c>
      <c r="AI683" s="82">
        <v>116.6</v>
      </c>
      <c r="AJ683" s="83">
        <f t="shared" ref="AJ683:AJ684" si="279">SUM(AQ683:AU683)</f>
        <v>6</v>
      </c>
      <c r="AK683" s="84" t="s">
        <v>77</v>
      </c>
      <c r="AL683" s="75" t="s">
        <v>77</v>
      </c>
      <c r="AM683" s="85" t="s">
        <v>77</v>
      </c>
      <c r="AN683" s="82" t="s">
        <v>75</v>
      </c>
      <c r="AO683" s="75" t="s">
        <v>75</v>
      </c>
      <c r="AP683" s="85" t="s">
        <v>75</v>
      </c>
      <c r="AQ683" s="88"/>
      <c r="AR683" s="76"/>
      <c r="AS683" s="76">
        <v>2</v>
      </c>
      <c r="AT683" s="76">
        <v>4</v>
      </c>
      <c r="AU683" s="85"/>
      <c r="AV683" s="86">
        <f t="shared" si="270"/>
        <v>0</v>
      </c>
      <c r="AW683" s="78"/>
      <c r="AX683" s="78"/>
      <c r="AY683" s="78"/>
      <c r="AZ683" s="78"/>
      <c r="BA683" s="78"/>
      <c r="BB683" s="78"/>
      <c r="BC683" s="78"/>
      <c r="BD683" s="78"/>
      <c r="BE683" s="81"/>
    </row>
    <row r="684" spans="1:57" ht="34.049999999999997" customHeight="1" x14ac:dyDescent="0.3">
      <c r="A684" s="702"/>
      <c r="B684" s="676"/>
      <c r="C684" s="673"/>
      <c r="D684" s="89" t="s">
        <v>80</v>
      </c>
      <c r="E684" s="679"/>
      <c r="F684" s="673"/>
      <c r="G684" s="90">
        <f t="shared" si="269"/>
        <v>0</v>
      </c>
      <c r="H684" s="91">
        <f t="shared" si="275"/>
        <v>0</v>
      </c>
      <c r="I684" s="92"/>
      <c r="J684" s="92"/>
      <c r="K684" s="92"/>
      <c r="L684" s="93"/>
      <c r="M684" s="94">
        <f t="shared" si="262"/>
        <v>0</v>
      </c>
      <c r="N684" s="95"/>
      <c r="O684" s="95"/>
      <c r="P684" s="95"/>
      <c r="Q684" s="95"/>
      <c r="R684" s="96"/>
      <c r="S684" s="97"/>
      <c r="T684" s="98"/>
      <c r="U684" s="98"/>
      <c r="V684" s="98"/>
      <c r="W684" s="98"/>
      <c r="X684" s="99"/>
      <c r="Y684" s="100"/>
      <c r="Z684" s="81"/>
      <c r="AA684" s="82"/>
      <c r="AB684" s="75"/>
      <c r="AC684" s="75"/>
      <c r="AD684" s="75"/>
      <c r="AE684" s="75"/>
      <c r="AF684" s="76"/>
      <c r="AG684" s="101"/>
      <c r="AH684" s="102"/>
      <c r="AI684" s="103"/>
      <c r="AJ684" s="104">
        <f t="shared" si="279"/>
        <v>0</v>
      </c>
      <c r="AK684" s="105" t="s">
        <v>75</v>
      </c>
      <c r="AL684" s="92" t="s">
        <v>75</v>
      </c>
      <c r="AM684" s="106" t="s">
        <v>75</v>
      </c>
      <c r="AN684" s="103" t="s">
        <v>75</v>
      </c>
      <c r="AO684" s="92" t="s">
        <v>77</v>
      </c>
      <c r="AP684" s="106" t="s">
        <v>77</v>
      </c>
      <c r="AQ684" s="103"/>
      <c r="AR684" s="92"/>
      <c r="AS684" s="92"/>
      <c r="AT684" s="92"/>
      <c r="AU684" s="93"/>
      <c r="AV684" s="107">
        <f t="shared" si="270"/>
        <v>0</v>
      </c>
      <c r="AW684" s="98"/>
      <c r="AX684" s="98"/>
      <c r="AY684" s="98"/>
      <c r="AZ684" s="98"/>
      <c r="BA684" s="98"/>
      <c r="BB684" s="98"/>
      <c r="BC684" s="98"/>
      <c r="BD684" s="98"/>
      <c r="BE684" s="99"/>
    </row>
    <row r="685" spans="1:57" ht="34.049999999999997" customHeight="1" x14ac:dyDescent="0.3">
      <c r="A685" s="702"/>
      <c r="B685" s="674" t="s">
        <v>351</v>
      </c>
      <c r="C685" s="735" t="s">
        <v>352</v>
      </c>
      <c r="D685" s="51" t="s">
        <v>74</v>
      </c>
      <c r="E685" s="724">
        <v>47</v>
      </c>
      <c r="F685" s="681">
        <f>E685-SUM(M685:M689)</f>
        <v>2</v>
      </c>
      <c r="G685" s="53">
        <f t="shared" si="269"/>
        <v>0</v>
      </c>
      <c r="H685" s="54">
        <f t="shared" si="275"/>
        <v>0</v>
      </c>
      <c r="I685" s="55"/>
      <c r="J685" s="55"/>
      <c r="K685" s="55"/>
      <c r="L685" s="56"/>
      <c r="M685" s="57">
        <f t="shared" si="262"/>
        <v>0</v>
      </c>
      <c r="N685" s="58"/>
      <c r="O685" s="58"/>
      <c r="P685" s="58"/>
      <c r="Q685" s="58"/>
      <c r="R685" s="61"/>
      <c r="S685" s="62"/>
      <c r="T685" s="62"/>
      <c r="U685" s="62"/>
      <c r="V685" s="108"/>
      <c r="W685" s="108"/>
      <c r="X685" s="63"/>
      <c r="Y685" s="60"/>
      <c r="Z685" s="61"/>
      <c r="AA685" s="67"/>
      <c r="AB685" s="55"/>
      <c r="AC685" s="55"/>
      <c r="AD685" s="55"/>
      <c r="AE685" s="55"/>
      <c r="AF685" s="56"/>
      <c r="AG685" s="67"/>
      <c r="AH685" s="70"/>
      <c r="AI685" s="69"/>
      <c r="AJ685" s="68">
        <f t="shared" ref="AJ685:AJ686" si="280">SUM(AN685:AP685)</f>
        <v>0</v>
      </c>
      <c r="AK685" s="69" t="s">
        <v>75</v>
      </c>
      <c r="AL685" s="55" t="s">
        <v>75</v>
      </c>
      <c r="AM685" s="70" t="s">
        <v>75</v>
      </c>
      <c r="AN685" s="67"/>
      <c r="AO685" s="55"/>
      <c r="AP685" s="70"/>
      <c r="AQ685" s="67" t="s">
        <v>75</v>
      </c>
      <c r="AR685" s="55" t="s">
        <v>75</v>
      </c>
      <c r="AS685" s="55" t="s">
        <v>75</v>
      </c>
      <c r="AT685" s="55" t="s">
        <v>75</v>
      </c>
      <c r="AU685" s="70" t="s">
        <v>75</v>
      </c>
      <c r="AV685" s="71">
        <f t="shared" si="270"/>
        <v>0</v>
      </c>
      <c r="AW685" s="108"/>
      <c r="AX685" s="108"/>
      <c r="AY685" s="108"/>
      <c r="AZ685" s="108"/>
      <c r="BA685" s="108"/>
      <c r="BB685" s="108"/>
      <c r="BC685" s="108"/>
      <c r="BD685" s="108"/>
      <c r="BE685" s="63"/>
    </row>
    <row r="686" spans="1:57" ht="34.049999999999997" customHeight="1" x14ac:dyDescent="0.3">
      <c r="A686" s="702"/>
      <c r="B686" s="675"/>
      <c r="C686" s="672"/>
      <c r="D686" s="72" t="s">
        <v>76</v>
      </c>
      <c r="E686" s="678"/>
      <c r="F686" s="672"/>
      <c r="G686" s="73">
        <f t="shared" si="269"/>
        <v>0</v>
      </c>
      <c r="H686" s="74">
        <f t="shared" si="275"/>
        <v>0</v>
      </c>
      <c r="I686" s="75"/>
      <c r="J686" s="75"/>
      <c r="K686" s="75"/>
      <c r="L686" s="76"/>
      <c r="M686" s="77">
        <f t="shared" si="262"/>
        <v>0</v>
      </c>
      <c r="N686" s="78"/>
      <c r="O686" s="78"/>
      <c r="P686" s="78"/>
      <c r="Q686" s="78"/>
      <c r="R686" s="81"/>
      <c r="S686" s="62"/>
      <c r="T686" s="62"/>
      <c r="U686" s="62"/>
      <c r="V686" s="108"/>
      <c r="W686" s="108"/>
      <c r="X686" s="63"/>
      <c r="Y686" s="109"/>
      <c r="Z686" s="63"/>
      <c r="AA686" s="64"/>
      <c r="AB686" s="65"/>
      <c r="AC686" s="65"/>
      <c r="AD686" s="65"/>
      <c r="AE686" s="65"/>
      <c r="AF686" s="66"/>
      <c r="AG686" s="82"/>
      <c r="AH686" s="85"/>
      <c r="AI686" s="84"/>
      <c r="AJ686" s="83">
        <f t="shared" si="280"/>
        <v>0</v>
      </c>
      <c r="AK686" s="84" t="s">
        <v>77</v>
      </c>
      <c r="AL686" s="75" t="s">
        <v>77</v>
      </c>
      <c r="AM686" s="85" t="s">
        <v>77</v>
      </c>
      <c r="AN686" s="82"/>
      <c r="AO686" s="75"/>
      <c r="AP686" s="85"/>
      <c r="AQ686" s="82" t="s">
        <v>75</v>
      </c>
      <c r="AR686" s="75" t="s">
        <v>75</v>
      </c>
      <c r="AS686" s="75" t="s">
        <v>75</v>
      </c>
      <c r="AT686" s="75" t="s">
        <v>75</v>
      </c>
      <c r="AU686" s="85" t="s">
        <v>75</v>
      </c>
      <c r="AV686" s="86">
        <f t="shared" si="270"/>
        <v>0</v>
      </c>
      <c r="AW686" s="108"/>
      <c r="AX686" s="108"/>
      <c r="AY686" s="108"/>
      <c r="AZ686" s="108"/>
      <c r="BA686" s="108"/>
      <c r="BB686" s="108"/>
      <c r="BC686" s="108"/>
      <c r="BD686" s="108"/>
      <c r="BE686" s="63"/>
    </row>
    <row r="687" spans="1:57" ht="34.049999999999997" customHeight="1" x14ac:dyDescent="0.3">
      <c r="A687" s="702"/>
      <c r="B687" s="675"/>
      <c r="C687" s="672"/>
      <c r="D687" s="72" t="s">
        <v>78</v>
      </c>
      <c r="E687" s="678"/>
      <c r="F687" s="672"/>
      <c r="G687" s="73">
        <f t="shared" si="269"/>
        <v>0</v>
      </c>
      <c r="H687" s="74">
        <f t="shared" si="275"/>
        <v>0</v>
      </c>
      <c r="I687" s="75"/>
      <c r="J687" s="75"/>
      <c r="K687" s="75"/>
      <c r="L687" s="76"/>
      <c r="M687" s="77">
        <f t="shared" si="262"/>
        <v>0</v>
      </c>
      <c r="N687" s="78"/>
      <c r="O687" s="78"/>
      <c r="P687" s="78"/>
      <c r="Q687" s="78"/>
      <c r="R687" s="81"/>
      <c r="S687" s="62"/>
      <c r="T687" s="62"/>
      <c r="U687" s="62"/>
      <c r="V687" s="108"/>
      <c r="W687" s="108"/>
      <c r="X687" s="63"/>
      <c r="Y687" s="109"/>
      <c r="Z687" s="63"/>
      <c r="AA687" s="64"/>
      <c r="AB687" s="65"/>
      <c r="AC687" s="65"/>
      <c r="AD687" s="65"/>
      <c r="AE687" s="65"/>
      <c r="AF687" s="66"/>
      <c r="AG687" s="82"/>
      <c r="AH687" s="85"/>
      <c r="AI687" s="84"/>
      <c r="AJ687" s="83">
        <f>SUM(AK687:AM687)</f>
        <v>0</v>
      </c>
      <c r="AK687" s="84"/>
      <c r="AL687" s="75"/>
      <c r="AM687" s="85"/>
      <c r="AN687" s="82" t="s">
        <v>75</v>
      </c>
      <c r="AO687" s="75" t="s">
        <v>75</v>
      </c>
      <c r="AP687" s="85" t="s">
        <v>75</v>
      </c>
      <c r="AQ687" s="82" t="s">
        <v>75</v>
      </c>
      <c r="AR687" s="75" t="s">
        <v>75</v>
      </c>
      <c r="AS687" s="75" t="s">
        <v>75</v>
      </c>
      <c r="AT687" s="75" t="s">
        <v>75</v>
      </c>
      <c r="AU687" s="85" t="s">
        <v>75</v>
      </c>
      <c r="AV687" s="86">
        <f t="shared" si="270"/>
        <v>0</v>
      </c>
      <c r="AW687" s="108"/>
      <c r="AX687" s="108"/>
      <c r="AY687" s="108"/>
      <c r="AZ687" s="108"/>
      <c r="BA687" s="108"/>
      <c r="BB687" s="108"/>
      <c r="BC687" s="108"/>
      <c r="BD687" s="108"/>
      <c r="BE687" s="63"/>
    </row>
    <row r="688" spans="1:57" ht="34.049999999999997" customHeight="1" x14ac:dyDescent="0.3">
      <c r="A688" s="702"/>
      <c r="B688" s="675"/>
      <c r="C688" s="672"/>
      <c r="D688" s="72" t="s">
        <v>79</v>
      </c>
      <c r="E688" s="678"/>
      <c r="F688" s="672"/>
      <c r="G688" s="73">
        <f t="shared" si="269"/>
        <v>45</v>
      </c>
      <c r="H688" s="74">
        <f t="shared" si="275"/>
        <v>3</v>
      </c>
      <c r="I688" s="75">
        <v>3</v>
      </c>
      <c r="J688" s="75"/>
      <c r="K688" s="75"/>
      <c r="L688" s="76"/>
      <c r="M688" s="77">
        <f t="shared" si="262"/>
        <v>45</v>
      </c>
      <c r="N688" s="78">
        <v>45</v>
      </c>
      <c r="O688" s="78"/>
      <c r="P688" s="78"/>
      <c r="Q688" s="78"/>
      <c r="R688" s="81"/>
      <c r="S688" s="62">
        <v>6</v>
      </c>
      <c r="T688" s="62"/>
      <c r="U688" s="62"/>
      <c r="V688" s="108">
        <v>39</v>
      </c>
      <c r="W688" s="108"/>
      <c r="X688" s="63"/>
      <c r="Y688" s="109">
        <v>43</v>
      </c>
      <c r="Z688" s="63">
        <v>2</v>
      </c>
      <c r="AA688" s="64"/>
      <c r="AB688" s="65">
        <v>3</v>
      </c>
      <c r="AC688" s="65">
        <v>3</v>
      </c>
      <c r="AD688" s="65">
        <v>4</v>
      </c>
      <c r="AE688" s="65">
        <v>42</v>
      </c>
      <c r="AF688" s="66">
        <v>2</v>
      </c>
      <c r="AG688" s="82">
        <v>40.17</v>
      </c>
      <c r="AH688" s="85">
        <v>20.64</v>
      </c>
      <c r="AI688" s="84">
        <v>80.44</v>
      </c>
      <c r="AJ688" s="83">
        <f t="shared" ref="AJ688:AJ689" si="281">SUM(AQ688:AU688)</f>
        <v>45</v>
      </c>
      <c r="AK688" s="84" t="s">
        <v>77</v>
      </c>
      <c r="AL688" s="75" t="s">
        <v>77</v>
      </c>
      <c r="AM688" s="85" t="s">
        <v>77</v>
      </c>
      <c r="AN688" s="82" t="s">
        <v>75</v>
      </c>
      <c r="AO688" s="75" t="s">
        <v>75</v>
      </c>
      <c r="AP688" s="85" t="s">
        <v>75</v>
      </c>
      <c r="AQ688" s="82">
        <v>10</v>
      </c>
      <c r="AR688" s="75">
        <v>13</v>
      </c>
      <c r="AS688" s="75">
        <v>22</v>
      </c>
      <c r="AT688" s="75"/>
      <c r="AU688" s="85"/>
      <c r="AV688" s="86">
        <f t="shared" si="270"/>
        <v>0</v>
      </c>
      <c r="AW688" s="108"/>
      <c r="AX688" s="108"/>
      <c r="AY688" s="108"/>
      <c r="AZ688" s="108"/>
      <c r="BA688" s="108"/>
      <c r="BB688" s="108"/>
      <c r="BC688" s="108"/>
      <c r="BD688" s="108"/>
      <c r="BE688" s="63"/>
    </row>
    <row r="689" spans="1:57" ht="34.049999999999997" customHeight="1" x14ac:dyDescent="0.3">
      <c r="A689" s="702"/>
      <c r="B689" s="676"/>
      <c r="C689" s="673"/>
      <c r="D689" s="89" t="s">
        <v>80</v>
      </c>
      <c r="E689" s="679"/>
      <c r="F689" s="673"/>
      <c r="G689" s="90">
        <f t="shared" si="269"/>
        <v>0</v>
      </c>
      <c r="H689" s="91">
        <f t="shared" si="275"/>
        <v>0</v>
      </c>
      <c r="I689" s="92"/>
      <c r="J689" s="92"/>
      <c r="K689" s="92"/>
      <c r="L689" s="93"/>
      <c r="M689" s="110">
        <f t="shared" si="262"/>
        <v>0</v>
      </c>
      <c r="N689" s="98"/>
      <c r="O689" s="98"/>
      <c r="P689" s="98"/>
      <c r="Q689" s="98"/>
      <c r="R689" s="99"/>
      <c r="S689" s="100"/>
      <c r="T689" s="100"/>
      <c r="U689" s="100"/>
      <c r="V689" s="78"/>
      <c r="W689" s="78"/>
      <c r="X689" s="81"/>
      <c r="Y689" s="80"/>
      <c r="Z689" s="81"/>
      <c r="AA689" s="82"/>
      <c r="AB689" s="75"/>
      <c r="AC689" s="75"/>
      <c r="AD689" s="75"/>
      <c r="AE689" s="75"/>
      <c r="AF689" s="76"/>
      <c r="AG689" s="103"/>
      <c r="AH689" s="106"/>
      <c r="AI689" s="111"/>
      <c r="AJ689" s="112">
        <f t="shared" si="281"/>
        <v>0</v>
      </c>
      <c r="AK689" s="105" t="s">
        <v>75</v>
      </c>
      <c r="AL689" s="92" t="s">
        <v>75</v>
      </c>
      <c r="AM689" s="106" t="s">
        <v>75</v>
      </c>
      <c r="AN689" s="103" t="s">
        <v>75</v>
      </c>
      <c r="AO689" s="92" t="s">
        <v>77</v>
      </c>
      <c r="AP689" s="106" t="s">
        <v>77</v>
      </c>
      <c r="AQ689" s="103"/>
      <c r="AR689" s="92"/>
      <c r="AS689" s="92"/>
      <c r="AT689" s="92"/>
      <c r="AU689" s="106"/>
      <c r="AV689" s="107">
        <f t="shared" si="270"/>
        <v>0</v>
      </c>
      <c r="AW689" s="78"/>
      <c r="AX689" s="78"/>
      <c r="AY689" s="78"/>
      <c r="AZ689" s="78"/>
      <c r="BA689" s="78"/>
      <c r="BB689" s="78"/>
      <c r="BC689" s="78"/>
      <c r="BD689" s="78"/>
      <c r="BE689" s="81"/>
    </row>
    <row r="690" spans="1:57" ht="34.049999999999997" customHeight="1" x14ac:dyDescent="0.3">
      <c r="A690" s="702"/>
      <c r="B690" s="674" t="s">
        <v>353</v>
      </c>
      <c r="C690" s="735" t="s">
        <v>354</v>
      </c>
      <c r="D690" s="51" t="s">
        <v>74</v>
      </c>
      <c r="E690" s="724">
        <v>1</v>
      </c>
      <c r="F690" s="681">
        <f>E690-SUM(M690:M694)</f>
        <v>0</v>
      </c>
      <c r="G690" s="53">
        <f t="shared" si="269"/>
        <v>0</v>
      </c>
      <c r="H690" s="54">
        <f t="shared" si="275"/>
        <v>0</v>
      </c>
      <c r="I690" s="55"/>
      <c r="J690" s="55"/>
      <c r="K690" s="55"/>
      <c r="L690" s="56"/>
      <c r="M690" s="57">
        <f t="shared" si="262"/>
        <v>0</v>
      </c>
      <c r="N690" s="58"/>
      <c r="O690" s="58"/>
      <c r="P690" s="58"/>
      <c r="Q690" s="58"/>
      <c r="R690" s="61"/>
      <c r="S690" s="113"/>
      <c r="T690" s="113"/>
      <c r="U690" s="113"/>
      <c r="V690" s="58"/>
      <c r="W690" s="58"/>
      <c r="X690" s="61"/>
      <c r="Y690" s="60"/>
      <c r="Z690" s="61"/>
      <c r="AA690" s="67"/>
      <c r="AB690" s="55"/>
      <c r="AC690" s="55"/>
      <c r="AD690" s="55"/>
      <c r="AE690" s="55"/>
      <c r="AF690" s="56"/>
      <c r="AG690" s="67"/>
      <c r="AH690" s="70"/>
      <c r="AI690" s="69"/>
      <c r="AJ690" s="68">
        <f t="shared" ref="AJ690:AJ691" si="282">SUM(AN690:AP690)</f>
        <v>0</v>
      </c>
      <c r="AK690" s="69" t="s">
        <v>75</v>
      </c>
      <c r="AL690" s="55" t="s">
        <v>75</v>
      </c>
      <c r="AM690" s="70" t="s">
        <v>75</v>
      </c>
      <c r="AN690" s="67"/>
      <c r="AO690" s="55"/>
      <c r="AP690" s="70"/>
      <c r="AQ690" s="67" t="s">
        <v>75</v>
      </c>
      <c r="AR690" s="55" t="s">
        <v>75</v>
      </c>
      <c r="AS690" s="55" t="s">
        <v>75</v>
      </c>
      <c r="AT690" s="55" t="s">
        <v>75</v>
      </c>
      <c r="AU690" s="70" t="s">
        <v>75</v>
      </c>
      <c r="AV690" s="71">
        <f t="shared" si="270"/>
        <v>0</v>
      </c>
      <c r="AW690" s="58"/>
      <c r="AX690" s="58"/>
      <c r="AY690" s="58"/>
      <c r="AZ690" s="58"/>
      <c r="BA690" s="58"/>
      <c r="BB690" s="58"/>
      <c r="BC690" s="58"/>
      <c r="BD690" s="58"/>
      <c r="BE690" s="61"/>
    </row>
    <row r="691" spans="1:57" ht="34.049999999999997" customHeight="1" x14ac:dyDescent="0.3">
      <c r="A691" s="702"/>
      <c r="B691" s="675"/>
      <c r="C691" s="672"/>
      <c r="D691" s="72" t="s">
        <v>76</v>
      </c>
      <c r="E691" s="678"/>
      <c r="F691" s="672"/>
      <c r="G691" s="73">
        <f t="shared" si="269"/>
        <v>0</v>
      </c>
      <c r="H691" s="74">
        <f t="shared" si="275"/>
        <v>0</v>
      </c>
      <c r="I691" s="75"/>
      <c r="J691" s="75"/>
      <c r="K691" s="75"/>
      <c r="L691" s="76"/>
      <c r="M691" s="77">
        <f t="shared" si="262"/>
        <v>0</v>
      </c>
      <c r="N691" s="78"/>
      <c r="O691" s="78"/>
      <c r="P691" s="78"/>
      <c r="Q691" s="78"/>
      <c r="R691" s="81"/>
      <c r="S691" s="62"/>
      <c r="T691" s="62"/>
      <c r="U691" s="62"/>
      <c r="V691" s="108"/>
      <c r="W691" s="108"/>
      <c r="X691" s="63"/>
      <c r="Y691" s="109"/>
      <c r="Z691" s="63"/>
      <c r="AA691" s="64"/>
      <c r="AB691" s="65"/>
      <c r="AC691" s="65"/>
      <c r="AD691" s="65"/>
      <c r="AE691" s="65"/>
      <c r="AF691" s="66"/>
      <c r="AG691" s="82"/>
      <c r="AH691" s="85"/>
      <c r="AI691" s="84"/>
      <c r="AJ691" s="83">
        <f t="shared" si="282"/>
        <v>0</v>
      </c>
      <c r="AK691" s="84" t="s">
        <v>77</v>
      </c>
      <c r="AL691" s="75" t="s">
        <v>77</v>
      </c>
      <c r="AM691" s="85" t="s">
        <v>77</v>
      </c>
      <c r="AN691" s="82"/>
      <c r="AO691" s="75"/>
      <c r="AP691" s="85"/>
      <c r="AQ691" s="82" t="s">
        <v>75</v>
      </c>
      <c r="AR691" s="75" t="s">
        <v>75</v>
      </c>
      <c r="AS691" s="75" t="s">
        <v>75</v>
      </c>
      <c r="AT691" s="75" t="s">
        <v>75</v>
      </c>
      <c r="AU691" s="85" t="s">
        <v>75</v>
      </c>
      <c r="AV691" s="86">
        <f t="shared" si="270"/>
        <v>0</v>
      </c>
      <c r="AW691" s="108"/>
      <c r="AX691" s="108"/>
      <c r="AY691" s="108"/>
      <c r="AZ691" s="108"/>
      <c r="BA691" s="108"/>
      <c r="BB691" s="108"/>
      <c r="BC691" s="108"/>
      <c r="BD691" s="108"/>
      <c r="BE691" s="63"/>
    </row>
    <row r="692" spans="1:57" ht="34.049999999999997" customHeight="1" x14ac:dyDescent="0.3">
      <c r="A692" s="702"/>
      <c r="B692" s="675"/>
      <c r="C692" s="672"/>
      <c r="D692" s="72" t="s">
        <v>78</v>
      </c>
      <c r="E692" s="678"/>
      <c r="F692" s="672"/>
      <c r="G692" s="73">
        <f t="shared" si="269"/>
        <v>0</v>
      </c>
      <c r="H692" s="74">
        <f t="shared" si="275"/>
        <v>0</v>
      </c>
      <c r="I692" s="75"/>
      <c r="J692" s="75"/>
      <c r="K692" s="75"/>
      <c r="L692" s="76"/>
      <c r="M692" s="77">
        <f t="shared" si="262"/>
        <v>0</v>
      </c>
      <c r="N692" s="78"/>
      <c r="O692" s="78"/>
      <c r="P692" s="78"/>
      <c r="Q692" s="78"/>
      <c r="R692" s="81"/>
      <c r="S692" s="62"/>
      <c r="T692" s="62"/>
      <c r="U692" s="62"/>
      <c r="V692" s="108"/>
      <c r="W692" s="108"/>
      <c r="X692" s="63"/>
      <c r="Y692" s="109"/>
      <c r="Z692" s="63"/>
      <c r="AA692" s="64"/>
      <c r="AB692" s="65"/>
      <c r="AC692" s="65"/>
      <c r="AD692" s="65"/>
      <c r="AE692" s="65"/>
      <c r="AF692" s="66"/>
      <c r="AG692" s="82"/>
      <c r="AH692" s="85"/>
      <c r="AI692" s="84"/>
      <c r="AJ692" s="83">
        <f>SUM(AK692:AM692)</f>
        <v>0</v>
      </c>
      <c r="AK692" s="84"/>
      <c r="AL692" s="75"/>
      <c r="AM692" s="85"/>
      <c r="AN692" s="82" t="s">
        <v>75</v>
      </c>
      <c r="AO692" s="75" t="s">
        <v>75</v>
      </c>
      <c r="AP692" s="85" t="s">
        <v>75</v>
      </c>
      <c r="AQ692" s="82" t="s">
        <v>75</v>
      </c>
      <c r="AR692" s="75" t="s">
        <v>75</v>
      </c>
      <c r="AS692" s="75" t="s">
        <v>75</v>
      </c>
      <c r="AT692" s="75" t="s">
        <v>75</v>
      </c>
      <c r="AU692" s="85" t="s">
        <v>75</v>
      </c>
      <c r="AV692" s="86">
        <f t="shared" si="270"/>
        <v>0</v>
      </c>
      <c r="AW692" s="108"/>
      <c r="AX692" s="108"/>
      <c r="AY692" s="108"/>
      <c r="AZ692" s="108"/>
      <c r="BA692" s="108"/>
      <c r="BB692" s="108"/>
      <c r="BC692" s="108"/>
      <c r="BD692" s="108"/>
      <c r="BE692" s="63"/>
    </row>
    <row r="693" spans="1:57" ht="34.049999999999997" customHeight="1" x14ac:dyDescent="0.3">
      <c r="A693" s="702"/>
      <c r="B693" s="675"/>
      <c r="C693" s="672"/>
      <c r="D693" s="72" t="s">
        <v>79</v>
      </c>
      <c r="E693" s="678"/>
      <c r="F693" s="672"/>
      <c r="G693" s="73">
        <f t="shared" si="269"/>
        <v>1</v>
      </c>
      <c r="H693" s="74">
        <f t="shared" si="275"/>
        <v>0</v>
      </c>
      <c r="I693" s="75"/>
      <c r="J693" s="75"/>
      <c r="K693" s="75"/>
      <c r="L693" s="76"/>
      <c r="M693" s="77">
        <f t="shared" si="262"/>
        <v>1</v>
      </c>
      <c r="N693" s="78">
        <v>1</v>
      </c>
      <c r="O693" s="78"/>
      <c r="P693" s="78"/>
      <c r="Q693" s="78"/>
      <c r="R693" s="81"/>
      <c r="S693" s="62"/>
      <c r="T693" s="62"/>
      <c r="U693" s="62"/>
      <c r="V693" s="108">
        <v>1</v>
      </c>
      <c r="W693" s="108"/>
      <c r="X693" s="63"/>
      <c r="Y693" s="109">
        <v>1</v>
      </c>
      <c r="Z693" s="63"/>
      <c r="AA693" s="64"/>
      <c r="AB693" s="65"/>
      <c r="AC693" s="65"/>
      <c r="AD693" s="65"/>
      <c r="AE693" s="65">
        <v>1</v>
      </c>
      <c r="AF693" s="66"/>
      <c r="AG693" s="82">
        <v>43</v>
      </c>
      <c r="AH693" s="85">
        <v>19</v>
      </c>
      <c r="AI693" s="84">
        <v>90</v>
      </c>
      <c r="AJ693" s="83">
        <f t="shared" ref="AJ693:AJ694" si="283">SUM(AQ693:AU693)</f>
        <v>1</v>
      </c>
      <c r="AK693" s="84" t="s">
        <v>77</v>
      </c>
      <c r="AL693" s="75" t="s">
        <v>77</v>
      </c>
      <c r="AM693" s="85" t="s">
        <v>77</v>
      </c>
      <c r="AN693" s="82" t="s">
        <v>75</v>
      </c>
      <c r="AO693" s="75" t="s">
        <v>75</v>
      </c>
      <c r="AP693" s="85" t="s">
        <v>75</v>
      </c>
      <c r="AQ693" s="82"/>
      <c r="AR693" s="75"/>
      <c r="AS693" s="75">
        <v>1</v>
      </c>
      <c r="AT693" s="75"/>
      <c r="AU693" s="85"/>
      <c r="AV693" s="86">
        <f t="shared" si="270"/>
        <v>0</v>
      </c>
      <c r="AW693" s="108"/>
      <c r="AX693" s="108"/>
      <c r="AY693" s="108"/>
      <c r="AZ693" s="108"/>
      <c r="BA693" s="108"/>
      <c r="BB693" s="108"/>
      <c r="BC693" s="108"/>
      <c r="BD693" s="108"/>
      <c r="BE693" s="63"/>
    </row>
    <row r="694" spans="1:57" ht="34.049999999999997" customHeight="1" x14ac:dyDescent="0.3">
      <c r="A694" s="702"/>
      <c r="B694" s="676"/>
      <c r="C694" s="673"/>
      <c r="D694" s="89" t="s">
        <v>80</v>
      </c>
      <c r="E694" s="679"/>
      <c r="F694" s="673"/>
      <c r="G694" s="90">
        <f t="shared" si="269"/>
        <v>0</v>
      </c>
      <c r="H694" s="91">
        <f t="shared" si="275"/>
        <v>0</v>
      </c>
      <c r="I694" s="92"/>
      <c r="J694" s="92"/>
      <c r="K694" s="92"/>
      <c r="L694" s="93"/>
      <c r="M694" s="110">
        <f t="shared" si="262"/>
        <v>0</v>
      </c>
      <c r="N694" s="98"/>
      <c r="O694" s="98"/>
      <c r="P694" s="98"/>
      <c r="Q694" s="98"/>
      <c r="R694" s="99"/>
      <c r="S694" s="114"/>
      <c r="T694" s="114"/>
      <c r="U694" s="114"/>
      <c r="V694" s="98"/>
      <c r="W694" s="98"/>
      <c r="X694" s="99"/>
      <c r="Y694" s="97"/>
      <c r="Z694" s="99"/>
      <c r="AA694" s="103"/>
      <c r="AB694" s="92"/>
      <c r="AC694" s="92"/>
      <c r="AD694" s="92"/>
      <c r="AE694" s="92"/>
      <c r="AF694" s="93"/>
      <c r="AG694" s="103"/>
      <c r="AH694" s="106"/>
      <c r="AI694" s="105"/>
      <c r="AJ694" s="104">
        <f t="shared" si="283"/>
        <v>0</v>
      </c>
      <c r="AK694" s="105" t="s">
        <v>75</v>
      </c>
      <c r="AL694" s="92" t="s">
        <v>75</v>
      </c>
      <c r="AM694" s="106" t="s">
        <v>75</v>
      </c>
      <c r="AN694" s="103" t="s">
        <v>75</v>
      </c>
      <c r="AO694" s="92" t="s">
        <v>77</v>
      </c>
      <c r="AP694" s="106" t="s">
        <v>77</v>
      </c>
      <c r="AQ694" s="103"/>
      <c r="AR694" s="92"/>
      <c r="AS694" s="92"/>
      <c r="AT694" s="92"/>
      <c r="AU694" s="106"/>
      <c r="AV694" s="107">
        <f t="shared" si="270"/>
        <v>0</v>
      </c>
      <c r="AW694" s="98"/>
      <c r="AX694" s="98"/>
      <c r="AY694" s="98"/>
      <c r="AZ694" s="98"/>
      <c r="BA694" s="98"/>
      <c r="BB694" s="98"/>
      <c r="BC694" s="98"/>
      <c r="BD694" s="98"/>
      <c r="BE694" s="99"/>
    </row>
    <row r="695" spans="1:57" ht="34.049999999999997" customHeight="1" x14ac:dyDescent="0.3">
      <c r="A695" s="702"/>
      <c r="B695" s="674" t="s">
        <v>355</v>
      </c>
      <c r="C695" s="735" t="s">
        <v>356</v>
      </c>
      <c r="D695" s="51" t="s">
        <v>74</v>
      </c>
      <c r="E695" s="724">
        <v>160</v>
      </c>
      <c r="F695" s="681">
        <f>E695-SUM(M695:M699)</f>
        <v>26</v>
      </c>
      <c r="G695" s="53">
        <f t="shared" si="269"/>
        <v>0</v>
      </c>
      <c r="H695" s="54">
        <f t="shared" si="275"/>
        <v>0</v>
      </c>
      <c r="I695" s="55"/>
      <c r="J695" s="55"/>
      <c r="K695" s="55"/>
      <c r="L695" s="56"/>
      <c r="M695" s="57">
        <f t="shared" si="262"/>
        <v>0</v>
      </c>
      <c r="N695" s="58"/>
      <c r="O695" s="58"/>
      <c r="P695" s="58"/>
      <c r="Q695" s="58"/>
      <c r="R695" s="59"/>
      <c r="S695" s="60"/>
      <c r="T695" s="58"/>
      <c r="U695" s="58"/>
      <c r="V695" s="55"/>
      <c r="W695" s="58"/>
      <c r="X695" s="61"/>
      <c r="Y695" s="62"/>
      <c r="Z695" s="63"/>
      <c r="AA695" s="64"/>
      <c r="AB695" s="65"/>
      <c r="AC695" s="65"/>
      <c r="AD695" s="65"/>
      <c r="AE695" s="65"/>
      <c r="AF695" s="66"/>
      <c r="AG695" s="64"/>
      <c r="AH695" s="66"/>
      <c r="AI695" s="67"/>
      <c r="AJ695" s="68">
        <f t="shared" ref="AJ695:AJ696" si="284">SUM(AN695:AP695)</f>
        <v>0</v>
      </c>
      <c r="AK695" s="69" t="s">
        <v>75</v>
      </c>
      <c r="AL695" s="55" t="s">
        <v>75</v>
      </c>
      <c r="AM695" s="70" t="s">
        <v>75</v>
      </c>
      <c r="AN695" s="67"/>
      <c r="AO695" s="55"/>
      <c r="AP695" s="70"/>
      <c r="AQ695" s="67" t="s">
        <v>75</v>
      </c>
      <c r="AR695" s="55" t="s">
        <v>75</v>
      </c>
      <c r="AS695" s="55" t="s">
        <v>75</v>
      </c>
      <c r="AT695" s="55" t="s">
        <v>75</v>
      </c>
      <c r="AU695" s="56" t="s">
        <v>75</v>
      </c>
      <c r="AV695" s="71">
        <f t="shared" si="270"/>
        <v>0</v>
      </c>
      <c r="AW695" s="58"/>
      <c r="AX695" s="58"/>
      <c r="AY695" s="58"/>
      <c r="AZ695" s="58"/>
      <c r="BA695" s="58"/>
      <c r="BB695" s="58"/>
      <c r="BC695" s="58"/>
      <c r="BD695" s="58"/>
      <c r="BE695" s="61"/>
    </row>
    <row r="696" spans="1:57" ht="34.049999999999997" customHeight="1" x14ac:dyDescent="0.3">
      <c r="A696" s="702"/>
      <c r="B696" s="675"/>
      <c r="C696" s="672"/>
      <c r="D696" s="72" t="s">
        <v>76</v>
      </c>
      <c r="E696" s="678"/>
      <c r="F696" s="672"/>
      <c r="G696" s="73">
        <f t="shared" si="269"/>
        <v>0</v>
      </c>
      <c r="H696" s="74">
        <f t="shared" si="275"/>
        <v>0</v>
      </c>
      <c r="I696" s="75"/>
      <c r="J696" s="75"/>
      <c r="K696" s="75"/>
      <c r="L696" s="76"/>
      <c r="M696" s="77">
        <f t="shared" si="262"/>
        <v>0</v>
      </c>
      <c r="N696" s="78"/>
      <c r="O696" s="78"/>
      <c r="P696" s="78"/>
      <c r="Q696" s="78"/>
      <c r="R696" s="79"/>
      <c r="S696" s="80"/>
      <c r="T696" s="75"/>
      <c r="U696" s="75"/>
      <c r="V696" s="78"/>
      <c r="W696" s="78"/>
      <c r="X696" s="81"/>
      <c r="Y696" s="62"/>
      <c r="Z696" s="63"/>
      <c r="AA696" s="64"/>
      <c r="AB696" s="65"/>
      <c r="AC696" s="65"/>
      <c r="AD696" s="65"/>
      <c r="AE696" s="65"/>
      <c r="AF696" s="66"/>
      <c r="AG696" s="82"/>
      <c r="AH696" s="76"/>
      <c r="AI696" s="82"/>
      <c r="AJ696" s="83">
        <f t="shared" si="284"/>
        <v>0</v>
      </c>
      <c r="AK696" s="84" t="s">
        <v>77</v>
      </c>
      <c r="AL696" s="75" t="s">
        <v>77</v>
      </c>
      <c r="AM696" s="85" t="s">
        <v>77</v>
      </c>
      <c r="AN696" s="82"/>
      <c r="AO696" s="75"/>
      <c r="AP696" s="85"/>
      <c r="AQ696" s="82" t="s">
        <v>75</v>
      </c>
      <c r="AR696" s="75" t="s">
        <v>75</v>
      </c>
      <c r="AS696" s="75" t="s">
        <v>75</v>
      </c>
      <c r="AT696" s="75" t="s">
        <v>75</v>
      </c>
      <c r="AU696" s="76" t="s">
        <v>75</v>
      </c>
      <c r="AV696" s="86">
        <f t="shared" si="270"/>
        <v>0</v>
      </c>
      <c r="AW696" s="78"/>
      <c r="AX696" s="78"/>
      <c r="AY696" s="78"/>
      <c r="AZ696" s="78"/>
      <c r="BA696" s="78"/>
      <c r="BB696" s="78"/>
      <c r="BC696" s="78"/>
      <c r="BD696" s="78"/>
      <c r="BE696" s="81"/>
    </row>
    <row r="697" spans="1:57" ht="34.049999999999997" customHeight="1" x14ac:dyDescent="0.3">
      <c r="A697" s="702"/>
      <c r="B697" s="675"/>
      <c r="C697" s="672"/>
      <c r="D697" s="72" t="s">
        <v>78</v>
      </c>
      <c r="E697" s="678"/>
      <c r="F697" s="672"/>
      <c r="G697" s="73">
        <f t="shared" si="269"/>
        <v>0</v>
      </c>
      <c r="H697" s="74">
        <f t="shared" si="275"/>
        <v>0</v>
      </c>
      <c r="I697" s="75"/>
      <c r="J697" s="75"/>
      <c r="K697" s="75"/>
      <c r="L697" s="76"/>
      <c r="M697" s="77">
        <f t="shared" si="262"/>
        <v>0</v>
      </c>
      <c r="N697" s="78"/>
      <c r="O697" s="78"/>
      <c r="P697" s="78"/>
      <c r="Q697" s="87"/>
      <c r="R697" s="79"/>
      <c r="S697" s="80"/>
      <c r="T697" s="78"/>
      <c r="U697" s="78"/>
      <c r="V697" s="78"/>
      <c r="W697" s="78"/>
      <c r="X697" s="81"/>
      <c r="Y697" s="62"/>
      <c r="Z697" s="63"/>
      <c r="AA697" s="64"/>
      <c r="AB697" s="65"/>
      <c r="AC697" s="65"/>
      <c r="AD697" s="65"/>
      <c r="AE697" s="65"/>
      <c r="AF697" s="66"/>
      <c r="AG697" s="82"/>
      <c r="AH697" s="76"/>
      <c r="AI697" s="82"/>
      <c r="AJ697" s="83">
        <f>SUM(AK697:AM697)</f>
        <v>0</v>
      </c>
      <c r="AK697" s="84"/>
      <c r="AL697" s="75"/>
      <c r="AM697" s="85"/>
      <c r="AN697" s="82" t="s">
        <v>75</v>
      </c>
      <c r="AO697" s="75" t="s">
        <v>75</v>
      </c>
      <c r="AP697" s="85" t="s">
        <v>75</v>
      </c>
      <c r="AQ697" s="82" t="s">
        <v>75</v>
      </c>
      <c r="AR697" s="75" t="s">
        <v>75</v>
      </c>
      <c r="AS697" s="75" t="s">
        <v>75</v>
      </c>
      <c r="AT697" s="75" t="s">
        <v>75</v>
      </c>
      <c r="AU697" s="76" t="s">
        <v>75</v>
      </c>
      <c r="AV697" s="86">
        <f t="shared" si="270"/>
        <v>0</v>
      </c>
      <c r="AW697" s="78"/>
      <c r="AX697" s="78"/>
      <c r="AY697" s="78"/>
      <c r="AZ697" s="78"/>
      <c r="BA697" s="78"/>
      <c r="BB697" s="78"/>
      <c r="BC697" s="78"/>
      <c r="BD697" s="78"/>
      <c r="BE697" s="81"/>
    </row>
    <row r="698" spans="1:57" ht="34.049999999999997" customHeight="1" x14ac:dyDescent="0.3">
      <c r="A698" s="702"/>
      <c r="B698" s="675"/>
      <c r="C698" s="672"/>
      <c r="D698" s="72" t="s">
        <v>79</v>
      </c>
      <c r="E698" s="678"/>
      <c r="F698" s="672"/>
      <c r="G698" s="73">
        <f t="shared" si="269"/>
        <v>135</v>
      </c>
      <c r="H698" s="74">
        <f t="shared" si="275"/>
        <v>2</v>
      </c>
      <c r="I698" s="75">
        <v>2</v>
      </c>
      <c r="J698" s="75"/>
      <c r="K698" s="75"/>
      <c r="L698" s="76"/>
      <c r="M698" s="77">
        <f t="shared" si="262"/>
        <v>134</v>
      </c>
      <c r="N698" s="78">
        <v>134</v>
      </c>
      <c r="O698" s="78"/>
      <c r="P698" s="78"/>
      <c r="Q698" s="78"/>
      <c r="R698" s="79"/>
      <c r="S698" s="80">
        <v>30</v>
      </c>
      <c r="T698" s="78"/>
      <c r="U698" s="78"/>
      <c r="V698" s="78">
        <v>104</v>
      </c>
      <c r="W698" s="78"/>
      <c r="X698" s="81"/>
      <c r="Y698" s="62">
        <v>123</v>
      </c>
      <c r="Z698" s="63">
        <v>11</v>
      </c>
      <c r="AA698" s="64"/>
      <c r="AB698" s="65">
        <v>22</v>
      </c>
      <c r="AC698" s="65">
        <v>21</v>
      </c>
      <c r="AD698" s="65">
        <v>15</v>
      </c>
      <c r="AE698" s="65">
        <v>81</v>
      </c>
      <c r="AF698" s="66">
        <v>2</v>
      </c>
      <c r="AG698" s="82">
        <v>38.9</v>
      </c>
      <c r="AH698" s="76">
        <v>15.9</v>
      </c>
      <c r="AI698" s="82">
        <v>85.3</v>
      </c>
      <c r="AJ698" s="83">
        <f t="shared" ref="AJ698:AJ699" si="285">SUM(AQ698:AU698)</f>
        <v>134</v>
      </c>
      <c r="AK698" s="84" t="s">
        <v>77</v>
      </c>
      <c r="AL698" s="75" t="s">
        <v>77</v>
      </c>
      <c r="AM698" s="85" t="s">
        <v>77</v>
      </c>
      <c r="AN698" s="82" t="s">
        <v>75</v>
      </c>
      <c r="AO698" s="75" t="s">
        <v>75</v>
      </c>
      <c r="AP698" s="85" t="s">
        <v>75</v>
      </c>
      <c r="AQ698" s="88">
        <v>25</v>
      </c>
      <c r="AR698" s="76">
        <v>18</v>
      </c>
      <c r="AS698" s="76">
        <v>91</v>
      </c>
      <c r="AT698" s="76"/>
      <c r="AU698" s="85"/>
      <c r="AV698" s="86">
        <f t="shared" si="270"/>
        <v>1</v>
      </c>
      <c r="AW698" s="78"/>
      <c r="AX698" s="78"/>
      <c r="AY698" s="78"/>
      <c r="AZ698" s="78"/>
      <c r="BA698" s="78"/>
      <c r="BB698" s="78"/>
      <c r="BC698" s="78"/>
      <c r="BD698" s="78">
        <v>1</v>
      </c>
      <c r="BE698" s="81"/>
    </row>
    <row r="699" spans="1:57" ht="34.049999999999997" customHeight="1" x14ac:dyDescent="0.3">
      <c r="A699" s="702"/>
      <c r="B699" s="676"/>
      <c r="C699" s="673"/>
      <c r="D699" s="89" t="s">
        <v>80</v>
      </c>
      <c r="E699" s="679"/>
      <c r="F699" s="673"/>
      <c r="G699" s="90">
        <f t="shared" si="269"/>
        <v>0</v>
      </c>
      <c r="H699" s="91">
        <f t="shared" si="275"/>
        <v>0</v>
      </c>
      <c r="I699" s="92"/>
      <c r="J699" s="92"/>
      <c r="K699" s="92"/>
      <c r="L699" s="93"/>
      <c r="M699" s="94">
        <f t="shared" si="262"/>
        <v>0</v>
      </c>
      <c r="N699" s="95"/>
      <c r="O699" s="95"/>
      <c r="P699" s="95"/>
      <c r="Q699" s="95"/>
      <c r="R699" s="96"/>
      <c r="S699" s="97"/>
      <c r="T699" s="98"/>
      <c r="U699" s="98"/>
      <c r="V699" s="98"/>
      <c r="W699" s="98"/>
      <c r="X699" s="99"/>
      <c r="Y699" s="100"/>
      <c r="Z699" s="81"/>
      <c r="AA699" s="82"/>
      <c r="AB699" s="75"/>
      <c r="AC699" s="75"/>
      <c r="AD699" s="75"/>
      <c r="AE699" s="75"/>
      <c r="AF699" s="76"/>
      <c r="AG699" s="101"/>
      <c r="AH699" s="102"/>
      <c r="AI699" s="103"/>
      <c r="AJ699" s="104">
        <f t="shared" si="285"/>
        <v>0</v>
      </c>
      <c r="AK699" s="105" t="s">
        <v>75</v>
      </c>
      <c r="AL699" s="92" t="s">
        <v>75</v>
      </c>
      <c r="AM699" s="106" t="s">
        <v>75</v>
      </c>
      <c r="AN699" s="103" t="s">
        <v>75</v>
      </c>
      <c r="AO699" s="92" t="s">
        <v>77</v>
      </c>
      <c r="AP699" s="106" t="s">
        <v>77</v>
      </c>
      <c r="AQ699" s="103"/>
      <c r="AR699" s="92"/>
      <c r="AS699" s="92"/>
      <c r="AT699" s="92"/>
      <c r="AU699" s="93"/>
      <c r="AV699" s="107">
        <f t="shared" si="270"/>
        <v>0</v>
      </c>
      <c r="AW699" s="98"/>
      <c r="AX699" s="98"/>
      <c r="AY699" s="98"/>
      <c r="AZ699" s="98"/>
      <c r="BA699" s="98"/>
      <c r="BB699" s="98"/>
      <c r="BC699" s="98"/>
      <c r="BD699" s="98"/>
      <c r="BE699" s="99"/>
    </row>
    <row r="700" spans="1:57" ht="34.049999999999997" customHeight="1" x14ac:dyDescent="0.3">
      <c r="A700" s="702"/>
      <c r="B700" s="674" t="s">
        <v>357</v>
      </c>
      <c r="C700" s="735" t="s">
        <v>358</v>
      </c>
      <c r="D700" s="51" t="s">
        <v>74</v>
      </c>
      <c r="E700" s="724"/>
      <c r="F700" s="681">
        <f>E700-SUM(M700:M704)</f>
        <v>-6</v>
      </c>
      <c r="G700" s="53">
        <f t="shared" si="269"/>
        <v>0</v>
      </c>
      <c r="H700" s="54">
        <f t="shared" si="275"/>
        <v>0</v>
      </c>
      <c r="I700" s="55"/>
      <c r="J700" s="55"/>
      <c r="K700" s="55"/>
      <c r="L700" s="56"/>
      <c r="M700" s="57">
        <f t="shared" si="262"/>
        <v>0</v>
      </c>
      <c r="N700" s="58"/>
      <c r="O700" s="58"/>
      <c r="P700" s="58"/>
      <c r="Q700" s="58"/>
      <c r="R700" s="61"/>
      <c r="S700" s="62"/>
      <c r="T700" s="62"/>
      <c r="U700" s="62"/>
      <c r="V700" s="108"/>
      <c r="W700" s="108"/>
      <c r="X700" s="63"/>
      <c r="Y700" s="60"/>
      <c r="Z700" s="61"/>
      <c r="AA700" s="67"/>
      <c r="AB700" s="55"/>
      <c r="AC700" s="55"/>
      <c r="AD700" s="55"/>
      <c r="AE700" s="55"/>
      <c r="AF700" s="56"/>
      <c r="AG700" s="67"/>
      <c r="AH700" s="70"/>
      <c r="AI700" s="69"/>
      <c r="AJ700" s="68">
        <f t="shared" ref="AJ700:AJ701" si="286">SUM(AN700:AP700)</f>
        <v>0</v>
      </c>
      <c r="AK700" s="69" t="s">
        <v>75</v>
      </c>
      <c r="AL700" s="55" t="s">
        <v>75</v>
      </c>
      <c r="AM700" s="70" t="s">
        <v>75</v>
      </c>
      <c r="AN700" s="67"/>
      <c r="AO700" s="55"/>
      <c r="AP700" s="70"/>
      <c r="AQ700" s="67" t="s">
        <v>75</v>
      </c>
      <c r="AR700" s="55" t="s">
        <v>75</v>
      </c>
      <c r="AS700" s="55" t="s">
        <v>75</v>
      </c>
      <c r="AT700" s="55" t="s">
        <v>75</v>
      </c>
      <c r="AU700" s="70" t="s">
        <v>75</v>
      </c>
      <c r="AV700" s="71">
        <f t="shared" si="270"/>
        <v>0</v>
      </c>
      <c r="AW700" s="108"/>
      <c r="AX700" s="108"/>
      <c r="AY700" s="108"/>
      <c r="AZ700" s="108"/>
      <c r="BA700" s="108"/>
      <c r="BB700" s="108"/>
      <c r="BC700" s="108"/>
      <c r="BD700" s="108"/>
      <c r="BE700" s="63"/>
    </row>
    <row r="701" spans="1:57" ht="34.049999999999997" customHeight="1" x14ac:dyDescent="0.3">
      <c r="A701" s="702"/>
      <c r="B701" s="675"/>
      <c r="C701" s="672"/>
      <c r="D701" s="72" t="s">
        <v>76</v>
      </c>
      <c r="E701" s="678"/>
      <c r="F701" s="672"/>
      <c r="G701" s="73">
        <f t="shared" si="269"/>
        <v>0</v>
      </c>
      <c r="H701" s="74">
        <f t="shared" si="275"/>
        <v>0</v>
      </c>
      <c r="I701" s="75"/>
      <c r="J701" s="75"/>
      <c r="K701" s="75"/>
      <c r="L701" s="76"/>
      <c r="M701" s="77">
        <f t="shared" si="262"/>
        <v>0</v>
      </c>
      <c r="N701" s="78"/>
      <c r="O701" s="78"/>
      <c r="P701" s="78"/>
      <c r="Q701" s="78"/>
      <c r="R701" s="81"/>
      <c r="S701" s="62"/>
      <c r="T701" s="62"/>
      <c r="U701" s="62"/>
      <c r="V701" s="108"/>
      <c r="W701" s="108"/>
      <c r="X701" s="63"/>
      <c r="Y701" s="109"/>
      <c r="Z701" s="63"/>
      <c r="AA701" s="64"/>
      <c r="AB701" s="65"/>
      <c r="AC701" s="65"/>
      <c r="AD701" s="65"/>
      <c r="AE701" s="65"/>
      <c r="AF701" s="66"/>
      <c r="AG701" s="82"/>
      <c r="AH701" s="85"/>
      <c r="AI701" s="84"/>
      <c r="AJ701" s="83">
        <f t="shared" si="286"/>
        <v>0</v>
      </c>
      <c r="AK701" s="84" t="s">
        <v>77</v>
      </c>
      <c r="AL701" s="75" t="s">
        <v>77</v>
      </c>
      <c r="AM701" s="85" t="s">
        <v>77</v>
      </c>
      <c r="AN701" s="82"/>
      <c r="AO701" s="75"/>
      <c r="AP701" s="85"/>
      <c r="AQ701" s="82" t="s">
        <v>75</v>
      </c>
      <c r="AR701" s="75" t="s">
        <v>75</v>
      </c>
      <c r="AS701" s="75" t="s">
        <v>75</v>
      </c>
      <c r="AT701" s="75" t="s">
        <v>75</v>
      </c>
      <c r="AU701" s="85" t="s">
        <v>75</v>
      </c>
      <c r="AV701" s="86">
        <f t="shared" si="270"/>
        <v>0</v>
      </c>
      <c r="AW701" s="108"/>
      <c r="AX701" s="108"/>
      <c r="AY701" s="108"/>
      <c r="AZ701" s="108"/>
      <c r="BA701" s="108"/>
      <c r="BB701" s="108"/>
      <c r="BC701" s="108"/>
      <c r="BD701" s="108"/>
      <c r="BE701" s="63"/>
    </row>
    <row r="702" spans="1:57" ht="34.049999999999997" customHeight="1" x14ac:dyDescent="0.3">
      <c r="A702" s="702"/>
      <c r="B702" s="675"/>
      <c r="C702" s="672"/>
      <c r="D702" s="72" t="s">
        <v>78</v>
      </c>
      <c r="E702" s="678"/>
      <c r="F702" s="672"/>
      <c r="G702" s="73">
        <f t="shared" si="269"/>
        <v>0</v>
      </c>
      <c r="H702" s="74">
        <f t="shared" si="275"/>
        <v>0</v>
      </c>
      <c r="I702" s="75"/>
      <c r="J702" s="75"/>
      <c r="K702" s="75"/>
      <c r="L702" s="76"/>
      <c r="M702" s="77">
        <f t="shared" si="262"/>
        <v>0</v>
      </c>
      <c r="N702" s="78"/>
      <c r="O702" s="78"/>
      <c r="P702" s="78"/>
      <c r="Q702" s="78"/>
      <c r="R702" s="81"/>
      <c r="S702" s="62"/>
      <c r="T702" s="62"/>
      <c r="U702" s="62"/>
      <c r="V702" s="108"/>
      <c r="W702" s="108"/>
      <c r="X702" s="63"/>
      <c r="Y702" s="109"/>
      <c r="Z702" s="63"/>
      <c r="AA702" s="64"/>
      <c r="AB702" s="65"/>
      <c r="AC702" s="65"/>
      <c r="AD702" s="65"/>
      <c r="AE702" s="65"/>
      <c r="AF702" s="66"/>
      <c r="AG702" s="82"/>
      <c r="AH702" s="85"/>
      <c r="AI702" s="84"/>
      <c r="AJ702" s="83">
        <f>SUM(AK702:AM702)</f>
        <v>0</v>
      </c>
      <c r="AK702" s="84"/>
      <c r="AL702" s="75"/>
      <c r="AM702" s="85"/>
      <c r="AN702" s="82" t="s">
        <v>75</v>
      </c>
      <c r="AO702" s="75" t="s">
        <v>75</v>
      </c>
      <c r="AP702" s="85" t="s">
        <v>75</v>
      </c>
      <c r="AQ702" s="82" t="s">
        <v>75</v>
      </c>
      <c r="AR702" s="75" t="s">
        <v>75</v>
      </c>
      <c r="AS702" s="75" t="s">
        <v>75</v>
      </c>
      <c r="AT702" s="75" t="s">
        <v>75</v>
      </c>
      <c r="AU702" s="85" t="s">
        <v>75</v>
      </c>
      <c r="AV702" s="86">
        <f t="shared" si="270"/>
        <v>0</v>
      </c>
      <c r="AW702" s="108"/>
      <c r="AX702" s="108"/>
      <c r="AY702" s="108"/>
      <c r="AZ702" s="108"/>
      <c r="BA702" s="108"/>
      <c r="BB702" s="108"/>
      <c r="BC702" s="108"/>
      <c r="BD702" s="108"/>
      <c r="BE702" s="63"/>
    </row>
    <row r="703" spans="1:57" ht="34.049999999999997" customHeight="1" x14ac:dyDescent="0.3">
      <c r="A703" s="702"/>
      <c r="B703" s="675"/>
      <c r="C703" s="672"/>
      <c r="D703" s="72" t="s">
        <v>79</v>
      </c>
      <c r="E703" s="678"/>
      <c r="F703" s="672"/>
      <c r="G703" s="73">
        <f t="shared" si="269"/>
        <v>6</v>
      </c>
      <c r="H703" s="74">
        <f t="shared" si="275"/>
        <v>0</v>
      </c>
      <c r="I703" s="75"/>
      <c r="J703" s="75"/>
      <c r="K703" s="75"/>
      <c r="L703" s="76"/>
      <c r="M703" s="77">
        <f t="shared" si="262"/>
        <v>6</v>
      </c>
      <c r="N703" s="78">
        <v>6</v>
      </c>
      <c r="O703" s="78"/>
      <c r="P703" s="78"/>
      <c r="Q703" s="78"/>
      <c r="R703" s="81"/>
      <c r="S703" s="62"/>
      <c r="T703" s="62"/>
      <c r="U703" s="62"/>
      <c r="V703" s="108"/>
      <c r="W703" s="108">
        <v>6</v>
      </c>
      <c r="X703" s="63"/>
      <c r="Y703" s="109">
        <v>6</v>
      </c>
      <c r="Z703" s="63"/>
      <c r="AA703" s="64"/>
      <c r="AB703" s="65">
        <v>3</v>
      </c>
      <c r="AC703" s="65">
        <v>3</v>
      </c>
      <c r="AD703" s="65"/>
      <c r="AE703" s="65">
        <v>4</v>
      </c>
      <c r="AF703" s="66">
        <v>2</v>
      </c>
      <c r="AG703" s="82">
        <v>41</v>
      </c>
      <c r="AH703" s="85">
        <v>22</v>
      </c>
      <c r="AI703" s="84">
        <v>105.8</v>
      </c>
      <c r="AJ703" s="83">
        <f t="shared" ref="AJ703:AJ704" si="287">SUM(AQ703:AU703)</f>
        <v>6</v>
      </c>
      <c r="AK703" s="84" t="s">
        <v>77</v>
      </c>
      <c r="AL703" s="75" t="s">
        <v>77</v>
      </c>
      <c r="AM703" s="85" t="s">
        <v>77</v>
      </c>
      <c r="AN703" s="82" t="s">
        <v>75</v>
      </c>
      <c r="AO703" s="75" t="s">
        <v>75</v>
      </c>
      <c r="AP703" s="85" t="s">
        <v>75</v>
      </c>
      <c r="AQ703" s="82"/>
      <c r="AR703" s="75">
        <v>1</v>
      </c>
      <c r="AS703" s="75">
        <v>4</v>
      </c>
      <c r="AT703" s="75">
        <v>1</v>
      </c>
      <c r="AU703" s="85"/>
      <c r="AV703" s="86">
        <f t="shared" si="270"/>
        <v>0</v>
      </c>
      <c r="AW703" s="108"/>
      <c r="AX703" s="108"/>
      <c r="AY703" s="108"/>
      <c r="AZ703" s="108"/>
      <c r="BA703" s="108"/>
      <c r="BB703" s="108"/>
      <c r="BC703" s="108"/>
      <c r="BD703" s="108"/>
      <c r="BE703" s="63"/>
    </row>
    <row r="704" spans="1:57" ht="34.049999999999997" customHeight="1" x14ac:dyDescent="0.3">
      <c r="A704" s="702"/>
      <c r="B704" s="676"/>
      <c r="C704" s="673"/>
      <c r="D704" s="89" t="s">
        <v>80</v>
      </c>
      <c r="E704" s="679"/>
      <c r="F704" s="673"/>
      <c r="G704" s="90">
        <f t="shared" si="269"/>
        <v>0</v>
      </c>
      <c r="H704" s="91">
        <f t="shared" si="275"/>
        <v>0</v>
      </c>
      <c r="I704" s="92"/>
      <c r="J704" s="92"/>
      <c r="K704" s="92"/>
      <c r="L704" s="93"/>
      <c r="M704" s="110">
        <f t="shared" si="262"/>
        <v>0</v>
      </c>
      <c r="N704" s="98"/>
      <c r="O704" s="98"/>
      <c r="P704" s="98"/>
      <c r="Q704" s="98"/>
      <c r="R704" s="99"/>
      <c r="S704" s="100"/>
      <c r="T704" s="100"/>
      <c r="U704" s="100"/>
      <c r="V704" s="78"/>
      <c r="W704" s="78"/>
      <c r="X704" s="81"/>
      <c r="Y704" s="80"/>
      <c r="Z704" s="81"/>
      <c r="AA704" s="82"/>
      <c r="AB704" s="75"/>
      <c r="AC704" s="75"/>
      <c r="AD704" s="75"/>
      <c r="AE704" s="75"/>
      <c r="AF704" s="76"/>
      <c r="AG704" s="103"/>
      <c r="AH704" s="106"/>
      <c r="AI704" s="111"/>
      <c r="AJ704" s="112">
        <f t="shared" si="287"/>
        <v>0</v>
      </c>
      <c r="AK704" s="105" t="s">
        <v>75</v>
      </c>
      <c r="AL704" s="92" t="s">
        <v>75</v>
      </c>
      <c r="AM704" s="106" t="s">
        <v>75</v>
      </c>
      <c r="AN704" s="103" t="s">
        <v>75</v>
      </c>
      <c r="AO704" s="92" t="s">
        <v>77</v>
      </c>
      <c r="AP704" s="106" t="s">
        <v>77</v>
      </c>
      <c r="AQ704" s="103"/>
      <c r="AR704" s="92"/>
      <c r="AS704" s="92"/>
      <c r="AT704" s="92"/>
      <c r="AU704" s="106"/>
      <c r="AV704" s="107">
        <f t="shared" si="270"/>
        <v>0</v>
      </c>
      <c r="AW704" s="78"/>
      <c r="AX704" s="78"/>
      <c r="AY704" s="78"/>
      <c r="AZ704" s="78"/>
      <c r="BA704" s="78"/>
      <c r="BB704" s="78"/>
      <c r="BC704" s="78"/>
      <c r="BD704" s="78"/>
      <c r="BE704" s="81"/>
    </row>
    <row r="705" spans="1:57" ht="34.049999999999997" customHeight="1" x14ac:dyDescent="0.3">
      <c r="A705" s="702"/>
      <c r="B705" s="674" t="s">
        <v>359</v>
      </c>
      <c r="C705" s="735" t="s">
        <v>360</v>
      </c>
      <c r="D705" s="51" t="s">
        <v>74</v>
      </c>
      <c r="E705" s="724">
        <v>15</v>
      </c>
      <c r="F705" s="681">
        <f>E705-SUM(M705:M709)</f>
        <v>-1</v>
      </c>
      <c r="G705" s="53">
        <f t="shared" si="269"/>
        <v>0</v>
      </c>
      <c r="H705" s="54">
        <f t="shared" si="275"/>
        <v>0</v>
      </c>
      <c r="I705" s="55"/>
      <c r="J705" s="55"/>
      <c r="K705" s="55"/>
      <c r="L705" s="56"/>
      <c r="M705" s="57">
        <f t="shared" si="262"/>
        <v>0</v>
      </c>
      <c r="N705" s="58"/>
      <c r="O705" s="58"/>
      <c r="P705" s="58"/>
      <c r="Q705" s="58"/>
      <c r="R705" s="61"/>
      <c r="S705" s="113"/>
      <c r="T705" s="113"/>
      <c r="U705" s="113"/>
      <c r="V705" s="58"/>
      <c r="W705" s="58"/>
      <c r="X705" s="61"/>
      <c r="Y705" s="60"/>
      <c r="Z705" s="61"/>
      <c r="AA705" s="67"/>
      <c r="AB705" s="55"/>
      <c r="AC705" s="55"/>
      <c r="AD705" s="55"/>
      <c r="AE705" s="55"/>
      <c r="AF705" s="56"/>
      <c r="AG705" s="67"/>
      <c r="AH705" s="70"/>
      <c r="AI705" s="69"/>
      <c r="AJ705" s="68">
        <f t="shared" ref="AJ705:AJ706" si="288">SUM(AN705:AP705)</f>
        <v>0</v>
      </c>
      <c r="AK705" s="69" t="s">
        <v>75</v>
      </c>
      <c r="AL705" s="55" t="s">
        <v>75</v>
      </c>
      <c r="AM705" s="70" t="s">
        <v>75</v>
      </c>
      <c r="AN705" s="67"/>
      <c r="AO705" s="55"/>
      <c r="AP705" s="70"/>
      <c r="AQ705" s="67" t="s">
        <v>75</v>
      </c>
      <c r="AR705" s="55" t="s">
        <v>75</v>
      </c>
      <c r="AS705" s="55" t="s">
        <v>75</v>
      </c>
      <c r="AT705" s="55" t="s">
        <v>75</v>
      </c>
      <c r="AU705" s="70" t="s">
        <v>75</v>
      </c>
      <c r="AV705" s="71">
        <f t="shared" si="270"/>
        <v>0</v>
      </c>
      <c r="AW705" s="58"/>
      <c r="AX705" s="58"/>
      <c r="AY705" s="58"/>
      <c r="AZ705" s="58"/>
      <c r="BA705" s="58"/>
      <c r="BB705" s="58"/>
      <c r="BC705" s="58"/>
      <c r="BD705" s="58"/>
      <c r="BE705" s="61"/>
    </row>
    <row r="706" spans="1:57" ht="34.049999999999997" customHeight="1" x14ac:dyDescent="0.3">
      <c r="A706" s="702"/>
      <c r="B706" s="675"/>
      <c r="C706" s="672"/>
      <c r="D706" s="72" t="s">
        <v>76</v>
      </c>
      <c r="E706" s="678"/>
      <c r="F706" s="672"/>
      <c r="G706" s="73">
        <f t="shared" si="269"/>
        <v>0</v>
      </c>
      <c r="H706" s="74">
        <f t="shared" si="275"/>
        <v>0</v>
      </c>
      <c r="I706" s="75"/>
      <c r="J706" s="75"/>
      <c r="K706" s="75"/>
      <c r="L706" s="76"/>
      <c r="M706" s="77">
        <f t="shared" si="262"/>
        <v>0</v>
      </c>
      <c r="N706" s="78"/>
      <c r="O706" s="78"/>
      <c r="P706" s="78"/>
      <c r="Q706" s="78"/>
      <c r="R706" s="81"/>
      <c r="S706" s="62"/>
      <c r="T706" s="62"/>
      <c r="U706" s="62"/>
      <c r="V706" s="108"/>
      <c r="W706" s="108"/>
      <c r="X706" s="63"/>
      <c r="Y706" s="109"/>
      <c r="Z706" s="63"/>
      <c r="AA706" s="64"/>
      <c r="AB706" s="65"/>
      <c r="AC706" s="65"/>
      <c r="AD706" s="65"/>
      <c r="AE706" s="65"/>
      <c r="AF706" s="66"/>
      <c r="AG706" s="82"/>
      <c r="AH706" s="85"/>
      <c r="AI706" s="84"/>
      <c r="AJ706" s="83">
        <f t="shared" si="288"/>
        <v>0</v>
      </c>
      <c r="AK706" s="84" t="s">
        <v>77</v>
      </c>
      <c r="AL706" s="75" t="s">
        <v>77</v>
      </c>
      <c r="AM706" s="85" t="s">
        <v>77</v>
      </c>
      <c r="AN706" s="82"/>
      <c r="AO706" s="75"/>
      <c r="AP706" s="85"/>
      <c r="AQ706" s="82" t="s">
        <v>75</v>
      </c>
      <c r="AR706" s="75" t="s">
        <v>75</v>
      </c>
      <c r="AS706" s="75" t="s">
        <v>75</v>
      </c>
      <c r="AT706" s="75" t="s">
        <v>75</v>
      </c>
      <c r="AU706" s="85" t="s">
        <v>75</v>
      </c>
      <c r="AV706" s="86">
        <f t="shared" si="270"/>
        <v>0</v>
      </c>
      <c r="AW706" s="108"/>
      <c r="AX706" s="108"/>
      <c r="AY706" s="108"/>
      <c r="AZ706" s="108"/>
      <c r="BA706" s="108"/>
      <c r="BB706" s="108"/>
      <c r="BC706" s="108"/>
      <c r="BD706" s="108"/>
      <c r="BE706" s="63"/>
    </row>
    <row r="707" spans="1:57" ht="34.049999999999997" customHeight="1" x14ac:dyDescent="0.3">
      <c r="A707" s="702"/>
      <c r="B707" s="675"/>
      <c r="C707" s="672"/>
      <c r="D707" s="72" t="s">
        <v>78</v>
      </c>
      <c r="E707" s="678"/>
      <c r="F707" s="672"/>
      <c r="G707" s="73">
        <f t="shared" si="269"/>
        <v>0</v>
      </c>
      <c r="H707" s="74">
        <f t="shared" si="275"/>
        <v>0</v>
      </c>
      <c r="I707" s="75"/>
      <c r="J707" s="75"/>
      <c r="K707" s="75"/>
      <c r="L707" s="76"/>
      <c r="M707" s="77">
        <f t="shared" si="262"/>
        <v>0</v>
      </c>
      <c r="N707" s="78"/>
      <c r="O707" s="78"/>
      <c r="P707" s="78"/>
      <c r="Q707" s="78"/>
      <c r="R707" s="81"/>
      <c r="S707" s="62"/>
      <c r="T707" s="62"/>
      <c r="U707" s="62"/>
      <c r="V707" s="108"/>
      <c r="W707" s="108"/>
      <c r="X707" s="63"/>
      <c r="Y707" s="109"/>
      <c r="Z707" s="63"/>
      <c r="AA707" s="64"/>
      <c r="AB707" s="65"/>
      <c r="AC707" s="65"/>
      <c r="AD707" s="65"/>
      <c r="AE707" s="65"/>
      <c r="AF707" s="66"/>
      <c r="AG707" s="82"/>
      <c r="AH707" s="85"/>
      <c r="AI707" s="84"/>
      <c r="AJ707" s="83">
        <f>SUM(AK707:AM707)</f>
        <v>0</v>
      </c>
      <c r="AK707" s="84"/>
      <c r="AL707" s="75"/>
      <c r="AM707" s="85"/>
      <c r="AN707" s="82" t="s">
        <v>75</v>
      </c>
      <c r="AO707" s="75" t="s">
        <v>75</v>
      </c>
      <c r="AP707" s="85" t="s">
        <v>75</v>
      </c>
      <c r="AQ707" s="82" t="s">
        <v>75</v>
      </c>
      <c r="AR707" s="75" t="s">
        <v>75</v>
      </c>
      <c r="AS707" s="75" t="s">
        <v>75</v>
      </c>
      <c r="AT707" s="75" t="s">
        <v>75</v>
      </c>
      <c r="AU707" s="85" t="s">
        <v>75</v>
      </c>
      <c r="AV707" s="86">
        <f t="shared" si="270"/>
        <v>0</v>
      </c>
      <c r="AW707" s="108"/>
      <c r="AX707" s="108"/>
      <c r="AY707" s="108"/>
      <c r="AZ707" s="108"/>
      <c r="BA707" s="108"/>
      <c r="BB707" s="108"/>
      <c r="BC707" s="108"/>
      <c r="BD707" s="108"/>
      <c r="BE707" s="63"/>
    </row>
    <row r="708" spans="1:57" ht="34.049999999999997" customHeight="1" x14ac:dyDescent="0.3">
      <c r="A708" s="702"/>
      <c r="B708" s="675"/>
      <c r="C708" s="672"/>
      <c r="D708" s="72" t="s">
        <v>79</v>
      </c>
      <c r="E708" s="678"/>
      <c r="F708" s="672"/>
      <c r="G708" s="73">
        <f t="shared" si="269"/>
        <v>16</v>
      </c>
      <c r="H708" s="74">
        <f t="shared" si="275"/>
        <v>0</v>
      </c>
      <c r="I708" s="75"/>
      <c r="J708" s="75"/>
      <c r="K708" s="75"/>
      <c r="L708" s="76"/>
      <c r="M708" s="77">
        <f t="shared" si="262"/>
        <v>16</v>
      </c>
      <c r="N708" s="78">
        <v>16</v>
      </c>
      <c r="O708" s="78"/>
      <c r="P708" s="78"/>
      <c r="Q708" s="78"/>
      <c r="R708" s="81"/>
      <c r="S708" s="62"/>
      <c r="T708" s="62"/>
      <c r="U708" s="62"/>
      <c r="V708" s="108">
        <v>15</v>
      </c>
      <c r="W708" s="108">
        <v>1</v>
      </c>
      <c r="X708" s="63"/>
      <c r="Y708" s="109">
        <v>15</v>
      </c>
      <c r="Z708" s="63">
        <v>1</v>
      </c>
      <c r="AA708" s="64"/>
      <c r="AB708" s="65"/>
      <c r="AC708" s="65"/>
      <c r="AD708" s="65"/>
      <c r="AE708" s="65">
        <v>10</v>
      </c>
      <c r="AF708" s="66"/>
      <c r="AG708" s="82">
        <v>39.700000000000003</v>
      </c>
      <c r="AH708" s="85">
        <v>11.1</v>
      </c>
      <c r="AI708" s="84">
        <v>100</v>
      </c>
      <c r="AJ708" s="83">
        <f t="shared" ref="AJ708:AJ709" si="289">SUM(AQ708:AU708)</f>
        <v>16</v>
      </c>
      <c r="AK708" s="84" t="s">
        <v>77</v>
      </c>
      <c r="AL708" s="75" t="s">
        <v>77</v>
      </c>
      <c r="AM708" s="85" t="s">
        <v>77</v>
      </c>
      <c r="AN708" s="82" t="s">
        <v>75</v>
      </c>
      <c r="AO708" s="75" t="s">
        <v>75</v>
      </c>
      <c r="AP708" s="85" t="s">
        <v>75</v>
      </c>
      <c r="AQ708" s="82"/>
      <c r="AR708" s="75"/>
      <c r="AS708" s="75">
        <v>16</v>
      </c>
      <c r="AT708" s="75"/>
      <c r="AU708" s="85"/>
      <c r="AV708" s="86">
        <f t="shared" si="270"/>
        <v>0</v>
      </c>
      <c r="AW708" s="108"/>
      <c r="AX708" s="108"/>
      <c r="AY708" s="108"/>
      <c r="AZ708" s="108"/>
      <c r="BA708" s="108"/>
      <c r="BB708" s="108"/>
      <c r="BC708" s="108"/>
      <c r="BD708" s="108"/>
      <c r="BE708" s="63"/>
    </row>
    <row r="709" spans="1:57" ht="34.049999999999997" customHeight="1" x14ac:dyDescent="0.3">
      <c r="A709" s="702"/>
      <c r="B709" s="676"/>
      <c r="C709" s="673"/>
      <c r="D709" s="89" t="s">
        <v>80</v>
      </c>
      <c r="E709" s="679"/>
      <c r="F709" s="673"/>
      <c r="G709" s="90">
        <f t="shared" si="269"/>
        <v>0</v>
      </c>
      <c r="H709" s="91">
        <f t="shared" si="275"/>
        <v>0</v>
      </c>
      <c r="I709" s="92"/>
      <c r="J709" s="92"/>
      <c r="K709" s="92"/>
      <c r="L709" s="93"/>
      <c r="M709" s="110">
        <f t="shared" si="262"/>
        <v>0</v>
      </c>
      <c r="N709" s="98"/>
      <c r="O709" s="98"/>
      <c r="P709" s="98"/>
      <c r="Q709" s="98"/>
      <c r="R709" s="99"/>
      <c r="S709" s="114"/>
      <c r="T709" s="114"/>
      <c r="U709" s="114"/>
      <c r="V709" s="98"/>
      <c r="W709" s="98"/>
      <c r="X709" s="99"/>
      <c r="Y709" s="97"/>
      <c r="Z709" s="99"/>
      <c r="AA709" s="103"/>
      <c r="AB709" s="92"/>
      <c r="AC709" s="92"/>
      <c r="AD709" s="92"/>
      <c r="AE709" s="92"/>
      <c r="AF709" s="93"/>
      <c r="AG709" s="103"/>
      <c r="AH709" s="106"/>
      <c r="AI709" s="105"/>
      <c r="AJ709" s="104">
        <f t="shared" si="289"/>
        <v>0</v>
      </c>
      <c r="AK709" s="105" t="s">
        <v>75</v>
      </c>
      <c r="AL709" s="92" t="s">
        <v>75</v>
      </c>
      <c r="AM709" s="106" t="s">
        <v>75</v>
      </c>
      <c r="AN709" s="103" t="s">
        <v>75</v>
      </c>
      <c r="AO709" s="92" t="s">
        <v>77</v>
      </c>
      <c r="AP709" s="106" t="s">
        <v>77</v>
      </c>
      <c r="AQ709" s="103"/>
      <c r="AR709" s="92"/>
      <c r="AS709" s="92"/>
      <c r="AT709" s="92"/>
      <c r="AU709" s="106"/>
      <c r="AV709" s="107">
        <f t="shared" si="270"/>
        <v>0</v>
      </c>
      <c r="AW709" s="98"/>
      <c r="AX709" s="98"/>
      <c r="AY709" s="98"/>
      <c r="AZ709" s="98"/>
      <c r="BA709" s="98"/>
      <c r="BB709" s="98"/>
      <c r="BC709" s="98"/>
      <c r="BD709" s="98"/>
      <c r="BE709" s="99"/>
    </row>
    <row r="710" spans="1:57" ht="34.049999999999997" customHeight="1" x14ac:dyDescent="0.3">
      <c r="A710" s="702"/>
      <c r="B710" s="674" t="s">
        <v>361</v>
      </c>
      <c r="C710" s="735" t="s">
        <v>362</v>
      </c>
      <c r="D710" s="51" t="s">
        <v>74</v>
      </c>
      <c r="E710" s="724">
        <v>5</v>
      </c>
      <c r="F710" s="681">
        <f>E710-SUM(M710:M714)</f>
        <v>1</v>
      </c>
      <c r="G710" s="53">
        <f t="shared" si="269"/>
        <v>0</v>
      </c>
      <c r="H710" s="54">
        <f t="shared" si="275"/>
        <v>0</v>
      </c>
      <c r="I710" s="55"/>
      <c r="J710" s="55"/>
      <c r="K710" s="55"/>
      <c r="L710" s="56"/>
      <c r="M710" s="57">
        <f t="shared" si="262"/>
        <v>0</v>
      </c>
      <c r="N710" s="58"/>
      <c r="O710" s="58"/>
      <c r="P710" s="58"/>
      <c r="Q710" s="58"/>
      <c r="R710" s="59"/>
      <c r="S710" s="60"/>
      <c r="T710" s="58"/>
      <c r="U710" s="58"/>
      <c r="V710" s="55"/>
      <c r="W710" s="58"/>
      <c r="X710" s="61"/>
      <c r="Y710" s="62"/>
      <c r="Z710" s="63"/>
      <c r="AA710" s="64"/>
      <c r="AB710" s="65"/>
      <c r="AC710" s="65"/>
      <c r="AD710" s="65"/>
      <c r="AE710" s="65"/>
      <c r="AF710" s="66"/>
      <c r="AG710" s="64"/>
      <c r="AH710" s="66"/>
      <c r="AI710" s="67"/>
      <c r="AJ710" s="68">
        <f t="shared" ref="AJ710:AJ711" si="290">SUM(AN710:AP710)</f>
        <v>0</v>
      </c>
      <c r="AK710" s="69" t="s">
        <v>75</v>
      </c>
      <c r="AL710" s="55" t="s">
        <v>75</v>
      </c>
      <c r="AM710" s="70" t="s">
        <v>75</v>
      </c>
      <c r="AN710" s="67"/>
      <c r="AO710" s="55"/>
      <c r="AP710" s="70"/>
      <c r="AQ710" s="67" t="s">
        <v>75</v>
      </c>
      <c r="AR710" s="55" t="s">
        <v>75</v>
      </c>
      <c r="AS710" s="55" t="s">
        <v>75</v>
      </c>
      <c r="AT710" s="55" t="s">
        <v>75</v>
      </c>
      <c r="AU710" s="56" t="s">
        <v>75</v>
      </c>
      <c r="AV710" s="71">
        <f t="shared" si="270"/>
        <v>0</v>
      </c>
      <c r="AW710" s="58"/>
      <c r="AX710" s="58"/>
      <c r="AY710" s="58"/>
      <c r="AZ710" s="58"/>
      <c r="BA710" s="58"/>
      <c r="BB710" s="58"/>
      <c r="BC710" s="58"/>
      <c r="BD710" s="58"/>
      <c r="BE710" s="61"/>
    </row>
    <row r="711" spans="1:57" ht="34.049999999999997" customHeight="1" x14ac:dyDescent="0.3">
      <c r="A711" s="702"/>
      <c r="B711" s="675"/>
      <c r="C711" s="672"/>
      <c r="D711" s="72" t="s">
        <v>76</v>
      </c>
      <c r="E711" s="678"/>
      <c r="F711" s="672"/>
      <c r="G711" s="73">
        <f t="shared" si="269"/>
        <v>0</v>
      </c>
      <c r="H711" s="74">
        <f t="shared" si="275"/>
        <v>0</v>
      </c>
      <c r="I711" s="75"/>
      <c r="J711" s="75"/>
      <c r="K711" s="75"/>
      <c r="L711" s="76"/>
      <c r="M711" s="77">
        <f t="shared" si="262"/>
        <v>0</v>
      </c>
      <c r="N711" s="78"/>
      <c r="O711" s="78"/>
      <c r="P711" s="78"/>
      <c r="Q711" s="78"/>
      <c r="R711" s="79"/>
      <c r="S711" s="80"/>
      <c r="T711" s="75"/>
      <c r="U711" s="75"/>
      <c r="V711" s="78"/>
      <c r="W711" s="78"/>
      <c r="X711" s="81"/>
      <c r="Y711" s="62"/>
      <c r="Z711" s="63"/>
      <c r="AA711" s="64"/>
      <c r="AB711" s="65"/>
      <c r="AC711" s="65"/>
      <c r="AD711" s="65"/>
      <c r="AE711" s="65"/>
      <c r="AF711" s="66"/>
      <c r="AG711" s="82"/>
      <c r="AH711" s="76"/>
      <c r="AI711" s="82"/>
      <c r="AJ711" s="83">
        <f t="shared" si="290"/>
        <v>0</v>
      </c>
      <c r="AK711" s="84" t="s">
        <v>77</v>
      </c>
      <c r="AL711" s="75" t="s">
        <v>77</v>
      </c>
      <c r="AM711" s="85" t="s">
        <v>77</v>
      </c>
      <c r="AN711" s="82"/>
      <c r="AO711" s="75"/>
      <c r="AP711" s="85"/>
      <c r="AQ711" s="82" t="s">
        <v>75</v>
      </c>
      <c r="AR711" s="75" t="s">
        <v>75</v>
      </c>
      <c r="AS711" s="75" t="s">
        <v>75</v>
      </c>
      <c r="AT711" s="75" t="s">
        <v>75</v>
      </c>
      <c r="AU711" s="76" t="s">
        <v>75</v>
      </c>
      <c r="AV711" s="86">
        <f t="shared" si="270"/>
        <v>0</v>
      </c>
      <c r="AW711" s="78"/>
      <c r="AX711" s="78"/>
      <c r="AY711" s="78"/>
      <c r="AZ711" s="78"/>
      <c r="BA711" s="78"/>
      <c r="BB711" s="78"/>
      <c r="BC711" s="78"/>
      <c r="BD711" s="78"/>
      <c r="BE711" s="81"/>
    </row>
    <row r="712" spans="1:57" ht="34.049999999999997" customHeight="1" x14ac:dyDescent="0.3">
      <c r="A712" s="702"/>
      <c r="B712" s="675"/>
      <c r="C712" s="672"/>
      <c r="D712" s="72" t="s">
        <v>78</v>
      </c>
      <c r="E712" s="678"/>
      <c r="F712" s="672"/>
      <c r="G712" s="73">
        <f t="shared" si="269"/>
        <v>0</v>
      </c>
      <c r="H712" s="74">
        <f t="shared" si="275"/>
        <v>0</v>
      </c>
      <c r="I712" s="75"/>
      <c r="J712" s="75"/>
      <c r="K712" s="75"/>
      <c r="L712" s="76"/>
      <c r="M712" s="77">
        <f t="shared" si="262"/>
        <v>0</v>
      </c>
      <c r="N712" s="78"/>
      <c r="O712" s="78"/>
      <c r="P712" s="78"/>
      <c r="Q712" s="87"/>
      <c r="R712" s="79"/>
      <c r="S712" s="80"/>
      <c r="T712" s="78"/>
      <c r="U712" s="78"/>
      <c r="V712" s="78"/>
      <c r="W712" s="78"/>
      <c r="X712" s="81"/>
      <c r="Y712" s="62"/>
      <c r="Z712" s="63"/>
      <c r="AA712" s="64"/>
      <c r="AB712" s="65"/>
      <c r="AC712" s="65"/>
      <c r="AD712" s="65"/>
      <c r="AE712" s="65"/>
      <c r="AF712" s="66"/>
      <c r="AG712" s="82"/>
      <c r="AH712" s="76"/>
      <c r="AI712" s="82"/>
      <c r="AJ712" s="83">
        <f>SUM(AK712:AM712)</f>
        <v>0</v>
      </c>
      <c r="AK712" s="84"/>
      <c r="AL712" s="75"/>
      <c r="AM712" s="85"/>
      <c r="AN712" s="82" t="s">
        <v>75</v>
      </c>
      <c r="AO712" s="75" t="s">
        <v>75</v>
      </c>
      <c r="AP712" s="85" t="s">
        <v>75</v>
      </c>
      <c r="AQ712" s="82" t="s">
        <v>75</v>
      </c>
      <c r="AR712" s="75" t="s">
        <v>75</v>
      </c>
      <c r="AS712" s="75" t="s">
        <v>75</v>
      </c>
      <c r="AT712" s="75" t="s">
        <v>75</v>
      </c>
      <c r="AU712" s="76" t="s">
        <v>75</v>
      </c>
      <c r="AV712" s="86">
        <f t="shared" si="270"/>
        <v>0</v>
      </c>
      <c r="AW712" s="78"/>
      <c r="AX712" s="78"/>
      <c r="AY712" s="78"/>
      <c r="AZ712" s="78"/>
      <c r="BA712" s="78"/>
      <c r="BB712" s="78"/>
      <c r="BC712" s="78"/>
      <c r="BD712" s="78"/>
      <c r="BE712" s="81"/>
    </row>
    <row r="713" spans="1:57" ht="34.049999999999997" customHeight="1" x14ac:dyDescent="0.3">
      <c r="A713" s="702"/>
      <c r="B713" s="675"/>
      <c r="C713" s="672"/>
      <c r="D713" s="72" t="s">
        <v>79</v>
      </c>
      <c r="E713" s="678"/>
      <c r="F713" s="672"/>
      <c r="G713" s="73">
        <f t="shared" si="269"/>
        <v>4</v>
      </c>
      <c r="H713" s="74">
        <f t="shared" si="275"/>
        <v>0</v>
      </c>
      <c r="I713" s="75"/>
      <c r="J713" s="75"/>
      <c r="K713" s="75"/>
      <c r="L713" s="76"/>
      <c r="M713" s="77">
        <f t="shared" si="262"/>
        <v>4</v>
      </c>
      <c r="N713" s="78">
        <v>1</v>
      </c>
      <c r="O713" s="78"/>
      <c r="P713" s="78"/>
      <c r="Q713" s="78"/>
      <c r="R713" s="79">
        <v>3</v>
      </c>
      <c r="S713" s="80">
        <v>2</v>
      </c>
      <c r="T713" s="78"/>
      <c r="U713" s="78"/>
      <c r="V713" s="78">
        <v>2</v>
      </c>
      <c r="W713" s="78"/>
      <c r="X713" s="81"/>
      <c r="Y713" s="62">
        <v>4</v>
      </c>
      <c r="Z713" s="63"/>
      <c r="AA713" s="64"/>
      <c r="AB713" s="65"/>
      <c r="AC713" s="65"/>
      <c r="AD713" s="65"/>
      <c r="AE713" s="65">
        <v>4</v>
      </c>
      <c r="AF713" s="66"/>
      <c r="AG713" s="82">
        <v>45</v>
      </c>
      <c r="AH713" s="76">
        <v>28</v>
      </c>
      <c r="AI713" s="82">
        <v>68.8</v>
      </c>
      <c r="AJ713" s="83">
        <f t="shared" ref="AJ713:AJ714" si="291">SUM(AQ713:AU713)</f>
        <v>4</v>
      </c>
      <c r="AK713" s="84" t="s">
        <v>77</v>
      </c>
      <c r="AL713" s="75" t="s">
        <v>77</v>
      </c>
      <c r="AM713" s="85" t="s">
        <v>77</v>
      </c>
      <c r="AN713" s="82" t="s">
        <v>75</v>
      </c>
      <c r="AO713" s="75" t="s">
        <v>75</v>
      </c>
      <c r="AP713" s="85" t="s">
        <v>75</v>
      </c>
      <c r="AQ713" s="88">
        <v>2</v>
      </c>
      <c r="AR713" s="76">
        <v>1</v>
      </c>
      <c r="AS713" s="76">
        <v>1</v>
      </c>
      <c r="AT713" s="76"/>
      <c r="AU713" s="85"/>
      <c r="AV713" s="86">
        <f t="shared" si="270"/>
        <v>0</v>
      </c>
      <c r="AW713" s="78"/>
      <c r="AX713" s="78"/>
      <c r="AY713" s="78"/>
      <c r="AZ713" s="78"/>
      <c r="BA713" s="78"/>
      <c r="BB713" s="78"/>
      <c r="BC713" s="78"/>
      <c r="BD713" s="78"/>
      <c r="BE713" s="81"/>
    </row>
    <row r="714" spans="1:57" ht="34.049999999999997" customHeight="1" x14ac:dyDescent="0.3">
      <c r="A714" s="703"/>
      <c r="B714" s="676"/>
      <c r="C714" s="673"/>
      <c r="D714" s="89" t="s">
        <v>80</v>
      </c>
      <c r="E714" s="679"/>
      <c r="F714" s="673"/>
      <c r="G714" s="90">
        <f t="shared" si="269"/>
        <v>0</v>
      </c>
      <c r="H714" s="91">
        <f t="shared" si="275"/>
        <v>0</v>
      </c>
      <c r="I714" s="92"/>
      <c r="J714" s="92"/>
      <c r="K714" s="92"/>
      <c r="L714" s="93"/>
      <c r="M714" s="94">
        <f t="shared" si="262"/>
        <v>0</v>
      </c>
      <c r="N714" s="95"/>
      <c r="O714" s="95"/>
      <c r="P714" s="95"/>
      <c r="Q714" s="95"/>
      <c r="R714" s="96"/>
      <c r="S714" s="97"/>
      <c r="T714" s="98"/>
      <c r="U714" s="98"/>
      <c r="V714" s="98"/>
      <c r="W714" s="98"/>
      <c r="X714" s="99"/>
      <c r="Y714" s="100"/>
      <c r="Z714" s="81"/>
      <c r="AA714" s="82"/>
      <c r="AB714" s="75"/>
      <c r="AC714" s="75"/>
      <c r="AD714" s="75"/>
      <c r="AE714" s="75"/>
      <c r="AF714" s="76"/>
      <c r="AG714" s="101"/>
      <c r="AH714" s="102"/>
      <c r="AI714" s="103"/>
      <c r="AJ714" s="104">
        <f t="shared" si="291"/>
        <v>0</v>
      </c>
      <c r="AK714" s="105" t="s">
        <v>75</v>
      </c>
      <c r="AL714" s="92" t="s">
        <v>75</v>
      </c>
      <c r="AM714" s="106" t="s">
        <v>75</v>
      </c>
      <c r="AN714" s="103" t="s">
        <v>75</v>
      </c>
      <c r="AO714" s="92" t="s">
        <v>77</v>
      </c>
      <c r="AP714" s="106" t="s">
        <v>77</v>
      </c>
      <c r="AQ714" s="103"/>
      <c r="AR714" s="92"/>
      <c r="AS714" s="92"/>
      <c r="AT714" s="92"/>
      <c r="AU714" s="93"/>
      <c r="AV714" s="107">
        <f t="shared" si="270"/>
        <v>0</v>
      </c>
      <c r="AW714" s="98"/>
      <c r="AX714" s="98"/>
      <c r="AY714" s="98"/>
      <c r="AZ714" s="98"/>
      <c r="BA714" s="98"/>
      <c r="BB714" s="98"/>
      <c r="BC714" s="98"/>
      <c r="BD714" s="98"/>
      <c r="BE714" s="99"/>
    </row>
    <row r="715" spans="1:57" ht="34.049999999999997" customHeight="1" x14ac:dyDescent="0.3">
      <c r="A715" s="713" t="s">
        <v>363</v>
      </c>
      <c r="B715" s="674" t="s">
        <v>364</v>
      </c>
      <c r="C715" s="735" t="s">
        <v>365</v>
      </c>
      <c r="D715" s="51" t="s">
        <v>74</v>
      </c>
      <c r="E715" s="724">
        <v>262</v>
      </c>
      <c r="F715" s="681">
        <f>E715-SUM(M715:M719)</f>
        <v>115</v>
      </c>
      <c r="G715" s="53">
        <f t="shared" si="269"/>
        <v>37</v>
      </c>
      <c r="H715" s="54">
        <f t="shared" si="275"/>
        <v>1</v>
      </c>
      <c r="I715" s="55">
        <v>1</v>
      </c>
      <c r="J715" s="55"/>
      <c r="K715" s="55"/>
      <c r="L715" s="56"/>
      <c r="M715" s="57">
        <f t="shared" si="262"/>
        <v>37</v>
      </c>
      <c r="N715" s="58"/>
      <c r="O715" s="58"/>
      <c r="P715" s="58"/>
      <c r="Q715" s="58"/>
      <c r="R715" s="146">
        <v>37</v>
      </c>
      <c r="S715" s="139">
        <v>2</v>
      </c>
      <c r="T715" s="139"/>
      <c r="U715" s="139"/>
      <c r="V715" s="135">
        <v>35</v>
      </c>
      <c r="W715" s="135"/>
      <c r="X715" s="137"/>
      <c r="Y715" s="148">
        <v>35</v>
      </c>
      <c r="Z715" s="146">
        <v>2</v>
      </c>
      <c r="AA715" s="149"/>
      <c r="AB715" s="150">
        <v>5</v>
      </c>
      <c r="AC715" s="150">
        <v>5</v>
      </c>
      <c r="AD715" s="150">
        <v>1</v>
      </c>
      <c r="AE715" s="150">
        <v>18</v>
      </c>
      <c r="AF715" s="56">
        <v>5</v>
      </c>
      <c r="AG715" s="67">
        <v>38</v>
      </c>
      <c r="AH715" s="70">
        <v>19</v>
      </c>
      <c r="AI715" s="69">
        <v>9</v>
      </c>
      <c r="AJ715" s="68">
        <f t="shared" ref="AJ715:AJ716" si="292">SUM(AN715:AP715)</f>
        <v>37</v>
      </c>
      <c r="AK715" s="69" t="s">
        <v>75</v>
      </c>
      <c r="AL715" s="55" t="s">
        <v>75</v>
      </c>
      <c r="AM715" s="70" t="s">
        <v>75</v>
      </c>
      <c r="AN715" s="67">
        <v>3</v>
      </c>
      <c r="AO715" s="55">
        <v>34</v>
      </c>
      <c r="AP715" s="70"/>
      <c r="AQ715" s="67" t="s">
        <v>75</v>
      </c>
      <c r="AR715" s="55" t="s">
        <v>75</v>
      </c>
      <c r="AS715" s="55" t="s">
        <v>75</v>
      </c>
      <c r="AT715" s="55" t="s">
        <v>75</v>
      </c>
      <c r="AU715" s="70" t="s">
        <v>75</v>
      </c>
      <c r="AV715" s="71">
        <f t="shared" si="270"/>
        <v>0</v>
      </c>
      <c r="AW715" s="108"/>
      <c r="AX715" s="108"/>
      <c r="AY715" s="108"/>
      <c r="AZ715" s="108"/>
      <c r="BA715" s="108"/>
      <c r="BB715" s="108"/>
      <c r="BC715" s="108"/>
      <c r="BD715" s="108"/>
      <c r="BE715" s="63"/>
    </row>
    <row r="716" spans="1:57" ht="34.049999999999997" customHeight="1" x14ac:dyDescent="0.3">
      <c r="A716" s="702"/>
      <c r="B716" s="675"/>
      <c r="C716" s="672"/>
      <c r="D716" s="72" t="s">
        <v>76</v>
      </c>
      <c r="E716" s="678"/>
      <c r="F716" s="672"/>
      <c r="G716" s="73">
        <f t="shared" si="269"/>
        <v>0</v>
      </c>
      <c r="H716" s="74">
        <f t="shared" si="275"/>
        <v>0</v>
      </c>
      <c r="I716" s="75"/>
      <c r="J716" s="75"/>
      <c r="K716" s="75"/>
      <c r="L716" s="76"/>
      <c r="M716" s="77">
        <f t="shared" si="262"/>
        <v>0</v>
      </c>
      <c r="N716" s="78"/>
      <c r="O716" s="78"/>
      <c r="P716" s="78"/>
      <c r="Q716" s="78"/>
      <c r="R716" s="121"/>
      <c r="S716" s="139"/>
      <c r="T716" s="139"/>
      <c r="U716" s="139"/>
      <c r="V716" s="135"/>
      <c r="W716" s="135"/>
      <c r="X716" s="137"/>
      <c r="Y716" s="140"/>
      <c r="Z716" s="137"/>
      <c r="AA716" s="141"/>
      <c r="AB716" s="142"/>
      <c r="AC716" s="142"/>
      <c r="AD716" s="142"/>
      <c r="AE716" s="142"/>
      <c r="AF716" s="66"/>
      <c r="AG716" s="82"/>
      <c r="AH716" s="85"/>
      <c r="AI716" s="84"/>
      <c r="AJ716" s="83">
        <f t="shared" si="292"/>
        <v>0</v>
      </c>
      <c r="AK716" s="84" t="s">
        <v>77</v>
      </c>
      <c r="AL716" s="75" t="s">
        <v>77</v>
      </c>
      <c r="AM716" s="85" t="s">
        <v>77</v>
      </c>
      <c r="AN716" s="82"/>
      <c r="AO716" s="75"/>
      <c r="AP716" s="85"/>
      <c r="AQ716" s="82" t="s">
        <v>75</v>
      </c>
      <c r="AR716" s="75" t="s">
        <v>75</v>
      </c>
      <c r="AS716" s="75" t="s">
        <v>75</v>
      </c>
      <c r="AT716" s="75" t="s">
        <v>75</v>
      </c>
      <c r="AU716" s="85" t="s">
        <v>75</v>
      </c>
      <c r="AV716" s="86">
        <f t="shared" si="270"/>
        <v>0</v>
      </c>
      <c r="AW716" s="108"/>
      <c r="AX716" s="108"/>
      <c r="AY716" s="108"/>
      <c r="AZ716" s="108"/>
      <c r="BA716" s="108"/>
      <c r="BB716" s="108"/>
      <c r="BC716" s="108"/>
      <c r="BD716" s="108"/>
      <c r="BE716" s="63"/>
    </row>
    <row r="717" spans="1:57" ht="34.049999999999997" customHeight="1" x14ac:dyDescent="0.3">
      <c r="A717" s="702"/>
      <c r="B717" s="675"/>
      <c r="C717" s="672"/>
      <c r="D717" s="72" t="s">
        <v>78</v>
      </c>
      <c r="E717" s="678"/>
      <c r="F717" s="672"/>
      <c r="G717" s="73">
        <f t="shared" si="269"/>
        <v>0</v>
      </c>
      <c r="H717" s="74">
        <f t="shared" si="275"/>
        <v>0</v>
      </c>
      <c r="I717" s="75"/>
      <c r="J717" s="75"/>
      <c r="K717" s="75"/>
      <c r="L717" s="76"/>
      <c r="M717" s="77">
        <f t="shared" si="262"/>
        <v>0</v>
      </c>
      <c r="N717" s="78"/>
      <c r="O717" s="78"/>
      <c r="P717" s="78"/>
      <c r="Q717" s="78"/>
      <c r="R717" s="121"/>
      <c r="S717" s="139"/>
      <c r="T717" s="139"/>
      <c r="U717" s="139"/>
      <c r="V717" s="135"/>
      <c r="W717" s="135"/>
      <c r="X717" s="137"/>
      <c r="Y717" s="140"/>
      <c r="Z717" s="137"/>
      <c r="AA717" s="141"/>
      <c r="AB717" s="142"/>
      <c r="AC717" s="142"/>
      <c r="AD717" s="142"/>
      <c r="AE717" s="142"/>
      <c r="AF717" s="66"/>
      <c r="AG717" s="82"/>
      <c r="AH717" s="85"/>
      <c r="AI717" s="84"/>
      <c r="AJ717" s="83">
        <f>SUM(AK717:AM717)</f>
        <v>0</v>
      </c>
      <c r="AK717" s="84"/>
      <c r="AL717" s="75"/>
      <c r="AM717" s="85"/>
      <c r="AN717" s="82" t="s">
        <v>75</v>
      </c>
      <c r="AO717" s="75" t="s">
        <v>75</v>
      </c>
      <c r="AP717" s="85" t="s">
        <v>75</v>
      </c>
      <c r="AQ717" s="82" t="s">
        <v>75</v>
      </c>
      <c r="AR717" s="75" t="s">
        <v>75</v>
      </c>
      <c r="AS717" s="75" t="s">
        <v>75</v>
      </c>
      <c r="AT717" s="75" t="s">
        <v>75</v>
      </c>
      <c r="AU717" s="85" t="s">
        <v>75</v>
      </c>
      <c r="AV717" s="86">
        <f t="shared" si="270"/>
        <v>0</v>
      </c>
      <c r="AW717" s="108"/>
      <c r="AX717" s="108"/>
      <c r="AY717" s="108"/>
      <c r="AZ717" s="108"/>
      <c r="BA717" s="108"/>
      <c r="BB717" s="108"/>
      <c r="BC717" s="108"/>
      <c r="BD717" s="108"/>
      <c r="BE717" s="63"/>
    </row>
    <row r="718" spans="1:57" ht="34.049999999999997" customHeight="1" x14ac:dyDescent="0.3">
      <c r="A718" s="702"/>
      <c r="B718" s="675"/>
      <c r="C718" s="672"/>
      <c r="D718" s="72" t="s">
        <v>79</v>
      </c>
      <c r="E718" s="678"/>
      <c r="F718" s="672"/>
      <c r="G718" s="73">
        <f t="shared" si="269"/>
        <v>113</v>
      </c>
      <c r="H718" s="74">
        <f t="shared" si="275"/>
        <v>2</v>
      </c>
      <c r="I718" s="75">
        <v>2</v>
      </c>
      <c r="J718" s="75"/>
      <c r="K718" s="75"/>
      <c r="L718" s="76"/>
      <c r="M718" s="77">
        <f t="shared" si="262"/>
        <v>110</v>
      </c>
      <c r="N718" s="78"/>
      <c r="O718" s="78"/>
      <c r="P718" s="78"/>
      <c r="Q718" s="78"/>
      <c r="R718" s="121">
        <v>110</v>
      </c>
      <c r="S718" s="139">
        <v>1</v>
      </c>
      <c r="T718" s="139"/>
      <c r="U718" s="139"/>
      <c r="V718" s="135">
        <v>109</v>
      </c>
      <c r="W718" s="135"/>
      <c r="X718" s="137"/>
      <c r="Y718" s="140">
        <v>92</v>
      </c>
      <c r="Z718" s="137">
        <v>18</v>
      </c>
      <c r="AA718" s="141"/>
      <c r="AB718" s="482">
        <v>21</v>
      </c>
      <c r="AC718" s="142">
        <v>18</v>
      </c>
      <c r="AD718" s="142">
        <v>1</v>
      </c>
      <c r="AE718" s="142">
        <v>74</v>
      </c>
      <c r="AF718" s="66">
        <v>15</v>
      </c>
      <c r="AG718" s="82">
        <v>37</v>
      </c>
      <c r="AH718" s="85">
        <v>22</v>
      </c>
      <c r="AI718" s="84">
        <v>94</v>
      </c>
      <c r="AJ718" s="83">
        <f t="shared" ref="AJ718:AJ719" si="293">SUM(AQ718:AU718)</f>
        <v>110</v>
      </c>
      <c r="AK718" s="84" t="s">
        <v>77</v>
      </c>
      <c r="AL718" s="75" t="s">
        <v>77</v>
      </c>
      <c r="AM718" s="85" t="s">
        <v>77</v>
      </c>
      <c r="AN718" s="82" t="s">
        <v>75</v>
      </c>
      <c r="AO718" s="75" t="s">
        <v>75</v>
      </c>
      <c r="AP718" s="85" t="s">
        <v>75</v>
      </c>
      <c r="AQ718" s="82">
        <v>17</v>
      </c>
      <c r="AR718" s="75">
        <v>37</v>
      </c>
      <c r="AS718" s="75">
        <v>30</v>
      </c>
      <c r="AT718" s="75">
        <v>24</v>
      </c>
      <c r="AU718" s="85">
        <v>2</v>
      </c>
      <c r="AV718" s="86">
        <f t="shared" si="270"/>
        <v>3</v>
      </c>
      <c r="AW718" s="108"/>
      <c r="AX718" s="108"/>
      <c r="AY718" s="108">
        <v>1</v>
      </c>
      <c r="AZ718" s="108"/>
      <c r="BA718" s="108"/>
      <c r="BB718" s="108"/>
      <c r="BC718" s="108">
        <v>1</v>
      </c>
      <c r="BD718" s="108"/>
      <c r="BE718" s="63">
        <v>1</v>
      </c>
    </row>
    <row r="719" spans="1:57" ht="34.049999999999997" customHeight="1" x14ac:dyDescent="0.3">
      <c r="A719" s="703"/>
      <c r="B719" s="676"/>
      <c r="C719" s="734"/>
      <c r="D719" s="89" t="s">
        <v>80</v>
      </c>
      <c r="E719" s="679"/>
      <c r="F719" s="673"/>
      <c r="G719" s="90">
        <f t="shared" si="269"/>
        <v>0</v>
      </c>
      <c r="H719" s="91">
        <f t="shared" si="275"/>
        <v>0</v>
      </c>
      <c r="I719" s="92"/>
      <c r="J719" s="92"/>
      <c r="K719" s="92"/>
      <c r="L719" s="93"/>
      <c r="M719" s="110">
        <f t="shared" si="262"/>
        <v>0</v>
      </c>
      <c r="N719" s="98"/>
      <c r="O719" s="98"/>
      <c r="P719" s="98"/>
      <c r="Q719" s="98"/>
      <c r="R719" s="119"/>
      <c r="S719" s="120"/>
      <c r="T719" s="120"/>
      <c r="U719" s="120"/>
      <c r="V719" s="115"/>
      <c r="W719" s="115"/>
      <c r="X719" s="121"/>
      <c r="Y719" s="144"/>
      <c r="Z719" s="121"/>
      <c r="AA719" s="122"/>
      <c r="AB719" s="123"/>
      <c r="AC719" s="123"/>
      <c r="AD719" s="123"/>
      <c r="AE719" s="123"/>
      <c r="AF719" s="76"/>
      <c r="AG719" s="103"/>
      <c r="AH719" s="106"/>
      <c r="AI719" s="111"/>
      <c r="AJ719" s="112">
        <f t="shared" si="293"/>
        <v>0</v>
      </c>
      <c r="AK719" s="105" t="s">
        <v>75</v>
      </c>
      <c r="AL719" s="92" t="s">
        <v>75</v>
      </c>
      <c r="AM719" s="106" t="s">
        <v>75</v>
      </c>
      <c r="AN719" s="103" t="s">
        <v>75</v>
      </c>
      <c r="AO719" s="92" t="s">
        <v>77</v>
      </c>
      <c r="AP719" s="106" t="s">
        <v>77</v>
      </c>
      <c r="AQ719" s="103"/>
      <c r="AR719" s="92"/>
      <c r="AS719" s="92"/>
      <c r="AT719" s="92"/>
      <c r="AU719" s="106"/>
      <c r="AV719" s="107">
        <f t="shared" si="270"/>
        <v>0</v>
      </c>
      <c r="AW719" s="78"/>
      <c r="AX719" s="78"/>
      <c r="AY719" s="78"/>
      <c r="AZ719" s="78"/>
      <c r="BA719" s="78"/>
      <c r="BB719" s="78"/>
      <c r="BC719" s="78"/>
      <c r="BD719" s="78"/>
      <c r="BE719" s="81"/>
    </row>
    <row r="720" spans="1:57" ht="34.049999999999997" customHeight="1" x14ac:dyDescent="0.3">
      <c r="A720" s="713" t="s">
        <v>366</v>
      </c>
      <c r="B720" s="674" t="s">
        <v>367</v>
      </c>
      <c r="C720" s="735" t="s">
        <v>368</v>
      </c>
      <c r="D720" s="51" t="s">
        <v>74</v>
      </c>
      <c r="E720" s="724">
        <v>600</v>
      </c>
      <c r="F720" s="681">
        <f>E720-SUM(M720:M724)</f>
        <v>113</v>
      </c>
      <c r="G720" s="53">
        <f t="shared" si="269"/>
        <v>40</v>
      </c>
      <c r="H720" s="54">
        <f t="shared" si="275"/>
        <v>2</v>
      </c>
      <c r="I720" s="55">
        <v>2</v>
      </c>
      <c r="J720" s="55"/>
      <c r="K720" s="55"/>
      <c r="L720" s="56"/>
      <c r="M720" s="57">
        <f t="shared" si="262"/>
        <v>40</v>
      </c>
      <c r="N720" s="58">
        <v>40</v>
      </c>
      <c r="O720" s="58"/>
      <c r="P720" s="58"/>
      <c r="Q720" s="58"/>
      <c r="R720" s="61"/>
      <c r="S720" s="113">
        <v>1</v>
      </c>
      <c r="T720" s="113"/>
      <c r="U720" s="113"/>
      <c r="V720" s="58">
        <v>36</v>
      </c>
      <c r="W720" s="58">
        <v>3</v>
      </c>
      <c r="X720" s="61"/>
      <c r="Y720" s="60">
        <v>35</v>
      </c>
      <c r="Z720" s="61">
        <v>5</v>
      </c>
      <c r="AA720" s="67"/>
      <c r="AB720" s="55">
        <v>2</v>
      </c>
      <c r="AC720" s="55">
        <v>2</v>
      </c>
      <c r="AD720" s="55">
        <v>1</v>
      </c>
      <c r="AE720" s="55">
        <v>23</v>
      </c>
      <c r="AF720" s="56"/>
      <c r="AG720" s="67">
        <v>40</v>
      </c>
      <c r="AH720" s="70">
        <v>23</v>
      </c>
      <c r="AI720" s="69">
        <v>14</v>
      </c>
      <c r="AJ720" s="68">
        <f t="shared" ref="AJ720:AJ721" si="294">SUM(AN720:AP720)</f>
        <v>40</v>
      </c>
      <c r="AK720" s="69" t="s">
        <v>75</v>
      </c>
      <c r="AL720" s="55" t="s">
        <v>75</v>
      </c>
      <c r="AM720" s="70" t="s">
        <v>75</v>
      </c>
      <c r="AN720" s="67"/>
      <c r="AO720" s="55">
        <v>35</v>
      </c>
      <c r="AP720" s="70">
        <v>5</v>
      </c>
      <c r="AQ720" s="67" t="s">
        <v>75</v>
      </c>
      <c r="AR720" s="55" t="s">
        <v>75</v>
      </c>
      <c r="AS720" s="55" t="s">
        <v>75</v>
      </c>
      <c r="AT720" s="55" t="s">
        <v>75</v>
      </c>
      <c r="AU720" s="70" t="s">
        <v>75</v>
      </c>
      <c r="AV720" s="71">
        <f t="shared" si="270"/>
        <v>0</v>
      </c>
      <c r="AW720" s="58"/>
      <c r="AX720" s="58"/>
      <c r="AY720" s="58"/>
      <c r="AZ720" s="58"/>
      <c r="BA720" s="58"/>
      <c r="BB720" s="58"/>
      <c r="BC720" s="58"/>
      <c r="BD720" s="58"/>
      <c r="BE720" s="61"/>
    </row>
    <row r="721" spans="1:57" ht="34.049999999999997" customHeight="1" x14ac:dyDescent="0.3">
      <c r="A721" s="702"/>
      <c r="B721" s="675"/>
      <c r="C721" s="672"/>
      <c r="D721" s="72" t="s">
        <v>76</v>
      </c>
      <c r="E721" s="678"/>
      <c r="F721" s="672"/>
      <c r="G721" s="73">
        <f t="shared" si="269"/>
        <v>0</v>
      </c>
      <c r="H721" s="74">
        <f t="shared" si="275"/>
        <v>0</v>
      </c>
      <c r="I721" s="75"/>
      <c r="J721" s="75"/>
      <c r="K721" s="75"/>
      <c r="L721" s="76"/>
      <c r="M721" s="77">
        <f t="shared" si="262"/>
        <v>0</v>
      </c>
      <c r="N721" s="78"/>
      <c r="O721" s="78"/>
      <c r="P721" s="78"/>
      <c r="Q721" s="78"/>
      <c r="R721" s="81"/>
      <c r="S721" s="62"/>
      <c r="T721" s="62"/>
      <c r="U721" s="62"/>
      <c r="V721" s="108"/>
      <c r="W721" s="108"/>
      <c r="X721" s="63"/>
      <c r="Y721" s="109"/>
      <c r="Z721" s="63"/>
      <c r="AA721" s="64"/>
      <c r="AB721" s="65"/>
      <c r="AC721" s="65"/>
      <c r="AD721" s="65"/>
      <c r="AE721" s="65"/>
      <c r="AF721" s="66"/>
      <c r="AG721" s="82"/>
      <c r="AH721" s="85"/>
      <c r="AI721" s="84"/>
      <c r="AJ721" s="83">
        <f t="shared" si="294"/>
        <v>0</v>
      </c>
      <c r="AK721" s="84" t="s">
        <v>77</v>
      </c>
      <c r="AL721" s="75" t="s">
        <v>77</v>
      </c>
      <c r="AM721" s="85" t="s">
        <v>77</v>
      </c>
      <c r="AN721" s="82"/>
      <c r="AO721" s="75"/>
      <c r="AP721" s="85"/>
      <c r="AQ721" s="82" t="s">
        <v>75</v>
      </c>
      <c r="AR721" s="75" t="s">
        <v>75</v>
      </c>
      <c r="AS721" s="75" t="s">
        <v>75</v>
      </c>
      <c r="AT721" s="75" t="s">
        <v>75</v>
      </c>
      <c r="AU721" s="85" t="s">
        <v>75</v>
      </c>
      <c r="AV721" s="86">
        <f t="shared" si="270"/>
        <v>0</v>
      </c>
      <c r="AW721" s="108"/>
      <c r="AX721" s="108"/>
      <c r="AY721" s="108"/>
      <c r="AZ721" s="108"/>
      <c r="BA721" s="108"/>
      <c r="BB721" s="108"/>
      <c r="BC721" s="108"/>
      <c r="BD721" s="108"/>
      <c r="BE721" s="63"/>
    </row>
    <row r="722" spans="1:57" ht="34.049999999999997" customHeight="1" x14ac:dyDescent="0.3">
      <c r="A722" s="702"/>
      <c r="B722" s="675"/>
      <c r="C722" s="672"/>
      <c r="D722" s="72" t="s">
        <v>78</v>
      </c>
      <c r="E722" s="678"/>
      <c r="F722" s="672"/>
      <c r="G722" s="73">
        <f t="shared" si="269"/>
        <v>0</v>
      </c>
      <c r="H722" s="74">
        <f t="shared" si="275"/>
        <v>0</v>
      </c>
      <c r="I722" s="75"/>
      <c r="J722" s="75"/>
      <c r="K722" s="75"/>
      <c r="L722" s="76"/>
      <c r="M722" s="77">
        <f t="shared" si="262"/>
        <v>0</v>
      </c>
      <c r="N722" s="78"/>
      <c r="O722" s="78"/>
      <c r="P722" s="78"/>
      <c r="Q722" s="78"/>
      <c r="R722" s="81"/>
      <c r="S722" s="62"/>
      <c r="T722" s="62"/>
      <c r="U722" s="62"/>
      <c r="V722" s="108"/>
      <c r="W722" s="108"/>
      <c r="X722" s="63"/>
      <c r="Y722" s="109"/>
      <c r="Z722" s="63"/>
      <c r="AA722" s="64"/>
      <c r="AB722" s="65"/>
      <c r="AC722" s="65"/>
      <c r="AD722" s="65"/>
      <c r="AE722" s="65"/>
      <c r="AF722" s="66"/>
      <c r="AG722" s="82"/>
      <c r="AH722" s="85"/>
      <c r="AI722" s="84"/>
      <c r="AJ722" s="83">
        <f>SUM(AK722:AM722)</f>
        <v>0</v>
      </c>
      <c r="AK722" s="84"/>
      <c r="AL722" s="75"/>
      <c r="AM722" s="85"/>
      <c r="AN722" s="82" t="s">
        <v>75</v>
      </c>
      <c r="AO722" s="75" t="s">
        <v>75</v>
      </c>
      <c r="AP722" s="85" t="s">
        <v>75</v>
      </c>
      <c r="AQ722" s="82" t="s">
        <v>75</v>
      </c>
      <c r="AR722" s="75" t="s">
        <v>75</v>
      </c>
      <c r="AS722" s="75" t="s">
        <v>75</v>
      </c>
      <c r="AT722" s="75" t="s">
        <v>75</v>
      </c>
      <c r="AU722" s="85" t="s">
        <v>75</v>
      </c>
      <c r="AV722" s="86">
        <f t="shared" si="270"/>
        <v>0</v>
      </c>
      <c r="AW722" s="108"/>
      <c r="AX722" s="108"/>
      <c r="AY722" s="108"/>
      <c r="AZ722" s="108"/>
      <c r="BA722" s="108"/>
      <c r="BB722" s="108"/>
      <c r="BC722" s="108"/>
      <c r="BD722" s="108"/>
      <c r="BE722" s="63"/>
    </row>
    <row r="723" spans="1:57" ht="34.049999999999997" customHeight="1" x14ac:dyDescent="0.3">
      <c r="A723" s="702"/>
      <c r="B723" s="675"/>
      <c r="C723" s="672"/>
      <c r="D723" s="72" t="s">
        <v>79</v>
      </c>
      <c r="E723" s="678"/>
      <c r="F723" s="672"/>
      <c r="G723" s="73">
        <f t="shared" si="269"/>
        <v>451</v>
      </c>
      <c r="H723" s="74">
        <f t="shared" si="275"/>
        <v>31</v>
      </c>
      <c r="I723" s="75">
        <v>4</v>
      </c>
      <c r="J723" s="75">
        <v>22</v>
      </c>
      <c r="K723" s="75">
        <v>5</v>
      </c>
      <c r="L723" s="76"/>
      <c r="M723" s="77">
        <f t="shared" si="262"/>
        <v>447</v>
      </c>
      <c r="N723" s="78">
        <v>447</v>
      </c>
      <c r="O723" s="78"/>
      <c r="P723" s="78"/>
      <c r="Q723" s="78"/>
      <c r="R723" s="81"/>
      <c r="S723" s="62">
        <v>35</v>
      </c>
      <c r="T723" s="62"/>
      <c r="U723" s="62"/>
      <c r="V723" s="108">
        <v>393</v>
      </c>
      <c r="W723" s="108">
        <v>19</v>
      </c>
      <c r="X723" s="63"/>
      <c r="Y723" s="109">
        <v>403</v>
      </c>
      <c r="Z723" s="63">
        <v>44</v>
      </c>
      <c r="AA723" s="64"/>
      <c r="AB723" s="65">
        <v>12</v>
      </c>
      <c r="AC723" s="65">
        <v>12</v>
      </c>
      <c r="AD723" s="65">
        <v>40</v>
      </c>
      <c r="AE723" s="65">
        <v>306</v>
      </c>
      <c r="AF723" s="66">
        <v>25</v>
      </c>
      <c r="AG723" s="82">
        <v>40</v>
      </c>
      <c r="AH723" s="85">
        <v>22</v>
      </c>
      <c r="AI723" s="84">
        <v>107</v>
      </c>
      <c r="AJ723" s="83">
        <f t="shared" ref="AJ723:AJ724" si="295">SUM(AQ723:AU723)</f>
        <v>437</v>
      </c>
      <c r="AK723" s="84" t="s">
        <v>77</v>
      </c>
      <c r="AL723" s="75" t="s">
        <v>77</v>
      </c>
      <c r="AM723" s="85" t="s">
        <v>77</v>
      </c>
      <c r="AN723" s="82" t="s">
        <v>75</v>
      </c>
      <c r="AO723" s="75" t="s">
        <v>75</v>
      </c>
      <c r="AP723" s="85" t="s">
        <v>75</v>
      </c>
      <c r="AQ723" s="82">
        <v>3</v>
      </c>
      <c r="AR723" s="75">
        <v>52</v>
      </c>
      <c r="AS723" s="75">
        <v>272</v>
      </c>
      <c r="AT723" s="75">
        <v>107</v>
      </c>
      <c r="AU723" s="85">
        <v>3</v>
      </c>
      <c r="AV723" s="86">
        <f t="shared" si="270"/>
        <v>4</v>
      </c>
      <c r="AW723" s="108"/>
      <c r="AX723" s="108"/>
      <c r="AY723" s="108"/>
      <c r="AZ723" s="108"/>
      <c r="BA723" s="108">
        <v>2</v>
      </c>
      <c r="BB723" s="108"/>
      <c r="BC723" s="108">
        <v>1</v>
      </c>
      <c r="BD723" s="108">
        <v>1</v>
      </c>
      <c r="BE723" s="63"/>
    </row>
    <row r="724" spans="1:57" ht="34.049999999999997" customHeight="1" x14ac:dyDescent="0.3">
      <c r="A724" s="702"/>
      <c r="B724" s="676"/>
      <c r="C724" s="734"/>
      <c r="D724" s="89" t="s">
        <v>80</v>
      </c>
      <c r="E724" s="679"/>
      <c r="F724" s="673"/>
      <c r="G724" s="90">
        <f t="shared" si="269"/>
        <v>0</v>
      </c>
      <c r="H724" s="91">
        <f t="shared" si="275"/>
        <v>0</v>
      </c>
      <c r="I724" s="92"/>
      <c r="J724" s="92"/>
      <c r="K724" s="92"/>
      <c r="L724" s="93"/>
      <c r="M724" s="110">
        <f t="shared" si="262"/>
        <v>0</v>
      </c>
      <c r="N724" s="98"/>
      <c r="O724" s="98"/>
      <c r="P724" s="98"/>
      <c r="Q724" s="98"/>
      <c r="R724" s="99"/>
      <c r="S724" s="114"/>
      <c r="T724" s="114"/>
      <c r="U724" s="114"/>
      <c r="V724" s="98"/>
      <c r="W724" s="98"/>
      <c r="X724" s="99"/>
      <c r="Y724" s="97"/>
      <c r="Z724" s="99"/>
      <c r="AA724" s="103"/>
      <c r="AB724" s="92"/>
      <c r="AC724" s="92"/>
      <c r="AD724" s="92"/>
      <c r="AE724" s="92"/>
      <c r="AF724" s="93"/>
      <c r="AG724" s="103"/>
      <c r="AH724" s="106"/>
      <c r="AI724" s="105"/>
      <c r="AJ724" s="104">
        <f t="shared" si="295"/>
        <v>0</v>
      </c>
      <c r="AK724" s="105" t="s">
        <v>75</v>
      </c>
      <c r="AL724" s="92" t="s">
        <v>75</v>
      </c>
      <c r="AM724" s="106" t="s">
        <v>75</v>
      </c>
      <c r="AN724" s="103" t="s">
        <v>75</v>
      </c>
      <c r="AO724" s="92" t="s">
        <v>77</v>
      </c>
      <c r="AP724" s="106" t="s">
        <v>77</v>
      </c>
      <c r="AQ724" s="103"/>
      <c r="AR724" s="92"/>
      <c r="AS724" s="92"/>
      <c r="AT724" s="92"/>
      <c r="AU724" s="106"/>
      <c r="AV724" s="107">
        <f t="shared" si="270"/>
        <v>0</v>
      </c>
      <c r="AW724" s="98"/>
      <c r="AX724" s="98"/>
      <c r="AY724" s="98"/>
      <c r="AZ724" s="98"/>
      <c r="BA724" s="98"/>
      <c r="BB724" s="98"/>
      <c r="BC724" s="98"/>
      <c r="BD724" s="98"/>
      <c r="BE724" s="99"/>
    </row>
    <row r="725" spans="1:57" ht="34.049999999999997" customHeight="1" x14ac:dyDescent="0.3">
      <c r="A725" s="702"/>
      <c r="B725" s="674" t="s">
        <v>369</v>
      </c>
      <c r="C725" s="735" t="s">
        <v>370</v>
      </c>
      <c r="D725" s="51" t="s">
        <v>74</v>
      </c>
      <c r="E725" s="724">
        <v>170</v>
      </c>
      <c r="F725" s="681">
        <f>E725-SUM(M725:M729)</f>
        <v>10</v>
      </c>
      <c r="G725" s="53">
        <f t="shared" si="269"/>
        <v>14</v>
      </c>
      <c r="H725" s="54">
        <f t="shared" si="275"/>
        <v>0</v>
      </c>
      <c r="I725" s="55"/>
      <c r="J725" s="55"/>
      <c r="K725" s="55"/>
      <c r="L725" s="56"/>
      <c r="M725" s="57">
        <f t="shared" si="262"/>
        <v>13</v>
      </c>
      <c r="N725" s="58">
        <v>13</v>
      </c>
      <c r="O725" s="58"/>
      <c r="P725" s="58"/>
      <c r="Q725" s="58"/>
      <c r="R725" s="59"/>
      <c r="S725" s="60"/>
      <c r="T725" s="58"/>
      <c r="U725" s="58"/>
      <c r="V725" s="55">
        <v>13</v>
      </c>
      <c r="W725" s="58"/>
      <c r="X725" s="61"/>
      <c r="Y725" s="62">
        <v>12</v>
      </c>
      <c r="Z725" s="63">
        <v>1</v>
      </c>
      <c r="AA725" s="64"/>
      <c r="AB725" s="65">
        <v>9</v>
      </c>
      <c r="AC725" s="65">
        <v>9</v>
      </c>
      <c r="AD725" s="65">
        <v>2</v>
      </c>
      <c r="AE725" s="65">
        <v>6</v>
      </c>
      <c r="AF725" s="66"/>
      <c r="AG725" s="64">
        <v>39</v>
      </c>
      <c r="AH725" s="66">
        <v>22</v>
      </c>
      <c r="AI725" s="67">
        <v>12</v>
      </c>
      <c r="AJ725" s="68">
        <f t="shared" ref="AJ725:AJ726" si="296">SUM(AN725:AP725)</f>
        <v>13</v>
      </c>
      <c r="AK725" s="69" t="s">
        <v>75</v>
      </c>
      <c r="AL725" s="55" t="s">
        <v>75</v>
      </c>
      <c r="AM725" s="70" t="s">
        <v>75</v>
      </c>
      <c r="AN725" s="67"/>
      <c r="AO725" s="55">
        <v>13</v>
      </c>
      <c r="AP725" s="70"/>
      <c r="AQ725" s="67" t="s">
        <v>371</v>
      </c>
      <c r="AR725" s="55" t="s">
        <v>75</v>
      </c>
      <c r="AS725" s="55" t="s">
        <v>75</v>
      </c>
      <c r="AT725" s="55" t="s">
        <v>75</v>
      </c>
      <c r="AU725" s="56" t="s">
        <v>75</v>
      </c>
      <c r="AV725" s="71">
        <f t="shared" si="270"/>
        <v>1</v>
      </c>
      <c r="AW725" s="58"/>
      <c r="AX725" s="58"/>
      <c r="AY725" s="58"/>
      <c r="AZ725" s="58"/>
      <c r="BA725" s="58">
        <v>1</v>
      </c>
      <c r="BB725" s="58"/>
      <c r="BC725" s="58"/>
      <c r="BD725" s="58"/>
      <c r="BE725" s="61"/>
    </row>
    <row r="726" spans="1:57" ht="34.049999999999997" customHeight="1" x14ac:dyDescent="0.3">
      <c r="A726" s="702"/>
      <c r="B726" s="675"/>
      <c r="C726" s="672"/>
      <c r="D726" s="72" t="s">
        <v>76</v>
      </c>
      <c r="E726" s="678"/>
      <c r="F726" s="672"/>
      <c r="G726" s="73">
        <f t="shared" si="269"/>
        <v>0</v>
      </c>
      <c r="H726" s="74">
        <f t="shared" si="275"/>
        <v>0</v>
      </c>
      <c r="I726" s="75"/>
      <c r="J726" s="75"/>
      <c r="K726" s="75"/>
      <c r="L726" s="76"/>
      <c r="M726" s="77">
        <f t="shared" si="262"/>
        <v>0</v>
      </c>
      <c r="N726" s="78"/>
      <c r="O726" s="78"/>
      <c r="P726" s="78"/>
      <c r="Q726" s="78"/>
      <c r="R726" s="79"/>
      <c r="S726" s="80"/>
      <c r="T726" s="75"/>
      <c r="U726" s="75"/>
      <c r="V726" s="78"/>
      <c r="W726" s="78"/>
      <c r="X726" s="81"/>
      <c r="Y726" s="62"/>
      <c r="Z726" s="63"/>
      <c r="AA726" s="64"/>
      <c r="AB726" s="65"/>
      <c r="AC726" s="65"/>
      <c r="AD726" s="65"/>
      <c r="AE726" s="65"/>
      <c r="AF726" s="66"/>
      <c r="AG726" s="82"/>
      <c r="AH726" s="76"/>
      <c r="AI726" s="82"/>
      <c r="AJ726" s="83">
        <f t="shared" si="296"/>
        <v>0</v>
      </c>
      <c r="AK726" s="84" t="s">
        <v>77</v>
      </c>
      <c r="AL726" s="75" t="s">
        <v>75</v>
      </c>
      <c r="AM726" s="85" t="s">
        <v>75</v>
      </c>
      <c r="AN726" s="82"/>
      <c r="AO726" s="75"/>
      <c r="AP726" s="85"/>
      <c r="AQ726" s="82" t="s">
        <v>75</v>
      </c>
      <c r="AR726" s="75" t="s">
        <v>75</v>
      </c>
      <c r="AS726" s="75" t="s">
        <v>75</v>
      </c>
      <c r="AT726" s="75" t="s">
        <v>75</v>
      </c>
      <c r="AU726" s="76" t="s">
        <v>75</v>
      </c>
      <c r="AV726" s="86">
        <f t="shared" si="270"/>
        <v>0</v>
      </c>
      <c r="AW726" s="78"/>
      <c r="AX726" s="78"/>
      <c r="AY726" s="78"/>
      <c r="AZ726" s="78"/>
      <c r="BA726" s="78"/>
      <c r="BB726" s="78"/>
      <c r="BC726" s="78"/>
      <c r="BD726" s="78"/>
      <c r="BE726" s="81"/>
    </row>
    <row r="727" spans="1:57" ht="34.049999999999997" customHeight="1" x14ac:dyDescent="0.3">
      <c r="A727" s="702"/>
      <c r="B727" s="675"/>
      <c r="C727" s="672"/>
      <c r="D727" s="72" t="s">
        <v>78</v>
      </c>
      <c r="E727" s="678"/>
      <c r="F727" s="672"/>
      <c r="G727" s="73">
        <f t="shared" si="269"/>
        <v>0</v>
      </c>
      <c r="H727" s="74">
        <f t="shared" si="275"/>
        <v>0</v>
      </c>
      <c r="I727" s="75"/>
      <c r="J727" s="75"/>
      <c r="K727" s="75"/>
      <c r="L727" s="76"/>
      <c r="M727" s="77">
        <f t="shared" si="262"/>
        <v>0</v>
      </c>
      <c r="N727" s="78"/>
      <c r="O727" s="78"/>
      <c r="P727" s="78"/>
      <c r="Q727" s="87"/>
      <c r="R727" s="79"/>
      <c r="S727" s="80"/>
      <c r="T727" s="78"/>
      <c r="U727" s="78"/>
      <c r="V727" s="78"/>
      <c r="W727" s="78"/>
      <c r="X727" s="81"/>
      <c r="Y727" s="62"/>
      <c r="Z727" s="63"/>
      <c r="AA727" s="64"/>
      <c r="AB727" s="65"/>
      <c r="AC727" s="65"/>
      <c r="AD727" s="65"/>
      <c r="AE727" s="65"/>
      <c r="AF727" s="66"/>
      <c r="AG727" s="82"/>
      <c r="AH727" s="76"/>
      <c r="AI727" s="82"/>
      <c r="AJ727" s="83">
        <f>SUM(AK727:AM727)</f>
        <v>0</v>
      </c>
      <c r="AK727" s="84"/>
      <c r="AL727" s="75"/>
      <c r="AM727" s="85"/>
      <c r="AN727" s="82" t="s">
        <v>75</v>
      </c>
      <c r="AO727" s="75" t="s">
        <v>75</v>
      </c>
      <c r="AP727" s="85" t="s">
        <v>75</v>
      </c>
      <c r="AQ727" s="82" t="s">
        <v>75</v>
      </c>
      <c r="AR727" s="75" t="s">
        <v>75</v>
      </c>
      <c r="AS727" s="75" t="s">
        <v>75</v>
      </c>
      <c r="AT727" s="75" t="s">
        <v>75</v>
      </c>
      <c r="AU727" s="76" t="s">
        <v>75</v>
      </c>
      <c r="AV727" s="86">
        <f t="shared" si="270"/>
        <v>0</v>
      </c>
      <c r="AW727" s="78"/>
      <c r="AX727" s="78"/>
      <c r="AY727" s="78"/>
      <c r="AZ727" s="78"/>
      <c r="BA727" s="78"/>
      <c r="BB727" s="78"/>
      <c r="BC727" s="78"/>
      <c r="BD727" s="78"/>
      <c r="BE727" s="81"/>
    </row>
    <row r="728" spans="1:57" ht="34.049999999999997" customHeight="1" x14ac:dyDescent="0.3">
      <c r="A728" s="702"/>
      <c r="B728" s="675"/>
      <c r="C728" s="672"/>
      <c r="D728" s="72" t="s">
        <v>79</v>
      </c>
      <c r="E728" s="678"/>
      <c r="F728" s="672"/>
      <c r="G728" s="73">
        <f t="shared" si="269"/>
        <v>149</v>
      </c>
      <c r="H728" s="74">
        <f t="shared" si="275"/>
        <v>6</v>
      </c>
      <c r="I728" s="75">
        <v>6</v>
      </c>
      <c r="J728" s="75"/>
      <c r="K728" s="75"/>
      <c r="L728" s="76"/>
      <c r="M728" s="77">
        <f t="shared" si="262"/>
        <v>147</v>
      </c>
      <c r="N728" s="78">
        <v>147</v>
      </c>
      <c r="O728" s="78"/>
      <c r="P728" s="78"/>
      <c r="Q728" s="78"/>
      <c r="R728" s="79"/>
      <c r="S728" s="80"/>
      <c r="T728" s="78"/>
      <c r="U728" s="78"/>
      <c r="V728" s="78">
        <v>147</v>
      </c>
      <c r="W728" s="78"/>
      <c r="X728" s="81"/>
      <c r="Y728" s="62">
        <v>132</v>
      </c>
      <c r="Z728" s="63">
        <v>15</v>
      </c>
      <c r="AA728" s="64"/>
      <c r="AB728" s="65">
        <v>137</v>
      </c>
      <c r="AC728" s="65">
        <v>137</v>
      </c>
      <c r="AD728" s="65">
        <v>11</v>
      </c>
      <c r="AE728" s="65">
        <v>103</v>
      </c>
      <c r="AF728" s="66">
        <v>20</v>
      </c>
      <c r="AG728" s="82">
        <v>45</v>
      </c>
      <c r="AH728" s="76">
        <v>20</v>
      </c>
      <c r="AI728" s="82">
        <v>96</v>
      </c>
      <c r="AJ728" s="83">
        <f>SUM(AQ728:AU728)</f>
        <v>147</v>
      </c>
      <c r="AK728" s="84" t="s">
        <v>77</v>
      </c>
      <c r="AL728" s="75" t="s">
        <v>75</v>
      </c>
      <c r="AM728" s="85" t="s">
        <v>75</v>
      </c>
      <c r="AN728" s="82" t="s">
        <v>75</v>
      </c>
      <c r="AO728" s="75" t="s">
        <v>75</v>
      </c>
      <c r="AP728" s="85" t="s">
        <v>75</v>
      </c>
      <c r="AQ728" s="88">
        <v>1</v>
      </c>
      <c r="AR728" s="76">
        <v>12</v>
      </c>
      <c r="AS728" s="76">
        <v>128</v>
      </c>
      <c r="AT728" s="76">
        <v>5</v>
      </c>
      <c r="AU728" s="85">
        <v>1</v>
      </c>
      <c r="AV728" s="86">
        <f t="shared" si="270"/>
        <v>2</v>
      </c>
      <c r="AW728" s="78"/>
      <c r="AX728" s="78"/>
      <c r="AY728" s="78"/>
      <c r="AZ728" s="78"/>
      <c r="BA728" s="78"/>
      <c r="BB728" s="78"/>
      <c r="BC728" s="78">
        <v>1</v>
      </c>
      <c r="BD728" s="78">
        <v>1</v>
      </c>
      <c r="BE728" s="81"/>
    </row>
    <row r="729" spans="1:57" ht="34.049999999999997" customHeight="1" x14ac:dyDescent="0.3">
      <c r="A729" s="702"/>
      <c r="B729" s="676"/>
      <c r="C729" s="734"/>
      <c r="D729" s="89" t="s">
        <v>80</v>
      </c>
      <c r="E729" s="679"/>
      <c r="F729" s="673"/>
      <c r="G729" s="90">
        <f t="shared" si="269"/>
        <v>0</v>
      </c>
      <c r="H729" s="91">
        <f t="shared" si="275"/>
        <v>0</v>
      </c>
      <c r="I729" s="92"/>
      <c r="J729" s="92"/>
      <c r="K729" s="92"/>
      <c r="L729" s="93"/>
      <c r="M729" s="94">
        <f t="shared" si="262"/>
        <v>0</v>
      </c>
      <c r="N729" s="95"/>
      <c r="O729" s="95"/>
      <c r="P729" s="95"/>
      <c r="Q729" s="95"/>
      <c r="R729" s="96"/>
      <c r="S729" s="97"/>
      <c r="T729" s="98"/>
      <c r="U729" s="98"/>
      <c r="V729" s="98"/>
      <c r="W729" s="98"/>
      <c r="X729" s="99"/>
      <c r="Y729" s="100"/>
      <c r="Z729" s="81"/>
      <c r="AA729" s="82"/>
      <c r="AB729" s="75"/>
      <c r="AC729" s="75"/>
      <c r="AD729" s="75"/>
      <c r="AE729" s="75"/>
      <c r="AF729" s="76"/>
      <c r="AG729" s="101"/>
      <c r="AH729" s="102"/>
      <c r="AI729" s="103"/>
      <c r="AJ729" s="104">
        <v>0</v>
      </c>
      <c r="AK729" s="105" t="s">
        <v>75</v>
      </c>
      <c r="AL729" s="92" t="s">
        <v>75</v>
      </c>
      <c r="AM729" s="106" t="s">
        <v>77</v>
      </c>
      <c r="AN729" s="103" t="s">
        <v>75</v>
      </c>
      <c r="AO729" s="92" t="s">
        <v>75</v>
      </c>
      <c r="AP729" s="106" t="s">
        <v>75</v>
      </c>
      <c r="AQ729" s="103"/>
      <c r="AR729" s="92"/>
      <c r="AS729" s="92"/>
      <c r="AT729" s="92"/>
      <c r="AU729" s="93"/>
      <c r="AV729" s="107">
        <f t="shared" si="270"/>
        <v>0</v>
      </c>
      <c r="AW729" s="98"/>
      <c r="AX729" s="98"/>
      <c r="AY729" s="98"/>
      <c r="AZ729" s="98"/>
      <c r="BA729" s="98"/>
      <c r="BB729" s="98"/>
      <c r="BC729" s="98"/>
      <c r="BD729" s="98"/>
      <c r="BE729" s="99"/>
    </row>
    <row r="730" spans="1:57" ht="34.049999999999997" customHeight="1" x14ac:dyDescent="0.3">
      <c r="A730" s="702"/>
      <c r="B730" s="674" t="s">
        <v>372</v>
      </c>
      <c r="C730" s="735" t="s">
        <v>373</v>
      </c>
      <c r="D730" s="51" t="s">
        <v>74</v>
      </c>
      <c r="E730" s="724">
        <v>10</v>
      </c>
      <c r="F730" s="681">
        <f>E730-SUM(M730:M734)</f>
        <v>8</v>
      </c>
      <c r="G730" s="53">
        <f t="shared" si="269"/>
        <v>0</v>
      </c>
      <c r="H730" s="54">
        <f t="shared" si="275"/>
        <v>0</v>
      </c>
      <c r="I730" s="55"/>
      <c r="J730" s="55"/>
      <c r="K730" s="55"/>
      <c r="L730" s="56"/>
      <c r="M730" s="57">
        <f t="shared" si="262"/>
        <v>0</v>
      </c>
      <c r="N730" s="58"/>
      <c r="O730" s="58"/>
      <c r="P730" s="58"/>
      <c r="Q730" s="58"/>
      <c r="R730" s="61"/>
      <c r="S730" s="62"/>
      <c r="T730" s="62"/>
      <c r="U730" s="62"/>
      <c r="V730" s="108"/>
      <c r="W730" s="108"/>
      <c r="X730" s="63"/>
      <c r="Y730" s="60"/>
      <c r="Z730" s="61"/>
      <c r="AA730" s="67"/>
      <c r="AB730" s="55"/>
      <c r="AC730" s="55"/>
      <c r="AD730" s="55"/>
      <c r="AE730" s="55"/>
      <c r="AF730" s="56"/>
      <c r="AG730" s="67"/>
      <c r="AH730" s="70"/>
      <c r="AI730" s="69"/>
      <c r="AJ730" s="68">
        <f t="shared" ref="AJ730:AJ731" si="297">SUM(AN730:AP730)</f>
        <v>0</v>
      </c>
      <c r="AK730" s="69" t="s">
        <v>75</v>
      </c>
      <c r="AL730" s="55" t="s">
        <v>75</v>
      </c>
      <c r="AM730" s="70" t="s">
        <v>75</v>
      </c>
      <c r="AN730" s="67"/>
      <c r="AO730" s="55"/>
      <c r="AP730" s="70"/>
      <c r="AQ730" s="67" t="s">
        <v>75</v>
      </c>
      <c r="AR730" s="55" t="s">
        <v>75</v>
      </c>
      <c r="AS730" s="55" t="s">
        <v>75</v>
      </c>
      <c r="AT730" s="55" t="s">
        <v>75</v>
      </c>
      <c r="AU730" s="70" t="s">
        <v>75</v>
      </c>
      <c r="AV730" s="71">
        <f t="shared" si="270"/>
        <v>0</v>
      </c>
      <c r="AW730" s="108"/>
      <c r="AX730" s="108"/>
      <c r="AY730" s="108"/>
      <c r="AZ730" s="108"/>
      <c r="BA730" s="108"/>
      <c r="BB730" s="108"/>
      <c r="BC730" s="108"/>
      <c r="BD730" s="108"/>
      <c r="BE730" s="63"/>
    </row>
    <row r="731" spans="1:57" ht="34.049999999999997" customHeight="1" x14ac:dyDescent="0.3">
      <c r="A731" s="702"/>
      <c r="B731" s="675"/>
      <c r="C731" s="672"/>
      <c r="D731" s="72" t="s">
        <v>76</v>
      </c>
      <c r="E731" s="678"/>
      <c r="F731" s="672"/>
      <c r="G731" s="73">
        <f t="shared" si="269"/>
        <v>0</v>
      </c>
      <c r="H731" s="74">
        <f t="shared" si="275"/>
        <v>0</v>
      </c>
      <c r="I731" s="75"/>
      <c r="J731" s="75"/>
      <c r="K731" s="75"/>
      <c r="L731" s="76"/>
      <c r="M731" s="77">
        <f t="shared" si="262"/>
        <v>0</v>
      </c>
      <c r="N731" s="78"/>
      <c r="O731" s="78"/>
      <c r="P731" s="78"/>
      <c r="Q731" s="78"/>
      <c r="R731" s="81"/>
      <c r="S731" s="62"/>
      <c r="T731" s="62"/>
      <c r="U731" s="62"/>
      <c r="V731" s="108"/>
      <c r="W731" s="108"/>
      <c r="X731" s="63"/>
      <c r="Y731" s="109"/>
      <c r="Z731" s="63"/>
      <c r="AA731" s="64"/>
      <c r="AB731" s="65"/>
      <c r="AC731" s="65"/>
      <c r="AD731" s="65"/>
      <c r="AE731" s="65"/>
      <c r="AF731" s="66"/>
      <c r="AG731" s="82"/>
      <c r="AH731" s="85"/>
      <c r="AI731" s="84"/>
      <c r="AJ731" s="83">
        <f t="shared" si="297"/>
        <v>0</v>
      </c>
      <c r="AK731" s="84" t="s">
        <v>77</v>
      </c>
      <c r="AL731" s="75" t="s">
        <v>77</v>
      </c>
      <c r="AM731" s="85" t="s">
        <v>77</v>
      </c>
      <c r="AN731" s="82"/>
      <c r="AO731" s="75"/>
      <c r="AP731" s="85"/>
      <c r="AQ731" s="82" t="s">
        <v>75</v>
      </c>
      <c r="AR731" s="75" t="s">
        <v>75</v>
      </c>
      <c r="AS731" s="75" t="s">
        <v>75</v>
      </c>
      <c r="AT731" s="75" t="s">
        <v>75</v>
      </c>
      <c r="AU731" s="85" t="s">
        <v>75</v>
      </c>
      <c r="AV731" s="86">
        <f t="shared" si="270"/>
        <v>0</v>
      </c>
      <c r="AW731" s="108"/>
      <c r="AX731" s="108"/>
      <c r="AY731" s="108"/>
      <c r="AZ731" s="108"/>
      <c r="BA731" s="108"/>
      <c r="BB731" s="108"/>
      <c r="BC731" s="108"/>
      <c r="BD731" s="108"/>
      <c r="BE731" s="63"/>
    </row>
    <row r="732" spans="1:57" ht="34.049999999999997" customHeight="1" x14ac:dyDescent="0.3">
      <c r="A732" s="702"/>
      <c r="B732" s="675"/>
      <c r="C732" s="672"/>
      <c r="D732" s="72" t="s">
        <v>78</v>
      </c>
      <c r="E732" s="678"/>
      <c r="F732" s="672"/>
      <c r="G732" s="73">
        <f t="shared" si="269"/>
        <v>0</v>
      </c>
      <c r="H732" s="74">
        <f t="shared" si="275"/>
        <v>0</v>
      </c>
      <c r="I732" s="75"/>
      <c r="J732" s="75"/>
      <c r="K732" s="75"/>
      <c r="L732" s="76"/>
      <c r="M732" s="77">
        <f t="shared" si="262"/>
        <v>0</v>
      </c>
      <c r="N732" s="78"/>
      <c r="O732" s="78"/>
      <c r="P732" s="78"/>
      <c r="Q732" s="78"/>
      <c r="R732" s="81"/>
      <c r="S732" s="62"/>
      <c r="T732" s="62"/>
      <c r="U732" s="62"/>
      <c r="V732" s="108"/>
      <c r="W732" s="108"/>
      <c r="X732" s="63"/>
      <c r="Y732" s="109"/>
      <c r="Z732" s="63"/>
      <c r="AA732" s="64"/>
      <c r="AB732" s="65"/>
      <c r="AC732" s="65"/>
      <c r="AD732" s="65"/>
      <c r="AE732" s="65"/>
      <c r="AF732" s="66"/>
      <c r="AG732" s="82"/>
      <c r="AH732" s="85"/>
      <c r="AI732" s="84"/>
      <c r="AJ732" s="83">
        <f>SUM(AK732:AM732)</f>
        <v>0</v>
      </c>
      <c r="AK732" s="84"/>
      <c r="AL732" s="75"/>
      <c r="AM732" s="85"/>
      <c r="AN732" s="82" t="s">
        <v>75</v>
      </c>
      <c r="AO732" s="75" t="s">
        <v>75</v>
      </c>
      <c r="AP732" s="85" t="s">
        <v>75</v>
      </c>
      <c r="AQ732" s="82" t="s">
        <v>75</v>
      </c>
      <c r="AR732" s="75" t="s">
        <v>75</v>
      </c>
      <c r="AS732" s="75" t="s">
        <v>75</v>
      </c>
      <c r="AT732" s="75" t="s">
        <v>75</v>
      </c>
      <c r="AU732" s="85" t="s">
        <v>75</v>
      </c>
      <c r="AV732" s="86">
        <f t="shared" si="270"/>
        <v>0</v>
      </c>
      <c r="AW732" s="108"/>
      <c r="AX732" s="108"/>
      <c r="AY732" s="108"/>
      <c r="AZ732" s="108"/>
      <c r="BA732" s="108"/>
      <c r="BB732" s="108"/>
      <c r="BC732" s="108"/>
      <c r="BD732" s="108"/>
      <c r="BE732" s="63"/>
    </row>
    <row r="733" spans="1:57" ht="34.049999999999997" customHeight="1" x14ac:dyDescent="0.3">
      <c r="A733" s="702"/>
      <c r="B733" s="675"/>
      <c r="C733" s="672"/>
      <c r="D733" s="72" t="s">
        <v>79</v>
      </c>
      <c r="E733" s="678"/>
      <c r="F733" s="672"/>
      <c r="G733" s="73">
        <f t="shared" si="269"/>
        <v>3</v>
      </c>
      <c r="H733" s="74">
        <f t="shared" si="275"/>
        <v>2</v>
      </c>
      <c r="I733" s="75">
        <v>1</v>
      </c>
      <c r="J733" s="75"/>
      <c r="K733" s="75">
        <v>1</v>
      </c>
      <c r="L733" s="76"/>
      <c r="M733" s="77">
        <f t="shared" si="262"/>
        <v>2</v>
      </c>
      <c r="N733" s="78"/>
      <c r="O733" s="78"/>
      <c r="P733" s="78"/>
      <c r="Q733" s="78"/>
      <c r="R733" s="81">
        <v>2</v>
      </c>
      <c r="S733" s="62">
        <v>2</v>
      </c>
      <c r="T733" s="62"/>
      <c r="U733" s="62"/>
      <c r="V733" s="108"/>
      <c r="W733" s="108"/>
      <c r="X733" s="63"/>
      <c r="Y733" s="109">
        <v>2</v>
      </c>
      <c r="Z733" s="63"/>
      <c r="AA733" s="64"/>
      <c r="AB733" s="142">
        <v>1</v>
      </c>
      <c r="AC733" s="142">
        <v>1</v>
      </c>
      <c r="AD733" s="142"/>
      <c r="AE733" s="65"/>
      <c r="AF733" s="66">
        <v>2</v>
      </c>
      <c r="AG733" s="82">
        <v>46</v>
      </c>
      <c r="AH733" s="85">
        <v>29</v>
      </c>
      <c r="AI733" s="84">
        <v>100</v>
      </c>
      <c r="AJ733" s="83">
        <f t="shared" ref="AJ733:AJ734" si="298">SUM(AQ733:AU733)</f>
        <v>2</v>
      </c>
      <c r="AK733" s="84" t="s">
        <v>77</v>
      </c>
      <c r="AL733" s="75" t="s">
        <v>77</v>
      </c>
      <c r="AM733" s="85" t="s">
        <v>77</v>
      </c>
      <c r="AN733" s="82" t="s">
        <v>75</v>
      </c>
      <c r="AO733" s="75" t="s">
        <v>75</v>
      </c>
      <c r="AP733" s="85" t="s">
        <v>75</v>
      </c>
      <c r="AQ733" s="82"/>
      <c r="AR733" s="75"/>
      <c r="AS733" s="75">
        <v>2</v>
      </c>
      <c r="AT733" s="75"/>
      <c r="AU733" s="85"/>
      <c r="AV733" s="86">
        <f t="shared" si="270"/>
        <v>1</v>
      </c>
      <c r="AW733" s="108"/>
      <c r="AX733" s="108"/>
      <c r="AY733" s="108"/>
      <c r="AZ733" s="108"/>
      <c r="BA733" s="108"/>
      <c r="BB733" s="108"/>
      <c r="BC733" s="108"/>
      <c r="BD733" s="108">
        <v>1</v>
      </c>
      <c r="BE733" s="63"/>
    </row>
    <row r="734" spans="1:57" ht="34.049999999999997" customHeight="1" x14ac:dyDescent="0.3">
      <c r="A734" s="702"/>
      <c r="B734" s="676"/>
      <c r="C734" s="673"/>
      <c r="D734" s="89" t="s">
        <v>80</v>
      </c>
      <c r="E734" s="679"/>
      <c r="F734" s="673"/>
      <c r="G734" s="90">
        <f t="shared" si="269"/>
        <v>0</v>
      </c>
      <c r="H734" s="91">
        <f t="shared" si="275"/>
        <v>0</v>
      </c>
      <c r="I734" s="92"/>
      <c r="J734" s="92"/>
      <c r="K734" s="92"/>
      <c r="L734" s="93"/>
      <c r="M734" s="110">
        <f t="shared" si="262"/>
        <v>0</v>
      </c>
      <c r="N734" s="98"/>
      <c r="O734" s="98"/>
      <c r="P734" s="98"/>
      <c r="Q734" s="98"/>
      <c r="R734" s="99"/>
      <c r="S734" s="100"/>
      <c r="T734" s="100"/>
      <c r="U734" s="100"/>
      <c r="V734" s="78"/>
      <c r="W734" s="78"/>
      <c r="X734" s="81"/>
      <c r="Y734" s="80"/>
      <c r="Z734" s="81"/>
      <c r="AA734" s="82"/>
      <c r="AB734" s="75"/>
      <c r="AC734" s="75"/>
      <c r="AD734" s="75"/>
      <c r="AE734" s="75"/>
      <c r="AF734" s="76"/>
      <c r="AG734" s="103"/>
      <c r="AH734" s="106"/>
      <c r="AI734" s="111"/>
      <c r="AJ734" s="112">
        <f t="shared" si="298"/>
        <v>0</v>
      </c>
      <c r="AK734" s="105" t="s">
        <v>75</v>
      </c>
      <c r="AL734" s="92" t="s">
        <v>75</v>
      </c>
      <c r="AM734" s="106" t="s">
        <v>75</v>
      </c>
      <c r="AN734" s="103" t="s">
        <v>75</v>
      </c>
      <c r="AO734" s="92" t="s">
        <v>77</v>
      </c>
      <c r="AP734" s="106" t="s">
        <v>77</v>
      </c>
      <c r="AQ734" s="103"/>
      <c r="AR734" s="92"/>
      <c r="AS734" s="92"/>
      <c r="AT734" s="92"/>
      <c r="AU734" s="106"/>
      <c r="AV734" s="107">
        <f t="shared" si="270"/>
        <v>0</v>
      </c>
      <c r="AW734" s="78"/>
      <c r="AX734" s="78"/>
      <c r="AY734" s="78"/>
      <c r="AZ734" s="78"/>
      <c r="BA734" s="78"/>
      <c r="BB734" s="78"/>
      <c r="BC734" s="78"/>
      <c r="BD734" s="78"/>
      <c r="BE734" s="81"/>
    </row>
    <row r="735" spans="1:57" ht="34.049999999999997" customHeight="1" x14ac:dyDescent="0.3">
      <c r="A735" s="702"/>
      <c r="B735" s="674" t="s">
        <v>374</v>
      </c>
      <c r="C735" s="735" t="s">
        <v>375</v>
      </c>
      <c r="D735" s="51" t="s">
        <v>74</v>
      </c>
      <c r="E735" s="724">
        <v>30</v>
      </c>
      <c r="F735" s="681">
        <f>E735-SUM(M735:M739)</f>
        <v>5</v>
      </c>
      <c r="G735" s="53">
        <f t="shared" si="269"/>
        <v>5</v>
      </c>
      <c r="H735" s="54">
        <f t="shared" si="275"/>
        <v>0</v>
      </c>
      <c r="I735" s="55"/>
      <c r="J735" s="55"/>
      <c r="K735" s="55"/>
      <c r="L735" s="56"/>
      <c r="M735" s="57">
        <f t="shared" si="262"/>
        <v>5</v>
      </c>
      <c r="N735" s="58">
        <v>5</v>
      </c>
      <c r="O735" s="58"/>
      <c r="P735" s="58"/>
      <c r="Q735" s="58"/>
      <c r="R735" s="61"/>
      <c r="S735" s="113">
        <v>5</v>
      </c>
      <c r="T735" s="113"/>
      <c r="U735" s="113"/>
      <c r="V735" s="58"/>
      <c r="W735" s="58"/>
      <c r="X735" s="61"/>
      <c r="Y735" s="60">
        <v>5</v>
      </c>
      <c r="Z735" s="61"/>
      <c r="AA735" s="67"/>
      <c r="AB735" s="55">
        <v>2</v>
      </c>
      <c r="AC735" s="55">
        <v>2</v>
      </c>
      <c r="AD735" s="55"/>
      <c r="AE735" s="55">
        <v>5</v>
      </c>
      <c r="AF735" s="56"/>
      <c r="AG735" s="67">
        <v>43</v>
      </c>
      <c r="AH735" s="70">
        <v>22</v>
      </c>
      <c r="AI735" s="69">
        <v>10</v>
      </c>
      <c r="AJ735" s="68">
        <f t="shared" ref="AJ735:AJ736" si="299">SUM(AN735:AP735)</f>
        <v>5</v>
      </c>
      <c r="AK735" s="69" t="s">
        <v>75</v>
      </c>
      <c r="AL735" s="55" t="s">
        <v>75</v>
      </c>
      <c r="AM735" s="70" t="s">
        <v>75</v>
      </c>
      <c r="AN735" s="67"/>
      <c r="AO735" s="55">
        <v>5</v>
      </c>
      <c r="AP735" s="70"/>
      <c r="AQ735" s="67" t="s">
        <v>75</v>
      </c>
      <c r="AR735" s="55" t="s">
        <v>75</v>
      </c>
      <c r="AS735" s="55" t="s">
        <v>75</v>
      </c>
      <c r="AT735" s="55" t="s">
        <v>75</v>
      </c>
      <c r="AU735" s="70" t="s">
        <v>75</v>
      </c>
      <c r="AV735" s="71">
        <f t="shared" si="270"/>
        <v>0</v>
      </c>
      <c r="AW735" s="58"/>
      <c r="AX735" s="58"/>
      <c r="AY735" s="58"/>
      <c r="AZ735" s="58"/>
      <c r="BA735" s="58"/>
      <c r="BB735" s="58"/>
      <c r="BC735" s="58"/>
      <c r="BD735" s="58"/>
      <c r="BE735" s="61"/>
    </row>
    <row r="736" spans="1:57" ht="34.049999999999997" customHeight="1" x14ac:dyDescent="0.3">
      <c r="A736" s="702"/>
      <c r="B736" s="675"/>
      <c r="C736" s="672"/>
      <c r="D736" s="72" t="s">
        <v>76</v>
      </c>
      <c r="E736" s="678"/>
      <c r="F736" s="672"/>
      <c r="G736" s="73">
        <f t="shared" si="269"/>
        <v>0</v>
      </c>
      <c r="H736" s="74">
        <f t="shared" si="275"/>
        <v>0</v>
      </c>
      <c r="I736" s="75"/>
      <c r="J736" s="75"/>
      <c r="K736" s="75"/>
      <c r="L736" s="76"/>
      <c r="M736" s="77">
        <f t="shared" si="262"/>
        <v>0</v>
      </c>
      <c r="N736" s="78"/>
      <c r="O736" s="78"/>
      <c r="P736" s="78"/>
      <c r="Q736" s="78"/>
      <c r="R736" s="81"/>
      <c r="S736" s="62"/>
      <c r="T736" s="62"/>
      <c r="U736" s="62"/>
      <c r="V736" s="108"/>
      <c r="W736" s="108"/>
      <c r="X736" s="63"/>
      <c r="Y736" s="109"/>
      <c r="Z736" s="63"/>
      <c r="AA736" s="64"/>
      <c r="AB736" s="65"/>
      <c r="AC736" s="65"/>
      <c r="AD736" s="65"/>
      <c r="AE736" s="65"/>
      <c r="AF736" s="66"/>
      <c r="AG736" s="82"/>
      <c r="AH736" s="85"/>
      <c r="AI736" s="84"/>
      <c r="AJ736" s="83">
        <f t="shared" si="299"/>
        <v>0</v>
      </c>
      <c r="AK736" s="84"/>
      <c r="AL736" s="75"/>
      <c r="AM736" s="85"/>
      <c r="AN736" s="82"/>
      <c r="AO736" s="75"/>
      <c r="AP736" s="85"/>
      <c r="AQ736" s="82" t="s">
        <v>75</v>
      </c>
      <c r="AR736" s="75" t="s">
        <v>75</v>
      </c>
      <c r="AS736" s="75" t="s">
        <v>75</v>
      </c>
      <c r="AT736" s="75" t="s">
        <v>75</v>
      </c>
      <c r="AU736" s="85" t="s">
        <v>75</v>
      </c>
      <c r="AV736" s="86">
        <f t="shared" si="270"/>
        <v>0</v>
      </c>
      <c r="AW736" s="108"/>
      <c r="AX736" s="108"/>
      <c r="AY736" s="108"/>
      <c r="AZ736" s="108"/>
      <c r="BA736" s="108"/>
      <c r="BB736" s="108"/>
      <c r="BC736" s="108"/>
      <c r="BD736" s="108"/>
      <c r="BE736" s="63"/>
    </row>
    <row r="737" spans="1:57" ht="34.049999999999997" customHeight="1" x14ac:dyDescent="0.3">
      <c r="A737" s="702"/>
      <c r="B737" s="675"/>
      <c r="C737" s="672"/>
      <c r="D737" s="72" t="s">
        <v>78</v>
      </c>
      <c r="E737" s="678"/>
      <c r="F737" s="672"/>
      <c r="G737" s="73">
        <f t="shared" si="269"/>
        <v>0</v>
      </c>
      <c r="H737" s="74">
        <f t="shared" si="275"/>
        <v>0</v>
      </c>
      <c r="I737" s="75"/>
      <c r="J737" s="75"/>
      <c r="K737" s="75"/>
      <c r="L737" s="76"/>
      <c r="M737" s="77">
        <f t="shared" si="262"/>
        <v>0</v>
      </c>
      <c r="N737" s="78"/>
      <c r="O737" s="78"/>
      <c r="P737" s="78"/>
      <c r="Q737" s="78"/>
      <c r="R737" s="81"/>
      <c r="S737" s="62"/>
      <c r="T737" s="62"/>
      <c r="U737" s="62"/>
      <c r="V737" s="108"/>
      <c r="W737" s="108"/>
      <c r="X737" s="63"/>
      <c r="Y737" s="109"/>
      <c r="Z737" s="63"/>
      <c r="AA737" s="64"/>
      <c r="AB737" s="65"/>
      <c r="AC737" s="65"/>
      <c r="AD737" s="65"/>
      <c r="AE737" s="65"/>
      <c r="AF737" s="66"/>
      <c r="AG737" s="82"/>
      <c r="AH737" s="85"/>
      <c r="AI737" s="84"/>
      <c r="AJ737" s="83">
        <f>SUM(AK737:AM737)</f>
        <v>0</v>
      </c>
      <c r="AK737" s="84"/>
      <c r="AL737" s="75"/>
      <c r="AM737" s="85"/>
      <c r="AN737" s="82" t="s">
        <v>75</v>
      </c>
      <c r="AO737" s="75" t="s">
        <v>75</v>
      </c>
      <c r="AP737" s="85" t="s">
        <v>75</v>
      </c>
      <c r="AQ737" s="82" t="s">
        <v>75</v>
      </c>
      <c r="AR737" s="75" t="s">
        <v>75</v>
      </c>
      <c r="AS737" s="75" t="s">
        <v>75</v>
      </c>
      <c r="AT737" s="75" t="s">
        <v>75</v>
      </c>
      <c r="AU737" s="85" t="s">
        <v>75</v>
      </c>
      <c r="AV737" s="86">
        <f t="shared" si="270"/>
        <v>0</v>
      </c>
      <c r="AW737" s="108"/>
      <c r="AX737" s="108"/>
      <c r="AY737" s="108"/>
      <c r="AZ737" s="108"/>
      <c r="BA737" s="108"/>
      <c r="BB737" s="108"/>
      <c r="BC737" s="108"/>
      <c r="BD737" s="108"/>
      <c r="BE737" s="63"/>
    </row>
    <row r="738" spans="1:57" ht="34.049999999999997" customHeight="1" x14ac:dyDescent="0.3">
      <c r="A738" s="702"/>
      <c r="B738" s="675"/>
      <c r="C738" s="672"/>
      <c r="D738" s="72" t="s">
        <v>79</v>
      </c>
      <c r="E738" s="678"/>
      <c r="F738" s="672"/>
      <c r="G738" s="73">
        <f t="shared" si="269"/>
        <v>20</v>
      </c>
      <c r="H738" s="74">
        <f t="shared" si="275"/>
        <v>0</v>
      </c>
      <c r="I738" s="75"/>
      <c r="J738" s="75"/>
      <c r="K738" s="75"/>
      <c r="L738" s="76"/>
      <c r="M738" s="77">
        <f t="shared" si="262"/>
        <v>20</v>
      </c>
      <c r="N738" s="78">
        <v>20</v>
      </c>
      <c r="O738" s="78"/>
      <c r="P738" s="78"/>
      <c r="Q738" s="78"/>
      <c r="R738" s="81"/>
      <c r="S738" s="62">
        <v>19</v>
      </c>
      <c r="T738" s="62"/>
      <c r="U738" s="62"/>
      <c r="V738" s="108"/>
      <c r="W738" s="108">
        <v>1</v>
      </c>
      <c r="X738" s="63"/>
      <c r="Y738" s="109">
        <v>16</v>
      </c>
      <c r="Z738" s="63">
        <v>4</v>
      </c>
      <c r="AA738" s="64"/>
      <c r="AB738" s="65">
        <v>7</v>
      </c>
      <c r="AC738" s="65">
        <v>7</v>
      </c>
      <c r="AD738" s="65"/>
      <c r="AE738" s="65">
        <v>16</v>
      </c>
      <c r="AF738" s="66">
        <v>1</v>
      </c>
      <c r="AG738" s="82">
        <v>43</v>
      </c>
      <c r="AH738" s="85">
        <v>22</v>
      </c>
      <c r="AI738" s="84">
        <v>89</v>
      </c>
      <c r="AJ738" s="83">
        <f t="shared" ref="AJ738:AJ739" si="300">SUM(AQ738:AU738)</f>
        <v>20</v>
      </c>
      <c r="AK738" s="84" t="s">
        <v>75</v>
      </c>
      <c r="AL738" s="75" t="s">
        <v>75</v>
      </c>
      <c r="AM738" s="85" t="s">
        <v>75</v>
      </c>
      <c r="AN738" s="82"/>
      <c r="AO738" s="75"/>
      <c r="AP738" s="85"/>
      <c r="AQ738" s="82"/>
      <c r="AR738" s="75">
        <v>5</v>
      </c>
      <c r="AS738" s="75">
        <v>15</v>
      </c>
      <c r="AT738" s="75"/>
      <c r="AU738" s="85"/>
      <c r="AV738" s="86">
        <f t="shared" si="270"/>
        <v>0</v>
      </c>
      <c r="AW738" s="108"/>
      <c r="AX738" s="108"/>
      <c r="AY738" s="108"/>
      <c r="AZ738" s="108"/>
      <c r="BA738" s="108"/>
      <c r="BB738" s="108"/>
      <c r="BC738" s="108"/>
      <c r="BD738" s="108"/>
      <c r="BE738" s="63"/>
    </row>
    <row r="739" spans="1:57" ht="34.049999999999997" customHeight="1" x14ac:dyDescent="0.3">
      <c r="A739" s="702"/>
      <c r="B739" s="676"/>
      <c r="C739" s="673"/>
      <c r="D739" s="89" t="s">
        <v>80</v>
      </c>
      <c r="E739" s="679"/>
      <c r="F739" s="673"/>
      <c r="G739" s="90">
        <f t="shared" si="269"/>
        <v>0</v>
      </c>
      <c r="H739" s="91">
        <f t="shared" si="275"/>
        <v>0</v>
      </c>
      <c r="I739" s="92"/>
      <c r="J739" s="92"/>
      <c r="K739" s="92"/>
      <c r="L739" s="93"/>
      <c r="M739" s="110">
        <f t="shared" si="262"/>
        <v>0</v>
      </c>
      <c r="N739" s="98"/>
      <c r="O739" s="98"/>
      <c r="P739" s="98"/>
      <c r="Q739" s="98"/>
      <c r="R739" s="99"/>
      <c r="S739" s="114"/>
      <c r="T739" s="114"/>
      <c r="U739" s="114"/>
      <c r="V739" s="98"/>
      <c r="W739" s="98"/>
      <c r="X739" s="99"/>
      <c r="Y739" s="97"/>
      <c r="Z739" s="99"/>
      <c r="AA739" s="103"/>
      <c r="AB739" s="92"/>
      <c r="AC739" s="92"/>
      <c r="AD739" s="92"/>
      <c r="AE739" s="92"/>
      <c r="AF739" s="93"/>
      <c r="AG739" s="103"/>
      <c r="AH739" s="106"/>
      <c r="AI739" s="105"/>
      <c r="AJ739" s="104">
        <f t="shared" si="300"/>
        <v>0</v>
      </c>
      <c r="AK739" s="105" t="s">
        <v>75</v>
      </c>
      <c r="AL739" s="92" t="s">
        <v>77</v>
      </c>
      <c r="AM739" s="106" t="s">
        <v>77</v>
      </c>
      <c r="AN739" s="103"/>
      <c r="AO739" s="92"/>
      <c r="AP739" s="106"/>
      <c r="AQ739" s="103"/>
      <c r="AR739" s="92"/>
      <c r="AS739" s="92"/>
      <c r="AT739" s="92"/>
      <c r="AU739" s="106"/>
      <c r="AV739" s="107">
        <f t="shared" si="270"/>
        <v>0</v>
      </c>
      <c r="AW739" s="98"/>
      <c r="AX739" s="98"/>
      <c r="AY739" s="98"/>
      <c r="AZ739" s="98"/>
      <c r="BA739" s="98"/>
      <c r="BB739" s="98"/>
      <c r="BC739" s="98"/>
      <c r="BD739" s="98"/>
      <c r="BE739" s="99"/>
    </row>
    <row r="740" spans="1:57" ht="34.049999999999997" customHeight="1" x14ac:dyDescent="0.3">
      <c r="A740" s="702"/>
      <c r="B740" s="674" t="s">
        <v>376</v>
      </c>
      <c r="C740" s="735" t="s">
        <v>377</v>
      </c>
      <c r="D740" s="51" t="s">
        <v>74</v>
      </c>
      <c r="E740" s="724">
        <v>0</v>
      </c>
      <c r="F740" s="681">
        <f>E740-SUM(M740:M744)</f>
        <v>-8</v>
      </c>
      <c r="G740" s="53">
        <f t="shared" si="269"/>
        <v>0</v>
      </c>
      <c r="H740" s="54">
        <f t="shared" si="275"/>
        <v>0</v>
      </c>
      <c r="I740" s="55"/>
      <c r="J740" s="55"/>
      <c r="K740" s="55"/>
      <c r="L740" s="56"/>
      <c r="M740" s="57">
        <f t="shared" si="262"/>
        <v>0</v>
      </c>
      <c r="N740" s="58"/>
      <c r="O740" s="58"/>
      <c r="P740" s="58"/>
      <c r="Q740" s="58"/>
      <c r="R740" s="59"/>
      <c r="S740" s="60"/>
      <c r="T740" s="58"/>
      <c r="U740" s="58"/>
      <c r="V740" s="55"/>
      <c r="W740" s="58"/>
      <c r="X740" s="61"/>
      <c r="Y740" s="62"/>
      <c r="Z740" s="63"/>
      <c r="AA740" s="64"/>
      <c r="AB740" s="65"/>
      <c r="AC740" s="65"/>
      <c r="AD740" s="65"/>
      <c r="AE740" s="65"/>
      <c r="AF740" s="66"/>
      <c r="AG740" s="64"/>
      <c r="AH740" s="66"/>
      <c r="AI740" s="67"/>
      <c r="AJ740" s="68">
        <f t="shared" ref="AJ740:AJ741" si="301">SUM(AN740:AP740)</f>
        <v>0</v>
      </c>
      <c r="AK740" s="69" t="s">
        <v>75</v>
      </c>
      <c r="AL740" s="55" t="s">
        <v>75</v>
      </c>
      <c r="AM740" s="70" t="s">
        <v>75</v>
      </c>
      <c r="AN740" s="67"/>
      <c r="AO740" s="55"/>
      <c r="AP740" s="70"/>
      <c r="AQ740" s="67" t="s">
        <v>75</v>
      </c>
      <c r="AR740" s="55" t="s">
        <v>75</v>
      </c>
      <c r="AS740" s="55" t="s">
        <v>75</v>
      </c>
      <c r="AT740" s="55" t="s">
        <v>75</v>
      </c>
      <c r="AU740" s="56" t="s">
        <v>75</v>
      </c>
      <c r="AV740" s="71">
        <f t="shared" si="270"/>
        <v>0</v>
      </c>
      <c r="AW740" s="58"/>
      <c r="AX740" s="58"/>
      <c r="AY740" s="58"/>
      <c r="AZ740" s="58"/>
      <c r="BA740" s="58"/>
      <c r="BB740" s="58"/>
      <c r="BC740" s="58"/>
      <c r="BD740" s="58"/>
      <c r="BE740" s="61"/>
    </row>
    <row r="741" spans="1:57" ht="34.049999999999997" customHeight="1" x14ac:dyDescent="0.3">
      <c r="A741" s="702"/>
      <c r="B741" s="675"/>
      <c r="C741" s="672"/>
      <c r="D741" s="72" t="s">
        <v>76</v>
      </c>
      <c r="E741" s="678"/>
      <c r="F741" s="672"/>
      <c r="G741" s="73">
        <f t="shared" si="269"/>
        <v>0</v>
      </c>
      <c r="H741" s="74">
        <f t="shared" si="275"/>
        <v>0</v>
      </c>
      <c r="I741" s="75"/>
      <c r="J741" s="75"/>
      <c r="K741" s="75"/>
      <c r="L741" s="76"/>
      <c r="M741" s="77">
        <f t="shared" si="262"/>
        <v>0</v>
      </c>
      <c r="N741" s="78"/>
      <c r="O741" s="78"/>
      <c r="P741" s="78"/>
      <c r="Q741" s="78"/>
      <c r="R741" s="79"/>
      <c r="S741" s="80"/>
      <c r="T741" s="75"/>
      <c r="U741" s="75"/>
      <c r="V741" s="78"/>
      <c r="W741" s="78"/>
      <c r="X741" s="81"/>
      <c r="Y741" s="62"/>
      <c r="Z741" s="63"/>
      <c r="AA741" s="64"/>
      <c r="AB741" s="65"/>
      <c r="AC741" s="65"/>
      <c r="AD741" s="65"/>
      <c r="AE741" s="65"/>
      <c r="AF741" s="66"/>
      <c r="AG741" s="82"/>
      <c r="AH741" s="76"/>
      <c r="AI741" s="82"/>
      <c r="AJ741" s="83">
        <f t="shared" si="301"/>
        <v>0</v>
      </c>
      <c r="AK741" s="84" t="s">
        <v>77</v>
      </c>
      <c r="AL741" s="75" t="s">
        <v>77</v>
      </c>
      <c r="AM741" s="85" t="s">
        <v>77</v>
      </c>
      <c r="AN741" s="82"/>
      <c r="AO741" s="75"/>
      <c r="AP741" s="85"/>
      <c r="AQ741" s="82" t="s">
        <v>75</v>
      </c>
      <c r="AR741" s="75" t="s">
        <v>75</v>
      </c>
      <c r="AS741" s="75" t="s">
        <v>75</v>
      </c>
      <c r="AT741" s="75" t="s">
        <v>75</v>
      </c>
      <c r="AU741" s="76" t="s">
        <v>75</v>
      </c>
      <c r="AV741" s="86">
        <f t="shared" si="270"/>
        <v>0</v>
      </c>
      <c r="AW741" s="78"/>
      <c r="AX741" s="78"/>
      <c r="AY741" s="78"/>
      <c r="AZ741" s="78"/>
      <c r="BA741" s="78"/>
      <c r="BB741" s="78"/>
      <c r="BC741" s="78"/>
      <c r="BD741" s="78"/>
      <c r="BE741" s="81"/>
    </row>
    <row r="742" spans="1:57" ht="34.049999999999997" customHeight="1" x14ac:dyDescent="0.3">
      <c r="A742" s="702"/>
      <c r="B742" s="675"/>
      <c r="C742" s="672"/>
      <c r="D742" s="72" t="s">
        <v>78</v>
      </c>
      <c r="E742" s="678"/>
      <c r="F742" s="672"/>
      <c r="G742" s="73">
        <f t="shared" si="269"/>
        <v>0</v>
      </c>
      <c r="H742" s="74">
        <f t="shared" si="275"/>
        <v>0</v>
      </c>
      <c r="I742" s="75"/>
      <c r="J742" s="75"/>
      <c r="K742" s="75"/>
      <c r="L742" s="76"/>
      <c r="M742" s="77">
        <f t="shared" si="262"/>
        <v>0</v>
      </c>
      <c r="N742" s="78"/>
      <c r="O742" s="78"/>
      <c r="P742" s="78"/>
      <c r="Q742" s="87"/>
      <c r="R742" s="79"/>
      <c r="S742" s="80"/>
      <c r="T742" s="78"/>
      <c r="U742" s="78"/>
      <c r="V742" s="78"/>
      <c r="W742" s="78"/>
      <c r="X742" s="81"/>
      <c r="Y742" s="62"/>
      <c r="Z742" s="63"/>
      <c r="AA742" s="64"/>
      <c r="AB742" s="65"/>
      <c r="AC742" s="65"/>
      <c r="AD742" s="65"/>
      <c r="AE742" s="65"/>
      <c r="AF742" s="66"/>
      <c r="AG742" s="82"/>
      <c r="AH742" s="76"/>
      <c r="AI742" s="82"/>
      <c r="AJ742" s="83">
        <f>SUM(AK742:AM742)</f>
        <v>0</v>
      </c>
      <c r="AK742" s="84"/>
      <c r="AL742" s="75"/>
      <c r="AM742" s="85"/>
      <c r="AN742" s="82" t="s">
        <v>75</v>
      </c>
      <c r="AO742" s="75" t="s">
        <v>75</v>
      </c>
      <c r="AP742" s="85" t="s">
        <v>75</v>
      </c>
      <c r="AQ742" s="82" t="s">
        <v>75</v>
      </c>
      <c r="AR742" s="75" t="s">
        <v>75</v>
      </c>
      <c r="AS742" s="75" t="s">
        <v>75</v>
      </c>
      <c r="AT742" s="75" t="s">
        <v>75</v>
      </c>
      <c r="AU742" s="76" t="s">
        <v>75</v>
      </c>
      <c r="AV742" s="86">
        <f t="shared" si="270"/>
        <v>0</v>
      </c>
      <c r="AW742" s="78"/>
      <c r="AX742" s="78"/>
      <c r="AY742" s="78"/>
      <c r="AZ742" s="78"/>
      <c r="BA742" s="78"/>
      <c r="BB742" s="78"/>
      <c r="BC742" s="78"/>
      <c r="BD742" s="78"/>
      <c r="BE742" s="81"/>
    </row>
    <row r="743" spans="1:57" ht="34.049999999999997" customHeight="1" x14ac:dyDescent="0.3">
      <c r="A743" s="702"/>
      <c r="B743" s="675"/>
      <c r="C743" s="672"/>
      <c r="D743" s="72" t="s">
        <v>79</v>
      </c>
      <c r="E743" s="678"/>
      <c r="F743" s="672"/>
      <c r="G743" s="73">
        <f t="shared" si="269"/>
        <v>8</v>
      </c>
      <c r="H743" s="74">
        <f t="shared" si="275"/>
        <v>0</v>
      </c>
      <c r="I743" s="75"/>
      <c r="J743" s="75"/>
      <c r="K743" s="75"/>
      <c r="L743" s="76"/>
      <c r="M743" s="77">
        <f t="shared" si="262"/>
        <v>8</v>
      </c>
      <c r="N743" s="78">
        <v>8</v>
      </c>
      <c r="O743" s="78"/>
      <c r="P743" s="78"/>
      <c r="Q743" s="78"/>
      <c r="R743" s="79"/>
      <c r="S743" s="80"/>
      <c r="T743" s="78"/>
      <c r="U743" s="78"/>
      <c r="V743" s="78"/>
      <c r="W743" s="78"/>
      <c r="X743" s="81">
        <v>8</v>
      </c>
      <c r="Y743" s="62">
        <v>8</v>
      </c>
      <c r="Z743" s="63"/>
      <c r="AA743" s="64"/>
      <c r="AB743" s="65">
        <v>3</v>
      </c>
      <c r="AC743" s="65">
        <v>3</v>
      </c>
      <c r="AD743" s="65">
        <v>1</v>
      </c>
      <c r="AE743" s="65">
        <v>8</v>
      </c>
      <c r="AF743" s="66">
        <v>1</v>
      </c>
      <c r="AG743" s="82">
        <v>40</v>
      </c>
      <c r="AH743" s="76">
        <v>21</v>
      </c>
      <c r="AI743" s="82">
        <v>85</v>
      </c>
      <c r="AJ743" s="83">
        <f t="shared" ref="AJ743:AJ744" si="302">SUM(AQ743:AU743)</f>
        <v>8</v>
      </c>
      <c r="AK743" s="84" t="s">
        <v>77</v>
      </c>
      <c r="AL743" s="75" t="s">
        <v>371</v>
      </c>
      <c r="AM743" s="85" t="s">
        <v>371</v>
      </c>
      <c r="AN743" s="82" t="s">
        <v>75</v>
      </c>
      <c r="AO743" s="75" t="s">
        <v>75</v>
      </c>
      <c r="AP743" s="85" t="s">
        <v>75</v>
      </c>
      <c r="AQ743" s="88"/>
      <c r="AR743" s="76">
        <v>2</v>
      </c>
      <c r="AS743" s="76">
        <v>6</v>
      </c>
      <c r="AT743" s="76"/>
      <c r="AU743" s="85"/>
      <c r="AV743" s="86">
        <f t="shared" si="270"/>
        <v>0</v>
      </c>
      <c r="AW743" s="78"/>
      <c r="AX743" s="78"/>
      <c r="AY743" s="78"/>
      <c r="AZ743" s="78"/>
      <c r="BA743" s="78"/>
      <c r="BB743" s="78"/>
      <c r="BC743" s="78"/>
      <c r="BD743" s="78"/>
      <c r="BE743" s="81"/>
    </row>
    <row r="744" spans="1:57" ht="34.049999999999997" customHeight="1" x14ac:dyDescent="0.3">
      <c r="A744" s="702"/>
      <c r="B744" s="676"/>
      <c r="C744" s="673"/>
      <c r="D744" s="89" t="s">
        <v>80</v>
      </c>
      <c r="E744" s="679"/>
      <c r="F744" s="673"/>
      <c r="G744" s="90">
        <f t="shared" si="269"/>
        <v>0</v>
      </c>
      <c r="H744" s="91">
        <f t="shared" si="275"/>
        <v>0</v>
      </c>
      <c r="I744" s="92"/>
      <c r="J744" s="92"/>
      <c r="K744" s="92"/>
      <c r="L744" s="93"/>
      <c r="M744" s="94">
        <f t="shared" si="262"/>
        <v>0</v>
      </c>
      <c r="N744" s="95"/>
      <c r="O744" s="95"/>
      <c r="P744" s="95"/>
      <c r="Q744" s="95"/>
      <c r="R744" s="96"/>
      <c r="S744" s="97"/>
      <c r="T744" s="98"/>
      <c r="U744" s="98"/>
      <c r="V744" s="98"/>
      <c r="W744" s="98"/>
      <c r="X744" s="99"/>
      <c r="Y744" s="100"/>
      <c r="Z744" s="81"/>
      <c r="AA744" s="82"/>
      <c r="AB744" s="75"/>
      <c r="AC744" s="75"/>
      <c r="AD744" s="75"/>
      <c r="AE744" s="75"/>
      <c r="AF744" s="76"/>
      <c r="AG744" s="101"/>
      <c r="AH744" s="102"/>
      <c r="AI744" s="103"/>
      <c r="AJ744" s="104">
        <f t="shared" si="302"/>
        <v>0</v>
      </c>
      <c r="AK744" s="105" t="s">
        <v>75</v>
      </c>
      <c r="AL744" s="92" t="s">
        <v>75</v>
      </c>
      <c r="AM744" s="106" t="s">
        <v>75</v>
      </c>
      <c r="AN744" s="103" t="s">
        <v>75</v>
      </c>
      <c r="AO744" s="92" t="s">
        <v>77</v>
      </c>
      <c r="AP744" s="106" t="s">
        <v>77</v>
      </c>
      <c r="AQ744" s="103"/>
      <c r="AR744" s="92"/>
      <c r="AS744" s="92"/>
      <c r="AT744" s="92"/>
      <c r="AU744" s="93"/>
      <c r="AV744" s="107">
        <f t="shared" si="270"/>
        <v>0</v>
      </c>
      <c r="AW744" s="98"/>
      <c r="AX744" s="98"/>
      <c r="AY744" s="98"/>
      <c r="AZ744" s="98"/>
      <c r="BA744" s="98"/>
      <c r="BB744" s="98"/>
      <c r="BC744" s="98"/>
      <c r="BD744" s="98"/>
      <c r="BE744" s="99"/>
    </row>
    <row r="745" spans="1:57" ht="34.049999999999997" customHeight="1" x14ac:dyDescent="0.3">
      <c r="A745" s="702"/>
      <c r="B745" s="674" t="s">
        <v>378</v>
      </c>
      <c r="C745" s="735" t="s">
        <v>379</v>
      </c>
      <c r="D745" s="51" t="s">
        <v>74</v>
      </c>
      <c r="E745" s="724">
        <v>37</v>
      </c>
      <c r="F745" s="681">
        <f>E745-SUM(M745:M749)</f>
        <v>35</v>
      </c>
      <c r="G745" s="53">
        <f t="shared" si="269"/>
        <v>0</v>
      </c>
      <c r="H745" s="54">
        <f t="shared" si="275"/>
        <v>0</v>
      </c>
      <c r="I745" s="55"/>
      <c r="J745" s="55"/>
      <c r="K745" s="55"/>
      <c r="L745" s="56"/>
      <c r="M745" s="57">
        <f t="shared" si="262"/>
        <v>0</v>
      </c>
      <c r="N745" s="58"/>
      <c r="O745" s="58"/>
      <c r="P745" s="58"/>
      <c r="Q745" s="58"/>
      <c r="R745" s="61"/>
      <c r="S745" s="62"/>
      <c r="T745" s="62"/>
      <c r="U745" s="62"/>
      <c r="V745" s="108"/>
      <c r="W745" s="108"/>
      <c r="X745" s="63"/>
      <c r="Y745" s="60"/>
      <c r="Z745" s="61"/>
      <c r="AA745" s="67"/>
      <c r="AB745" s="55"/>
      <c r="AC745" s="55"/>
      <c r="AD745" s="55"/>
      <c r="AE745" s="55"/>
      <c r="AF745" s="56"/>
      <c r="AG745" s="67"/>
      <c r="AH745" s="70"/>
      <c r="AI745" s="69"/>
      <c r="AJ745" s="68">
        <f t="shared" ref="AJ745:AJ746" si="303">SUM(AN745:AP745)</f>
        <v>0</v>
      </c>
      <c r="AK745" s="69" t="s">
        <v>371</v>
      </c>
      <c r="AL745" s="55" t="s">
        <v>371</v>
      </c>
      <c r="AM745" s="70" t="s">
        <v>371</v>
      </c>
      <c r="AN745" s="67"/>
      <c r="AO745" s="55"/>
      <c r="AP745" s="70"/>
      <c r="AQ745" s="67" t="s">
        <v>371</v>
      </c>
      <c r="AR745" s="55" t="s">
        <v>371</v>
      </c>
      <c r="AS745" s="55" t="s">
        <v>371</v>
      </c>
      <c r="AT745" s="55" t="s">
        <v>371</v>
      </c>
      <c r="AU745" s="70" t="s">
        <v>371</v>
      </c>
      <c r="AV745" s="71">
        <f t="shared" si="270"/>
        <v>0</v>
      </c>
      <c r="AW745" s="108"/>
      <c r="AX745" s="108"/>
      <c r="AY745" s="108"/>
      <c r="AZ745" s="108"/>
      <c r="BA745" s="108"/>
      <c r="BB745" s="108"/>
      <c r="BC745" s="108"/>
      <c r="BD745" s="108"/>
      <c r="BE745" s="63"/>
    </row>
    <row r="746" spans="1:57" ht="34.049999999999997" customHeight="1" x14ac:dyDescent="0.3">
      <c r="A746" s="702"/>
      <c r="B746" s="675"/>
      <c r="C746" s="672"/>
      <c r="D746" s="72" t="s">
        <v>76</v>
      </c>
      <c r="E746" s="678"/>
      <c r="F746" s="672"/>
      <c r="G746" s="73">
        <f t="shared" si="269"/>
        <v>0</v>
      </c>
      <c r="H746" s="74">
        <f t="shared" si="275"/>
        <v>0</v>
      </c>
      <c r="I746" s="75"/>
      <c r="J746" s="75"/>
      <c r="K746" s="75"/>
      <c r="L746" s="76"/>
      <c r="M746" s="77">
        <f t="shared" si="262"/>
        <v>0</v>
      </c>
      <c r="N746" s="78"/>
      <c r="O746" s="78"/>
      <c r="P746" s="78"/>
      <c r="Q746" s="78"/>
      <c r="R746" s="81"/>
      <c r="S746" s="62"/>
      <c r="T746" s="62"/>
      <c r="U746" s="62"/>
      <c r="V746" s="108"/>
      <c r="W746" s="108"/>
      <c r="X746" s="63"/>
      <c r="Y746" s="109"/>
      <c r="Z746" s="63"/>
      <c r="AA746" s="64"/>
      <c r="AB746" s="65"/>
      <c r="AC746" s="65"/>
      <c r="AD746" s="65"/>
      <c r="AE746" s="65"/>
      <c r="AF746" s="66"/>
      <c r="AG746" s="82"/>
      <c r="AH746" s="85"/>
      <c r="AI746" s="84"/>
      <c r="AJ746" s="83">
        <f t="shared" si="303"/>
        <v>0</v>
      </c>
      <c r="AK746" s="84" t="s">
        <v>371</v>
      </c>
      <c r="AL746" s="75" t="s">
        <v>371</v>
      </c>
      <c r="AM746" s="85" t="s">
        <v>371</v>
      </c>
      <c r="AN746" s="82"/>
      <c r="AO746" s="75"/>
      <c r="AP746" s="85"/>
      <c r="AQ746" s="82" t="s">
        <v>371</v>
      </c>
      <c r="AR746" s="75" t="s">
        <v>371</v>
      </c>
      <c r="AS746" s="75" t="s">
        <v>371</v>
      </c>
      <c r="AT746" s="75" t="s">
        <v>371</v>
      </c>
      <c r="AU746" s="85" t="s">
        <v>371</v>
      </c>
      <c r="AV746" s="86">
        <f t="shared" si="270"/>
        <v>0</v>
      </c>
      <c r="AW746" s="108"/>
      <c r="AX746" s="108"/>
      <c r="AY746" s="108"/>
      <c r="AZ746" s="108"/>
      <c r="BA746" s="108"/>
      <c r="BB746" s="108"/>
      <c r="BC746" s="108"/>
      <c r="BD746" s="108"/>
      <c r="BE746" s="63"/>
    </row>
    <row r="747" spans="1:57" ht="34.049999999999997" customHeight="1" x14ac:dyDescent="0.3">
      <c r="A747" s="702"/>
      <c r="B747" s="675"/>
      <c r="C747" s="672"/>
      <c r="D747" s="72" t="s">
        <v>78</v>
      </c>
      <c r="E747" s="678"/>
      <c r="F747" s="672"/>
      <c r="G747" s="73">
        <f t="shared" si="269"/>
        <v>0</v>
      </c>
      <c r="H747" s="74">
        <f t="shared" si="275"/>
        <v>0</v>
      </c>
      <c r="I747" s="75"/>
      <c r="J747" s="75"/>
      <c r="K747" s="75"/>
      <c r="L747" s="76"/>
      <c r="M747" s="77">
        <f t="shared" si="262"/>
        <v>0</v>
      </c>
      <c r="N747" s="78"/>
      <c r="O747" s="78"/>
      <c r="P747" s="78"/>
      <c r="Q747" s="78"/>
      <c r="R747" s="81"/>
      <c r="S747" s="62"/>
      <c r="T747" s="62"/>
      <c r="U747" s="62"/>
      <c r="V747" s="108"/>
      <c r="W747" s="108"/>
      <c r="X747" s="63"/>
      <c r="Y747" s="109"/>
      <c r="Z747" s="63"/>
      <c r="AA747" s="64"/>
      <c r="AB747" s="65"/>
      <c r="AC747" s="65"/>
      <c r="AD747" s="65"/>
      <c r="AE747" s="65"/>
      <c r="AF747" s="66"/>
      <c r="AG747" s="82"/>
      <c r="AH747" s="85"/>
      <c r="AI747" s="84"/>
      <c r="AJ747" s="83">
        <f>SUM(AK747:AM747)</f>
        <v>0</v>
      </c>
      <c r="AK747" s="84"/>
      <c r="AL747" s="75"/>
      <c r="AM747" s="85"/>
      <c r="AN747" s="82"/>
      <c r="AO747" s="75"/>
      <c r="AP747" s="85"/>
      <c r="AQ747" s="82"/>
      <c r="AR747" s="75"/>
      <c r="AS747" s="75"/>
      <c r="AT747" s="75"/>
      <c r="AU747" s="85"/>
      <c r="AV747" s="86">
        <f t="shared" si="270"/>
        <v>0</v>
      </c>
      <c r="AW747" s="108"/>
      <c r="AX747" s="108"/>
      <c r="AY747" s="108"/>
      <c r="AZ747" s="108"/>
      <c r="BA747" s="108"/>
      <c r="BB747" s="108"/>
      <c r="BC747" s="108"/>
      <c r="BD747" s="108"/>
      <c r="BE747" s="63"/>
    </row>
    <row r="748" spans="1:57" ht="34.049999999999997" customHeight="1" x14ac:dyDescent="0.3">
      <c r="A748" s="702"/>
      <c r="B748" s="675"/>
      <c r="C748" s="672"/>
      <c r="D748" s="72" t="s">
        <v>79</v>
      </c>
      <c r="E748" s="678"/>
      <c r="F748" s="672"/>
      <c r="G748" s="73">
        <f t="shared" si="269"/>
        <v>2</v>
      </c>
      <c r="H748" s="74">
        <f t="shared" si="275"/>
        <v>2</v>
      </c>
      <c r="I748" s="75">
        <v>2</v>
      </c>
      <c r="J748" s="75"/>
      <c r="K748" s="75"/>
      <c r="L748" s="76"/>
      <c r="M748" s="77">
        <f t="shared" si="262"/>
        <v>2</v>
      </c>
      <c r="N748" s="78">
        <v>2</v>
      </c>
      <c r="O748" s="78"/>
      <c r="P748" s="78"/>
      <c r="Q748" s="78"/>
      <c r="R748" s="81"/>
      <c r="S748" s="62">
        <v>2</v>
      </c>
      <c r="T748" s="62"/>
      <c r="U748" s="62"/>
      <c r="V748" s="108"/>
      <c r="W748" s="108"/>
      <c r="X748" s="63"/>
      <c r="Y748" s="109">
        <v>2</v>
      </c>
      <c r="Z748" s="63"/>
      <c r="AA748" s="64"/>
      <c r="AB748" s="65"/>
      <c r="AC748" s="65"/>
      <c r="AD748" s="65"/>
      <c r="AE748" s="65"/>
      <c r="AF748" s="66"/>
      <c r="AG748" s="82">
        <v>39</v>
      </c>
      <c r="AH748" s="85">
        <v>20</v>
      </c>
      <c r="AI748" s="84">
        <v>100</v>
      </c>
      <c r="AJ748" s="83">
        <f t="shared" ref="AJ748:AJ749" si="304">SUM(AQ748:AU748)</f>
        <v>2</v>
      </c>
      <c r="AK748" s="84" t="s">
        <v>371</v>
      </c>
      <c r="AL748" s="75" t="s">
        <v>371</v>
      </c>
      <c r="AM748" s="85" t="s">
        <v>371</v>
      </c>
      <c r="AN748" s="82" t="s">
        <v>371</v>
      </c>
      <c r="AO748" s="75" t="s">
        <v>371</v>
      </c>
      <c r="AP748" s="85" t="s">
        <v>371</v>
      </c>
      <c r="AQ748" s="82"/>
      <c r="AR748" s="75"/>
      <c r="AS748" s="75">
        <v>2</v>
      </c>
      <c r="AT748" s="75"/>
      <c r="AU748" s="85"/>
      <c r="AV748" s="86">
        <f t="shared" si="270"/>
        <v>0</v>
      </c>
      <c r="AW748" s="108"/>
      <c r="AX748" s="108"/>
      <c r="AY748" s="108"/>
      <c r="AZ748" s="108"/>
      <c r="BA748" s="108"/>
      <c r="BB748" s="108"/>
      <c r="BC748" s="108"/>
      <c r="BD748" s="108"/>
      <c r="BE748" s="63"/>
    </row>
    <row r="749" spans="1:57" ht="34.049999999999997" customHeight="1" x14ac:dyDescent="0.3">
      <c r="A749" s="703"/>
      <c r="B749" s="676"/>
      <c r="C749" s="673"/>
      <c r="D749" s="89" t="s">
        <v>80</v>
      </c>
      <c r="E749" s="679"/>
      <c r="F749" s="673"/>
      <c r="G749" s="90">
        <f t="shared" si="269"/>
        <v>0</v>
      </c>
      <c r="H749" s="91">
        <f t="shared" si="275"/>
        <v>0</v>
      </c>
      <c r="I749" s="92"/>
      <c r="J749" s="92"/>
      <c r="K749" s="92"/>
      <c r="L749" s="93"/>
      <c r="M749" s="110">
        <f t="shared" si="262"/>
        <v>0</v>
      </c>
      <c r="N749" s="98"/>
      <c r="O749" s="98"/>
      <c r="P749" s="98"/>
      <c r="Q749" s="98"/>
      <c r="R749" s="99"/>
      <c r="S749" s="100"/>
      <c r="T749" s="100"/>
      <c r="U749" s="100"/>
      <c r="V749" s="78"/>
      <c r="W749" s="78"/>
      <c r="X749" s="81"/>
      <c r="Y749" s="80"/>
      <c r="Z749" s="81"/>
      <c r="AA749" s="82"/>
      <c r="AB749" s="75"/>
      <c r="AC749" s="75"/>
      <c r="AD749" s="75"/>
      <c r="AE749" s="75"/>
      <c r="AF749" s="76"/>
      <c r="AG749" s="103"/>
      <c r="AH749" s="106"/>
      <c r="AI749" s="111"/>
      <c r="AJ749" s="112">
        <f t="shared" si="304"/>
        <v>0</v>
      </c>
      <c r="AK749" s="105"/>
      <c r="AL749" s="92"/>
      <c r="AM749" s="106"/>
      <c r="AN749" s="103"/>
      <c r="AO749" s="92"/>
      <c r="AP749" s="106"/>
      <c r="AQ749" s="103"/>
      <c r="AR749" s="92"/>
      <c r="AS749" s="92"/>
      <c r="AT749" s="92"/>
      <c r="AU749" s="106"/>
      <c r="AV749" s="107">
        <f t="shared" si="270"/>
        <v>0</v>
      </c>
      <c r="AW749" s="78"/>
      <c r="AX749" s="78"/>
      <c r="AY749" s="78"/>
      <c r="AZ749" s="78"/>
      <c r="BA749" s="78"/>
      <c r="BB749" s="78"/>
      <c r="BC749" s="78"/>
      <c r="BD749" s="78"/>
      <c r="BE749" s="81"/>
    </row>
    <row r="750" spans="1:57" ht="34.049999999999997" customHeight="1" x14ac:dyDescent="0.3">
      <c r="A750" s="713" t="s">
        <v>380</v>
      </c>
      <c r="B750" s="674" t="s">
        <v>381</v>
      </c>
      <c r="C750" s="671" t="s">
        <v>382</v>
      </c>
      <c r="D750" s="51" t="s">
        <v>74</v>
      </c>
      <c r="E750" s="738">
        <v>301</v>
      </c>
      <c r="F750" s="749">
        <f>E750-SUM(M750:M754)</f>
        <v>90</v>
      </c>
      <c r="G750" s="53">
        <f t="shared" si="269"/>
        <v>49</v>
      </c>
      <c r="H750" s="54">
        <f t="shared" si="275"/>
        <v>0</v>
      </c>
      <c r="I750" s="55"/>
      <c r="J750" s="55"/>
      <c r="K750" s="55"/>
      <c r="L750" s="56"/>
      <c r="M750" s="57">
        <f t="shared" si="262"/>
        <v>49</v>
      </c>
      <c r="N750" s="58"/>
      <c r="O750" s="58"/>
      <c r="P750" s="58"/>
      <c r="Q750" s="58"/>
      <c r="R750" s="61">
        <v>49</v>
      </c>
      <c r="S750" s="113">
        <v>5</v>
      </c>
      <c r="T750" s="113"/>
      <c r="U750" s="113"/>
      <c r="V750" s="58">
        <v>44</v>
      </c>
      <c r="W750" s="58"/>
      <c r="X750" s="61"/>
      <c r="Y750" s="60">
        <v>45</v>
      </c>
      <c r="Z750" s="61">
        <v>4</v>
      </c>
      <c r="AA750" s="67"/>
      <c r="AB750" s="55">
        <v>9</v>
      </c>
      <c r="AC750" s="55">
        <v>9</v>
      </c>
      <c r="AD750" s="55"/>
      <c r="AE750" s="55">
        <v>29</v>
      </c>
      <c r="AF750" s="56">
        <v>2</v>
      </c>
      <c r="AG750" s="67">
        <v>42.75</v>
      </c>
      <c r="AH750" s="70">
        <v>19.420000000000002</v>
      </c>
      <c r="AI750" s="69">
        <v>8.5299999999999994</v>
      </c>
      <c r="AJ750" s="68">
        <f t="shared" ref="AJ750:AJ751" si="305">SUM(AN750:AP750)</f>
        <v>49</v>
      </c>
      <c r="AK750" s="69" t="s">
        <v>75</v>
      </c>
      <c r="AL750" s="55" t="s">
        <v>75</v>
      </c>
      <c r="AM750" s="70" t="s">
        <v>75</v>
      </c>
      <c r="AN750" s="67">
        <v>19</v>
      </c>
      <c r="AO750" s="55">
        <v>30</v>
      </c>
      <c r="AP750" s="70"/>
      <c r="AQ750" s="67" t="s">
        <v>75</v>
      </c>
      <c r="AR750" s="55" t="s">
        <v>75</v>
      </c>
      <c r="AS750" s="55" t="s">
        <v>75</v>
      </c>
      <c r="AT750" s="55" t="s">
        <v>75</v>
      </c>
      <c r="AU750" s="70" t="s">
        <v>75</v>
      </c>
      <c r="AV750" s="71">
        <f t="shared" si="270"/>
        <v>0</v>
      </c>
      <c r="AW750" s="58"/>
      <c r="AX750" s="58"/>
      <c r="AY750" s="58"/>
      <c r="AZ750" s="58"/>
      <c r="BA750" s="58"/>
      <c r="BB750" s="58"/>
      <c r="BC750" s="58"/>
      <c r="BD750" s="58"/>
      <c r="BE750" s="61"/>
    </row>
    <row r="751" spans="1:57" ht="34.049999999999997" customHeight="1" x14ac:dyDescent="0.3">
      <c r="A751" s="702"/>
      <c r="B751" s="675"/>
      <c r="C751" s="672"/>
      <c r="D751" s="72" t="s">
        <v>76</v>
      </c>
      <c r="E751" s="678"/>
      <c r="F751" s="672"/>
      <c r="G751" s="73">
        <f t="shared" si="269"/>
        <v>0</v>
      </c>
      <c r="H751" s="74">
        <f t="shared" si="275"/>
        <v>0</v>
      </c>
      <c r="I751" s="75"/>
      <c r="J751" s="75"/>
      <c r="K751" s="75"/>
      <c r="L751" s="76"/>
      <c r="M751" s="77">
        <f t="shared" si="262"/>
        <v>0</v>
      </c>
      <c r="N751" s="78"/>
      <c r="O751" s="78"/>
      <c r="P751" s="78"/>
      <c r="Q751" s="78"/>
      <c r="R751" s="81"/>
      <c r="S751" s="62"/>
      <c r="T751" s="62"/>
      <c r="U751" s="62"/>
      <c r="V751" s="108"/>
      <c r="W751" s="108"/>
      <c r="X751" s="63"/>
      <c r="Y751" s="109"/>
      <c r="Z751" s="63"/>
      <c r="AA751" s="64"/>
      <c r="AB751" s="65"/>
      <c r="AC751" s="65"/>
      <c r="AD751" s="65"/>
      <c r="AE751" s="65"/>
      <c r="AF751" s="66"/>
      <c r="AG751" s="82"/>
      <c r="AH751" s="85"/>
      <c r="AI751" s="84"/>
      <c r="AJ751" s="83">
        <f t="shared" si="305"/>
        <v>0</v>
      </c>
      <c r="AK751" s="84" t="s">
        <v>77</v>
      </c>
      <c r="AL751" s="75" t="s">
        <v>77</v>
      </c>
      <c r="AM751" s="85" t="s">
        <v>77</v>
      </c>
      <c r="AN751" s="82"/>
      <c r="AO751" s="75"/>
      <c r="AP751" s="85"/>
      <c r="AQ751" s="82" t="s">
        <v>75</v>
      </c>
      <c r="AR751" s="75" t="s">
        <v>75</v>
      </c>
      <c r="AS751" s="75" t="s">
        <v>75</v>
      </c>
      <c r="AT751" s="75" t="s">
        <v>75</v>
      </c>
      <c r="AU751" s="85" t="s">
        <v>75</v>
      </c>
      <c r="AV751" s="86">
        <f t="shared" si="270"/>
        <v>0</v>
      </c>
      <c r="AW751" s="108"/>
      <c r="AX751" s="108"/>
      <c r="AY751" s="108"/>
      <c r="AZ751" s="108"/>
      <c r="BA751" s="108"/>
      <c r="BB751" s="108"/>
      <c r="BC751" s="108"/>
      <c r="BD751" s="108"/>
      <c r="BE751" s="63"/>
    </row>
    <row r="752" spans="1:57" ht="34.049999999999997" customHeight="1" x14ac:dyDescent="0.3">
      <c r="A752" s="702"/>
      <c r="B752" s="675"/>
      <c r="C752" s="672"/>
      <c r="D752" s="72" t="s">
        <v>78</v>
      </c>
      <c r="E752" s="678"/>
      <c r="F752" s="672"/>
      <c r="G752" s="73">
        <f t="shared" si="269"/>
        <v>0</v>
      </c>
      <c r="H752" s="74">
        <f t="shared" si="275"/>
        <v>0</v>
      </c>
      <c r="I752" s="75"/>
      <c r="J752" s="75"/>
      <c r="K752" s="75"/>
      <c r="L752" s="76"/>
      <c r="M752" s="77">
        <f t="shared" si="262"/>
        <v>0</v>
      </c>
      <c r="N752" s="78"/>
      <c r="O752" s="78"/>
      <c r="P752" s="78"/>
      <c r="Q752" s="78"/>
      <c r="R752" s="81"/>
      <c r="S752" s="62"/>
      <c r="T752" s="62"/>
      <c r="U752" s="62"/>
      <c r="V752" s="108"/>
      <c r="W752" s="108"/>
      <c r="X752" s="63"/>
      <c r="Y752" s="109"/>
      <c r="Z752" s="63"/>
      <c r="AA752" s="64"/>
      <c r="AB752" s="65"/>
      <c r="AC752" s="65"/>
      <c r="AD752" s="65"/>
      <c r="AE752" s="65"/>
      <c r="AF752" s="66"/>
      <c r="AG752" s="82"/>
      <c r="AH752" s="85"/>
      <c r="AI752" s="84"/>
      <c r="AJ752" s="83">
        <f>SUM(AK752:AM752)</f>
        <v>0</v>
      </c>
      <c r="AK752" s="84"/>
      <c r="AL752" s="75"/>
      <c r="AM752" s="85"/>
      <c r="AN752" s="82" t="s">
        <v>75</v>
      </c>
      <c r="AO752" s="75" t="s">
        <v>75</v>
      </c>
      <c r="AP752" s="85" t="s">
        <v>75</v>
      </c>
      <c r="AQ752" s="82" t="s">
        <v>75</v>
      </c>
      <c r="AR752" s="75" t="s">
        <v>75</v>
      </c>
      <c r="AS752" s="75" t="s">
        <v>75</v>
      </c>
      <c r="AT752" s="75" t="s">
        <v>75</v>
      </c>
      <c r="AU752" s="85" t="s">
        <v>75</v>
      </c>
      <c r="AV752" s="86">
        <f t="shared" si="270"/>
        <v>0</v>
      </c>
      <c r="AW752" s="108"/>
      <c r="AX752" s="108"/>
      <c r="AY752" s="108"/>
      <c r="AZ752" s="108"/>
      <c r="BA752" s="108"/>
      <c r="BB752" s="108"/>
      <c r="BC752" s="108"/>
      <c r="BD752" s="108"/>
      <c r="BE752" s="63"/>
    </row>
    <row r="753" spans="1:57" ht="34.049999999999997" customHeight="1" x14ac:dyDescent="0.3">
      <c r="A753" s="702"/>
      <c r="B753" s="675"/>
      <c r="C753" s="672"/>
      <c r="D753" s="72" t="s">
        <v>79</v>
      </c>
      <c r="E753" s="678"/>
      <c r="F753" s="672"/>
      <c r="G753" s="73">
        <f t="shared" si="269"/>
        <v>169</v>
      </c>
      <c r="H753" s="74">
        <f t="shared" si="275"/>
        <v>19</v>
      </c>
      <c r="I753" s="75">
        <v>7</v>
      </c>
      <c r="J753" s="75">
        <v>12</v>
      </c>
      <c r="K753" s="75"/>
      <c r="L753" s="76"/>
      <c r="M753" s="77">
        <v>162</v>
      </c>
      <c r="N753" s="78"/>
      <c r="O753" s="78"/>
      <c r="P753" s="78"/>
      <c r="Q753" s="78"/>
      <c r="R753" s="81">
        <v>162</v>
      </c>
      <c r="S753" s="62">
        <v>39</v>
      </c>
      <c r="T753" s="62"/>
      <c r="U753" s="62"/>
      <c r="V753" s="108">
        <v>123</v>
      </c>
      <c r="W753" s="108"/>
      <c r="X753" s="63"/>
      <c r="Y753" s="109">
        <v>144</v>
      </c>
      <c r="Z753" s="63">
        <v>18</v>
      </c>
      <c r="AA753" s="64">
        <v>1</v>
      </c>
      <c r="AB753" s="65">
        <v>47</v>
      </c>
      <c r="AC753" s="65">
        <v>47</v>
      </c>
      <c r="AD753" s="65"/>
      <c r="AE753" s="65">
        <v>100</v>
      </c>
      <c r="AF753" s="66">
        <v>13</v>
      </c>
      <c r="AG753" s="82">
        <v>47.36</v>
      </c>
      <c r="AH753" s="85">
        <v>18.440000000000001</v>
      </c>
      <c r="AI753" s="84">
        <v>68.650000000000006</v>
      </c>
      <c r="AJ753" s="83">
        <f t="shared" ref="AJ753:AJ754" si="306">SUM(AQ753:AU753)</f>
        <v>139</v>
      </c>
      <c r="AK753" s="84" t="s">
        <v>77</v>
      </c>
      <c r="AL753" s="75" t="s">
        <v>77</v>
      </c>
      <c r="AM753" s="85" t="s">
        <v>77</v>
      </c>
      <c r="AN753" s="82" t="s">
        <v>75</v>
      </c>
      <c r="AO753" s="75" t="s">
        <v>75</v>
      </c>
      <c r="AP753" s="85" t="s">
        <v>75</v>
      </c>
      <c r="AQ753" s="82">
        <v>48</v>
      </c>
      <c r="AR753" s="75">
        <v>43</v>
      </c>
      <c r="AS753" s="75">
        <v>35</v>
      </c>
      <c r="AT753" s="75">
        <v>13</v>
      </c>
      <c r="AU753" s="85"/>
      <c r="AV753" s="86">
        <f t="shared" si="270"/>
        <v>7</v>
      </c>
      <c r="AW753" s="108"/>
      <c r="AX753" s="108">
        <v>2</v>
      </c>
      <c r="AY753" s="108">
        <v>2</v>
      </c>
      <c r="AZ753" s="108"/>
      <c r="BA753" s="108">
        <v>1</v>
      </c>
      <c r="BB753" s="108"/>
      <c r="BC753" s="108">
        <v>2</v>
      </c>
      <c r="BD753" s="108"/>
      <c r="BE753" s="63"/>
    </row>
    <row r="754" spans="1:57" ht="34.049999999999997" customHeight="1" x14ac:dyDescent="0.3">
      <c r="A754" s="703"/>
      <c r="B754" s="676"/>
      <c r="C754" s="721"/>
      <c r="D754" s="89" t="s">
        <v>80</v>
      </c>
      <c r="E754" s="679"/>
      <c r="F754" s="673"/>
      <c r="G754" s="90">
        <f t="shared" si="269"/>
        <v>0</v>
      </c>
      <c r="H754" s="91">
        <f t="shared" si="275"/>
        <v>0</v>
      </c>
      <c r="I754" s="92"/>
      <c r="J754" s="92"/>
      <c r="K754" s="92"/>
      <c r="L754" s="93"/>
      <c r="M754" s="110">
        <f t="shared" ref="M754:M829" si="307">IF(AND(SUM(N754:R754)=SUM(Y754:Z754),SUM(S754:X754)=SUM(Y754:Z754)),SUM(N754:R754),"ПЕРЕВІРТЕ ПРАВИЛЬНІСТЬ ДАНИХ")</f>
        <v>0</v>
      </c>
      <c r="N754" s="98"/>
      <c r="O754" s="98"/>
      <c r="P754" s="98"/>
      <c r="Q754" s="98"/>
      <c r="R754" s="99"/>
      <c r="S754" s="114"/>
      <c r="T754" s="114"/>
      <c r="U754" s="114"/>
      <c r="V754" s="98"/>
      <c r="W754" s="98"/>
      <c r="X754" s="99"/>
      <c r="Y754" s="97"/>
      <c r="Z754" s="99"/>
      <c r="AA754" s="103"/>
      <c r="AB754" s="92"/>
      <c r="AC754" s="92"/>
      <c r="AD754" s="92"/>
      <c r="AE754" s="92"/>
      <c r="AF754" s="93"/>
      <c r="AG754" s="103"/>
      <c r="AH754" s="106"/>
      <c r="AI754" s="105"/>
      <c r="AJ754" s="83">
        <f t="shared" si="306"/>
        <v>0</v>
      </c>
      <c r="AK754" s="105" t="s">
        <v>75</v>
      </c>
      <c r="AL754" s="92" t="s">
        <v>75</v>
      </c>
      <c r="AM754" s="106" t="s">
        <v>75</v>
      </c>
      <c r="AN754" s="103" t="s">
        <v>75</v>
      </c>
      <c r="AO754" s="92" t="s">
        <v>77</v>
      </c>
      <c r="AP754" s="106" t="s">
        <v>77</v>
      </c>
      <c r="AQ754" s="103"/>
      <c r="AR754" s="92"/>
      <c r="AS754" s="92"/>
      <c r="AT754" s="92"/>
      <c r="AU754" s="106"/>
      <c r="AV754" s="107">
        <f t="shared" si="270"/>
        <v>0</v>
      </c>
      <c r="AW754" s="98"/>
      <c r="AX754" s="98"/>
      <c r="AY754" s="98"/>
      <c r="AZ754" s="98"/>
      <c r="BA754" s="98"/>
      <c r="BB754" s="98"/>
      <c r="BC754" s="98"/>
      <c r="BD754" s="98"/>
      <c r="BE754" s="99"/>
    </row>
    <row r="755" spans="1:57" ht="34.049999999999997" customHeight="1" x14ac:dyDescent="0.3">
      <c r="A755" s="713" t="s">
        <v>383</v>
      </c>
      <c r="B755" s="674" t="s">
        <v>384</v>
      </c>
      <c r="C755" s="671" t="s">
        <v>385</v>
      </c>
      <c r="D755" s="51" t="s">
        <v>74</v>
      </c>
      <c r="E755" s="724">
        <v>404</v>
      </c>
      <c r="F755" s="681">
        <f>E755-SUM(M755:M759)</f>
        <v>94</v>
      </c>
      <c r="G755" s="53">
        <f t="shared" si="269"/>
        <v>16</v>
      </c>
      <c r="H755" s="54">
        <f t="shared" si="275"/>
        <v>0</v>
      </c>
      <c r="I755" s="55"/>
      <c r="J755" s="55"/>
      <c r="K755" s="55"/>
      <c r="L755" s="56"/>
      <c r="M755" s="57">
        <f t="shared" si="307"/>
        <v>14</v>
      </c>
      <c r="N755" s="58"/>
      <c r="O755" s="58"/>
      <c r="P755" s="58"/>
      <c r="Q755" s="58"/>
      <c r="R755" s="59">
        <v>14</v>
      </c>
      <c r="S755" s="60"/>
      <c r="T755" s="58"/>
      <c r="U755" s="58"/>
      <c r="V755" s="55">
        <v>14</v>
      </c>
      <c r="W755" s="58"/>
      <c r="X755" s="61"/>
      <c r="Y755" s="62">
        <v>12</v>
      </c>
      <c r="Z755" s="63">
        <v>2</v>
      </c>
      <c r="AA755" s="64"/>
      <c r="AB755" s="65">
        <v>8</v>
      </c>
      <c r="AC755" s="65">
        <v>7</v>
      </c>
      <c r="AD755" s="65">
        <v>4</v>
      </c>
      <c r="AE755" s="65">
        <v>6</v>
      </c>
      <c r="AF755" s="66">
        <v>2</v>
      </c>
      <c r="AG755" s="64">
        <v>46.4</v>
      </c>
      <c r="AH755" s="66">
        <v>24</v>
      </c>
      <c r="AI755" s="67">
        <v>14.3</v>
      </c>
      <c r="AJ755" s="83">
        <f t="shared" ref="AJ755:AJ756" si="308">SUM(AN755:AP755)</f>
        <v>14</v>
      </c>
      <c r="AK755" s="69" t="s">
        <v>75</v>
      </c>
      <c r="AL755" s="55" t="s">
        <v>75</v>
      </c>
      <c r="AM755" s="70" t="s">
        <v>75</v>
      </c>
      <c r="AN755" s="67"/>
      <c r="AO755" s="55">
        <v>12</v>
      </c>
      <c r="AP755" s="70">
        <v>2</v>
      </c>
      <c r="AQ755" s="67" t="s">
        <v>75</v>
      </c>
      <c r="AR755" s="55" t="s">
        <v>75</v>
      </c>
      <c r="AS755" s="55" t="s">
        <v>75</v>
      </c>
      <c r="AT755" s="55" t="s">
        <v>75</v>
      </c>
      <c r="AU755" s="56" t="s">
        <v>75</v>
      </c>
      <c r="AV755" s="71">
        <f t="shared" si="270"/>
        <v>2</v>
      </c>
      <c r="AW755" s="58"/>
      <c r="AX755" s="58">
        <v>1</v>
      </c>
      <c r="AY755" s="58"/>
      <c r="AZ755" s="58"/>
      <c r="BA755" s="58">
        <v>1</v>
      </c>
      <c r="BB755" s="58"/>
      <c r="BC755" s="58"/>
      <c r="BD755" s="58"/>
      <c r="BE755" s="61"/>
    </row>
    <row r="756" spans="1:57" ht="34.049999999999997" customHeight="1" x14ac:dyDescent="0.3">
      <c r="A756" s="702"/>
      <c r="B756" s="675"/>
      <c r="C756" s="672"/>
      <c r="D756" s="72" t="s">
        <v>76</v>
      </c>
      <c r="E756" s="678"/>
      <c r="F756" s="672"/>
      <c r="G756" s="73">
        <f t="shared" si="269"/>
        <v>0</v>
      </c>
      <c r="H756" s="74">
        <f t="shared" si="275"/>
        <v>0</v>
      </c>
      <c r="I756" s="75"/>
      <c r="J756" s="75"/>
      <c r="K756" s="75"/>
      <c r="L756" s="76"/>
      <c r="M756" s="77">
        <f t="shared" si="307"/>
        <v>0</v>
      </c>
      <c r="N756" s="78"/>
      <c r="O756" s="78"/>
      <c r="P756" s="78"/>
      <c r="Q756" s="78"/>
      <c r="R756" s="79"/>
      <c r="S756" s="80"/>
      <c r="T756" s="75"/>
      <c r="U756" s="75"/>
      <c r="V756" s="78"/>
      <c r="W756" s="78"/>
      <c r="X756" s="81"/>
      <c r="Y756" s="62"/>
      <c r="Z756" s="63"/>
      <c r="AA756" s="64"/>
      <c r="AB756" s="65"/>
      <c r="AC756" s="65"/>
      <c r="AD756" s="65"/>
      <c r="AE756" s="65"/>
      <c r="AF756" s="66"/>
      <c r="AG756" s="82"/>
      <c r="AH756" s="76"/>
      <c r="AI756" s="82"/>
      <c r="AJ756" s="83">
        <f t="shared" si="308"/>
        <v>0</v>
      </c>
      <c r="AK756" s="84" t="s">
        <v>77</v>
      </c>
      <c r="AL756" s="75" t="s">
        <v>77</v>
      </c>
      <c r="AM756" s="85" t="s">
        <v>77</v>
      </c>
      <c r="AN756" s="82"/>
      <c r="AO756" s="75"/>
      <c r="AP756" s="85"/>
      <c r="AQ756" s="82" t="s">
        <v>75</v>
      </c>
      <c r="AR756" s="75" t="s">
        <v>75</v>
      </c>
      <c r="AS756" s="75" t="s">
        <v>75</v>
      </c>
      <c r="AT756" s="75" t="s">
        <v>75</v>
      </c>
      <c r="AU756" s="76" t="s">
        <v>75</v>
      </c>
      <c r="AV756" s="86">
        <f t="shared" si="270"/>
        <v>0</v>
      </c>
      <c r="AW756" s="78"/>
      <c r="AX756" s="78"/>
      <c r="AY756" s="78"/>
      <c r="AZ756" s="78"/>
      <c r="BA756" s="78"/>
      <c r="BB756" s="78"/>
      <c r="BC756" s="78"/>
      <c r="BD756" s="78"/>
      <c r="BE756" s="81"/>
    </row>
    <row r="757" spans="1:57" ht="34.049999999999997" customHeight="1" x14ac:dyDescent="0.3">
      <c r="A757" s="702"/>
      <c r="B757" s="675"/>
      <c r="C757" s="672"/>
      <c r="D757" s="72" t="s">
        <v>78</v>
      </c>
      <c r="E757" s="678"/>
      <c r="F757" s="672"/>
      <c r="G757" s="73">
        <f t="shared" si="269"/>
        <v>0</v>
      </c>
      <c r="H757" s="74">
        <f t="shared" si="275"/>
        <v>0</v>
      </c>
      <c r="I757" s="75"/>
      <c r="J757" s="75"/>
      <c r="K757" s="75"/>
      <c r="L757" s="76"/>
      <c r="M757" s="77">
        <f t="shared" si="307"/>
        <v>0</v>
      </c>
      <c r="N757" s="78"/>
      <c r="O757" s="78"/>
      <c r="P757" s="78"/>
      <c r="Q757" s="87"/>
      <c r="R757" s="79"/>
      <c r="S757" s="80"/>
      <c r="T757" s="78"/>
      <c r="U757" s="78"/>
      <c r="V757" s="78"/>
      <c r="W757" s="78"/>
      <c r="X757" s="81"/>
      <c r="Y757" s="62"/>
      <c r="Z757" s="63"/>
      <c r="AA757" s="64"/>
      <c r="AB757" s="65"/>
      <c r="AC757" s="65"/>
      <c r="AD757" s="65"/>
      <c r="AE757" s="65"/>
      <c r="AF757" s="66"/>
      <c r="AG757" s="82"/>
      <c r="AH757" s="76"/>
      <c r="AI757" s="82"/>
      <c r="AJ757" s="83">
        <f>SUM(AK757:AM757)</f>
        <v>0</v>
      </c>
      <c r="AK757" s="84"/>
      <c r="AL757" s="75"/>
      <c r="AM757" s="85"/>
      <c r="AN757" s="82" t="s">
        <v>75</v>
      </c>
      <c r="AO757" s="75" t="s">
        <v>75</v>
      </c>
      <c r="AP757" s="85" t="s">
        <v>75</v>
      </c>
      <c r="AQ757" s="82" t="s">
        <v>75</v>
      </c>
      <c r="AR757" s="75" t="s">
        <v>75</v>
      </c>
      <c r="AS757" s="75" t="s">
        <v>75</v>
      </c>
      <c r="AT757" s="75" t="s">
        <v>75</v>
      </c>
      <c r="AU757" s="76" t="s">
        <v>75</v>
      </c>
      <c r="AV757" s="86">
        <f t="shared" si="270"/>
        <v>0</v>
      </c>
      <c r="AW757" s="78"/>
      <c r="AX757" s="78"/>
      <c r="AY757" s="78"/>
      <c r="AZ757" s="78"/>
      <c r="BA757" s="78"/>
      <c r="BB757" s="78"/>
      <c r="BC757" s="78"/>
      <c r="BD757" s="78"/>
      <c r="BE757" s="81"/>
    </row>
    <row r="758" spans="1:57" ht="34.049999999999997" customHeight="1" x14ac:dyDescent="0.3">
      <c r="A758" s="702"/>
      <c r="B758" s="675"/>
      <c r="C758" s="672"/>
      <c r="D758" s="72" t="s">
        <v>79</v>
      </c>
      <c r="E758" s="678"/>
      <c r="F758" s="672"/>
      <c r="G758" s="73">
        <f t="shared" si="269"/>
        <v>302</v>
      </c>
      <c r="H758" s="74">
        <f t="shared" si="275"/>
        <v>5</v>
      </c>
      <c r="I758" s="75">
        <v>1</v>
      </c>
      <c r="J758" s="75"/>
      <c r="K758" s="75"/>
      <c r="L758" s="76">
        <v>4</v>
      </c>
      <c r="M758" s="77">
        <f t="shared" si="307"/>
        <v>296</v>
      </c>
      <c r="N758" s="78"/>
      <c r="O758" s="78"/>
      <c r="P758" s="78"/>
      <c r="Q758" s="78"/>
      <c r="R758" s="79">
        <v>296</v>
      </c>
      <c r="S758" s="80">
        <v>10</v>
      </c>
      <c r="T758" s="78"/>
      <c r="U758" s="78"/>
      <c r="V758" s="78">
        <v>286</v>
      </c>
      <c r="W758" s="78"/>
      <c r="X758" s="81"/>
      <c r="Y758" s="62">
        <v>247</v>
      </c>
      <c r="Z758" s="63">
        <v>49</v>
      </c>
      <c r="AA758" s="64"/>
      <c r="AB758" s="65">
        <v>84</v>
      </c>
      <c r="AC758" s="65">
        <v>83</v>
      </c>
      <c r="AD758" s="65">
        <v>39</v>
      </c>
      <c r="AE758" s="65">
        <v>107</v>
      </c>
      <c r="AF758" s="66">
        <v>18</v>
      </c>
      <c r="AG758" s="82">
        <v>43.5</v>
      </c>
      <c r="AH758" s="76">
        <v>27</v>
      </c>
      <c r="AI758" s="82">
        <v>101.4</v>
      </c>
      <c r="AJ758" s="83">
        <f t="shared" ref="AJ758:AJ759" si="309">SUM(AQ758:AU758)</f>
        <v>296</v>
      </c>
      <c r="AK758" s="84" t="s">
        <v>77</v>
      </c>
      <c r="AL758" s="75" t="s">
        <v>77</v>
      </c>
      <c r="AM758" s="85" t="s">
        <v>77</v>
      </c>
      <c r="AN758" s="82" t="s">
        <v>75</v>
      </c>
      <c r="AO758" s="75" t="s">
        <v>75</v>
      </c>
      <c r="AP758" s="85" t="s">
        <v>75</v>
      </c>
      <c r="AQ758" s="88">
        <v>16</v>
      </c>
      <c r="AR758" s="76">
        <v>56</v>
      </c>
      <c r="AS758" s="76">
        <v>148</v>
      </c>
      <c r="AT758" s="76">
        <v>67</v>
      </c>
      <c r="AU758" s="85">
        <v>9</v>
      </c>
      <c r="AV758" s="86">
        <f t="shared" si="270"/>
        <v>6</v>
      </c>
      <c r="AW758" s="78"/>
      <c r="AX758" s="78">
        <v>1</v>
      </c>
      <c r="AY758" s="78">
        <v>2</v>
      </c>
      <c r="AZ758" s="78"/>
      <c r="BA758" s="78">
        <v>2</v>
      </c>
      <c r="BB758" s="78"/>
      <c r="BC758" s="78"/>
      <c r="BD758" s="78">
        <v>1</v>
      </c>
      <c r="BE758" s="81"/>
    </row>
    <row r="759" spans="1:57" ht="34.049999999999997" customHeight="1" x14ac:dyDescent="0.3">
      <c r="A759" s="702"/>
      <c r="B759" s="676"/>
      <c r="C759" s="721"/>
      <c r="D759" s="89" t="s">
        <v>80</v>
      </c>
      <c r="E759" s="679"/>
      <c r="F759" s="673"/>
      <c r="G759" s="90">
        <f t="shared" si="269"/>
        <v>0</v>
      </c>
      <c r="H759" s="91">
        <f t="shared" si="275"/>
        <v>0</v>
      </c>
      <c r="I759" s="92"/>
      <c r="J759" s="92"/>
      <c r="K759" s="92"/>
      <c r="L759" s="93"/>
      <c r="M759" s="94">
        <f t="shared" si="307"/>
        <v>0</v>
      </c>
      <c r="N759" s="95"/>
      <c r="O759" s="95"/>
      <c r="P759" s="95"/>
      <c r="Q759" s="95"/>
      <c r="R759" s="96"/>
      <c r="S759" s="97"/>
      <c r="T759" s="98"/>
      <c r="U759" s="98"/>
      <c r="V759" s="98"/>
      <c r="W759" s="98"/>
      <c r="X759" s="99"/>
      <c r="Y759" s="100"/>
      <c r="Z759" s="81"/>
      <c r="AA759" s="82"/>
      <c r="AB759" s="75"/>
      <c r="AC759" s="75"/>
      <c r="AD759" s="75"/>
      <c r="AE759" s="75"/>
      <c r="AF759" s="76"/>
      <c r="AG759" s="101"/>
      <c r="AH759" s="102"/>
      <c r="AI759" s="103"/>
      <c r="AJ759" s="104">
        <f t="shared" si="309"/>
        <v>0</v>
      </c>
      <c r="AK759" s="105" t="s">
        <v>75</v>
      </c>
      <c r="AL759" s="92" t="s">
        <v>75</v>
      </c>
      <c r="AM759" s="106" t="s">
        <v>75</v>
      </c>
      <c r="AN759" s="103" t="s">
        <v>75</v>
      </c>
      <c r="AO759" s="92" t="s">
        <v>77</v>
      </c>
      <c r="AP759" s="106" t="s">
        <v>77</v>
      </c>
      <c r="AQ759" s="103"/>
      <c r="AR759" s="92"/>
      <c r="AS759" s="92"/>
      <c r="AT759" s="92"/>
      <c r="AU759" s="93"/>
      <c r="AV759" s="107">
        <f t="shared" si="270"/>
        <v>0</v>
      </c>
      <c r="AW759" s="98"/>
      <c r="AX759" s="98"/>
      <c r="AY759" s="98"/>
      <c r="AZ759" s="98"/>
      <c r="BA759" s="98"/>
      <c r="BB759" s="98"/>
      <c r="BC759" s="98"/>
      <c r="BD759" s="98"/>
      <c r="BE759" s="99"/>
    </row>
    <row r="760" spans="1:57" ht="34.049999999999997" customHeight="1" x14ac:dyDescent="0.3">
      <c r="A760" s="702"/>
      <c r="B760" s="674" t="s">
        <v>386</v>
      </c>
      <c r="C760" s="671" t="s">
        <v>387</v>
      </c>
      <c r="D760" s="51" t="s">
        <v>74</v>
      </c>
      <c r="E760" s="724">
        <v>12</v>
      </c>
      <c r="F760" s="681">
        <f>E760-SUM(M760:M764)</f>
        <v>1</v>
      </c>
      <c r="G760" s="53">
        <f t="shared" si="269"/>
        <v>0</v>
      </c>
      <c r="H760" s="54">
        <f t="shared" si="275"/>
        <v>0</v>
      </c>
      <c r="I760" s="55"/>
      <c r="J760" s="55"/>
      <c r="K760" s="55"/>
      <c r="L760" s="56"/>
      <c r="M760" s="57">
        <f t="shared" si="307"/>
        <v>0</v>
      </c>
      <c r="N760" s="58"/>
      <c r="O760" s="58"/>
      <c r="P760" s="58"/>
      <c r="Q760" s="58"/>
      <c r="R760" s="61"/>
      <c r="S760" s="62"/>
      <c r="T760" s="62"/>
      <c r="U760" s="62"/>
      <c r="V760" s="108"/>
      <c r="W760" s="108"/>
      <c r="X760" s="63"/>
      <c r="Y760" s="60"/>
      <c r="Z760" s="61"/>
      <c r="AA760" s="67"/>
      <c r="AB760" s="55"/>
      <c r="AC760" s="55"/>
      <c r="AD760" s="55"/>
      <c r="AE760" s="55"/>
      <c r="AF760" s="56"/>
      <c r="AG760" s="67"/>
      <c r="AH760" s="70"/>
      <c r="AI760" s="69"/>
      <c r="AJ760" s="68">
        <f t="shared" ref="AJ760:AJ761" si="310">SUM(AN760:AP760)</f>
        <v>0</v>
      </c>
      <c r="AK760" s="69" t="s">
        <v>75</v>
      </c>
      <c r="AL760" s="55" t="s">
        <v>75</v>
      </c>
      <c r="AM760" s="70" t="s">
        <v>75</v>
      </c>
      <c r="AN760" s="67"/>
      <c r="AO760" s="55"/>
      <c r="AP760" s="70"/>
      <c r="AQ760" s="67" t="s">
        <v>75</v>
      </c>
      <c r="AR760" s="55" t="s">
        <v>75</v>
      </c>
      <c r="AS760" s="55" t="s">
        <v>75</v>
      </c>
      <c r="AT760" s="55" t="s">
        <v>75</v>
      </c>
      <c r="AU760" s="70" t="s">
        <v>75</v>
      </c>
      <c r="AV760" s="71">
        <f t="shared" si="270"/>
        <v>0</v>
      </c>
      <c r="AW760" s="108"/>
      <c r="AX760" s="108"/>
      <c r="AY760" s="108"/>
      <c r="AZ760" s="108"/>
      <c r="BA760" s="108"/>
      <c r="BB760" s="108"/>
      <c r="BC760" s="108"/>
      <c r="BD760" s="108"/>
      <c r="BE760" s="63"/>
    </row>
    <row r="761" spans="1:57" ht="34.049999999999997" customHeight="1" x14ac:dyDescent="0.3">
      <c r="A761" s="702"/>
      <c r="B761" s="675"/>
      <c r="C761" s="672"/>
      <c r="D761" s="72" t="s">
        <v>76</v>
      </c>
      <c r="E761" s="678"/>
      <c r="F761" s="672"/>
      <c r="G761" s="73">
        <f t="shared" si="269"/>
        <v>0</v>
      </c>
      <c r="H761" s="74">
        <f t="shared" si="275"/>
        <v>0</v>
      </c>
      <c r="I761" s="75"/>
      <c r="J761" s="75"/>
      <c r="K761" s="75"/>
      <c r="L761" s="76"/>
      <c r="M761" s="77">
        <f t="shared" si="307"/>
        <v>0</v>
      </c>
      <c r="N761" s="78"/>
      <c r="O761" s="78"/>
      <c r="P761" s="78"/>
      <c r="Q761" s="78"/>
      <c r="R761" s="81"/>
      <c r="S761" s="62"/>
      <c r="T761" s="62"/>
      <c r="U761" s="62"/>
      <c r="V761" s="108"/>
      <c r="W761" s="108"/>
      <c r="X761" s="63"/>
      <c r="Y761" s="109"/>
      <c r="Z761" s="63"/>
      <c r="AA761" s="64"/>
      <c r="AB761" s="65"/>
      <c r="AC761" s="65"/>
      <c r="AD761" s="65"/>
      <c r="AE761" s="65"/>
      <c r="AF761" s="66"/>
      <c r="AG761" s="82"/>
      <c r="AH761" s="85"/>
      <c r="AI761" s="84"/>
      <c r="AJ761" s="83">
        <f t="shared" si="310"/>
        <v>0</v>
      </c>
      <c r="AK761" s="84" t="s">
        <v>77</v>
      </c>
      <c r="AL761" s="75" t="s">
        <v>77</v>
      </c>
      <c r="AM761" s="85" t="s">
        <v>77</v>
      </c>
      <c r="AN761" s="82"/>
      <c r="AO761" s="75"/>
      <c r="AP761" s="85"/>
      <c r="AQ761" s="82" t="s">
        <v>75</v>
      </c>
      <c r="AR761" s="75" t="s">
        <v>75</v>
      </c>
      <c r="AS761" s="75" t="s">
        <v>75</v>
      </c>
      <c r="AT761" s="75" t="s">
        <v>75</v>
      </c>
      <c r="AU761" s="85" t="s">
        <v>75</v>
      </c>
      <c r="AV761" s="86">
        <f t="shared" si="270"/>
        <v>0</v>
      </c>
      <c r="AW761" s="108"/>
      <c r="AX761" s="108"/>
      <c r="AY761" s="108"/>
      <c r="AZ761" s="108"/>
      <c r="BA761" s="108"/>
      <c r="BB761" s="108"/>
      <c r="BC761" s="108"/>
      <c r="BD761" s="108"/>
      <c r="BE761" s="63"/>
    </row>
    <row r="762" spans="1:57" ht="34.049999999999997" customHeight="1" x14ac:dyDescent="0.3">
      <c r="A762" s="702"/>
      <c r="B762" s="675"/>
      <c r="C762" s="672"/>
      <c r="D762" s="72" t="s">
        <v>78</v>
      </c>
      <c r="E762" s="678"/>
      <c r="F762" s="672"/>
      <c r="G762" s="73">
        <f t="shared" si="269"/>
        <v>0</v>
      </c>
      <c r="H762" s="74">
        <f t="shared" si="275"/>
        <v>0</v>
      </c>
      <c r="I762" s="75"/>
      <c r="J762" s="75"/>
      <c r="K762" s="75"/>
      <c r="L762" s="76"/>
      <c r="M762" s="77">
        <f t="shared" si="307"/>
        <v>0</v>
      </c>
      <c r="N762" s="78"/>
      <c r="O762" s="78"/>
      <c r="P762" s="78"/>
      <c r="Q762" s="78"/>
      <c r="R762" s="81"/>
      <c r="S762" s="62"/>
      <c r="T762" s="62"/>
      <c r="U762" s="62"/>
      <c r="V762" s="108"/>
      <c r="W762" s="108"/>
      <c r="X762" s="63"/>
      <c r="Y762" s="109"/>
      <c r="Z762" s="63"/>
      <c r="AA762" s="64"/>
      <c r="AB762" s="65"/>
      <c r="AC762" s="65"/>
      <c r="AD762" s="65"/>
      <c r="AE762" s="65"/>
      <c r="AF762" s="66"/>
      <c r="AG762" s="82"/>
      <c r="AH762" s="85"/>
      <c r="AI762" s="84"/>
      <c r="AJ762" s="83">
        <f>SUM(AK762:AM762)</f>
        <v>0</v>
      </c>
      <c r="AK762" s="84"/>
      <c r="AL762" s="75"/>
      <c r="AM762" s="85"/>
      <c r="AN762" s="82" t="s">
        <v>75</v>
      </c>
      <c r="AO762" s="75" t="s">
        <v>75</v>
      </c>
      <c r="AP762" s="85" t="s">
        <v>75</v>
      </c>
      <c r="AQ762" s="82" t="s">
        <v>75</v>
      </c>
      <c r="AR762" s="75" t="s">
        <v>75</v>
      </c>
      <c r="AS762" s="75" t="s">
        <v>75</v>
      </c>
      <c r="AT762" s="75" t="s">
        <v>75</v>
      </c>
      <c r="AU762" s="85" t="s">
        <v>75</v>
      </c>
      <c r="AV762" s="86">
        <f t="shared" si="270"/>
        <v>0</v>
      </c>
      <c r="AW762" s="108"/>
      <c r="AX762" s="108"/>
      <c r="AY762" s="108"/>
      <c r="AZ762" s="108"/>
      <c r="BA762" s="108"/>
      <c r="BB762" s="108"/>
      <c r="BC762" s="108"/>
      <c r="BD762" s="108"/>
      <c r="BE762" s="63"/>
    </row>
    <row r="763" spans="1:57" ht="34.049999999999997" customHeight="1" x14ac:dyDescent="0.3">
      <c r="A763" s="702"/>
      <c r="B763" s="675"/>
      <c r="C763" s="672"/>
      <c r="D763" s="72" t="s">
        <v>79</v>
      </c>
      <c r="E763" s="678"/>
      <c r="F763" s="672"/>
      <c r="G763" s="73">
        <f t="shared" si="269"/>
        <v>11</v>
      </c>
      <c r="H763" s="74">
        <f t="shared" si="275"/>
        <v>0</v>
      </c>
      <c r="I763" s="75"/>
      <c r="J763" s="75"/>
      <c r="K763" s="75"/>
      <c r="L763" s="76"/>
      <c r="M763" s="77">
        <f t="shared" si="307"/>
        <v>11</v>
      </c>
      <c r="N763" s="78"/>
      <c r="O763" s="78"/>
      <c r="P763" s="78"/>
      <c r="Q763" s="78"/>
      <c r="R763" s="81">
        <v>11</v>
      </c>
      <c r="S763" s="62"/>
      <c r="T763" s="62"/>
      <c r="U763" s="62"/>
      <c r="V763" s="108">
        <v>10</v>
      </c>
      <c r="W763" s="108">
        <v>1</v>
      </c>
      <c r="X763" s="63"/>
      <c r="Y763" s="109">
        <v>11</v>
      </c>
      <c r="Z763" s="63"/>
      <c r="AA763" s="64"/>
      <c r="AB763" s="65">
        <v>2</v>
      </c>
      <c r="AC763" s="65">
        <v>2</v>
      </c>
      <c r="AD763" s="65"/>
      <c r="AE763" s="65">
        <v>4</v>
      </c>
      <c r="AF763" s="66">
        <v>1</v>
      </c>
      <c r="AG763" s="82">
        <v>46</v>
      </c>
      <c r="AH763" s="85">
        <v>20</v>
      </c>
      <c r="AI763" s="84">
        <v>137</v>
      </c>
      <c r="AJ763" s="83">
        <f t="shared" ref="AJ763:AJ764" si="311">SUM(AQ763:AU763)</f>
        <v>11</v>
      </c>
      <c r="AK763" s="84" t="s">
        <v>77</v>
      </c>
      <c r="AL763" s="75" t="s">
        <v>77</v>
      </c>
      <c r="AM763" s="85" t="s">
        <v>77</v>
      </c>
      <c r="AN763" s="82" t="s">
        <v>75</v>
      </c>
      <c r="AO763" s="75" t="s">
        <v>75</v>
      </c>
      <c r="AP763" s="85" t="s">
        <v>75</v>
      </c>
      <c r="AQ763" s="82"/>
      <c r="AR763" s="75"/>
      <c r="AS763" s="75">
        <v>5</v>
      </c>
      <c r="AT763" s="75">
        <v>3</v>
      </c>
      <c r="AU763" s="85">
        <v>3</v>
      </c>
      <c r="AV763" s="86">
        <f t="shared" si="270"/>
        <v>0</v>
      </c>
      <c r="AW763" s="108"/>
      <c r="AX763" s="108"/>
      <c r="AY763" s="108"/>
      <c r="AZ763" s="108"/>
      <c r="BA763" s="108"/>
      <c r="BB763" s="108"/>
      <c r="BC763" s="108"/>
      <c r="BD763" s="108"/>
      <c r="BE763" s="63"/>
    </row>
    <row r="764" spans="1:57" ht="34.049999999999997" customHeight="1" x14ac:dyDescent="0.3">
      <c r="A764" s="702"/>
      <c r="B764" s="676"/>
      <c r="C764" s="721"/>
      <c r="D764" s="89" t="s">
        <v>80</v>
      </c>
      <c r="E764" s="679"/>
      <c r="F764" s="673"/>
      <c r="G764" s="90">
        <f t="shared" si="269"/>
        <v>0</v>
      </c>
      <c r="H764" s="91">
        <f t="shared" si="275"/>
        <v>0</v>
      </c>
      <c r="I764" s="92"/>
      <c r="J764" s="92"/>
      <c r="K764" s="92"/>
      <c r="L764" s="93"/>
      <c r="M764" s="110">
        <f t="shared" si="307"/>
        <v>0</v>
      </c>
      <c r="N764" s="98"/>
      <c r="O764" s="98"/>
      <c r="P764" s="98"/>
      <c r="Q764" s="98"/>
      <c r="R764" s="99"/>
      <c r="S764" s="100"/>
      <c r="T764" s="100"/>
      <c r="U764" s="100"/>
      <c r="V764" s="78"/>
      <c r="W764" s="78"/>
      <c r="X764" s="81"/>
      <c r="Y764" s="80"/>
      <c r="Z764" s="81"/>
      <c r="AA764" s="82"/>
      <c r="AB764" s="75"/>
      <c r="AC764" s="75"/>
      <c r="AD764" s="75"/>
      <c r="AE764" s="75"/>
      <c r="AF764" s="76"/>
      <c r="AG764" s="103"/>
      <c r="AH764" s="106"/>
      <c r="AI764" s="111"/>
      <c r="AJ764" s="112">
        <f t="shared" si="311"/>
        <v>0</v>
      </c>
      <c r="AK764" s="105" t="s">
        <v>75</v>
      </c>
      <c r="AL764" s="92" t="s">
        <v>75</v>
      </c>
      <c r="AM764" s="106" t="s">
        <v>75</v>
      </c>
      <c r="AN764" s="103" t="s">
        <v>75</v>
      </c>
      <c r="AO764" s="92" t="s">
        <v>77</v>
      </c>
      <c r="AP764" s="106" t="s">
        <v>77</v>
      </c>
      <c r="AQ764" s="103"/>
      <c r="AR764" s="92"/>
      <c r="AS764" s="92"/>
      <c r="AT764" s="92"/>
      <c r="AU764" s="106"/>
      <c r="AV764" s="107">
        <f t="shared" si="270"/>
        <v>0</v>
      </c>
      <c r="AW764" s="78"/>
      <c r="AX764" s="78"/>
      <c r="AY764" s="78"/>
      <c r="AZ764" s="78"/>
      <c r="BA764" s="78"/>
      <c r="BB764" s="78"/>
      <c r="BC764" s="78"/>
      <c r="BD764" s="78"/>
      <c r="BE764" s="81"/>
    </row>
    <row r="765" spans="1:57" ht="34.049999999999997" customHeight="1" x14ac:dyDescent="0.3">
      <c r="A765" s="702"/>
      <c r="B765" s="674" t="s">
        <v>388</v>
      </c>
      <c r="C765" s="671" t="s">
        <v>389</v>
      </c>
      <c r="D765" s="51" t="s">
        <v>74</v>
      </c>
      <c r="E765" s="724">
        <v>9</v>
      </c>
      <c r="F765" s="681">
        <f>E765-SUM(M765:M769)</f>
        <v>4</v>
      </c>
      <c r="G765" s="53">
        <f t="shared" si="269"/>
        <v>0</v>
      </c>
      <c r="H765" s="54">
        <f t="shared" si="275"/>
        <v>0</v>
      </c>
      <c r="I765" s="55"/>
      <c r="J765" s="55"/>
      <c r="K765" s="55"/>
      <c r="L765" s="56"/>
      <c r="M765" s="57">
        <f t="shared" si="307"/>
        <v>0</v>
      </c>
      <c r="N765" s="58"/>
      <c r="O765" s="58"/>
      <c r="P765" s="58"/>
      <c r="Q765" s="58"/>
      <c r="R765" s="61"/>
      <c r="S765" s="113"/>
      <c r="T765" s="113"/>
      <c r="U765" s="113"/>
      <c r="V765" s="58"/>
      <c r="W765" s="58"/>
      <c r="X765" s="61"/>
      <c r="Y765" s="60"/>
      <c r="Z765" s="61"/>
      <c r="AA765" s="67"/>
      <c r="AB765" s="55"/>
      <c r="AC765" s="55"/>
      <c r="AD765" s="55"/>
      <c r="AE765" s="55"/>
      <c r="AF765" s="56"/>
      <c r="AG765" s="67"/>
      <c r="AH765" s="70"/>
      <c r="AI765" s="69"/>
      <c r="AJ765" s="68">
        <f t="shared" ref="AJ765:AJ766" si="312">SUM(AN765:AP765)</f>
        <v>0</v>
      </c>
      <c r="AK765" s="69" t="s">
        <v>75</v>
      </c>
      <c r="AL765" s="55" t="s">
        <v>75</v>
      </c>
      <c r="AM765" s="70" t="s">
        <v>75</v>
      </c>
      <c r="AN765" s="67"/>
      <c r="AO765" s="55"/>
      <c r="AP765" s="70"/>
      <c r="AQ765" s="67" t="s">
        <v>75</v>
      </c>
      <c r="AR765" s="55" t="s">
        <v>75</v>
      </c>
      <c r="AS765" s="55" t="s">
        <v>75</v>
      </c>
      <c r="AT765" s="55" t="s">
        <v>75</v>
      </c>
      <c r="AU765" s="70" t="s">
        <v>75</v>
      </c>
      <c r="AV765" s="71">
        <f t="shared" si="270"/>
        <v>0</v>
      </c>
      <c r="AW765" s="58"/>
      <c r="AX765" s="58"/>
      <c r="AY765" s="58"/>
      <c r="AZ765" s="58"/>
      <c r="BA765" s="58"/>
      <c r="BB765" s="58"/>
      <c r="BC765" s="58"/>
      <c r="BD765" s="58"/>
      <c r="BE765" s="61"/>
    </row>
    <row r="766" spans="1:57" ht="34.049999999999997" customHeight="1" x14ac:dyDescent="0.3">
      <c r="A766" s="702"/>
      <c r="B766" s="675"/>
      <c r="C766" s="672"/>
      <c r="D766" s="72" t="s">
        <v>76</v>
      </c>
      <c r="E766" s="678"/>
      <c r="F766" s="672"/>
      <c r="G766" s="73">
        <f t="shared" si="269"/>
        <v>0</v>
      </c>
      <c r="H766" s="74">
        <f t="shared" si="275"/>
        <v>0</v>
      </c>
      <c r="I766" s="75"/>
      <c r="J766" s="75"/>
      <c r="K766" s="75"/>
      <c r="L766" s="76"/>
      <c r="M766" s="77">
        <f t="shared" si="307"/>
        <v>0</v>
      </c>
      <c r="N766" s="78"/>
      <c r="O766" s="78"/>
      <c r="P766" s="78"/>
      <c r="Q766" s="78"/>
      <c r="R766" s="81"/>
      <c r="S766" s="62"/>
      <c r="T766" s="62"/>
      <c r="U766" s="62"/>
      <c r="V766" s="108"/>
      <c r="W766" s="108"/>
      <c r="X766" s="63"/>
      <c r="Y766" s="109"/>
      <c r="Z766" s="63"/>
      <c r="AA766" s="64"/>
      <c r="AB766" s="65"/>
      <c r="AC766" s="65"/>
      <c r="AD766" s="65"/>
      <c r="AE766" s="65"/>
      <c r="AF766" s="66"/>
      <c r="AG766" s="82"/>
      <c r="AH766" s="85"/>
      <c r="AI766" s="84"/>
      <c r="AJ766" s="83">
        <f t="shared" si="312"/>
        <v>0</v>
      </c>
      <c r="AK766" s="84" t="s">
        <v>77</v>
      </c>
      <c r="AL766" s="75" t="s">
        <v>77</v>
      </c>
      <c r="AM766" s="85" t="s">
        <v>77</v>
      </c>
      <c r="AN766" s="82"/>
      <c r="AO766" s="75"/>
      <c r="AP766" s="85"/>
      <c r="AQ766" s="82" t="s">
        <v>75</v>
      </c>
      <c r="AR766" s="75" t="s">
        <v>75</v>
      </c>
      <c r="AS766" s="75" t="s">
        <v>75</v>
      </c>
      <c r="AT766" s="75" t="s">
        <v>75</v>
      </c>
      <c r="AU766" s="85" t="s">
        <v>75</v>
      </c>
      <c r="AV766" s="86">
        <f t="shared" si="270"/>
        <v>0</v>
      </c>
      <c r="AW766" s="108"/>
      <c r="AX766" s="108"/>
      <c r="AY766" s="108"/>
      <c r="AZ766" s="108"/>
      <c r="BA766" s="108"/>
      <c r="BB766" s="108"/>
      <c r="BC766" s="108"/>
      <c r="BD766" s="108"/>
      <c r="BE766" s="63"/>
    </row>
    <row r="767" spans="1:57" ht="34.049999999999997" customHeight="1" x14ac:dyDescent="0.3">
      <c r="A767" s="702"/>
      <c r="B767" s="675"/>
      <c r="C767" s="672"/>
      <c r="D767" s="72" t="s">
        <v>78</v>
      </c>
      <c r="E767" s="678"/>
      <c r="F767" s="672"/>
      <c r="G767" s="73">
        <f t="shared" si="269"/>
        <v>0</v>
      </c>
      <c r="H767" s="74">
        <f t="shared" si="275"/>
        <v>0</v>
      </c>
      <c r="I767" s="75"/>
      <c r="J767" s="75"/>
      <c r="K767" s="75"/>
      <c r="L767" s="76"/>
      <c r="M767" s="77">
        <f t="shared" si="307"/>
        <v>0</v>
      </c>
      <c r="N767" s="78"/>
      <c r="O767" s="78"/>
      <c r="P767" s="78"/>
      <c r="Q767" s="78"/>
      <c r="R767" s="81"/>
      <c r="S767" s="62"/>
      <c r="T767" s="62"/>
      <c r="U767" s="62"/>
      <c r="V767" s="108"/>
      <c r="W767" s="108"/>
      <c r="X767" s="63"/>
      <c r="Y767" s="109"/>
      <c r="Z767" s="63"/>
      <c r="AA767" s="64"/>
      <c r="AB767" s="65"/>
      <c r="AC767" s="65"/>
      <c r="AD767" s="65"/>
      <c r="AE767" s="65"/>
      <c r="AF767" s="66"/>
      <c r="AG767" s="82"/>
      <c r="AH767" s="85"/>
      <c r="AI767" s="84"/>
      <c r="AJ767" s="83">
        <f>SUM(AK767:AM767)</f>
        <v>0</v>
      </c>
      <c r="AK767" s="84"/>
      <c r="AL767" s="75"/>
      <c r="AM767" s="85"/>
      <c r="AN767" s="82" t="s">
        <v>75</v>
      </c>
      <c r="AO767" s="75" t="s">
        <v>75</v>
      </c>
      <c r="AP767" s="85" t="s">
        <v>75</v>
      </c>
      <c r="AQ767" s="82" t="s">
        <v>75</v>
      </c>
      <c r="AR767" s="75" t="s">
        <v>75</v>
      </c>
      <c r="AS767" s="75" t="s">
        <v>75</v>
      </c>
      <c r="AT767" s="75" t="s">
        <v>75</v>
      </c>
      <c r="AU767" s="85" t="s">
        <v>75</v>
      </c>
      <c r="AV767" s="86">
        <f t="shared" si="270"/>
        <v>0</v>
      </c>
      <c r="AW767" s="108"/>
      <c r="AX767" s="108"/>
      <c r="AY767" s="108"/>
      <c r="AZ767" s="108"/>
      <c r="BA767" s="108"/>
      <c r="BB767" s="108"/>
      <c r="BC767" s="108"/>
      <c r="BD767" s="108"/>
      <c r="BE767" s="63"/>
    </row>
    <row r="768" spans="1:57" ht="34.049999999999997" customHeight="1" x14ac:dyDescent="0.3">
      <c r="A768" s="702"/>
      <c r="B768" s="675"/>
      <c r="C768" s="672"/>
      <c r="D768" s="72" t="s">
        <v>79</v>
      </c>
      <c r="E768" s="678"/>
      <c r="F768" s="672"/>
      <c r="G768" s="73">
        <f t="shared" si="269"/>
        <v>5</v>
      </c>
      <c r="H768" s="74">
        <f t="shared" si="275"/>
        <v>0</v>
      </c>
      <c r="I768" s="75"/>
      <c r="J768" s="75"/>
      <c r="K768" s="75"/>
      <c r="L768" s="76"/>
      <c r="M768" s="77">
        <f t="shared" si="307"/>
        <v>5</v>
      </c>
      <c r="N768" s="78"/>
      <c r="O768" s="78"/>
      <c r="P768" s="78"/>
      <c r="Q768" s="78"/>
      <c r="R768" s="81">
        <v>5</v>
      </c>
      <c r="S768" s="62"/>
      <c r="T768" s="62"/>
      <c r="U768" s="62"/>
      <c r="V768" s="108">
        <v>5</v>
      </c>
      <c r="W768" s="108"/>
      <c r="X768" s="63"/>
      <c r="Y768" s="109">
        <v>4</v>
      </c>
      <c r="Z768" s="63">
        <v>1</v>
      </c>
      <c r="AA768" s="64"/>
      <c r="AB768" s="65">
        <v>2</v>
      </c>
      <c r="AC768" s="65">
        <v>2</v>
      </c>
      <c r="AD768" s="65">
        <v>2</v>
      </c>
      <c r="AE768" s="65">
        <v>3</v>
      </c>
      <c r="AF768" s="66">
        <v>1</v>
      </c>
      <c r="AG768" s="82">
        <v>44</v>
      </c>
      <c r="AH768" s="85">
        <v>21</v>
      </c>
      <c r="AI768" s="84">
        <v>150</v>
      </c>
      <c r="AJ768" s="83">
        <f t="shared" ref="AJ768:AJ769" si="313">SUM(AQ768:AU768)</f>
        <v>5</v>
      </c>
      <c r="AK768" s="84" t="s">
        <v>77</v>
      </c>
      <c r="AL768" s="75" t="s">
        <v>77</v>
      </c>
      <c r="AM768" s="85" t="s">
        <v>77</v>
      </c>
      <c r="AN768" s="82" t="s">
        <v>75</v>
      </c>
      <c r="AO768" s="75" t="s">
        <v>75</v>
      </c>
      <c r="AP768" s="85" t="s">
        <v>75</v>
      </c>
      <c r="AQ768" s="82"/>
      <c r="AR768" s="75"/>
      <c r="AS768" s="75"/>
      <c r="AT768" s="75">
        <v>5</v>
      </c>
      <c r="AU768" s="85"/>
      <c r="AV768" s="86">
        <f t="shared" si="270"/>
        <v>0</v>
      </c>
      <c r="AW768" s="108"/>
      <c r="AX768" s="108"/>
      <c r="AY768" s="108"/>
      <c r="AZ768" s="108"/>
      <c r="BA768" s="108"/>
      <c r="BB768" s="108"/>
      <c r="BC768" s="108"/>
      <c r="BD768" s="108"/>
      <c r="BE768" s="63"/>
    </row>
    <row r="769" spans="1:57" ht="34.049999999999997" customHeight="1" x14ac:dyDescent="0.3">
      <c r="A769" s="702"/>
      <c r="B769" s="676"/>
      <c r="C769" s="673"/>
      <c r="D769" s="89" t="s">
        <v>80</v>
      </c>
      <c r="E769" s="679"/>
      <c r="F769" s="673"/>
      <c r="G769" s="90">
        <f t="shared" si="269"/>
        <v>0</v>
      </c>
      <c r="H769" s="91">
        <f t="shared" si="275"/>
        <v>0</v>
      </c>
      <c r="I769" s="92"/>
      <c r="J769" s="92"/>
      <c r="K769" s="92"/>
      <c r="L769" s="93"/>
      <c r="M769" s="110">
        <f t="shared" si="307"/>
        <v>0</v>
      </c>
      <c r="N769" s="98"/>
      <c r="O769" s="98"/>
      <c r="P769" s="98"/>
      <c r="Q769" s="98"/>
      <c r="R769" s="99"/>
      <c r="S769" s="114"/>
      <c r="T769" s="114"/>
      <c r="U769" s="114"/>
      <c r="V769" s="98"/>
      <c r="W769" s="98"/>
      <c r="X769" s="99"/>
      <c r="Y769" s="97"/>
      <c r="Z769" s="99"/>
      <c r="AA769" s="103"/>
      <c r="AB769" s="92"/>
      <c r="AC769" s="92"/>
      <c r="AD769" s="92"/>
      <c r="AE769" s="92"/>
      <c r="AF769" s="93"/>
      <c r="AG769" s="103"/>
      <c r="AH769" s="106"/>
      <c r="AI769" s="105"/>
      <c r="AJ769" s="104">
        <f t="shared" si="313"/>
        <v>0</v>
      </c>
      <c r="AK769" s="105" t="s">
        <v>75</v>
      </c>
      <c r="AL769" s="92" t="s">
        <v>75</v>
      </c>
      <c r="AM769" s="106" t="s">
        <v>75</v>
      </c>
      <c r="AN769" s="103" t="s">
        <v>75</v>
      </c>
      <c r="AO769" s="92" t="s">
        <v>77</v>
      </c>
      <c r="AP769" s="106" t="s">
        <v>77</v>
      </c>
      <c r="AQ769" s="103"/>
      <c r="AR769" s="92"/>
      <c r="AS769" s="92"/>
      <c r="AT769" s="92"/>
      <c r="AU769" s="106"/>
      <c r="AV769" s="107">
        <f t="shared" si="270"/>
        <v>0</v>
      </c>
      <c r="AW769" s="98"/>
      <c r="AX769" s="98"/>
      <c r="AY769" s="98"/>
      <c r="AZ769" s="98"/>
      <c r="BA769" s="98"/>
      <c r="BB769" s="98"/>
      <c r="BC769" s="98"/>
      <c r="BD769" s="98"/>
      <c r="BE769" s="99"/>
    </row>
    <row r="770" spans="1:57" ht="34.049999999999997" customHeight="1" x14ac:dyDescent="0.3">
      <c r="A770" s="702"/>
      <c r="B770" s="674" t="s">
        <v>390</v>
      </c>
      <c r="C770" s="671" t="s">
        <v>391</v>
      </c>
      <c r="D770" s="51" t="s">
        <v>74</v>
      </c>
      <c r="E770" s="724">
        <v>2</v>
      </c>
      <c r="F770" s="681">
        <f>E770-SUM(M770:M774)</f>
        <v>-2</v>
      </c>
      <c r="G770" s="53">
        <f t="shared" si="269"/>
        <v>0</v>
      </c>
      <c r="H770" s="54">
        <f t="shared" si="275"/>
        <v>0</v>
      </c>
      <c r="I770" s="55"/>
      <c r="J770" s="55"/>
      <c r="K770" s="55"/>
      <c r="L770" s="56"/>
      <c r="M770" s="57">
        <f t="shared" si="307"/>
        <v>0</v>
      </c>
      <c r="N770" s="58"/>
      <c r="O770" s="58"/>
      <c r="P770" s="58"/>
      <c r="Q770" s="58"/>
      <c r="R770" s="59"/>
      <c r="S770" s="60"/>
      <c r="T770" s="58"/>
      <c r="U770" s="58"/>
      <c r="V770" s="55"/>
      <c r="W770" s="58"/>
      <c r="X770" s="61"/>
      <c r="Y770" s="62"/>
      <c r="Z770" s="63"/>
      <c r="AA770" s="64"/>
      <c r="AB770" s="65"/>
      <c r="AC770" s="65"/>
      <c r="AD770" s="65"/>
      <c r="AE770" s="65"/>
      <c r="AF770" s="66"/>
      <c r="AG770" s="64"/>
      <c r="AH770" s="66"/>
      <c r="AI770" s="67"/>
      <c r="AJ770" s="68">
        <f t="shared" ref="AJ770:AJ771" si="314">SUM(AN770:AP770)</f>
        <v>0</v>
      </c>
      <c r="AK770" s="69" t="s">
        <v>75</v>
      </c>
      <c r="AL770" s="55" t="s">
        <v>75</v>
      </c>
      <c r="AM770" s="70" t="s">
        <v>75</v>
      </c>
      <c r="AN770" s="67"/>
      <c r="AO770" s="55"/>
      <c r="AP770" s="70"/>
      <c r="AQ770" s="67" t="s">
        <v>75</v>
      </c>
      <c r="AR770" s="55" t="s">
        <v>75</v>
      </c>
      <c r="AS770" s="55" t="s">
        <v>75</v>
      </c>
      <c r="AT770" s="55" t="s">
        <v>75</v>
      </c>
      <c r="AU770" s="56" t="s">
        <v>75</v>
      </c>
      <c r="AV770" s="71">
        <f t="shared" si="270"/>
        <v>0</v>
      </c>
      <c r="AW770" s="58"/>
      <c r="AX770" s="58"/>
      <c r="AY770" s="58"/>
      <c r="AZ770" s="58"/>
      <c r="BA770" s="58"/>
      <c r="BB770" s="58"/>
      <c r="BC770" s="58"/>
      <c r="BD770" s="58"/>
      <c r="BE770" s="61"/>
    </row>
    <row r="771" spans="1:57" ht="34.049999999999997" customHeight="1" x14ac:dyDescent="0.3">
      <c r="A771" s="702"/>
      <c r="B771" s="675"/>
      <c r="C771" s="672"/>
      <c r="D771" s="72" t="s">
        <v>76</v>
      </c>
      <c r="E771" s="678"/>
      <c r="F771" s="672"/>
      <c r="G771" s="73">
        <f t="shared" si="269"/>
        <v>0</v>
      </c>
      <c r="H771" s="74">
        <f t="shared" si="275"/>
        <v>0</v>
      </c>
      <c r="I771" s="75"/>
      <c r="J771" s="75"/>
      <c r="K771" s="75"/>
      <c r="L771" s="76"/>
      <c r="M771" s="77">
        <f t="shared" si="307"/>
        <v>0</v>
      </c>
      <c r="N771" s="78"/>
      <c r="O771" s="78"/>
      <c r="P771" s="78"/>
      <c r="Q771" s="78"/>
      <c r="R771" s="79"/>
      <c r="S771" s="80"/>
      <c r="T771" s="75"/>
      <c r="U771" s="75"/>
      <c r="V771" s="78"/>
      <c r="W771" s="78"/>
      <c r="X771" s="81"/>
      <c r="Y771" s="62"/>
      <c r="Z771" s="63"/>
      <c r="AA771" s="64"/>
      <c r="AB771" s="65"/>
      <c r="AC771" s="65"/>
      <c r="AD771" s="65"/>
      <c r="AE771" s="65"/>
      <c r="AF771" s="66"/>
      <c r="AG771" s="82"/>
      <c r="AH771" s="76"/>
      <c r="AI771" s="82"/>
      <c r="AJ771" s="83">
        <f t="shared" si="314"/>
        <v>0</v>
      </c>
      <c r="AK771" s="84" t="s">
        <v>77</v>
      </c>
      <c r="AL771" s="75" t="s">
        <v>77</v>
      </c>
      <c r="AM771" s="85" t="s">
        <v>77</v>
      </c>
      <c r="AN771" s="82"/>
      <c r="AO771" s="75"/>
      <c r="AP771" s="85"/>
      <c r="AQ771" s="82" t="s">
        <v>75</v>
      </c>
      <c r="AR771" s="75" t="s">
        <v>75</v>
      </c>
      <c r="AS771" s="75" t="s">
        <v>75</v>
      </c>
      <c r="AT771" s="75" t="s">
        <v>75</v>
      </c>
      <c r="AU771" s="76" t="s">
        <v>75</v>
      </c>
      <c r="AV771" s="86">
        <f t="shared" si="270"/>
        <v>0</v>
      </c>
      <c r="AW771" s="78"/>
      <c r="AX771" s="78"/>
      <c r="AY771" s="78"/>
      <c r="AZ771" s="78"/>
      <c r="BA771" s="78"/>
      <c r="BB771" s="78"/>
      <c r="BC771" s="78"/>
      <c r="BD771" s="78"/>
      <c r="BE771" s="81"/>
    </row>
    <row r="772" spans="1:57" ht="34.049999999999997" customHeight="1" x14ac:dyDescent="0.3">
      <c r="A772" s="702"/>
      <c r="B772" s="675"/>
      <c r="C772" s="672"/>
      <c r="D772" s="72" t="s">
        <v>78</v>
      </c>
      <c r="E772" s="678"/>
      <c r="F772" s="672"/>
      <c r="G772" s="73">
        <f t="shared" si="269"/>
        <v>0</v>
      </c>
      <c r="H772" s="74">
        <f t="shared" si="275"/>
        <v>0</v>
      </c>
      <c r="I772" s="75"/>
      <c r="J772" s="75"/>
      <c r="K772" s="75"/>
      <c r="L772" s="76"/>
      <c r="M772" s="77">
        <f t="shared" si="307"/>
        <v>0</v>
      </c>
      <c r="N772" s="78"/>
      <c r="O772" s="78"/>
      <c r="P772" s="78"/>
      <c r="Q772" s="87"/>
      <c r="R772" s="79"/>
      <c r="S772" s="80"/>
      <c r="T772" s="78"/>
      <c r="U772" s="78"/>
      <c r="V772" s="78"/>
      <c r="W772" s="78"/>
      <c r="X772" s="81"/>
      <c r="Y772" s="62"/>
      <c r="Z772" s="63"/>
      <c r="AA772" s="64"/>
      <c r="AB772" s="65"/>
      <c r="AC772" s="65"/>
      <c r="AD772" s="65"/>
      <c r="AE772" s="65"/>
      <c r="AF772" s="66"/>
      <c r="AG772" s="82"/>
      <c r="AH772" s="76"/>
      <c r="AI772" s="82"/>
      <c r="AJ772" s="83">
        <f>SUM(AK772:AM772)</f>
        <v>0</v>
      </c>
      <c r="AK772" s="84"/>
      <c r="AL772" s="75"/>
      <c r="AM772" s="85"/>
      <c r="AN772" s="82" t="s">
        <v>75</v>
      </c>
      <c r="AO772" s="75" t="s">
        <v>75</v>
      </c>
      <c r="AP772" s="85" t="s">
        <v>75</v>
      </c>
      <c r="AQ772" s="82" t="s">
        <v>75</v>
      </c>
      <c r="AR772" s="75" t="s">
        <v>75</v>
      </c>
      <c r="AS772" s="75" t="s">
        <v>75</v>
      </c>
      <c r="AT772" s="75" t="s">
        <v>75</v>
      </c>
      <c r="AU772" s="76" t="s">
        <v>75</v>
      </c>
      <c r="AV772" s="86">
        <f t="shared" si="270"/>
        <v>0</v>
      </c>
      <c r="AW772" s="78"/>
      <c r="AX772" s="78"/>
      <c r="AY772" s="78"/>
      <c r="AZ772" s="78"/>
      <c r="BA772" s="78"/>
      <c r="BB772" s="78"/>
      <c r="BC772" s="78"/>
      <c r="BD772" s="78"/>
      <c r="BE772" s="81"/>
    </row>
    <row r="773" spans="1:57" ht="34.049999999999997" customHeight="1" x14ac:dyDescent="0.3">
      <c r="A773" s="702"/>
      <c r="B773" s="675"/>
      <c r="C773" s="672"/>
      <c r="D773" s="72" t="s">
        <v>79</v>
      </c>
      <c r="E773" s="678"/>
      <c r="F773" s="672"/>
      <c r="G773" s="73">
        <f t="shared" si="269"/>
        <v>4</v>
      </c>
      <c r="H773" s="74">
        <f t="shared" si="275"/>
        <v>0</v>
      </c>
      <c r="I773" s="75"/>
      <c r="J773" s="75"/>
      <c r="K773" s="75"/>
      <c r="L773" s="76"/>
      <c r="M773" s="77">
        <f t="shared" si="307"/>
        <v>4</v>
      </c>
      <c r="N773" s="78"/>
      <c r="O773" s="78"/>
      <c r="P773" s="78"/>
      <c r="Q773" s="78"/>
      <c r="R773" s="79">
        <v>4</v>
      </c>
      <c r="S773" s="80"/>
      <c r="T773" s="78"/>
      <c r="U773" s="78"/>
      <c r="V773" s="78">
        <v>4</v>
      </c>
      <c r="W773" s="78"/>
      <c r="X773" s="81"/>
      <c r="Y773" s="62">
        <v>3</v>
      </c>
      <c r="Z773" s="63">
        <v>1</v>
      </c>
      <c r="AA773" s="64"/>
      <c r="AB773" s="65">
        <v>1</v>
      </c>
      <c r="AC773" s="65">
        <v>1</v>
      </c>
      <c r="AD773" s="65"/>
      <c r="AE773" s="65">
        <v>4</v>
      </c>
      <c r="AF773" s="66"/>
      <c r="AG773" s="82">
        <v>37</v>
      </c>
      <c r="AH773" s="76">
        <v>16</v>
      </c>
      <c r="AI773" s="82">
        <v>71</v>
      </c>
      <c r="AJ773" s="83">
        <f t="shared" ref="AJ773:AJ774" si="315">SUM(AQ773:AU773)</f>
        <v>4</v>
      </c>
      <c r="AK773" s="84" t="s">
        <v>77</v>
      </c>
      <c r="AL773" s="75" t="s">
        <v>77</v>
      </c>
      <c r="AM773" s="85" t="s">
        <v>77</v>
      </c>
      <c r="AN773" s="82" t="s">
        <v>75</v>
      </c>
      <c r="AO773" s="75" t="s">
        <v>75</v>
      </c>
      <c r="AP773" s="85" t="s">
        <v>75</v>
      </c>
      <c r="AQ773" s="88">
        <v>1</v>
      </c>
      <c r="AR773" s="76">
        <v>2</v>
      </c>
      <c r="AS773" s="76">
        <v>1</v>
      </c>
      <c r="AT773" s="76"/>
      <c r="AU773" s="85"/>
      <c r="AV773" s="86">
        <f t="shared" si="270"/>
        <v>0</v>
      </c>
      <c r="AW773" s="78"/>
      <c r="AX773" s="78"/>
      <c r="AY773" s="78"/>
      <c r="AZ773" s="78"/>
      <c r="BA773" s="78"/>
      <c r="BB773" s="78"/>
      <c r="BC773" s="78"/>
      <c r="BD773" s="78"/>
      <c r="BE773" s="81"/>
    </row>
    <row r="774" spans="1:57" ht="34.049999999999997" customHeight="1" x14ac:dyDescent="0.3">
      <c r="A774" s="702"/>
      <c r="B774" s="676"/>
      <c r="C774" s="673"/>
      <c r="D774" s="89" t="s">
        <v>80</v>
      </c>
      <c r="E774" s="679"/>
      <c r="F774" s="673"/>
      <c r="G774" s="90">
        <f t="shared" si="269"/>
        <v>0</v>
      </c>
      <c r="H774" s="91">
        <f t="shared" si="275"/>
        <v>0</v>
      </c>
      <c r="I774" s="92"/>
      <c r="J774" s="92"/>
      <c r="K774" s="92"/>
      <c r="L774" s="93"/>
      <c r="M774" s="94">
        <f t="shared" si="307"/>
        <v>0</v>
      </c>
      <c r="N774" s="95"/>
      <c r="O774" s="95"/>
      <c r="P774" s="95"/>
      <c r="Q774" s="95"/>
      <c r="R774" s="96"/>
      <c r="S774" s="97"/>
      <c r="T774" s="98"/>
      <c r="U774" s="98"/>
      <c r="V774" s="98"/>
      <c r="W774" s="98"/>
      <c r="X774" s="99"/>
      <c r="Y774" s="100"/>
      <c r="Z774" s="81"/>
      <c r="AA774" s="82"/>
      <c r="AB774" s="75"/>
      <c r="AC774" s="75"/>
      <c r="AD774" s="75"/>
      <c r="AE774" s="75"/>
      <c r="AF774" s="76"/>
      <c r="AG774" s="101"/>
      <c r="AH774" s="102"/>
      <c r="AI774" s="103"/>
      <c r="AJ774" s="104">
        <f t="shared" si="315"/>
        <v>0</v>
      </c>
      <c r="AK774" s="105" t="s">
        <v>75</v>
      </c>
      <c r="AL774" s="92" t="s">
        <v>75</v>
      </c>
      <c r="AM774" s="106" t="s">
        <v>75</v>
      </c>
      <c r="AN774" s="103" t="s">
        <v>75</v>
      </c>
      <c r="AO774" s="92" t="s">
        <v>77</v>
      </c>
      <c r="AP774" s="106" t="s">
        <v>77</v>
      </c>
      <c r="AQ774" s="103"/>
      <c r="AR774" s="92"/>
      <c r="AS774" s="92"/>
      <c r="AT774" s="92"/>
      <c r="AU774" s="93"/>
      <c r="AV774" s="107">
        <f t="shared" si="270"/>
        <v>0</v>
      </c>
      <c r="AW774" s="98"/>
      <c r="AX774" s="98"/>
      <c r="AY774" s="98"/>
      <c r="AZ774" s="98"/>
      <c r="BA774" s="98"/>
      <c r="BB774" s="98"/>
      <c r="BC774" s="98"/>
      <c r="BD774" s="98"/>
      <c r="BE774" s="99"/>
    </row>
    <row r="775" spans="1:57" ht="34.049999999999997" customHeight="1" x14ac:dyDescent="0.3">
      <c r="A775" s="702"/>
      <c r="B775" s="674" t="s">
        <v>392</v>
      </c>
      <c r="C775" s="671" t="s">
        <v>393</v>
      </c>
      <c r="D775" s="51" t="s">
        <v>74</v>
      </c>
      <c r="E775" s="724">
        <v>26</v>
      </c>
      <c r="F775" s="681">
        <f>E775-SUM(M775:M779)</f>
        <v>0</v>
      </c>
      <c r="G775" s="53">
        <f t="shared" si="269"/>
        <v>0</v>
      </c>
      <c r="H775" s="54">
        <f t="shared" si="275"/>
        <v>0</v>
      </c>
      <c r="I775" s="55"/>
      <c r="J775" s="55"/>
      <c r="K775" s="55"/>
      <c r="L775" s="56"/>
      <c r="M775" s="57">
        <f t="shared" si="307"/>
        <v>0</v>
      </c>
      <c r="N775" s="58"/>
      <c r="O775" s="58"/>
      <c r="P775" s="58"/>
      <c r="Q775" s="58"/>
      <c r="R775" s="61"/>
      <c r="S775" s="62"/>
      <c r="T775" s="62"/>
      <c r="U775" s="62"/>
      <c r="V775" s="108"/>
      <c r="W775" s="108"/>
      <c r="X775" s="63"/>
      <c r="Y775" s="60"/>
      <c r="Z775" s="61"/>
      <c r="AA775" s="67"/>
      <c r="AB775" s="55"/>
      <c r="AC775" s="55"/>
      <c r="AD775" s="55"/>
      <c r="AE775" s="55"/>
      <c r="AF775" s="56"/>
      <c r="AG775" s="67"/>
      <c r="AH775" s="70"/>
      <c r="AI775" s="69"/>
      <c r="AJ775" s="68">
        <f t="shared" ref="AJ775:AJ776" si="316">SUM(AN775:AP775)</f>
        <v>0</v>
      </c>
      <c r="AK775" s="69" t="s">
        <v>75</v>
      </c>
      <c r="AL775" s="55" t="s">
        <v>75</v>
      </c>
      <c r="AM775" s="70" t="s">
        <v>75</v>
      </c>
      <c r="AN775" s="67"/>
      <c r="AO775" s="55"/>
      <c r="AP775" s="70"/>
      <c r="AQ775" s="67" t="s">
        <v>75</v>
      </c>
      <c r="AR775" s="55" t="s">
        <v>75</v>
      </c>
      <c r="AS775" s="55" t="s">
        <v>75</v>
      </c>
      <c r="AT775" s="55" t="s">
        <v>75</v>
      </c>
      <c r="AU775" s="70" t="s">
        <v>75</v>
      </c>
      <c r="AV775" s="71">
        <f t="shared" si="270"/>
        <v>0</v>
      </c>
      <c r="AW775" s="108"/>
      <c r="AX775" s="108"/>
      <c r="AY775" s="108"/>
      <c r="AZ775" s="108"/>
      <c r="BA775" s="108"/>
      <c r="BB775" s="108"/>
      <c r="BC775" s="108"/>
      <c r="BD775" s="108"/>
      <c r="BE775" s="63"/>
    </row>
    <row r="776" spans="1:57" ht="34.049999999999997" customHeight="1" x14ac:dyDescent="0.3">
      <c r="A776" s="702"/>
      <c r="B776" s="675"/>
      <c r="C776" s="672"/>
      <c r="D776" s="72" t="s">
        <v>76</v>
      </c>
      <c r="E776" s="678"/>
      <c r="F776" s="672"/>
      <c r="G776" s="73">
        <f t="shared" si="269"/>
        <v>0</v>
      </c>
      <c r="H776" s="74">
        <f t="shared" si="275"/>
        <v>0</v>
      </c>
      <c r="I776" s="75"/>
      <c r="J776" s="75"/>
      <c r="K776" s="75"/>
      <c r="L776" s="76"/>
      <c r="M776" s="77">
        <f t="shared" si="307"/>
        <v>0</v>
      </c>
      <c r="N776" s="78"/>
      <c r="O776" s="78"/>
      <c r="P776" s="78"/>
      <c r="Q776" s="78"/>
      <c r="R776" s="81"/>
      <c r="S776" s="62"/>
      <c r="T776" s="62"/>
      <c r="U776" s="62"/>
      <c r="V776" s="108"/>
      <c r="W776" s="108"/>
      <c r="X776" s="63"/>
      <c r="Y776" s="109"/>
      <c r="Z776" s="63"/>
      <c r="AA776" s="64"/>
      <c r="AB776" s="65"/>
      <c r="AC776" s="65"/>
      <c r="AD776" s="65"/>
      <c r="AE776" s="65"/>
      <c r="AF776" s="66"/>
      <c r="AG776" s="82"/>
      <c r="AH776" s="85"/>
      <c r="AI776" s="84"/>
      <c r="AJ776" s="83">
        <f t="shared" si="316"/>
        <v>0</v>
      </c>
      <c r="AK776" s="84" t="s">
        <v>77</v>
      </c>
      <c r="AL776" s="75" t="s">
        <v>77</v>
      </c>
      <c r="AM776" s="85" t="s">
        <v>77</v>
      </c>
      <c r="AN776" s="82"/>
      <c r="AO776" s="75"/>
      <c r="AP776" s="85"/>
      <c r="AQ776" s="82" t="s">
        <v>75</v>
      </c>
      <c r="AR776" s="75" t="s">
        <v>75</v>
      </c>
      <c r="AS776" s="75" t="s">
        <v>75</v>
      </c>
      <c r="AT776" s="75" t="s">
        <v>75</v>
      </c>
      <c r="AU776" s="85" t="s">
        <v>75</v>
      </c>
      <c r="AV776" s="86">
        <f t="shared" si="270"/>
        <v>0</v>
      </c>
      <c r="AW776" s="108"/>
      <c r="AX776" s="108"/>
      <c r="AY776" s="108"/>
      <c r="AZ776" s="108"/>
      <c r="BA776" s="108"/>
      <c r="BB776" s="108"/>
      <c r="BC776" s="108"/>
      <c r="BD776" s="108"/>
      <c r="BE776" s="63"/>
    </row>
    <row r="777" spans="1:57" ht="34.049999999999997" customHeight="1" x14ac:dyDescent="0.3">
      <c r="A777" s="702"/>
      <c r="B777" s="675"/>
      <c r="C777" s="672"/>
      <c r="D777" s="72" t="s">
        <v>78</v>
      </c>
      <c r="E777" s="678"/>
      <c r="F777" s="672"/>
      <c r="G777" s="73">
        <f t="shared" si="269"/>
        <v>0</v>
      </c>
      <c r="H777" s="74">
        <f t="shared" si="275"/>
        <v>0</v>
      </c>
      <c r="I777" s="75"/>
      <c r="J777" s="75"/>
      <c r="K777" s="75"/>
      <c r="L777" s="76"/>
      <c r="M777" s="77">
        <f t="shared" si="307"/>
        <v>0</v>
      </c>
      <c r="N777" s="78"/>
      <c r="O777" s="78"/>
      <c r="P777" s="78"/>
      <c r="Q777" s="78"/>
      <c r="R777" s="81"/>
      <c r="S777" s="62"/>
      <c r="T777" s="62"/>
      <c r="U777" s="62"/>
      <c r="V777" s="108"/>
      <c r="W777" s="108"/>
      <c r="X777" s="63"/>
      <c r="Y777" s="109"/>
      <c r="Z777" s="63"/>
      <c r="AA777" s="64"/>
      <c r="AB777" s="65"/>
      <c r="AC777" s="65"/>
      <c r="AD777" s="65"/>
      <c r="AE777" s="65"/>
      <c r="AF777" s="66"/>
      <c r="AG777" s="82"/>
      <c r="AH777" s="85"/>
      <c r="AI777" s="84"/>
      <c r="AJ777" s="83">
        <f>SUM(AK777:AM777)</f>
        <v>0</v>
      </c>
      <c r="AK777" s="84"/>
      <c r="AL777" s="75"/>
      <c r="AM777" s="85"/>
      <c r="AN777" s="82" t="s">
        <v>75</v>
      </c>
      <c r="AO777" s="75" t="s">
        <v>75</v>
      </c>
      <c r="AP777" s="85" t="s">
        <v>75</v>
      </c>
      <c r="AQ777" s="82" t="s">
        <v>75</v>
      </c>
      <c r="AR777" s="75" t="s">
        <v>75</v>
      </c>
      <c r="AS777" s="75" t="s">
        <v>75</v>
      </c>
      <c r="AT777" s="75" t="s">
        <v>75</v>
      </c>
      <c r="AU777" s="85" t="s">
        <v>75</v>
      </c>
      <c r="AV777" s="86">
        <f t="shared" si="270"/>
        <v>0</v>
      </c>
      <c r="AW777" s="108"/>
      <c r="AX777" s="108"/>
      <c r="AY777" s="108"/>
      <c r="AZ777" s="108"/>
      <c r="BA777" s="108"/>
      <c r="BB777" s="108"/>
      <c r="BC777" s="108"/>
      <c r="BD777" s="108"/>
      <c r="BE777" s="63"/>
    </row>
    <row r="778" spans="1:57" ht="34.049999999999997" customHeight="1" x14ac:dyDescent="0.3">
      <c r="A778" s="702"/>
      <c r="B778" s="675"/>
      <c r="C778" s="672"/>
      <c r="D778" s="72" t="s">
        <v>79</v>
      </c>
      <c r="E778" s="678"/>
      <c r="F778" s="672"/>
      <c r="G778" s="73">
        <f t="shared" si="269"/>
        <v>26</v>
      </c>
      <c r="H778" s="74">
        <f t="shared" si="275"/>
        <v>0</v>
      </c>
      <c r="I778" s="75"/>
      <c r="J778" s="75"/>
      <c r="K778" s="75"/>
      <c r="L778" s="76"/>
      <c r="M778" s="77">
        <f t="shared" si="307"/>
        <v>26</v>
      </c>
      <c r="N778" s="78"/>
      <c r="O778" s="78"/>
      <c r="P778" s="78"/>
      <c r="Q778" s="78"/>
      <c r="R778" s="81">
        <v>26</v>
      </c>
      <c r="S778" s="62">
        <v>2</v>
      </c>
      <c r="T778" s="62"/>
      <c r="U778" s="62"/>
      <c r="V778" s="108">
        <v>24</v>
      </c>
      <c r="W778" s="108"/>
      <c r="X778" s="63"/>
      <c r="Y778" s="109">
        <v>24</v>
      </c>
      <c r="Z778" s="63">
        <v>2</v>
      </c>
      <c r="AA778" s="64"/>
      <c r="AB778" s="65">
        <v>4</v>
      </c>
      <c r="AC778" s="65">
        <v>3</v>
      </c>
      <c r="AD778" s="65">
        <v>2</v>
      </c>
      <c r="AE778" s="65">
        <v>10</v>
      </c>
      <c r="AF778" s="66">
        <v>5</v>
      </c>
      <c r="AG778" s="82">
        <v>42</v>
      </c>
      <c r="AH778" s="85">
        <v>22</v>
      </c>
      <c r="AI778" s="84">
        <v>95.2</v>
      </c>
      <c r="AJ778" s="83">
        <f t="shared" ref="AJ778:AJ779" si="317">SUM(AQ778:AU778)</f>
        <v>26</v>
      </c>
      <c r="AK778" s="84" t="s">
        <v>77</v>
      </c>
      <c r="AL778" s="75" t="s">
        <v>77</v>
      </c>
      <c r="AM778" s="85" t="s">
        <v>77</v>
      </c>
      <c r="AN778" s="82" t="s">
        <v>75</v>
      </c>
      <c r="AO778" s="75" t="s">
        <v>75</v>
      </c>
      <c r="AP778" s="85" t="s">
        <v>75</v>
      </c>
      <c r="AQ778" s="82">
        <v>1</v>
      </c>
      <c r="AR778" s="75">
        <v>5</v>
      </c>
      <c r="AS778" s="75">
        <v>20</v>
      </c>
      <c r="AT778" s="75"/>
      <c r="AU778" s="85"/>
      <c r="AV778" s="86">
        <f t="shared" si="270"/>
        <v>0</v>
      </c>
      <c r="AW778" s="108"/>
      <c r="AX778" s="108"/>
      <c r="AY778" s="108"/>
      <c r="AZ778" s="108"/>
      <c r="BA778" s="108"/>
      <c r="BB778" s="108"/>
      <c r="BC778" s="108"/>
      <c r="BD778" s="108"/>
      <c r="BE778" s="63"/>
    </row>
    <row r="779" spans="1:57" ht="34.049999999999997" customHeight="1" x14ac:dyDescent="0.3">
      <c r="A779" s="702"/>
      <c r="B779" s="676"/>
      <c r="C779" s="673"/>
      <c r="D779" s="89" t="s">
        <v>80</v>
      </c>
      <c r="E779" s="679"/>
      <c r="F779" s="673"/>
      <c r="G779" s="90">
        <f t="shared" si="269"/>
        <v>0</v>
      </c>
      <c r="H779" s="91">
        <f t="shared" si="275"/>
        <v>0</v>
      </c>
      <c r="I779" s="92"/>
      <c r="J779" s="92"/>
      <c r="K779" s="92"/>
      <c r="L779" s="93"/>
      <c r="M779" s="110">
        <f t="shared" si="307"/>
        <v>0</v>
      </c>
      <c r="N779" s="98"/>
      <c r="O779" s="98"/>
      <c r="P779" s="98"/>
      <c r="Q779" s="98"/>
      <c r="R779" s="99"/>
      <c r="S779" s="100"/>
      <c r="T779" s="100"/>
      <c r="U779" s="100"/>
      <c r="V779" s="78"/>
      <c r="W779" s="78"/>
      <c r="X779" s="81"/>
      <c r="Y779" s="80"/>
      <c r="Z779" s="81"/>
      <c r="AA779" s="82"/>
      <c r="AB779" s="75"/>
      <c r="AC779" s="75"/>
      <c r="AD779" s="75"/>
      <c r="AE779" s="75"/>
      <c r="AF779" s="76"/>
      <c r="AG779" s="103"/>
      <c r="AH779" s="106"/>
      <c r="AI779" s="111"/>
      <c r="AJ779" s="112">
        <f t="shared" si="317"/>
        <v>0</v>
      </c>
      <c r="AK779" s="105" t="s">
        <v>75</v>
      </c>
      <c r="AL779" s="92" t="s">
        <v>75</v>
      </c>
      <c r="AM779" s="106" t="s">
        <v>75</v>
      </c>
      <c r="AN779" s="103" t="s">
        <v>75</v>
      </c>
      <c r="AO779" s="92" t="s">
        <v>77</v>
      </c>
      <c r="AP779" s="106" t="s">
        <v>77</v>
      </c>
      <c r="AQ779" s="103"/>
      <c r="AR779" s="92"/>
      <c r="AS779" s="92"/>
      <c r="AT779" s="92"/>
      <c r="AU779" s="106"/>
      <c r="AV779" s="107">
        <f t="shared" si="270"/>
        <v>0</v>
      </c>
      <c r="AW779" s="78"/>
      <c r="AX779" s="78"/>
      <c r="AY779" s="78"/>
      <c r="AZ779" s="78"/>
      <c r="BA779" s="78"/>
      <c r="BB779" s="78"/>
      <c r="BC779" s="78"/>
      <c r="BD779" s="78"/>
      <c r="BE779" s="81"/>
    </row>
    <row r="780" spans="1:57" ht="34.049999999999997" customHeight="1" x14ac:dyDescent="0.3">
      <c r="A780" s="702"/>
      <c r="B780" s="674" t="s">
        <v>394</v>
      </c>
      <c r="C780" s="671" t="s">
        <v>395</v>
      </c>
      <c r="D780" s="51" t="s">
        <v>74</v>
      </c>
      <c r="E780" s="724">
        <v>35</v>
      </c>
      <c r="F780" s="681">
        <f>E780-SUM(M780:M784)</f>
        <v>17</v>
      </c>
      <c r="G780" s="53">
        <f t="shared" si="269"/>
        <v>0</v>
      </c>
      <c r="H780" s="54">
        <f t="shared" si="275"/>
        <v>0</v>
      </c>
      <c r="I780" s="55"/>
      <c r="J780" s="55"/>
      <c r="K780" s="55"/>
      <c r="L780" s="56"/>
      <c r="M780" s="57">
        <f t="shared" si="307"/>
        <v>0</v>
      </c>
      <c r="N780" s="58"/>
      <c r="O780" s="58"/>
      <c r="P780" s="58"/>
      <c r="Q780" s="58"/>
      <c r="R780" s="61"/>
      <c r="S780" s="113"/>
      <c r="T780" s="113"/>
      <c r="U780" s="113"/>
      <c r="V780" s="58"/>
      <c r="W780" s="58"/>
      <c r="X780" s="61"/>
      <c r="Y780" s="60"/>
      <c r="Z780" s="61"/>
      <c r="AA780" s="67"/>
      <c r="AB780" s="55"/>
      <c r="AC780" s="55"/>
      <c r="AD780" s="55"/>
      <c r="AE780" s="55"/>
      <c r="AF780" s="56"/>
      <c r="AG780" s="67"/>
      <c r="AH780" s="70"/>
      <c r="AI780" s="69"/>
      <c r="AJ780" s="68">
        <f t="shared" ref="AJ780:AJ781" si="318">SUM(AN780:AP780)</f>
        <v>0</v>
      </c>
      <c r="AK780" s="69" t="s">
        <v>75</v>
      </c>
      <c r="AL780" s="55" t="s">
        <v>75</v>
      </c>
      <c r="AM780" s="70" t="s">
        <v>75</v>
      </c>
      <c r="AN780" s="67"/>
      <c r="AO780" s="55"/>
      <c r="AP780" s="70"/>
      <c r="AQ780" s="67" t="s">
        <v>75</v>
      </c>
      <c r="AR780" s="55" t="s">
        <v>75</v>
      </c>
      <c r="AS780" s="55" t="s">
        <v>75</v>
      </c>
      <c r="AT780" s="55" t="s">
        <v>75</v>
      </c>
      <c r="AU780" s="70" t="s">
        <v>75</v>
      </c>
      <c r="AV780" s="71">
        <f t="shared" si="270"/>
        <v>0</v>
      </c>
      <c r="AW780" s="58"/>
      <c r="AX780" s="58"/>
      <c r="AY780" s="58"/>
      <c r="AZ780" s="58"/>
      <c r="BA780" s="58"/>
      <c r="BB780" s="58"/>
      <c r="BC780" s="58"/>
      <c r="BD780" s="58"/>
      <c r="BE780" s="61"/>
    </row>
    <row r="781" spans="1:57" ht="34.049999999999997" customHeight="1" x14ac:dyDescent="0.3">
      <c r="A781" s="702"/>
      <c r="B781" s="675"/>
      <c r="C781" s="672"/>
      <c r="D781" s="72" t="s">
        <v>76</v>
      </c>
      <c r="E781" s="678"/>
      <c r="F781" s="672"/>
      <c r="G781" s="73">
        <f t="shared" si="269"/>
        <v>0</v>
      </c>
      <c r="H781" s="74">
        <f t="shared" si="275"/>
        <v>0</v>
      </c>
      <c r="I781" s="75"/>
      <c r="J781" s="75"/>
      <c r="K781" s="75"/>
      <c r="L781" s="76"/>
      <c r="M781" s="77">
        <f t="shared" si="307"/>
        <v>0</v>
      </c>
      <c r="N781" s="78"/>
      <c r="O781" s="78"/>
      <c r="P781" s="78"/>
      <c r="Q781" s="78"/>
      <c r="R781" s="81"/>
      <c r="S781" s="62"/>
      <c r="T781" s="62"/>
      <c r="U781" s="62"/>
      <c r="V781" s="108"/>
      <c r="W781" s="108"/>
      <c r="X781" s="63"/>
      <c r="Y781" s="109"/>
      <c r="Z781" s="63"/>
      <c r="AA781" s="64"/>
      <c r="AB781" s="65"/>
      <c r="AC781" s="65"/>
      <c r="AD781" s="65"/>
      <c r="AE781" s="65"/>
      <c r="AF781" s="66"/>
      <c r="AG781" s="82"/>
      <c r="AH781" s="85"/>
      <c r="AI781" s="84"/>
      <c r="AJ781" s="83">
        <f t="shared" si="318"/>
        <v>0</v>
      </c>
      <c r="AK781" s="84" t="s">
        <v>77</v>
      </c>
      <c r="AL781" s="75" t="s">
        <v>77</v>
      </c>
      <c r="AM781" s="85" t="s">
        <v>77</v>
      </c>
      <c r="AN781" s="82"/>
      <c r="AO781" s="75"/>
      <c r="AP781" s="85"/>
      <c r="AQ781" s="82" t="s">
        <v>75</v>
      </c>
      <c r="AR781" s="75" t="s">
        <v>75</v>
      </c>
      <c r="AS781" s="75" t="s">
        <v>75</v>
      </c>
      <c r="AT781" s="75" t="s">
        <v>75</v>
      </c>
      <c r="AU781" s="85" t="s">
        <v>75</v>
      </c>
      <c r="AV781" s="86">
        <f t="shared" si="270"/>
        <v>0</v>
      </c>
      <c r="AW781" s="108"/>
      <c r="AX781" s="108"/>
      <c r="AY781" s="108"/>
      <c r="AZ781" s="108"/>
      <c r="BA781" s="108"/>
      <c r="BB781" s="108"/>
      <c r="BC781" s="108"/>
      <c r="BD781" s="108"/>
      <c r="BE781" s="63"/>
    </row>
    <row r="782" spans="1:57" ht="34.049999999999997" customHeight="1" x14ac:dyDescent="0.3">
      <c r="A782" s="702"/>
      <c r="B782" s="675"/>
      <c r="C782" s="672"/>
      <c r="D782" s="72" t="s">
        <v>78</v>
      </c>
      <c r="E782" s="678"/>
      <c r="F782" s="672"/>
      <c r="G782" s="73">
        <f t="shared" si="269"/>
        <v>0</v>
      </c>
      <c r="H782" s="74">
        <f t="shared" si="275"/>
        <v>0</v>
      </c>
      <c r="I782" s="75"/>
      <c r="J782" s="75"/>
      <c r="K782" s="75"/>
      <c r="L782" s="76"/>
      <c r="M782" s="77">
        <f t="shared" si="307"/>
        <v>0</v>
      </c>
      <c r="N782" s="78"/>
      <c r="O782" s="78"/>
      <c r="P782" s="78"/>
      <c r="Q782" s="78"/>
      <c r="R782" s="81"/>
      <c r="S782" s="62"/>
      <c r="T782" s="62"/>
      <c r="U782" s="62"/>
      <c r="V782" s="108"/>
      <c r="W782" s="108"/>
      <c r="X782" s="63"/>
      <c r="Y782" s="109"/>
      <c r="Z782" s="63"/>
      <c r="AA782" s="64"/>
      <c r="AB782" s="65"/>
      <c r="AC782" s="65"/>
      <c r="AD782" s="65"/>
      <c r="AE782" s="65"/>
      <c r="AF782" s="66"/>
      <c r="AG782" s="82"/>
      <c r="AH782" s="85"/>
      <c r="AI782" s="84"/>
      <c r="AJ782" s="83">
        <f>SUM(AK782:AM782)</f>
        <v>0</v>
      </c>
      <c r="AK782" s="84"/>
      <c r="AL782" s="75"/>
      <c r="AM782" s="85"/>
      <c r="AN782" s="82" t="s">
        <v>75</v>
      </c>
      <c r="AO782" s="75" t="s">
        <v>75</v>
      </c>
      <c r="AP782" s="85" t="s">
        <v>75</v>
      </c>
      <c r="AQ782" s="82" t="s">
        <v>75</v>
      </c>
      <c r="AR782" s="75" t="s">
        <v>75</v>
      </c>
      <c r="AS782" s="75" t="s">
        <v>75</v>
      </c>
      <c r="AT782" s="75" t="s">
        <v>75</v>
      </c>
      <c r="AU782" s="85" t="s">
        <v>75</v>
      </c>
      <c r="AV782" s="86">
        <f t="shared" si="270"/>
        <v>0</v>
      </c>
      <c r="AW782" s="108"/>
      <c r="AX782" s="108"/>
      <c r="AY782" s="108"/>
      <c r="AZ782" s="108"/>
      <c r="BA782" s="108"/>
      <c r="BB782" s="108"/>
      <c r="BC782" s="108"/>
      <c r="BD782" s="108"/>
      <c r="BE782" s="63"/>
    </row>
    <row r="783" spans="1:57" ht="34.049999999999997" customHeight="1" x14ac:dyDescent="0.3">
      <c r="A783" s="702"/>
      <c r="B783" s="675"/>
      <c r="C783" s="672"/>
      <c r="D783" s="72" t="s">
        <v>79</v>
      </c>
      <c r="E783" s="678"/>
      <c r="F783" s="672"/>
      <c r="G783" s="73">
        <f t="shared" si="269"/>
        <v>19</v>
      </c>
      <c r="H783" s="74">
        <f t="shared" si="275"/>
        <v>1</v>
      </c>
      <c r="I783" s="75">
        <v>1</v>
      </c>
      <c r="J783" s="75"/>
      <c r="K783" s="75"/>
      <c r="L783" s="76"/>
      <c r="M783" s="77">
        <f t="shared" si="307"/>
        <v>18</v>
      </c>
      <c r="N783" s="78"/>
      <c r="O783" s="78"/>
      <c r="P783" s="78"/>
      <c r="Q783" s="78"/>
      <c r="R783" s="81">
        <v>18</v>
      </c>
      <c r="S783" s="62">
        <v>3</v>
      </c>
      <c r="T783" s="62"/>
      <c r="U783" s="62"/>
      <c r="V783" s="108">
        <v>15</v>
      </c>
      <c r="W783" s="108"/>
      <c r="X783" s="63"/>
      <c r="Y783" s="109">
        <v>18</v>
      </c>
      <c r="Z783" s="63"/>
      <c r="AA783" s="64"/>
      <c r="AB783" s="65">
        <v>6</v>
      </c>
      <c r="AC783" s="65">
        <v>6</v>
      </c>
      <c r="AD783" s="65">
        <v>3</v>
      </c>
      <c r="AE783" s="65">
        <v>5</v>
      </c>
      <c r="AF783" s="66">
        <v>2</v>
      </c>
      <c r="AG783" s="82">
        <v>41</v>
      </c>
      <c r="AH783" s="85">
        <v>24</v>
      </c>
      <c r="AI783" s="84">
        <v>74</v>
      </c>
      <c r="AJ783" s="83">
        <f t="shared" ref="AJ783:AJ784" si="319">SUM(AQ783:AU783)</f>
        <v>18</v>
      </c>
      <c r="AK783" s="84" t="s">
        <v>77</v>
      </c>
      <c r="AL783" s="75" t="s">
        <v>77</v>
      </c>
      <c r="AM783" s="85" t="s">
        <v>77</v>
      </c>
      <c r="AN783" s="82" t="s">
        <v>75</v>
      </c>
      <c r="AO783" s="75" t="s">
        <v>75</v>
      </c>
      <c r="AP783" s="85" t="s">
        <v>75</v>
      </c>
      <c r="AQ783" s="82">
        <v>2</v>
      </c>
      <c r="AR783" s="75">
        <v>12</v>
      </c>
      <c r="AS783" s="75">
        <v>4</v>
      </c>
      <c r="AT783" s="75"/>
      <c r="AU783" s="85"/>
      <c r="AV783" s="86">
        <f t="shared" si="270"/>
        <v>1</v>
      </c>
      <c r="AW783" s="108"/>
      <c r="AX783" s="108"/>
      <c r="AY783" s="108"/>
      <c r="AZ783" s="108"/>
      <c r="BA783" s="108"/>
      <c r="BB783" s="108"/>
      <c r="BC783" s="108">
        <v>1</v>
      </c>
      <c r="BD783" s="108"/>
      <c r="BE783" s="63"/>
    </row>
    <row r="784" spans="1:57" ht="34.049999999999997" customHeight="1" x14ac:dyDescent="0.3">
      <c r="A784" s="702"/>
      <c r="B784" s="676"/>
      <c r="C784" s="673"/>
      <c r="D784" s="89" t="s">
        <v>80</v>
      </c>
      <c r="E784" s="679"/>
      <c r="F784" s="673"/>
      <c r="G784" s="90">
        <f t="shared" si="269"/>
        <v>0</v>
      </c>
      <c r="H784" s="91">
        <f t="shared" si="275"/>
        <v>0</v>
      </c>
      <c r="I784" s="92"/>
      <c r="J784" s="92"/>
      <c r="K784" s="92"/>
      <c r="L784" s="93"/>
      <c r="M784" s="110">
        <f t="shared" si="307"/>
        <v>0</v>
      </c>
      <c r="N784" s="98"/>
      <c r="O784" s="98"/>
      <c r="P784" s="98"/>
      <c r="Q784" s="98"/>
      <c r="R784" s="99"/>
      <c r="S784" s="114"/>
      <c r="T784" s="114"/>
      <c r="U784" s="114"/>
      <c r="V784" s="98"/>
      <c r="W784" s="98"/>
      <c r="X784" s="99"/>
      <c r="Y784" s="97"/>
      <c r="Z784" s="99"/>
      <c r="AA784" s="103"/>
      <c r="AB784" s="92"/>
      <c r="AC784" s="92"/>
      <c r="AD784" s="92"/>
      <c r="AE784" s="92"/>
      <c r="AF784" s="93"/>
      <c r="AG784" s="103"/>
      <c r="AH784" s="106"/>
      <c r="AI784" s="105"/>
      <c r="AJ784" s="104">
        <f t="shared" si="319"/>
        <v>0</v>
      </c>
      <c r="AK784" s="105" t="s">
        <v>75</v>
      </c>
      <c r="AL784" s="92" t="s">
        <v>75</v>
      </c>
      <c r="AM784" s="106" t="s">
        <v>75</v>
      </c>
      <c r="AN784" s="103" t="s">
        <v>75</v>
      </c>
      <c r="AO784" s="92" t="s">
        <v>77</v>
      </c>
      <c r="AP784" s="106" t="s">
        <v>77</v>
      </c>
      <c r="AQ784" s="103"/>
      <c r="AR784" s="92"/>
      <c r="AS784" s="92"/>
      <c r="AT784" s="92"/>
      <c r="AU784" s="106"/>
      <c r="AV784" s="107">
        <f t="shared" si="270"/>
        <v>0</v>
      </c>
      <c r="AW784" s="98"/>
      <c r="AX784" s="98"/>
      <c r="AY784" s="98"/>
      <c r="AZ784" s="98"/>
      <c r="BA784" s="98"/>
      <c r="BB784" s="98"/>
      <c r="BC784" s="98"/>
      <c r="BD784" s="98"/>
      <c r="BE784" s="99"/>
    </row>
    <row r="785" spans="1:57" ht="34.049999999999997" customHeight="1" x14ac:dyDescent="0.3">
      <c r="A785" s="702"/>
      <c r="B785" s="674" t="s">
        <v>396</v>
      </c>
      <c r="C785" s="671" t="s">
        <v>397</v>
      </c>
      <c r="D785" s="51" t="s">
        <v>74</v>
      </c>
      <c r="E785" s="724">
        <v>5</v>
      </c>
      <c r="F785" s="681">
        <f>E785-SUM(M785:M789)</f>
        <v>0</v>
      </c>
      <c r="G785" s="53">
        <f t="shared" si="269"/>
        <v>0</v>
      </c>
      <c r="H785" s="54">
        <f t="shared" si="275"/>
        <v>0</v>
      </c>
      <c r="I785" s="55"/>
      <c r="J785" s="55"/>
      <c r="K785" s="55"/>
      <c r="L785" s="56"/>
      <c r="M785" s="57">
        <f t="shared" si="307"/>
        <v>0</v>
      </c>
      <c r="N785" s="58"/>
      <c r="O785" s="58"/>
      <c r="P785" s="58"/>
      <c r="Q785" s="58"/>
      <c r="R785" s="59"/>
      <c r="S785" s="60"/>
      <c r="T785" s="58"/>
      <c r="U785" s="58"/>
      <c r="V785" s="55"/>
      <c r="W785" s="58"/>
      <c r="X785" s="61"/>
      <c r="Y785" s="62"/>
      <c r="Z785" s="63"/>
      <c r="AA785" s="64"/>
      <c r="AB785" s="65"/>
      <c r="AC785" s="65"/>
      <c r="AD785" s="65"/>
      <c r="AE785" s="65"/>
      <c r="AF785" s="66"/>
      <c r="AG785" s="64"/>
      <c r="AH785" s="66"/>
      <c r="AI785" s="67"/>
      <c r="AJ785" s="68">
        <f t="shared" ref="AJ785:AJ786" si="320">SUM(AN785:AP785)</f>
        <v>0</v>
      </c>
      <c r="AK785" s="69" t="s">
        <v>75</v>
      </c>
      <c r="AL785" s="55" t="s">
        <v>75</v>
      </c>
      <c r="AM785" s="70" t="s">
        <v>75</v>
      </c>
      <c r="AN785" s="67"/>
      <c r="AO785" s="55"/>
      <c r="AP785" s="70"/>
      <c r="AQ785" s="67" t="s">
        <v>75</v>
      </c>
      <c r="AR785" s="55" t="s">
        <v>75</v>
      </c>
      <c r="AS785" s="55" t="s">
        <v>75</v>
      </c>
      <c r="AT785" s="55" t="s">
        <v>75</v>
      </c>
      <c r="AU785" s="56" t="s">
        <v>75</v>
      </c>
      <c r="AV785" s="71">
        <f t="shared" si="270"/>
        <v>0</v>
      </c>
      <c r="AW785" s="58"/>
      <c r="AX785" s="58"/>
      <c r="AY785" s="58"/>
      <c r="AZ785" s="58"/>
      <c r="BA785" s="58"/>
      <c r="BB785" s="58"/>
      <c r="BC785" s="58"/>
      <c r="BD785" s="58"/>
      <c r="BE785" s="61"/>
    </row>
    <row r="786" spans="1:57" ht="34.049999999999997" customHeight="1" x14ac:dyDescent="0.3">
      <c r="A786" s="702"/>
      <c r="B786" s="675"/>
      <c r="C786" s="672"/>
      <c r="D786" s="72" t="s">
        <v>76</v>
      </c>
      <c r="E786" s="678"/>
      <c r="F786" s="672"/>
      <c r="G786" s="73">
        <f t="shared" si="269"/>
        <v>0</v>
      </c>
      <c r="H786" s="74">
        <f t="shared" si="275"/>
        <v>0</v>
      </c>
      <c r="I786" s="75"/>
      <c r="J786" s="75"/>
      <c r="K786" s="75"/>
      <c r="L786" s="76"/>
      <c r="M786" s="77">
        <f t="shared" si="307"/>
        <v>0</v>
      </c>
      <c r="N786" s="78"/>
      <c r="O786" s="78"/>
      <c r="P786" s="78"/>
      <c r="Q786" s="78"/>
      <c r="R786" s="79"/>
      <c r="S786" s="80"/>
      <c r="T786" s="75"/>
      <c r="U786" s="75"/>
      <c r="V786" s="78"/>
      <c r="W786" s="78"/>
      <c r="X786" s="81"/>
      <c r="Y786" s="62"/>
      <c r="Z786" s="63"/>
      <c r="AA786" s="64"/>
      <c r="AB786" s="65"/>
      <c r="AC786" s="65"/>
      <c r="AD786" s="65"/>
      <c r="AE786" s="65"/>
      <c r="AF786" s="66"/>
      <c r="AG786" s="82"/>
      <c r="AH786" s="76"/>
      <c r="AI786" s="82"/>
      <c r="AJ786" s="83">
        <f t="shared" si="320"/>
        <v>0</v>
      </c>
      <c r="AK786" s="84" t="s">
        <v>77</v>
      </c>
      <c r="AL786" s="75" t="s">
        <v>77</v>
      </c>
      <c r="AM786" s="85" t="s">
        <v>77</v>
      </c>
      <c r="AN786" s="82"/>
      <c r="AO786" s="75"/>
      <c r="AP786" s="85"/>
      <c r="AQ786" s="82" t="s">
        <v>75</v>
      </c>
      <c r="AR786" s="75" t="s">
        <v>75</v>
      </c>
      <c r="AS786" s="75" t="s">
        <v>75</v>
      </c>
      <c r="AT786" s="75" t="s">
        <v>75</v>
      </c>
      <c r="AU786" s="76" t="s">
        <v>75</v>
      </c>
      <c r="AV786" s="86">
        <f t="shared" si="270"/>
        <v>0</v>
      </c>
      <c r="AW786" s="78"/>
      <c r="AX786" s="78"/>
      <c r="AY786" s="78"/>
      <c r="AZ786" s="78"/>
      <c r="BA786" s="78"/>
      <c r="BB786" s="78"/>
      <c r="BC786" s="78"/>
      <c r="BD786" s="78"/>
      <c r="BE786" s="81"/>
    </row>
    <row r="787" spans="1:57" ht="34.049999999999997" customHeight="1" x14ac:dyDescent="0.3">
      <c r="A787" s="702"/>
      <c r="B787" s="675"/>
      <c r="C787" s="672"/>
      <c r="D787" s="72" t="s">
        <v>78</v>
      </c>
      <c r="E787" s="678"/>
      <c r="F787" s="672"/>
      <c r="G787" s="73">
        <f t="shared" si="269"/>
        <v>0</v>
      </c>
      <c r="H787" s="74">
        <f t="shared" si="275"/>
        <v>0</v>
      </c>
      <c r="I787" s="75"/>
      <c r="J787" s="75"/>
      <c r="K787" s="75"/>
      <c r="L787" s="76"/>
      <c r="M787" s="77">
        <f t="shared" si="307"/>
        <v>0</v>
      </c>
      <c r="N787" s="78"/>
      <c r="O787" s="78"/>
      <c r="P787" s="78"/>
      <c r="Q787" s="87"/>
      <c r="R787" s="79"/>
      <c r="S787" s="80"/>
      <c r="T787" s="78"/>
      <c r="U787" s="78"/>
      <c r="V787" s="78"/>
      <c r="W787" s="78"/>
      <c r="X787" s="81"/>
      <c r="Y787" s="62"/>
      <c r="Z787" s="63"/>
      <c r="AA787" s="64"/>
      <c r="AB787" s="65"/>
      <c r="AC787" s="65"/>
      <c r="AD787" s="65"/>
      <c r="AE787" s="65"/>
      <c r="AF787" s="66"/>
      <c r="AG787" s="82"/>
      <c r="AH787" s="76"/>
      <c r="AI787" s="82"/>
      <c r="AJ787" s="83">
        <f>SUM(AK787:AM787)</f>
        <v>0</v>
      </c>
      <c r="AK787" s="84"/>
      <c r="AL787" s="75"/>
      <c r="AM787" s="85"/>
      <c r="AN787" s="82" t="s">
        <v>75</v>
      </c>
      <c r="AO787" s="75" t="s">
        <v>75</v>
      </c>
      <c r="AP787" s="85" t="s">
        <v>75</v>
      </c>
      <c r="AQ787" s="82" t="s">
        <v>75</v>
      </c>
      <c r="AR787" s="75" t="s">
        <v>75</v>
      </c>
      <c r="AS787" s="75" t="s">
        <v>75</v>
      </c>
      <c r="AT787" s="75" t="s">
        <v>75</v>
      </c>
      <c r="AU787" s="76" t="s">
        <v>75</v>
      </c>
      <c r="AV787" s="86">
        <f t="shared" si="270"/>
        <v>0</v>
      </c>
      <c r="AW787" s="78"/>
      <c r="AX787" s="78"/>
      <c r="AY787" s="78"/>
      <c r="AZ787" s="78"/>
      <c r="BA787" s="78"/>
      <c r="BB787" s="78"/>
      <c r="BC787" s="78"/>
      <c r="BD787" s="78"/>
      <c r="BE787" s="81"/>
    </row>
    <row r="788" spans="1:57" ht="34.049999999999997" customHeight="1" x14ac:dyDescent="0.3">
      <c r="A788" s="702"/>
      <c r="B788" s="675"/>
      <c r="C788" s="672"/>
      <c r="D788" s="72" t="s">
        <v>79</v>
      </c>
      <c r="E788" s="678"/>
      <c r="F788" s="672"/>
      <c r="G788" s="73">
        <f t="shared" si="269"/>
        <v>5</v>
      </c>
      <c r="H788" s="74">
        <f t="shared" si="275"/>
        <v>0</v>
      </c>
      <c r="I788" s="75"/>
      <c r="J788" s="75"/>
      <c r="K788" s="75"/>
      <c r="L788" s="76"/>
      <c r="M788" s="77">
        <f t="shared" si="307"/>
        <v>5</v>
      </c>
      <c r="N788" s="78"/>
      <c r="O788" s="78"/>
      <c r="P788" s="78"/>
      <c r="Q788" s="78"/>
      <c r="R788" s="79">
        <v>5</v>
      </c>
      <c r="S788" s="80"/>
      <c r="T788" s="78"/>
      <c r="U788" s="78"/>
      <c r="V788" s="78">
        <v>5</v>
      </c>
      <c r="W788" s="78"/>
      <c r="X788" s="81"/>
      <c r="Y788" s="62">
        <v>4</v>
      </c>
      <c r="Z788" s="63">
        <v>1</v>
      </c>
      <c r="AA788" s="64"/>
      <c r="AB788" s="65">
        <v>1</v>
      </c>
      <c r="AC788" s="65">
        <v>1</v>
      </c>
      <c r="AD788" s="65"/>
      <c r="AE788" s="65"/>
      <c r="AF788" s="66"/>
      <c r="AG788" s="82">
        <v>47</v>
      </c>
      <c r="AH788" s="76">
        <v>22</v>
      </c>
      <c r="AI788" s="82">
        <v>127</v>
      </c>
      <c r="AJ788" s="83">
        <f t="shared" ref="AJ788:AJ789" si="321">SUM(AQ788:AU788)</f>
        <v>5</v>
      </c>
      <c r="AK788" s="84" t="s">
        <v>77</v>
      </c>
      <c r="AL788" s="75" t="s">
        <v>77</v>
      </c>
      <c r="AM788" s="85" t="s">
        <v>77</v>
      </c>
      <c r="AN788" s="82" t="s">
        <v>75</v>
      </c>
      <c r="AO788" s="75" t="s">
        <v>75</v>
      </c>
      <c r="AP788" s="85" t="s">
        <v>75</v>
      </c>
      <c r="AQ788" s="88"/>
      <c r="AR788" s="76"/>
      <c r="AS788" s="76">
        <v>1</v>
      </c>
      <c r="AT788" s="76">
        <v>4</v>
      </c>
      <c r="AU788" s="85"/>
      <c r="AV788" s="86">
        <f t="shared" si="270"/>
        <v>0</v>
      </c>
      <c r="AW788" s="78"/>
      <c r="AX788" s="78"/>
      <c r="AY788" s="78"/>
      <c r="AZ788" s="78"/>
      <c r="BA788" s="78"/>
      <c r="BB788" s="78"/>
      <c r="BC788" s="78"/>
      <c r="BD788" s="78"/>
      <c r="BE788" s="81"/>
    </row>
    <row r="789" spans="1:57" ht="34.049999999999997" customHeight="1" x14ac:dyDescent="0.3">
      <c r="A789" s="702"/>
      <c r="B789" s="676"/>
      <c r="C789" s="673"/>
      <c r="D789" s="89" t="s">
        <v>80</v>
      </c>
      <c r="E789" s="679"/>
      <c r="F789" s="673"/>
      <c r="G789" s="90">
        <f t="shared" si="269"/>
        <v>0</v>
      </c>
      <c r="H789" s="91">
        <f t="shared" si="275"/>
        <v>0</v>
      </c>
      <c r="I789" s="92"/>
      <c r="J789" s="92"/>
      <c r="K789" s="92"/>
      <c r="L789" s="93"/>
      <c r="M789" s="94">
        <f t="shared" si="307"/>
        <v>0</v>
      </c>
      <c r="N789" s="95"/>
      <c r="O789" s="95"/>
      <c r="P789" s="95"/>
      <c r="Q789" s="95"/>
      <c r="R789" s="96"/>
      <c r="S789" s="97"/>
      <c r="T789" s="98"/>
      <c r="U789" s="98"/>
      <c r="V789" s="98"/>
      <c r="W789" s="98"/>
      <c r="X789" s="99"/>
      <c r="Y789" s="100"/>
      <c r="Z789" s="81"/>
      <c r="AA789" s="82"/>
      <c r="AB789" s="75"/>
      <c r="AC789" s="75"/>
      <c r="AD789" s="75"/>
      <c r="AE789" s="75"/>
      <c r="AF789" s="76"/>
      <c r="AG789" s="101"/>
      <c r="AH789" s="102"/>
      <c r="AI789" s="103"/>
      <c r="AJ789" s="104">
        <f t="shared" si="321"/>
        <v>0</v>
      </c>
      <c r="AK789" s="105" t="s">
        <v>75</v>
      </c>
      <c r="AL789" s="92" t="s">
        <v>75</v>
      </c>
      <c r="AM789" s="106" t="s">
        <v>75</v>
      </c>
      <c r="AN789" s="103" t="s">
        <v>75</v>
      </c>
      <c r="AO789" s="92" t="s">
        <v>77</v>
      </c>
      <c r="AP789" s="106" t="s">
        <v>77</v>
      </c>
      <c r="AQ789" s="103"/>
      <c r="AR789" s="92"/>
      <c r="AS789" s="92"/>
      <c r="AT789" s="92"/>
      <c r="AU789" s="93"/>
      <c r="AV789" s="107">
        <f t="shared" si="270"/>
        <v>0</v>
      </c>
      <c r="AW789" s="98"/>
      <c r="AX789" s="98"/>
      <c r="AY789" s="98"/>
      <c r="AZ789" s="98"/>
      <c r="BA789" s="98"/>
      <c r="BB789" s="98"/>
      <c r="BC789" s="98"/>
      <c r="BD789" s="98"/>
      <c r="BE789" s="99"/>
    </row>
    <row r="790" spans="1:57" ht="34.049999999999997" customHeight="1" x14ac:dyDescent="0.3">
      <c r="A790" s="702"/>
      <c r="B790" s="674" t="s">
        <v>398</v>
      </c>
      <c r="C790" s="671" t="s">
        <v>399</v>
      </c>
      <c r="D790" s="51" t="s">
        <v>74</v>
      </c>
      <c r="E790" s="724">
        <v>10</v>
      </c>
      <c r="F790" s="681">
        <f>E790-SUM(M790:M794)</f>
        <v>0</v>
      </c>
      <c r="G790" s="53">
        <f t="shared" si="269"/>
        <v>0</v>
      </c>
      <c r="H790" s="54">
        <f t="shared" si="275"/>
        <v>0</v>
      </c>
      <c r="I790" s="55"/>
      <c r="J790" s="55"/>
      <c r="K790" s="55"/>
      <c r="L790" s="56"/>
      <c r="M790" s="57">
        <f t="shared" si="307"/>
        <v>0</v>
      </c>
      <c r="N790" s="58"/>
      <c r="O790" s="58"/>
      <c r="P790" s="58"/>
      <c r="Q790" s="58"/>
      <c r="R790" s="61"/>
      <c r="S790" s="62"/>
      <c r="T790" s="62"/>
      <c r="U790" s="62"/>
      <c r="V790" s="108"/>
      <c r="W790" s="108"/>
      <c r="X790" s="63"/>
      <c r="Y790" s="60"/>
      <c r="Z790" s="61"/>
      <c r="AA790" s="67"/>
      <c r="AB790" s="55"/>
      <c r="AC790" s="55"/>
      <c r="AD790" s="55"/>
      <c r="AE790" s="55"/>
      <c r="AF790" s="56"/>
      <c r="AG790" s="67"/>
      <c r="AH790" s="70"/>
      <c r="AI790" s="69"/>
      <c r="AJ790" s="68">
        <f t="shared" ref="AJ790:AJ791" si="322">SUM(AN790:AP790)</f>
        <v>0</v>
      </c>
      <c r="AK790" s="69" t="s">
        <v>75</v>
      </c>
      <c r="AL790" s="55" t="s">
        <v>75</v>
      </c>
      <c r="AM790" s="70" t="s">
        <v>75</v>
      </c>
      <c r="AN790" s="67"/>
      <c r="AO790" s="55"/>
      <c r="AP790" s="70"/>
      <c r="AQ790" s="67" t="s">
        <v>75</v>
      </c>
      <c r="AR790" s="55" t="s">
        <v>75</v>
      </c>
      <c r="AS790" s="55" t="s">
        <v>75</v>
      </c>
      <c r="AT790" s="55" t="s">
        <v>75</v>
      </c>
      <c r="AU790" s="70" t="s">
        <v>75</v>
      </c>
      <c r="AV790" s="71">
        <f t="shared" si="270"/>
        <v>0</v>
      </c>
      <c r="AW790" s="108"/>
      <c r="AX790" s="108"/>
      <c r="AY790" s="108"/>
      <c r="AZ790" s="108"/>
      <c r="BA790" s="108"/>
      <c r="BB790" s="108"/>
      <c r="BC790" s="108"/>
      <c r="BD790" s="108"/>
      <c r="BE790" s="63"/>
    </row>
    <row r="791" spans="1:57" ht="34.049999999999997" customHeight="1" x14ac:dyDescent="0.3">
      <c r="A791" s="702"/>
      <c r="B791" s="675"/>
      <c r="C791" s="672"/>
      <c r="D791" s="72" t="s">
        <v>76</v>
      </c>
      <c r="E791" s="678"/>
      <c r="F791" s="672"/>
      <c r="G791" s="73">
        <f t="shared" si="269"/>
        <v>0</v>
      </c>
      <c r="H791" s="74">
        <f t="shared" si="275"/>
        <v>0</v>
      </c>
      <c r="I791" s="75"/>
      <c r="J791" s="75"/>
      <c r="K791" s="75"/>
      <c r="L791" s="76"/>
      <c r="M791" s="77">
        <f t="shared" si="307"/>
        <v>0</v>
      </c>
      <c r="N791" s="78"/>
      <c r="O791" s="78"/>
      <c r="P791" s="78"/>
      <c r="Q791" s="78"/>
      <c r="R791" s="81"/>
      <c r="S791" s="62"/>
      <c r="T791" s="62"/>
      <c r="U791" s="62"/>
      <c r="V791" s="108"/>
      <c r="W791" s="108"/>
      <c r="X791" s="63"/>
      <c r="Y791" s="109"/>
      <c r="Z791" s="63"/>
      <c r="AA791" s="64"/>
      <c r="AB791" s="65"/>
      <c r="AC791" s="65"/>
      <c r="AD791" s="65"/>
      <c r="AE791" s="65"/>
      <c r="AF791" s="66"/>
      <c r="AG791" s="82"/>
      <c r="AH791" s="85"/>
      <c r="AI791" s="84"/>
      <c r="AJ791" s="83">
        <f t="shared" si="322"/>
        <v>0</v>
      </c>
      <c r="AK791" s="84" t="s">
        <v>77</v>
      </c>
      <c r="AL791" s="75" t="s">
        <v>77</v>
      </c>
      <c r="AM791" s="85" t="s">
        <v>77</v>
      </c>
      <c r="AN791" s="82"/>
      <c r="AO791" s="75"/>
      <c r="AP791" s="85"/>
      <c r="AQ791" s="82" t="s">
        <v>75</v>
      </c>
      <c r="AR791" s="75" t="s">
        <v>75</v>
      </c>
      <c r="AS791" s="75" t="s">
        <v>75</v>
      </c>
      <c r="AT791" s="75" t="s">
        <v>75</v>
      </c>
      <c r="AU791" s="85" t="s">
        <v>75</v>
      </c>
      <c r="AV791" s="86">
        <f t="shared" si="270"/>
        <v>0</v>
      </c>
      <c r="AW791" s="108"/>
      <c r="AX791" s="108"/>
      <c r="AY791" s="108"/>
      <c r="AZ791" s="108"/>
      <c r="BA791" s="108"/>
      <c r="BB791" s="108"/>
      <c r="BC791" s="108"/>
      <c r="BD791" s="108"/>
      <c r="BE791" s="63"/>
    </row>
    <row r="792" spans="1:57" ht="34.049999999999997" customHeight="1" x14ac:dyDescent="0.3">
      <c r="A792" s="702"/>
      <c r="B792" s="675"/>
      <c r="C792" s="672"/>
      <c r="D792" s="72" t="s">
        <v>78</v>
      </c>
      <c r="E792" s="678"/>
      <c r="F792" s="672"/>
      <c r="G792" s="73">
        <f t="shared" si="269"/>
        <v>0</v>
      </c>
      <c r="H792" s="74">
        <f t="shared" si="275"/>
        <v>0</v>
      </c>
      <c r="I792" s="75"/>
      <c r="J792" s="75"/>
      <c r="K792" s="75"/>
      <c r="L792" s="76"/>
      <c r="M792" s="77">
        <f t="shared" si="307"/>
        <v>0</v>
      </c>
      <c r="N792" s="78"/>
      <c r="O792" s="78"/>
      <c r="P792" s="78"/>
      <c r="Q792" s="78"/>
      <c r="R792" s="81"/>
      <c r="S792" s="62"/>
      <c r="T792" s="62"/>
      <c r="U792" s="62"/>
      <c r="V792" s="108"/>
      <c r="W792" s="108"/>
      <c r="X792" s="63"/>
      <c r="Y792" s="109"/>
      <c r="Z792" s="63"/>
      <c r="AA792" s="64"/>
      <c r="AB792" s="65"/>
      <c r="AC792" s="65"/>
      <c r="AD792" s="65"/>
      <c r="AE792" s="65"/>
      <c r="AF792" s="66"/>
      <c r="AG792" s="82"/>
      <c r="AH792" s="85"/>
      <c r="AI792" s="84"/>
      <c r="AJ792" s="83">
        <f>SUM(AK792:AM792)</f>
        <v>0</v>
      </c>
      <c r="AK792" s="84"/>
      <c r="AL792" s="75"/>
      <c r="AM792" s="85"/>
      <c r="AN792" s="82" t="s">
        <v>75</v>
      </c>
      <c r="AO792" s="75" t="s">
        <v>75</v>
      </c>
      <c r="AP792" s="85" t="s">
        <v>75</v>
      </c>
      <c r="AQ792" s="82" t="s">
        <v>75</v>
      </c>
      <c r="AR792" s="75" t="s">
        <v>75</v>
      </c>
      <c r="AS792" s="75" t="s">
        <v>75</v>
      </c>
      <c r="AT792" s="75" t="s">
        <v>75</v>
      </c>
      <c r="AU792" s="85" t="s">
        <v>75</v>
      </c>
      <c r="AV792" s="86">
        <f t="shared" si="270"/>
        <v>0</v>
      </c>
      <c r="AW792" s="108"/>
      <c r="AX792" s="108"/>
      <c r="AY792" s="108"/>
      <c r="AZ792" s="108"/>
      <c r="BA792" s="108"/>
      <c r="BB792" s="108"/>
      <c r="BC792" s="108"/>
      <c r="BD792" s="108"/>
      <c r="BE792" s="63"/>
    </row>
    <row r="793" spans="1:57" ht="34.049999999999997" customHeight="1" x14ac:dyDescent="0.3">
      <c r="A793" s="702"/>
      <c r="B793" s="675"/>
      <c r="C793" s="672"/>
      <c r="D793" s="72" t="s">
        <v>79</v>
      </c>
      <c r="E793" s="678"/>
      <c r="F793" s="672"/>
      <c r="G793" s="73">
        <f t="shared" si="269"/>
        <v>10</v>
      </c>
      <c r="H793" s="74">
        <f t="shared" si="275"/>
        <v>0</v>
      </c>
      <c r="I793" s="75"/>
      <c r="J793" s="75"/>
      <c r="K793" s="75"/>
      <c r="L793" s="76"/>
      <c r="M793" s="77">
        <f t="shared" si="307"/>
        <v>10</v>
      </c>
      <c r="N793" s="78"/>
      <c r="O793" s="78"/>
      <c r="P793" s="78"/>
      <c r="Q793" s="78"/>
      <c r="R793" s="81">
        <v>10</v>
      </c>
      <c r="S793" s="62">
        <v>2</v>
      </c>
      <c r="T793" s="62"/>
      <c r="U793" s="62"/>
      <c r="V793" s="108">
        <v>8</v>
      </c>
      <c r="W793" s="108"/>
      <c r="X793" s="63"/>
      <c r="Y793" s="109">
        <v>10</v>
      </c>
      <c r="Z793" s="63"/>
      <c r="AA793" s="64"/>
      <c r="AB793" s="65">
        <v>7</v>
      </c>
      <c r="AC793" s="65">
        <v>7</v>
      </c>
      <c r="AD793" s="65">
        <v>3</v>
      </c>
      <c r="AE793" s="65">
        <v>5</v>
      </c>
      <c r="AF793" s="66">
        <v>2</v>
      </c>
      <c r="AG793" s="82">
        <v>40</v>
      </c>
      <c r="AH793" s="85">
        <v>19.5</v>
      </c>
      <c r="AI793" s="84">
        <v>100</v>
      </c>
      <c r="AJ793" s="83">
        <f t="shared" ref="AJ793:AJ794" si="323">SUM(AQ793:AU793)</f>
        <v>10</v>
      </c>
      <c r="AK793" s="84" t="s">
        <v>77</v>
      </c>
      <c r="AL793" s="75" t="s">
        <v>77</v>
      </c>
      <c r="AM793" s="85" t="s">
        <v>77</v>
      </c>
      <c r="AN793" s="82" t="s">
        <v>75</v>
      </c>
      <c r="AO793" s="75" t="s">
        <v>75</v>
      </c>
      <c r="AP793" s="85" t="s">
        <v>75</v>
      </c>
      <c r="AQ793" s="82"/>
      <c r="AR793" s="75"/>
      <c r="AS793" s="75">
        <v>10</v>
      </c>
      <c r="AT793" s="75"/>
      <c r="AU793" s="85"/>
      <c r="AV793" s="86">
        <f t="shared" si="270"/>
        <v>0</v>
      </c>
      <c r="AW793" s="108"/>
      <c r="AX793" s="108"/>
      <c r="AY793" s="108"/>
      <c r="AZ793" s="108"/>
      <c r="BA793" s="108"/>
      <c r="BB793" s="108"/>
      <c r="BC793" s="108"/>
      <c r="BD793" s="108"/>
      <c r="BE793" s="63"/>
    </row>
    <row r="794" spans="1:57" ht="34.049999999999997" customHeight="1" x14ac:dyDescent="0.3">
      <c r="A794" s="702"/>
      <c r="B794" s="676"/>
      <c r="C794" s="673"/>
      <c r="D794" s="89" t="s">
        <v>80</v>
      </c>
      <c r="E794" s="679"/>
      <c r="F794" s="673"/>
      <c r="G794" s="90">
        <f t="shared" si="269"/>
        <v>0</v>
      </c>
      <c r="H794" s="91">
        <f t="shared" si="275"/>
        <v>0</v>
      </c>
      <c r="I794" s="92"/>
      <c r="J794" s="92"/>
      <c r="K794" s="92"/>
      <c r="L794" s="93"/>
      <c r="M794" s="110">
        <f t="shared" si="307"/>
        <v>0</v>
      </c>
      <c r="N794" s="98"/>
      <c r="O794" s="98"/>
      <c r="P794" s="98"/>
      <c r="Q794" s="98"/>
      <c r="R794" s="99"/>
      <c r="S794" s="100"/>
      <c r="T794" s="100"/>
      <c r="U794" s="100"/>
      <c r="V794" s="78"/>
      <c r="W794" s="78"/>
      <c r="X794" s="81"/>
      <c r="Y794" s="80"/>
      <c r="Z794" s="81"/>
      <c r="AA794" s="82"/>
      <c r="AB794" s="75"/>
      <c r="AC794" s="75"/>
      <c r="AD794" s="75"/>
      <c r="AE794" s="75"/>
      <c r="AF794" s="76"/>
      <c r="AG794" s="103"/>
      <c r="AH794" s="106"/>
      <c r="AI794" s="111"/>
      <c r="AJ794" s="112">
        <f t="shared" si="323"/>
        <v>0</v>
      </c>
      <c r="AK794" s="105" t="s">
        <v>75</v>
      </c>
      <c r="AL794" s="92" t="s">
        <v>75</v>
      </c>
      <c r="AM794" s="106" t="s">
        <v>75</v>
      </c>
      <c r="AN794" s="103" t="s">
        <v>75</v>
      </c>
      <c r="AO794" s="92" t="s">
        <v>77</v>
      </c>
      <c r="AP794" s="106" t="s">
        <v>77</v>
      </c>
      <c r="AQ794" s="103"/>
      <c r="AR794" s="92"/>
      <c r="AS794" s="92"/>
      <c r="AT794" s="92"/>
      <c r="AU794" s="106"/>
      <c r="AV794" s="107">
        <f t="shared" si="270"/>
        <v>0</v>
      </c>
      <c r="AW794" s="78"/>
      <c r="AX794" s="78"/>
      <c r="AY794" s="78"/>
      <c r="AZ794" s="78"/>
      <c r="BA794" s="78"/>
      <c r="BB794" s="78"/>
      <c r="BC794" s="78"/>
      <c r="BD794" s="78"/>
      <c r="BE794" s="81"/>
    </row>
    <row r="795" spans="1:57" ht="34.049999999999997" customHeight="1" x14ac:dyDescent="0.3">
      <c r="A795" s="702"/>
      <c r="B795" s="674" t="s">
        <v>400</v>
      </c>
      <c r="C795" s="735" t="s">
        <v>401</v>
      </c>
      <c r="D795" s="51" t="s">
        <v>74</v>
      </c>
      <c r="E795" s="724">
        <v>18</v>
      </c>
      <c r="F795" s="681">
        <f>E795-SUM(M795:M799)</f>
        <v>0</v>
      </c>
      <c r="G795" s="53">
        <f t="shared" si="269"/>
        <v>0</v>
      </c>
      <c r="H795" s="54">
        <f t="shared" si="275"/>
        <v>0</v>
      </c>
      <c r="I795" s="55"/>
      <c r="J795" s="55"/>
      <c r="K795" s="55"/>
      <c r="L795" s="56"/>
      <c r="M795" s="57">
        <f t="shared" si="307"/>
        <v>0</v>
      </c>
      <c r="N795" s="58"/>
      <c r="O795" s="58"/>
      <c r="P795" s="58"/>
      <c r="Q795" s="58"/>
      <c r="R795" s="61"/>
      <c r="S795" s="113"/>
      <c r="T795" s="113"/>
      <c r="U795" s="113"/>
      <c r="V795" s="58"/>
      <c r="W795" s="58"/>
      <c r="X795" s="61"/>
      <c r="Y795" s="60"/>
      <c r="Z795" s="61"/>
      <c r="AA795" s="67"/>
      <c r="AB795" s="55"/>
      <c r="AC795" s="55"/>
      <c r="AD795" s="55"/>
      <c r="AE795" s="55"/>
      <c r="AF795" s="56"/>
      <c r="AG795" s="67"/>
      <c r="AH795" s="70"/>
      <c r="AI795" s="69"/>
      <c r="AJ795" s="68">
        <f t="shared" ref="AJ795:AJ796" si="324">SUM(AN795:AP795)</f>
        <v>0</v>
      </c>
      <c r="AK795" s="69" t="s">
        <v>75</v>
      </c>
      <c r="AL795" s="55" t="s">
        <v>75</v>
      </c>
      <c r="AM795" s="70" t="s">
        <v>75</v>
      </c>
      <c r="AN795" s="67"/>
      <c r="AO795" s="55"/>
      <c r="AP795" s="70"/>
      <c r="AQ795" s="67" t="s">
        <v>75</v>
      </c>
      <c r="AR795" s="55" t="s">
        <v>75</v>
      </c>
      <c r="AS795" s="55" t="s">
        <v>75</v>
      </c>
      <c r="AT795" s="55" t="s">
        <v>75</v>
      </c>
      <c r="AU795" s="70" t="s">
        <v>75</v>
      </c>
      <c r="AV795" s="71">
        <f t="shared" si="270"/>
        <v>0</v>
      </c>
      <c r="AW795" s="58"/>
      <c r="AX795" s="58"/>
      <c r="AY795" s="58"/>
      <c r="AZ795" s="58"/>
      <c r="BA795" s="58"/>
      <c r="BB795" s="58"/>
      <c r="BC795" s="58"/>
      <c r="BD795" s="58"/>
      <c r="BE795" s="61"/>
    </row>
    <row r="796" spans="1:57" ht="34.049999999999997" customHeight="1" x14ac:dyDescent="0.3">
      <c r="A796" s="702"/>
      <c r="B796" s="675"/>
      <c r="C796" s="672"/>
      <c r="D796" s="72" t="s">
        <v>76</v>
      </c>
      <c r="E796" s="678"/>
      <c r="F796" s="672"/>
      <c r="G796" s="73">
        <f t="shared" si="269"/>
        <v>0</v>
      </c>
      <c r="H796" s="74">
        <f t="shared" si="275"/>
        <v>0</v>
      </c>
      <c r="I796" s="75"/>
      <c r="J796" s="75"/>
      <c r="K796" s="75"/>
      <c r="L796" s="76"/>
      <c r="M796" s="77">
        <f t="shared" si="307"/>
        <v>0</v>
      </c>
      <c r="N796" s="78"/>
      <c r="O796" s="78"/>
      <c r="P796" s="78"/>
      <c r="Q796" s="78"/>
      <c r="R796" s="81"/>
      <c r="S796" s="62"/>
      <c r="T796" s="62"/>
      <c r="U796" s="62"/>
      <c r="V796" s="108"/>
      <c r="W796" s="108"/>
      <c r="X796" s="63"/>
      <c r="Y796" s="109"/>
      <c r="Z796" s="63"/>
      <c r="AA796" s="64"/>
      <c r="AB796" s="65"/>
      <c r="AC796" s="65"/>
      <c r="AD796" s="65"/>
      <c r="AE796" s="65"/>
      <c r="AF796" s="66"/>
      <c r="AG796" s="82"/>
      <c r="AH796" s="85"/>
      <c r="AI796" s="84"/>
      <c r="AJ796" s="83">
        <f t="shared" si="324"/>
        <v>0</v>
      </c>
      <c r="AK796" s="84" t="s">
        <v>77</v>
      </c>
      <c r="AL796" s="75" t="s">
        <v>77</v>
      </c>
      <c r="AM796" s="85" t="s">
        <v>77</v>
      </c>
      <c r="AN796" s="82"/>
      <c r="AO796" s="75"/>
      <c r="AP796" s="85"/>
      <c r="AQ796" s="82" t="s">
        <v>75</v>
      </c>
      <c r="AR796" s="75" t="s">
        <v>75</v>
      </c>
      <c r="AS796" s="75" t="s">
        <v>75</v>
      </c>
      <c r="AT796" s="75" t="s">
        <v>75</v>
      </c>
      <c r="AU796" s="85" t="s">
        <v>75</v>
      </c>
      <c r="AV796" s="86">
        <f t="shared" si="270"/>
        <v>0</v>
      </c>
      <c r="AW796" s="108"/>
      <c r="AX796" s="108"/>
      <c r="AY796" s="108"/>
      <c r="AZ796" s="108"/>
      <c r="BA796" s="108"/>
      <c r="BB796" s="108"/>
      <c r="BC796" s="108"/>
      <c r="BD796" s="108"/>
      <c r="BE796" s="63"/>
    </row>
    <row r="797" spans="1:57" ht="34.049999999999997" customHeight="1" x14ac:dyDescent="0.3">
      <c r="A797" s="702"/>
      <c r="B797" s="675"/>
      <c r="C797" s="672"/>
      <c r="D797" s="72" t="s">
        <v>78</v>
      </c>
      <c r="E797" s="678"/>
      <c r="F797" s="672"/>
      <c r="G797" s="73">
        <f t="shared" si="269"/>
        <v>0</v>
      </c>
      <c r="H797" s="74">
        <f t="shared" si="275"/>
        <v>0</v>
      </c>
      <c r="I797" s="75"/>
      <c r="J797" s="75"/>
      <c r="K797" s="75"/>
      <c r="L797" s="76"/>
      <c r="M797" s="77">
        <f t="shared" si="307"/>
        <v>0</v>
      </c>
      <c r="N797" s="78"/>
      <c r="O797" s="78"/>
      <c r="P797" s="78"/>
      <c r="Q797" s="78"/>
      <c r="R797" s="81"/>
      <c r="S797" s="62"/>
      <c r="T797" s="62"/>
      <c r="U797" s="62"/>
      <c r="V797" s="108"/>
      <c r="W797" s="108"/>
      <c r="X797" s="63"/>
      <c r="Y797" s="109"/>
      <c r="Z797" s="63"/>
      <c r="AA797" s="64"/>
      <c r="AB797" s="65"/>
      <c r="AC797" s="65"/>
      <c r="AD797" s="65"/>
      <c r="AE797" s="65"/>
      <c r="AF797" s="66"/>
      <c r="AG797" s="82"/>
      <c r="AH797" s="85"/>
      <c r="AI797" s="84"/>
      <c r="AJ797" s="83">
        <f>SUM(AK797:AM797)</f>
        <v>0</v>
      </c>
      <c r="AK797" s="84"/>
      <c r="AL797" s="75"/>
      <c r="AM797" s="85"/>
      <c r="AN797" s="82" t="s">
        <v>75</v>
      </c>
      <c r="AO797" s="75" t="s">
        <v>75</v>
      </c>
      <c r="AP797" s="85" t="s">
        <v>75</v>
      </c>
      <c r="AQ797" s="82" t="s">
        <v>75</v>
      </c>
      <c r="AR797" s="75" t="s">
        <v>75</v>
      </c>
      <c r="AS797" s="75" t="s">
        <v>75</v>
      </c>
      <c r="AT797" s="75" t="s">
        <v>75</v>
      </c>
      <c r="AU797" s="85" t="s">
        <v>75</v>
      </c>
      <c r="AV797" s="86">
        <f t="shared" si="270"/>
        <v>0</v>
      </c>
      <c r="AW797" s="108"/>
      <c r="AX797" s="108"/>
      <c r="AY797" s="108"/>
      <c r="AZ797" s="108"/>
      <c r="BA797" s="108"/>
      <c r="BB797" s="108"/>
      <c r="BC797" s="108"/>
      <c r="BD797" s="108"/>
      <c r="BE797" s="63"/>
    </row>
    <row r="798" spans="1:57" ht="34.049999999999997" customHeight="1" x14ac:dyDescent="0.3">
      <c r="A798" s="702"/>
      <c r="B798" s="675"/>
      <c r="C798" s="672"/>
      <c r="D798" s="72" t="s">
        <v>79</v>
      </c>
      <c r="E798" s="678"/>
      <c r="F798" s="672"/>
      <c r="G798" s="73">
        <f t="shared" si="269"/>
        <v>18</v>
      </c>
      <c r="H798" s="74">
        <f t="shared" si="275"/>
        <v>0</v>
      </c>
      <c r="I798" s="75"/>
      <c r="J798" s="75"/>
      <c r="K798" s="75"/>
      <c r="L798" s="76"/>
      <c r="M798" s="77">
        <f t="shared" si="307"/>
        <v>18</v>
      </c>
      <c r="N798" s="78"/>
      <c r="O798" s="78"/>
      <c r="P798" s="78"/>
      <c r="Q798" s="78"/>
      <c r="R798" s="81">
        <v>18</v>
      </c>
      <c r="S798" s="62">
        <v>2</v>
      </c>
      <c r="T798" s="62"/>
      <c r="U798" s="62"/>
      <c r="V798" s="108">
        <v>16</v>
      </c>
      <c r="W798" s="108"/>
      <c r="X798" s="63"/>
      <c r="Y798" s="109">
        <v>16</v>
      </c>
      <c r="Z798" s="63">
        <v>2</v>
      </c>
      <c r="AA798" s="64"/>
      <c r="AB798" s="65">
        <v>1</v>
      </c>
      <c r="AC798" s="65">
        <v>1</v>
      </c>
      <c r="AD798" s="65"/>
      <c r="AE798" s="65">
        <v>5</v>
      </c>
      <c r="AF798" s="66">
        <v>1</v>
      </c>
      <c r="AG798" s="82">
        <v>43</v>
      </c>
      <c r="AH798" s="85">
        <v>22</v>
      </c>
      <c r="AI798" s="84">
        <v>113</v>
      </c>
      <c r="AJ798" s="83">
        <f t="shared" ref="AJ798:AJ799" si="325">SUM(AQ798:AU798)</f>
        <v>18</v>
      </c>
      <c r="AK798" s="84" t="s">
        <v>77</v>
      </c>
      <c r="AL798" s="75" t="s">
        <v>77</v>
      </c>
      <c r="AM798" s="85" t="s">
        <v>77</v>
      </c>
      <c r="AN798" s="82" t="s">
        <v>75</v>
      </c>
      <c r="AO798" s="75" t="s">
        <v>75</v>
      </c>
      <c r="AP798" s="85" t="s">
        <v>75</v>
      </c>
      <c r="AQ798" s="82"/>
      <c r="AR798" s="75"/>
      <c r="AS798" s="75">
        <v>18</v>
      </c>
      <c r="AT798" s="75"/>
      <c r="AU798" s="85"/>
      <c r="AV798" s="86">
        <f t="shared" si="270"/>
        <v>0</v>
      </c>
      <c r="AW798" s="108"/>
      <c r="AX798" s="108"/>
      <c r="AY798" s="108"/>
      <c r="AZ798" s="108"/>
      <c r="BA798" s="108"/>
      <c r="BB798" s="108"/>
      <c r="BC798" s="108"/>
      <c r="BD798" s="108"/>
      <c r="BE798" s="63"/>
    </row>
    <row r="799" spans="1:57" ht="34.049999999999997" customHeight="1" x14ac:dyDescent="0.3">
      <c r="A799" s="702"/>
      <c r="B799" s="676"/>
      <c r="C799" s="673"/>
      <c r="D799" s="89" t="s">
        <v>80</v>
      </c>
      <c r="E799" s="679"/>
      <c r="F799" s="673"/>
      <c r="G799" s="90">
        <f t="shared" si="269"/>
        <v>0</v>
      </c>
      <c r="H799" s="91">
        <f t="shared" si="275"/>
        <v>0</v>
      </c>
      <c r="I799" s="92"/>
      <c r="J799" s="92"/>
      <c r="K799" s="92"/>
      <c r="L799" s="93"/>
      <c r="M799" s="110">
        <f t="shared" si="307"/>
        <v>0</v>
      </c>
      <c r="N799" s="98"/>
      <c r="O799" s="98"/>
      <c r="P799" s="98"/>
      <c r="Q799" s="98"/>
      <c r="R799" s="99"/>
      <c r="S799" s="114"/>
      <c r="T799" s="114"/>
      <c r="U799" s="114"/>
      <c r="V799" s="98"/>
      <c r="W799" s="98"/>
      <c r="X799" s="99"/>
      <c r="Y799" s="97"/>
      <c r="Z799" s="99"/>
      <c r="AA799" s="103"/>
      <c r="AB799" s="92"/>
      <c r="AC799" s="92"/>
      <c r="AD799" s="92"/>
      <c r="AE799" s="92"/>
      <c r="AF799" s="93"/>
      <c r="AG799" s="103"/>
      <c r="AH799" s="106"/>
      <c r="AI799" s="105"/>
      <c r="AJ799" s="104">
        <f t="shared" si="325"/>
        <v>0</v>
      </c>
      <c r="AK799" s="105" t="s">
        <v>75</v>
      </c>
      <c r="AL799" s="92" t="s">
        <v>75</v>
      </c>
      <c r="AM799" s="106" t="s">
        <v>75</v>
      </c>
      <c r="AN799" s="103" t="s">
        <v>75</v>
      </c>
      <c r="AO799" s="92" t="s">
        <v>77</v>
      </c>
      <c r="AP799" s="106" t="s">
        <v>77</v>
      </c>
      <c r="AQ799" s="103"/>
      <c r="AR799" s="92"/>
      <c r="AS799" s="92"/>
      <c r="AT799" s="92"/>
      <c r="AU799" s="106"/>
      <c r="AV799" s="107">
        <f t="shared" si="270"/>
        <v>0</v>
      </c>
      <c r="AW799" s="98"/>
      <c r="AX799" s="98"/>
      <c r="AY799" s="98"/>
      <c r="AZ799" s="98"/>
      <c r="BA799" s="98"/>
      <c r="BB799" s="98"/>
      <c r="BC799" s="98"/>
      <c r="BD799" s="98"/>
      <c r="BE799" s="99"/>
    </row>
    <row r="800" spans="1:57" ht="34.049999999999997" customHeight="1" x14ac:dyDescent="0.3">
      <c r="A800" s="702"/>
      <c r="B800" s="674" t="s">
        <v>402</v>
      </c>
      <c r="C800" s="735" t="s">
        <v>403</v>
      </c>
      <c r="D800" s="51" t="s">
        <v>74</v>
      </c>
      <c r="E800" s="724">
        <v>5</v>
      </c>
      <c r="F800" s="681">
        <f>E800-SUM(M800:M804)</f>
        <v>3</v>
      </c>
      <c r="G800" s="53">
        <f t="shared" si="269"/>
        <v>0</v>
      </c>
      <c r="H800" s="54">
        <f t="shared" si="275"/>
        <v>0</v>
      </c>
      <c r="I800" s="55"/>
      <c r="J800" s="55"/>
      <c r="K800" s="55"/>
      <c r="L800" s="56"/>
      <c r="M800" s="57">
        <f t="shared" si="307"/>
        <v>0</v>
      </c>
      <c r="N800" s="58"/>
      <c r="O800" s="58"/>
      <c r="P800" s="58"/>
      <c r="Q800" s="58"/>
      <c r="R800" s="59"/>
      <c r="S800" s="60"/>
      <c r="T800" s="58"/>
      <c r="U800" s="58"/>
      <c r="V800" s="55"/>
      <c r="W800" s="58"/>
      <c r="X800" s="61"/>
      <c r="Y800" s="62"/>
      <c r="Z800" s="63"/>
      <c r="AA800" s="64"/>
      <c r="AB800" s="65"/>
      <c r="AC800" s="65"/>
      <c r="AD800" s="65"/>
      <c r="AE800" s="65"/>
      <c r="AF800" s="66"/>
      <c r="AG800" s="64"/>
      <c r="AH800" s="66"/>
      <c r="AI800" s="67"/>
      <c r="AJ800" s="68">
        <f t="shared" ref="AJ800:AJ801" si="326">SUM(AN800:AP800)</f>
        <v>0</v>
      </c>
      <c r="AK800" s="69" t="s">
        <v>75</v>
      </c>
      <c r="AL800" s="55" t="s">
        <v>75</v>
      </c>
      <c r="AM800" s="70" t="s">
        <v>75</v>
      </c>
      <c r="AN800" s="67"/>
      <c r="AO800" s="55"/>
      <c r="AP800" s="70"/>
      <c r="AQ800" s="67" t="s">
        <v>75</v>
      </c>
      <c r="AR800" s="55" t="s">
        <v>75</v>
      </c>
      <c r="AS800" s="55" t="s">
        <v>75</v>
      </c>
      <c r="AT800" s="55" t="s">
        <v>75</v>
      </c>
      <c r="AU800" s="56" t="s">
        <v>75</v>
      </c>
      <c r="AV800" s="71">
        <f t="shared" si="270"/>
        <v>0</v>
      </c>
      <c r="AW800" s="58"/>
      <c r="AX800" s="58"/>
      <c r="AY800" s="58"/>
      <c r="AZ800" s="58"/>
      <c r="BA800" s="58"/>
      <c r="BB800" s="58"/>
      <c r="BC800" s="58"/>
      <c r="BD800" s="58"/>
      <c r="BE800" s="61"/>
    </row>
    <row r="801" spans="1:57" ht="34.049999999999997" customHeight="1" x14ac:dyDescent="0.3">
      <c r="A801" s="702"/>
      <c r="B801" s="675"/>
      <c r="C801" s="672"/>
      <c r="D801" s="72" t="s">
        <v>76</v>
      </c>
      <c r="E801" s="678"/>
      <c r="F801" s="672"/>
      <c r="G801" s="73">
        <f t="shared" si="269"/>
        <v>0</v>
      </c>
      <c r="H801" s="74">
        <f t="shared" si="275"/>
        <v>0</v>
      </c>
      <c r="I801" s="75"/>
      <c r="J801" s="75"/>
      <c r="K801" s="75"/>
      <c r="L801" s="76"/>
      <c r="M801" s="77">
        <f t="shared" si="307"/>
        <v>0</v>
      </c>
      <c r="N801" s="78"/>
      <c r="O801" s="78"/>
      <c r="P801" s="78"/>
      <c r="Q801" s="78"/>
      <c r="R801" s="79"/>
      <c r="S801" s="80"/>
      <c r="T801" s="75"/>
      <c r="U801" s="75"/>
      <c r="V801" s="78"/>
      <c r="W801" s="78"/>
      <c r="X801" s="81"/>
      <c r="Y801" s="62"/>
      <c r="Z801" s="63"/>
      <c r="AA801" s="64"/>
      <c r="AB801" s="65"/>
      <c r="AC801" s="65"/>
      <c r="AD801" s="65"/>
      <c r="AE801" s="65"/>
      <c r="AF801" s="66"/>
      <c r="AG801" s="82"/>
      <c r="AH801" s="76"/>
      <c r="AI801" s="82"/>
      <c r="AJ801" s="83">
        <f t="shared" si="326"/>
        <v>0</v>
      </c>
      <c r="AK801" s="84" t="s">
        <v>77</v>
      </c>
      <c r="AL801" s="75" t="s">
        <v>77</v>
      </c>
      <c r="AM801" s="85" t="s">
        <v>77</v>
      </c>
      <c r="AN801" s="82"/>
      <c r="AO801" s="75"/>
      <c r="AP801" s="85"/>
      <c r="AQ801" s="82" t="s">
        <v>75</v>
      </c>
      <c r="AR801" s="75" t="s">
        <v>75</v>
      </c>
      <c r="AS801" s="75" t="s">
        <v>75</v>
      </c>
      <c r="AT801" s="75" t="s">
        <v>75</v>
      </c>
      <c r="AU801" s="76" t="s">
        <v>75</v>
      </c>
      <c r="AV801" s="86">
        <f t="shared" si="270"/>
        <v>0</v>
      </c>
      <c r="AW801" s="78"/>
      <c r="AX801" s="78"/>
      <c r="AY801" s="78"/>
      <c r="AZ801" s="78"/>
      <c r="BA801" s="78"/>
      <c r="BB801" s="78"/>
      <c r="BC801" s="78"/>
      <c r="BD801" s="78"/>
      <c r="BE801" s="81"/>
    </row>
    <row r="802" spans="1:57" ht="34.049999999999997" customHeight="1" x14ac:dyDescent="0.3">
      <c r="A802" s="702"/>
      <c r="B802" s="675"/>
      <c r="C802" s="672"/>
      <c r="D802" s="72" t="s">
        <v>78</v>
      </c>
      <c r="E802" s="678"/>
      <c r="F802" s="672"/>
      <c r="G802" s="73">
        <f t="shared" si="269"/>
        <v>0</v>
      </c>
      <c r="H802" s="74">
        <f t="shared" si="275"/>
        <v>0</v>
      </c>
      <c r="I802" s="75"/>
      <c r="J802" s="75"/>
      <c r="K802" s="75"/>
      <c r="L802" s="76"/>
      <c r="M802" s="77">
        <f t="shared" si="307"/>
        <v>0</v>
      </c>
      <c r="N802" s="78"/>
      <c r="O802" s="78"/>
      <c r="P802" s="78"/>
      <c r="Q802" s="87"/>
      <c r="R802" s="79"/>
      <c r="S802" s="80"/>
      <c r="T802" s="78"/>
      <c r="U802" s="78"/>
      <c r="V802" s="78"/>
      <c r="W802" s="78"/>
      <c r="X802" s="81"/>
      <c r="Y802" s="62"/>
      <c r="Z802" s="63"/>
      <c r="AA802" s="64"/>
      <c r="AB802" s="65"/>
      <c r="AC802" s="65"/>
      <c r="AD802" s="65"/>
      <c r="AE802" s="65"/>
      <c r="AF802" s="66"/>
      <c r="AG802" s="82"/>
      <c r="AH802" s="76"/>
      <c r="AI802" s="82"/>
      <c r="AJ802" s="83">
        <f>SUM(AK802:AM802)</f>
        <v>0</v>
      </c>
      <c r="AK802" s="84"/>
      <c r="AL802" s="75"/>
      <c r="AM802" s="85"/>
      <c r="AN802" s="82" t="s">
        <v>75</v>
      </c>
      <c r="AO802" s="75" t="s">
        <v>75</v>
      </c>
      <c r="AP802" s="85" t="s">
        <v>75</v>
      </c>
      <c r="AQ802" s="82" t="s">
        <v>75</v>
      </c>
      <c r="AR802" s="75" t="s">
        <v>75</v>
      </c>
      <c r="AS802" s="75" t="s">
        <v>75</v>
      </c>
      <c r="AT802" s="75" t="s">
        <v>75</v>
      </c>
      <c r="AU802" s="76" t="s">
        <v>75</v>
      </c>
      <c r="AV802" s="86">
        <f t="shared" si="270"/>
        <v>0</v>
      </c>
      <c r="AW802" s="78"/>
      <c r="AX802" s="78"/>
      <c r="AY802" s="78"/>
      <c r="AZ802" s="78"/>
      <c r="BA802" s="78"/>
      <c r="BB802" s="78"/>
      <c r="BC802" s="78"/>
      <c r="BD802" s="78"/>
      <c r="BE802" s="81"/>
    </row>
    <row r="803" spans="1:57" ht="34.049999999999997" customHeight="1" x14ac:dyDescent="0.3">
      <c r="A803" s="702"/>
      <c r="B803" s="675"/>
      <c r="C803" s="672"/>
      <c r="D803" s="72" t="s">
        <v>79</v>
      </c>
      <c r="E803" s="678"/>
      <c r="F803" s="672"/>
      <c r="G803" s="73">
        <f t="shared" si="269"/>
        <v>2</v>
      </c>
      <c r="H803" s="74">
        <f t="shared" si="275"/>
        <v>0</v>
      </c>
      <c r="I803" s="75"/>
      <c r="J803" s="75"/>
      <c r="K803" s="75"/>
      <c r="L803" s="76"/>
      <c r="M803" s="77">
        <f t="shared" si="307"/>
        <v>2</v>
      </c>
      <c r="N803" s="78"/>
      <c r="O803" s="78"/>
      <c r="P803" s="78"/>
      <c r="Q803" s="78"/>
      <c r="R803" s="79">
        <v>2</v>
      </c>
      <c r="S803" s="80"/>
      <c r="T803" s="78"/>
      <c r="U803" s="78"/>
      <c r="V803" s="78">
        <v>2</v>
      </c>
      <c r="W803" s="78"/>
      <c r="X803" s="81"/>
      <c r="Y803" s="62">
        <v>2</v>
      </c>
      <c r="Z803" s="63"/>
      <c r="AA803" s="64"/>
      <c r="AB803" s="65"/>
      <c r="AC803" s="65"/>
      <c r="AD803" s="65"/>
      <c r="AE803" s="65"/>
      <c r="AF803" s="66"/>
      <c r="AG803" s="82">
        <v>50</v>
      </c>
      <c r="AH803" s="76">
        <v>15</v>
      </c>
      <c r="AI803" s="82">
        <v>87.5</v>
      </c>
      <c r="AJ803" s="83">
        <f t="shared" ref="AJ803:AJ804" si="327">SUM(AQ803:AU803)</f>
        <v>2</v>
      </c>
      <c r="AK803" s="84" t="s">
        <v>77</v>
      </c>
      <c r="AL803" s="75" t="s">
        <v>77</v>
      </c>
      <c r="AM803" s="85" t="s">
        <v>77</v>
      </c>
      <c r="AN803" s="82" t="s">
        <v>75</v>
      </c>
      <c r="AO803" s="75" t="s">
        <v>75</v>
      </c>
      <c r="AP803" s="85" t="s">
        <v>75</v>
      </c>
      <c r="AQ803" s="88"/>
      <c r="AR803" s="76">
        <v>1</v>
      </c>
      <c r="AS803" s="76">
        <v>1</v>
      </c>
      <c r="AT803" s="76"/>
      <c r="AU803" s="85"/>
      <c r="AV803" s="86">
        <f t="shared" si="270"/>
        <v>0</v>
      </c>
      <c r="AW803" s="78"/>
      <c r="AX803" s="78"/>
      <c r="AY803" s="78"/>
      <c r="AZ803" s="78"/>
      <c r="BA803" s="78"/>
      <c r="BB803" s="78"/>
      <c r="BC803" s="78"/>
      <c r="BD803" s="78"/>
      <c r="BE803" s="81"/>
    </row>
    <row r="804" spans="1:57" ht="34.049999999999997" customHeight="1" x14ac:dyDescent="0.3">
      <c r="A804" s="702"/>
      <c r="B804" s="676"/>
      <c r="C804" s="673"/>
      <c r="D804" s="89" t="s">
        <v>80</v>
      </c>
      <c r="E804" s="679"/>
      <c r="F804" s="673"/>
      <c r="G804" s="90">
        <f t="shared" si="269"/>
        <v>0</v>
      </c>
      <c r="H804" s="91">
        <f t="shared" si="275"/>
        <v>0</v>
      </c>
      <c r="I804" s="92"/>
      <c r="J804" s="92"/>
      <c r="K804" s="92"/>
      <c r="L804" s="93"/>
      <c r="M804" s="94">
        <f t="shared" si="307"/>
        <v>0</v>
      </c>
      <c r="N804" s="95"/>
      <c r="O804" s="95"/>
      <c r="P804" s="95"/>
      <c r="Q804" s="95"/>
      <c r="R804" s="96"/>
      <c r="S804" s="97"/>
      <c r="T804" s="98"/>
      <c r="U804" s="98"/>
      <c r="V804" s="98"/>
      <c r="W804" s="98"/>
      <c r="X804" s="99"/>
      <c r="Y804" s="100"/>
      <c r="Z804" s="81"/>
      <c r="AA804" s="82"/>
      <c r="AB804" s="75"/>
      <c r="AC804" s="75"/>
      <c r="AD804" s="75"/>
      <c r="AE804" s="75"/>
      <c r="AF804" s="76"/>
      <c r="AG804" s="101"/>
      <c r="AH804" s="102"/>
      <c r="AI804" s="103"/>
      <c r="AJ804" s="104">
        <f t="shared" si="327"/>
        <v>0</v>
      </c>
      <c r="AK804" s="105" t="s">
        <v>75</v>
      </c>
      <c r="AL804" s="92" t="s">
        <v>75</v>
      </c>
      <c r="AM804" s="106" t="s">
        <v>75</v>
      </c>
      <c r="AN804" s="103" t="s">
        <v>75</v>
      </c>
      <c r="AO804" s="92" t="s">
        <v>77</v>
      </c>
      <c r="AP804" s="106" t="s">
        <v>77</v>
      </c>
      <c r="AQ804" s="103"/>
      <c r="AR804" s="92"/>
      <c r="AS804" s="92"/>
      <c r="AT804" s="92"/>
      <c r="AU804" s="93"/>
      <c r="AV804" s="107">
        <f t="shared" si="270"/>
        <v>0</v>
      </c>
      <c r="AW804" s="98"/>
      <c r="AX804" s="98"/>
      <c r="AY804" s="98"/>
      <c r="AZ804" s="98"/>
      <c r="BA804" s="98"/>
      <c r="BB804" s="98"/>
      <c r="BC804" s="98"/>
      <c r="BD804" s="98"/>
      <c r="BE804" s="99"/>
    </row>
    <row r="805" spans="1:57" ht="34.049999999999997" customHeight="1" x14ac:dyDescent="0.3">
      <c r="A805" s="702"/>
      <c r="B805" s="674" t="s">
        <v>404</v>
      </c>
      <c r="C805" s="735" t="s">
        <v>405</v>
      </c>
      <c r="D805" s="51" t="s">
        <v>74</v>
      </c>
      <c r="E805" s="724">
        <v>35</v>
      </c>
      <c r="F805" s="681">
        <f>E805-SUM(M805:M809)</f>
        <v>5</v>
      </c>
      <c r="G805" s="53">
        <f t="shared" si="269"/>
        <v>0</v>
      </c>
      <c r="H805" s="54">
        <f t="shared" si="275"/>
        <v>0</v>
      </c>
      <c r="I805" s="55"/>
      <c r="J805" s="55"/>
      <c r="K805" s="55"/>
      <c r="L805" s="56"/>
      <c r="M805" s="57">
        <f t="shared" si="307"/>
        <v>0</v>
      </c>
      <c r="N805" s="58"/>
      <c r="O805" s="58"/>
      <c r="P805" s="58"/>
      <c r="Q805" s="58"/>
      <c r="R805" s="61"/>
      <c r="S805" s="62"/>
      <c r="T805" s="62"/>
      <c r="U805" s="62"/>
      <c r="V805" s="108"/>
      <c r="W805" s="108"/>
      <c r="X805" s="63"/>
      <c r="Y805" s="60"/>
      <c r="Z805" s="61"/>
      <c r="AA805" s="67"/>
      <c r="AB805" s="55"/>
      <c r="AC805" s="55"/>
      <c r="AD805" s="55"/>
      <c r="AE805" s="55"/>
      <c r="AF805" s="56"/>
      <c r="AG805" s="67"/>
      <c r="AH805" s="70"/>
      <c r="AI805" s="69"/>
      <c r="AJ805" s="68">
        <f t="shared" ref="AJ805:AJ806" si="328">SUM(AN805:AP805)</f>
        <v>0</v>
      </c>
      <c r="AK805" s="69" t="s">
        <v>75</v>
      </c>
      <c r="AL805" s="55" t="s">
        <v>75</v>
      </c>
      <c r="AM805" s="70" t="s">
        <v>75</v>
      </c>
      <c r="AN805" s="67"/>
      <c r="AO805" s="55"/>
      <c r="AP805" s="70"/>
      <c r="AQ805" s="67" t="s">
        <v>75</v>
      </c>
      <c r="AR805" s="55" t="s">
        <v>75</v>
      </c>
      <c r="AS805" s="55" t="s">
        <v>75</v>
      </c>
      <c r="AT805" s="55" t="s">
        <v>75</v>
      </c>
      <c r="AU805" s="70" t="s">
        <v>75</v>
      </c>
      <c r="AV805" s="71">
        <f t="shared" si="270"/>
        <v>0</v>
      </c>
      <c r="AW805" s="108"/>
      <c r="AX805" s="108"/>
      <c r="AY805" s="108"/>
      <c r="AZ805" s="108"/>
      <c r="BA805" s="108"/>
      <c r="BB805" s="108"/>
      <c r="BC805" s="108"/>
      <c r="BD805" s="108"/>
      <c r="BE805" s="63"/>
    </row>
    <row r="806" spans="1:57" ht="34.049999999999997" customHeight="1" x14ac:dyDescent="0.3">
      <c r="A806" s="702"/>
      <c r="B806" s="675"/>
      <c r="C806" s="672"/>
      <c r="D806" s="72" t="s">
        <v>76</v>
      </c>
      <c r="E806" s="678"/>
      <c r="F806" s="672"/>
      <c r="G806" s="73">
        <f t="shared" si="269"/>
        <v>0</v>
      </c>
      <c r="H806" s="74">
        <f t="shared" si="275"/>
        <v>0</v>
      </c>
      <c r="I806" s="75"/>
      <c r="J806" s="75"/>
      <c r="K806" s="75"/>
      <c r="L806" s="76"/>
      <c r="M806" s="77">
        <f t="shared" si="307"/>
        <v>0</v>
      </c>
      <c r="N806" s="78"/>
      <c r="O806" s="78"/>
      <c r="P806" s="78"/>
      <c r="Q806" s="78"/>
      <c r="R806" s="81"/>
      <c r="S806" s="62"/>
      <c r="T806" s="62"/>
      <c r="U806" s="62"/>
      <c r="V806" s="108"/>
      <c r="W806" s="108"/>
      <c r="X806" s="63"/>
      <c r="Y806" s="109"/>
      <c r="Z806" s="63"/>
      <c r="AA806" s="64"/>
      <c r="AB806" s="65"/>
      <c r="AC806" s="65"/>
      <c r="AD806" s="65"/>
      <c r="AE806" s="65"/>
      <c r="AF806" s="66"/>
      <c r="AG806" s="82"/>
      <c r="AH806" s="85"/>
      <c r="AI806" s="84"/>
      <c r="AJ806" s="83">
        <f t="shared" si="328"/>
        <v>0</v>
      </c>
      <c r="AK806" s="84" t="s">
        <v>77</v>
      </c>
      <c r="AL806" s="75" t="s">
        <v>77</v>
      </c>
      <c r="AM806" s="85" t="s">
        <v>77</v>
      </c>
      <c r="AN806" s="82"/>
      <c r="AO806" s="75"/>
      <c r="AP806" s="85"/>
      <c r="AQ806" s="82" t="s">
        <v>75</v>
      </c>
      <c r="AR806" s="75" t="s">
        <v>75</v>
      </c>
      <c r="AS806" s="75" t="s">
        <v>75</v>
      </c>
      <c r="AT806" s="75" t="s">
        <v>75</v>
      </c>
      <c r="AU806" s="85" t="s">
        <v>75</v>
      </c>
      <c r="AV806" s="86">
        <f t="shared" si="270"/>
        <v>0</v>
      </c>
      <c r="AW806" s="108"/>
      <c r="AX806" s="108"/>
      <c r="AY806" s="108"/>
      <c r="AZ806" s="108"/>
      <c r="BA806" s="108"/>
      <c r="BB806" s="108"/>
      <c r="BC806" s="108"/>
      <c r="BD806" s="108"/>
      <c r="BE806" s="63"/>
    </row>
    <row r="807" spans="1:57" ht="34.049999999999997" customHeight="1" x14ac:dyDescent="0.3">
      <c r="A807" s="702"/>
      <c r="B807" s="675"/>
      <c r="C807" s="672"/>
      <c r="D807" s="72" t="s">
        <v>78</v>
      </c>
      <c r="E807" s="678"/>
      <c r="F807" s="672"/>
      <c r="G807" s="73">
        <f t="shared" si="269"/>
        <v>0</v>
      </c>
      <c r="H807" s="74">
        <f t="shared" si="275"/>
        <v>0</v>
      </c>
      <c r="I807" s="75"/>
      <c r="J807" s="75"/>
      <c r="K807" s="75"/>
      <c r="L807" s="76"/>
      <c r="M807" s="77">
        <f t="shared" si="307"/>
        <v>0</v>
      </c>
      <c r="N807" s="78"/>
      <c r="O807" s="78"/>
      <c r="P807" s="78"/>
      <c r="Q807" s="78"/>
      <c r="R807" s="81"/>
      <c r="S807" s="62"/>
      <c r="T807" s="62"/>
      <c r="U807" s="62"/>
      <c r="V807" s="108"/>
      <c r="W807" s="108"/>
      <c r="X807" s="63"/>
      <c r="Y807" s="109"/>
      <c r="Z807" s="63"/>
      <c r="AA807" s="64"/>
      <c r="AB807" s="65"/>
      <c r="AC807" s="65"/>
      <c r="AD807" s="65"/>
      <c r="AE807" s="65"/>
      <c r="AF807" s="66"/>
      <c r="AG807" s="82"/>
      <c r="AH807" s="85"/>
      <c r="AI807" s="84"/>
      <c r="AJ807" s="83">
        <f>SUM(AK807:AM807)</f>
        <v>0</v>
      </c>
      <c r="AK807" s="84"/>
      <c r="AL807" s="75"/>
      <c r="AM807" s="85"/>
      <c r="AN807" s="82" t="s">
        <v>75</v>
      </c>
      <c r="AO807" s="75" t="s">
        <v>75</v>
      </c>
      <c r="AP807" s="85" t="s">
        <v>75</v>
      </c>
      <c r="AQ807" s="82" t="s">
        <v>75</v>
      </c>
      <c r="AR807" s="75" t="s">
        <v>75</v>
      </c>
      <c r="AS807" s="75" t="s">
        <v>75</v>
      </c>
      <c r="AT807" s="75" t="s">
        <v>75</v>
      </c>
      <c r="AU807" s="85" t="s">
        <v>75</v>
      </c>
      <c r="AV807" s="86">
        <f t="shared" si="270"/>
        <v>0</v>
      </c>
      <c r="AW807" s="108"/>
      <c r="AX807" s="108"/>
      <c r="AY807" s="108"/>
      <c r="AZ807" s="108"/>
      <c r="BA807" s="108"/>
      <c r="BB807" s="108"/>
      <c r="BC807" s="108"/>
      <c r="BD807" s="108"/>
      <c r="BE807" s="63"/>
    </row>
    <row r="808" spans="1:57" ht="34.049999999999997" customHeight="1" x14ac:dyDescent="0.3">
      <c r="A808" s="702"/>
      <c r="B808" s="675"/>
      <c r="C808" s="672"/>
      <c r="D808" s="72" t="s">
        <v>79</v>
      </c>
      <c r="E808" s="678"/>
      <c r="F808" s="672"/>
      <c r="G808" s="73">
        <f t="shared" si="269"/>
        <v>31</v>
      </c>
      <c r="H808" s="74">
        <f t="shared" si="275"/>
        <v>1</v>
      </c>
      <c r="I808" s="75">
        <v>1</v>
      </c>
      <c r="J808" s="75"/>
      <c r="K808" s="75"/>
      <c r="L808" s="76"/>
      <c r="M808" s="77">
        <f t="shared" si="307"/>
        <v>30</v>
      </c>
      <c r="N808" s="78"/>
      <c r="O808" s="78"/>
      <c r="P808" s="78"/>
      <c r="Q808" s="78"/>
      <c r="R808" s="81">
        <v>30</v>
      </c>
      <c r="S808" s="62">
        <v>4</v>
      </c>
      <c r="T808" s="62"/>
      <c r="U808" s="62"/>
      <c r="V808" s="108">
        <v>26</v>
      </c>
      <c r="W808" s="108"/>
      <c r="X808" s="63"/>
      <c r="Y808" s="109">
        <v>27</v>
      </c>
      <c r="Z808" s="63">
        <v>3</v>
      </c>
      <c r="AA808" s="64"/>
      <c r="AB808" s="65">
        <v>7</v>
      </c>
      <c r="AC808" s="65">
        <v>7</v>
      </c>
      <c r="AD808" s="65"/>
      <c r="AE808" s="65">
        <v>29</v>
      </c>
      <c r="AF808" s="66">
        <v>1</v>
      </c>
      <c r="AG808" s="82">
        <v>45</v>
      </c>
      <c r="AH808" s="85">
        <v>28</v>
      </c>
      <c r="AI808" s="84">
        <v>98</v>
      </c>
      <c r="AJ808" s="83">
        <f t="shared" ref="AJ808:AJ809" si="329">SUM(AQ808:AU808)</f>
        <v>30</v>
      </c>
      <c r="AK808" s="84" t="s">
        <v>77</v>
      </c>
      <c r="AL808" s="75" t="s">
        <v>77</v>
      </c>
      <c r="AM808" s="85" t="s">
        <v>77</v>
      </c>
      <c r="AN808" s="82" t="s">
        <v>75</v>
      </c>
      <c r="AO808" s="75" t="s">
        <v>75</v>
      </c>
      <c r="AP808" s="85" t="s">
        <v>75</v>
      </c>
      <c r="AQ808" s="82">
        <v>3</v>
      </c>
      <c r="AR808" s="75">
        <v>13</v>
      </c>
      <c r="AS808" s="75">
        <v>8</v>
      </c>
      <c r="AT808" s="75">
        <v>6</v>
      </c>
      <c r="AU808" s="85"/>
      <c r="AV808" s="86">
        <f t="shared" si="270"/>
        <v>1</v>
      </c>
      <c r="AW808" s="108"/>
      <c r="AX808" s="108"/>
      <c r="AY808" s="108">
        <v>1</v>
      </c>
      <c r="AZ808" s="108"/>
      <c r="BA808" s="108"/>
      <c r="BB808" s="108"/>
      <c r="BC808" s="108"/>
      <c r="BD808" s="108"/>
      <c r="BE808" s="63"/>
    </row>
    <row r="809" spans="1:57" ht="34.049999999999997" customHeight="1" x14ac:dyDescent="0.3">
      <c r="A809" s="702"/>
      <c r="B809" s="676"/>
      <c r="C809" s="673"/>
      <c r="D809" s="89" t="s">
        <v>80</v>
      </c>
      <c r="E809" s="679"/>
      <c r="F809" s="673"/>
      <c r="G809" s="90">
        <f t="shared" si="269"/>
        <v>0</v>
      </c>
      <c r="H809" s="91">
        <f t="shared" si="275"/>
        <v>0</v>
      </c>
      <c r="I809" s="92"/>
      <c r="J809" s="92"/>
      <c r="K809" s="92"/>
      <c r="L809" s="93"/>
      <c r="M809" s="110">
        <f t="shared" si="307"/>
        <v>0</v>
      </c>
      <c r="N809" s="98"/>
      <c r="O809" s="98"/>
      <c r="P809" s="98"/>
      <c r="Q809" s="98"/>
      <c r="R809" s="99"/>
      <c r="S809" s="100"/>
      <c r="T809" s="100"/>
      <c r="U809" s="100"/>
      <c r="V809" s="78"/>
      <c r="W809" s="78"/>
      <c r="X809" s="81"/>
      <c r="Y809" s="80"/>
      <c r="Z809" s="81"/>
      <c r="AA809" s="82"/>
      <c r="AB809" s="75"/>
      <c r="AC809" s="75"/>
      <c r="AD809" s="75"/>
      <c r="AE809" s="75"/>
      <c r="AF809" s="76"/>
      <c r="AG809" s="103"/>
      <c r="AH809" s="106"/>
      <c r="AI809" s="111"/>
      <c r="AJ809" s="112">
        <f t="shared" si="329"/>
        <v>0</v>
      </c>
      <c r="AK809" s="105" t="s">
        <v>75</v>
      </c>
      <c r="AL809" s="92" t="s">
        <v>75</v>
      </c>
      <c r="AM809" s="106" t="s">
        <v>75</v>
      </c>
      <c r="AN809" s="103" t="s">
        <v>75</v>
      </c>
      <c r="AO809" s="92" t="s">
        <v>77</v>
      </c>
      <c r="AP809" s="106" t="s">
        <v>77</v>
      </c>
      <c r="AQ809" s="103"/>
      <c r="AR809" s="92"/>
      <c r="AS809" s="92"/>
      <c r="AT809" s="92"/>
      <c r="AU809" s="106"/>
      <c r="AV809" s="107">
        <f t="shared" si="270"/>
        <v>0</v>
      </c>
      <c r="AW809" s="78"/>
      <c r="AX809" s="78"/>
      <c r="AY809" s="78"/>
      <c r="AZ809" s="78"/>
      <c r="BA809" s="78"/>
      <c r="BB809" s="78"/>
      <c r="BC809" s="78"/>
      <c r="BD809" s="78"/>
      <c r="BE809" s="81"/>
    </row>
    <row r="810" spans="1:57" ht="34.049999999999997" customHeight="1" x14ac:dyDescent="0.3">
      <c r="A810" s="702"/>
      <c r="B810" s="674" t="s">
        <v>406</v>
      </c>
      <c r="C810" s="735" t="s">
        <v>407</v>
      </c>
      <c r="D810" s="51" t="s">
        <v>74</v>
      </c>
      <c r="E810" s="724">
        <v>25</v>
      </c>
      <c r="F810" s="681">
        <f>E810-SUM(M810:M814)</f>
        <v>9</v>
      </c>
      <c r="G810" s="53">
        <f t="shared" si="269"/>
        <v>0</v>
      </c>
      <c r="H810" s="54">
        <f t="shared" si="275"/>
        <v>0</v>
      </c>
      <c r="I810" s="55"/>
      <c r="J810" s="55"/>
      <c r="K810" s="55"/>
      <c r="L810" s="56"/>
      <c r="M810" s="57">
        <f t="shared" si="307"/>
        <v>0</v>
      </c>
      <c r="N810" s="58"/>
      <c r="O810" s="58"/>
      <c r="P810" s="58"/>
      <c r="Q810" s="58"/>
      <c r="R810" s="61"/>
      <c r="S810" s="113"/>
      <c r="T810" s="113"/>
      <c r="U810" s="113"/>
      <c r="V810" s="58"/>
      <c r="W810" s="58"/>
      <c r="X810" s="61"/>
      <c r="Y810" s="60"/>
      <c r="Z810" s="61"/>
      <c r="AA810" s="67"/>
      <c r="AB810" s="55"/>
      <c r="AC810" s="55"/>
      <c r="AD810" s="55"/>
      <c r="AE810" s="55"/>
      <c r="AF810" s="56"/>
      <c r="AG810" s="67"/>
      <c r="AH810" s="70"/>
      <c r="AI810" s="69"/>
      <c r="AJ810" s="68">
        <f t="shared" ref="AJ810:AJ811" si="330">SUM(AN810:AP810)</f>
        <v>0</v>
      </c>
      <c r="AK810" s="69" t="s">
        <v>75</v>
      </c>
      <c r="AL810" s="55" t="s">
        <v>75</v>
      </c>
      <c r="AM810" s="70" t="s">
        <v>75</v>
      </c>
      <c r="AN810" s="67"/>
      <c r="AO810" s="55"/>
      <c r="AP810" s="70"/>
      <c r="AQ810" s="67" t="s">
        <v>75</v>
      </c>
      <c r="AR810" s="55" t="s">
        <v>75</v>
      </c>
      <c r="AS810" s="55" t="s">
        <v>75</v>
      </c>
      <c r="AT810" s="55" t="s">
        <v>75</v>
      </c>
      <c r="AU810" s="70" t="s">
        <v>75</v>
      </c>
      <c r="AV810" s="71">
        <f t="shared" si="270"/>
        <v>0</v>
      </c>
      <c r="AW810" s="58"/>
      <c r="AX810" s="58"/>
      <c r="AY810" s="58"/>
      <c r="AZ810" s="58"/>
      <c r="BA810" s="58"/>
      <c r="BB810" s="58"/>
      <c r="BC810" s="58"/>
      <c r="BD810" s="58"/>
      <c r="BE810" s="61"/>
    </row>
    <row r="811" spans="1:57" ht="34.049999999999997" customHeight="1" x14ac:dyDescent="0.3">
      <c r="A811" s="702"/>
      <c r="B811" s="675"/>
      <c r="C811" s="672"/>
      <c r="D811" s="72" t="s">
        <v>76</v>
      </c>
      <c r="E811" s="678"/>
      <c r="F811" s="672"/>
      <c r="G811" s="73">
        <f t="shared" si="269"/>
        <v>0</v>
      </c>
      <c r="H811" s="74">
        <f t="shared" si="275"/>
        <v>0</v>
      </c>
      <c r="I811" s="75"/>
      <c r="J811" s="75"/>
      <c r="K811" s="75"/>
      <c r="L811" s="76"/>
      <c r="M811" s="77">
        <f t="shared" si="307"/>
        <v>0</v>
      </c>
      <c r="N811" s="78"/>
      <c r="O811" s="78"/>
      <c r="P811" s="78"/>
      <c r="Q811" s="78"/>
      <c r="R811" s="81"/>
      <c r="S811" s="62"/>
      <c r="T811" s="62"/>
      <c r="U811" s="62"/>
      <c r="V811" s="108"/>
      <c r="W811" s="108"/>
      <c r="X811" s="63"/>
      <c r="Y811" s="109"/>
      <c r="Z811" s="63"/>
      <c r="AA811" s="64"/>
      <c r="AB811" s="65"/>
      <c r="AC811" s="65"/>
      <c r="AD811" s="65"/>
      <c r="AE811" s="65"/>
      <c r="AF811" s="66"/>
      <c r="AG811" s="82"/>
      <c r="AH811" s="85"/>
      <c r="AI811" s="84"/>
      <c r="AJ811" s="83">
        <f t="shared" si="330"/>
        <v>0</v>
      </c>
      <c r="AK811" s="84" t="s">
        <v>77</v>
      </c>
      <c r="AL811" s="75" t="s">
        <v>77</v>
      </c>
      <c r="AM811" s="85" t="s">
        <v>77</v>
      </c>
      <c r="AN811" s="82"/>
      <c r="AO811" s="75"/>
      <c r="AP811" s="85"/>
      <c r="AQ811" s="82" t="s">
        <v>75</v>
      </c>
      <c r="AR811" s="75" t="s">
        <v>75</v>
      </c>
      <c r="AS811" s="75" t="s">
        <v>75</v>
      </c>
      <c r="AT811" s="75" t="s">
        <v>75</v>
      </c>
      <c r="AU811" s="85" t="s">
        <v>75</v>
      </c>
      <c r="AV811" s="86">
        <f t="shared" si="270"/>
        <v>0</v>
      </c>
      <c r="AW811" s="108"/>
      <c r="AX811" s="108"/>
      <c r="AY811" s="108"/>
      <c r="AZ811" s="108"/>
      <c r="BA811" s="108"/>
      <c r="BB811" s="108"/>
      <c r="BC811" s="108"/>
      <c r="BD811" s="108"/>
      <c r="BE811" s="63"/>
    </row>
    <row r="812" spans="1:57" ht="34.049999999999997" customHeight="1" x14ac:dyDescent="0.3">
      <c r="A812" s="702"/>
      <c r="B812" s="675"/>
      <c r="C812" s="672"/>
      <c r="D812" s="72" t="s">
        <v>78</v>
      </c>
      <c r="E812" s="678"/>
      <c r="F812" s="672"/>
      <c r="G812" s="73">
        <f t="shared" si="269"/>
        <v>0</v>
      </c>
      <c r="H812" s="74">
        <f t="shared" si="275"/>
        <v>0</v>
      </c>
      <c r="I812" s="75"/>
      <c r="J812" s="75"/>
      <c r="K812" s="75"/>
      <c r="L812" s="76"/>
      <c r="M812" s="77">
        <f t="shared" si="307"/>
        <v>0</v>
      </c>
      <c r="N812" s="78"/>
      <c r="O812" s="78"/>
      <c r="P812" s="78"/>
      <c r="Q812" s="78"/>
      <c r="R812" s="81"/>
      <c r="S812" s="62"/>
      <c r="T812" s="62"/>
      <c r="U812" s="62"/>
      <c r="V812" s="108"/>
      <c r="W812" s="108"/>
      <c r="X812" s="63"/>
      <c r="Y812" s="109"/>
      <c r="Z812" s="63"/>
      <c r="AA812" s="64"/>
      <c r="AB812" s="65"/>
      <c r="AC812" s="65"/>
      <c r="AD812" s="65"/>
      <c r="AE812" s="65"/>
      <c r="AF812" s="66"/>
      <c r="AG812" s="82"/>
      <c r="AH812" s="85"/>
      <c r="AI812" s="84"/>
      <c r="AJ812" s="83">
        <f>SUM(AK812:AM812)</f>
        <v>0</v>
      </c>
      <c r="AK812" s="84"/>
      <c r="AL812" s="75"/>
      <c r="AM812" s="85"/>
      <c r="AN812" s="82" t="s">
        <v>75</v>
      </c>
      <c r="AO812" s="75" t="s">
        <v>75</v>
      </c>
      <c r="AP812" s="85" t="s">
        <v>75</v>
      </c>
      <c r="AQ812" s="82" t="s">
        <v>75</v>
      </c>
      <c r="AR812" s="75" t="s">
        <v>75</v>
      </c>
      <c r="AS812" s="75" t="s">
        <v>75</v>
      </c>
      <c r="AT812" s="75" t="s">
        <v>75</v>
      </c>
      <c r="AU812" s="85" t="s">
        <v>75</v>
      </c>
      <c r="AV812" s="86">
        <f t="shared" si="270"/>
        <v>0</v>
      </c>
      <c r="AW812" s="108"/>
      <c r="AX812" s="108"/>
      <c r="AY812" s="108"/>
      <c r="AZ812" s="108"/>
      <c r="BA812" s="108"/>
      <c r="BB812" s="108"/>
      <c r="BC812" s="108"/>
      <c r="BD812" s="108"/>
      <c r="BE812" s="63"/>
    </row>
    <row r="813" spans="1:57" ht="34.049999999999997" customHeight="1" x14ac:dyDescent="0.3">
      <c r="A813" s="702"/>
      <c r="B813" s="675"/>
      <c r="C813" s="672"/>
      <c r="D813" s="72" t="s">
        <v>79</v>
      </c>
      <c r="E813" s="678"/>
      <c r="F813" s="672"/>
      <c r="G813" s="73">
        <f t="shared" si="269"/>
        <v>16</v>
      </c>
      <c r="H813" s="74">
        <f t="shared" si="275"/>
        <v>1</v>
      </c>
      <c r="I813" s="75"/>
      <c r="J813" s="75"/>
      <c r="K813" s="75">
        <v>1</v>
      </c>
      <c r="L813" s="76"/>
      <c r="M813" s="77">
        <f t="shared" si="307"/>
        <v>16</v>
      </c>
      <c r="N813" s="78"/>
      <c r="O813" s="78"/>
      <c r="P813" s="78"/>
      <c r="Q813" s="78"/>
      <c r="R813" s="81">
        <v>16</v>
      </c>
      <c r="S813" s="62"/>
      <c r="T813" s="62"/>
      <c r="U813" s="62"/>
      <c r="V813" s="108">
        <v>16</v>
      </c>
      <c r="W813" s="108"/>
      <c r="X813" s="63"/>
      <c r="Y813" s="109">
        <v>13</v>
      </c>
      <c r="Z813" s="63">
        <v>3</v>
      </c>
      <c r="AA813" s="64"/>
      <c r="AB813" s="65">
        <v>3</v>
      </c>
      <c r="AC813" s="65">
        <v>3</v>
      </c>
      <c r="AD813" s="65"/>
      <c r="AE813" s="65">
        <v>11</v>
      </c>
      <c r="AF813" s="66">
        <v>1</v>
      </c>
      <c r="AG813" s="82">
        <v>46.75</v>
      </c>
      <c r="AH813" s="85">
        <v>23</v>
      </c>
      <c r="AI813" s="84">
        <v>104.6</v>
      </c>
      <c r="AJ813" s="83">
        <f t="shared" ref="AJ813:AJ814" si="331">SUM(AQ813:AU813)</f>
        <v>16</v>
      </c>
      <c r="AK813" s="84" t="s">
        <v>77</v>
      </c>
      <c r="AL813" s="75" t="s">
        <v>77</v>
      </c>
      <c r="AM813" s="85" t="s">
        <v>77</v>
      </c>
      <c r="AN813" s="82" t="s">
        <v>75</v>
      </c>
      <c r="AO813" s="75" t="s">
        <v>75</v>
      </c>
      <c r="AP813" s="85" t="s">
        <v>75</v>
      </c>
      <c r="AQ813" s="82">
        <v>1</v>
      </c>
      <c r="AR813" s="75">
        <v>3</v>
      </c>
      <c r="AS813" s="75">
        <v>4</v>
      </c>
      <c r="AT813" s="75">
        <v>8</v>
      </c>
      <c r="AU813" s="85"/>
      <c r="AV813" s="86">
        <f t="shared" si="270"/>
        <v>0</v>
      </c>
      <c r="AW813" s="108"/>
      <c r="AX813" s="108"/>
      <c r="AY813" s="108"/>
      <c r="AZ813" s="108"/>
      <c r="BA813" s="108"/>
      <c r="BB813" s="108"/>
      <c r="BC813" s="108"/>
      <c r="BD813" s="108"/>
      <c r="BE813" s="63"/>
    </row>
    <row r="814" spans="1:57" ht="34.049999999999997" customHeight="1" x14ac:dyDescent="0.3">
      <c r="A814" s="702"/>
      <c r="B814" s="676"/>
      <c r="C814" s="673"/>
      <c r="D814" s="89" t="s">
        <v>80</v>
      </c>
      <c r="E814" s="679"/>
      <c r="F814" s="673"/>
      <c r="G814" s="90">
        <f t="shared" si="269"/>
        <v>0</v>
      </c>
      <c r="H814" s="91">
        <f t="shared" si="275"/>
        <v>0</v>
      </c>
      <c r="I814" s="92"/>
      <c r="J814" s="92"/>
      <c r="K814" s="92"/>
      <c r="L814" s="93"/>
      <c r="M814" s="110">
        <f t="shared" si="307"/>
        <v>0</v>
      </c>
      <c r="N814" s="98"/>
      <c r="O814" s="98"/>
      <c r="P814" s="98"/>
      <c r="Q814" s="98"/>
      <c r="R814" s="99"/>
      <c r="S814" s="114"/>
      <c r="T814" s="114"/>
      <c r="U814" s="114"/>
      <c r="V814" s="98"/>
      <c r="W814" s="98"/>
      <c r="X814" s="99"/>
      <c r="Y814" s="97"/>
      <c r="Z814" s="99"/>
      <c r="AA814" s="103"/>
      <c r="AB814" s="92"/>
      <c r="AC814" s="92"/>
      <c r="AD814" s="92"/>
      <c r="AE814" s="92"/>
      <c r="AF814" s="93"/>
      <c r="AG814" s="103"/>
      <c r="AH814" s="106"/>
      <c r="AI814" s="105"/>
      <c r="AJ814" s="104">
        <f t="shared" si="331"/>
        <v>0</v>
      </c>
      <c r="AK814" s="105" t="s">
        <v>75</v>
      </c>
      <c r="AL814" s="92" t="s">
        <v>75</v>
      </c>
      <c r="AM814" s="106" t="s">
        <v>75</v>
      </c>
      <c r="AN814" s="103" t="s">
        <v>75</v>
      </c>
      <c r="AO814" s="92" t="s">
        <v>77</v>
      </c>
      <c r="AP814" s="106" t="s">
        <v>77</v>
      </c>
      <c r="AQ814" s="103"/>
      <c r="AR814" s="92"/>
      <c r="AS814" s="92"/>
      <c r="AT814" s="92"/>
      <c r="AU814" s="106"/>
      <c r="AV814" s="107">
        <f t="shared" si="270"/>
        <v>0</v>
      </c>
      <c r="AW814" s="98"/>
      <c r="AX814" s="98"/>
      <c r="AY814" s="98"/>
      <c r="AZ814" s="98"/>
      <c r="BA814" s="98"/>
      <c r="BB814" s="98"/>
      <c r="BC814" s="98"/>
      <c r="BD814" s="98"/>
      <c r="BE814" s="99"/>
    </row>
    <row r="815" spans="1:57" ht="34.049999999999997" customHeight="1" x14ac:dyDescent="0.3">
      <c r="A815" s="713" t="s">
        <v>408</v>
      </c>
      <c r="B815" s="718" t="s">
        <v>409</v>
      </c>
      <c r="C815" s="732" t="s">
        <v>395</v>
      </c>
      <c r="D815" s="51" t="s">
        <v>74</v>
      </c>
      <c r="E815" s="724">
        <v>275</v>
      </c>
      <c r="F815" s="681">
        <f>E815-SUM(M815:M819)</f>
        <v>32</v>
      </c>
      <c r="G815" s="53">
        <f t="shared" si="269"/>
        <v>35</v>
      </c>
      <c r="H815" s="54">
        <f t="shared" si="275"/>
        <v>1</v>
      </c>
      <c r="I815" s="55">
        <v>1</v>
      </c>
      <c r="J815" s="55"/>
      <c r="K815" s="55"/>
      <c r="L815" s="56"/>
      <c r="M815" s="57">
        <f t="shared" si="307"/>
        <v>34</v>
      </c>
      <c r="N815" s="58"/>
      <c r="O815" s="58"/>
      <c r="P815" s="58"/>
      <c r="Q815" s="58"/>
      <c r="R815" s="61">
        <v>34</v>
      </c>
      <c r="S815" s="62">
        <v>12</v>
      </c>
      <c r="T815" s="62"/>
      <c r="U815" s="62"/>
      <c r="V815" s="108">
        <v>21</v>
      </c>
      <c r="W815" s="108">
        <v>1</v>
      </c>
      <c r="X815" s="63"/>
      <c r="Y815" s="60">
        <v>30</v>
      </c>
      <c r="Z815" s="61">
        <v>4</v>
      </c>
      <c r="AA815" s="67"/>
      <c r="AB815" s="55">
        <v>13</v>
      </c>
      <c r="AC815" s="55">
        <v>13</v>
      </c>
      <c r="AD815" s="55"/>
      <c r="AE815" s="55">
        <v>18</v>
      </c>
      <c r="AF815" s="56">
        <v>4</v>
      </c>
      <c r="AG815" s="67">
        <v>36</v>
      </c>
      <c r="AH815" s="70">
        <v>19</v>
      </c>
      <c r="AI815" s="69">
        <v>10.4</v>
      </c>
      <c r="AJ815" s="68">
        <f t="shared" ref="AJ815:AJ816" si="332">SUM(AN815:AP815)</f>
        <v>34</v>
      </c>
      <c r="AK815" s="69" t="s">
        <v>75</v>
      </c>
      <c r="AL815" s="55" t="s">
        <v>75</v>
      </c>
      <c r="AM815" s="70" t="s">
        <v>75</v>
      </c>
      <c r="AN815" s="67">
        <v>7</v>
      </c>
      <c r="AO815" s="55">
        <v>25</v>
      </c>
      <c r="AP815" s="70">
        <v>2</v>
      </c>
      <c r="AQ815" s="67" t="s">
        <v>75</v>
      </c>
      <c r="AR815" s="55" t="s">
        <v>75</v>
      </c>
      <c r="AS815" s="55" t="s">
        <v>75</v>
      </c>
      <c r="AT815" s="55" t="s">
        <v>75</v>
      </c>
      <c r="AU815" s="70" t="s">
        <v>75</v>
      </c>
      <c r="AV815" s="71">
        <f t="shared" si="270"/>
        <v>1</v>
      </c>
      <c r="AW815" s="108"/>
      <c r="AX815" s="108"/>
      <c r="AY815" s="108"/>
      <c r="AZ815" s="108"/>
      <c r="BA815" s="108"/>
      <c r="BB815" s="108"/>
      <c r="BC815" s="108"/>
      <c r="BD815" s="108"/>
      <c r="BE815" s="63">
        <v>1</v>
      </c>
    </row>
    <row r="816" spans="1:57" ht="34.049999999999997" customHeight="1" x14ac:dyDescent="0.3">
      <c r="A816" s="702"/>
      <c r="B816" s="716"/>
      <c r="C816" s="672"/>
      <c r="D816" s="72" t="s">
        <v>76</v>
      </c>
      <c r="E816" s="678"/>
      <c r="F816" s="672"/>
      <c r="G816" s="73">
        <f t="shared" si="269"/>
        <v>0</v>
      </c>
      <c r="H816" s="74">
        <f t="shared" si="275"/>
        <v>0</v>
      </c>
      <c r="I816" s="75"/>
      <c r="J816" s="75"/>
      <c r="K816" s="75"/>
      <c r="L816" s="76"/>
      <c r="M816" s="77">
        <f t="shared" si="307"/>
        <v>0</v>
      </c>
      <c r="N816" s="78"/>
      <c r="O816" s="78"/>
      <c r="P816" s="78"/>
      <c r="Q816" s="78"/>
      <c r="R816" s="81"/>
      <c r="S816" s="62"/>
      <c r="T816" s="62"/>
      <c r="U816" s="62"/>
      <c r="V816" s="108"/>
      <c r="W816" s="108"/>
      <c r="X816" s="63"/>
      <c r="Y816" s="109"/>
      <c r="Z816" s="63"/>
      <c r="AA816" s="64"/>
      <c r="AB816" s="65"/>
      <c r="AC816" s="65"/>
      <c r="AD816" s="65"/>
      <c r="AE816" s="65"/>
      <c r="AF816" s="66"/>
      <c r="AG816" s="82"/>
      <c r="AH816" s="85"/>
      <c r="AI816" s="84"/>
      <c r="AJ816" s="83">
        <f t="shared" si="332"/>
        <v>0</v>
      </c>
      <c r="AK816" s="84" t="s">
        <v>77</v>
      </c>
      <c r="AL816" s="75" t="s">
        <v>77</v>
      </c>
      <c r="AM816" s="85" t="s">
        <v>77</v>
      </c>
      <c r="AN816" s="82"/>
      <c r="AO816" s="75"/>
      <c r="AP816" s="85"/>
      <c r="AQ816" s="82" t="s">
        <v>75</v>
      </c>
      <c r="AR816" s="75" t="s">
        <v>75</v>
      </c>
      <c r="AS816" s="75" t="s">
        <v>75</v>
      </c>
      <c r="AT816" s="75" t="s">
        <v>75</v>
      </c>
      <c r="AU816" s="85" t="s">
        <v>75</v>
      </c>
      <c r="AV816" s="86">
        <f t="shared" si="270"/>
        <v>0</v>
      </c>
      <c r="AW816" s="108"/>
      <c r="AX816" s="108"/>
      <c r="AY816" s="108"/>
      <c r="AZ816" s="108"/>
      <c r="BA816" s="108"/>
      <c r="BB816" s="108"/>
      <c r="BC816" s="108"/>
      <c r="BD816" s="108"/>
      <c r="BE816" s="63"/>
    </row>
    <row r="817" spans="1:57" ht="34.049999999999997" customHeight="1" x14ac:dyDescent="0.3">
      <c r="A817" s="702"/>
      <c r="B817" s="716"/>
      <c r="C817" s="672"/>
      <c r="D817" s="72" t="s">
        <v>78</v>
      </c>
      <c r="E817" s="678"/>
      <c r="F817" s="672"/>
      <c r="G817" s="73">
        <f t="shared" si="269"/>
        <v>0</v>
      </c>
      <c r="H817" s="74">
        <f t="shared" si="275"/>
        <v>0</v>
      </c>
      <c r="I817" s="75"/>
      <c r="J817" s="75"/>
      <c r="K817" s="75"/>
      <c r="L817" s="76"/>
      <c r="M817" s="77">
        <f t="shared" si="307"/>
        <v>0</v>
      </c>
      <c r="N817" s="78"/>
      <c r="O817" s="78"/>
      <c r="P817" s="78"/>
      <c r="Q817" s="78"/>
      <c r="R817" s="81"/>
      <c r="S817" s="62"/>
      <c r="T817" s="62"/>
      <c r="U817" s="62"/>
      <c r="V817" s="108"/>
      <c r="W817" s="108"/>
      <c r="X817" s="63"/>
      <c r="Y817" s="109"/>
      <c r="Z817" s="63"/>
      <c r="AA817" s="64"/>
      <c r="AB817" s="65"/>
      <c r="AC817" s="65"/>
      <c r="AD817" s="65"/>
      <c r="AE817" s="65"/>
      <c r="AF817" s="66"/>
      <c r="AG817" s="82"/>
      <c r="AH817" s="85"/>
      <c r="AI817" s="84"/>
      <c r="AJ817" s="83">
        <f>SUM(AK817:AM817)</f>
        <v>0</v>
      </c>
      <c r="AK817" s="84"/>
      <c r="AL817" s="75"/>
      <c r="AM817" s="85"/>
      <c r="AN817" s="82" t="s">
        <v>75</v>
      </c>
      <c r="AO817" s="75" t="s">
        <v>75</v>
      </c>
      <c r="AP817" s="85" t="s">
        <v>75</v>
      </c>
      <c r="AQ817" s="82" t="s">
        <v>75</v>
      </c>
      <c r="AR817" s="75" t="s">
        <v>75</v>
      </c>
      <c r="AS817" s="75" t="s">
        <v>75</v>
      </c>
      <c r="AT817" s="75" t="s">
        <v>75</v>
      </c>
      <c r="AU817" s="85" t="s">
        <v>75</v>
      </c>
      <c r="AV817" s="86">
        <f t="shared" si="270"/>
        <v>0</v>
      </c>
      <c r="AW817" s="108"/>
      <c r="AX817" s="108"/>
      <c r="AY817" s="108"/>
      <c r="AZ817" s="108"/>
      <c r="BA817" s="108"/>
      <c r="BB817" s="108"/>
      <c r="BC817" s="108"/>
      <c r="BD817" s="108"/>
      <c r="BE817" s="63"/>
    </row>
    <row r="818" spans="1:57" ht="34.049999999999997" customHeight="1" x14ac:dyDescent="0.3">
      <c r="A818" s="702"/>
      <c r="B818" s="716"/>
      <c r="C818" s="672"/>
      <c r="D818" s="72" t="s">
        <v>79</v>
      </c>
      <c r="E818" s="678"/>
      <c r="F818" s="672"/>
      <c r="G818" s="73">
        <f t="shared" si="269"/>
        <v>210</v>
      </c>
      <c r="H818" s="74">
        <f t="shared" si="275"/>
        <v>2</v>
      </c>
      <c r="I818" s="75"/>
      <c r="J818" s="75">
        <v>1</v>
      </c>
      <c r="K818" s="75">
        <v>1</v>
      </c>
      <c r="L818" s="76"/>
      <c r="M818" s="77">
        <f t="shared" si="307"/>
        <v>209</v>
      </c>
      <c r="N818" s="78"/>
      <c r="O818" s="78"/>
      <c r="P818" s="78"/>
      <c r="Q818" s="78"/>
      <c r="R818" s="81">
        <v>209</v>
      </c>
      <c r="S818" s="62">
        <v>57</v>
      </c>
      <c r="T818" s="62"/>
      <c r="U818" s="62"/>
      <c r="V818" s="108">
        <v>142</v>
      </c>
      <c r="W818" s="108">
        <v>10</v>
      </c>
      <c r="X818" s="63"/>
      <c r="Y818" s="109">
        <v>177</v>
      </c>
      <c r="Z818" s="63">
        <v>32</v>
      </c>
      <c r="AA818" s="64"/>
      <c r="AB818" s="65">
        <v>114</v>
      </c>
      <c r="AC818" s="65">
        <v>113</v>
      </c>
      <c r="AD818" s="65">
        <v>5</v>
      </c>
      <c r="AE818" s="65">
        <v>116</v>
      </c>
      <c r="AF818" s="66">
        <v>53</v>
      </c>
      <c r="AG818" s="82">
        <v>38</v>
      </c>
      <c r="AH818" s="85">
        <v>20</v>
      </c>
      <c r="AI818" s="84">
        <v>78.8</v>
      </c>
      <c r="AJ818" s="83">
        <f t="shared" ref="AJ818:AJ819" si="333">SUM(AQ818:AU818)</f>
        <v>209</v>
      </c>
      <c r="AK818" s="84" t="s">
        <v>77</v>
      </c>
      <c r="AL818" s="75" t="s">
        <v>77</v>
      </c>
      <c r="AM818" s="85" t="s">
        <v>77</v>
      </c>
      <c r="AN818" s="82" t="s">
        <v>75</v>
      </c>
      <c r="AO818" s="75" t="s">
        <v>75</v>
      </c>
      <c r="AP818" s="85" t="s">
        <v>75</v>
      </c>
      <c r="AQ818" s="82">
        <v>36</v>
      </c>
      <c r="AR818" s="75">
        <v>112</v>
      </c>
      <c r="AS818" s="75">
        <v>60</v>
      </c>
      <c r="AT818" s="75">
        <v>1</v>
      </c>
      <c r="AU818" s="85"/>
      <c r="AV818" s="86">
        <f t="shared" si="270"/>
        <v>1</v>
      </c>
      <c r="AW818" s="108"/>
      <c r="AX818" s="108"/>
      <c r="AY818" s="108"/>
      <c r="AZ818" s="108"/>
      <c r="BA818" s="108"/>
      <c r="BB818" s="108"/>
      <c r="BC818" s="108"/>
      <c r="BD818" s="108">
        <v>1</v>
      </c>
      <c r="BE818" s="63"/>
    </row>
    <row r="819" spans="1:57" ht="34.049999999999997" customHeight="1" x14ac:dyDescent="0.3">
      <c r="A819" s="702"/>
      <c r="B819" s="717"/>
      <c r="C819" s="673"/>
      <c r="D819" s="89" t="s">
        <v>80</v>
      </c>
      <c r="E819" s="679"/>
      <c r="F819" s="673"/>
      <c r="G819" s="90">
        <f t="shared" si="269"/>
        <v>0</v>
      </c>
      <c r="H819" s="91">
        <f t="shared" si="275"/>
        <v>0</v>
      </c>
      <c r="I819" s="92"/>
      <c r="J819" s="92"/>
      <c r="K819" s="92"/>
      <c r="L819" s="93"/>
      <c r="M819" s="110">
        <f t="shared" si="307"/>
        <v>0</v>
      </c>
      <c r="N819" s="98"/>
      <c r="O819" s="98"/>
      <c r="P819" s="98"/>
      <c r="Q819" s="98"/>
      <c r="R819" s="99"/>
      <c r="S819" s="100"/>
      <c r="T819" s="100"/>
      <c r="U819" s="100"/>
      <c r="V819" s="78"/>
      <c r="W819" s="78"/>
      <c r="X819" s="81"/>
      <c r="Y819" s="80"/>
      <c r="Z819" s="81"/>
      <c r="AA819" s="82"/>
      <c r="AB819" s="75"/>
      <c r="AC819" s="75"/>
      <c r="AD819" s="75"/>
      <c r="AE819" s="75"/>
      <c r="AF819" s="76"/>
      <c r="AG819" s="103"/>
      <c r="AH819" s="106"/>
      <c r="AI819" s="111"/>
      <c r="AJ819" s="112">
        <f t="shared" si="333"/>
        <v>0</v>
      </c>
      <c r="AK819" s="105" t="s">
        <v>75</v>
      </c>
      <c r="AL819" s="92" t="s">
        <v>75</v>
      </c>
      <c r="AM819" s="106" t="s">
        <v>75</v>
      </c>
      <c r="AN819" s="103" t="s">
        <v>75</v>
      </c>
      <c r="AO819" s="92" t="s">
        <v>77</v>
      </c>
      <c r="AP819" s="106" t="s">
        <v>77</v>
      </c>
      <c r="AQ819" s="103"/>
      <c r="AR819" s="92"/>
      <c r="AS819" s="92"/>
      <c r="AT819" s="92"/>
      <c r="AU819" s="106"/>
      <c r="AV819" s="107">
        <f t="shared" si="270"/>
        <v>0</v>
      </c>
      <c r="AW819" s="78"/>
      <c r="AX819" s="78"/>
      <c r="AY819" s="78"/>
      <c r="AZ819" s="78"/>
      <c r="BA819" s="78"/>
      <c r="BB819" s="78"/>
      <c r="BC819" s="78"/>
      <c r="BD819" s="78"/>
      <c r="BE819" s="81"/>
    </row>
    <row r="820" spans="1:57" ht="34.049999999999997" customHeight="1" x14ac:dyDescent="0.3">
      <c r="A820" s="702"/>
      <c r="B820" s="718" t="s">
        <v>410</v>
      </c>
      <c r="C820" s="733" t="s">
        <v>411</v>
      </c>
      <c r="D820" s="51" t="s">
        <v>74</v>
      </c>
      <c r="E820" s="724">
        <v>10</v>
      </c>
      <c r="F820" s="681">
        <f>E820-SUM(M820:M824)</f>
        <v>6</v>
      </c>
      <c r="G820" s="53">
        <f t="shared" si="269"/>
        <v>0</v>
      </c>
      <c r="H820" s="54">
        <f t="shared" si="275"/>
        <v>0</v>
      </c>
      <c r="I820" s="55"/>
      <c r="J820" s="55"/>
      <c r="K820" s="55"/>
      <c r="L820" s="56"/>
      <c r="M820" s="57">
        <f t="shared" si="307"/>
        <v>0</v>
      </c>
      <c r="N820" s="58"/>
      <c r="O820" s="58"/>
      <c r="P820" s="58"/>
      <c r="Q820" s="58"/>
      <c r="R820" s="61"/>
      <c r="S820" s="113"/>
      <c r="T820" s="113"/>
      <c r="U820" s="113"/>
      <c r="V820" s="58"/>
      <c r="W820" s="58"/>
      <c r="X820" s="61"/>
      <c r="Y820" s="60"/>
      <c r="Z820" s="61"/>
      <c r="AA820" s="67"/>
      <c r="AB820" s="55"/>
      <c r="AC820" s="55"/>
      <c r="AD820" s="55"/>
      <c r="AE820" s="55"/>
      <c r="AF820" s="56"/>
      <c r="AG820" s="67"/>
      <c r="AH820" s="70"/>
      <c r="AI820" s="69"/>
      <c r="AJ820" s="68">
        <f t="shared" ref="AJ820:AJ821" si="334">SUM(AN820:AP820)</f>
        <v>0</v>
      </c>
      <c r="AK820" s="69" t="s">
        <v>75</v>
      </c>
      <c r="AL820" s="55" t="s">
        <v>75</v>
      </c>
      <c r="AM820" s="70" t="s">
        <v>75</v>
      </c>
      <c r="AN820" s="67"/>
      <c r="AO820" s="55"/>
      <c r="AP820" s="70"/>
      <c r="AQ820" s="67" t="s">
        <v>75</v>
      </c>
      <c r="AR820" s="55" t="s">
        <v>75</v>
      </c>
      <c r="AS820" s="55" t="s">
        <v>75</v>
      </c>
      <c r="AT820" s="55" t="s">
        <v>75</v>
      </c>
      <c r="AU820" s="70" t="s">
        <v>75</v>
      </c>
      <c r="AV820" s="71">
        <f t="shared" si="270"/>
        <v>0</v>
      </c>
      <c r="AW820" s="58"/>
      <c r="AX820" s="58"/>
      <c r="AY820" s="58"/>
      <c r="AZ820" s="58"/>
      <c r="BA820" s="58"/>
      <c r="BB820" s="58"/>
      <c r="BC820" s="58"/>
      <c r="BD820" s="58"/>
      <c r="BE820" s="61"/>
    </row>
    <row r="821" spans="1:57" ht="34.049999999999997" customHeight="1" x14ac:dyDescent="0.3">
      <c r="A821" s="702"/>
      <c r="B821" s="716"/>
      <c r="C821" s="672"/>
      <c r="D821" s="72" t="s">
        <v>76</v>
      </c>
      <c r="E821" s="678"/>
      <c r="F821" s="672"/>
      <c r="G821" s="73">
        <f t="shared" si="269"/>
        <v>0</v>
      </c>
      <c r="H821" s="74">
        <f t="shared" si="275"/>
        <v>0</v>
      </c>
      <c r="I821" s="75"/>
      <c r="J821" s="75"/>
      <c r="K821" s="75"/>
      <c r="L821" s="76"/>
      <c r="M821" s="77">
        <f t="shared" si="307"/>
        <v>0</v>
      </c>
      <c r="N821" s="78"/>
      <c r="O821" s="78"/>
      <c r="P821" s="78"/>
      <c r="Q821" s="78"/>
      <c r="R821" s="81"/>
      <c r="S821" s="62"/>
      <c r="T821" s="62"/>
      <c r="U821" s="62"/>
      <c r="V821" s="108"/>
      <c r="W821" s="108"/>
      <c r="X821" s="63"/>
      <c r="Y821" s="109"/>
      <c r="Z821" s="63"/>
      <c r="AA821" s="64"/>
      <c r="AB821" s="65"/>
      <c r="AC821" s="65"/>
      <c r="AD821" s="65"/>
      <c r="AE821" s="65"/>
      <c r="AF821" s="66"/>
      <c r="AG821" s="82"/>
      <c r="AH821" s="85"/>
      <c r="AI821" s="84"/>
      <c r="AJ821" s="83">
        <f t="shared" si="334"/>
        <v>0</v>
      </c>
      <c r="AK821" s="84" t="s">
        <v>77</v>
      </c>
      <c r="AL821" s="75" t="s">
        <v>77</v>
      </c>
      <c r="AM821" s="85" t="s">
        <v>77</v>
      </c>
      <c r="AN821" s="82"/>
      <c r="AO821" s="75"/>
      <c r="AP821" s="85"/>
      <c r="AQ821" s="82" t="s">
        <v>75</v>
      </c>
      <c r="AR821" s="75" t="s">
        <v>75</v>
      </c>
      <c r="AS821" s="75" t="s">
        <v>75</v>
      </c>
      <c r="AT821" s="75" t="s">
        <v>75</v>
      </c>
      <c r="AU821" s="85" t="s">
        <v>75</v>
      </c>
      <c r="AV821" s="86">
        <f t="shared" si="270"/>
        <v>0</v>
      </c>
      <c r="AW821" s="108"/>
      <c r="AX821" s="108"/>
      <c r="AY821" s="108"/>
      <c r="AZ821" s="108"/>
      <c r="BA821" s="108"/>
      <c r="BB821" s="108"/>
      <c r="BC821" s="108"/>
      <c r="BD821" s="108"/>
      <c r="BE821" s="63"/>
    </row>
    <row r="822" spans="1:57" ht="34.049999999999997" customHeight="1" x14ac:dyDescent="0.3">
      <c r="A822" s="702"/>
      <c r="B822" s="716"/>
      <c r="C822" s="672"/>
      <c r="D822" s="72" t="s">
        <v>78</v>
      </c>
      <c r="E822" s="678"/>
      <c r="F822" s="672"/>
      <c r="G822" s="73">
        <f t="shared" si="269"/>
        <v>0</v>
      </c>
      <c r="H822" s="74">
        <f t="shared" si="275"/>
        <v>0</v>
      </c>
      <c r="I822" s="75"/>
      <c r="J822" s="75"/>
      <c r="K822" s="75"/>
      <c r="L822" s="76"/>
      <c r="M822" s="77">
        <f t="shared" si="307"/>
        <v>0</v>
      </c>
      <c r="N822" s="78"/>
      <c r="O822" s="78"/>
      <c r="P822" s="78"/>
      <c r="Q822" s="78"/>
      <c r="R822" s="81"/>
      <c r="S822" s="62"/>
      <c r="T822" s="62"/>
      <c r="U822" s="62"/>
      <c r="V822" s="108"/>
      <c r="W822" s="108"/>
      <c r="X822" s="63"/>
      <c r="Y822" s="109"/>
      <c r="Z822" s="63"/>
      <c r="AA822" s="64"/>
      <c r="AB822" s="65"/>
      <c r="AC822" s="65"/>
      <c r="AD822" s="65"/>
      <c r="AE822" s="65"/>
      <c r="AF822" s="66"/>
      <c r="AG822" s="82"/>
      <c r="AH822" s="85"/>
      <c r="AI822" s="84"/>
      <c r="AJ822" s="83">
        <f>SUM(AK822:AM822)</f>
        <v>0</v>
      </c>
      <c r="AK822" s="84"/>
      <c r="AL822" s="75"/>
      <c r="AM822" s="85"/>
      <c r="AN822" s="82" t="s">
        <v>75</v>
      </c>
      <c r="AO822" s="75" t="s">
        <v>75</v>
      </c>
      <c r="AP822" s="85" t="s">
        <v>75</v>
      </c>
      <c r="AQ822" s="82" t="s">
        <v>75</v>
      </c>
      <c r="AR822" s="75" t="s">
        <v>75</v>
      </c>
      <c r="AS822" s="75" t="s">
        <v>75</v>
      </c>
      <c r="AT822" s="75" t="s">
        <v>75</v>
      </c>
      <c r="AU822" s="85" t="s">
        <v>75</v>
      </c>
      <c r="AV822" s="86">
        <f t="shared" si="270"/>
        <v>0</v>
      </c>
      <c r="AW822" s="108"/>
      <c r="AX822" s="108"/>
      <c r="AY822" s="108"/>
      <c r="AZ822" s="108"/>
      <c r="BA822" s="108"/>
      <c r="BB822" s="108"/>
      <c r="BC822" s="108"/>
      <c r="BD822" s="108"/>
      <c r="BE822" s="63"/>
    </row>
    <row r="823" spans="1:57" ht="34.049999999999997" customHeight="1" x14ac:dyDescent="0.3">
      <c r="A823" s="702"/>
      <c r="B823" s="716"/>
      <c r="C823" s="672"/>
      <c r="D823" s="72" t="s">
        <v>79</v>
      </c>
      <c r="E823" s="678"/>
      <c r="F823" s="672"/>
      <c r="G823" s="73">
        <f t="shared" si="269"/>
        <v>5</v>
      </c>
      <c r="H823" s="74">
        <f t="shared" si="275"/>
        <v>0</v>
      </c>
      <c r="I823" s="75"/>
      <c r="J823" s="75"/>
      <c r="K823" s="75"/>
      <c r="L823" s="76"/>
      <c r="M823" s="77">
        <f t="shared" si="307"/>
        <v>4</v>
      </c>
      <c r="N823" s="78"/>
      <c r="O823" s="78"/>
      <c r="P823" s="78"/>
      <c r="Q823" s="78"/>
      <c r="R823" s="81">
        <v>4</v>
      </c>
      <c r="S823" s="62">
        <v>1</v>
      </c>
      <c r="T823" s="62"/>
      <c r="U823" s="62"/>
      <c r="V823" s="108">
        <v>3</v>
      </c>
      <c r="W823" s="108"/>
      <c r="X823" s="63"/>
      <c r="Y823" s="109">
        <v>4</v>
      </c>
      <c r="Z823" s="63"/>
      <c r="AA823" s="64"/>
      <c r="AB823" s="65">
        <v>2</v>
      </c>
      <c r="AC823" s="65">
        <v>2</v>
      </c>
      <c r="AD823" s="65">
        <v>2</v>
      </c>
      <c r="AE823" s="65">
        <v>4</v>
      </c>
      <c r="AF823" s="66">
        <v>4</v>
      </c>
      <c r="AG823" s="82">
        <v>35</v>
      </c>
      <c r="AH823" s="85">
        <v>10</v>
      </c>
      <c r="AI823" s="84">
        <v>110</v>
      </c>
      <c r="AJ823" s="83">
        <f t="shared" ref="AJ823:AJ824" si="335">SUM(AQ823:AU823)</f>
        <v>4</v>
      </c>
      <c r="AK823" s="84" t="s">
        <v>77</v>
      </c>
      <c r="AL823" s="75" t="s">
        <v>77</v>
      </c>
      <c r="AM823" s="85" t="s">
        <v>77</v>
      </c>
      <c r="AN823" s="82" t="s">
        <v>75</v>
      </c>
      <c r="AO823" s="75" t="s">
        <v>75</v>
      </c>
      <c r="AP823" s="85" t="s">
        <v>75</v>
      </c>
      <c r="AQ823" s="82"/>
      <c r="AR823" s="75"/>
      <c r="AS823" s="75">
        <v>1</v>
      </c>
      <c r="AT823" s="75">
        <v>3</v>
      </c>
      <c r="AU823" s="85"/>
      <c r="AV823" s="86">
        <f t="shared" si="270"/>
        <v>1</v>
      </c>
      <c r="AW823" s="108"/>
      <c r="AX823" s="108"/>
      <c r="AY823" s="108"/>
      <c r="AZ823" s="108"/>
      <c r="BA823" s="108"/>
      <c r="BB823" s="108"/>
      <c r="BC823" s="108"/>
      <c r="BD823" s="108">
        <v>1</v>
      </c>
      <c r="BE823" s="63"/>
    </row>
    <row r="824" spans="1:57" ht="34.049999999999997" customHeight="1" x14ac:dyDescent="0.3">
      <c r="A824" s="702"/>
      <c r="B824" s="717"/>
      <c r="C824" s="734"/>
      <c r="D824" s="89" t="s">
        <v>80</v>
      </c>
      <c r="E824" s="679"/>
      <c r="F824" s="673"/>
      <c r="G824" s="90">
        <f t="shared" si="269"/>
        <v>0</v>
      </c>
      <c r="H824" s="91">
        <f t="shared" si="275"/>
        <v>0</v>
      </c>
      <c r="I824" s="92"/>
      <c r="J824" s="92"/>
      <c r="K824" s="92"/>
      <c r="L824" s="93"/>
      <c r="M824" s="110">
        <f t="shared" si="307"/>
        <v>0</v>
      </c>
      <c r="N824" s="98"/>
      <c r="O824" s="98"/>
      <c r="P824" s="98"/>
      <c r="Q824" s="98"/>
      <c r="R824" s="99"/>
      <c r="S824" s="114"/>
      <c r="T824" s="114"/>
      <c r="U824" s="114"/>
      <c r="V824" s="98"/>
      <c r="W824" s="98"/>
      <c r="X824" s="99"/>
      <c r="Y824" s="97"/>
      <c r="Z824" s="99"/>
      <c r="AA824" s="103"/>
      <c r="AB824" s="92"/>
      <c r="AC824" s="92"/>
      <c r="AD824" s="92"/>
      <c r="AE824" s="92"/>
      <c r="AF824" s="93"/>
      <c r="AG824" s="103"/>
      <c r="AH824" s="106"/>
      <c r="AI824" s="105"/>
      <c r="AJ824" s="104">
        <f t="shared" si="335"/>
        <v>0</v>
      </c>
      <c r="AK824" s="105" t="s">
        <v>75</v>
      </c>
      <c r="AL824" s="92" t="s">
        <v>75</v>
      </c>
      <c r="AM824" s="106" t="s">
        <v>75</v>
      </c>
      <c r="AN824" s="103" t="s">
        <v>75</v>
      </c>
      <c r="AO824" s="92" t="s">
        <v>77</v>
      </c>
      <c r="AP824" s="106" t="s">
        <v>77</v>
      </c>
      <c r="AQ824" s="103"/>
      <c r="AR824" s="92"/>
      <c r="AS824" s="92"/>
      <c r="AT824" s="92"/>
      <c r="AU824" s="106"/>
      <c r="AV824" s="107">
        <f t="shared" si="270"/>
        <v>0</v>
      </c>
      <c r="AW824" s="98"/>
      <c r="AX824" s="98"/>
      <c r="AY824" s="98"/>
      <c r="AZ824" s="98"/>
      <c r="BA824" s="98"/>
      <c r="BB824" s="98"/>
      <c r="BC824" s="98"/>
      <c r="BD824" s="98"/>
      <c r="BE824" s="99"/>
    </row>
    <row r="825" spans="1:57" ht="34.049999999999997" customHeight="1" x14ac:dyDescent="0.3">
      <c r="A825" s="702"/>
      <c r="B825" s="718" t="s">
        <v>412</v>
      </c>
      <c r="C825" s="732" t="s">
        <v>395</v>
      </c>
      <c r="D825" s="51" t="s">
        <v>74</v>
      </c>
      <c r="E825" s="724">
        <v>10</v>
      </c>
      <c r="F825" s="681">
        <f>E825-SUM(M825:M829)</f>
        <v>1</v>
      </c>
      <c r="G825" s="53">
        <f t="shared" si="269"/>
        <v>1</v>
      </c>
      <c r="H825" s="54">
        <f t="shared" si="275"/>
        <v>0</v>
      </c>
      <c r="I825" s="55"/>
      <c r="J825" s="55"/>
      <c r="K825" s="55"/>
      <c r="L825" s="56"/>
      <c r="M825" s="57">
        <f t="shared" si="307"/>
        <v>1</v>
      </c>
      <c r="N825" s="58"/>
      <c r="O825" s="58"/>
      <c r="P825" s="58"/>
      <c r="Q825" s="58"/>
      <c r="R825" s="59">
        <v>1</v>
      </c>
      <c r="S825" s="60">
        <v>1</v>
      </c>
      <c r="T825" s="58"/>
      <c r="U825" s="58"/>
      <c r="V825" s="55"/>
      <c r="W825" s="58"/>
      <c r="X825" s="61"/>
      <c r="Y825" s="62">
        <v>1</v>
      </c>
      <c r="Z825" s="63"/>
      <c r="AA825" s="64"/>
      <c r="AB825" s="65">
        <v>1</v>
      </c>
      <c r="AC825" s="65">
        <v>1</v>
      </c>
      <c r="AD825" s="65"/>
      <c r="AE825" s="65">
        <v>1</v>
      </c>
      <c r="AF825" s="66"/>
      <c r="AG825" s="64">
        <v>50</v>
      </c>
      <c r="AH825" s="66">
        <v>16</v>
      </c>
      <c r="AI825" s="67">
        <v>6</v>
      </c>
      <c r="AJ825" s="68">
        <f t="shared" ref="AJ825:AJ826" si="336">SUM(AN825:AP825)</f>
        <v>1</v>
      </c>
      <c r="AK825" s="69" t="s">
        <v>75</v>
      </c>
      <c r="AL825" s="55" t="s">
        <v>75</v>
      </c>
      <c r="AM825" s="70" t="s">
        <v>75</v>
      </c>
      <c r="AN825" s="67">
        <v>1</v>
      </c>
      <c r="AO825" s="55"/>
      <c r="AP825" s="70"/>
      <c r="AQ825" s="67" t="s">
        <v>75</v>
      </c>
      <c r="AR825" s="55" t="s">
        <v>75</v>
      </c>
      <c r="AS825" s="55" t="s">
        <v>75</v>
      </c>
      <c r="AT825" s="55" t="s">
        <v>75</v>
      </c>
      <c r="AU825" s="56" t="s">
        <v>75</v>
      </c>
      <c r="AV825" s="71">
        <f t="shared" si="270"/>
        <v>0</v>
      </c>
      <c r="AW825" s="58"/>
      <c r="AX825" s="58"/>
      <c r="AY825" s="58"/>
      <c r="AZ825" s="58"/>
      <c r="BA825" s="58"/>
      <c r="BB825" s="58"/>
      <c r="BC825" s="58"/>
      <c r="BD825" s="58"/>
      <c r="BE825" s="61"/>
    </row>
    <row r="826" spans="1:57" ht="34.049999999999997" customHeight="1" x14ac:dyDescent="0.3">
      <c r="A826" s="702"/>
      <c r="B826" s="716"/>
      <c r="C826" s="672"/>
      <c r="D826" s="72" t="s">
        <v>76</v>
      </c>
      <c r="E826" s="678"/>
      <c r="F826" s="672"/>
      <c r="G826" s="73">
        <f t="shared" si="269"/>
        <v>0</v>
      </c>
      <c r="H826" s="74">
        <f t="shared" si="275"/>
        <v>0</v>
      </c>
      <c r="I826" s="75"/>
      <c r="J826" s="75"/>
      <c r="K826" s="75"/>
      <c r="L826" s="76"/>
      <c r="M826" s="77">
        <f t="shared" si="307"/>
        <v>0</v>
      </c>
      <c r="N826" s="78"/>
      <c r="O826" s="78"/>
      <c r="P826" s="78"/>
      <c r="Q826" s="78"/>
      <c r="R826" s="79"/>
      <c r="S826" s="80"/>
      <c r="T826" s="75"/>
      <c r="U826" s="75"/>
      <c r="V826" s="78"/>
      <c r="W826" s="78"/>
      <c r="X826" s="81"/>
      <c r="Y826" s="62"/>
      <c r="Z826" s="63"/>
      <c r="AA826" s="64"/>
      <c r="AB826" s="65"/>
      <c r="AC826" s="65"/>
      <c r="AD826" s="65"/>
      <c r="AE826" s="65"/>
      <c r="AF826" s="66"/>
      <c r="AG826" s="82"/>
      <c r="AH826" s="76"/>
      <c r="AI826" s="82"/>
      <c r="AJ826" s="83">
        <f t="shared" si="336"/>
        <v>0</v>
      </c>
      <c r="AK826" s="84" t="s">
        <v>77</v>
      </c>
      <c r="AL826" s="75" t="s">
        <v>77</v>
      </c>
      <c r="AM826" s="85" t="s">
        <v>77</v>
      </c>
      <c r="AN826" s="82"/>
      <c r="AO826" s="75"/>
      <c r="AP826" s="85"/>
      <c r="AQ826" s="82" t="s">
        <v>75</v>
      </c>
      <c r="AR826" s="75" t="s">
        <v>75</v>
      </c>
      <c r="AS826" s="75" t="s">
        <v>75</v>
      </c>
      <c r="AT826" s="75" t="s">
        <v>75</v>
      </c>
      <c r="AU826" s="76" t="s">
        <v>75</v>
      </c>
      <c r="AV826" s="86">
        <f t="shared" si="270"/>
        <v>0</v>
      </c>
      <c r="AW826" s="78"/>
      <c r="AX826" s="78"/>
      <c r="AY826" s="78"/>
      <c r="AZ826" s="78"/>
      <c r="BA826" s="78"/>
      <c r="BB826" s="78"/>
      <c r="BC826" s="78"/>
      <c r="BD826" s="78"/>
      <c r="BE826" s="81"/>
    </row>
    <row r="827" spans="1:57" ht="34.049999999999997" customHeight="1" x14ac:dyDescent="0.3">
      <c r="A827" s="702"/>
      <c r="B827" s="716"/>
      <c r="C827" s="672"/>
      <c r="D827" s="72" t="s">
        <v>78</v>
      </c>
      <c r="E827" s="678"/>
      <c r="F827" s="672"/>
      <c r="G827" s="73">
        <f t="shared" si="269"/>
        <v>0</v>
      </c>
      <c r="H827" s="74">
        <f t="shared" si="275"/>
        <v>0</v>
      </c>
      <c r="I827" s="75"/>
      <c r="J827" s="75"/>
      <c r="K827" s="75"/>
      <c r="L827" s="76"/>
      <c r="M827" s="77">
        <f t="shared" si="307"/>
        <v>0</v>
      </c>
      <c r="N827" s="78"/>
      <c r="O827" s="78"/>
      <c r="P827" s="78"/>
      <c r="Q827" s="87"/>
      <c r="R827" s="79"/>
      <c r="S827" s="80"/>
      <c r="T827" s="78"/>
      <c r="U827" s="78"/>
      <c r="V827" s="78"/>
      <c r="W827" s="78"/>
      <c r="X827" s="81"/>
      <c r="Y827" s="62"/>
      <c r="Z827" s="63"/>
      <c r="AA827" s="64"/>
      <c r="AB827" s="65"/>
      <c r="AC827" s="65"/>
      <c r="AD827" s="65"/>
      <c r="AE827" s="65"/>
      <c r="AF827" s="66"/>
      <c r="AG827" s="82"/>
      <c r="AH827" s="76"/>
      <c r="AI827" s="82"/>
      <c r="AJ827" s="83">
        <f>SUM(AK827:AM827)</f>
        <v>0</v>
      </c>
      <c r="AK827" s="84"/>
      <c r="AL827" s="75"/>
      <c r="AM827" s="85"/>
      <c r="AN827" s="82" t="s">
        <v>75</v>
      </c>
      <c r="AO827" s="75" t="s">
        <v>75</v>
      </c>
      <c r="AP827" s="85" t="s">
        <v>75</v>
      </c>
      <c r="AQ827" s="82" t="s">
        <v>75</v>
      </c>
      <c r="AR827" s="75" t="s">
        <v>75</v>
      </c>
      <c r="AS827" s="75" t="s">
        <v>75</v>
      </c>
      <c r="AT827" s="75" t="s">
        <v>75</v>
      </c>
      <c r="AU827" s="76" t="s">
        <v>75</v>
      </c>
      <c r="AV827" s="86">
        <f t="shared" si="270"/>
        <v>0</v>
      </c>
      <c r="AW827" s="78"/>
      <c r="AX827" s="78"/>
      <c r="AY827" s="78"/>
      <c r="AZ827" s="78"/>
      <c r="BA827" s="78"/>
      <c r="BB827" s="78"/>
      <c r="BC827" s="78"/>
      <c r="BD827" s="78"/>
      <c r="BE827" s="81"/>
    </row>
    <row r="828" spans="1:57" ht="34.049999999999997" customHeight="1" x14ac:dyDescent="0.3">
      <c r="A828" s="702"/>
      <c r="B828" s="716"/>
      <c r="C828" s="672"/>
      <c r="D828" s="72" t="s">
        <v>79</v>
      </c>
      <c r="E828" s="678"/>
      <c r="F828" s="672"/>
      <c r="G828" s="73">
        <f t="shared" si="269"/>
        <v>11</v>
      </c>
      <c r="H828" s="74">
        <f t="shared" si="275"/>
        <v>3</v>
      </c>
      <c r="I828" s="75"/>
      <c r="J828" s="75"/>
      <c r="K828" s="75">
        <v>3</v>
      </c>
      <c r="L828" s="76"/>
      <c r="M828" s="77">
        <f t="shared" si="307"/>
        <v>8</v>
      </c>
      <c r="N828" s="78"/>
      <c r="O828" s="78"/>
      <c r="P828" s="78"/>
      <c r="Q828" s="115"/>
      <c r="R828" s="127">
        <v>8</v>
      </c>
      <c r="S828" s="144">
        <v>8</v>
      </c>
      <c r="T828" s="115"/>
      <c r="U828" s="115"/>
      <c r="V828" s="115"/>
      <c r="W828" s="115"/>
      <c r="X828" s="121"/>
      <c r="Y828" s="139">
        <v>7</v>
      </c>
      <c r="Z828" s="137">
        <v>1</v>
      </c>
      <c r="AA828" s="141"/>
      <c r="AB828" s="142"/>
      <c r="AC828" s="142"/>
      <c r="AD828" s="142"/>
      <c r="AE828" s="142">
        <v>5</v>
      </c>
      <c r="AF828" s="151">
        <v>1</v>
      </c>
      <c r="AG828" s="82">
        <v>40.299999999999997</v>
      </c>
      <c r="AH828" s="76">
        <v>16</v>
      </c>
      <c r="AI828" s="82">
        <v>110.7</v>
      </c>
      <c r="AJ828" s="83">
        <f t="shared" ref="AJ828:AJ829" si="337">SUM(AQ828:AU828)</f>
        <v>7</v>
      </c>
      <c r="AK828" s="84" t="s">
        <v>77</v>
      </c>
      <c r="AL828" s="75" t="s">
        <v>77</v>
      </c>
      <c r="AM828" s="85" t="s">
        <v>77</v>
      </c>
      <c r="AN828" s="82" t="s">
        <v>75</v>
      </c>
      <c r="AO828" s="75" t="s">
        <v>75</v>
      </c>
      <c r="AP828" s="85" t="s">
        <v>75</v>
      </c>
      <c r="AQ828" s="88"/>
      <c r="AR828" s="76">
        <v>1</v>
      </c>
      <c r="AS828" s="76">
        <v>2</v>
      </c>
      <c r="AT828" s="76">
        <v>4</v>
      </c>
      <c r="AU828" s="85"/>
      <c r="AV828" s="86">
        <f t="shared" si="270"/>
        <v>3</v>
      </c>
      <c r="AW828" s="78"/>
      <c r="AX828" s="78"/>
      <c r="AY828" s="78"/>
      <c r="AZ828" s="78"/>
      <c r="BA828" s="78"/>
      <c r="BB828" s="78"/>
      <c r="BC828" s="78"/>
      <c r="BD828" s="78">
        <v>3</v>
      </c>
      <c r="BE828" s="81"/>
    </row>
    <row r="829" spans="1:57" ht="34.049999999999997" customHeight="1" x14ac:dyDescent="0.3">
      <c r="A829" s="702"/>
      <c r="B829" s="717"/>
      <c r="C829" s="673"/>
      <c r="D829" s="89" t="s">
        <v>80</v>
      </c>
      <c r="E829" s="679"/>
      <c r="F829" s="673"/>
      <c r="G829" s="90">
        <f t="shared" si="269"/>
        <v>0</v>
      </c>
      <c r="H829" s="91">
        <f t="shared" si="275"/>
        <v>0</v>
      </c>
      <c r="I829" s="92"/>
      <c r="J829" s="92"/>
      <c r="K829" s="92"/>
      <c r="L829" s="93"/>
      <c r="M829" s="94">
        <f t="shared" si="307"/>
        <v>0</v>
      </c>
      <c r="N829" s="95"/>
      <c r="O829" s="95"/>
      <c r="P829" s="95"/>
      <c r="Q829" s="95"/>
      <c r="R829" s="96"/>
      <c r="S829" s="97"/>
      <c r="T829" s="98"/>
      <c r="U829" s="98"/>
      <c r="V829" s="98"/>
      <c r="W829" s="98"/>
      <c r="X829" s="99"/>
      <c r="Y829" s="100"/>
      <c r="Z829" s="81"/>
      <c r="AA829" s="82"/>
      <c r="AB829" s="75"/>
      <c r="AC829" s="75"/>
      <c r="AD829" s="75"/>
      <c r="AE829" s="75"/>
      <c r="AF829" s="76"/>
      <c r="AG829" s="101"/>
      <c r="AH829" s="102"/>
      <c r="AI829" s="103"/>
      <c r="AJ829" s="104">
        <f t="shared" si="337"/>
        <v>0</v>
      </c>
      <c r="AK829" s="105" t="s">
        <v>75</v>
      </c>
      <c r="AL829" s="92" t="s">
        <v>75</v>
      </c>
      <c r="AM829" s="106" t="s">
        <v>75</v>
      </c>
      <c r="AN829" s="103" t="s">
        <v>75</v>
      </c>
      <c r="AO829" s="92" t="s">
        <v>77</v>
      </c>
      <c r="AP829" s="106" t="s">
        <v>77</v>
      </c>
      <c r="AQ829" s="103"/>
      <c r="AR829" s="92"/>
      <c r="AS829" s="92"/>
      <c r="AT829" s="92"/>
      <c r="AU829" s="93"/>
      <c r="AV829" s="107">
        <f t="shared" si="270"/>
        <v>0</v>
      </c>
      <c r="AW829" s="98"/>
      <c r="AX829" s="98"/>
      <c r="AY829" s="98"/>
      <c r="AZ829" s="98"/>
      <c r="BA829" s="98"/>
      <c r="BB829" s="98"/>
      <c r="BC829" s="98"/>
      <c r="BD829" s="98"/>
      <c r="BE829" s="99"/>
    </row>
    <row r="830" spans="1:57" ht="34.049999999999997" customHeight="1" x14ac:dyDescent="0.3">
      <c r="A830" s="702"/>
      <c r="B830" s="718" t="s">
        <v>413</v>
      </c>
      <c r="C830" s="732" t="s">
        <v>414</v>
      </c>
      <c r="D830" s="51" t="s">
        <v>74</v>
      </c>
      <c r="E830" s="724">
        <v>280</v>
      </c>
      <c r="F830" s="681">
        <f>E830-SUM(M830:M834)</f>
        <v>54</v>
      </c>
      <c r="G830" s="53">
        <f t="shared" si="269"/>
        <v>17</v>
      </c>
      <c r="H830" s="54">
        <f t="shared" si="275"/>
        <v>0</v>
      </c>
      <c r="I830" s="55"/>
      <c r="J830" s="55"/>
      <c r="K830" s="55"/>
      <c r="L830" s="56"/>
      <c r="M830" s="57">
        <v>14</v>
      </c>
      <c r="N830" s="58"/>
      <c r="O830" s="58"/>
      <c r="P830" s="58"/>
      <c r="Q830" s="58"/>
      <c r="R830" s="146">
        <v>14</v>
      </c>
      <c r="S830" s="139"/>
      <c r="T830" s="139"/>
      <c r="U830" s="139"/>
      <c r="V830" s="135">
        <v>14</v>
      </c>
      <c r="W830" s="135"/>
      <c r="X830" s="137"/>
      <c r="Y830" s="148">
        <v>14</v>
      </c>
      <c r="Z830" s="146"/>
      <c r="AA830" s="149"/>
      <c r="AB830" s="150">
        <v>3</v>
      </c>
      <c r="AC830" s="150">
        <v>3</v>
      </c>
      <c r="AD830" s="150">
        <v>1</v>
      </c>
      <c r="AE830" s="55">
        <v>3</v>
      </c>
      <c r="AF830" s="56">
        <v>1</v>
      </c>
      <c r="AG830" s="67">
        <v>37</v>
      </c>
      <c r="AH830" s="70">
        <v>12</v>
      </c>
      <c r="AI830" s="69">
        <v>10</v>
      </c>
      <c r="AJ830" s="68">
        <f t="shared" ref="AJ830:AJ831" si="338">SUM(AN830:AP830)</f>
        <v>14</v>
      </c>
      <c r="AK830" s="69" t="s">
        <v>75</v>
      </c>
      <c r="AL830" s="55" t="s">
        <v>75</v>
      </c>
      <c r="AM830" s="70" t="s">
        <v>75</v>
      </c>
      <c r="AN830" s="67">
        <v>2</v>
      </c>
      <c r="AO830" s="55">
        <v>12</v>
      </c>
      <c r="AP830" s="70"/>
      <c r="AQ830" s="67" t="s">
        <v>75</v>
      </c>
      <c r="AR830" s="55" t="s">
        <v>75</v>
      </c>
      <c r="AS830" s="55" t="s">
        <v>75</v>
      </c>
      <c r="AT830" s="55" t="s">
        <v>75</v>
      </c>
      <c r="AU830" s="70" t="s">
        <v>75</v>
      </c>
      <c r="AV830" s="71">
        <f t="shared" si="270"/>
        <v>3</v>
      </c>
      <c r="AW830" s="108"/>
      <c r="AX830" s="108">
        <v>1</v>
      </c>
      <c r="AY830" s="108">
        <v>1</v>
      </c>
      <c r="AZ830" s="108"/>
      <c r="BA830" s="108"/>
      <c r="BB830" s="108"/>
      <c r="BC830" s="108">
        <v>1</v>
      </c>
      <c r="BD830" s="108"/>
      <c r="BE830" s="63"/>
    </row>
    <row r="831" spans="1:57" ht="34.049999999999997" customHeight="1" x14ac:dyDescent="0.3">
      <c r="A831" s="702"/>
      <c r="B831" s="716"/>
      <c r="C831" s="672"/>
      <c r="D831" s="72" t="s">
        <v>76</v>
      </c>
      <c r="E831" s="678"/>
      <c r="F831" s="672"/>
      <c r="G831" s="73">
        <f t="shared" si="269"/>
        <v>0</v>
      </c>
      <c r="H831" s="74">
        <f t="shared" si="275"/>
        <v>0</v>
      </c>
      <c r="I831" s="75"/>
      <c r="J831" s="75"/>
      <c r="K831" s="75"/>
      <c r="L831" s="76"/>
      <c r="M831" s="77">
        <f t="shared" ref="M831:M832" si="339">IF(AND(SUM(N831:R831)=SUM(Y831:Z831),SUM(S831:X831)=SUM(Y831:Z831)),SUM(N831:R831),"ПЕРЕВІРТЕ ПРАВИЛЬНІСТЬ ДАНИХ")</f>
        <v>0</v>
      </c>
      <c r="N831" s="78"/>
      <c r="O831" s="78"/>
      <c r="P831" s="78"/>
      <c r="Q831" s="78"/>
      <c r="R831" s="121"/>
      <c r="S831" s="139"/>
      <c r="T831" s="139"/>
      <c r="U831" s="139"/>
      <c r="V831" s="135"/>
      <c r="W831" s="135"/>
      <c r="X831" s="137"/>
      <c r="Y831" s="140"/>
      <c r="Z831" s="137"/>
      <c r="AA831" s="141"/>
      <c r="AB831" s="142"/>
      <c r="AC831" s="142"/>
      <c r="AD831" s="142"/>
      <c r="AE831" s="65"/>
      <c r="AF831" s="66"/>
      <c r="AG831" s="82"/>
      <c r="AH831" s="85"/>
      <c r="AI831" s="84"/>
      <c r="AJ831" s="83">
        <f t="shared" si="338"/>
        <v>0</v>
      </c>
      <c r="AK831" s="84" t="s">
        <v>77</v>
      </c>
      <c r="AL831" s="75" t="s">
        <v>77</v>
      </c>
      <c r="AM831" s="85" t="s">
        <v>77</v>
      </c>
      <c r="AN831" s="82"/>
      <c r="AO831" s="75"/>
      <c r="AP831" s="85"/>
      <c r="AQ831" s="82" t="s">
        <v>75</v>
      </c>
      <c r="AR831" s="75" t="s">
        <v>75</v>
      </c>
      <c r="AS831" s="75" t="s">
        <v>75</v>
      </c>
      <c r="AT831" s="75" t="s">
        <v>75</v>
      </c>
      <c r="AU831" s="85" t="s">
        <v>75</v>
      </c>
      <c r="AV831" s="86">
        <f t="shared" si="270"/>
        <v>0</v>
      </c>
      <c r="AW831" s="108"/>
      <c r="AX831" s="108"/>
      <c r="AY831" s="108"/>
      <c r="AZ831" s="108"/>
      <c r="BA831" s="108"/>
      <c r="BB831" s="108"/>
      <c r="BC831" s="108"/>
      <c r="BD831" s="108"/>
      <c r="BE831" s="63"/>
    </row>
    <row r="832" spans="1:57" ht="34.049999999999997" customHeight="1" x14ac:dyDescent="0.3">
      <c r="A832" s="702"/>
      <c r="B832" s="716"/>
      <c r="C832" s="672"/>
      <c r="D832" s="72" t="s">
        <v>78</v>
      </c>
      <c r="E832" s="678"/>
      <c r="F832" s="672"/>
      <c r="G832" s="73">
        <f t="shared" si="269"/>
        <v>0</v>
      </c>
      <c r="H832" s="74">
        <f t="shared" si="275"/>
        <v>0</v>
      </c>
      <c r="I832" s="75"/>
      <c r="J832" s="75"/>
      <c r="K832" s="75"/>
      <c r="L832" s="76"/>
      <c r="M832" s="77">
        <f t="shared" si="339"/>
        <v>0</v>
      </c>
      <c r="N832" s="78"/>
      <c r="O832" s="78"/>
      <c r="P832" s="78"/>
      <c r="Q832" s="78"/>
      <c r="R832" s="121"/>
      <c r="S832" s="139"/>
      <c r="T832" s="139"/>
      <c r="U832" s="139"/>
      <c r="V832" s="135"/>
      <c r="W832" s="135"/>
      <c r="X832" s="137"/>
      <c r="Y832" s="140"/>
      <c r="Z832" s="137"/>
      <c r="AA832" s="141"/>
      <c r="AB832" s="142"/>
      <c r="AC832" s="142"/>
      <c r="AD832" s="142"/>
      <c r="AE832" s="65"/>
      <c r="AF832" s="66"/>
      <c r="AG832" s="82"/>
      <c r="AH832" s="85"/>
      <c r="AI832" s="84"/>
      <c r="AJ832" s="83">
        <f>SUM(AK832:AM832)</f>
        <v>0</v>
      </c>
      <c r="AK832" s="84"/>
      <c r="AL832" s="75"/>
      <c r="AM832" s="85"/>
      <c r="AN832" s="82" t="s">
        <v>75</v>
      </c>
      <c r="AO832" s="75" t="s">
        <v>75</v>
      </c>
      <c r="AP832" s="85" t="s">
        <v>75</v>
      </c>
      <c r="AQ832" s="82" t="s">
        <v>75</v>
      </c>
      <c r="AR832" s="75" t="s">
        <v>75</v>
      </c>
      <c r="AS832" s="75" t="s">
        <v>75</v>
      </c>
      <c r="AT832" s="75" t="s">
        <v>75</v>
      </c>
      <c r="AU832" s="85" t="s">
        <v>75</v>
      </c>
      <c r="AV832" s="86">
        <f t="shared" si="270"/>
        <v>0</v>
      </c>
      <c r="AW832" s="108"/>
      <c r="AX832" s="108"/>
      <c r="AY832" s="108"/>
      <c r="AZ832" s="108"/>
      <c r="BA832" s="108"/>
      <c r="BB832" s="108"/>
      <c r="BC832" s="108"/>
      <c r="BD832" s="108"/>
      <c r="BE832" s="63"/>
    </row>
    <row r="833" spans="1:57" ht="34.049999999999997" customHeight="1" x14ac:dyDescent="0.3">
      <c r="A833" s="702"/>
      <c r="B833" s="716"/>
      <c r="C833" s="672"/>
      <c r="D833" s="72" t="s">
        <v>79</v>
      </c>
      <c r="E833" s="678"/>
      <c r="F833" s="672"/>
      <c r="G833" s="73">
        <f t="shared" si="269"/>
        <v>217</v>
      </c>
      <c r="H833" s="74">
        <f t="shared" si="275"/>
        <v>2</v>
      </c>
      <c r="I833" s="75">
        <v>2</v>
      </c>
      <c r="J833" s="75"/>
      <c r="K833" s="75"/>
      <c r="L833" s="76"/>
      <c r="M833" s="77">
        <v>212</v>
      </c>
      <c r="N833" s="78"/>
      <c r="O833" s="78"/>
      <c r="P833" s="78"/>
      <c r="Q833" s="78"/>
      <c r="R833" s="121">
        <v>212</v>
      </c>
      <c r="S833" s="139"/>
      <c r="T833" s="139"/>
      <c r="U833" s="139"/>
      <c r="V833" s="135">
        <v>211</v>
      </c>
      <c r="W833" s="135">
        <v>1</v>
      </c>
      <c r="X833" s="137"/>
      <c r="Y833" s="140">
        <v>185</v>
      </c>
      <c r="Z833" s="137">
        <v>27</v>
      </c>
      <c r="AA833" s="141"/>
      <c r="AB833" s="142">
        <v>44</v>
      </c>
      <c r="AC833" s="142">
        <v>37</v>
      </c>
      <c r="AD833" s="142">
        <v>3</v>
      </c>
      <c r="AE833" s="65">
        <v>65</v>
      </c>
      <c r="AF833" s="66">
        <v>10</v>
      </c>
      <c r="AG833" s="82">
        <v>40</v>
      </c>
      <c r="AH833" s="85">
        <v>18</v>
      </c>
      <c r="AI833" s="84">
        <v>135</v>
      </c>
      <c r="AJ833" s="83">
        <f t="shared" ref="AJ833:AJ834" si="340">SUM(AQ833:AU833)</f>
        <v>210</v>
      </c>
      <c r="AK833" s="84" t="s">
        <v>77</v>
      </c>
      <c r="AL833" s="75" t="s">
        <v>77</v>
      </c>
      <c r="AM833" s="85" t="s">
        <v>77</v>
      </c>
      <c r="AN833" s="82" t="s">
        <v>75</v>
      </c>
      <c r="AO833" s="75" t="s">
        <v>75</v>
      </c>
      <c r="AP833" s="85" t="s">
        <v>75</v>
      </c>
      <c r="AQ833" s="82">
        <v>8</v>
      </c>
      <c r="AR833" s="75">
        <v>2</v>
      </c>
      <c r="AS833" s="75">
        <v>51</v>
      </c>
      <c r="AT833" s="75">
        <v>149</v>
      </c>
      <c r="AU833" s="85"/>
      <c r="AV833" s="86">
        <f t="shared" si="270"/>
        <v>5</v>
      </c>
      <c r="AW833" s="108">
        <v>1</v>
      </c>
      <c r="AX833" s="108">
        <v>1</v>
      </c>
      <c r="AY833" s="108">
        <v>2</v>
      </c>
      <c r="AZ833" s="108"/>
      <c r="BA833" s="108">
        <v>1</v>
      </c>
      <c r="BB833" s="108"/>
      <c r="BC833" s="108"/>
      <c r="BD833" s="108"/>
      <c r="BE833" s="63"/>
    </row>
    <row r="834" spans="1:57" ht="34.049999999999997" customHeight="1" x14ac:dyDescent="0.3">
      <c r="A834" s="702"/>
      <c r="B834" s="717"/>
      <c r="C834" s="673"/>
      <c r="D834" s="89" t="s">
        <v>80</v>
      </c>
      <c r="E834" s="679"/>
      <c r="F834" s="673"/>
      <c r="G834" s="90">
        <f t="shared" si="269"/>
        <v>0</v>
      </c>
      <c r="H834" s="91">
        <f t="shared" si="275"/>
        <v>0</v>
      </c>
      <c r="I834" s="92"/>
      <c r="J834" s="92"/>
      <c r="K834" s="92"/>
      <c r="L834" s="93"/>
      <c r="M834" s="110">
        <f t="shared" ref="M834:M927" si="341">IF(AND(SUM(N834:R834)=SUM(Y834:Z834),SUM(S834:X834)=SUM(Y834:Z834)),SUM(N834:R834),"ПЕРЕВІРТЕ ПРАВИЛЬНІСТЬ ДАНИХ")</f>
        <v>0</v>
      </c>
      <c r="N834" s="98"/>
      <c r="O834" s="98"/>
      <c r="P834" s="98"/>
      <c r="Q834" s="98"/>
      <c r="R834" s="119"/>
      <c r="S834" s="120"/>
      <c r="T834" s="120"/>
      <c r="U834" s="120"/>
      <c r="V834" s="115"/>
      <c r="W834" s="115"/>
      <c r="X834" s="121"/>
      <c r="Y834" s="144"/>
      <c r="Z834" s="121"/>
      <c r="AA834" s="122"/>
      <c r="AB834" s="123"/>
      <c r="AC834" s="123"/>
      <c r="AD834" s="123"/>
      <c r="AE834" s="75"/>
      <c r="AF834" s="76"/>
      <c r="AG834" s="103"/>
      <c r="AH834" s="106"/>
      <c r="AI834" s="111"/>
      <c r="AJ834" s="112">
        <f t="shared" si="340"/>
        <v>0</v>
      </c>
      <c r="AK834" s="105" t="s">
        <v>75</v>
      </c>
      <c r="AL834" s="92" t="s">
        <v>75</v>
      </c>
      <c r="AM834" s="106" t="s">
        <v>75</v>
      </c>
      <c r="AN834" s="103" t="s">
        <v>75</v>
      </c>
      <c r="AO834" s="92" t="s">
        <v>77</v>
      </c>
      <c r="AP834" s="106" t="s">
        <v>77</v>
      </c>
      <c r="AQ834" s="103"/>
      <c r="AR834" s="92"/>
      <c r="AS834" s="92"/>
      <c r="AT834" s="92"/>
      <c r="AU834" s="106"/>
      <c r="AV834" s="107">
        <f t="shared" si="270"/>
        <v>0</v>
      </c>
      <c r="AW834" s="78"/>
      <c r="AX834" s="78"/>
      <c r="AY834" s="78"/>
      <c r="AZ834" s="78"/>
      <c r="BA834" s="78"/>
      <c r="BB834" s="78"/>
      <c r="BC834" s="78"/>
      <c r="BD834" s="78"/>
      <c r="BE834" s="81"/>
    </row>
    <row r="835" spans="1:57" ht="34.049999999999997" customHeight="1" x14ac:dyDescent="0.3">
      <c r="A835" s="702"/>
      <c r="B835" s="718" t="s">
        <v>415</v>
      </c>
      <c r="C835" s="733" t="s">
        <v>416</v>
      </c>
      <c r="D835" s="51" t="s">
        <v>74</v>
      </c>
      <c r="E835" s="724">
        <v>80</v>
      </c>
      <c r="F835" s="681">
        <f>E835-SUM(M835:M839)</f>
        <v>2</v>
      </c>
      <c r="G835" s="53">
        <f t="shared" si="269"/>
        <v>0</v>
      </c>
      <c r="H835" s="54">
        <f t="shared" si="275"/>
        <v>0</v>
      </c>
      <c r="I835" s="55"/>
      <c r="J835" s="55"/>
      <c r="K835" s="55"/>
      <c r="L835" s="56"/>
      <c r="M835" s="57">
        <f t="shared" si="341"/>
        <v>0</v>
      </c>
      <c r="N835" s="58"/>
      <c r="O835" s="58"/>
      <c r="P835" s="58"/>
      <c r="Q835" s="58"/>
      <c r="R835" s="61"/>
      <c r="S835" s="113"/>
      <c r="T835" s="113"/>
      <c r="U835" s="113"/>
      <c r="V835" s="58"/>
      <c r="W835" s="58"/>
      <c r="X835" s="61"/>
      <c r="Y835" s="60"/>
      <c r="Z835" s="61"/>
      <c r="AA835" s="67"/>
      <c r="AB835" s="55"/>
      <c r="AC835" s="55"/>
      <c r="AD835" s="55"/>
      <c r="AE835" s="55"/>
      <c r="AF835" s="56"/>
      <c r="AG835" s="67"/>
      <c r="AH835" s="70"/>
      <c r="AI835" s="69"/>
      <c r="AJ835" s="68">
        <f t="shared" ref="AJ835:AJ836" si="342">SUM(AN835:AP835)</f>
        <v>0</v>
      </c>
      <c r="AK835" s="69" t="s">
        <v>75</v>
      </c>
      <c r="AL835" s="55" t="s">
        <v>75</v>
      </c>
      <c r="AM835" s="70" t="s">
        <v>75</v>
      </c>
      <c r="AN835" s="67"/>
      <c r="AO835" s="55"/>
      <c r="AP835" s="70"/>
      <c r="AQ835" s="67" t="s">
        <v>75</v>
      </c>
      <c r="AR835" s="55" t="s">
        <v>75</v>
      </c>
      <c r="AS835" s="55" t="s">
        <v>75</v>
      </c>
      <c r="AT835" s="55" t="s">
        <v>75</v>
      </c>
      <c r="AU835" s="70" t="s">
        <v>75</v>
      </c>
      <c r="AV835" s="71">
        <f t="shared" si="270"/>
        <v>0</v>
      </c>
      <c r="AW835" s="58"/>
      <c r="AX835" s="58"/>
      <c r="AY835" s="58"/>
      <c r="AZ835" s="58"/>
      <c r="BA835" s="58"/>
      <c r="BB835" s="58"/>
      <c r="BC835" s="58"/>
      <c r="BD835" s="58"/>
      <c r="BE835" s="61"/>
    </row>
    <row r="836" spans="1:57" ht="34.049999999999997" customHeight="1" x14ac:dyDescent="0.3">
      <c r="A836" s="702"/>
      <c r="B836" s="716"/>
      <c r="C836" s="672"/>
      <c r="D836" s="72" t="s">
        <v>76</v>
      </c>
      <c r="E836" s="678"/>
      <c r="F836" s="672"/>
      <c r="G836" s="73">
        <f t="shared" si="269"/>
        <v>0</v>
      </c>
      <c r="H836" s="74">
        <f t="shared" si="275"/>
        <v>0</v>
      </c>
      <c r="I836" s="75"/>
      <c r="J836" s="75"/>
      <c r="K836" s="75"/>
      <c r="L836" s="76"/>
      <c r="M836" s="77">
        <f t="shared" si="341"/>
        <v>0</v>
      </c>
      <c r="N836" s="78"/>
      <c r="O836" s="78"/>
      <c r="P836" s="78"/>
      <c r="Q836" s="78"/>
      <c r="R836" s="81"/>
      <c r="S836" s="62"/>
      <c r="T836" s="62"/>
      <c r="U836" s="62"/>
      <c r="V836" s="108"/>
      <c r="W836" s="108"/>
      <c r="X836" s="63"/>
      <c r="Y836" s="140"/>
      <c r="Z836" s="137"/>
      <c r="AA836" s="141"/>
      <c r="AB836" s="142"/>
      <c r="AC836" s="142"/>
      <c r="AD836" s="142"/>
      <c r="AE836" s="65"/>
      <c r="AF836" s="66"/>
      <c r="AG836" s="82"/>
      <c r="AH836" s="85"/>
      <c r="AI836" s="84"/>
      <c r="AJ836" s="83">
        <f t="shared" si="342"/>
        <v>0</v>
      </c>
      <c r="AK836" s="84" t="s">
        <v>77</v>
      </c>
      <c r="AL836" s="75" t="s">
        <v>77</v>
      </c>
      <c r="AM836" s="85" t="s">
        <v>77</v>
      </c>
      <c r="AN836" s="82"/>
      <c r="AO836" s="75"/>
      <c r="AP836" s="85"/>
      <c r="AQ836" s="82" t="s">
        <v>75</v>
      </c>
      <c r="AR836" s="75" t="s">
        <v>75</v>
      </c>
      <c r="AS836" s="75" t="s">
        <v>75</v>
      </c>
      <c r="AT836" s="75" t="s">
        <v>75</v>
      </c>
      <c r="AU836" s="85" t="s">
        <v>75</v>
      </c>
      <c r="AV836" s="86">
        <f t="shared" si="270"/>
        <v>0</v>
      </c>
      <c r="AW836" s="108"/>
      <c r="AX836" s="108"/>
      <c r="AY836" s="108"/>
      <c r="AZ836" s="108"/>
      <c r="BA836" s="108"/>
      <c r="BB836" s="108"/>
      <c r="BC836" s="108"/>
      <c r="BD836" s="108"/>
      <c r="BE836" s="63"/>
    </row>
    <row r="837" spans="1:57" ht="34.049999999999997" customHeight="1" x14ac:dyDescent="0.3">
      <c r="A837" s="702"/>
      <c r="B837" s="716"/>
      <c r="C837" s="672"/>
      <c r="D837" s="72" t="s">
        <v>78</v>
      </c>
      <c r="E837" s="678"/>
      <c r="F837" s="672"/>
      <c r="G837" s="73">
        <f t="shared" si="269"/>
        <v>0</v>
      </c>
      <c r="H837" s="74">
        <f t="shared" si="275"/>
        <v>0</v>
      </c>
      <c r="I837" s="75"/>
      <c r="J837" s="75"/>
      <c r="K837" s="75"/>
      <c r="L837" s="76"/>
      <c r="M837" s="77">
        <f t="shared" si="341"/>
        <v>0</v>
      </c>
      <c r="N837" s="78"/>
      <c r="O837" s="78"/>
      <c r="P837" s="78"/>
      <c r="Q837" s="78"/>
      <c r="R837" s="81"/>
      <c r="S837" s="62"/>
      <c r="T837" s="62"/>
      <c r="U837" s="62"/>
      <c r="V837" s="108"/>
      <c r="W837" s="108"/>
      <c r="X837" s="63"/>
      <c r="Y837" s="140"/>
      <c r="Z837" s="137"/>
      <c r="AA837" s="141"/>
      <c r="AB837" s="142"/>
      <c r="AC837" s="142"/>
      <c r="AD837" s="142"/>
      <c r="AE837" s="65"/>
      <c r="AF837" s="66"/>
      <c r="AG837" s="82"/>
      <c r="AH837" s="85"/>
      <c r="AI837" s="84"/>
      <c r="AJ837" s="83">
        <f>SUM(AK837:AM837)</f>
        <v>0</v>
      </c>
      <c r="AK837" s="84"/>
      <c r="AL837" s="75"/>
      <c r="AM837" s="85"/>
      <c r="AN837" s="82" t="s">
        <v>75</v>
      </c>
      <c r="AO837" s="75" t="s">
        <v>75</v>
      </c>
      <c r="AP837" s="85" t="s">
        <v>75</v>
      </c>
      <c r="AQ837" s="82" t="s">
        <v>75</v>
      </c>
      <c r="AR837" s="75" t="s">
        <v>75</v>
      </c>
      <c r="AS837" s="75" t="s">
        <v>75</v>
      </c>
      <c r="AT837" s="75" t="s">
        <v>75</v>
      </c>
      <c r="AU837" s="85" t="s">
        <v>75</v>
      </c>
      <c r="AV837" s="86">
        <f t="shared" si="270"/>
        <v>0</v>
      </c>
      <c r="AW837" s="108"/>
      <c r="AX837" s="108"/>
      <c r="AY837" s="108"/>
      <c r="AZ837" s="108"/>
      <c r="BA837" s="108"/>
      <c r="BB837" s="108"/>
      <c r="BC837" s="108"/>
      <c r="BD837" s="108"/>
      <c r="BE837" s="63"/>
    </row>
    <row r="838" spans="1:57" ht="34.049999999999997" customHeight="1" x14ac:dyDescent="0.3">
      <c r="A838" s="702"/>
      <c r="B838" s="716"/>
      <c r="C838" s="672"/>
      <c r="D838" s="72" t="s">
        <v>79</v>
      </c>
      <c r="E838" s="678"/>
      <c r="F838" s="672"/>
      <c r="G838" s="73">
        <f t="shared" si="269"/>
        <v>80</v>
      </c>
      <c r="H838" s="74">
        <f t="shared" si="275"/>
        <v>0</v>
      </c>
      <c r="I838" s="75"/>
      <c r="J838" s="75"/>
      <c r="K838" s="75"/>
      <c r="L838" s="76"/>
      <c r="M838" s="77">
        <f t="shared" si="341"/>
        <v>78</v>
      </c>
      <c r="N838" s="78"/>
      <c r="O838" s="78"/>
      <c r="P838" s="78"/>
      <c r="Q838" s="78"/>
      <c r="R838" s="81">
        <v>78</v>
      </c>
      <c r="S838" s="62"/>
      <c r="T838" s="62"/>
      <c r="U838" s="62"/>
      <c r="V838" s="108">
        <v>74</v>
      </c>
      <c r="W838" s="108">
        <v>4</v>
      </c>
      <c r="X838" s="63"/>
      <c r="Y838" s="140">
        <v>70</v>
      </c>
      <c r="Z838" s="137">
        <v>8</v>
      </c>
      <c r="AA838" s="141"/>
      <c r="AB838" s="142">
        <v>27</v>
      </c>
      <c r="AC838" s="142">
        <v>24</v>
      </c>
      <c r="AD838" s="142">
        <v>10</v>
      </c>
      <c r="AE838" s="65">
        <v>56</v>
      </c>
      <c r="AF838" s="66">
        <v>1</v>
      </c>
      <c r="AG838" s="82">
        <v>41.4</v>
      </c>
      <c r="AH838" s="85">
        <v>15</v>
      </c>
      <c r="AI838" s="84">
        <v>94</v>
      </c>
      <c r="AJ838" s="83">
        <f t="shared" ref="AJ838:AJ839" si="343">SUM(AQ838:AU838)</f>
        <v>78</v>
      </c>
      <c r="AK838" s="84" t="s">
        <v>77</v>
      </c>
      <c r="AL838" s="75" t="s">
        <v>77</v>
      </c>
      <c r="AM838" s="85" t="s">
        <v>77</v>
      </c>
      <c r="AN838" s="82" t="s">
        <v>75</v>
      </c>
      <c r="AO838" s="75" t="s">
        <v>75</v>
      </c>
      <c r="AP838" s="85" t="s">
        <v>75</v>
      </c>
      <c r="AQ838" s="82">
        <v>1</v>
      </c>
      <c r="AR838" s="75">
        <v>2</v>
      </c>
      <c r="AS838" s="75">
        <v>15</v>
      </c>
      <c r="AT838" s="75">
        <v>58</v>
      </c>
      <c r="AU838" s="85">
        <v>2</v>
      </c>
      <c r="AV838" s="86">
        <f t="shared" si="270"/>
        <v>2</v>
      </c>
      <c r="AW838" s="108"/>
      <c r="AX838" s="108"/>
      <c r="AY838" s="108"/>
      <c r="AZ838" s="108"/>
      <c r="BA838" s="108"/>
      <c r="BB838" s="108"/>
      <c r="BC838" s="108">
        <v>1</v>
      </c>
      <c r="BD838" s="108">
        <v>1</v>
      </c>
      <c r="BE838" s="63"/>
    </row>
    <row r="839" spans="1:57" ht="34.049999999999997" customHeight="1" x14ac:dyDescent="0.3">
      <c r="A839" s="702"/>
      <c r="B839" s="717"/>
      <c r="C839" s="734"/>
      <c r="D839" s="89" t="s">
        <v>80</v>
      </c>
      <c r="E839" s="679"/>
      <c r="F839" s="673"/>
      <c r="G839" s="90">
        <f t="shared" si="269"/>
        <v>0</v>
      </c>
      <c r="H839" s="91">
        <f t="shared" si="275"/>
        <v>0</v>
      </c>
      <c r="I839" s="92"/>
      <c r="J839" s="92"/>
      <c r="K839" s="92"/>
      <c r="L839" s="93"/>
      <c r="M839" s="110">
        <f t="shared" si="341"/>
        <v>0</v>
      </c>
      <c r="N839" s="98"/>
      <c r="O839" s="98"/>
      <c r="P839" s="98"/>
      <c r="Q839" s="98"/>
      <c r="R839" s="99"/>
      <c r="S839" s="114"/>
      <c r="T839" s="114"/>
      <c r="U839" s="114"/>
      <c r="V839" s="98"/>
      <c r="W839" s="98"/>
      <c r="X839" s="99"/>
      <c r="Y839" s="117"/>
      <c r="Z839" s="119"/>
      <c r="AA839" s="152"/>
      <c r="AB839" s="153"/>
      <c r="AC839" s="153"/>
      <c r="AD839" s="153"/>
      <c r="AE839" s="92"/>
      <c r="AF839" s="93"/>
      <c r="AG839" s="103"/>
      <c r="AH839" s="106"/>
      <c r="AI839" s="105"/>
      <c r="AJ839" s="104">
        <f t="shared" si="343"/>
        <v>0</v>
      </c>
      <c r="AK839" s="105" t="s">
        <v>75</v>
      </c>
      <c r="AL839" s="92" t="s">
        <v>75</v>
      </c>
      <c r="AM839" s="106" t="s">
        <v>75</v>
      </c>
      <c r="AN839" s="103" t="s">
        <v>75</v>
      </c>
      <c r="AO839" s="92" t="s">
        <v>77</v>
      </c>
      <c r="AP839" s="106" t="s">
        <v>77</v>
      </c>
      <c r="AQ839" s="103"/>
      <c r="AR839" s="92"/>
      <c r="AS839" s="92"/>
      <c r="AT839" s="92"/>
      <c r="AU839" s="106"/>
      <c r="AV839" s="107">
        <f t="shared" si="270"/>
        <v>0</v>
      </c>
      <c r="AW839" s="98"/>
      <c r="AX839" s="98"/>
      <c r="AY839" s="98"/>
      <c r="AZ839" s="98"/>
      <c r="BA839" s="98"/>
      <c r="BB839" s="98"/>
      <c r="BC839" s="98"/>
      <c r="BD839" s="98"/>
      <c r="BE839" s="99"/>
    </row>
    <row r="840" spans="1:57" ht="34.049999999999997" customHeight="1" x14ac:dyDescent="0.3">
      <c r="A840" s="702"/>
      <c r="B840" s="718" t="s">
        <v>417</v>
      </c>
      <c r="C840" s="732" t="s">
        <v>418</v>
      </c>
      <c r="D840" s="51" t="s">
        <v>74</v>
      </c>
      <c r="E840" s="724">
        <v>30</v>
      </c>
      <c r="F840" s="681">
        <f>E840-SUM(M840:M844)</f>
        <v>8</v>
      </c>
      <c r="G840" s="53">
        <f t="shared" si="269"/>
        <v>6</v>
      </c>
      <c r="H840" s="54">
        <f t="shared" si="275"/>
        <v>0</v>
      </c>
      <c r="I840" s="55"/>
      <c r="J840" s="55"/>
      <c r="K840" s="55"/>
      <c r="L840" s="56"/>
      <c r="M840" s="57">
        <f t="shared" si="341"/>
        <v>6</v>
      </c>
      <c r="N840" s="58"/>
      <c r="O840" s="58"/>
      <c r="P840" s="58"/>
      <c r="Q840" s="58"/>
      <c r="R840" s="59">
        <v>6</v>
      </c>
      <c r="S840" s="60"/>
      <c r="T840" s="58"/>
      <c r="U840" s="58"/>
      <c r="V840" s="55">
        <v>6</v>
      </c>
      <c r="W840" s="58"/>
      <c r="X840" s="61"/>
      <c r="Y840" s="62">
        <v>6</v>
      </c>
      <c r="Z840" s="63"/>
      <c r="AA840" s="64"/>
      <c r="AB840" s="65">
        <v>1</v>
      </c>
      <c r="AC840" s="65">
        <v>1</v>
      </c>
      <c r="AD840" s="65"/>
      <c r="AE840" s="65">
        <v>5</v>
      </c>
      <c r="AF840" s="66"/>
      <c r="AG840" s="64">
        <v>46</v>
      </c>
      <c r="AH840" s="66">
        <v>24</v>
      </c>
      <c r="AI840" s="67">
        <v>11</v>
      </c>
      <c r="AJ840" s="68">
        <f t="shared" ref="AJ840:AJ841" si="344">SUM(AN840:AP840)</f>
        <v>6</v>
      </c>
      <c r="AK840" s="69" t="s">
        <v>75</v>
      </c>
      <c r="AL840" s="55" t="s">
        <v>75</v>
      </c>
      <c r="AM840" s="70" t="s">
        <v>75</v>
      </c>
      <c r="AN840" s="67"/>
      <c r="AO840" s="55">
        <v>6</v>
      </c>
      <c r="AP840" s="70"/>
      <c r="AQ840" s="67" t="s">
        <v>75</v>
      </c>
      <c r="AR840" s="55" t="s">
        <v>75</v>
      </c>
      <c r="AS840" s="55" t="s">
        <v>75</v>
      </c>
      <c r="AT840" s="55" t="s">
        <v>75</v>
      </c>
      <c r="AU840" s="56" t="s">
        <v>75</v>
      </c>
      <c r="AV840" s="71">
        <f t="shared" si="270"/>
        <v>0</v>
      </c>
      <c r="AW840" s="58"/>
      <c r="AX840" s="58"/>
      <c r="AY840" s="58"/>
      <c r="AZ840" s="58"/>
      <c r="BA840" s="58"/>
      <c r="BB840" s="58"/>
      <c r="BC840" s="58"/>
      <c r="BD840" s="58"/>
      <c r="BE840" s="61"/>
    </row>
    <row r="841" spans="1:57" ht="34.049999999999997" customHeight="1" x14ac:dyDescent="0.3">
      <c r="A841" s="702"/>
      <c r="B841" s="716"/>
      <c r="C841" s="672"/>
      <c r="D841" s="72" t="s">
        <v>76</v>
      </c>
      <c r="E841" s="678"/>
      <c r="F841" s="672"/>
      <c r="G841" s="73">
        <f t="shared" si="269"/>
        <v>0</v>
      </c>
      <c r="H841" s="74">
        <f t="shared" si="275"/>
        <v>0</v>
      </c>
      <c r="I841" s="75"/>
      <c r="J841" s="75"/>
      <c r="K841" s="75"/>
      <c r="L841" s="76"/>
      <c r="M841" s="77">
        <f t="shared" si="341"/>
        <v>0</v>
      </c>
      <c r="N841" s="78"/>
      <c r="O841" s="78"/>
      <c r="P841" s="78"/>
      <c r="Q841" s="78"/>
      <c r="R841" s="79"/>
      <c r="S841" s="80"/>
      <c r="T841" s="75"/>
      <c r="U841" s="75"/>
      <c r="V841" s="78"/>
      <c r="W841" s="78"/>
      <c r="X841" s="81"/>
      <c r="Y841" s="62"/>
      <c r="Z841" s="63"/>
      <c r="AA841" s="64"/>
      <c r="AB841" s="65"/>
      <c r="AC841" s="65"/>
      <c r="AD841" s="65"/>
      <c r="AE841" s="65"/>
      <c r="AF841" s="66"/>
      <c r="AG841" s="82"/>
      <c r="AH841" s="76"/>
      <c r="AI841" s="82"/>
      <c r="AJ841" s="83">
        <f t="shared" si="344"/>
        <v>0</v>
      </c>
      <c r="AK841" s="84" t="s">
        <v>77</v>
      </c>
      <c r="AL841" s="75" t="s">
        <v>77</v>
      </c>
      <c r="AM841" s="85" t="s">
        <v>77</v>
      </c>
      <c r="AN841" s="82"/>
      <c r="AO841" s="75"/>
      <c r="AP841" s="85"/>
      <c r="AQ841" s="82" t="s">
        <v>75</v>
      </c>
      <c r="AR841" s="75" t="s">
        <v>75</v>
      </c>
      <c r="AS841" s="75" t="s">
        <v>75</v>
      </c>
      <c r="AT841" s="75" t="s">
        <v>75</v>
      </c>
      <c r="AU841" s="76" t="s">
        <v>75</v>
      </c>
      <c r="AV841" s="86">
        <f t="shared" si="270"/>
        <v>0</v>
      </c>
      <c r="AW841" s="78"/>
      <c r="AX841" s="78"/>
      <c r="AY841" s="78"/>
      <c r="AZ841" s="78"/>
      <c r="BA841" s="78"/>
      <c r="BB841" s="78"/>
      <c r="BC841" s="78"/>
      <c r="BD841" s="78"/>
      <c r="BE841" s="81"/>
    </row>
    <row r="842" spans="1:57" ht="34.049999999999997" customHeight="1" x14ac:dyDescent="0.3">
      <c r="A842" s="702"/>
      <c r="B842" s="716"/>
      <c r="C842" s="672"/>
      <c r="D842" s="72" t="s">
        <v>78</v>
      </c>
      <c r="E842" s="678"/>
      <c r="F842" s="672"/>
      <c r="G842" s="73">
        <f t="shared" si="269"/>
        <v>0</v>
      </c>
      <c r="H842" s="74">
        <f t="shared" si="275"/>
        <v>0</v>
      </c>
      <c r="I842" s="75"/>
      <c r="J842" s="75"/>
      <c r="K842" s="75"/>
      <c r="L842" s="76"/>
      <c r="M842" s="77">
        <f t="shared" si="341"/>
        <v>0</v>
      </c>
      <c r="N842" s="78"/>
      <c r="O842" s="78"/>
      <c r="P842" s="78"/>
      <c r="Q842" s="87"/>
      <c r="R842" s="79"/>
      <c r="S842" s="80"/>
      <c r="T842" s="78"/>
      <c r="U842" s="78"/>
      <c r="V842" s="78"/>
      <c r="W842" s="78"/>
      <c r="X842" s="81"/>
      <c r="Y842" s="62"/>
      <c r="Z842" s="63"/>
      <c r="AA842" s="64"/>
      <c r="AB842" s="65"/>
      <c r="AC842" s="65"/>
      <c r="AD842" s="65"/>
      <c r="AE842" s="65"/>
      <c r="AF842" s="66"/>
      <c r="AG842" s="82"/>
      <c r="AH842" s="76"/>
      <c r="AI842" s="82"/>
      <c r="AJ842" s="83">
        <f>SUM(AK842:AM842)</f>
        <v>0</v>
      </c>
      <c r="AK842" s="84"/>
      <c r="AL842" s="75"/>
      <c r="AM842" s="85"/>
      <c r="AN842" s="82" t="s">
        <v>75</v>
      </c>
      <c r="AO842" s="75" t="s">
        <v>75</v>
      </c>
      <c r="AP842" s="85" t="s">
        <v>75</v>
      </c>
      <c r="AQ842" s="82" t="s">
        <v>75</v>
      </c>
      <c r="AR842" s="75" t="s">
        <v>75</v>
      </c>
      <c r="AS842" s="75" t="s">
        <v>75</v>
      </c>
      <c r="AT842" s="75" t="s">
        <v>75</v>
      </c>
      <c r="AU842" s="76" t="s">
        <v>75</v>
      </c>
      <c r="AV842" s="86">
        <f t="shared" si="270"/>
        <v>0</v>
      </c>
      <c r="AW842" s="78"/>
      <c r="AX842" s="78"/>
      <c r="AY842" s="78"/>
      <c r="AZ842" s="78"/>
      <c r="BA842" s="78"/>
      <c r="BB842" s="78"/>
      <c r="BC842" s="78"/>
      <c r="BD842" s="78"/>
      <c r="BE842" s="81"/>
    </row>
    <row r="843" spans="1:57" ht="34.049999999999997" customHeight="1" x14ac:dyDescent="0.3">
      <c r="A843" s="702"/>
      <c r="B843" s="716"/>
      <c r="C843" s="672"/>
      <c r="D843" s="72" t="s">
        <v>79</v>
      </c>
      <c r="E843" s="678"/>
      <c r="F843" s="672"/>
      <c r="G843" s="73">
        <f t="shared" si="269"/>
        <v>17</v>
      </c>
      <c r="H843" s="74">
        <f t="shared" si="275"/>
        <v>0</v>
      </c>
      <c r="I843" s="75"/>
      <c r="J843" s="75"/>
      <c r="K843" s="75"/>
      <c r="L843" s="76"/>
      <c r="M843" s="77">
        <f t="shared" si="341"/>
        <v>16</v>
      </c>
      <c r="N843" s="78"/>
      <c r="O843" s="78"/>
      <c r="P843" s="78"/>
      <c r="Q843" s="78"/>
      <c r="R843" s="79">
        <v>16</v>
      </c>
      <c r="S843" s="80"/>
      <c r="T843" s="78"/>
      <c r="U843" s="78"/>
      <c r="V843" s="78">
        <v>16</v>
      </c>
      <c r="W843" s="78"/>
      <c r="X843" s="81"/>
      <c r="Y843" s="62">
        <v>13</v>
      </c>
      <c r="Z843" s="63">
        <v>3</v>
      </c>
      <c r="AA843" s="64"/>
      <c r="AB843" s="65">
        <v>10</v>
      </c>
      <c r="AC843" s="65">
        <v>9</v>
      </c>
      <c r="AD843" s="65"/>
      <c r="AE843" s="65">
        <v>11</v>
      </c>
      <c r="AF843" s="66">
        <v>4</v>
      </c>
      <c r="AG843" s="82">
        <v>46</v>
      </c>
      <c r="AH843" s="76">
        <v>22</v>
      </c>
      <c r="AI843" s="82">
        <v>88</v>
      </c>
      <c r="AJ843" s="83">
        <f t="shared" ref="AJ843:AJ844" si="345">SUM(AQ843:AU843)</f>
        <v>16</v>
      </c>
      <c r="AK843" s="84" t="s">
        <v>77</v>
      </c>
      <c r="AL843" s="75" t="s">
        <v>77</v>
      </c>
      <c r="AM843" s="85" t="s">
        <v>77</v>
      </c>
      <c r="AN843" s="82" t="s">
        <v>75</v>
      </c>
      <c r="AO843" s="75" t="s">
        <v>75</v>
      </c>
      <c r="AP843" s="85" t="s">
        <v>75</v>
      </c>
      <c r="AQ843" s="88">
        <v>3</v>
      </c>
      <c r="AR843" s="76">
        <v>2</v>
      </c>
      <c r="AS843" s="76">
        <v>11</v>
      </c>
      <c r="AT843" s="76"/>
      <c r="AU843" s="85"/>
      <c r="AV843" s="86">
        <f t="shared" si="270"/>
        <v>1</v>
      </c>
      <c r="AW843" s="78"/>
      <c r="AX843" s="78"/>
      <c r="AY843" s="78">
        <v>1</v>
      </c>
      <c r="AZ843" s="78"/>
      <c r="BA843" s="78"/>
      <c r="BB843" s="78"/>
      <c r="BC843" s="78"/>
      <c r="BD843" s="78"/>
      <c r="BE843" s="81"/>
    </row>
    <row r="844" spans="1:57" ht="34.049999999999997" customHeight="1" x14ac:dyDescent="0.3">
      <c r="A844" s="702"/>
      <c r="B844" s="717"/>
      <c r="C844" s="673"/>
      <c r="D844" s="89" t="s">
        <v>80</v>
      </c>
      <c r="E844" s="679"/>
      <c r="F844" s="673"/>
      <c r="G844" s="90">
        <f t="shared" si="269"/>
        <v>0</v>
      </c>
      <c r="H844" s="91">
        <f t="shared" si="275"/>
        <v>0</v>
      </c>
      <c r="I844" s="92"/>
      <c r="J844" s="92"/>
      <c r="K844" s="92"/>
      <c r="L844" s="93"/>
      <c r="M844" s="94">
        <f t="shared" si="341"/>
        <v>0</v>
      </c>
      <c r="N844" s="95"/>
      <c r="O844" s="95"/>
      <c r="P844" s="95"/>
      <c r="Q844" s="95"/>
      <c r="R844" s="96"/>
      <c r="S844" s="97"/>
      <c r="T844" s="98"/>
      <c r="U844" s="98"/>
      <c r="V844" s="98"/>
      <c r="W844" s="98"/>
      <c r="X844" s="99"/>
      <c r="Y844" s="100"/>
      <c r="Z844" s="81"/>
      <c r="AA844" s="82"/>
      <c r="AB844" s="75"/>
      <c r="AC844" s="75"/>
      <c r="AD844" s="75"/>
      <c r="AE844" s="75"/>
      <c r="AF844" s="76"/>
      <c r="AG844" s="101"/>
      <c r="AH844" s="102"/>
      <c r="AI844" s="103"/>
      <c r="AJ844" s="104">
        <f t="shared" si="345"/>
        <v>0</v>
      </c>
      <c r="AK844" s="105" t="s">
        <v>75</v>
      </c>
      <c r="AL844" s="92" t="s">
        <v>75</v>
      </c>
      <c r="AM844" s="106" t="s">
        <v>75</v>
      </c>
      <c r="AN844" s="103" t="s">
        <v>75</v>
      </c>
      <c r="AO844" s="92" t="s">
        <v>77</v>
      </c>
      <c r="AP844" s="106" t="s">
        <v>77</v>
      </c>
      <c r="AQ844" s="103"/>
      <c r="AR844" s="92"/>
      <c r="AS844" s="92"/>
      <c r="AT844" s="92"/>
      <c r="AU844" s="93"/>
      <c r="AV844" s="107">
        <f t="shared" si="270"/>
        <v>0</v>
      </c>
      <c r="AW844" s="98"/>
      <c r="AX844" s="98"/>
      <c r="AY844" s="98"/>
      <c r="AZ844" s="98"/>
      <c r="BA844" s="98"/>
      <c r="BB844" s="98"/>
      <c r="BC844" s="98"/>
      <c r="BD844" s="98"/>
      <c r="BE844" s="99"/>
    </row>
    <row r="845" spans="1:57" ht="34.049999999999997" customHeight="1" x14ac:dyDescent="0.3">
      <c r="A845" s="702"/>
      <c r="B845" s="715" t="s">
        <v>419</v>
      </c>
      <c r="C845" s="733" t="s">
        <v>420</v>
      </c>
      <c r="D845" s="51" t="s">
        <v>74</v>
      </c>
      <c r="E845" s="724">
        <v>25</v>
      </c>
      <c r="F845" s="681">
        <f>E845-SUM(M845:M849)</f>
        <v>7</v>
      </c>
      <c r="G845" s="53">
        <f t="shared" si="269"/>
        <v>0</v>
      </c>
      <c r="H845" s="54">
        <f t="shared" si="275"/>
        <v>0</v>
      </c>
      <c r="I845" s="55"/>
      <c r="J845" s="55"/>
      <c r="K845" s="55"/>
      <c r="L845" s="56"/>
      <c r="M845" s="57">
        <f t="shared" si="341"/>
        <v>0</v>
      </c>
      <c r="N845" s="58"/>
      <c r="O845" s="58"/>
      <c r="P845" s="58"/>
      <c r="Q845" s="58"/>
      <c r="R845" s="61"/>
      <c r="S845" s="62"/>
      <c r="T845" s="62"/>
      <c r="U845" s="62"/>
      <c r="V845" s="108"/>
      <c r="W845" s="108"/>
      <c r="X845" s="63"/>
      <c r="Y845" s="60"/>
      <c r="Z845" s="61"/>
      <c r="AA845" s="67"/>
      <c r="AB845" s="55"/>
      <c r="AC845" s="55"/>
      <c r="AD845" s="55"/>
      <c r="AE845" s="55"/>
      <c r="AF845" s="56"/>
      <c r="AG845" s="67"/>
      <c r="AH845" s="70"/>
      <c r="AI845" s="69"/>
      <c r="AJ845" s="68">
        <f t="shared" ref="AJ845:AJ846" si="346">SUM(AN845:AP845)</f>
        <v>0</v>
      </c>
      <c r="AK845" s="69" t="s">
        <v>75</v>
      </c>
      <c r="AL845" s="55" t="s">
        <v>75</v>
      </c>
      <c r="AM845" s="70" t="s">
        <v>75</v>
      </c>
      <c r="AN845" s="67"/>
      <c r="AO845" s="55"/>
      <c r="AP845" s="70"/>
      <c r="AQ845" s="67" t="s">
        <v>75</v>
      </c>
      <c r="AR845" s="55" t="s">
        <v>75</v>
      </c>
      <c r="AS845" s="55" t="s">
        <v>75</v>
      </c>
      <c r="AT845" s="55" t="s">
        <v>75</v>
      </c>
      <c r="AU845" s="70" t="s">
        <v>75</v>
      </c>
      <c r="AV845" s="71">
        <f t="shared" si="270"/>
        <v>0</v>
      </c>
      <c r="AW845" s="108"/>
      <c r="AX845" s="108"/>
      <c r="AY845" s="108"/>
      <c r="AZ845" s="108"/>
      <c r="BA845" s="108"/>
      <c r="BB845" s="108"/>
      <c r="BC845" s="108"/>
      <c r="BD845" s="108"/>
      <c r="BE845" s="63"/>
    </row>
    <row r="846" spans="1:57" ht="34.049999999999997" customHeight="1" x14ac:dyDescent="0.3">
      <c r="A846" s="702"/>
      <c r="B846" s="716"/>
      <c r="C846" s="672"/>
      <c r="D846" s="72" t="s">
        <v>76</v>
      </c>
      <c r="E846" s="678"/>
      <c r="F846" s="672"/>
      <c r="G846" s="73">
        <f t="shared" si="269"/>
        <v>0</v>
      </c>
      <c r="H846" s="74">
        <f t="shared" si="275"/>
        <v>0</v>
      </c>
      <c r="I846" s="75"/>
      <c r="J846" s="75"/>
      <c r="K846" s="75"/>
      <c r="L846" s="76"/>
      <c r="M846" s="77">
        <f t="shared" si="341"/>
        <v>0</v>
      </c>
      <c r="N846" s="78"/>
      <c r="O846" s="78"/>
      <c r="P846" s="78"/>
      <c r="Q846" s="78"/>
      <c r="R846" s="81"/>
      <c r="S846" s="62"/>
      <c r="T846" s="62"/>
      <c r="U846" s="62"/>
      <c r="V846" s="108"/>
      <c r="W846" s="108"/>
      <c r="X846" s="63"/>
      <c r="Y846" s="109"/>
      <c r="Z846" s="63"/>
      <c r="AA846" s="64"/>
      <c r="AB846" s="65"/>
      <c r="AC846" s="65"/>
      <c r="AD846" s="65"/>
      <c r="AE846" s="65"/>
      <c r="AF846" s="66"/>
      <c r="AG846" s="82"/>
      <c r="AH846" s="85"/>
      <c r="AI846" s="84"/>
      <c r="AJ846" s="83">
        <f t="shared" si="346"/>
        <v>0</v>
      </c>
      <c r="AK846" s="84" t="s">
        <v>77</v>
      </c>
      <c r="AL846" s="75" t="s">
        <v>77</v>
      </c>
      <c r="AM846" s="85" t="s">
        <v>77</v>
      </c>
      <c r="AN846" s="82"/>
      <c r="AO846" s="75"/>
      <c r="AP846" s="85"/>
      <c r="AQ846" s="82" t="s">
        <v>75</v>
      </c>
      <c r="AR846" s="75" t="s">
        <v>75</v>
      </c>
      <c r="AS846" s="75" t="s">
        <v>75</v>
      </c>
      <c r="AT846" s="75" t="s">
        <v>75</v>
      </c>
      <c r="AU846" s="85" t="s">
        <v>75</v>
      </c>
      <c r="AV846" s="86">
        <f t="shared" si="270"/>
        <v>0</v>
      </c>
      <c r="AW846" s="108"/>
      <c r="AX846" s="108"/>
      <c r="AY846" s="108"/>
      <c r="AZ846" s="108"/>
      <c r="BA846" s="108"/>
      <c r="BB846" s="108"/>
      <c r="BC846" s="108"/>
      <c r="BD846" s="108"/>
      <c r="BE846" s="63"/>
    </row>
    <row r="847" spans="1:57" ht="34.049999999999997" customHeight="1" x14ac:dyDescent="0.3">
      <c r="A847" s="702"/>
      <c r="B847" s="716"/>
      <c r="C847" s="672"/>
      <c r="D847" s="72" t="s">
        <v>78</v>
      </c>
      <c r="E847" s="678"/>
      <c r="F847" s="672"/>
      <c r="G847" s="73">
        <f t="shared" si="269"/>
        <v>0</v>
      </c>
      <c r="H847" s="74">
        <f t="shared" si="275"/>
        <v>0</v>
      </c>
      <c r="I847" s="75"/>
      <c r="J847" s="75"/>
      <c r="K847" s="75"/>
      <c r="L847" s="76"/>
      <c r="M847" s="77">
        <f t="shared" si="341"/>
        <v>0</v>
      </c>
      <c r="N847" s="78"/>
      <c r="O847" s="78"/>
      <c r="P847" s="78"/>
      <c r="Q847" s="78"/>
      <c r="R847" s="81"/>
      <c r="S847" s="62"/>
      <c r="T847" s="62"/>
      <c r="U847" s="62"/>
      <c r="V847" s="108"/>
      <c r="W847" s="108"/>
      <c r="X847" s="63"/>
      <c r="Y847" s="109"/>
      <c r="Z847" s="63"/>
      <c r="AA847" s="64"/>
      <c r="AB847" s="65"/>
      <c r="AC847" s="65"/>
      <c r="AD847" s="65"/>
      <c r="AE847" s="65"/>
      <c r="AF847" s="66"/>
      <c r="AG847" s="82"/>
      <c r="AH847" s="85"/>
      <c r="AI847" s="84"/>
      <c r="AJ847" s="83">
        <f>SUM(AK847:AM847)</f>
        <v>0</v>
      </c>
      <c r="AK847" s="84"/>
      <c r="AL847" s="75"/>
      <c r="AM847" s="85"/>
      <c r="AN847" s="82" t="s">
        <v>75</v>
      </c>
      <c r="AO847" s="75" t="s">
        <v>75</v>
      </c>
      <c r="AP847" s="85" t="s">
        <v>75</v>
      </c>
      <c r="AQ847" s="82" t="s">
        <v>75</v>
      </c>
      <c r="AR847" s="75" t="s">
        <v>75</v>
      </c>
      <c r="AS847" s="75" t="s">
        <v>75</v>
      </c>
      <c r="AT847" s="75" t="s">
        <v>75</v>
      </c>
      <c r="AU847" s="85" t="s">
        <v>75</v>
      </c>
      <c r="AV847" s="86">
        <f t="shared" si="270"/>
        <v>0</v>
      </c>
      <c r="AW847" s="108"/>
      <c r="AX847" s="108"/>
      <c r="AY847" s="108"/>
      <c r="AZ847" s="108"/>
      <c r="BA847" s="108"/>
      <c r="BB847" s="108"/>
      <c r="BC847" s="108"/>
      <c r="BD847" s="108"/>
      <c r="BE847" s="63"/>
    </row>
    <row r="848" spans="1:57" ht="34.049999999999997" customHeight="1" x14ac:dyDescent="0.3">
      <c r="A848" s="702"/>
      <c r="B848" s="716"/>
      <c r="C848" s="672"/>
      <c r="D848" s="72" t="s">
        <v>79</v>
      </c>
      <c r="E848" s="678"/>
      <c r="F848" s="672"/>
      <c r="G848" s="73">
        <f t="shared" si="269"/>
        <v>18</v>
      </c>
      <c r="H848" s="74">
        <f t="shared" si="275"/>
        <v>1</v>
      </c>
      <c r="I848" s="75">
        <v>1</v>
      </c>
      <c r="J848" s="75"/>
      <c r="K848" s="75"/>
      <c r="L848" s="76"/>
      <c r="M848" s="77">
        <f t="shared" si="341"/>
        <v>18</v>
      </c>
      <c r="N848" s="78"/>
      <c r="O848" s="78"/>
      <c r="P848" s="78"/>
      <c r="Q848" s="78"/>
      <c r="R848" s="81">
        <v>18</v>
      </c>
      <c r="S848" s="62"/>
      <c r="T848" s="62"/>
      <c r="U848" s="62"/>
      <c r="V848" s="108">
        <v>18</v>
      </c>
      <c r="W848" s="108"/>
      <c r="X848" s="63"/>
      <c r="Y848" s="109">
        <v>17</v>
      </c>
      <c r="Z848" s="63">
        <v>1</v>
      </c>
      <c r="AA848" s="64"/>
      <c r="AB848" s="65">
        <v>4</v>
      </c>
      <c r="AC848" s="65">
        <v>4</v>
      </c>
      <c r="AD848" s="65">
        <v>1</v>
      </c>
      <c r="AE848" s="65">
        <v>7</v>
      </c>
      <c r="AF848" s="66">
        <v>1</v>
      </c>
      <c r="AG848" s="82">
        <v>40</v>
      </c>
      <c r="AH848" s="85">
        <v>17</v>
      </c>
      <c r="AI848" s="84">
        <v>98</v>
      </c>
      <c r="AJ848" s="83">
        <f t="shared" ref="AJ848:AJ849" si="347">SUM(AQ848:AU848)</f>
        <v>18</v>
      </c>
      <c r="AK848" s="84" t="s">
        <v>77</v>
      </c>
      <c r="AL848" s="75" t="s">
        <v>77</v>
      </c>
      <c r="AM848" s="85" t="s">
        <v>77</v>
      </c>
      <c r="AN848" s="82" t="s">
        <v>75</v>
      </c>
      <c r="AO848" s="75" t="s">
        <v>75</v>
      </c>
      <c r="AP848" s="85" t="s">
        <v>75</v>
      </c>
      <c r="AQ848" s="82"/>
      <c r="AR848" s="75"/>
      <c r="AS848" s="75">
        <v>17</v>
      </c>
      <c r="AT848" s="75">
        <v>1</v>
      </c>
      <c r="AU848" s="85"/>
      <c r="AV848" s="86">
        <f t="shared" si="270"/>
        <v>0</v>
      </c>
      <c r="AW848" s="108"/>
      <c r="AX848" s="108"/>
      <c r="AY848" s="108"/>
      <c r="AZ848" s="108"/>
      <c r="BA848" s="108"/>
      <c r="BB848" s="108"/>
      <c r="BC848" s="108"/>
      <c r="BD848" s="108"/>
      <c r="BE848" s="63"/>
    </row>
    <row r="849" spans="1:57" ht="34.049999999999997" customHeight="1" x14ac:dyDescent="0.3">
      <c r="A849" s="702"/>
      <c r="B849" s="717"/>
      <c r="C849" s="734"/>
      <c r="D849" s="89" t="s">
        <v>80</v>
      </c>
      <c r="E849" s="679"/>
      <c r="F849" s="673"/>
      <c r="G849" s="90">
        <f t="shared" si="269"/>
        <v>0</v>
      </c>
      <c r="H849" s="91">
        <f t="shared" si="275"/>
        <v>0</v>
      </c>
      <c r="I849" s="92"/>
      <c r="J849" s="92"/>
      <c r="K849" s="92"/>
      <c r="L849" s="93"/>
      <c r="M849" s="110">
        <f t="shared" si="341"/>
        <v>0</v>
      </c>
      <c r="N849" s="98"/>
      <c r="O849" s="98"/>
      <c r="P849" s="98"/>
      <c r="Q849" s="98"/>
      <c r="R849" s="99"/>
      <c r="S849" s="100"/>
      <c r="T849" s="100"/>
      <c r="U849" s="100"/>
      <c r="V849" s="78"/>
      <c r="W849" s="78"/>
      <c r="X849" s="81"/>
      <c r="Y849" s="80"/>
      <c r="Z849" s="81"/>
      <c r="AA849" s="82"/>
      <c r="AB849" s="75"/>
      <c r="AC849" s="75"/>
      <c r="AD849" s="75"/>
      <c r="AE849" s="75"/>
      <c r="AF849" s="76"/>
      <c r="AG849" s="103"/>
      <c r="AH849" s="106"/>
      <c r="AI849" s="111"/>
      <c r="AJ849" s="112">
        <f t="shared" si="347"/>
        <v>0</v>
      </c>
      <c r="AK849" s="105" t="s">
        <v>75</v>
      </c>
      <c r="AL849" s="92" t="s">
        <v>75</v>
      </c>
      <c r="AM849" s="106" t="s">
        <v>75</v>
      </c>
      <c r="AN849" s="103" t="s">
        <v>75</v>
      </c>
      <c r="AO849" s="92" t="s">
        <v>77</v>
      </c>
      <c r="AP849" s="106" t="s">
        <v>77</v>
      </c>
      <c r="AQ849" s="103"/>
      <c r="AR849" s="92"/>
      <c r="AS849" s="92"/>
      <c r="AT849" s="92"/>
      <c r="AU849" s="106"/>
      <c r="AV849" s="107">
        <f t="shared" si="270"/>
        <v>0</v>
      </c>
      <c r="AW849" s="78"/>
      <c r="AX849" s="78"/>
      <c r="AY849" s="78"/>
      <c r="AZ849" s="78"/>
      <c r="BA849" s="78"/>
      <c r="BB849" s="78"/>
      <c r="BC849" s="78"/>
      <c r="BD849" s="78"/>
      <c r="BE849" s="81"/>
    </row>
    <row r="850" spans="1:57" ht="34.049999999999997" customHeight="1" x14ac:dyDescent="0.3">
      <c r="A850" s="702"/>
      <c r="B850" s="715" t="s">
        <v>421</v>
      </c>
      <c r="C850" s="732" t="s">
        <v>422</v>
      </c>
      <c r="D850" s="51" t="s">
        <v>74</v>
      </c>
      <c r="E850" s="724">
        <v>20</v>
      </c>
      <c r="F850" s="681">
        <f>E850-SUM(M850:M854)</f>
        <v>4</v>
      </c>
      <c r="G850" s="53">
        <f t="shared" si="269"/>
        <v>0</v>
      </c>
      <c r="H850" s="54">
        <f t="shared" si="275"/>
        <v>0</v>
      </c>
      <c r="I850" s="55"/>
      <c r="J850" s="55"/>
      <c r="K850" s="55"/>
      <c r="L850" s="56"/>
      <c r="M850" s="57">
        <f t="shared" si="341"/>
        <v>0</v>
      </c>
      <c r="N850" s="58"/>
      <c r="O850" s="58"/>
      <c r="P850" s="58"/>
      <c r="Q850" s="58"/>
      <c r="R850" s="61"/>
      <c r="S850" s="113"/>
      <c r="T850" s="113"/>
      <c r="U850" s="113"/>
      <c r="V850" s="58"/>
      <c r="W850" s="58"/>
      <c r="X850" s="61"/>
      <c r="Y850" s="60"/>
      <c r="Z850" s="61"/>
      <c r="AA850" s="67"/>
      <c r="AB850" s="55"/>
      <c r="AC850" s="55"/>
      <c r="AD850" s="55"/>
      <c r="AE850" s="55"/>
      <c r="AF850" s="56"/>
      <c r="AG850" s="67"/>
      <c r="AH850" s="70"/>
      <c r="AI850" s="69"/>
      <c r="AJ850" s="68">
        <f t="shared" ref="AJ850:AJ851" si="348">SUM(AN850:AP850)</f>
        <v>0</v>
      </c>
      <c r="AK850" s="69" t="s">
        <v>75</v>
      </c>
      <c r="AL850" s="55" t="s">
        <v>75</v>
      </c>
      <c r="AM850" s="70" t="s">
        <v>75</v>
      </c>
      <c r="AN850" s="67"/>
      <c r="AO850" s="55"/>
      <c r="AP850" s="70"/>
      <c r="AQ850" s="67" t="s">
        <v>75</v>
      </c>
      <c r="AR850" s="55" t="s">
        <v>75</v>
      </c>
      <c r="AS850" s="55" t="s">
        <v>75</v>
      </c>
      <c r="AT850" s="55" t="s">
        <v>75</v>
      </c>
      <c r="AU850" s="70" t="s">
        <v>75</v>
      </c>
      <c r="AV850" s="71">
        <f t="shared" si="270"/>
        <v>0</v>
      </c>
      <c r="AW850" s="58"/>
      <c r="AX850" s="58"/>
      <c r="AY850" s="58"/>
      <c r="AZ850" s="58"/>
      <c r="BA850" s="58"/>
      <c r="BB850" s="58"/>
      <c r="BC850" s="58"/>
      <c r="BD850" s="58"/>
      <c r="BE850" s="61"/>
    </row>
    <row r="851" spans="1:57" ht="34.049999999999997" customHeight="1" x14ac:dyDescent="0.3">
      <c r="A851" s="702"/>
      <c r="B851" s="716"/>
      <c r="C851" s="672"/>
      <c r="D851" s="72" t="s">
        <v>76</v>
      </c>
      <c r="E851" s="678"/>
      <c r="F851" s="672"/>
      <c r="G851" s="73">
        <f t="shared" si="269"/>
        <v>0</v>
      </c>
      <c r="H851" s="74">
        <f t="shared" si="275"/>
        <v>0</v>
      </c>
      <c r="I851" s="75"/>
      <c r="J851" s="75"/>
      <c r="K851" s="75"/>
      <c r="L851" s="76"/>
      <c r="M851" s="77">
        <f t="shared" si="341"/>
        <v>0</v>
      </c>
      <c r="N851" s="78"/>
      <c r="O851" s="78"/>
      <c r="P851" s="78"/>
      <c r="Q851" s="78"/>
      <c r="R851" s="81"/>
      <c r="S851" s="62"/>
      <c r="T851" s="62"/>
      <c r="U851" s="62"/>
      <c r="V851" s="108"/>
      <c r="W851" s="108"/>
      <c r="X851" s="63"/>
      <c r="Y851" s="109"/>
      <c r="Z851" s="63"/>
      <c r="AA851" s="64"/>
      <c r="AB851" s="65"/>
      <c r="AC851" s="65"/>
      <c r="AD851" s="65"/>
      <c r="AE851" s="65"/>
      <c r="AF851" s="66"/>
      <c r="AG851" s="82"/>
      <c r="AH851" s="85"/>
      <c r="AI851" s="84"/>
      <c r="AJ851" s="83">
        <f t="shared" si="348"/>
        <v>0</v>
      </c>
      <c r="AK851" s="84" t="s">
        <v>77</v>
      </c>
      <c r="AL851" s="75" t="s">
        <v>77</v>
      </c>
      <c r="AM851" s="85" t="s">
        <v>77</v>
      </c>
      <c r="AN851" s="82"/>
      <c r="AO851" s="75"/>
      <c r="AP851" s="85"/>
      <c r="AQ851" s="82" t="s">
        <v>75</v>
      </c>
      <c r="AR851" s="75" t="s">
        <v>75</v>
      </c>
      <c r="AS851" s="75" t="s">
        <v>75</v>
      </c>
      <c r="AT851" s="75" t="s">
        <v>75</v>
      </c>
      <c r="AU851" s="85" t="s">
        <v>75</v>
      </c>
      <c r="AV851" s="86">
        <f t="shared" si="270"/>
        <v>0</v>
      </c>
      <c r="AW851" s="108"/>
      <c r="AX851" s="108"/>
      <c r="AY851" s="108"/>
      <c r="AZ851" s="108"/>
      <c r="BA851" s="108"/>
      <c r="BB851" s="108"/>
      <c r="BC851" s="108"/>
      <c r="BD851" s="108"/>
      <c r="BE851" s="63"/>
    </row>
    <row r="852" spans="1:57" ht="34.049999999999997" customHeight="1" x14ac:dyDescent="0.3">
      <c r="A852" s="702"/>
      <c r="B852" s="716"/>
      <c r="C852" s="672"/>
      <c r="D852" s="72" t="s">
        <v>78</v>
      </c>
      <c r="E852" s="678"/>
      <c r="F852" s="672"/>
      <c r="G852" s="73">
        <f t="shared" si="269"/>
        <v>0</v>
      </c>
      <c r="H852" s="74">
        <f t="shared" si="275"/>
        <v>0</v>
      </c>
      <c r="I852" s="75"/>
      <c r="J852" s="75"/>
      <c r="K852" s="75"/>
      <c r="L852" s="76"/>
      <c r="M852" s="77">
        <f t="shared" si="341"/>
        <v>0</v>
      </c>
      <c r="N852" s="78"/>
      <c r="O852" s="78"/>
      <c r="P852" s="78"/>
      <c r="Q852" s="78"/>
      <c r="R852" s="81"/>
      <c r="S852" s="62"/>
      <c r="T852" s="62"/>
      <c r="U852" s="62"/>
      <c r="V852" s="108"/>
      <c r="W852" s="108"/>
      <c r="X852" s="63"/>
      <c r="Y852" s="109"/>
      <c r="Z852" s="63"/>
      <c r="AA852" s="64"/>
      <c r="AB852" s="65"/>
      <c r="AC852" s="65"/>
      <c r="AD852" s="65"/>
      <c r="AE852" s="65"/>
      <c r="AF852" s="66"/>
      <c r="AG852" s="82"/>
      <c r="AH852" s="85"/>
      <c r="AI852" s="84"/>
      <c r="AJ852" s="83">
        <f>SUM(AK852:AM852)</f>
        <v>0</v>
      </c>
      <c r="AK852" s="84"/>
      <c r="AL852" s="75"/>
      <c r="AM852" s="85"/>
      <c r="AN852" s="82" t="s">
        <v>75</v>
      </c>
      <c r="AO852" s="75" t="s">
        <v>75</v>
      </c>
      <c r="AP852" s="85" t="s">
        <v>75</v>
      </c>
      <c r="AQ852" s="82" t="s">
        <v>75</v>
      </c>
      <c r="AR852" s="75" t="s">
        <v>75</v>
      </c>
      <c r="AS852" s="75" t="s">
        <v>75</v>
      </c>
      <c r="AT852" s="75" t="s">
        <v>75</v>
      </c>
      <c r="AU852" s="85" t="s">
        <v>75</v>
      </c>
      <c r="AV852" s="86">
        <f t="shared" si="270"/>
        <v>0</v>
      </c>
      <c r="AW852" s="108"/>
      <c r="AX852" s="108"/>
      <c r="AY852" s="108"/>
      <c r="AZ852" s="108"/>
      <c r="BA852" s="108"/>
      <c r="BB852" s="108"/>
      <c r="BC852" s="108"/>
      <c r="BD852" s="108"/>
      <c r="BE852" s="63"/>
    </row>
    <row r="853" spans="1:57" ht="34.049999999999997" customHeight="1" x14ac:dyDescent="0.3">
      <c r="A853" s="702"/>
      <c r="B853" s="716"/>
      <c r="C853" s="672"/>
      <c r="D853" s="72" t="s">
        <v>79</v>
      </c>
      <c r="E853" s="678"/>
      <c r="F853" s="672"/>
      <c r="G853" s="73">
        <f t="shared" si="269"/>
        <v>16</v>
      </c>
      <c r="H853" s="74">
        <f t="shared" si="275"/>
        <v>0</v>
      </c>
      <c r="I853" s="75"/>
      <c r="J853" s="75"/>
      <c r="K853" s="75"/>
      <c r="L853" s="76"/>
      <c r="M853" s="77">
        <f t="shared" si="341"/>
        <v>16</v>
      </c>
      <c r="N853" s="78"/>
      <c r="O853" s="78"/>
      <c r="P853" s="78"/>
      <c r="Q853" s="78"/>
      <c r="R853" s="81">
        <v>16</v>
      </c>
      <c r="S853" s="62">
        <v>2</v>
      </c>
      <c r="T853" s="62"/>
      <c r="U853" s="62"/>
      <c r="V853" s="108">
        <v>14</v>
      </c>
      <c r="W853" s="108"/>
      <c r="X853" s="63"/>
      <c r="Y853" s="109">
        <v>14</v>
      </c>
      <c r="Z853" s="63">
        <v>2</v>
      </c>
      <c r="AA853" s="64"/>
      <c r="AB853" s="65">
        <v>5</v>
      </c>
      <c r="AC853" s="65">
        <v>5</v>
      </c>
      <c r="AD853" s="65"/>
      <c r="AE853" s="65">
        <v>6</v>
      </c>
      <c r="AF853" s="66">
        <v>3</v>
      </c>
      <c r="AG853" s="82">
        <v>38</v>
      </c>
      <c r="AH853" s="85">
        <v>22</v>
      </c>
      <c r="AI853" s="84">
        <v>130</v>
      </c>
      <c r="AJ853" s="83">
        <f t="shared" ref="AJ853:AJ854" si="349">SUM(AQ853:AU853)</f>
        <v>16</v>
      </c>
      <c r="AK853" s="84" t="s">
        <v>77</v>
      </c>
      <c r="AL853" s="75" t="s">
        <v>77</v>
      </c>
      <c r="AM853" s="85" t="s">
        <v>77</v>
      </c>
      <c r="AN853" s="82" t="s">
        <v>75</v>
      </c>
      <c r="AO853" s="75" t="s">
        <v>75</v>
      </c>
      <c r="AP853" s="85" t="s">
        <v>75</v>
      </c>
      <c r="AQ853" s="82"/>
      <c r="AR853" s="75">
        <v>1</v>
      </c>
      <c r="AS853" s="75">
        <v>9</v>
      </c>
      <c r="AT853" s="75">
        <v>3</v>
      </c>
      <c r="AU853" s="85">
        <v>3</v>
      </c>
      <c r="AV853" s="86">
        <f t="shared" si="270"/>
        <v>0</v>
      </c>
      <c r="AW853" s="108"/>
      <c r="AX853" s="108"/>
      <c r="AY853" s="108"/>
      <c r="AZ853" s="108"/>
      <c r="BA853" s="108"/>
      <c r="BB853" s="108"/>
      <c r="BC853" s="108"/>
      <c r="BD853" s="108"/>
      <c r="BE853" s="63"/>
    </row>
    <row r="854" spans="1:57" ht="34.049999999999997" customHeight="1" x14ac:dyDescent="0.3">
      <c r="A854" s="702"/>
      <c r="B854" s="717"/>
      <c r="C854" s="673"/>
      <c r="D854" s="89" t="s">
        <v>80</v>
      </c>
      <c r="E854" s="679"/>
      <c r="F854" s="673"/>
      <c r="G854" s="90">
        <f t="shared" si="269"/>
        <v>0</v>
      </c>
      <c r="H854" s="91">
        <f t="shared" si="275"/>
        <v>0</v>
      </c>
      <c r="I854" s="92"/>
      <c r="J854" s="92"/>
      <c r="K854" s="92"/>
      <c r="L854" s="93"/>
      <c r="M854" s="110">
        <f t="shared" si="341"/>
        <v>0</v>
      </c>
      <c r="N854" s="98"/>
      <c r="O854" s="98"/>
      <c r="P854" s="98"/>
      <c r="Q854" s="98"/>
      <c r="R854" s="99"/>
      <c r="S854" s="114"/>
      <c r="T854" s="114"/>
      <c r="U854" s="114"/>
      <c r="V854" s="98"/>
      <c r="W854" s="98"/>
      <c r="X854" s="99"/>
      <c r="Y854" s="97"/>
      <c r="Z854" s="99"/>
      <c r="AA854" s="103"/>
      <c r="AB854" s="92"/>
      <c r="AC854" s="92"/>
      <c r="AD854" s="92"/>
      <c r="AE854" s="92"/>
      <c r="AF854" s="93"/>
      <c r="AG854" s="103"/>
      <c r="AH854" s="106"/>
      <c r="AI854" s="105"/>
      <c r="AJ854" s="104">
        <f t="shared" si="349"/>
        <v>0</v>
      </c>
      <c r="AK854" s="105" t="s">
        <v>75</v>
      </c>
      <c r="AL854" s="92" t="s">
        <v>75</v>
      </c>
      <c r="AM854" s="106" t="s">
        <v>75</v>
      </c>
      <c r="AN854" s="103" t="s">
        <v>75</v>
      </c>
      <c r="AO854" s="92" t="s">
        <v>77</v>
      </c>
      <c r="AP854" s="106" t="s">
        <v>77</v>
      </c>
      <c r="AQ854" s="103"/>
      <c r="AR854" s="92"/>
      <c r="AS854" s="92"/>
      <c r="AT854" s="92"/>
      <c r="AU854" s="106"/>
      <c r="AV854" s="107">
        <f t="shared" si="270"/>
        <v>0</v>
      </c>
      <c r="AW854" s="98"/>
      <c r="AX854" s="98"/>
      <c r="AY854" s="98"/>
      <c r="AZ854" s="98"/>
      <c r="BA854" s="98"/>
      <c r="BB854" s="98"/>
      <c r="BC854" s="98"/>
      <c r="BD854" s="98"/>
      <c r="BE854" s="99"/>
    </row>
    <row r="855" spans="1:57" ht="34.049999999999997" customHeight="1" x14ac:dyDescent="0.3">
      <c r="A855" s="702"/>
      <c r="B855" s="715" t="s">
        <v>423</v>
      </c>
      <c r="C855" s="733" t="s">
        <v>424</v>
      </c>
      <c r="D855" s="51" t="s">
        <v>74</v>
      </c>
      <c r="E855" s="724">
        <v>25</v>
      </c>
      <c r="F855" s="681">
        <f>E855-SUM(M855:M859)</f>
        <v>10</v>
      </c>
      <c r="G855" s="53">
        <f t="shared" si="269"/>
        <v>0</v>
      </c>
      <c r="H855" s="54">
        <f t="shared" si="275"/>
        <v>0</v>
      </c>
      <c r="I855" s="55"/>
      <c r="J855" s="55"/>
      <c r="K855" s="55"/>
      <c r="L855" s="56"/>
      <c r="M855" s="57">
        <f t="shared" si="341"/>
        <v>0</v>
      </c>
      <c r="N855" s="58"/>
      <c r="O855" s="58"/>
      <c r="P855" s="58"/>
      <c r="Q855" s="58"/>
      <c r="R855" s="59"/>
      <c r="S855" s="60"/>
      <c r="T855" s="58"/>
      <c r="U855" s="58"/>
      <c r="V855" s="55"/>
      <c r="W855" s="58"/>
      <c r="X855" s="61"/>
      <c r="Y855" s="62"/>
      <c r="Z855" s="63"/>
      <c r="AA855" s="64"/>
      <c r="AB855" s="65"/>
      <c r="AC855" s="65"/>
      <c r="AD855" s="65"/>
      <c r="AE855" s="65"/>
      <c r="AF855" s="66"/>
      <c r="AG855" s="64"/>
      <c r="AH855" s="66"/>
      <c r="AI855" s="67"/>
      <c r="AJ855" s="68">
        <f t="shared" ref="AJ855:AJ856" si="350">SUM(AN855:AP855)</f>
        <v>0</v>
      </c>
      <c r="AK855" s="69" t="s">
        <v>75</v>
      </c>
      <c r="AL855" s="55" t="s">
        <v>75</v>
      </c>
      <c r="AM855" s="70" t="s">
        <v>75</v>
      </c>
      <c r="AN855" s="67"/>
      <c r="AO855" s="55"/>
      <c r="AP855" s="70"/>
      <c r="AQ855" s="67" t="s">
        <v>75</v>
      </c>
      <c r="AR855" s="55" t="s">
        <v>75</v>
      </c>
      <c r="AS855" s="55" t="s">
        <v>75</v>
      </c>
      <c r="AT855" s="55" t="s">
        <v>75</v>
      </c>
      <c r="AU855" s="56" t="s">
        <v>75</v>
      </c>
      <c r="AV855" s="71">
        <f t="shared" si="270"/>
        <v>0</v>
      </c>
      <c r="AW855" s="58"/>
      <c r="AX855" s="58"/>
      <c r="AY855" s="58"/>
      <c r="AZ855" s="58"/>
      <c r="BA855" s="58"/>
      <c r="BB855" s="58"/>
      <c r="BC855" s="58"/>
      <c r="BD855" s="58"/>
      <c r="BE855" s="61"/>
    </row>
    <row r="856" spans="1:57" ht="34.049999999999997" customHeight="1" x14ac:dyDescent="0.3">
      <c r="A856" s="702"/>
      <c r="B856" s="716"/>
      <c r="C856" s="672"/>
      <c r="D856" s="72" t="s">
        <v>76</v>
      </c>
      <c r="E856" s="678"/>
      <c r="F856" s="672"/>
      <c r="G856" s="73">
        <f t="shared" si="269"/>
        <v>0</v>
      </c>
      <c r="H856" s="74">
        <f t="shared" si="275"/>
        <v>0</v>
      </c>
      <c r="I856" s="75"/>
      <c r="J856" s="75"/>
      <c r="K856" s="75"/>
      <c r="L856" s="76"/>
      <c r="M856" s="77">
        <f t="shared" si="341"/>
        <v>0</v>
      </c>
      <c r="N856" s="78"/>
      <c r="O856" s="78"/>
      <c r="P856" s="78"/>
      <c r="Q856" s="78"/>
      <c r="R856" s="79"/>
      <c r="S856" s="80"/>
      <c r="T856" s="75"/>
      <c r="U856" s="75"/>
      <c r="V856" s="78"/>
      <c r="W856" s="78"/>
      <c r="X856" s="81"/>
      <c r="Y856" s="62"/>
      <c r="Z856" s="63"/>
      <c r="AA856" s="64"/>
      <c r="AB856" s="65"/>
      <c r="AC856" s="65"/>
      <c r="AD856" s="65"/>
      <c r="AE856" s="65"/>
      <c r="AF856" s="66"/>
      <c r="AG856" s="82"/>
      <c r="AH856" s="76"/>
      <c r="AI856" s="82"/>
      <c r="AJ856" s="83">
        <f t="shared" si="350"/>
        <v>0</v>
      </c>
      <c r="AK856" s="84" t="s">
        <v>77</v>
      </c>
      <c r="AL856" s="75" t="s">
        <v>77</v>
      </c>
      <c r="AM856" s="85" t="s">
        <v>77</v>
      </c>
      <c r="AN856" s="82"/>
      <c r="AO856" s="75"/>
      <c r="AP856" s="85"/>
      <c r="AQ856" s="82" t="s">
        <v>75</v>
      </c>
      <c r="AR856" s="75" t="s">
        <v>75</v>
      </c>
      <c r="AS856" s="75" t="s">
        <v>75</v>
      </c>
      <c r="AT856" s="75" t="s">
        <v>75</v>
      </c>
      <c r="AU856" s="76" t="s">
        <v>75</v>
      </c>
      <c r="AV856" s="86">
        <f t="shared" si="270"/>
        <v>0</v>
      </c>
      <c r="AW856" s="78"/>
      <c r="AX856" s="78"/>
      <c r="AY856" s="78"/>
      <c r="AZ856" s="78"/>
      <c r="BA856" s="78"/>
      <c r="BB856" s="78"/>
      <c r="BC856" s="78"/>
      <c r="BD856" s="78"/>
      <c r="BE856" s="81"/>
    </row>
    <row r="857" spans="1:57" ht="34.049999999999997" customHeight="1" x14ac:dyDescent="0.3">
      <c r="A857" s="702"/>
      <c r="B857" s="716"/>
      <c r="C857" s="672"/>
      <c r="D857" s="72" t="s">
        <v>78</v>
      </c>
      <c r="E857" s="678"/>
      <c r="F857" s="672"/>
      <c r="G857" s="73">
        <f t="shared" si="269"/>
        <v>0</v>
      </c>
      <c r="H857" s="74">
        <f t="shared" si="275"/>
        <v>0</v>
      </c>
      <c r="I857" s="75"/>
      <c r="J857" s="75"/>
      <c r="K857" s="75"/>
      <c r="L857" s="76"/>
      <c r="M857" s="77">
        <f t="shared" si="341"/>
        <v>0</v>
      </c>
      <c r="N857" s="78"/>
      <c r="O857" s="78"/>
      <c r="P857" s="78"/>
      <c r="Q857" s="87"/>
      <c r="R857" s="79"/>
      <c r="S857" s="80"/>
      <c r="T857" s="78"/>
      <c r="U857" s="78"/>
      <c r="V857" s="78"/>
      <c r="W857" s="78"/>
      <c r="X857" s="81"/>
      <c r="Y857" s="62"/>
      <c r="Z857" s="63"/>
      <c r="AA857" s="64"/>
      <c r="AB857" s="142"/>
      <c r="AC857" s="142"/>
      <c r="AD857" s="65"/>
      <c r="AE857" s="65"/>
      <c r="AF857" s="66"/>
      <c r="AG857" s="82"/>
      <c r="AH857" s="76"/>
      <c r="AI857" s="82"/>
      <c r="AJ857" s="83">
        <f>SUM(AK857:AM857)</f>
        <v>0</v>
      </c>
      <c r="AK857" s="84"/>
      <c r="AL857" s="75"/>
      <c r="AM857" s="85"/>
      <c r="AN857" s="82" t="s">
        <v>75</v>
      </c>
      <c r="AO857" s="75" t="s">
        <v>75</v>
      </c>
      <c r="AP857" s="85" t="s">
        <v>75</v>
      </c>
      <c r="AQ857" s="82" t="s">
        <v>75</v>
      </c>
      <c r="AR857" s="75" t="s">
        <v>75</v>
      </c>
      <c r="AS857" s="75" t="s">
        <v>75</v>
      </c>
      <c r="AT857" s="75" t="s">
        <v>75</v>
      </c>
      <c r="AU857" s="76" t="s">
        <v>75</v>
      </c>
      <c r="AV857" s="86">
        <f t="shared" si="270"/>
        <v>0</v>
      </c>
      <c r="AW857" s="78"/>
      <c r="AX857" s="78"/>
      <c r="AY857" s="78"/>
      <c r="AZ857" s="78"/>
      <c r="BA857" s="78"/>
      <c r="BB857" s="78"/>
      <c r="BC857" s="78"/>
      <c r="BD857" s="78"/>
      <c r="BE857" s="81"/>
    </row>
    <row r="858" spans="1:57" ht="34.049999999999997" customHeight="1" x14ac:dyDescent="0.3">
      <c r="A858" s="702"/>
      <c r="B858" s="716"/>
      <c r="C858" s="672"/>
      <c r="D858" s="72" t="s">
        <v>79</v>
      </c>
      <c r="E858" s="678"/>
      <c r="F858" s="672"/>
      <c r="G858" s="73">
        <f t="shared" si="269"/>
        <v>15</v>
      </c>
      <c r="H858" s="74">
        <f t="shared" si="275"/>
        <v>0</v>
      </c>
      <c r="I858" s="75"/>
      <c r="J858" s="75"/>
      <c r="K858" s="75"/>
      <c r="L858" s="76"/>
      <c r="M858" s="77">
        <f t="shared" si="341"/>
        <v>15</v>
      </c>
      <c r="N858" s="78"/>
      <c r="O858" s="78"/>
      <c r="P858" s="78"/>
      <c r="Q858" s="78"/>
      <c r="R858" s="79">
        <v>15</v>
      </c>
      <c r="S858" s="80"/>
      <c r="T858" s="78"/>
      <c r="U858" s="78"/>
      <c r="V858" s="78">
        <v>15</v>
      </c>
      <c r="W858" s="78"/>
      <c r="X858" s="81"/>
      <c r="Y858" s="62">
        <v>15</v>
      </c>
      <c r="Z858" s="63"/>
      <c r="AA858" s="64"/>
      <c r="AB858" s="142">
        <v>7</v>
      </c>
      <c r="AC858" s="142">
        <v>7</v>
      </c>
      <c r="AD858" s="65">
        <v>3</v>
      </c>
      <c r="AE858" s="65">
        <v>7</v>
      </c>
      <c r="AF858" s="66"/>
      <c r="AG858" s="82">
        <v>39</v>
      </c>
      <c r="AH858" s="76">
        <v>15</v>
      </c>
      <c r="AI858" s="82">
        <v>108</v>
      </c>
      <c r="AJ858" s="83">
        <f t="shared" ref="AJ858:AJ859" si="351">SUM(AQ858:AU858)</f>
        <v>15</v>
      </c>
      <c r="AK858" s="84" t="s">
        <v>77</v>
      </c>
      <c r="AL858" s="75" t="s">
        <v>77</v>
      </c>
      <c r="AM858" s="85" t="s">
        <v>77</v>
      </c>
      <c r="AN858" s="82" t="s">
        <v>75</v>
      </c>
      <c r="AO858" s="75" t="s">
        <v>75</v>
      </c>
      <c r="AP858" s="85" t="s">
        <v>75</v>
      </c>
      <c r="AQ858" s="88"/>
      <c r="AR858" s="76">
        <v>1</v>
      </c>
      <c r="AS858" s="76">
        <v>14</v>
      </c>
      <c r="AT858" s="76"/>
      <c r="AU858" s="85"/>
      <c r="AV858" s="86">
        <f t="shared" si="270"/>
        <v>0</v>
      </c>
      <c r="AW858" s="78"/>
      <c r="AX858" s="78"/>
      <c r="AY858" s="78"/>
      <c r="AZ858" s="78"/>
      <c r="BA858" s="78"/>
      <c r="BB858" s="78"/>
      <c r="BC858" s="78"/>
      <c r="BD858" s="78"/>
      <c r="BE858" s="81"/>
    </row>
    <row r="859" spans="1:57" ht="34.049999999999997" customHeight="1" x14ac:dyDescent="0.3">
      <c r="A859" s="702"/>
      <c r="B859" s="717"/>
      <c r="C859" s="734"/>
      <c r="D859" s="89" t="s">
        <v>80</v>
      </c>
      <c r="E859" s="679"/>
      <c r="F859" s="673"/>
      <c r="G859" s="90">
        <f t="shared" si="269"/>
        <v>0</v>
      </c>
      <c r="H859" s="91">
        <f t="shared" si="275"/>
        <v>0</v>
      </c>
      <c r="I859" s="92"/>
      <c r="J859" s="92"/>
      <c r="K859" s="92"/>
      <c r="L859" s="93"/>
      <c r="M859" s="94">
        <f t="shared" si="341"/>
        <v>0</v>
      </c>
      <c r="N859" s="95"/>
      <c r="O859" s="95"/>
      <c r="P859" s="95"/>
      <c r="Q859" s="95"/>
      <c r="R859" s="96"/>
      <c r="S859" s="97"/>
      <c r="T859" s="98"/>
      <c r="U859" s="98"/>
      <c r="V859" s="98"/>
      <c r="W859" s="98"/>
      <c r="X859" s="99"/>
      <c r="Y859" s="100"/>
      <c r="Z859" s="81"/>
      <c r="AA859" s="82"/>
      <c r="AB859" s="75"/>
      <c r="AC859" s="75"/>
      <c r="AD859" s="75"/>
      <c r="AE859" s="75"/>
      <c r="AF859" s="76"/>
      <c r="AG859" s="101"/>
      <c r="AH859" s="102"/>
      <c r="AI859" s="103"/>
      <c r="AJ859" s="104">
        <f t="shared" si="351"/>
        <v>0</v>
      </c>
      <c r="AK859" s="105" t="s">
        <v>75</v>
      </c>
      <c r="AL859" s="92" t="s">
        <v>75</v>
      </c>
      <c r="AM859" s="106" t="s">
        <v>75</v>
      </c>
      <c r="AN859" s="103" t="s">
        <v>75</v>
      </c>
      <c r="AO859" s="92" t="s">
        <v>77</v>
      </c>
      <c r="AP859" s="106" t="s">
        <v>77</v>
      </c>
      <c r="AQ859" s="103"/>
      <c r="AR859" s="92"/>
      <c r="AS859" s="92"/>
      <c r="AT859" s="92"/>
      <c r="AU859" s="93"/>
      <c r="AV859" s="107">
        <f t="shared" si="270"/>
        <v>0</v>
      </c>
      <c r="AW859" s="98"/>
      <c r="AX859" s="98"/>
      <c r="AY859" s="98"/>
      <c r="AZ859" s="98"/>
      <c r="BA859" s="98"/>
      <c r="BB859" s="98"/>
      <c r="BC859" s="98"/>
      <c r="BD859" s="98"/>
      <c r="BE859" s="99"/>
    </row>
    <row r="860" spans="1:57" ht="34.049999999999997" customHeight="1" x14ac:dyDescent="0.3">
      <c r="A860" s="702"/>
      <c r="B860" s="715" t="s">
        <v>425</v>
      </c>
      <c r="C860" s="732" t="s">
        <v>426</v>
      </c>
      <c r="D860" s="51" t="s">
        <v>74</v>
      </c>
      <c r="E860" s="724">
        <v>50</v>
      </c>
      <c r="F860" s="681">
        <f>E860-SUM(M860:M864)</f>
        <v>6</v>
      </c>
      <c r="G860" s="53">
        <f t="shared" si="269"/>
        <v>0</v>
      </c>
      <c r="H860" s="54">
        <f t="shared" si="275"/>
        <v>0</v>
      </c>
      <c r="I860" s="55"/>
      <c r="J860" s="55"/>
      <c r="K860" s="55"/>
      <c r="L860" s="56"/>
      <c r="M860" s="57">
        <f t="shared" si="341"/>
        <v>0</v>
      </c>
      <c r="N860" s="58"/>
      <c r="O860" s="58"/>
      <c r="P860" s="58"/>
      <c r="Q860" s="58"/>
      <c r="R860" s="61"/>
      <c r="S860" s="62"/>
      <c r="T860" s="62"/>
      <c r="U860" s="62"/>
      <c r="V860" s="108"/>
      <c r="W860" s="108"/>
      <c r="X860" s="63"/>
      <c r="Y860" s="60"/>
      <c r="Z860" s="61"/>
      <c r="AA860" s="67"/>
      <c r="AB860" s="55"/>
      <c r="AC860" s="55"/>
      <c r="AD860" s="55"/>
      <c r="AE860" s="55"/>
      <c r="AF860" s="56"/>
      <c r="AG860" s="67"/>
      <c r="AH860" s="70"/>
      <c r="AI860" s="69"/>
      <c r="AJ860" s="68">
        <f t="shared" ref="AJ860:AJ861" si="352">SUM(AN860:AP860)</f>
        <v>0</v>
      </c>
      <c r="AK860" s="69" t="s">
        <v>75</v>
      </c>
      <c r="AL860" s="55" t="s">
        <v>75</v>
      </c>
      <c r="AM860" s="70" t="s">
        <v>75</v>
      </c>
      <c r="AN860" s="67"/>
      <c r="AO860" s="55"/>
      <c r="AP860" s="70"/>
      <c r="AQ860" s="67" t="s">
        <v>75</v>
      </c>
      <c r="AR860" s="55" t="s">
        <v>75</v>
      </c>
      <c r="AS860" s="55" t="s">
        <v>75</v>
      </c>
      <c r="AT860" s="55" t="s">
        <v>75</v>
      </c>
      <c r="AU860" s="70" t="s">
        <v>75</v>
      </c>
      <c r="AV860" s="71">
        <f t="shared" si="270"/>
        <v>0</v>
      </c>
      <c r="AW860" s="108"/>
      <c r="AX860" s="108"/>
      <c r="AY860" s="108"/>
      <c r="AZ860" s="108"/>
      <c r="BA860" s="108"/>
      <c r="BB860" s="108"/>
      <c r="BC860" s="108"/>
      <c r="BD860" s="108"/>
      <c r="BE860" s="63"/>
    </row>
    <row r="861" spans="1:57" ht="34.049999999999997" customHeight="1" x14ac:dyDescent="0.3">
      <c r="A861" s="702"/>
      <c r="B861" s="716"/>
      <c r="C861" s="672"/>
      <c r="D861" s="72" t="s">
        <v>76</v>
      </c>
      <c r="E861" s="678"/>
      <c r="F861" s="672"/>
      <c r="G861" s="73">
        <f t="shared" si="269"/>
        <v>0</v>
      </c>
      <c r="H861" s="74">
        <f t="shared" si="275"/>
        <v>0</v>
      </c>
      <c r="I861" s="75"/>
      <c r="J861" s="75"/>
      <c r="K861" s="75"/>
      <c r="L861" s="76"/>
      <c r="M861" s="77">
        <f t="shared" si="341"/>
        <v>0</v>
      </c>
      <c r="N861" s="78"/>
      <c r="O861" s="78"/>
      <c r="P861" s="78"/>
      <c r="Q861" s="78"/>
      <c r="R861" s="81"/>
      <c r="S861" s="62"/>
      <c r="T861" s="62"/>
      <c r="U861" s="62"/>
      <c r="V861" s="108"/>
      <c r="W861" s="108"/>
      <c r="X861" s="63"/>
      <c r="Y861" s="109"/>
      <c r="Z861" s="63"/>
      <c r="AA861" s="64"/>
      <c r="AB861" s="65"/>
      <c r="AC861" s="65"/>
      <c r="AD861" s="65"/>
      <c r="AE861" s="65"/>
      <c r="AF861" s="66"/>
      <c r="AG861" s="82"/>
      <c r="AH861" s="85"/>
      <c r="AI861" s="84"/>
      <c r="AJ861" s="83">
        <f t="shared" si="352"/>
        <v>0</v>
      </c>
      <c r="AK861" s="84" t="s">
        <v>77</v>
      </c>
      <c r="AL861" s="75" t="s">
        <v>77</v>
      </c>
      <c r="AM861" s="85" t="s">
        <v>77</v>
      </c>
      <c r="AN861" s="82"/>
      <c r="AO861" s="75"/>
      <c r="AP861" s="85"/>
      <c r="AQ861" s="82" t="s">
        <v>75</v>
      </c>
      <c r="AR861" s="75" t="s">
        <v>75</v>
      </c>
      <c r="AS861" s="75" t="s">
        <v>75</v>
      </c>
      <c r="AT861" s="75" t="s">
        <v>75</v>
      </c>
      <c r="AU861" s="85" t="s">
        <v>75</v>
      </c>
      <c r="AV861" s="86">
        <f t="shared" si="270"/>
        <v>0</v>
      </c>
      <c r="AW861" s="108"/>
      <c r="AX861" s="108"/>
      <c r="AY861" s="108"/>
      <c r="AZ861" s="108"/>
      <c r="BA861" s="108"/>
      <c r="BB861" s="108"/>
      <c r="BC861" s="108"/>
      <c r="BD861" s="108"/>
      <c r="BE861" s="63"/>
    </row>
    <row r="862" spans="1:57" ht="34.049999999999997" customHeight="1" x14ac:dyDescent="0.3">
      <c r="A862" s="702"/>
      <c r="B862" s="716"/>
      <c r="C862" s="672"/>
      <c r="D862" s="72" t="s">
        <v>78</v>
      </c>
      <c r="E862" s="678"/>
      <c r="F862" s="672"/>
      <c r="G862" s="73">
        <f t="shared" si="269"/>
        <v>0</v>
      </c>
      <c r="H862" s="74">
        <f t="shared" si="275"/>
        <v>0</v>
      </c>
      <c r="I862" s="75"/>
      <c r="J862" s="75"/>
      <c r="K862" s="75"/>
      <c r="L862" s="76"/>
      <c r="M862" s="77">
        <f t="shared" si="341"/>
        <v>0</v>
      </c>
      <c r="N862" s="78"/>
      <c r="O862" s="78"/>
      <c r="P862" s="78"/>
      <c r="Q862" s="78"/>
      <c r="R862" s="81"/>
      <c r="S862" s="62"/>
      <c r="T862" s="62"/>
      <c r="U862" s="62"/>
      <c r="V862" s="108"/>
      <c r="W862" s="108"/>
      <c r="X862" s="63"/>
      <c r="Y862" s="109"/>
      <c r="Z862" s="63"/>
      <c r="AA862" s="64"/>
      <c r="AB862" s="65"/>
      <c r="AC862" s="65"/>
      <c r="AD862" s="65"/>
      <c r="AE862" s="65"/>
      <c r="AF862" s="66"/>
      <c r="AG862" s="82"/>
      <c r="AH862" s="85"/>
      <c r="AI862" s="84"/>
      <c r="AJ862" s="83">
        <f>SUM(AK862:AM862)</f>
        <v>0</v>
      </c>
      <c r="AK862" s="84"/>
      <c r="AL862" s="75"/>
      <c r="AM862" s="85"/>
      <c r="AN862" s="82" t="s">
        <v>75</v>
      </c>
      <c r="AO862" s="75" t="s">
        <v>75</v>
      </c>
      <c r="AP862" s="85" t="s">
        <v>75</v>
      </c>
      <c r="AQ862" s="82" t="s">
        <v>75</v>
      </c>
      <c r="AR862" s="75" t="s">
        <v>75</v>
      </c>
      <c r="AS862" s="75" t="s">
        <v>75</v>
      </c>
      <c r="AT862" s="75" t="s">
        <v>75</v>
      </c>
      <c r="AU862" s="85" t="s">
        <v>75</v>
      </c>
      <c r="AV862" s="86">
        <f t="shared" si="270"/>
        <v>0</v>
      </c>
      <c r="AW862" s="108"/>
      <c r="AX862" s="108"/>
      <c r="AY862" s="108"/>
      <c r="AZ862" s="108"/>
      <c r="BA862" s="108"/>
      <c r="BB862" s="108"/>
      <c r="BC862" s="108"/>
      <c r="BD862" s="108"/>
      <c r="BE862" s="63"/>
    </row>
    <row r="863" spans="1:57" ht="34.049999999999997" customHeight="1" x14ac:dyDescent="0.3">
      <c r="A863" s="702"/>
      <c r="B863" s="716"/>
      <c r="C863" s="672"/>
      <c r="D863" s="72" t="s">
        <v>79</v>
      </c>
      <c r="E863" s="678"/>
      <c r="F863" s="672"/>
      <c r="G863" s="73">
        <f t="shared" si="269"/>
        <v>45</v>
      </c>
      <c r="H863" s="74">
        <f t="shared" si="275"/>
        <v>3</v>
      </c>
      <c r="I863" s="75">
        <v>3</v>
      </c>
      <c r="J863" s="75"/>
      <c r="K863" s="75"/>
      <c r="L863" s="76"/>
      <c r="M863" s="77">
        <f t="shared" si="341"/>
        <v>44</v>
      </c>
      <c r="N863" s="78"/>
      <c r="O863" s="78"/>
      <c r="P863" s="78"/>
      <c r="Q863" s="78"/>
      <c r="R863" s="81">
        <v>44</v>
      </c>
      <c r="S863" s="62">
        <v>3</v>
      </c>
      <c r="T863" s="62"/>
      <c r="U863" s="62"/>
      <c r="V863" s="108">
        <v>41</v>
      </c>
      <c r="W863" s="108"/>
      <c r="X863" s="63"/>
      <c r="Y863" s="109">
        <v>40</v>
      </c>
      <c r="Z863" s="63">
        <v>4</v>
      </c>
      <c r="AA863" s="64"/>
      <c r="AB863" s="65">
        <v>18</v>
      </c>
      <c r="AC863" s="65">
        <v>17</v>
      </c>
      <c r="AD863" s="65">
        <v>3</v>
      </c>
      <c r="AE863" s="65">
        <v>29</v>
      </c>
      <c r="AF863" s="66">
        <v>11</v>
      </c>
      <c r="AG863" s="82">
        <v>41</v>
      </c>
      <c r="AH863" s="85">
        <v>30</v>
      </c>
      <c r="AI863" s="84">
        <v>73</v>
      </c>
      <c r="AJ863" s="83">
        <f t="shared" ref="AJ863:AJ864" si="353">SUM(AQ863:AU863)</f>
        <v>44</v>
      </c>
      <c r="AK863" s="84" t="s">
        <v>77</v>
      </c>
      <c r="AL863" s="75" t="s">
        <v>77</v>
      </c>
      <c r="AM863" s="85" t="s">
        <v>77</v>
      </c>
      <c r="AN863" s="82" t="s">
        <v>75</v>
      </c>
      <c r="AO863" s="75" t="s">
        <v>75</v>
      </c>
      <c r="AP863" s="85" t="s">
        <v>75</v>
      </c>
      <c r="AQ863" s="82">
        <v>6</v>
      </c>
      <c r="AR863" s="75">
        <v>25</v>
      </c>
      <c r="AS863" s="75">
        <v>13</v>
      </c>
      <c r="AT863" s="75"/>
      <c r="AU863" s="85"/>
      <c r="AV863" s="86">
        <f t="shared" si="270"/>
        <v>1</v>
      </c>
      <c r="AW863" s="108"/>
      <c r="AX863" s="108"/>
      <c r="AY863" s="108"/>
      <c r="AZ863" s="108"/>
      <c r="BA863" s="108"/>
      <c r="BB863" s="108"/>
      <c r="BC863" s="108">
        <v>1</v>
      </c>
      <c r="BD863" s="108"/>
      <c r="BE863" s="63"/>
    </row>
    <row r="864" spans="1:57" ht="34.049999999999997" customHeight="1" x14ac:dyDescent="0.3">
      <c r="A864" s="702"/>
      <c r="B864" s="717"/>
      <c r="C864" s="673"/>
      <c r="D864" s="89" t="s">
        <v>80</v>
      </c>
      <c r="E864" s="679"/>
      <c r="F864" s="673"/>
      <c r="G864" s="90">
        <f t="shared" si="269"/>
        <v>0</v>
      </c>
      <c r="H864" s="91">
        <f t="shared" si="275"/>
        <v>0</v>
      </c>
      <c r="I864" s="92"/>
      <c r="J864" s="92"/>
      <c r="K864" s="92"/>
      <c r="L864" s="93"/>
      <c r="M864" s="110">
        <f t="shared" si="341"/>
        <v>0</v>
      </c>
      <c r="N864" s="98"/>
      <c r="O864" s="98"/>
      <c r="P864" s="98"/>
      <c r="Q864" s="98"/>
      <c r="R864" s="99"/>
      <c r="S864" s="100"/>
      <c r="T864" s="100"/>
      <c r="U864" s="100"/>
      <c r="V864" s="78"/>
      <c r="W864" s="78"/>
      <c r="X864" s="81"/>
      <c r="Y864" s="144"/>
      <c r="Z864" s="121"/>
      <c r="AA864" s="122"/>
      <c r="AB864" s="123"/>
      <c r="AC864" s="123"/>
      <c r="AD864" s="123"/>
      <c r="AE864" s="123"/>
      <c r="AF864" s="154"/>
      <c r="AG864" s="103"/>
      <c r="AH864" s="106"/>
      <c r="AI864" s="111"/>
      <c r="AJ864" s="112">
        <f t="shared" si="353"/>
        <v>0</v>
      </c>
      <c r="AK864" s="105" t="s">
        <v>75</v>
      </c>
      <c r="AL864" s="92" t="s">
        <v>75</v>
      </c>
      <c r="AM864" s="106" t="s">
        <v>75</v>
      </c>
      <c r="AN864" s="103" t="s">
        <v>75</v>
      </c>
      <c r="AO864" s="92" t="s">
        <v>77</v>
      </c>
      <c r="AP864" s="106" t="s">
        <v>77</v>
      </c>
      <c r="AQ864" s="103"/>
      <c r="AR864" s="92"/>
      <c r="AS864" s="92"/>
      <c r="AT864" s="92"/>
      <c r="AU864" s="106"/>
      <c r="AV864" s="107">
        <f t="shared" si="270"/>
        <v>0</v>
      </c>
      <c r="AW864" s="78"/>
      <c r="AX864" s="78"/>
      <c r="AY864" s="78"/>
      <c r="AZ864" s="78"/>
      <c r="BA864" s="78"/>
      <c r="BB864" s="78"/>
      <c r="BC864" s="78"/>
      <c r="BD864" s="78"/>
      <c r="BE864" s="81"/>
    </row>
    <row r="865" spans="1:57" ht="34.049999999999997" customHeight="1" x14ac:dyDescent="0.3">
      <c r="A865" s="702"/>
      <c r="B865" s="715" t="s">
        <v>427</v>
      </c>
      <c r="C865" s="733" t="s">
        <v>428</v>
      </c>
      <c r="D865" s="51" t="s">
        <v>74</v>
      </c>
      <c r="E865" s="724">
        <v>65</v>
      </c>
      <c r="F865" s="681">
        <f>E865-SUM(M865:M869)</f>
        <v>0</v>
      </c>
      <c r="G865" s="53">
        <f t="shared" si="269"/>
        <v>6</v>
      </c>
      <c r="H865" s="54">
        <f t="shared" si="275"/>
        <v>0</v>
      </c>
      <c r="I865" s="55"/>
      <c r="J865" s="55"/>
      <c r="K865" s="55"/>
      <c r="L865" s="56"/>
      <c r="M865" s="57">
        <f t="shared" si="341"/>
        <v>6</v>
      </c>
      <c r="N865" s="58"/>
      <c r="O865" s="58"/>
      <c r="P865" s="58"/>
      <c r="Q865" s="58"/>
      <c r="R865" s="61">
        <v>6</v>
      </c>
      <c r="S865" s="113"/>
      <c r="T865" s="113"/>
      <c r="U865" s="113"/>
      <c r="V865" s="58">
        <v>6</v>
      </c>
      <c r="W865" s="58"/>
      <c r="X865" s="61"/>
      <c r="Y865" s="148">
        <v>6</v>
      </c>
      <c r="Z865" s="146"/>
      <c r="AA865" s="149"/>
      <c r="AB865" s="150">
        <v>1</v>
      </c>
      <c r="AC865" s="150">
        <v>1</v>
      </c>
      <c r="AD865" s="150">
        <v>2</v>
      </c>
      <c r="AE865" s="150">
        <v>1</v>
      </c>
      <c r="AF865" s="155">
        <v>1</v>
      </c>
      <c r="AG865" s="67">
        <v>40</v>
      </c>
      <c r="AH865" s="70">
        <v>11</v>
      </c>
      <c r="AI865" s="69">
        <v>9</v>
      </c>
      <c r="AJ865" s="68">
        <f t="shared" ref="AJ865:AJ866" si="354">SUM(AN865:AP865)</f>
        <v>6</v>
      </c>
      <c r="AK865" s="69" t="s">
        <v>75</v>
      </c>
      <c r="AL865" s="55" t="s">
        <v>75</v>
      </c>
      <c r="AM865" s="70" t="s">
        <v>75</v>
      </c>
      <c r="AN865" s="67">
        <v>1</v>
      </c>
      <c r="AO865" s="55">
        <v>5</v>
      </c>
      <c r="AP865" s="70"/>
      <c r="AQ865" s="67" t="s">
        <v>75</v>
      </c>
      <c r="AR865" s="55" t="s">
        <v>75</v>
      </c>
      <c r="AS865" s="55" t="s">
        <v>75</v>
      </c>
      <c r="AT865" s="55" t="s">
        <v>75</v>
      </c>
      <c r="AU865" s="70" t="s">
        <v>75</v>
      </c>
      <c r="AV865" s="71">
        <f t="shared" si="270"/>
        <v>0</v>
      </c>
      <c r="AW865" s="58"/>
      <c r="AX865" s="58"/>
      <c r="AY865" s="58"/>
      <c r="AZ865" s="58"/>
      <c r="BA865" s="58"/>
      <c r="BB865" s="58"/>
      <c r="BC865" s="58"/>
      <c r="BD865" s="58"/>
      <c r="BE865" s="61"/>
    </row>
    <row r="866" spans="1:57" ht="34.049999999999997" customHeight="1" x14ac:dyDescent="0.3">
      <c r="A866" s="702"/>
      <c r="B866" s="716"/>
      <c r="C866" s="672"/>
      <c r="D866" s="72" t="s">
        <v>76</v>
      </c>
      <c r="E866" s="678"/>
      <c r="F866" s="672"/>
      <c r="G866" s="73">
        <f t="shared" si="269"/>
        <v>0</v>
      </c>
      <c r="H866" s="74">
        <f t="shared" si="275"/>
        <v>0</v>
      </c>
      <c r="I866" s="75"/>
      <c r="J866" s="75"/>
      <c r="K866" s="75"/>
      <c r="L866" s="76"/>
      <c r="M866" s="77">
        <f t="shared" si="341"/>
        <v>0</v>
      </c>
      <c r="N866" s="78"/>
      <c r="O866" s="78"/>
      <c r="P866" s="78"/>
      <c r="Q866" s="78"/>
      <c r="R866" s="81"/>
      <c r="S866" s="62"/>
      <c r="T866" s="62"/>
      <c r="U866" s="62"/>
      <c r="V866" s="108"/>
      <c r="W866" s="108"/>
      <c r="X866" s="63"/>
      <c r="Y866" s="140"/>
      <c r="Z866" s="137"/>
      <c r="AA866" s="141"/>
      <c r="AB866" s="142"/>
      <c r="AC866" s="142"/>
      <c r="AD866" s="142"/>
      <c r="AE866" s="142"/>
      <c r="AF866" s="151"/>
      <c r="AG866" s="82"/>
      <c r="AH866" s="85"/>
      <c r="AI866" s="84"/>
      <c r="AJ866" s="83">
        <f t="shared" si="354"/>
        <v>0</v>
      </c>
      <c r="AK866" s="84" t="s">
        <v>77</v>
      </c>
      <c r="AL866" s="75" t="s">
        <v>77</v>
      </c>
      <c r="AM866" s="85" t="s">
        <v>77</v>
      </c>
      <c r="AN866" s="82"/>
      <c r="AO866" s="75"/>
      <c r="AP866" s="85"/>
      <c r="AQ866" s="82" t="s">
        <v>75</v>
      </c>
      <c r="AR866" s="75" t="s">
        <v>75</v>
      </c>
      <c r="AS866" s="75" t="s">
        <v>75</v>
      </c>
      <c r="AT866" s="75" t="s">
        <v>75</v>
      </c>
      <c r="AU866" s="85" t="s">
        <v>75</v>
      </c>
      <c r="AV866" s="86">
        <f t="shared" si="270"/>
        <v>0</v>
      </c>
      <c r="AW866" s="108"/>
      <c r="AX866" s="108"/>
      <c r="AY866" s="108"/>
      <c r="AZ866" s="108"/>
      <c r="BA866" s="108"/>
      <c r="BB866" s="108"/>
      <c r="BC866" s="108"/>
      <c r="BD866" s="108"/>
      <c r="BE866" s="63"/>
    </row>
    <row r="867" spans="1:57" ht="34.049999999999997" customHeight="1" x14ac:dyDescent="0.3">
      <c r="A867" s="702"/>
      <c r="B867" s="716"/>
      <c r="C867" s="672"/>
      <c r="D867" s="72" t="s">
        <v>78</v>
      </c>
      <c r="E867" s="678"/>
      <c r="F867" s="672"/>
      <c r="G867" s="73">
        <f t="shared" si="269"/>
        <v>0</v>
      </c>
      <c r="H867" s="74">
        <f t="shared" si="275"/>
        <v>0</v>
      </c>
      <c r="I867" s="75"/>
      <c r="J867" s="75"/>
      <c r="K867" s="75"/>
      <c r="L867" s="76"/>
      <c r="M867" s="77">
        <f t="shared" si="341"/>
        <v>0</v>
      </c>
      <c r="N867" s="78"/>
      <c r="O867" s="78"/>
      <c r="P867" s="78"/>
      <c r="Q867" s="78"/>
      <c r="R867" s="81"/>
      <c r="S867" s="62"/>
      <c r="T867" s="62"/>
      <c r="U867" s="62"/>
      <c r="V867" s="108"/>
      <c r="W867" s="108"/>
      <c r="X867" s="63"/>
      <c r="Y867" s="140"/>
      <c r="Z867" s="137"/>
      <c r="AA867" s="141"/>
      <c r="AB867" s="142"/>
      <c r="AC867" s="142"/>
      <c r="AD867" s="142"/>
      <c r="AE867" s="142"/>
      <c r="AF867" s="151"/>
      <c r="AG867" s="82"/>
      <c r="AH867" s="85"/>
      <c r="AI867" s="84"/>
      <c r="AJ867" s="83">
        <f>SUM(AK867:AM867)</f>
        <v>0</v>
      </c>
      <c r="AK867" s="84"/>
      <c r="AL867" s="75"/>
      <c r="AM867" s="85"/>
      <c r="AN867" s="82" t="s">
        <v>75</v>
      </c>
      <c r="AO867" s="75" t="s">
        <v>75</v>
      </c>
      <c r="AP867" s="85" t="s">
        <v>75</v>
      </c>
      <c r="AQ867" s="82" t="s">
        <v>75</v>
      </c>
      <c r="AR867" s="75" t="s">
        <v>75</v>
      </c>
      <c r="AS867" s="75" t="s">
        <v>75</v>
      </c>
      <c r="AT867" s="75" t="s">
        <v>75</v>
      </c>
      <c r="AU867" s="85" t="s">
        <v>75</v>
      </c>
      <c r="AV867" s="86">
        <f t="shared" si="270"/>
        <v>0</v>
      </c>
      <c r="AW867" s="108"/>
      <c r="AX867" s="108"/>
      <c r="AY867" s="108"/>
      <c r="AZ867" s="108"/>
      <c r="BA867" s="108"/>
      <c r="BB867" s="108"/>
      <c r="BC867" s="108"/>
      <c r="BD867" s="108"/>
      <c r="BE867" s="63"/>
    </row>
    <row r="868" spans="1:57" ht="34.049999999999997" customHeight="1" x14ac:dyDescent="0.3">
      <c r="A868" s="702"/>
      <c r="B868" s="716"/>
      <c r="C868" s="672"/>
      <c r="D868" s="72" t="s">
        <v>79</v>
      </c>
      <c r="E868" s="678"/>
      <c r="F868" s="672"/>
      <c r="G868" s="73">
        <f t="shared" si="269"/>
        <v>59</v>
      </c>
      <c r="H868" s="74">
        <f t="shared" si="275"/>
        <v>0</v>
      </c>
      <c r="I868" s="75"/>
      <c r="J868" s="75"/>
      <c r="K868" s="75"/>
      <c r="L868" s="76"/>
      <c r="M868" s="77">
        <f t="shared" si="341"/>
        <v>59</v>
      </c>
      <c r="N868" s="78"/>
      <c r="O868" s="78"/>
      <c r="P868" s="78">
        <v>2</v>
      </c>
      <c r="Q868" s="78"/>
      <c r="R868" s="81">
        <v>57</v>
      </c>
      <c r="S868" s="62">
        <v>4</v>
      </c>
      <c r="T868" s="62"/>
      <c r="U868" s="62"/>
      <c r="V868" s="108">
        <v>53</v>
      </c>
      <c r="W868" s="108"/>
      <c r="X868" s="63">
        <v>2</v>
      </c>
      <c r="Y868" s="140">
        <v>54</v>
      </c>
      <c r="Z868" s="137">
        <v>5</v>
      </c>
      <c r="AA868" s="141"/>
      <c r="AB868" s="142">
        <v>4</v>
      </c>
      <c r="AC868" s="142">
        <v>2</v>
      </c>
      <c r="AD868" s="142">
        <v>4</v>
      </c>
      <c r="AE868" s="142">
        <v>22</v>
      </c>
      <c r="AF868" s="151">
        <v>2</v>
      </c>
      <c r="AG868" s="82">
        <v>40</v>
      </c>
      <c r="AH868" s="85">
        <v>15</v>
      </c>
      <c r="AI868" s="84">
        <v>90</v>
      </c>
      <c r="AJ868" s="83">
        <f t="shared" ref="AJ868:AJ869" si="355">SUM(AQ868:AU868)</f>
        <v>59</v>
      </c>
      <c r="AK868" s="84" t="s">
        <v>77</v>
      </c>
      <c r="AL868" s="75" t="s">
        <v>77</v>
      </c>
      <c r="AM868" s="85" t="s">
        <v>77</v>
      </c>
      <c r="AN868" s="82" t="s">
        <v>75</v>
      </c>
      <c r="AO868" s="75" t="s">
        <v>75</v>
      </c>
      <c r="AP868" s="85" t="s">
        <v>75</v>
      </c>
      <c r="AQ868" s="82">
        <v>4</v>
      </c>
      <c r="AR868" s="75">
        <v>21</v>
      </c>
      <c r="AS868" s="75">
        <v>29</v>
      </c>
      <c r="AT868" s="75">
        <v>5</v>
      </c>
      <c r="AU868" s="85"/>
      <c r="AV868" s="86">
        <f t="shared" si="270"/>
        <v>0</v>
      </c>
      <c r="AW868" s="108"/>
      <c r="AX868" s="108"/>
      <c r="AY868" s="108"/>
      <c r="AZ868" s="108"/>
      <c r="BA868" s="108"/>
      <c r="BB868" s="108"/>
      <c r="BC868" s="108"/>
      <c r="BD868" s="108"/>
      <c r="BE868" s="63"/>
    </row>
    <row r="869" spans="1:57" ht="34.049999999999997" customHeight="1" x14ac:dyDescent="0.3">
      <c r="A869" s="702"/>
      <c r="B869" s="717"/>
      <c r="C869" s="734"/>
      <c r="D869" s="89" t="s">
        <v>80</v>
      </c>
      <c r="E869" s="679"/>
      <c r="F869" s="673"/>
      <c r="G869" s="90">
        <f t="shared" si="269"/>
        <v>0</v>
      </c>
      <c r="H869" s="91">
        <f t="shared" si="275"/>
        <v>0</v>
      </c>
      <c r="I869" s="92"/>
      <c r="J869" s="92"/>
      <c r="K869" s="92"/>
      <c r="L869" s="93"/>
      <c r="M869" s="110">
        <f t="shared" si="341"/>
        <v>0</v>
      </c>
      <c r="N869" s="98"/>
      <c r="O869" s="98"/>
      <c r="P869" s="98"/>
      <c r="Q869" s="98"/>
      <c r="R869" s="99"/>
      <c r="S869" s="114"/>
      <c r="T869" s="114"/>
      <c r="U869" s="114"/>
      <c r="V869" s="98"/>
      <c r="W869" s="98"/>
      <c r="X869" s="99"/>
      <c r="Y869" s="117"/>
      <c r="Z869" s="119"/>
      <c r="AA869" s="152"/>
      <c r="AB869" s="153"/>
      <c r="AC869" s="153"/>
      <c r="AD869" s="153"/>
      <c r="AE869" s="153"/>
      <c r="AF869" s="156"/>
      <c r="AG869" s="103"/>
      <c r="AH869" s="106"/>
      <c r="AI869" s="105"/>
      <c r="AJ869" s="104">
        <f t="shared" si="355"/>
        <v>0</v>
      </c>
      <c r="AK869" s="105" t="s">
        <v>75</v>
      </c>
      <c r="AL869" s="92" t="s">
        <v>75</v>
      </c>
      <c r="AM869" s="106" t="s">
        <v>75</v>
      </c>
      <c r="AN869" s="103" t="s">
        <v>75</v>
      </c>
      <c r="AO869" s="92" t="s">
        <v>77</v>
      </c>
      <c r="AP869" s="106" t="s">
        <v>77</v>
      </c>
      <c r="AQ869" s="103"/>
      <c r="AR869" s="92"/>
      <c r="AS869" s="92"/>
      <c r="AT869" s="92"/>
      <c r="AU869" s="106"/>
      <c r="AV869" s="107">
        <f t="shared" si="270"/>
        <v>0</v>
      </c>
      <c r="AW869" s="98"/>
      <c r="AX869" s="98"/>
      <c r="AY869" s="98"/>
      <c r="AZ869" s="98"/>
      <c r="BA869" s="98"/>
      <c r="BB869" s="98"/>
      <c r="BC869" s="98"/>
      <c r="BD869" s="98"/>
      <c r="BE869" s="99"/>
    </row>
    <row r="870" spans="1:57" ht="34.049999999999997" customHeight="1" x14ac:dyDescent="0.3">
      <c r="A870" s="702"/>
      <c r="B870" s="715" t="s">
        <v>429</v>
      </c>
      <c r="C870" s="732" t="s">
        <v>430</v>
      </c>
      <c r="D870" s="51" t="s">
        <v>74</v>
      </c>
      <c r="E870" s="724">
        <v>15</v>
      </c>
      <c r="F870" s="681">
        <f>E870-SUM(M870:M874)</f>
        <v>7</v>
      </c>
      <c r="G870" s="53">
        <f t="shared" si="269"/>
        <v>0</v>
      </c>
      <c r="H870" s="54">
        <f t="shared" si="275"/>
        <v>0</v>
      </c>
      <c r="I870" s="55"/>
      <c r="J870" s="55"/>
      <c r="K870" s="55"/>
      <c r="L870" s="56"/>
      <c r="M870" s="57">
        <f t="shared" si="341"/>
        <v>0</v>
      </c>
      <c r="N870" s="58"/>
      <c r="O870" s="58"/>
      <c r="P870" s="58"/>
      <c r="Q870" s="58"/>
      <c r="R870" s="59"/>
      <c r="S870" s="60"/>
      <c r="T870" s="58"/>
      <c r="U870" s="58"/>
      <c r="V870" s="55"/>
      <c r="W870" s="58"/>
      <c r="X870" s="61"/>
      <c r="Y870" s="62"/>
      <c r="Z870" s="63"/>
      <c r="AA870" s="64"/>
      <c r="AB870" s="65"/>
      <c r="AC870" s="65"/>
      <c r="AD870" s="65"/>
      <c r="AE870" s="65"/>
      <c r="AF870" s="66"/>
      <c r="AG870" s="64"/>
      <c r="AH870" s="66"/>
      <c r="AI870" s="67"/>
      <c r="AJ870" s="68">
        <f t="shared" ref="AJ870:AJ871" si="356">SUM(AN870:AP870)</f>
        <v>0</v>
      </c>
      <c r="AK870" s="69" t="s">
        <v>75</v>
      </c>
      <c r="AL870" s="55" t="s">
        <v>75</v>
      </c>
      <c r="AM870" s="70" t="s">
        <v>75</v>
      </c>
      <c r="AN870" s="67"/>
      <c r="AO870" s="55"/>
      <c r="AP870" s="70"/>
      <c r="AQ870" s="67" t="s">
        <v>75</v>
      </c>
      <c r="AR870" s="55" t="s">
        <v>75</v>
      </c>
      <c r="AS870" s="55" t="s">
        <v>75</v>
      </c>
      <c r="AT870" s="55" t="s">
        <v>75</v>
      </c>
      <c r="AU870" s="56" t="s">
        <v>75</v>
      </c>
      <c r="AV870" s="71">
        <f t="shared" si="270"/>
        <v>0</v>
      </c>
      <c r="AW870" s="58"/>
      <c r="AX870" s="58"/>
      <c r="AY870" s="58"/>
      <c r="AZ870" s="58"/>
      <c r="BA870" s="58"/>
      <c r="BB870" s="58"/>
      <c r="BC870" s="58"/>
      <c r="BD870" s="58"/>
      <c r="BE870" s="61"/>
    </row>
    <row r="871" spans="1:57" ht="34.049999999999997" customHeight="1" x14ac:dyDescent="0.3">
      <c r="A871" s="702"/>
      <c r="B871" s="716"/>
      <c r="C871" s="672"/>
      <c r="D871" s="72" t="s">
        <v>76</v>
      </c>
      <c r="E871" s="678"/>
      <c r="F871" s="672"/>
      <c r="G871" s="73">
        <f t="shared" si="269"/>
        <v>0</v>
      </c>
      <c r="H871" s="74">
        <f t="shared" si="275"/>
        <v>0</v>
      </c>
      <c r="I871" s="75"/>
      <c r="J871" s="75"/>
      <c r="K871" s="75"/>
      <c r="L871" s="76"/>
      <c r="M871" s="77">
        <f t="shared" si="341"/>
        <v>0</v>
      </c>
      <c r="N871" s="78"/>
      <c r="O871" s="78"/>
      <c r="P871" s="78"/>
      <c r="Q871" s="78"/>
      <c r="R871" s="79"/>
      <c r="S871" s="80"/>
      <c r="T871" s="75"/>
      <c r="U871" s="75"/>
      <c r="V871" s="78"/>
      <c r="W871" s="78"/>
      <c r="X871" s="81"/>
      <c r="Y871" s="62"/>
      <c r="Z871" s="63"/>
      <c r="AA871" s="64"/>
      <c r="AB871" s="65"/>
      <c r="AC871" s="65"/>
      <c r="AD871" s="65"/>
      <c r="AE871" s="65"/>
      <c r="AF871" s="66"/>
      <c r="AG871" s="82"/>
      <c r="AH871" s="76"/>
      <c r="AI871" s="82"/>
      <c r="AJ871" s="83">
        <f t="shared" si="356"/>
        <v>0</v>
      </c>
      <c r="AK871" s="84" t="s">
        <v>77</v>
      </c>
      <c r="AL871" s="75" t="s">
        <v>77</v>
      </c>
      <c r="AM871" s="85" t="s">
        <v>77</v>
      </c>
      <c r="AN871" s="82"/>
      <c r="AO871" s="75"/>
      <c r="AP871" s="85"/>
      <c r="AQ871" s="82" t="s">
        <v>75</v>
      </c>
      <c r="AR871" s="75" t="s">
        <v>75</v>
      </c>
      <c r="AS871" s="75" t="s">
        <v>75</v>
      </c>
      <c r="AT871" s="75" t="s">
        <v>75</v>
      </c>
      <c r="AU871" s="76" t="s">
        <v>75</v>
      </c>
      <c r="AV871" s="86">
        <f t="shared" si="270"/>
        <v>0</v>
      </c>
      <c r="AW871" s="78"/>
      <c r="AX871" s="78"/>
      <c r="AY871" s="78"/>
      <c r="AZ871" s="78"/>
      <c r="BA871" s="78"/>
      <c r="BB871" s="78"/>
      <c r="BC871" s="78"/>
      <c r="BD871" s="78"/>
      <c r="BE871" s="81"/>
    </row>
    <row r="872" spans="1:57" ht="34.049999999999997" customHeight="1" x14ac:dyDescent="0.3">
      <c r="A872" s="702"/>
      <c r="B872" s="716"/>
      <c r="C872" s="672"/>
      <c r="D872" s="72" t="s">
        <v>78</v>
      </c>
      <c r="E872" s="678"/>
      <c r="F872" s="672"/>
      <c r="G872" s="73">
        <f t="shared" si="269"/>
        <v>0</v>
      </c>
      <c r="H872" s="74">
        <f t="shared" si="275"/>
        <v>0</v>
      </c>
      <c r="I872" s="75"/>
      <c r="J872" s="75"/>
      <c r="K872" s="75"/>
      <c r="L872" s="76"/>
      <c r="M872" s="77">
        <f t="shared" si="341"/>
        <v>0</v>
      </c>
      <c r="N872" s="78"/>
      <c r="O872" s="78"/>
      <c r="P872" s="78"/>
      <c r="Q872" s="87"/>
      <c r="R872" s="79"/>
      <c r="S872" s="80"/>
      <c r="T872" s="78"/>
      <c r="U872" s="78"/>
      <c r="V872" s="78"/>
      <c r="W872" s="78"/>
      <c r="X872" s="81"/>
      <c r="Y872" s="62"/>
      <c r="Z872" s="63"/>
      <c r="AA872" s="64"/>
      <c r="AB872" s="65"/>
      <c r="AC872" s="65"/>
      <c r="AD872" s="65"/>
      <c r="AE872" s="65"/>
      <c r="AF872" s="66"/>
      <c r="AG872" s="82"/>
      <c r="AH872" s="76"/>
      <c r="AI872" s="82"/>
      <c r="AJ872" s="83">
        <f>SUM(AK872:AM872)</f>
        <v>0</v>
      </c>
      <c r="AK872" s="84"/>
      <c r="AL872" s="75"/>
      <c r="AM872" s="85"/>
      <c r="AN872" s="82" t="s">
        <v>75</v>
      </c>
      <c r="AO872" s="75" t="s">
        <v>75</v>
      </c>
      <c r="AP872" s="85" t="s">
        <v>75</v>
      </c>
      <c r="AQ872" s="82" t="s">
        <v>75</v>
      </c>
      <c r="AR872" s="75" t="s">
        <v>75</v>
      </c>
      <c r="AS872" s="75" t="s">
        <v>75</v>
      </c>
      <c r="AT872" s="75" t="s">
        <v>75</v>
      </c>
      <c r="AU872" s="76" t="s">
        <v>75</v>
      </c>
      <c r="AV872" s="86">
        <f t="shared" si="270"/>
        <v>0</v>
      </c>
      <c r="AW872" s="78"/>
      <c r="AX872" s="78"/>
      <c r="AY872" s="78"/>
      <c r="AZ872" s="78"/>
      <c r="BA872" s="78"/>
      <c r="BB872" s="78"/>
      <c r="BC872" s="78"/>
      <c r="BD872" s="78"/>
      <c r="BE872" s="81"/>
    </row>
    <row r="873" spans="1:57" ht="34.049999999999997" customHeight="1" x14ac:dyDescent="0.3">
      <c r="A873" s="702"/>
      <c r="B873" s="716"/>
      <c r="C873" s="672"/>
      <c r="D873" s="72" t="s">
        <v>79</v>
      </c>
      <c r="E873" s="678"/>
      <c r="F873" s="672"/>
      <c r="G873" s="73">
        <f t="shared" si="269"/>
        <v>8</v>
      </c>
      <c r="H873" s="74">
        <f t="shared" si="275"/>
        <v>0</v>
      </c>
      <c r="I873" s="75"/>
      <c r="J873" s="75"/>
      <c r="K873" s="75"/>
      <c r="L873" s="76"/>
      <c r="M873" s="77">
        <f t="shared" si="341"/>
        <v>8</v>
      </c>
      <c r="N873" s="78"/>
      <c r="O873" s="78"/>
      <c r="P873" s="78"/>
      <c r="Q873" s="78"/>
      <c r="R873" s="79">
        <v>8</v>
      </c>
      <c r="S873" s="80"/>
      <c r="T873" s="78"/>
      <c r="U873" s="78"/>
      <c r="V873" s="78">
        <v>8</v>
      </c>
      <c r="W873" s="78"/>
      <c r="X873" s="81"/>
      <c r="Y873" s="62">
        <v>8</v>
      </c>
      <c r="Z873" s="63"/>
      <c r="AA873" s="64"/>
      <c r="AB873" s="65"/>
      <c r="AC873" s="65"/>
      <c r="AD873" s="65"/>
      <c r="AE873" s="65">
        <v>2</v>
      </c>
      <c r="AF873" s="66"/>
      <c r="AG873" s="82">
        <v>40</v>
      </c>
      <c r="AH873" s="76">
        <v>8</v>
      </c>
      <c r="AI873" s="82">
        <v>46</v>
      </c>
      <c r="AJ873" s="83">
        <f t="shared" ref="AJ873:AJ874" si="357">SUM(AQ873:AU873)</f>
        <v>8</v>
      </c>
      <c r="AK873" s="84" t="s">
        <v>77</v>
      </c>
      <c r="AL873" s="75" t="s">
        <v>77</v>
      </c>
      <c r="AM873" s="85" t="s">
        <v>77</v>
      </c>
      <c r="AN873" s="82" t="s">
        <v>75</v>
      </c>
      <c r="AO873" s="75" t="s">
        <v>75</v>
      </c>
      <c r="AP873" s="85" t="s">
        <v>75</v>
      </c>
      <c r="AQ873" s="88"/>
      <c r="AR873" s="76"/>
      <c r="AS873" s="76">
        <v>3</v>
      </c>
      <c r="AT873" s="76">
        <v>2</v>
      </c>
      <c r="AU873" s="85">
        <v>3</v>
      </c>
      <c r="AV873" s="86">
        <f t="shared" si="270"/>
        <v>0</v>
      </c>
      <c r="AW873" s="78"/>
      <c r="AX873" s="78"/>
      <c r="AY873" s="78"/>
      <c r="AZ873" s="78"/>
      <c r="BA873" s="78"/>
      <c r="BB873" s="78"/>
      <c r="BC873" s="78"/>
      <c r="BD873" s="78"/>
      <c r="BE873" s="81"/>
    </row>
    <row r="874" spans="1:57" ht="34.049999999999997" customHeight="1" x14ac:dyDescent="0.3">
      <c r="A874" s="702"/>
      <c r="B874" s="717"/>
      <c r="C874" s="673"/>
      <c r="D874" s="89" t="s">
        <v>80</v>
      </c>
      <c r="E874" s="679"/>
      <c r="F874" s="673"/>
      <c r="G874" s="90">
        <f t="shared" si="269"/>
        <v>0</v>
      </c>
      <c r="H874" s="91">
        <f t="shared" si="275"/>
        <v>0</v>
      </c>
      <c r="I874" s="92"/>
      <c r="J874" s="92"/>
      <c r="K874" s="92"/>
      <c r="L874" s="93"/>
      <c r="M874" s="94">
        <f t="shared" si="341"/>
        <v>0</v>
      </c>
      <c r="N874" s="95"/>
      <c r="O874" s="95"/>
      <c r="P874" s="95"/>
      <c r="Q874" s="95"/>
      <c r="R874" s="96"/>
      <c r="S874" s="97"/>
      <c r="T874" s="98"/>
      <c r="U874" s="98"/>
      <c r="V874" s="98"/>
      <c r="W874" s="98"/>
      <c r="X874" s="99"/>
      <c r="Y874" s="100"/>
      <c r="Z874" s="81"/>
      <c r="AA874" s="82"/>
      <c r="AB874" s="75"/>
      <c r="AC874" s="75"/>
      <c r="AD874" s="75"/>
      <c r="AE874" s="75"/>
      <c r="AF874" s="76"/>
      <c r="AG874" s="101"/>
      <c r="AH874" s="102"/>
      <c r="AI874" s="103"/>
      <c r="AJ874" s="104">
        <f t="shared" si="357"/>
        <v>0</v>
      </c>
      <c r="AK874" s="105" t="s">
        <v>75</v>
      </c>
      <c r="AL874" s="92" t="s">
        <v>75</v>
      </c>
      <c r="AM874" s="106" t="s">
        <v>75</v>
      </c>
      <c r="AN874" s="103" t="s">
        <v>75</v>
      </c>
      <c r="AO874" s="92" t="s">
        <v>77</v>
      </c>
      <c r="AP874" s="106" t="s">
        <v>77</v>
      </c>
      <c r="AQ874" s="103"/>
      <c r="AR874" s="92"/>
      <c r="AS874" s="92"/>
      <c r="AT874" s="92"/>
      <c r="AU874" s="93"/>
      <c r="AV874" s="107">
        <f t="shared" si="270"/>
        <v>0</v>
      </c>
      <c r="AW874" s="98"/>
      <c r="AX874" s="98"/>
      <c r="AY874" s="98"/>
      <c r="AZ874" s="98"/>
      <c r="BA874" s="98"/>
      <c r="BB874" s="98"/>
      <c r="BC874" s="98"/>
      <c r="BD874" s="98"/>
      <c r="BE874" s="99"/>
    </row>
    <row r="875" spans="1:57" ht="34.049999999999997" customHeight="1" x14ac:dyDescent="0.3">
      <c r="A875" s="702"/>
      <c r="B875" s="715" t="s">
        <v>431</v>
      </c>
      <c r="C875" s="733" t="s">
        <v>432</v>
      </c>
      <c r="D875" s="51" t="s">
        <v>74</v>
      </c>
      <c r="E875" s="724">
        <v>50</v>
      </c>
      <c r="F875" s="681">
        <f>E875-SUM(M875:M879)</f>
        <v>13</v>
      </c>
      <c r="G875" s="53">
        <f t="shared" si="269"/>
        <v>1</v>
      </c>
      <c r="H875" s="54">
        <f t="shared" si="275"/>
        <v>0</v>
      </c>
      <c r="I875" s="55"/>
      <c r="J875" s="55"/>
      <c r="K875" s="55"/>
      <c r="L875" s="56"/>
      <c r="M875" s="57">
        <f t="shared" si="341"/>
        <v>1</v>
      </c>
      <c r="N875" s="58"/>
      <c r="O875" s="58"/>
      <c r="P875" s="58"/>
      <c r="Q875" s="58"/>
      <c r="R875" s="61">
        <v>1</v>
      </c>
      <c r="S875" s="62"/>
      <c r="T875" s="62"/>
      <c r="U875" s="62"/>
      <c r="V875" s="108">
        <v>1</v>
      </c>
      <c r="W875" s="108"/>
      <c r="X875" s="63"/>
      <c r="Y875" s="60"/>
      <c r="Z875" s="61">
        <v>1</v>
      </c>
      <c r="AA875" s="67"/>
      <c r="AB875" s="55"/>
      <c r="AC875" s="55"/>
      <c r="AD875" s="55"/>
      <c r="AE875" s="55"/>
      <c r="AF875" s="56"/>
      <c r="AG875" s="67">
        <v>30</v>
      </c>
      <c r="AH875" s="70">
        <v>5</v>
      </c>
      <c r="AI875" s="69">
        <v>10</v>
      </c>
      <c r="AJ875" s="68">
        <f t="shared" ref="AJ875:AJ876" si="358">SUM(AN875:AP875)</f>
        <v>1</v>
      </c>
      <c r="AK875" s="69" t="s">
        <v>75</v>
      </c>
      <c r="AL875" s="55" t="s">
        <v>75</v>
      </c>
      <c r="AM875" s="70" t="s">
        <v>75</v>
      </c>
      <c r="AN875" s="67"/>
      <c r="AO875" s="55">
        <v>1</v>
      </c>
      <c r="AP875" s="70"/>
      <c r="AQ875" s="67" t="s">
        <v>75</v>
      </c>
      <c r="AR875" s="55" t="s">
        <v>75</v>
      </c>
      <c r="AS875" s="55" t="s">
        <v>75</v>
      </c>
      <c r="AT875" s="55" t="s">
        <v>75</v>
      </c>
      <c r="AU875" s="70" t="s">
        <v>75</v>
      </c>
      <c r="AV875" s="71">
        <f t="shared" si="270"/>
        <v>0</v>
      </c>
      <c r="AW875" s="108"/>
      <c r="AX875" s="108"/>
      <c r="AY875" s="108"/>
      <c r="AZ875" s="108"/>
      <c r="BA875" s="108"/>
      <c r="BB875" s="108"/>
      <c r="BC875" s="108"/>
      <c r="BD875" s="108"/>
      <c r="BE875" s="63"/>
    </row>
    <row r="876" spans="1:57" ht="34.049999999999997" customHeight="1" x14ac:dyDescent="0.3">
      <c r="A876" s="702"/>
      <c r="B876" s="716"/>
      <c r="C876" s="672"/>
      <c r="D876" s="72" t="s">
        <v>76</v>
      </c>
      <c r="E876" s="678"/>
      <c r="F876" s="672"/>
      <c r="G876" s="73">
        <f t="shared" si="269"/>
        <v>0</v>
      </c>
      <c r="H876" s="74">
        <f t="shared" si="275"/>
        <v>0</v>
      </c>
      <c r="I876" s="75"/>
      <c r="J876" s="75"/>
      <c r="K876" s="75"/>
      <c r="L876" s="76"/>
      <c r="M876" s="77">
        <f t="shared" si="341"/>
        <v>0</v>
      </c>
      <c r="N876" s="78"/>
      <c r="O876" s="78"/>
      <c r="P876" s="78"/>
      <c r="Q876" s="78"/>
      <c r="R876" s="81"/>
      <c r="S876" s="62"/>
      <c r="T876" s="62"/>
      <c r="U876" s="62"/>
      <c r="V876" s="108"/>
      <c r="W876" s="108"/>
      <c r="X876" s="63"/>
      <c r="Y876" s="109"/>
      <c r="Z876" s="63"/>
      <c r="AA876" s="64"/>
      <c r="AB876" s="65"/>
      <c r="AC876" s="65"/>
      <c r="AD876" s="65"/>
      <c r="AE876" s="65"/>
      <c r="AF876" s="66"/>
      <c r="AG876" s="82"/>
      <c r="AH876" s="85"/>
      <c r="AI876" s="84"/>
      <c r="AJ876" s="83">
        <f t="shared" si="358"/>
        <v>0</v>
      </c>
      <c r="AK876" s="84" t="s">
        <v>77</v>
      </c>
      <c r="AL876" s="75" t="s">
        <v>77</v>
      </c>
      <c r="AM876" s="85" t="s">
        <v>77</v>
      </c>
      <c r="AN876" s="82"/>
      <c r="AO876" s="75"/>
      <c r="AP876" s="85"/>
      <c r="AQ876" s="82" t="s">
        <v>75</v>
      </c>
      <c r="AR876" s="75" t="s">
        <v>75</v>
      </c>
      <c r="AS876" s="75" t="s">
        <v>75</v>
      </c>
      <c r="AT876" s="75" t="s">
        <v>75</v>
      </c>
      <c r="AU876" s="85" t="s">
        <v>75</v>
      </c>
      <c r="AV876" s="86">
        <f t="shared" si="270"/>
        <v>0</v>
      </c>
      <c r="AW876" s="108"/>
      <c r="AX876" s="108"/>
      <c r="AY876" s="108"/>
      <c r="AZ876" s="108"/>
      <c r="BA876" s="108"/>
      <c r="BB876" s="108"/>
      <c r="BC876" s="108"/>
      <c r="BD876" s="108"/>
      <c r="BE876" s="63"/>
    </row>
    <row r="877" spans="1:57" ht="34.049999999999997" customHeight="1" x14ac:dyDescent="0.3">
      <c r="A877" s="702"/>
      <c r="B877" s="716"/>
      <c r="C877" s="672"/>
      <c r="D877" s="72" t="s">
        <v>78</v>
      </c>
      <c r="E877" s="678"/>
      <c r="F877" s="672"/>
      <c r="G877" s="73">
        <f t="shared" si="269"/>
        <v>0</v>
      </c>
      <c r="H877" s="74">
        <f t="shared" si="275"/>
        <v>0</v>
      </c>
      <c r="I877" s="75"/>
      <c r="J877" s="75"/>
      <c r="K877" s="75"/>
      <c r="L877" s="76"/>
      <c r="M877" s="77">
        <f t="shared" si="341"/>
        <v>0</v>
      </c>
      <c r="N877" s="78"/>
      <c r="O877" s="78"/>
      <c r="P877" s="78"/>
      <c r="Q877" s="78"/>
      <c r="R877" s="81"/>
      <c r="S877" s="62"/>
      <c r="T877" s="62"/>
      <c r="U877" s="62"/>
      <c r="V877" s="108"/>
      <c r="W877" s="108"/>
      <c r="X877" s="63"/>
      <c r="Y877" s="109"/>
      <c r="Z877" s="63"/>
      <c r="AA877" s="64"/>
      <c r="AB877" s="65"/>
      <c r="AC877" s="65"/>
      <c r="AD877" s="65"/>
      <c r="AE877" s="65"/>
      <c r="AF877" s="66"/>
      <c r="AG877" s="82"/>
      <c r="AH877" s="85"/>
      <c r="AI877" s="84"/>
      <c r="AJ877" s="83">
        <f>SUM(AK877:AM877)</f>
        <v>0</v>
      </c>
      <c r="AK877" s="84"/>
      <c r="AL877" s="75"/>
      <c r="AM877" s="85"/>
      <c r="AN877" s="82" t="s">
        <v>75</v>
      </c>
      <c r="AO877" s="75" t="s">
        <v>75</v>
      </c>
      <c r="AP877" s="85" t="s">
        <v>75</v>
      </c>
      <c r="AQ877" s="82" t="s">
        <v>75</v>
      </c>
      <c r="AR877" s="75" t="s">
        <v>75</v>
      </c>
      <c r="AS877" s="75" t="s">
        <v>75</v>
      </c>
      <c r="AT877" s="75" t="s">
        <v>75</v>
      </c>
      <c r="AU877" s="85" t="s">
        <v>75</v>
      </c>
      <c r="AV877" s="86">
        <f t="shared" si="270"/>
        <v>0</v>
      </c>
      <c r="AW877" s="108"/>
      <c r="AX877" s="108"/>
      <c r="AY877" s="108"/>
      <c r="AZ877" s="108"/>
      <c r="BA877" s="108"/>
      <c r="BB877" s="108"/>
      <c r="BC877" s="108"/>
      <c r="BD877" s="108"/>
      <c r="BE877" s="63"/>
    </row>
    <row r="878" spans="1:57" ht="34.049999999999997" customHeight="1" x14ac:dyDescent="0.3">
      <c r="A878" s="702"/>
      <c r="B878" s="716"/>
      <c r="C878" s="672"/>
      <c r="D878" s="72" t="s">
        <v>79</v>
      </c>
      <c r="E878" s="678"/>
      <c r="F878" s="672"/>
      <c r="G878" s="73">
        <f t="shared" si="269"/>
        <v>36</v>
      </c>
      <c r="H878" s="74">
        <f t="shared" si="275"/>
        <v>0</v>
      </c>
      <c r="I878" s="75"/>
      <c r="J878" s="75"/>
      <c r="K878" s="75"/>
      <c r="L878" s="76"/>
      <c r="M878" s="77">
        <f t="shared" si="341"/>
        <v>36</v>
      </c>
      <c r="N878" s="78"/>
      <c r="O878" s="78"/>
      <c r="P878" s="78"/>
      <c r="Q878" s="78"/>
      <c r="R878" s="81">
        <v>36</v>
      </c>
      <c r="S878" s="62">
        <v>2</v>
      </c>
      <c r="T878" s="62"/>
      <c r="U878" s="62"/>
      <c r="V878" s="108">
        <v>28</v>
      </c>
      <c r="W878" s="108">
        <v>6</v>
      </c>
      <c r="X878" s="63"/>
      <c r="Y878" s="109">
        <v>29</v>
      </c>
      <c r="Z878" s="63">
        <v>7</v>
      </c>
      <c r="AA878" s="64"/>
      <c r="AB878" s="142">
        <v>20</v>
      </c>
      <c r="AC878" s="142">
        <v>20</v>
      </c>
      <c r="AD878" s="142"/>
      <c r="AE878" s="65">
        <v>23</v>
      </c>
      <c r="AF878" s="66">
        <v>1</v>
      </c>
      <c r="AG878" s="82">
        <v>40</v>
      </c>
      <c r="AH878" s="85">
        <v>18</v>
      </c>
      <c r="AI878" s="84">
        <v>99</v>
      </c>
      <c r="AJ878" s="83">
        <f t="shared" ref="AJ878:AJ879" si="359">SUM(AQ878:AU878)</f>
        <v>36</v>
      </c>
      <c r="AK878" s="84" t="s">
        <v>77</v>
      </c>
      <c r="AL878" s="75" t="s">
        <v>77</v>
      </c>
      <c r="AM878" s="85" t="s">
        <v>77</v>
      </c>
      <c r="AN878" s="82" t="s">
        <v>75</v>
      </c>
      <c r="AO878" s="75" t="s">
        <v>75</v>
      </c>
      <c r="AP878" s="85" t="s">
        <v>75</v>
      </c>
      <c r="AQ878" s="82">
        <v>1</v>
      </c>
      <c r="AR878" s="75">
        <v>9</v>
      </c>
      <c r="AS878" s="75">
        <v>22</v>
      </c>
      <c r="AT878" s="75">
        <v>4</v>
      </c>
      <c r="AU878" s="85"/>
      <c r="AV878" s="86">
        <f t="shared" si="270"/>
        <v>0</v>
      </c>
      <c r="AW878" s="108"/>
      <c r="AX878" s="108"/>
      <c r="AY878" s="108"/>
      <c r="AZ878" s="108"/>
      <c r="BA878" s="108"/>
      <c r="BB878" s="108"/>
      <c r="BC878" s="108"/>
      <c r="BD878" s="108"/>
      <c r="BE878" s="63"/>
    </row>
    <row r="879" spans="1:57" ht="34.049999999999997" customHeight="1" x14ac:dyDescent="0.3">
      <c r="A879" s="702"/>
      <c r="B879" s="717"/>
      <c r="C879" s="734"/>
      <c r="D879" s="89" t="s">
        <v>80</v>
      </c>
      <c r="E879" s="679"/>
      <c r="F879" s="673"/>
      <c r="G879" s="90">
        <f t="shared" si="269"/>
        <v>0</v>
      </c>
      <c r="H879" s="91">
        <f t="shared" si="275"/>
        <v>0</v>
      </c>
      <c r="I879" s="92"/>
      <c r="J879" s="92"/>
      <c r="K879" s="92"/>
      <c r="L879" s="93"/>
      <c r="M879" s="110">
        <f t="shared" si="341"/>
        <v>0</v>
      </c>
      <c r="N879" s="98"/>
      <c r="O879" s="98"/>
      <c r="P879" s="98"/>
      <c r="Q879" s="98"/>
      <c r="R879" s="99"/>
      <c r="S879" s="100"/>
      <c r="T879" s="100"/>
      <c r="U879" s="100"/>
      <c r="V879" s="78"/>
      <c r="W879" s="78"/>
      <c r="X879" s="81"/>
      <c r="Y879" s="80"/>
      <c r="Z879" s="81"/>
      <c r="AA879" s="82"/>
      <c r="AB879" s="75"/>
      <c r="AC879" s="75"/>
      <c r="AD879" s="75"/>
      <c r="AE879" s="75"/>
      <c r="AF879" s="76"/>
      <c r="AG879" s="103"/>
      <c r="AH879" s="106"/>
      <c r="AI879" s="111"/>
      <c r="AJ879" s="112">
        <f t="shared" si="359"/>
        <v>0</v>
      </c>
      <c r="AK879" s="105" t="s">
        <v>75</v>
      </c>
      <c r="AL879" s="92" t="s">
        <v>75</v>
      </c>
      <c r="AM879" s="106" t="s">
        <v>75</v>
      </c>
      <c r="AN879" s="103" t="s">
        <v>75</v>
      </c>
      <c r="AO879" s="92" t="s">
        <v>77</v>
      </c>
      <c r="AP879" s="106" t="s">
        <v>77</v>
      </c>
      <c r="AQ879" s="103"/>
      <c r="AR879" s="92"/>
      <c r="AS879" s="92"/>
      <c r="AT879" s="92"/>
      <c r="AU879" s="106"/>
      <c r="AV879" s="107">
        <f t="shared" si="270"/>
        <v>0</v>
      </c>
      <c r="AW879" s="78"/>
      <c r="AX879" s="78"/>
      <c r="AY879" s="78"/>
      <c r="AZ879" s="78"/>
      <c r="BA879" s="78"/>
      <c r="BB879" s="78"/>
      <c r="BC879" s="78"/>
      <c r="BD879" s="78"/>
      <c r="BE879" s="81"/>
    </row>
    <row r="880" spans="1:57" ht="34.049999999999997" customHeight="1" x14ac:dyDescent="0.3">
      <c r="A880" s="702"/>
      <c r="B880" s="715" t="s">
        <v>433</v>
      </c>
      <c r="C880" s="732" t="s">
        <v>434</v>
      </c>
      <c r="D880" s="51" t="s">
        <v>74</v>
      </c>
      <c r="E880" s="724">
        <v>15</v>
      </c>
      <c r="F880" s="681">
        <f>E880-SUM(M880:M884)</f>
        <v>4</v>
      </c>
      <c r="G880" s="53">
        <f t="shared" si="269"/>
        <v>0</v>
      </c>
      <c r="H880" s="54">
        <f t="shared" si="275"/>
        <v>0</v>
      </c>
      <c r="I880" s="55"/>
      <c r="J880" s="55"/>
      <c r="K880" s="55"/>
      <c r="L880" s="56"/>
      <c r="M880" s="57">
        <f t="shared" si="341"/>
        <v>0</v>
      </c>
      <c r="N880" s="58"/>
      <c r="O880" s="58"/>
      <c r="P880" s="58"/>
      <c r="Q880" s="58"/>
      <c r="R880" s="61"/>
      <c r="S880" s="113"/>
      <c r="T880" s="113"/>
      <c r="U880" s="113"/>
      <c r="V880" s="58"/>
      <c r="W880" s="58"/>
      <c r="X880" s="61"/>
      <c r="Y880" s="60"/>
      <c r="Z880" s="61"/>
      <c r="AA880" s="67"/>
      <c r="AB880" s="55"/>
      <c r="AC880" s="55"/>
      <c r="AD880" s="55"/>
      <c r="AE880" s="55"/>
      <c r="AF880" s="56"/>
      <c r="AG880" s="67"/>
      <c r="AH880" s="70"/>
      <c r="AI880" s="69"/>
      <c r="AJ880" s="68">
        <f t="shared" ref="AJ880:AJ881" si="360">SUM(AN880:AP880)</f>
        <v>0</v>
      </c>
      <c r="AK880" s="69" t="s">
        <v>75</v>
      </c>
      <c r="AL880" s="55" t="s">
        <v>75</v>
      </c>
      <c r="AM880" s="70" t="s">
        <v>75</v>
      </c>
      <c r="AN880" s="67"/>
      <c r="AO880" s="55"/>
      <c r="AP880" s="70"/>
      <c r="AQ880" s="67" t="s">
        <v>75</v>
      </c>
      <c r="AR880" s="55" t="s">
        <v>75</v>
      </c>
      <c r="AS880" s="55" t="s">
        <v>75</v>
      </c>
      <c r="AT880" s="55" t="s">
        <v>75</v>
      </c>
      <c r="AU880" s="70" t="s">
        <v>75</v>
      </c>
      <c r="AV880" s="71">
        <f t="shared" si="270"/>
        <v>0</v>
      </c>
      <c r="AW880" s="58"/>
      <c r="AX880" s="58"/>
      <c r="AY880" s="58"/>
      <c r="AZ880" s="58"/>
      <c r="BA880" s="58"/>
      <c r="BB880" s="58"/>
      <c r="BC880" s="58"/>
      <c r="BD880" s="58"/>
      <c r="BE880" s="61"/>
    </row>
    <row r="881" spans="1:57" ht="34.049999999999997" customHeight="1" x14ac:dyDescent="0.3">
      <c r="A881" s="702"/>
      <c r="B881" s="716"/>
      <c r="C881" s="672"/>
      <c r="D881" s="72" t="s">
        <v>76</v>
      </c>
      <c r="E881" s="678"/>
      <c r="F881" s="672"/>
      <c r="G881" s="73">
        <f t="shared" si="269"/>
        <v>0</v>
      </c>
      <c r="H881" s="74">
        <f t="shared" si="275"/>
        <v>0</v>
      </c>
      <c r="I881" s="75"/>
      <c r="J881" s="75"/>
      <c r="K881" s="75"/>
      <c r="L881" s="76"/>
      <c r="M881" s="77">
        <f t="shared" si="341"/>
        <v>0</v>
      </c>
      <c r="N881" s="78"/>
      <c r="O881" s="78"/>
      <c r="P881" s="78"/>
      <c r="Q881" s="78"/>
      <c r="R881" s="81"/>
      <c r="S881" s="62"/>
      <c r="T881" s="62"/>
      <c r="U881" s="62"/>
      <c r="V881" s="108"/>
      <c r="W881" s="108"/>
      <c r="X881" s="63"/>
      <c r="Y881" s="109"/>
      <c r="Z881" s="63"/>
      <c r="AA881" s="64"/>
      <c r="AB881" s="65"/>
      <c r="AC881" s="65"/>
      <c r="AD881" s="65"/>
      <c r="AE881" s="65"/>
      <c r="AF881" s="66"/>
      <c r="AG881" s="82"/>
      <c r="AH881" s="85"/>
      <c r="AI881" s="84"/>
      <c r="AJ881" s="83">
        <f t="shared" si="360"/>
        <v>0</v>
      </c>
      <c r="AK881" s="84" t="s">
        <v>77</v>
      </c>
      <c r="AL881" s="75" t="s">
        <v>77</v>
      </c>
      <c r="AM881" s="85" t="s">
        <v>77</v>
      </c>
      <c r="AN881" s="82"/>
      <c r="AO881" s="75"/>
      <c r="AP881" s="85"/>
      <c r="AQ881" s="82" t="s">
        <v>75</v>
      </c>
      <c r="AR881" s="75" t="s">
        <v>75</v>
      </c>
      <c r="AS881" s="75" t="s">
        <v>75</v>
      </c>
      <c r="AT881" s="75" t="s">
        <v>75</v>
      </c>
      <c r="AU881" s="85" t="s">
        <v>75</v>
      </c>
      <c r="AV881" s="86">
        <f t="shared" si="270"/>
        <v>0</v>
      </c>
      <c r="AW881" s="108"/>
      <c r="AX881" s="108"/>
      <c r="AY881" s="108"/>
      <c r="AZ881" s="108"/>
      <c r="BA881" s="108"/>
      <c r="BB881" s="108"/>
      <c r="BC881" s="108"/>
      <c r="BD881" s="108"/>
      <c r="BE881" s="63"/>
    </row>
    <row r="882" spans="1:57" ht="34.049999999999997" customHeight="1" x14ac:dyDescent="0.3">
      <c r="A882" s="702"/>
      <c r="B882" s="716"/>
      <c r="C882" s="672"/>
      <c r="D882" s="72" t="s">
        <v>78</v>
      </c>
      <c r="E882" s="678"/>
      <c r="F882" s="672"/>
      <c r="G882" s="73">
        <f t="shared" si="269"/>
        <v>0</v>
      </c>
      <c r="H882" s="74">
        <f t="shared" si="275"/>
        <v>0</v>
      </c>
      <c r="I882" s="75"/>
      <c r="J882" s="75"/>
      <c r="K882" s="75"/>
      <c r="L882" s="76"/>
      <c r="M882" s="77">
        <f t="shared" si="341"/>
        <v>0</v>
      </c>
      <c r="N882" s="78"/>
      <c r="O882" s="78"/>
      <c r="P882" s="78"/>
      <c r="Q882" s="78"/>
      <c r="R882" s="81"/>
      <c r="S882" s="62"/>
      <c r="T882" s="62"/>
      <c r="U882" s="62"/>
      <c r="V882" s="108"/>
      <c r="W882" s="108"/>
      <c r="X882" s="63"/>
      <c r="Y882" s="109"/>
      <c r="Z882" s="63"/>
      <c r="AA882" s="64"/>
      <c r="AB882" s="65"/>
      <c r="AC882" s="65"/>
      <c r="AD882" s="65"/>
      <c r="AE882" s="65"/>
      <c r="AF882" s="66"/>
      <c r="AG882" s="82"/>
      <c r="AH882" s="85"/>
      <c r="AI882" s="84"/>
      <c r="AJ882" s="83">
        <f>SUM(AK882:AM882)</f>
        <v>0</v>
      </c>
      <c r="AK882" s="84"/>
      <c r="AL882" s="75"/>
      <c r="AM882" s="85"/>
      <c r="AN882" s="82" t="s">
        <v>75</v>
      </c>
      <c r="AO882" s="75" t="s">
        <v>75</v>
      </c>
      <c r="AP882" s="85" t="s">
        <v>75</v>
      </c>
      <c r="AQ882" s="82" t="s">
        <v>75</v>
      </c>
      <c r="AR882" s="75" t="s">
        <v>75</v>
      </c>
      <c r="AS882" s="75" t="s">
        <v>75</v>
      </c>
      <c r="AT882" s="75" t="s">
        <v>75</v>
      </c>
      <c r="AU882" s="85" t="s">
        <v>75</v>
      </c>
      <c r="AV882" s="86">
        <f t="shared" si="270"/>
        <v>0</v>
      </c>
      <c r="AW882" s="108"/>
      <c r="AX882" s="108"/>
      <c r="AY882" s="108"/>
      <c r="AZ882" s="108"/>
      <c r="BA882" s="108"/>
      <c r="BB882" s="108"/>
      <c r="BC882" s="108"/>
      <c r="BD882" s="108"/>
      <c r="BE882" s="63"/>
    </row>
    <row r="883" spans="1:57" ht="34.049999999999997" customHeight="1" x14ac:dyDescent="0.3">
      <c r="A883" s="702"/>
      <c r="B883" s="716"/>
      <c r="C883" s="672"/>
      <c r="D883" s="72" t="s">
        <v>79</v>
      </c>
      <c r="E883" s="678"/>
      <c r="F883" s="672"/>
      <c r="G883" s="73">
        <f t="shared" si="269"/>
        <v>11</v>
      </c>
      <c r="H883" s="74">
        <f t="shared" si="275"/>
        <v>0</v>
      </c>
      <c r="I883" s="75"/>
      <c r="J883" s="75"/>
      <c r="K883" s="75"/>
      <c r="L883" s="76"/>
      <c r="M883" s="77">
        <f t="shared" si="341"/>
        <v>11</v>
      </c>
      <c r="N883" s="78"/>
      <c r="O883" s="78"/>
      <c r="P883" s="78"/>
      <c r="Q883" s="78"/>
      <c r="R883" s="81">
        <v>11</v>
      </c>
      <c r="S883" s="62"/>
      <c r="T883" s="62"/>
      <c r="U883" s="62"/>
      <c r="V883" s="108">
        <v>11</v>
      </c>
      <c r="W883" s="108"/>
      <c r="X883" s="63"/>
      <c r="Y883" s="109">
        <v>9</v>
      </c>
      <c r="Z883" s="63">
        <v>2</v>
      </c>
      <c r="AA883" s="64">
        <v>1</v>
      </c>
      <c r="AB883" s="65">
        <v>5</v>
      </c>
      <c r="AC883" s="65">
        <v>5</v>
      </c>
      <c r="AD883" s="65">
        <v>1</v>
      </c>
      <c r="AE883" s="65">
        <v>10</v>
      </c>
      <c r="AF883" s="66">
        <v>1</v>
      </c>
      <c r="AG883" s="82">
        <v>43.7</v>
      </c>
      <c r="AH883" s="85">
        <v>23.5</v>
      </c>
      <c r="AI883" s="84">
        <v>90.45</v>
      </c>
      <c r="AJ883" s="83">
        <f t="shared" ref="AJ883:AJ884" si="361">SUM(AQ883:AU883)</f>
        <v>11</v>
      </c>
      <c r="AK883" s="84" t="s">
        <v>77</v>
      </c>
      <c r="AL883" s="75" t="s">
        <v>77</v>
      </c>
      <c r="AM883" s="85" t="s">
        <v>77</v>
      </c>
      <c r="AN883" s="82" t="s">
        <v>75</v>
      </c>
      <c r="AO883" s="75" t="s">
        <v>75</v>
      </c>
      <c r="AP883" s="85" t="s">
        <v>75</v>
      </c>
      <c r="AQ883" s="82"/>
      <c r="AR883" s="75">
        <v>4</v>
      </c>
      <c r="AS883" s="75">
        <v>6</v>
      </c>
      <c r="AT883" s="75">
        <v>1</v>
      </c>
      <c r="AU883" s="85"/>
      <c r="AV883" s="86">
        <f t="shared" si="270"/>
        <v>0</v>
      </c>
      <c r="AW883" s="108"/>
      <c r="AX883" s="108"/>
      <c r="AY883" s="108"/>
      <c r="AZ883" s="108"/>
      <c r="BA883" s="108"/>
      <c r="BB883" s="108"/>
      <c r="BC883" s="108"/>
      <c r="BD883" s="108"/>
      <c r="BE883" s="63"/>
    </row>
    <row r="884" spans="1:57" ht="34.049999999999997" customHeight="1" x14ac:dyDescent="0.3">
      <c r="A884" s="702"/>
      <c r="B884" s="717"/>
      <c r="C884" s="673"/>
      <c r="D884" s="89" t="s">
        <v>80</v>
      </c>
      <c r="E884" s="679"/>
      <c r="F884" s="673"/>
      <c r="G884" s="90">
        <f t="shared" si="269"/>
        <v>0</v>
      </c>
      <c r="H884" s="91">
        <f t="shared" si="275"/>
        <v>0</v>
      </c>
      <c r="I884" s="92"/>
      <c r="J884" s="92"/>
      <c r="K884" s="92"/>
      <c r="L884" s="93"/>
      <c r="M884" s="110">
        <f t="shared" si="341"/>
        <v>0</v>
      </c>
      <c r="N884" s="98"/>
      <c r="O884" s="98"/>
      <c r="P884" s="98"/>
      <c r="Q884" s="98"/>
      <c r="R884" s="99"/>
      <c r="S884" s="114"/>
      <c r="T884" s="114"/>
      <c r="U884" s="114"/>
      <c r="V884" s="98"/>
      <c r="W884" s="98"/>
      <c r="X884" s="99"/>
      <c r="Y884" s="97"/>
      <c r="Z884" s="99"/>
      <c r="AA884" s="103"/>
      <c r="AB884" s="92"/>
      <c r="AC884" s="92"/>
      <c r="AD884" s="92"/>
      <c r="AE884" s="92"/>
      <c r="AF884" s="93"/>
      <c r="AG884" s="103"/>
      <c r="AH884" s="106"/>
      <c r="AI884" s="105"/>
      <c r="AJ884" s="104">
        <f t="shared" si="361"/>
        <v>0</v>
      </c>
      <c r="AK884" s="105" t="s">
        <v>75</v>
      </c>
      <c r="AL884" s="92" t="s">
        <v>75</v>
      </c>
      <c r="AM884" s="106" t="s">
        <v>75</v>
      </c>
      <c r="AN884" s="103" t="s">
        <v>75</v>
      </c>
      <c r="AO884" s="92" t="s">
        <v>77</v>
      </c>
      <c r="AP884" s="106" t="s">
        <v>77</v>
      </c>
      <c r="AQ884" s="103"/>
      <c r="AR884" s="92"/>
      <c r="AS884" s="92"/>
      <c r="AT884" s="92"/>
      <c r="AU884" s="106"/>
      <c r="AV884" s="107">
        <f t="shared" si="270"/>
        <v>0</v>
      </c>
      <c r="AW884" s="98"/>
      <c r="AX884" s="98"/>
      <c r="AY884" s="98"/>
      <c r="AZ884" s="98"/>
      <c r="BA884" s="98"/>
      <c r="BB884" s="98"/>
      <c r="BC884" s="98"/>
      <c r="BD884" s="98"/>
      <c r="BE884" s="99"/>
    </row>
    <row r="885" spans="1:57" ht="34.049999999999997" customHeight="1" x14ac:dyDescent="0.3">
      <c r="A885" s="702"/>
      <c r="B885" s="715" t="s">
        <v>435</v>
      </c>
      <c r="C885" s="733" t="s">
        <v>436</v>
      </c>
      <c r="D885" s="51" t="s">
        <v>74</v>
      </c>
      <c r="E885" s="724">
        <v>40</v>
      </c>
      <c r="F885" s="681">
        <f>E885-SUM(M885:M889)</f>
        <v>10</v>
      </c>
      <c r="G885" s="53">
        <f t="shared" si="269"/>
        <v>0</v>
      </c>
      <c r="H885" s="54">
        <f t="shared" si="275"/>
        <v>0</v>
      </c>
      <c r="I885" s="55"/>
      <c r="J885" s="55"/>
      <c r="K885" s="55"/>
      <c r="L885" s="56"/>
      <c r="M885" s="57">
        <f t="shared" si="341"/>
        <v>0</v>
      </c>
      <c r="N885" s="58"/>
      <c r="O885" s="58"/>
      <c r="P885" s="58"/>
      <c r="Q885" s="58"/>
      <c r="R885" s="59"/>
      <c r="S885" s="60"/>
      <c r="T885" s="58"/>
      <c r="U885" s="58"/>
      <c r="V885" s="55"/>
      <c r="W885" s="58"/>
      <c r="X885" s="61"/>
      <c r="Y885" s="62"/>
      <c r="Z885" s="63"/>
      <c r="AA885" s="64"/>
      <c r="AB885" s="65"/>
      <c r="AC885" s="65"/>
      <c r="AD885" s="65"/>
      <c r="AE885" s="65"/>
      <c r="AF885" s="66"/>
      <c r="AG885" s="64"/>
      <c r="AH885" s="66"/>
      <c r="AI885" s="67"/>
      <c r="AJ885" s="68">
        <f t="shared" ref="AJ885:AJ886" si="362">SUM(AN885:AP885)</f>
        <v>0</v>
      </c>
      <c r="AK885" s="69" t="s">
        <v>75</v>
      </c>
      <c r="AL885" s="55" t="s">
        <v>75</v>
      </c>
      <c r="AM885" s="70" t="s">
        <v>75</v>
      </c>
      <c r="AN885" s="67"/>
      <c r="AO885" s="55"/>
      <c r="AP885" s="70"/>
      <c r="AQ885" s="67" t="s">
        <v>75</v>
      </c>
      <c r="AR885" s="55" t="s">
        <v>75</v>
      </c>
      <c r="AS885" s="55" t="s">
        <v>75</v>
      </c>
      <c r="AT885" s="55" t="s">
        <v>75</v>
      </c>
      <c r="AU885" s="56" t="s">
        <v>75</v>
      </c>
      <c r="AV885" s="71">
        <f t="shared" si="270"/>
        <v>0</v>
      </c>
      <c r="AW885" s="58"/>
      <c r="AX885" s="58"/>
      <c r="AY885" s="58"/>
      <c r="AZ885" s="58"/>
      <c r="BA885" s="58"/>
      <c r="BB885" s="58"/>
      <c r="BC885" s="58"/>
      <c r="BD885" s="58"/>
      <c r="BE885" s="61"/>
    </row>
    <row r="886" spans="1:57" ht="34.049999999999997" customHeight="1" x14ac:dyDescent="0.3">
      <c r="A886" s="702"/>
      <c r="B886" s="716"/>
      <c r="C886" s="672"/>
      <c r="D886" s="72" t="s">
        <v>76</v>
      </c>
      <c r="E886" s="678"/>
      <c r="F886" s="672"/>
      <c r="G886" s="73">
        <f t="shared" si="269"/>
        <v>0</v>
      </c>
      <c r="H886" s="74">
        <f t="shared" si="275"/>
        <v>0</v>
      </c>
      <c r="I886" s="75"/>
      <c r="J886" s="75"/>
      <c r="K886" s="75"/>
      <c r="L886" s="76"/>
      <c r="M886" s="77">
        <f t="shared" si="341"/>
        <v>0</v>
      </c>
      <c r="N886" s="78"/>
      <c r="O886" s="78"/>
      <c r="P886" s="78"/>
      <c r="Q886" s="78"/>
      <c r="R886" s="79"/>
      <c r="S886" s="80"/>
      <c r="T886" s="75"/>
      <c r="U886" s="75"/>
      <c r="V886" s="78"/>
      <c r="W886" s="78"/>
      <c r="X886" s="81"/>
      <c r="Y886" s="62"/>
      <c r="Z886" s="63"/>
      <c r="AA886" s="64"/>
      <c r="AB886" s="65"/>
      <c r="AC886" s="65"/>
      <c r="AD886" s="65"/>
      <c r="AE886" s="65"/>
      <c r="AF886" s="66"/>
      <c r="AG886" s="82"/>
      <c r="AH886" s="76"/>
      <c r="AI886" s="82"/>
      <c r="AJ886" s="83">
        <f t="shared" si="362"/>
        <v>0</v>
      </c>
      <c r="AK886" s="84" t="s">
        <v>77</v>
      </c>
      <c r="AL886" s="75" t="s">
        <v>77</v>
      </c>
      <c r="AM886" s="85" t="s">
        <v>77</v>
      </c>
      <c r="AN886" s="82"/>
      <c r="AO886" s="75"/>
      <c r="AP886" s="85"/>
      <c r="AQ886" s="82" t="s">
        <v>75</v>
      </c>
      <c r="AR886" s="75" t="s">
        <v>75</v>
      </c>
      <c r="AS886" s="75" t="s">
        <v>75</v>
      </c>
      <c r="AT886" s="75" t="s">
        <v>75</v>
      </c>
      <c r="AU886" s="76" t="s">
        <v>75</v>
      </c>
      <c r="AV886" s="86">
        <f t="shared" si="270"/>
        <v>0</v>
      </c>
      <c r="AW886" s="78"/>
      <c r="AX886" s="78"/>
      <c r="AY886" s="78"/>
      <c r="AZ886" s="78"/>
      <c r="BA886" s="78"/>
      <c r="BB886" s="78"/>
      <c r="BC886" s="78"/>
      <c r="BD886" s="78"/>
      <c r="BE886" s="81"/>
    </row>
    <row r="887" spans="1:57" ht="34.049999999999997" customHeight="1" x14ac:dyDescent="0.3">
      <c r="A887" s="702"/>
      <c r="B887" s="716"/>
      <c r="C887" s="672"/>
      <c r="D887" s="72" t="s">
        <v>78</v>
      </c>
      <c r="E887" s="678"/>
      <c r="F887" s="672"/>
      <c r="G887" s="73">
        <f t="shared" si="269"/>
        <v>0</v>
      </c>
      <c r="H887" s="74">
        <f t="shared" si="275"/>
        <v>0</v>
      </c>
      <c r="I887" s="75"/>
      <c r="J887" s="75"/>
      <c r="K887" s="75"/>
      <c r="L887" s="76"/>
      <c r="M887" s="77">
        <f t="shared" si="341"/>
        <v>0</v>
      </c>
      <c r="N887" s="78"/>
      <c r="O887" s="78"/>
      <c r="P887" s="78"/>
      <c r="Q887" s="87"/>
      <c r="R887" s="79"/>
      <c r="S887" s="80"/>
      <c r="T887" s="78"/>
      <c r="U887" s="78"/>
      <c r="V887" s="78"/>
      <c r="W887" s="78"/>
      <c r="X887" s="81"/>
      <c r="Y887" s="62"/>
      <c r="Z887" s="63"/>
      <c r="AA887" s="64"/>
      <c r="AB887" s="65"/>
      <c r="AC887" s="65"/>
      <c r="AD887" s="65"/>
      <c r="AE887" s="65"/>
      <c r="AF887" s="66"/>
      <c r="AG887" s="82"/>
      <c r="AH887" s="76"/>
      <c r="AI887" s="82"/>
      <c r="AJ887" s="83">
        <f>SUM(AK887:AM887)</f>
        <v>0</v>
      </c>
      <c r="AK887" s="84"/>
      <c r="AL887" s="75"/>
      <c r="AM887" s="85"/>
      <c r="AN887" s="82" t="s">
        <v>75</v>
      </c>
      <c r="AO887" s="75" t="s">
        <v>75</v>
      </c>
      <c r="AP887" s="85" t="s">
        <v>75</v>
      </c>
      <c r="AQ887" s="82" t="s">
        <v>75</v>
      </c>
      <c r="AR887" s="75" t="s">
        <v>75</v>
      </c>
      <c r="AS887" s="75" t="s">
        <v>75</v>
      </c>
      <c r="AT887" s="75" t="s">
        <v>75</v>
      </c>
      <c r="AU887" s="76" t="s">
        <v>75</v>
      </c>
      <c r="AV887" s="86">
        <f t="shared" si="270"/>
        <v>0</v>
      </c>
      <c r="AW887" s="78"/>
      <c r="AX887" s="78"/>
      <c r="AY887" s="78"/>
      <c r="AZ887" s="78"/>
      <c r="BA887" s="78"/>
      <c r="BB887" s="78"/>
      <c r="BC887" s="78"/>
      <c r="BD887" s="78"/>
      <c r="BE887" s="81"/>
    </row>
    <row r="888" spans="1:57" ht="34.049999999999997" customHeight="1" x14ac:dyDescent="0.3">
      <c r="A888" s="702"/>
      <c r="B888" s="716"/>
      <c r="C888" s="672"/>
      <c r="D888" s="72" t="s">
        <v>79</v>
      </c>
      <c r="E888" s="678"/>
      <c r="F888" s="672"/>
      <c r="G888" s="73">
        <f t="shared" si="269"/>
        <v>31</v>
      </c>
      <c r="H888" s="74">
        <f t="shared" si="275"/>
        <v>0</v>
      </c>
      <c r="I888" s="75"/>
      <c r="J888" s="75"/>
      <c r="K888" s="75"/>
      <c r="L888" s="76"/>
      <c r="M888" s="77">
        <f t="shared" si="341"/>
        <v>30</v>
      </c>
      <c r="N888" s="78"/>
      <c r="O888" s="78"/>
      <c r="P888" s="78"/>
      <c r="Q888" s="78"/>
      <c r="R888" s="79">
        <v>30</v>
      </c>
      <c r="S888" s="80">
        <v>3</v>
      </c>
      <c r="T888" s="78"/>
      <c r="U888" s="78"/>
      <c r="V888" s="78">
        <v>27</v>
      </c>
      <c r="W888" s="78"/>
      <c r="X888" s="81"/>
      <c r="Y888" s="62">
        <v>29</v>
      </c>
      <c r="Z888" s="63">
        <v>1</v>
      </c>
      <c r="AA888" s="141"/>
      <c r="AB888" s="142">
        <v>10</v>
      </c>
      <c r="AC888" s="142">
        <v>10</v>
      </c>
      <c r="AD888" s="142">
        <v>1</v>
      </c>
      <c r="AE888" s="65">
        <v>26</v>
      </c>
      <c r="AF888" s="66">
        <v>4</v>
      </c>
      <c r="AG888" s="82">
        <v>40</v>
      </c>
      <c r="AH888" s="76">
        <v>11</v>
      </c>
      <c r="AI888" s="82">
        <v>100</v>
      </c>
      <c r="AJ888" s="83">
        <f t="shared" ref="AJ888:AJ889" si="363">SUM(AQ888:AU888)</f>
        <v>30</v>
      </c>
      <c r="AK888" s="84" t="s">
        <v>77</v>
      </c>
      <c r="AL888" s="75" t="s">
        <v>77</v>
      </c>
      <c r="AM888" s="85" t="s">
        <v>77</v>
      </c>
      <c r="AN888" s="82" t="s">
        <v>75</v>
      </c>
      <c r="AO888" s="75" t="s">
        <v>75</v>
      </c>
      <c r="AP888" s="85" t="s">
        <v>75</v>
      </c>
      <c r="AQ888" s="88">
        <v>2</v>
      </c>
      <c r="AR888" s="76">
        <v>5</v>
      </c>
      <c r="AS888" s="76">
        <v>16</v>
      </c>
      <c r="AT888" s="76">
        <v>5</v>
      </c>
      <c r="AU888" s="85">
        <v>2</v>
      </c>
      <c r="AV888" s="86">
        <f t="shared" si="270"/>
        <v>1</v>
      </c>
      <c r="AW888" s="78"/>
      <c r="AX888" s="78"/>
      <c r="AY888" s="78"/>
      <c r="AZ888" s="78"/>
      <c r="BA888" s="78"/>
      <c r="BB888" s="78"/>
      <c r="BC888" s="78">
        <v>1</v>
      </c>
      <c r="BD888" s="78"/>
      <c r="BE888" s="81"/>
    </row>
    <row r="889" spans="1:57" ht="34.049999999999997" customHeight="1" x14ac:dyDescent="0.3">
      <c r="A889" s="702"/>
      <c r="B889" s="717"/>
      <c r="C889" s="734"/>
      <c r="D889" s="89" t="s">
        <v>80</v>
      </c>
      <c r="E889" s="679"/>
      <c r="F889" s="673"/>
      <c r="G889" s="90">
        <f t="shared" si="269"/>
        <v>0</v>
      </c>
      <c r="H889" s="91">
        <f t="shared" si="275"/>
        <v>0</v>
      </c>
      <c r="I889" s="92"/>
      <c r="J889" s="92"/>
      <c r="K889" s="92"/>
      <c r="L889" s="93"/>
      <c r="M889" s="94">
        <f t="shared" si="341"/>
        <v>0</v>
      </c>
      <c r="N889" s="95"/>
      <c r="O889" s="95"/>
      <c r="P889" s="95"/>
      <c r="Q889" s="95"/>
      <c r="R889" s="96"/>
      <c r="S889" s="97"/>
      <c r="T889" s="98"/>
      <c r="U889" s="98"/>
      <c r="V889" s="98"/>
      <c r="W889" s="98"/>
      <c r="X889" s="99"/>
      <c r="Y889" s="100"/>
      <c r="Z889" s="81"/>
      <c r="AA889" s="82"/>
      <c r="AB889" s="75"/>
      <c r="AC889" s="75"/>
      <c r="AD889" s="75"/>
      <c r="AE889" s="75"/>
      <c r="AF889" s="76"/>
      <c r="AG889" s="101"/>
      <c r="AH889" s="102"/>
      <c r="AI889" s="103"/>
      <c r="AJ889" s="104">
        <f t="shared" si="363"/>
        <v>0</v>
      </c>
      <c r="AK889" s="105" t="s">
        <v>75</v>
      </c>
      <c r="AL889" s="92" t="s">
        <v>75</v>
      </c>
      <c r="AM889" s="106" t="s">
        <v>75</v>
      </c>
      <c r="AN889" s="103" t="s">
        <v>75</v>
      </c>
      <c r="AO889" s="92" t="s">
        <v>77</v>
      </c>
      <c r="AP889" s="106" t="s">
        <v>77</v>
      </c>
      <c r="AQ889" s="103"/>
      <c r="AR889" s="92"/>
      <c r="AS889" s="92"/>
      <c r="AT889" s="92"/>
      <c r="AU889" s="93"/>
      <c r="AV889" s="107">
        <f t="shared" si="270"/>
        <v>0</v>
      </c>
      <c r="AW889" s="98"/>
      <c r="AX889" s="98"/>
      <c r="AY889" s="98"/>
      <c r="AZ889" s="98"/>
      <c r="BA889" s="98"/>
      <c r="BB889" s="98"/>
      <c r="BC889" s="98"/>
      <c r="BD889" s="98"/>
      <c r="BE889" s="99"/>
    </row>
    <row r="890" spans="1:57" ht="34.049999999999997" customHeight="1" x14ac:dyDescent="0.3">
      <c r="A890" s="702"/>
      <c r="B890" s="715" t="s">
        <v>437</v>
      </c>
      <c r="C890" s="732" t="s">
        <v>438</v>
      </c>
      <c r="D890" s="51" t="s">
        <v>74</v>
      </c>
      <c r="E890" s="724">
        <v>10</v>
      </c>
      <c r="F890" s="681">
        <f>E890-SUM(M890:M894)</f>
        <v>5</v>
      </c>
      <c r="G890" s="53">
        <f t="shared" si="269"/>
        <v>0</v>
      </c>
      <c r="H890" s="54">
        <f t="shared" si="275"/>
        <v>0</v>
      </c>
      <c r="I890" s="55"/>
      <c r="J890" s="55"/>
      <c r="K890" s="55"/>
      <c r="L890" s="56"/>
      <c r="M890" s="57">
        <f t="shared" si="341"/>
        <v>0</v>
      </c>
      <c r="N890" s="58"/>
      <c r="O890" s="58"/>
      <c r="P890" s="58"/>
      <c r="Q890" s="58"/>
      <c r="R890" s="61"/>
      <c r="S890" s="62"/>
      <c r="T890" s="62"/>
      <c r="U890" s="62"/>
      <c r="V890" s="108"/>
      <c r="W890" s="108"/>
      <c r="X890" s="63"/>
      <c r="Y890" s="60"/>
      <c r="Z890" s="61"/>
      <c r="AA890" s="67"/>
      <c r="AB890" s="55"/>
      <c r="AC890" s="55"/>
      <c r="AD890" s="55"/>
      <c r="AE890" s="55"/>
      <c r="AF890" s="56"/>
      <c r="AG890" s="67"/>
      <c r="AH890" s="70"/>
      <c r="AI890" s="69"/>
      <c r="AJ890" s="68">
        <f t="shared" ref="AJ890:AJ891" si="364">SUM(AN890:AP890)</f>
        <v>0</v>
      </c>
      <c r="AK890" s="69" t="s">
        <v>75</v>
      </c>
      <c r="AL890" s="55" t="s">
        <v>75</v>
      </c>
      <c r="AM890" s="70" t="s">
        <v>75</v>
      </c>
      <c r="AN890" s="67"/>
      <c r="AO890" s="55"/>
      <c r="AP890" s="70"/>
      <c r="AQ890" s="67" t="s">
        <v>75</v>
      </c>
      <c r="AR890" s="55" t="s">
        <v>75</v>
      </c>
      <c r="AS890" s="55" t="s">
        <v>75</v>
      </c>
      <c r="AT890" s="55" t="s">
        <v>75</v>
      </c>
      <c r="AU890" s="70" t="s">
        <v>75</v>
      </c>
      <c r="AV890" s="71">
        <f t="shared" si="270"/>
        <v>0</v>
      </c>
      <c r="AW890" s="108"/>
      <c r="AX890" s="108"/>
      <c r="AY890" s="108"/>
      <c r="AZ890" s="108"/>
      <c r="BA890" s="108"/>
      <c r="BB890" s="108"/>
      <c r="BC890" s="108"/>
      <c r="BD890" s="108"/>
      <c r="BE890" s="63"/>
    </row>
    <row r="891" spans="1:57" ht="34.049999999999997" customHeight="1" x14ac:dyDescent="0.3">
      <c r="A891" s="702"/>
      <c r="B891" s="716"/>
      <c r="C891" s="672"/>
      <c r="D891" s="72" t="s">
        <v>76</v>
      </c>
      <c r="E891" s="678"/>
      <c r="F891" s="672"/>
      <c r="G891" s="73">
        <f t="shared" si="269"/>
        <v>0</v>
      </c>
      <c r="H891" s="74">
        <f t="shared" si="275"/>
        <v>0</v>
      </c>
      <c r="I891" s="75"/>
      <c r="J891" s="75"/>
      <c r="K891" s="75"/>
      <c r="L891" s="76"/>
      <c r="M891" s="77">
        <f t="shared" si="341"/>
        <v>0</v>
      </c>
      <c r="N891" s="78"/>
      <c r="O891" s="78"/>
      <c r="P891" s="78"/>
      <c r="Q891" s="78"/>
      <c r="R891" s="81"/>
      <c r="S891" s="62"/>
      <c r="T891" s="62"/>
      <c r="U891" s="62"/>
      <c r="V891" s="108"/>
      <c r="W891" s="108"/>
      <c r="X891" s="63"/>
      <c r="Y891" s="109"/>
      <c r="Z891" s="63"/>
      <c r="AA891" s="64"/>
      <c r="AB891" s="65"/>
      <c r="AC891" s="65"/>
      <c r="AD891" s="65"/>
      <c r="AE891" s="65"/>
      <c r="AF891" s="66"/>
      <c r="AG891" s="82"/>
      <c r="AH891" s="85"/>
      <c r="AI891" s="84"/>
      <c r="AJ891" s="83">
        <f t="shared" si="364"/>
        <v>0</v>
      </c>
      <c r="AK891" s="84" t="s">
        <v>77</v>
      </c>
      <c r="AL891" s="75" t="s">
        <v>77</v>
      </c>
      <c r="AM891" s="85" t="s">
        <v>77</v>
      </c>
      <c r="AN891" s="82"/>
      <c r="AO891" s="75"/>
      <c r="AP891" s="85"/>
      <c r="AQ891" s="82" t="s">
        <v>75</v>
      </c>
      <c r="AR891" s="75" t="s">
        <v>75</v>
      </c>
      <c r="AS891" s="75" t="s">
        <v>75</v>
      </c>
      <c r="AT891" s="75" t="s">
        <v>75</v>
      </c>
      <c r="AU891" s="85" t="s">
        <v>75</v>
      </c>
      <c r="AV891" s="86">
        <f t="shared" si="270"/>
        <v>0</v>
      </c>
      <c r="AW891" s="108"/>
      <c r="AX891" s="108"/>
      <c r="AY891" s="108"/>
      <c r="AZ891" s="108"/>
      <c r="BA891" s="108"/>
      <c r="BB891" s="108"/>
      <c r="BC891" s="108"/>
      <c r="BD891" s="108"/>
      <c r="BE891" s="63"/>
    </row>
    <row r="892" spans="1:57" ht="34.049999999999997" customHeight="1" x14ac:dyDescent="0.3">
      <c r="A892" s="702"/>
      <c r="B892" s="716"/>
      <c r="C892" s="672"/>
      <c r="D892" s="72" t="s">
        <v>78</v>
      </c>
      <c r="E892" s="678"/>
      <c r="F892" s="672"/>
      <c r="G892" s="73">
        <f t="shared" si="269"/>
        <v>0</v>
      </c>
      <c r="H892" s="74">
        <f t="shared" si="275"/>
        <v>0</v>
      </c>
      <c r="I892" s="75"/>
      <c r="J892" s="75"/>
      <c r="K892" s="75"/>
      <c r="L892" s="76"/>
      <c r="M892" s="77">
        <f t="shared" si="341"/>
        <v>0</v>
      </c>
      <c r="N892" s="78"/>
      <c r="O892" s="78"/>
      <c r="P892" s="78"/>
      <c r="Q892" s="78"/>
      <c r="R892" s="81"/>
      <c r="S892" s="62"/>
      <c r="T892" s="62"/>
      <c r="U892" s="62"/>
      <c r="V892" s="108"/>
      <c r="W892" s="108"/>
      <c r="X892" s="63"/>
      <c r="Y892" s="109"/>
      <c r="Z892" s="63"/>
      <c r="AA892" s="64"/>
      <c r="AB892" s="65"/>
      <c r="AC892" s="65"/>
      <c r="AD892" s="65"/>
      <c r="AE892" s="65"/>
      <c r="AF892" s="66"/>
      <c r="AG892" s="82"/>
      <c r="AH892" s="85"/>
      <c r="AI892" s="84"/>
      <c r="AJ892" s="83">
        <f>SUM(AK892:AM892)</f>
        <v>0</v>
      </c>
      <c r="AK892" s="84"/>
      <c r="AL892" s="75"/>
      <c r="AM892" s="85"/>
      <c r="AN892" s="82" t="s">
        <v>75</v>
      </c>
      <c r="AO892" s="75" t="s">
        <v>75</v>
      </c>
      <c r="AP892" s="85" t="s">
        <v>75</v>
      </c>
      <c r="AQ892" s="82" t="s">
        <v>75</v>
      </c>
      <c r="AR892" s="75" t="s">
        <v>75</v>
      </c>
      <c r="AS892" s="75" t="s">
        <v>75</v>
      </c>
      <c r="AT892" s="75" t="s">
        <v>75</v>
      </c>
      <c r="AU892" s="85" t="s">
        <v>75</v>
      </c>
      <c r="AV892" s="86">
        <f t="shared" si="270"/>
        <v>0</v>
      </c>
      <c r="AW892" s="108"/>
      <c r="AX892" s="108"/>
      <c r="AY892" s="108"/>
      <c r="AZ892" s="108"/>
      <c r="BA892" s="108"/>
      <c r="BB892" s="108"/>
      <c r="BC892" s="108"/>
      <c r="BD892" s="108"/>
      <c r="BE892" s="63"/>
    </row>
    <row r="893" spans="1:57" ht="34.049999999999997" customHeight="1" x14ac:dyDescent="0.3">
      <c r="A893" s="702"/>
      <c r="B893" s="716"/>
      <c r="C893" s="672"/>
      <c r="D893" s="72" t="s">
        <v>79</v>
      </c>
      <c r="E893" s="678"/>
      <c r="F893" s="672"/>
      <c r="G893" s="73">
        <f t="shared" si="269"/>
        <v>5</v>
      </c>
      <c r="H893" s="74">
        <f t="shared" si="275"/>
        <v>0</v>
      </c>
      <c r="I893" s="75"/>
      <c r="J893" s="75"/>
      <c r="K893" s="75"/>
      <c r="L893" s="76"/>
      <c r="M893" s="77">
        <f t="shared" si="341"/>
        <v>5</v>
      </c>
      <c r="N893" s="78"/>
      <c r="O893" s="78"/>
      <c r="P893" s="78"/>
      <c r="Q893" s="78"/>
      <c r="R893" s="81">
        <v>5</v>
      </c>
      <c r="S893" s="62"/>
      <c r="T893" s="62"/>
      <c r="U893" s="62"/>
      <c r="V893" s="108">
        <v>5</v>
      </c>
      <c r="W893" s="108"/>
      <c r="X893" s="63"/>
      <c r="Y893" s="140">
        <v>5</v>
      </c>
      <c r="Z893" s="137"/>
      <c r="AA893" s="64"/>
      <c r="AB893" s="65">
        <v>2</v>
      </c>
      <c r="AC893" s="65">
        <v>2</v>
      </c>
      <c r="AD893" s="65"/>
      <c r="AE893" s="65">
        <v>2</v>
      </c>
      <c r="AF893" s="66">
        <v>2</v>
      </c>
      <c r="AG893" s="82">
        <v>45.8</v>
      </c>
      <c r="AH893" s="85">
        <v>27</v>
      </c>
      <c r="AI893" s="84">
        <v>104</v>
      </c>
      <c r="AJ893" s="83">
        <f t="shared" ref="AJ893:AJ894" si="365">SUM(AQ893:AU893)</f>
        <v>5</v>
      </c>
      <c r="AK893" s="84" t="s">
        <v>77</v>
      </c>
      <c r="AL893" s="75" t="s">
        <v>77</v>
      </c>
      <c r="AM893" s="85" t="s">
        <v>77</v>
      </c>
      <c r="AN893" s="82" t="s">
        <v>75</v>
      </c>
      <c r="AO893" s="75" t="s">
        <v>75</v>
      </c>
      <c r="AP893" s="85" t="s">
        <v>75</v>
      </c>
      <c r="AQ893" s="82"/>
      <c r="AR893" s="75"/>
      <c r="AS893" s="75">
        <v>5</v>
      </c>
      <c r="AT893" s="75"/>
      <c r="AU893" s="85"/>
      <c r="AV893" s="86">
        <f t="shared" si="270"/>
        <v>0</v>
      </c>
      <c r="AW893" s="108"/>
      <c r="AX893" s="108"/>
      <c r="AY893" s="108"/>
      <c r="AZ893" s="108"/>
      <c r="BA893" s="108"/>
      <c r="BB893" s="108"/>
      <c r="BC893" s="108"/>
      <c r="BD893" s="108"/>
      <c r="BE893" s="63"/>
    </row>
    <row r="894" spans="1:57" ht="34.049999999999997" customHeight="1" x14ac:dyDescent="0.3">
      <c r="A894" s="702"/>
      <c r="B894" s="717"/>
      <c r="C894" s="673"/>
      <c r="D894" s="89" t="s">
        <v>80</v>
      </c>
      <c r="E894" s="679"/>
      <c r="F894" s="673"/>
      <c r="G894" s="90">
        <f t="shared" si="269"/>
        <v>0</v>
      </c>
      <c r="H894" s="91">
        <f t="shared" si="275"/>
        <v>0</v>
      </c>
      <c r="I894" s="92"/>
      <c r="J894" s="92"/>
      <c r="K894" s="92"/>
      <c r="L894" s="93"/>
      <c r="M894" s="110">
        <f t="shared" si="341"/>
        <v>0</v>
      </c>
      <c r="N894" s="98"/>
      <c r="O894" s="98"/>
      <c r="P894" s="98"/>
      <c r="Q894" s="98"/>
      <c r="R894" s="99"/>
      <c r="S894" s="100"/>
      <c r="T894" s="100"/>
      <c r="U894" s="100"/>
      <c r="V894" s="78"/>
      <c r="W894" s="78"/>
      <c r="X894" s="81"/>
      <c r="Y894" s="80"/>
      <c r="Z894" s="81"/>
      <c r="AA894" s="82"/>
      <c r="AB894" s="75"/>
      <c r="AC894" s="75"/>
      <c r="AD894" s="75"/>
      <c r="AE894" s="75"/>
      <c r="AF894" s="76"/>
      <c r="AG894" s="103"/>
      <c r="AH894" s="106"/>
      <c r="AI894" s="111"/>
      <c r="AJ894" s="112">
        <f t="shared" si="365"/>
        <v>0</v>
      </c>
      <c r="AK894" s="105" t="s">
        <v>75</v>
      </c>
      <c r="AL894" s="92" t="s">
        <v>75</v>
      </c>
      <c r="AM894" s="106" t="s">
        <v>75</v>
      </c>
      <c r="AN894" s="103" t="s">
        <v>75</v>
      </c>
      <c r="AO894" s="92" t="s">
        <v>77</v>
      </c>
      <c r="AP894" s="106" t="s">
        <v>77</v>
      </c>
      <c r="AQ894" s="103"/>
      <c r="AR894" s="92"/>
      <c r="AS894" s="92"/>
      <c r="AT894" s="92"/>
      <c r="AU894" s="106"/>
      <c r="AV894" s="107">
        <f t="shared" si="270"/>
        <v>0</v>
      </c>
      <c r="AW894" s="78"/>
      <c r="AX894" s="78"/>
      <c r="AY894" s="78"/>
      <c r="AZ894" s="78"/>
      <c r="BA894" s="78"/>
      <c r="BB894" s="78"/>
      <c r="BC894" s="78"/>
      <c r="BD894" s="78"/>
      <c r="BE894" s="81"/>
    </row>
    <row r="895" spans="1:57" ht="34.049999999999997" customHeight="1" x14ac:dyDescent="0.3">
      <c r="A895" s="702"/>
      <c r="B895" s="715" t="s">
        <v>439</v>
      </c>
      <c r="C895" s="733" t="s">
        <v>440</v>
      </c>
      <c r="D895" s="51" t="s">
        <v>74</v>
      </c>
      <c r="E895" s="724">
        <v>15</v>
      </c>
      <c r="F895" s="681">
        <f>E895-SUM(M895:M899)</f>
        <v>6</v>
      </c>
      <c r="G895" s="53">
        <f t="shared" si="269"/>
        <v>0</v>
      </c>
      <c r="H895" s="54">
        <f t="shared" si="275"/>
        <v>0</v>
      </c>
      <c r="I895" s="55"/>
      <c r="J895" s="55"/>
      <c r="K895" s="55"/>
      <c r="L895" s="56"/>
      <c r="M895" s="57">
        <f t="shared" si="341"/>
        <v>0</v>
      </c>
      <c r="N895" s="58"/>
      <c r="O895" s="58"/>
      <c r="P895" s="58"/>
      <c r="Q895" s="58"/>
      <c r="R895" s="61"/>
      <c r="S895" s="113"/>
      <c r="T895" s="113"/>
      <c r="U895" s="113"/>
      <c r="V895" s="58"/>
      <c r="W895" s="58"/>
      <c r="X895" s="61"/>
      <c r="Y895" s="60"/>
      <c r="Z895" s="61"/>
      <c r="AA895" s="67"/>
      <c r="AB895" s="55"/>
      <c r="AC895" s="55"/>
      <c r="AD895" s="55"/>
      <c r="AE895" s="55"/>
      <c r="AF895" s="56"/>
      <c r="AG895" s="67"/>
      <c r="AH895" s="70"/>
      <c r="AI895" s="69"/>
      <c r="AJ895" s="68">
        <f t="shared" ref="AJ895:AJ896" si="366">SUM(AN895:AP895)</f>
        <v>0</v>
      </c>
      <c r="AK895" s="69" t="s">
        <v>75</v>
      </c>
      <c r="AL895" s="55" t="s">
        <v>75</v>
      </c>
      <c r="AM895" s="70" t="s">
        <v>75</v>
      </c>
      <c r="AN895" s="67"/>
      <c r="AO895" s="55"/>
      <c r="AP895" s="70"/>
      <c r="AQ895" s="67" t="s">
        <v>75</v>
      </c>
      <c r="AR895" s="55" t="s">
        <v>75</v>
      </c>
      <c r="AS895" s="55" t="s">
        <v>75</v>
      </c>
      <c r="AT895" s="55" t="s">
        <v>75</v>
      </c>
      <c r="AU895" s="70" t="s">
        <v>75</v>
      </c>
      <c r="AV895" s="71">
        <f t="shared" si="270"/>
        <v>0</v>
      </c>
      <c r="AW895" s="58"/>
      <c r="AX895" s="58"/>
      <c r="AY895" s="58"/>
      <c r="AZ895" s="58"/>
      <c r="BA895" s="58"/>
      <c r="BB895" s="58"/>
      <c r="BC895" s="58"/>
      <c r="BD895" s="58"/>
      <c r="BE895" s="61"/>
    </row>
    <row r="896" spans="1:57" ht="34.049999999999997" customHeight="1" x14ac:dyDescent="0.3">
      <c r="A896" s="702"/>
      <c r="B896" s="716"/>
      <c r="C896" s="672"/>
      <c r="D896" s="72" t="s">
        <v>76</v>
      </c>
      <c r="E896" s="678"/>
      <c r="F896" s="672"/>
      <c r="G896" s="73">
        <f t="shared" si="269"/>
        <v>0</v>
      </c>
      <c r="H896" s="74">
        <f t="shared" si="275"/>
        <v>0</v>
      </c>
      <c r="I896" s="75"/>
      <c r="J896" s="75"/>
      <c r="K896" s="75"/>
      <c r="L896" s="76"/>
      <c r="M896" s="77">
        <f t="shared" si="341"/>
        <v>0</v>
      </c>
      <c r="N896" s="78"/>
      <c r="O896" s="78"/>
      <c r="P896" s="78"/>
      <c r="Q896" s="78"/>
      <c r="R896" s="81"/>
      <c r="S896" s="62"/>
      <c r="T896" s="62"/>
      <c r="U896" s="62"/>
      <c r="V896" s="108"/>
      <c r="W896" s="108"/>
      <c r="X896" s="63"/>
      <c r="Y896" s="109"/>
      <c r="Z896" s="63"/>
      <c r="AA896" s="64"/>
      <c r="AB896" s="65"/>
      <c r="AC896" s="65"/>
      <c r="AD896" s="65"/>
      <c r="AE896" s="65"/>
      <c r="AF896" s="66"/>
      <c r="AG896" s="82"/>
      <c r="AH896" s="85"/>
      <c r="AI896" s="84"/>
      <c r="AJ896" s="83">
        <f t="shared" si="366"/>
        <v>0</v>
      </c>
      <c r="AK896" s="84" t="s">
        <v>77</v>
      </c>
      <c r="AL896" s="75" t="s">
        <v>77</v>
      </c>
      <c r="AM896" s="85" t="s">
        <v>77</v>
      </c>
      <c r="AN896" s="82"/>
      <c r="AO896" s="75"/>
      <c r="AP896" s="85"/>
      <c r="AQ896" s="82" t="s">
        <v>75</v>
      </c>
      <c r="AR896" s="75" t="s">
        <v>75</v>
      </c>
      <c r="AS896" s="75" t="s">
        <v>75</v>
      </c>
      <c r="AT896" s="75" t="s">
        <v>75</v>
      </c>
      <c r="AU896" s="85" t="s">
        <v>75</v>
      </c>
      <c r="AV896" s="86">
        <f t="shared" si="270"/>
        <v>0</v>
      </c>
      <c r="AW896" s="108"/>
      <c r="AX896" s="108"/>
      <c r="AY896" s="108"/>
      <c r="AZ896" s="108"/>
      <c r="BA896" s="108"/>
      <c r="BB896" s="108"/>
      <c r="BC896" s="108"/>
      <c r="BD896" s="108"/>
      <c r="BE896" s="63"/>
    </row>
    <row r="897" spans="1:57" ht="34.049999999999997" customHeight="1" x14ac:dyDescent="0.3">
      <c r="A897" s="702"/>
      <c r="B897" s="716"/>
      <c r="C897" s="672"/>
      <c r="D897" s="72" t="s">
        <v>78</v>
      </c>
      <c r="E897" s="678"/>
      <c r="F897" s="672"/>
      <c r="G897" s="73">
        <f t="shared" si="269"/>
        <v>0</v>
      </c>
      <c r="H897" s="74">
        <f t="shared" si="275"/>
        <v>0</v>
      </c>
      <c r="I897" s="75"/>
      <c r="J897" s="75"/>
      <c r="K897" s="75"/>
      <c r="L897" s="76"/>
      <c r="M897" s="77">
        <f t="shared" si="341"/>
        <v>0</v>
      </c>
      <c r="N897" s="78"/>
      <c r="O897" s="78"/>
      <c r="P897" s="78"/>
      <c r="Q897" s="78"/>
      <c r="R897" s="81"/>
      <c r="S897" s="62"/>
      <c r="T897" s="62"/>
      <c r="U897" s="62"/>
      <c r="V897" s="108"/>
      <c r="W897" s="108"/>
      <c r="X897" s="63"/>
      <c r="Y897" s="109"/>
      <c r="Z897" s="63"/>
      <c r="AA897" s="64"/>
      <c r="AB897" s="142"/>
      <c r="AC897" s="142"/>
      <c r="AD897" s="142"/>
      <c r="AE897" s="65"/>
      <c r="AF897" s="66"/>
      <c r="AG897" s="82"/>
      <c r="AH897" s="85"/>
      <c r="AI897" s="84"/>
      <c r="AJ897" s="83">
        <f>SUM(AK897:AM897)</f>
        <v>0</v>
      </c>
      <c r="AK897" s="84"/>
      <c r="AL897" s="75"/>
      <c r="AM897" s="85"/>
      <c r="AN897" s="82" t="s">
        <v>75</v>
      </c>
      <c r="AO897" s="75" t="s">
        <v>75</v>
      </c>
      <c r="AP897" s="85" t="s">
        <v>75</v>
      </c>
      <c r="AQ897" s="82" t="s">
        <v>75</v>
      </c>
      <c r="AR897" s="75" t="s">
        <v>75</v>
      </c>
      <c r="AS897" s="75" t="s">
        <v>75</v>
      </c>
      <c r="AT897" s="75" t="s">
        <v>75</v>
      </c>
      <c r="AU897" s="85" t="s">
        <v>75</v>
      </c>
      <c r="AV897" s="86">
        <f t="shared" si="270"/>
        <v>0</v>
      </c>
      <c r="AW897" s="108"/>
      <c r="AX897" s="108"/>
      <c r="AY897" s="108"/>
      <c r="AZ897" s="108"/>
      <c r="BA897" s="108"/>
      <c r="BB897" s="108"/>
      <c r="BC897" s="108"/>
      <c r="BD897" s="108"/>
      <c r="BE897" s="63"/>
    </row>
    <row r="898" spans="1:57" ht="34.049999999999997" customHeight="1" x14ac:dyDescent="0.3">
      <c r="A898" s="702"/>
      <c r="B898" s="716"/>
      <c r="C898" s="672"/>
      <c r="D898" s="72" t="s">
        <v>79</v>
      </c>
      <c r="E898" s="678"/>
      <c r="F898" s="672"/>
      <c r="G898" s="73">
        <f t="shared" si="269"/>
        <v>9</v>
      </c>
      <c r="H898" s="74">
        <f t="shared" si="275"/>
        <v>0</v>
      </c>
      <c r="I898" s="75"/>
      <c r="J898" s="75"/>
      <c r="K898" s="75"/>
      <c r="L898" s="76"/>
      <c r="M898" s="77">
        <f t="shared" si="341"/>
        <v>9</v>
      </c>
      <c r="N898" s="78"/>
      <c r="O898" s="78"/>
      <c r="P898" s="78"/>
      <c r="Q898" s="78"/>
      <c r="R898" s="81">
        <v>9</v>
      </c>
      <c r="S898" s="62">
        <v>1</v>
      </c>
      <c r="T898" s="62"/>
      <c r="U898" s="62"/>
      <c r="V898" s="108">
        <v>8</v>
      </c>
      <c r="W898" s="108"/>
      <c r="X898" s="63"/>
      <c r="Y898" s="109">
        <v>9</v>
      </c>
      <c r="Z898" s="63"/>
      <c r="AA898" s="64"/>
      <c r="AB898" s="142">
        <v>7</v>
      </c>
      <c r="AC898" s="142">
        <v>6</v>
      </c>
      <c r="AD898" s="142"/>
      <c r="AE898" s="65">
        <v>7</v>
      </c>
      <c r="AF898" s="66"/>
      <c r="AG898" s="82">
        <v>45</v>
      </c>
      <c r="AH898" s="85">
        <v>23</v>
      </c>
      <c r="AI898" s="84">
        <v>120</v>
      </c>
      <c r="AJ898" s="83">
        <f t="shared" ref="AJ898:AJ899" si="367">SUM(AQ898:AU898)</f>
        <v>9</v>
      </c>
      <c r="AK898" s="84" t="s">
        <v>77</v>
      </c>
      <c r="AL898" s="75" t="s">
        <v>77</v>
      </c>
      <c r="AM898" s="85" t="s">
        <v>77</v>
      </c>
      <c r="AN898" s="82" t="s">
        <v>75</v>
      </c>
      <c r="AO898" s="75" t="s">
        <v>75</v>
      </c>
      <c r="AP898" s="85" t="s">
        <v>75</v>
      </c>
      <c r="AQ898" s="82">
        <v>1</v>
      </c>
      <c r="AR898" s="75">
        <v>1</v>
      </c>
      <c r="AS898" s="75"/>
      <c r="AT898" s="75">
        <v>6</v>
      </c>
      <c r="AU898" s="85">
        <v>1</v>
      </c>
      <c r="AV898" s="86">
        <f t="shared" si="270"/>
        <v>0</v>
      </c>
      <c r="AW898" s="108"/>
      <c r="AX898" s="108"/>
      <c r="AY898" s="108"/>
      <c r="AZ898" s="108"/>
      <c r="BA898" s="108"/>
      <c r="BB898" s="108"/>
      <c r="BC898" s="108"/>
      <c r="BD898" s="108"/>
      <c r="BE898" s="63"/>
    </row>
    <row r="899" spans="1:57" ht="34.049999999999997" customHeight="1" x14ac:dyDescent="0.3">
      <c r="A899" s="702"/>
      <c r="B899" s="717"/>
      <c r="C899" s="734"/>
      <c r="D899" s="89" t="s">
        <v>80</v>
      </c>
      <c r="E899" s="679"/>
      <c r="F899" s="673"/>
      <c r="G899" s="90">
        <f t="shared" si="269"/>
        <v>0</v>
      </c>
      <c r="H899" s="91">
        <f t="shared" si="275"/>
        <v>0</v>
      </c>
      <c r="I899" s="92"/>
      <c r="J899" s="92"/>
      <c r="K899" s="92"/>
      <c r="L899" s="93"/>
      <c r="M899" s="110">
        <f t="shared" si="341"/>
        <v>0</v>
      </c>
      <c r="N899" s="98"/>
      <c r="O899" s="98"/>
      <c r="P899" s="98"/>
      <c r="Q899" s="98"/>
      <c r="R899" s="99"/>
      <c r="S899" s="114"/>
      <c r="T899" s="114"/>
      <c r="U899" s="114"/>
      <c r="V899" s="98"/>
      <c r="W899" s="98"/>
      <c r="X899" s="99"/>
      <c r="Y899" s="97"/>
      <c r="Z899" s="99"/>
      <c r="AA899" s="103"/>
      <c r="AB899" s="153"/>
      <c r="AC899" s="153"/>
      <c r="AD899" s="153"/>
      <c r="AE899" s="92"/>
      <c r="AF899" s="93"/>
      <c r="AG899" s="103"/>
      <c r="AH899" s="106"/>
      <c r="AI899" s="105"/>
      <c r="AJ899" s="104">
        <f t="shared" si="367"/>
        <v>0</v>
      </c>
      <c r="AK899" s="105" t="s">
        <v>75</v>
      </c>
      <c r="AL899" s="92" t="s">
        <v>75</v>
      </c>
      <c r="AM899" s="106" t="s">
        <v>75</v>
      </c>
      <c r="AN899" s="103" t="s">
        <v>75</v>
      </c>
      <c r="AO899" s="92" t="s">
        <v>77</v>
      </c>
      <c r="AP899" s="106" t="s">
        <v>77</v>
      </c>
      <c r="AQ899" s="103"/>
      <c r="AR899" s="92"/>
      <c r="AS899" s="92"/>
      <c r="AT899" s="92"/>
      <c r="AU899" s="106"/>
      <c r="AV899" s="107">
        <f t="shared" si="270"/>
        <v>0</v>
      </c>
      <c r="AW899" s="98"/>
      <c r="AX899" s="98"/>
      <c r="AY899" s="98"/>
      <c r="AZ899" s="98"/>
      <c r="BA899" s="98"/>
      <c r="BB899" s="98"/>
      <c r="BC899" s="98"/>
      <c r="BD899" s="98"/>
      <c r="BE899" s="99"/>
    </row>
    <row r="900" spans="1:57" ht="34.049999999999997" customHeight="1" x14ac:dyDescent="0.3">
      <c r="A900" s="702"/>
      <c r="B900" s="715" t="s">
        <v>441</v>
      </c>
      <c r="C900" s="732" t="s">
        <v>442</v>
      </c>
      <c r="D900" s="51" t="s">
        <v>74</v>
      </c>
      <c r="E900" s="724">
        <v>20</v>
      </c>
      <c r="F900" s="681">
        <f>E900-SUM(M900:M904)</f>
        <v>12</v>
      </c>
      <c r="G900" s="53">
        <f t="shared" si="269"/>
        <v>0</v>
      </c>
      <c r="H900" s="54">
        <f t="shared" si="275"/>
        <v>0</v>
      </c>
      <c r="I900" s="55"/>
      <c r="J900" s="55"/>
      <c r="K900" s="55"/>
      <c r="L900" s="56"/>
      <c r="M900" s="57">
        <f t="shared" si="341"/>
        <v>0</v>
      </c>
      <c r="N900" s="58"/>
      <c r="O900" s="58"/>
      <c r="P900" s="58"/>
      <c r="Q900" s="58"/>
      <c r="R900" s="59"/>
      <c r="S900" s="60"/>
      <c r="T900" s="58"/>
      <c r="U900" s="58"/>
      <c r="V900" s="55"/>
      <c r="W900" s="58"/>
      <c r="X900" s="61"/>
      <c r="Y900" s="62"/>
      <c r="Z900" s="63"/>
      <c r="AA900" s="64"/>
      <c r="AB900" s="142"/>
      <c r="AC900" s="142"/>
      <c r="AD900" s="142"/>
      <c r="AE900" s="65"/>
      <c r="AF900" s="66"/>
      <c r="AG900" s="64"/>
      <c r="AH900" s="66"/>
      <c r="AI900" s="67"/>
      <c r="AJ900" s="68">
        <f t="shared" ref="AJ900:AJ901" si="368">SUM(AN900:AP900)</f>
        <v>0</v>
      </c>
      <c r="AK900" s="69" t="s">
        <v>75</v>
      </c>
      <c r="AL900" s="55" t="s">
        <v>75</v>
      </c>
      <c r="AM900" s="70" t="s">
        <v>75</v>
      </c>
      <c r="AN900" s="67"/>
      <c r="AO900" s="55"/>
      <c r="AP900" s="70"/>
      <c r="AQ900" s="67" t="s">
        <v>75</v>
      </c>
      <c r="AR900" s="55" t="s">
        <v>75</v>
      </c>
      <c r="AS900" s="55" t="s">
        <v>75</v>
      </c>
      <c r="AT900" s="55" t="s">
        <v>75</v>
      </c>
      <c r="AU900" s="56" t="s">
        <v>75</v>
      </c>
      <c r="AV900" s="71">
        <f t="shared" si="270"/>
        <v>0</v>
      </c>
      <c r="AW900" s="58"/>
      <c r="AX900" s="58"/>
      <c r="AY900" s="58"/>
      <c r="AZ900" s="58"/>
      <c r="BA900" s="58"/>
      <c r="BB900" s="58"/>
      <c r="BC900" s="58"/>
      <c r="BD900" s="58"/>
      <c r="BE900" s="61"/>
    </row>
    <row r="901" spans="1:57" ht="34.049999999999997" customHeight="1" x14ac:dyDescent="0.3">
      <c r="A901" s="702"/>
      <c r="B901" s="716"/>
      <c r="C901" s="672"/>
      <c r="D901" s="72" t="s">
        <v>76</v>
      </c>
      <c r="E901" s="678"/>
      <c r="F901" s="672"/>
      <c r="G901" s="73">
        <f t="shared" si="269"/>
        <v>0</v>
      </c>
      <c r="H901" s="74">
        <f t="shared" si="275"/>
        <v>0</v>
      </c>
      <c r="I901" s="75"/>
      <c r="J901" s="75"/>
      <c r="K901" s="75"/>
      <c r="L901" s="76"/>
      <c r="M901" s="77">
        <f t="shared" si="341"/>
        <v>0</v>
      </c>
      <c r="N901" s="78"/>
      <c r="O901" s="78"/>
      <c r="P901" s="78"/>
      <c r="Q901" s="78"/>
      <c r="R901" s="79"/>
      <c r="S901" s="80"/>
      <c r="T901" s="75"/>
      <c r="U901" s="75"/>
      <c r="V901" s="78"/>
      <c r="W901" s="78"/>
      <c r="X901" s="81"/>
      <c r="Y901" s="62"/>
      <c r="Z901" s="63"/>
      <c r="AA901" s="64"/>
      <c r="AB901" s="142"/>
      <c r="AC901" s="142"/>
      <c r="AD901" s="142"/>
      <c r="AE901" s="65"/>
      <c r="AF901" s="66"/>
      <c r="AG901" s="82"/>
      <c r="AH901" s="76"/>
      <c r="AI901" s="82"/>
      <c r="AJ901" s="83">
        <f t="shared" si="368"/>
        <v>0</v>
      </c>
      <c r="AK901" s="84" t="s">
        <v>77</v>
      </c>
      <c r="AL901" s="75" t="s">
        <v>77</v>
      </c>
      <c r="AM901" s="85" t="s">
        <v>77</v>
      </c>
      <c r="AN901" s="82"/>
      <c r="AO901" s="75"/>
      <c r="AP901" s="85"/>
      <c r="AQ901" s="82" t="s">
        <v>75</v>
      </c>
      <c r="AR901" s="75" t="s">
        <v>75</v>
      </c>
      <c r="AS901" s="75" t="s">
        <v>75</v>
      </c>
      <c r="AT901" s="75" t="s">
        <v>75</v>
      </c>
      <c r="AU901" s="76" t="s">
        <v>75</v>
      </c>
      <c r="AV901" s="86">
        <f t="shared" si="270"/>
        <v>0</v>
      </c>
      <c r="AW901" s="78"/>
      <c r="AX901" s="78"/>
      <c r="AY901" s="78"/>
      <c r="AZ901" s="78"/>
      <c r="BA901" s="78"/>
      <c r="BB901" s="78"/>
      <c r="BC901" s="78"/>
      <c r="BD901" s="78"/>
      <c r="BE901" s="81"/>
    </row>
    <row r="902" spans="1:57" ht="34.049999999999997" customHeight="1" x14ac:dyDescent="0.3">
      <c r="A902" s="702"/>
      <c r="B902" s="716"/>
      <c r="C902" s="672"/>
      <c r="D902" s="72" t="s">
        <v>78</v>
      </c>
      <c r="E902" s="678"/>
      <c r="F902" s="672"/>
      <c r="G902" s="73">
        <f t="shared" si="269"/>
        <v>0</v>
      </c>
      <c r="H902" s="74">
        <f t="shared" si="275"/>
        <v>0</v>
      </c>
      <c r="I902" s="75"/>
      <c r="J902" s="75"/>
      <c r="K902" s="75"/>
      <c r="L902" s="76"/>
      <c r="M902" s="77">
        <f t="shared" si="341"/>
        <v>0</v>
      </c>
      <c r="N902" s="78"/>
      <c r="O902" s="78"/>
      <c r="P902" s="78"/>
      <c r="Q902" s="87"/>
      <c r="R902" s="79"/>
      <c r="S902" s="80"/>
      <c r="T902" s="78"/>
      <c r="U902" s="78"/>
      <c r="V902" s="78"/>
      <c r="W902" s="78"/>
      <c r="X902" s="81"/>
      <c r="Y902" s="62"/>
      <c r="Z902" s="63"/>
      <c r="AA902" s="64"/>
      <c r="AB902" s="142"/>
      <c r="AC902" s="142"/>
      <c r="AD902" s="142"/>
      <c r="AE902" s="65"/>
      <c r="AF902" s="66"/>
      <c r="AG902" s="82"/>
      <c r="AH902" s="76"/>
      <c r="AI902" s="82"/>
      <c r="AJ902" s="83">
        <f>SUM(AK902:AM902)</f>
        <v>0</v>
      </c>
      <c r="AK902" s="84"/>
      <c r="AL902" s="75"/>
      <c r="AM902" s="85"/>
      <c r="AN902" s="82" t="s">
        <v>75</v>
      </c>
      <c r="AO902" s="75" t="s">
        <v>75</v>
      </c>
      <c r="AP902" s="85" t="s">
        <v>75</v>
      </c>
      <c r="AQ902" s="82" t="s">
        <v>75</v>
      </c>
      <c r="AR902" s="75" t="s">
        <v>75</v>
      </c>
      <c r="AS902" s="75" t="s">
        <v>75</v>
      </c>
      <c r="AT902" s="75" t="s">
        <v>75</v>
      </c>
      <c r="AU902" s="76" t="s">
        <v>75</v>
      </c>
      <c r="AV902" s="86">
        <f t="shared" si="270"/>
        <v>0</v>
      </c>
      <c r="AW902" s="78"/>
      <c r="AX902" s="78"/>
      <c r="AY902" s="78"/>
      <c r="AZ902" s="78"/>
      <c r="BA902" s="78"/>
      <c r="BB902" s="78"/>
      <c r="BC902" s="78"/>
      <c r="BD902" s="78"/>
      <c r="BE902" s="81"/>
    </row>
    <row r="903" spans="1:57" ht="34.049999999999997" customHeight="1" x14ac:dyDescent="0.3">
      <c r="A903" s="702"/>
      <c r="B903" s="716"/>
      <c r="C903" s="672"/>
      <c r="D903" s="72" t="s">
        <v>79</v>
      </c>
      <c r="E903" s="678"/>
      <c r="F903" s="672"/>
      <c r="G903" s="73">
        <f t="shared" si="269"/>
        <v>8</v>
      </c>
      <c r="H903" s="74">
        <f t="shared" si="275"/>
        <v>0</v>
      </c>
      <c r="I903" s="75"/>
      <c r="J903" s="75"/>
      <c r="K903" s="75"/>
      <c r="L903" s="76"/>
      <c r="M903" s="77">
        <f t="shared" si="341"/>
        <v>8</v>
      </c>
      <c r="N903" s="78"/>
      <c r="O903" s="78"/>
      <c r="P903" s="78"/>
      <c r="Q903" s="78"/>
      <c r="R903" s="79">
        <v>8</v>
      </c>
      <c r="S903" s="80">
        <v>8</v>
      </c>
      <c r="T903" s="78"/>
      <c r="U903" s="78"/>
      <c r="V903" s="78"/>
      <c r="W903" s="78"/>
      <c r="X903" s="81"/>
      <c r="Y903" s="62">
        <v>7</v>
      </c>
      <c r="Z903" s="63">
        <v>1</v>
      </c>
      <c r="AA903" s="64"/>
      <c r="AB903" s="142">
        <v>3</v>
      </c>
      <c r="AC903" s="142">
        <v>3</v>
      </c>
      <c r="AD903" s="142">
        <v>4</v>
      </c>
      <c r="AE903" s="65">
        <v>8</v>
      </c>
      <c r="AF903" s="66">
        <v>3</v>
      </c>
      <c r="AG903" s="82">
        <v>46</v>
      </c>
      <c r="AH903" s="76">
        <v>22</v>
      </c>
      <c r="AI903" s="82">
        <v>109</v>
      </c>
      <c r="AJ903" s="83">
        <f t="shared" ref="AJ903:AJ904" si="369">SUM(AQ903:AU903)</f>
        <v>8</v>
      </c>
      <c r="AK903" s="84" t="s">
        <v>77</v>
      </c>
      <c r="AL903" s="75" t="s">
        <v>77</v>
      </c>
      <c r="AM903" s="85" t="s">
        <v>77</v>
      </c>
      <c r="AN903" s="82" t="s">
        <v>75</v>
      </c>
      <c r="AO903" s="75" t="s">
        <v>75</v>
      </c>
      <c r="AP903" s="85" t="s">
        <v>75</v>
      </c>
      <c r="AQ903" s="88"/>
      <c r="AR903" s="76">
        <v>3</v>
      </c>
      <c r="AS903" s="76">
        <v>3</v>
      </c>
      <c r="AT903" s="76">
        <v>2</v>
      </c>
      <c r="AU903" s="85"/>
      <c r="AV903" s="86">
        <f t="shared" si="270"/>
        <v>0</v>
      </c>
      <c r="AW903" s="78"/>
      <c r="AX903" s="78"/>
      <c r="AY903" s="78"/>
      <c r="AZ903" s="78"/>
      <c r="BA903" s="78"/>
      <c r="BB903" s="78"/>
      <c r="BC903" s="78"/>
      <c r="BD903" s="78"/>
      <c r="BE903" s="81"/>
    </row>
    <row r="904" spans="1:57" ht="34.049999999999997" customHeight="1" x14ac:dyDescent="0.3">
      <c r="A904" s="702"/>
      <c r="B904" s="717"/>
      <c r="C904" s="673"/>
      <c r="D904" s="89" t="s">
        <v>80</v>
      </c>
      <c r="E904" s="679"/>
      <c r="F904" s="673"/>
      <c r="G904" s="90">
        <f t="shared" si="269"/>
        <v>0</v>
      </c>
      <c r="H904" s="91">
        <f t="shared" si="275"/>
        <v>0</v>
      </c>
      <c r="I904" s="92"/>
      <c r="J904" s="92"/>
      <c r="K904" s="92"/>
      <c r="L904" s="93"/>
      <c r="M904" s="94">
        <f t="shared" si="341"/>
        <v>0</v>
      </c>
      <c r="N904" s="95"/>
      <c r="O904" s="95"/>
      <c r="P904" s="95"/>
      <c r="Q904" s="95"/>
      <c r="R904" s="96"/>
      <c r="S904" s="97"/>
      <c r="T904" s="98"/>
      <c r="U904" s="98"/>
      <c r="V904" s="98"/>
      <c r="W904" s="98"/>
      <c r="X904" s="99"/>
      <c r="Y904" s="100"/>
      <c r="Z904" s="81"/>
      <c r="AA904" s="82"/>
      <c r="AB904" s="123"/>
      <c r="AC904" s="123"/>
      <c r="AD904" s="123"/>
      <c r="AE904" s="75"/>
      <c r="AF904" s="76"/>
      <c r="AG904" s="101"/>
      <c r="AH904" s="102"/>
      <c r="AI904" s="103"/>
      <c r="AJ904" s="104">
        <f t="shared" si="369"/>
        <v>0</v>
      </c>
      <c r="AK904" s="105" t="s">
        <v>75</v>
      </c>
      <c r="AL904" s="92" t="s">
        <v>75</v>
      </c>
      <c r="AM904" s="106" t="s">
        <v>75</v>
      </c>
      <c r="AN904" s="103" t="s">
        <v>75</v>
      </c>
      <c r="AO904" s="92" t="s">
        <v>77</v>
      </c>
      <c r="AP904" s="106" t="s">
        <v>77</v>
      </c>
      <c r="AQ904" s="103"/>
      <c r="AR904" s="92"/>
      <c r="AS904" s="92"/>
      <c r="AT904" s="92"/>
      <c r="AU904" s="93"/>
      <c r="AV904" s="107">
        <f t="shared" si="270"/>
        <v>0</v>
      </c>
      <c r="AW904" s="98"/>
      <c r="AX904" s="98"/>
      <c r="AY904" s="98"/>
      <c r="AZ904" s="98"/>
      <c r="BA904" s="98"/>
      <c r="BB904" s="98"/>
      <c r="BC904" s="98"/>
      <c r="BD904" s="98"/>
      <c r="BE904" s="99"/>
    </row>
    <row r="905" spans="1:57" ht="34.049999999999997" customHeight="1" x14ac:dyDescent="0.3">
      <c r="A905" s="702"/>
      <c r="B905" s="715" t="s">
        <v>443</v>
      </c>
      <c r="C905" s="733" t="s">
        <v>444</v>
      </c>
      <c r="D905" s="51" t="s">
        <v>74</v>
      </c>
      <c r="E905" s="724">
        <v>35</v>
      </c>
      <c r="F905" s="681">
        <f>E905-SUM(M905:M909)</f>
        <v>10</v>
      </c>
      <c r="G905" s="53">
        <f t="shared" si="269"/>
        <v>2</v>
      </c>
      <c r="H905" s="54">
        <f t="shared" si="275"/>
        <v>0</v>
      </c>
      <c r="I905" s="55"/>
      <c r="J905" s="55"/>
      <c r="K905" s="55"/>
      <c r="L905" s="56"/>
      <c r="M905" s="57">
        <f t="shared" si="341"/>
        <v>2</v>
      </c>
      <c r="N905" s="58"/>
      <c r="O905" s="58"/>
      <c r="P905" s="58"/>
      <c r="Q905" s="58"/>
      <c r="R905" s="61">
        <v>2</v>
      </c>
      <c r="S905" s="62"/>
      <c r="T905" s="62"/>
      <c r="U905" s="62"/>
      <c r="V905" s="108">
        <v>2</v>
      </c>
      <c r="W905" s="108"/>
      <c r="X905" s="63"/>
      <c r="Y905" s="60">
        <v>1</v>
      </c>
      <c r="Z905" s="61">
        <v>1</v>
      </c>
      <c r="AA905" s="67"/>
      <c r="AB905" s="150">
        <v>1</v>
      </c>
      <c r="AC905" s="150">
        <v>1</v>
      </c>
      <c r="AD905" s="150"/>
      <c r="AE905" s="55">
        <v>2</v>
      </c>
      <c r="AF905" s="56"/>
      <c r="AG905" s="67">
        <v>34</v>
      </c>
      <c r="AH905" s="70">
        <v>12</v>
      </c>
      <c r="AI905" s="69">
        <v>20</v>
      </c>
      <c r="AJ905" s="68">
        <f t="shared" ref="AJ905:AJ906" si="370">SUM(AN905:AP905)</f>
        <v>2</v>
      </c>
      <c r="AK905" s="69" t="s">
        <v>75</v>
      </c>
      <c r="AL905" s="55" t="s">
        <v>75</v>
      </c>
      <c r="AM905" s="70" t="s">
        <v>75</v>
      </c>
      <c r="AN905" s="67"/>
      <c r="AO905" s="55">
        <v>1</v>
      </c>
      <c r="AP905" s="70">
        <v>1</v>
      </c>
      <c r="AQ905" s="67" t="s">
        <v>75</v>
      </c>
      <c r="AR905" s="55" t="s">
        <v>75</v>
      </c>
      <c r="AS905" s="55" t="s">
        <v>75</v>
      </c>
      <c r="AT905" s="55" t="s">
        <v>75</v>
      </c>
      <c r="AU905" s="70" t="s">
        <v>75</v>
      </c>
      <c r="AV905" s="71">
        <f t="shared" si="270"/>
        <v>0</v>
      </c>
      <c r="AW905" s="108"/>
      <c r="AX905" s="108"/>
      <c r="AY905" s="108"/>
      <c r="AZ905" s="108"/>
      <c r="BA905" s="108"/>
      <c r="BB905" s="108"/>
      <c r="BC905" s="108"/>
      <c r="BD905" s="108"/>
      <c r="BE905" s="63"/>
    </row>
    <row r="906" spans="1:57" ht="34.049999999999997" customHeight="1" x14ac:dyDescent="0.3">
      <c r="A906" s="702"/>
      <c r="B906" s="716"/>
      <c r="C906" s="672"/>
      <c r="D906" s="72" t="s">
        <v>76</v>
      </c>
      <c r="E906" s="678"/>
      <c r="F906" s="672"/>
      <c r="G906" s="73">
        <f t="shared" si="269"/>
        <v>0</v>
      </c>
      <c r="H906" s="74">
        <f t="shared" si="275"/>
        <v>0</v>
      </c>
      <c r="I906" s="75"/>
      <c r="J906" s="75"/>
      <c r="K906" s="75"/>
      <c r="L906" s="76"/>
      <c r="M906" s="77">
        <f t="shared" si="341"/>
        <v>0</v>
      </c>
      <c r="N906" s="78"/>
      <c r="O906" s="78"/>
      <c r="P906" s="78"/>
      <c r="Q906" s="78"/>
      <c r="R906" s="81"/>
      <c r="S906" s="62"/>
      <c r="T906" s="62"/>
      <c r="U906" s="62"/>
      <c r="V906" s="108"/>
      <c r="W906" s="108"/>
      <c r="X906" s="63"/>
      <c r="Y906" s="109"/>
      <c r="Z906" s="63"/>
      <c r="AA906" s="64"/>
      <c r="AB906" s="142"/>
      <c r="AC906" s="142"/>
      <c r="AD906" s="142"/>
      <c r="AE906" s="65"/>
      <c r="AF906" s="66"/>
      <c r="AG906" s="82"/>
      <c r="AH906" s="85"/>
      <c r="AI906" s="84"/>
      <c r="AJ906" s="83">
        <f t="shared" si="370"/>
        <v>0</v>
      </c>
      <c r="AK906" s="84" t="s">
        <v>77</v>
      </c>
      <c r="AL906" s="75" t="s">
        <v>77</v>
      </c>
      <c r="AM906" s="85" t="s">
        <v>77</v>
      </c>
      <c r="AN906" s="82"/>
      <c r="AO906" s="75"/>
      <c r="AP906" s="85"/>
      <c r="AQ906" s="82" t="s">
        <v>75</v>
      </c>
      <c r="AR906" s="75" t="s">
        <v>75</v>
      </c>
      <c r="AS906" s="75" t="s">
        <v>75</v>
      </c>
      <c r="AT906" s="75" t="s">
        <v>75</v>
      </c>
      <c r="AU906" s="85" t="s">
        <v>75</v>
      </c>
      <c r="AV906" s="86">
        <f t="shared" si="270"/>
        <v>0</v>
      </c>
      <c r="AW906" s="108"/>
      <c r="AX906" s="108"/>
      <c r="AY906" s="108"/>
      <c r="AZ906" s="108"/>
      <c r="BA906" s="108"/>
      <c r="BB906" s="108"/>
      <c r="BC906" s="108"/>
      <c r="BD906" s="108"/>
      <c r="BE906" s="63"/>
    </row>
    <row r="907" spans="1:57" ht="34.049999999999997" customHeight="1" x14ac:dyDescent="0.3">
      <c r="A907" s="702"/>
      <c r="B907" s="716"/>
      <c r="C907" s="672"/>
      <c r="D907" s="72" t="s">
        <v>78</v>
      </c>
      <c r="E907" s="678"/>
      <c r="F907" s="672"/>
      <c r="G907" s="73">
        <f t="shared" si="269"/>
        <v>0</v>
      </c>
      <c r="H907" s="74">
        <f t="shared" si="275"/>
        <v>0</v>
      </c>
      <c r="I907" s="75"/>
      <c r="J907" s="75"/>
      <c r="K907" s="75"/>
      <c r="L907" s="76"/>
      <c r="M907" s="77">
        <f t="shared" si="341"/>
        <v>0</v>
      </c>
      <c r="N907" s="78"/>
      <c r="O907" s="78"/>
      <c r="P907" s="78"/>
      <c r="Q907" s="78"/>
      <c r="R907" s="81"/>
      <c r="S907" s="62"/>
      <c r="T907" s="62"/>
      <c r="U907" s="62"/>
      <c r="V907" s="108"/>
      <c r="W907" s="108"/>
      <c r="X907" s="63"/>
      <c r="Y907" s="109"/>
      <c r="Z907" s="63"/>
      <c r="AA907" s="64"/>
      <c r="AB907" s="142"/>
      <c r="AC907" s="142"/>
      <c r="AD907" s="142"/>
      <c r="AE907" s="65"/>
      <c r="AF907" s="66"/>
      <c r="AG907" s="82"/>
      <c r="AH907" s="85"/>
      <c r="AI907" s="84"/>
      <c r="AJ907" s="83">
        <f>SUM(AK907:AM907)</f>
        <v>0</v>
      </c>
      <c r="AK907" s="84"/>
      <c r="AL907" s="75"/>
      <c r="AM907" s="85"/>
      <c r="AN907" s="82" t="s">
        <v>75</v>
      </c>
      <c r="AO907" s="75" t="s">
        <v>75</v>
      </c>
      <c r="AP907" s="85" t="s">
        <v>75</v>
      </c>
      <c r="AQ907" s="82" t="s">
        <v>75</v>
      </c>
      <c r="AR907" s="75" t="s">
        <v>75</v>
      </c>
      <c r="AS907" s="75" t="s">
        <v>75</v>
      </c>
      <c r="AT907" s="75" t="s">
        <v>75</v>
      </c>
      <c r="AU907" s="85" t="s">
        <v>75</v>
      </c>
      <c r="AV907" s="86">
        <f t="shared" si="270"/>
        <v>0</v>
      </c>
      <c r="AW907" s="108"/>
      <c r="AX907" s="108"/>
      <c r="AY907" s="108"/>
      <c r="AZ907" s="108"/>
      <c r="BA907" s="108"/>
      <c r="BB907" s="108"/>
      <c r="BC907" s="108"/>
      <c r="BD907" s="108"/>
      <c r="BE907" s="63"/>
    </row>
    <row r="908" spans="1:57" ht="34.049999999999997" customHeight="1" x14ac:dyDescent="0.3">
      <c r="A908" s="702"/>
      <c r="B908" s="716"/>
      <c r="C908" s="672"/>
      <c r="D908" s="72" t="s">
        <v>79</v>
      </c>
      <c r="E908" s="678"/>
      <c r="F908" s="672"/>
      <c r="G908" s="73">
        <f t="shared" si="269"/>
        <v>24</v>
      </c>
      <c r="H908" s="74">
        <f t="shared" si="275"/>
        <v>0</v>
      </c>
      <c r="I908" s="75"/>
      <c r="J908" s="75"/>
      <c r="K908" s="75"/>
      <c r="L908" s="76"/>
      <c r="M908" s="77">
        <f t="shared" si="341"/>
        <v>23</v>
      </c>
      <c r="N908" s="78"/>
      <c r="O908" s="78"/>
      <c r="P908" s="78"/>
      <c r="Q908" s="78"/>
      <c r="R908" s="81">
        <v>23</v>
      </c>
      <c r="S908" s="62">
        <v>3</v>
      </c>
      <c r="T908" s="62"/>
      <c r="U908" s="62"/>
      <c r="V908" s="108">
        <v>20</v>
      </c>
      <c r="W908" s="108"/>
      <c r="X908" s="63"/>
      <c r="Y908" s="109">
        <v>22</v>
      </c>
      <c r="Z908" s="63">
        <v>1</v>
      </c>
      <c r="AA908" s="64"/>
      <c r="AB908" s="142">
        <v>7</v>
      </c>
      <c r="AC908" s="142">
        <v>6</v>
      </c>
      <c r="AD908" s="142">
        <v>1</v>
      </c>
      <c r="AE908" s="65">
        <v>5</v>
      </c>
      <c r="AF908" s="66"/>
      <c r="AG908" s="82">
        <v>43</v>
      </c>
      <c r="AH908" s="85">
        <v>22</v>
      </c>
      <c r="AI908" s="84">
        <v>116</v>
      </c>
      <c r="AJ908" s="83">
        <f t="shared" ref="AJ908:AJ909" si="371">SUM(AQ908:AU908)</f>
        <v>20</v>
      </c>
      <c r="AK908" s="84" t="s">
        <v>77</v>
      </c>
      <c r="AL908" s="75" t="s">
        <v>77</v>
      </c>
      <c r="AM908" s="85" t="s">
        <v>77</v>
      </c>
      <c r="AN908" s="82" t="s">
        <v>75</v>
      </c>
      <c r="AO908" s="75" t="s">
        <v>75</v>
      </c>
      <c r="AP908" s="85" t="s">
        <v>75</v>
      </c>
      <c r="AQ908" s="82"/>
      <c r="AR908" s="75">
        <v>1</v>
      </c>
      <c r="AS908" s="75">
        <v>8</v>
      </c>
      <c r="AT908" s="75">
        <v>11</v>
      </c>
      <c r="AU908" s="85"/>
      <c r="AV908" s="86">
        <f t="shared" si="270"/>
        <v>1</v>
      </c>
      <c r="AW908" s="108"/>
      <c r="AX908" s="108"/>
      <c r="AY908" s="108"/>
      <c r="AZ908" s="108"/>
      <c r="BA908" s="108"/>
      <c r="BB908" s="108"/>
      <c r="BC908" s="108"/>
      <c r="BD908" s="108">
        <v>1</v>
      </c>
      <c r="BE908" s="63"/>
    </row>
    <row r="909" spans="1:57" ht="34.049999999999997" customHeight="1" x14ac:dyDescent="0.3">
      <c r="A909" s="702"/>
      <c r="B909" s="717"/>
      <c r="C909" s="734"/>
      <c r="D909" s="89" t="s">
        <v>80</v>
      </c>
      <c r="E909" s="679"/>
      <c r="F909" s="673"/>
      <c r="G909" s="90">
        <f t="shared" si="269"/>
        <v>0</v>
      </c>
      <c r="H909" s="91">
        <f t="shared" si="275"/>
        <v>0</v>
      </c>
      <c r="I909" s="92"/>
      <c r="J909" s="92"/>
      <c r="K909" s="92"/>
      <c r="L909" s="93"/>
      <c r="M909" s="110">
        <f t="shared" si="341"/>
        <v>0</v>
      </c>
      <c r="N909" s="98"/>
      <c r="O909" s="98"/>
      <c r="P909" s="98"/>
      <c r="Q909" s="98"/>
      <c r="R909" s="99"/>
      <c r="S909" s="100"/>
      <c r="T909" s="100"/>
      <c r="U909" s="100"/>
      <c r="V909" s="78"/>
      <c r="W909" s="78"/>
      <c r="X909" s="81"/>
      <c r="Y909" s="80"/>
      <c r="Z909" s="81"/>
      <c r="AA909" s="82"/>
      <c r="AB909" s="75"/>
      <c r="AC909" s="75"/>
      <c r="AD909" s="75"/>
      <c r="AE909" s="75"/>
      <c r="AF909" s="76"/>
      <c r="AG909" s="103"/>
      <c r="AH909" s="106"/>
      <c r="AI909" s="111"/>
      <c r="AJ909" s="112">
        <f t="shared" si="371"/>
        <v>0</v>
      </c>
      <c r="AK909" s="105" t="s">
        <v>75</v>
      </c>
      <c r="AL909" s="92" t="s">
        <v>75</v>
      </c>
      <c r="AM909" s="106" t="s">
        <v>75</v>
      </c>
      <c r="AN909" s="103" t="s">
        <v>75</v>
      </c>
      <c r="AO909" s="92" t="s">
        <v>77</v>
      </c>
      <c r="AP909" s="106" t="s">
        <v>77</v>
      </c>
      <c r="AQ909" s="103"/>
      <c r="AR909" s="92"/>
      <c r="AS909" s="92"/>
      <c r="AT909" s="92"/>
      <c r="AU909" s="106"/>
      <c r="AV909" s="107">
        <f t="shared" si="270"/>
        <v>0</v>
      </c>
      <c r="AW909" s="78"/>
      <c r="AX909" s="78"/>
      <c r="AY909" s="78"/>
      <c r="AZ909" s="78"/>
      <c r="BA909" s="78"/>
      <c r="BB909" s="78"/>
      <c r="BC909" s="78"/>
      <c r="BD909" s="78"/>
      <c r="BE909" s="81"/>
    </row>
    <row r="910" spans="1:57" ht="34.049999999999997" customHeight="1" x14ac:dyDescent="0.3">
      <c r="A910" s="702"/>
      <c r="B910" s="715" t="s">
        <v>445</v>
      </c>
      <c r="C910" s="732" t="s">
        <v>446</v>
      </c>
      <c r="D910" s="51" t="s">
        <v>74</v>
      </c>
      <c r="E910" s="724">
        <v>30</v>
      </c>
      <c r="F910" s="681">
        <f>E910-SUM(M910:M914)</f>
        <v>15</v>
      </c>
      <c r="G910" s="53">
        <f t="shared" si="269"/>
        <v>0</v>
      </c>
      <c r="H910" s="54">
        <f t="shared" si="275"/>
        <v>0</v>
      </c>
      <c r="I910" s="55"/>
      <c r="J910" s="55"/>
      <c r="K910" s="55"/>
      <c r="L910" s="56"/>
      <c r="M910" s="57">
        <f t="shared" si="341"/>
        <v>0</v>
      </c>
      <c r="N910" s="58"/>
      <c r="O910" s="58"/>
      <c r="P910" s="58"/>
      <c r="Q910" s="58"/>
      <c r="R910" s="61"/>
      <c r="S910" s="113"/>
      <c r="T910" s="113"/>
      <c r="U910" s="113"/>
      <c r="V910" s="58"/>
      <c r="W910" s="58"/>
      <c r="X910" s="61"/>
      <c r="Y910" s="60"/>
      <c r="Z910" s="61"/>
      <c r="AA910" s="67"/>
      <c r="AB910" s="55"/>
      <c r="AC910" s="55"/>
      <c r="AD910" s="55"/>
      <c r="AE910" s="55"/>
      <c r="AF910" s="56"/>
      <c r="AG910" s="67"/>
      <c r="AH910" s="70"/>
      <c r="AI910" s="69"/>
      <c r="AJ910" s="68">
        <f t="shared" ref="AJ910:AJ911" si="372">SUM(AN910:AP910)</f>
        <v>0</v>
      </c>
      <c r="AK910" s="69" t="s">
        <v>75</v>
      </c>
      <c r="AL910" s="55" t="s">
        <v>75</v>
      </c>
      <c r="AM910" s="70" t="s">
        <v>75</v>
      </c>
      <c r="AN910" s="67"/>
      <c r="AO910" s="55"/>
      <c r="AP910" s="70"/>
      <c r="AQ910" s="67" t="s">
        <v>75</v>
      </c>
      <c r="AR910" s="55" t="s">
        <v>75</v>
      </c>
      <c r="AS910" s="55" t="s">
        <v>75</v>
      </c>
      <c r="AT910" s="55" t="s">
        <v>75</v>
      </c>
      <c r="AU910" s="70" t="s">
        <v>75</v>
      </c>
      <c r="AV910" s="71">
        <f t="shared" si="270"/>
        <v>0</v>
      </c>
      <c r="AW910" s="58"/>
      <c r="AX910" s="58"/>
      <c r="AY910" s="58"/>
      <c r="AZ910" s="58"/>
      <c r="BA910" s="58"/>
      <c r="BB910" s="58"/>
      <c r="BC910" s="58"/>
      <c r="BD910" s="58"/>
      <c r="BE910" s="61"/>
    </row>
    <row r="911" spans="1:57" ht="34.049999999999997" customHeight="1" x14ac:dyDescent="0.3">
      <c r="A911" s="702"/>
      <c r="B911" s="716"/>
      <c r="C911" s="672"/>
      <c r="D911" s="72" t="s">
        <v>76</v>
      </c>
      <c r="E911" s="678"/>
      <c r="F911" s="672"/>
      <c r="G911" s="73">
        <f t="shared" si="269"/>
        <v>0</v>
      </c>
      <c r="H911" s="74">
        <f t="shared" si="275"/>
        <v>0</v>
      </c>
      <c r="I911" s="75"/>
      <c r="J911" s="75"/>
      <c r="K911" s="75"/>
      <c r="L911" s="76"/>
      <c r="M911" s="77">
        <f t="shared" si="341"/>
        <v>0</v>
      </c>
      <c r="N911" s="78"/>
      <c r="O911" s="78"/>
      <c r="P911" s="78"/>
      <c r="Q911" s="78"/>
      <c r="R911" s="81"/>
      <c r="S911" s="62"/>
      <c r="T911" s="62"/>
      <c r="U911" s="62"/>
      <c r="V911" s="108"/>
      <c r="W911" s="108"/>
      <c r="X911" s="63"/>
      <c r="Y911" s="109"/>
      <c r="Z911" s="63"/>
      <c r="AA911" s="64"/>
      <c r="AB911" s="65"/>
      <c r="AC911" s="65"/>
      <c r="AD911" s="65"/>
      <c r="AE911" s="65"/>
      <c r="AF911" s="66"/>
      <c r="AG911" s="82"/>
      <c r="AH911" s="85"/>
      <c r="AI911" s="84"/>
      <c r="AJ911" s="83">
        <f t="shared" si="372"/>
        <v>0</v>
      </c>
      <c r="AK911" s="84" t="s">
        <v>77</v>
      </c>
      <c r="AL911" s="75" t="s">
        <v>77</v>
      </c>
      <c r="AM911" s="85" t="s">
        <v>77</v>
      </c>
      <c r="AN911" s="82"/>
      <c r="AO911" s="75"/>
      <c r="AP911" s="85"/>
      <c r="AQ911" s="82" t="s">
        <v>75</v>
      </c>
      <c r="AR911" s="75" t="s">
        <v>75</v>
      </c>
      <c r="AS911" s="75" t="s">
        <v>75</v>
      </c>
      <c r="AT911" s="75" t="s">
        <v>75</v>
      </c>
      <c r="AU911" s="85" t="s">
        <v>75</v>
      </c>
      <c r="AV911" s="86">
        <f t="shared" si="270"/>
        <v>0</v>
      </c>
      <c r="AW911" s="108"/>
      <c r="AX911" s="108"/>
      <c r="AY911" s="108"/>
      <c r="AZ911" s="108"/>
      <c r="BA911" s="108"/>
      <c r="BB911" s="108"/>
      <c r="BC911" s="108"/>
      <c r="BD911" s="108"/>
      <c r="BE911" s="63"/>
    </row>
    <row r="912" spans="1:57" ht="34.049999999999997" customHeight="1" x14ac:dyDescent="0.3">
      <c r="A912" s="702"/>
      <c r="B912" s="716"/>
      <c r="C912" s="672"/>
      <c r="D912" s="72" t="s">
        <v>78</v>
      </c>
      <c r="E912" s="678"/>
      <c r="F912" s="672"/>
      <c r="G912" s="73">
        <f t="shared" si="269"/>
        <v>0</v>
      </c>
      <c r="H912" s="74">
        <f t="shared" si="275"/>
        <v>0</v>
      </c>
      <c r="I912" s="75"/>
      <c r="J912" s="75"/>
      <c r="K912" s="75"/>
      <c r="L912" s="76"/>
      <c r="M912" s="77">
        <f t="shared" si="341"/>
        <v>0</v>
      </c>
      <c r="N912" s="78"/>
      <c r="O912" s="78"/>
      <c r="P912" s="78"/>
      <c r="Q912" s="78"/>
      <c r="R912" s="81"/>
      <c r="S912" s="62"/>
      <c r="T912" s="62"/>
      <c r="U912" s="62"/>
      <c r="V912" s="108"/>
      <c r="W912" s="108"/>
      <c r="X912" s="63"/>
      <c r="Y912" s="109"/>
      <c r="Z912" s="63"/>
      <c r="AA912" s="64"/>
      <c r="AB912" s="65"/>
      <c r="AC912" s="65"/>
      <c r="AD912" s="65"/>
      <c r="AE912" s="65"/>
      <c r="AF912" s="66"/>
      <c r="AG912" s="82"/>
      <c r="AH912" s="85"/>
      <c r="AI912" s="84"/>
      <c r="AJ912" s="83">
        <f>SUM(AK912:AM912)</f>
        <v>0</v>
      </c>
      <c r="AK912" s="84"/>
      <c r="AL912" s="75"/>
      <c r="AM912" s="85"/>
      <c r="AN912" s="82" t="s">
        <v>75</v>
      </c>
      <c r="AO912" s="75" t="s">
        <v>75</v>
      </c>
      <c r="AP912" s="85" t="s">
        <v>75</v>
      </c>
      <c r="AQ912" s="82" t="s">
        <v>75</v>
      </c>
      <c r="AR912" s="75" t="s">
        <v>75</v>
      </c>
      <c r="AS912" s="75" t="s">
        <v>75</v>
      </c>
      <c r="AT912" s="75" t="s">
        <v>75</v>
      </c>
      <c r="AU912" s="85" t="s">
        <v>75</v>
      </c>
      <c r="AV912" s="86">
        <f t="shared" si="270"/>
        <v>0</v>
      </c>
      <c r="AW912" s="108"/>
      <c r="AX912" s="108"/>
      <c r="AY912" s="108"/>
      <c r="AZ912" s="108"/>
      <c r="BA912" s="108"/>
      <c r="BB912" s="108"/>
      <c r="BC912" s="108"/>
      <c r="BD912" s="108"/>
      <c r="BE912" s="63"/>
    </row>
    <row r="913" spans="1:57" ht="34.049999999999997" customHeight="1" x14ac:dyDescent="0.3">
      <c r="A913" s="702"/>
      <c r="B913" s="716"/>
      <c r="C913" s="672"/>
      <c r="D913" s="72" t="s">
        <v>79</v>
      </c>
      <c r="E913" s="678"/>
      <c r="F913" s="672"/>
      <c r="G913" s="73">
        <f t="shared" si="269"/>
        <v>16</v>
      </c>
      <c r="H913" s="74">
        <f t="shared" si="275"/>
        <v>1</v>
      </c>
      <c r="I913" s="75"/>
      <c r="J913" s="75"/>
      <c r="K913" s="75">
        <v>1</v>
      </c>
      <c r="L913" s="76"/>
      <c r="M913" s="77">
        <f t="shared" si="341"/>
        <v>15</v>
      </c>
      <c r="N913" s="78"/>
      <c r="O913" s="78"/>
      <c r="P913" s="78"/>
      <c r="Q913" s="78"/>
      <c r="R913" s="81">
        <v>15</v>
      </c>
      <c r="S913" s="62">
        <v>1</v>
      </c>
      <c r="T913" s="62"/>
      <c r="U913" s="62"/>
      <c r="V913" s="108">
        <v>14</v>
      </c>
      <c r="W913" s="108"/>
      <c r="X913" s="137"/>
      <c r="Y913" s="140">
        <v>14</v>
      </c>
      <c r="Z913" s="137">
        <v>1</v>
      </c>
      <c r="AA913" s="141"/>
      <c r="AB913" s="142">
        <v>9</v>
      </c>
      <c r="AC913" s="142">
        <v>9</v>
      </c>
      <c r="AD913" s="142">
        <v>2</v>
      </c>
      <c r="AE913" s="65">
        <v>9</v>
      </c>
      <c r="AF913" s="66">
        <v>1</v>
      </c>
      <c r="AG913" s="82">
        <v>39</v>
      </c>
      <c r="AH913" s="85">
        <v>17</v>
      </c>
      <c r="AI913" s="84">
        <v>95</v>
      </c>
      <c r="AJ913" s="83">
        <f t="shared" ref="AJ913:AJ914" si="373">SUM(AQ913:AU913)</f>
        <v>15</v>
      </c>
      <c r="AK913" s="84" t="s">
        <v>77</v>
      </c>
      <c r="AL913" s="75" t="s">
        <v>77</v>
      </c>
      <c r="AM913" s="85" t="s">
        <v>77</v>
      </c>
      <c r="AN913" s="82" t="s">
        <v>75</v>
      </c>
      <c r="AO913" s="75" t="s">
        <v>75</v>
      </c>
      <c r="AP913" s="85" t="s">
        <v>75</v>
      </c>
      <c r="AQ913" s="82">
        <v>1</v>
      </c>
      <c r="AR913" s="75"/>
      <c r="AS913" s="75">
        <v>14</v>
      </c>
      <c r="AT913" s="75"/>
      <c r="AU913" s="85"/>
      <c r="AV913" s="86">
        <f t="shared" si="270"/>
        <v>1</v>
      </c>
      <c r="AW913" s="108"/>
      <c r="AX913" s="108"/>
      <c r="AY913" s="108"/>
      <c r="AZ913" s="108"/>
      <c r="BA913" s="108"/>
      <c r="BB913" s="108"/>
      <c r="BC913" s="108"/>
      <c r="BD913" s="108">
        <v>1</v>
      </c>
      <c r="BE913" s="63"/>
    </row>
    <row r="914" spans="1:57" ht="34.049999999999997" customHeight="1" x14ac:dyDescent="0.3">
      <c r="A914" s="702"/>
      <c r="B914" s="717"/>
      <c r="C914" s="673"/>
      <c r="D914" s="89" t="s">
        <v>80</v>
      </c>
      <c r="E914" s="679"/>
      <c r="F914" s="673"/>
      <c r="G914" s="90">
        <f t="shared" si="269"/>
        <v>0</v>
      </c>
      <c r="H914" s="91">
        <f t="shared" si="275"/>
        <v>0</v>
      </c>
      <c r="I914" s="92"/>
      <c r="J914" s="92"/>
      <c r="K914" s="92"/>
      <c r="L914" s="93"/>
      <c r="M914" s="110">
        <f t="shared" si="341"/>
        <v>0</v>
      </c>
      <c r="N914" s="98"/>
      <c r="O914" s="98"/>
      <c r="P914" s="98"/>
      <c r="Q914" s="98"/>
      <c r="R914" s="99"/>
      <c r="S914" s="114"/>
      <c r="T914" s="114"/>
      <c r="U914" s="114"/>
      <c r="V914" s="98"/>
      <c r="W914" s="98"/>
      <c r="X914" s="99"/>
      <c r="Y914" s="97"/>
      <c r="Z914" s="99"/>
      <c r="AA914" s="103"/>
      <c r="AB914" s="92"/>
      <c r="AC914" s="92"/>
      <c r="AD914" s="92"/>
      <c r="AE914" s="92"/>
      <c r="AF914" s="93"/>
      <c r="AG914" s="103"/>
      <c r="AH914" s="106"/>
      <c r="AI914" s="105"/>
      <c r="AJ914" s="104">
        <f t="shared" si="373"/>
        <v>0</v>
      </c>
      <c r="AK914" s="105" t="s">
        <v>75</v>
      </c>
      <c r="AL914" s="92" t="s">
        <v>75</v>
      </c>
      <c r="AM914" s="106" t="s">
        <v>75</v>
      </c>
      <c r="AN914" s="103" t="s">
        <v>75</v>
      </c>
      <c r="AO914" s="92" t="s">
        <v>77</v>
      </c>
      <c r="AP914" s="106" t="s">
        <v>77</v>
      </c>
      <c r="AQ914" s="103"/>
      <c r="AR914" s="92"/>
      <c r="AS914" s="92"/>
      <c r="AT914" s="92"/>
      <c r="AU914" s="106"/>
      <c r="AV914" s="107">
        <f t="shared" si="270"/>
        <v>0</v>
      </c>
      <c r="AW914" s="98"/>
      <c r="AX914" s="98"/>
      <c r="AY914" s="98"/>
      <c r="AZ914" s="98"/>
      <c r="BA914" s="98"/>
      <c r="BB914" s="98"/>
      <c r="BC914" s="98"/>
      <c r="BD914" s="98"/>
      <c r="BE914" s="99"/>
    </row>
    <row r="915" spans="1:57" ht="34.049999999999997" customHeight="1" x14ac:dyDescent="0.3">
      <c r="A915" s="702"/>
      <c r="B915" s="715" t="s">
        <v>447</v>
      </c>
      <c r="C915" s="733" t="s">
        <v>448</v>
      </c>
      <c r="D915" s="51" t="s">
        <v>74</v>
      </c>
      <c r="E915" s="724">
        <v>20</v>
      </c>
      <c r="F915" s="681">
        <f>E915-SUM(M915:M919)</f>
        <v>12</v>
      </c>
      <c r="G915" s="53">
        <f t="shared" si="269"/>
        <v>0</v>
      </c>
      <c r="H915" s="54">
        <f t="shared" si="275"/>
        <v>0</v>
      </c>
      <c r="I915" s="55"/>
      <c r="J915" s="55"/>
      <c r="K915" s="55"/>
      <c r="L915" s="56"/>
      <c r="M915" s="57">
        <f t="shared" si="341"/>
        <v>0</v>
      </c>
      <c r="N915" s="58"/>
      <c r="O915" s="58"/>
      <c r="P915" s="58"/>
      <c r="Q915" s="58"/>
      <c r="R915" s="59"/>
      <c r="S915" s="60"/>
      <c r="T915" s="58"/>
      <c r="U915" s="58"/>
      <c r="V915" s="55"/>
      <c r="W915" s="58"/>
      <c r="X915" s="61"/>
      <c r="Y915" s="62"/>
      <c r="Z915" s="63"/>
      <c r="AA915" s="64"/>
      <c r="AB915" s="65"/>
      <c r="AC915" s="65"/>
      <c r="AD915" s="65"/>
      <c r="AE915" s="65"/>
      <c r="AF915" s="66"/>
      <c r="AG915" s="64"/>
      <c r="AH915" s="66"/>
      <c r="AI915" s="67"/>
      <c r="AJ915" s="68">
        <f t="shared" ref="AJ915:AJ916" si="374">SUM(AN915:AP915)</f>
        <v>0</v>
      </c>
      <c r="AK915" s="69" t="s">
        <v>75</v>
      </c>
      <c r="AL915" s="55" t="s">
        <v>75</v>
      </c>
      <c r="AM915" s="70" t="s">
        <v>75</v>
      </c>
      <c r="AN915" s="67"/>
      <c r="AO915" s="55"/>
      <c r="AP915" s="70"/>
      <c r="AQ915" s="67" t="s">
        <v>75</v>
      </c>
      <c r="AR915" s="55" t="s">
        <v>75</v>
      </c>
      <c r="AS915" s="55" t="s">
        <v>75</v>
      </c>
      <c r="AT915" s="55" t="s">
        <v>75</v>
      </c>
      <c r="AU915" s="56" t="s">
        <v>75</v>
      </c>
      <c r="AV915" s="71">
        <f t="shared" si="270"/>
        <v>0</v>
      </c>
      <c r="AW915" s="58"/>
      <c r="AX915" s="58"/>
      <c r="AY915" s="58"/>
      <c r="AZ915" s="58"/>
      <c r="BA915" s="58"/>
      <c r="BB915" s="58"/>
      <c r="BC915" s="58"/>
      <c r="BD915" s="58"/>
      <c r="BE915" s="61"/>
    </row>
    <row r="916" spans="1:57" ht="34.049999999999997" customHeight="1" x14ac:dyDescent="0.3">
      <c r="A916" s="702"/>
      <c r="B916" s="716"/>
      <c r="C916" s="672"/>
      <c r="D916" s="72" t="s">
        <v>76</v>
      </c>
      <c r="E916" s="678"/>
      <c r="F916" s="672"/>
      <c r="G916" s="73">
        <f t="shared" si="269"/>
        <v>0</v>
      </c>
      <c r="H916" s="74">
        <f t="shared" si="275"/>
        <v>0</v>
      </c>
      <c r="I916" s="75"/>
      <c r="J916" s="75"/>
      <c r="K916" s="75"/>
      <c r="L916" s="76"/>
      <c r="M916" s="77">
        <f t="shared" si="341"/>
        <v>0</v>
      </c>
      <c r="N916" s="78"/>
      <c r="O916" s="78"/>
      <c r="P916" s="78"/>
      <c r="Q916" s="78"/>
      <c r="R916" s="79"/>
      <c r="S916" s="80"/>
      <c r="T916" s="75"/>
      <c r="U916" s="75"/>
      <c r="V916" s="78"/>
      <c r="W916" s="78"/>
      <c r="X916" s="81"/>
      <c r="Y916" s="62"/>
      <c r="Z916" s="63"/>
      <c r="AA916" s="64"/>
      <c r="AB916" s="65"/>
      <c r="AC916" s="65"/>
      <c r="AD916" s="65"/>
      <c r="AE916" s="65"/>
      <c r="AF916" s="66"/>
      <c r="AG916" s="82"/>
      <c r="AH916" s="76"/>
      <c r="AI916" s="82"/>
      <c r="AJ916" s="83">
        <f t="shared" si="374"/>
        <v>0</v>
      </c>
      <c r="AK916" s="84" t="s">
        <v>77</v>
      </c>
      <c r="AL916" s="75" t="s">
        <v>77</v>
      </c>
      <c r="AM916" s="85" t="s">
        <v>77</v>
      </c>
      <c r="AN916" s="82"/>
      <c r="AO916" s="75"/>
      <c r="AP916" s="85"/>
      <c r="AQ916" s="82" t="s">
        <v>75</v>
      </c>
      <c r="AR916" s="75" t="s">
        <v>75</v>
      </c>
      <c r="AS916" s="75" t="s">
        <v>75</v>
      </c>
      <c r="AT916" s="75" t="s">
        <v>75</v>
      </c>
      <c r="AU916" s="76" t="s">
        <v>75</v>
      </c>
      <c r="AV916" s="86">
        <f t="shared" si="270"/>
        <v>0</v>
      </c>
      <c r="AW916" s="78"/>
      <c r="AX916" s="78"/>
      <c r="AY916" s="78"/>
      <c r="AZ916" s="78"/>
      <c r="BA916" s="78"/>
      <c r="BB916" s="78"/>
      <c r="BC916" s="78"/>
      <c r="BD916" s="78"/>
      <c r="BE916" s="81"/>
    </row>
    <row r="917" spans="1:57" ht="34.049999999999997" customHeight="1" x14ac:dyDescent="0.3">
      <c r="A917" s="702"/>
      <c r="B917" s="716"/>
      <c r="C917" s="672"/>
      <c r="D917" s="72" t="s">
        <v>78</v>
      </c>
      <c r="E917" s="678"/>
      <c r="F917" s="672"/>
      <c r="G917" s="73">
        <f t="shared" si="269"/>
        <v>0</v>
      </c>
      <c r="H917" s="74">
        <f t="shared" si="275"/>
        <v>0</v>
      </c>
      <c r="I917" s="75"/>
      <c r="J917" s="75"/>
      <c r="K917" s="75"/>
      <c r="L917" s="76"/>
      <c r="M917" s="77">
        <f t="shared" si="341"/>
        <v>0</v>
      </c>
      <c r="N917" s="78"/>
      <c r="O917" s="78"/>
      <c r="P917" s="78"/>
      <c r="Q917" s="87"/>
      <c r="R917" s="79"/>
      <c r="S917" s="80"/>
      <c r="T917" s="78"/>
      <c r="U917" s="78"/>
      <c r="V917" s="78"/>
      <c r="W917" s="78"/>
      <c r="X917" s="81"/>
      <c r="Y917" s="62"/>
      <c r="Z917" s="63"/>
      <c r="AA917" s="64"/>
      <c r="AB917" s="65"/>
      <c r="AC917" s="65"/>
      <c r="AD917" s="65"/>
      <c r="AE917" s="65"/>
      <c r="AF917" s="66"/>
      <c r="AG917" s="82"/>
      <c r="AH917" s="76"/>
      <c r="AI917" s="82"/>
      <c r="AJ917" s="83">
        <f>SUM(AK917:AM917)</f>
        <v>0</v>
      </c>
      <c r="AK917" s="84"/>
      <c r="AL917" s="75"/>
      <c r="AM917" s="85"/>
      <c r="AN917" s="82" t="s">
        <v>75</v>
      </c>
      <c r="AO917" s="75" t="s">
        <v>75</v>
      </c>
      <c r="AP917" s="85" t="s">
        <v>75</v>
      </c>
      <c r="AQ917" s="82" t="s">
        <v>75</v>
      </c>
      <c r="AR917" s="75" t="s">
        <v>75</v>
      </c>
      <c r="AS917" s="75" t="s">
        <v>75</v>
      </c>
      <c r="AT917" s="75" t="s">
        <v>75</v>
      </c>
      <c r="AU917" s="76" t="s">
        <v>75</v>
      </c>
      <c r="AV917" s="86">
        <f t="shared" si="270"/>
        <v>0</v>
      </c>
      <c r="AW917" s="78"/>
      <c r="AX917" s="78"/>
      <c r="AY917" s="78"/>
      <c r="AZ917" s="78"/>
      <c r="BA917" s="78"/>
      <c r="BB917" s="78"/>
      <c r="BC917" s="78"/>
      <c r="BD917" s="78"/>
      <c r="BE917" s="81"/>
    </row>
    <row r="918" spans="1:57" ht="34.049999999999997" customHeight="1" x14ac:dyDescent="0.3">
      <c r="A918" s="702"/>
      <c r="B918" s="716"/>
      <c r="C918" s="672"/>
      <c r="D918" s="72" t="s">
        <v>79</v>
      </c>
      <c r="E918" s="678"/>
      <c r="F918" s="672"/>
      <c r="G918" s="73">
        <f t="shared" si="269"/>
        <v>8</v>
      </c>
      <c r="H918" s="74">
        <f t="shared" si="275"/>
        <v>2</v>
      </c>
      <c r="I918" s="75">
        <v>2</v>
      </c>
      <c r="J918" s="75"/>
      <c r="K918" s="75"/>
      <c r="L918" s="76"/>
      <c r="M918" s="77">
        <f t="shared" si="341"/>
        <v>8</v>
      </c>
      <c r="N918" s="78"/>
      <c r="O918" s="78"/>
      <c r="P918" s="78"/>
      <c r="Q918" s="78"/>
      <c r="R918" s="79">
        <v>8</v>
      </c>
      <c r="S918" s="80">
        <v>2</v>
      </c>
      <c r="T918" s="78"/>
      <c r="U918" s="78"/>
      <c r="V918" s="78"/>
      <c r="W918" s="78">
        <v>6</v>
      </c>
      <c r="X918" s="81"/>
      <c r="Y918" s="62">
        <v>8</v>
      </c>
      <c r="Z918" s="63"/>
      <c r="AA918" s="64"/>
      <c r="AB918" s="65">
        <v>5</v>
      </c>
      <c r="AC918" s="65">
        <v>5</v>
      </c>
      <c r="AD918" s="65"/>
      <c r="AE918" s="65">
        <v>8</v>
      </c>
      <c r="AF918" s="66"/>
      <c r="AG918" s="82">
        <v>45</v>
      </c>
      <c r="AH918" s="76">
        <v>21</v>
      </c>
      <c r="AI918" s="82">
        <v>98</v>
      </c>
      <c r="AJ918" s="83">
        <f t="shared" ref="AJ918:AJ919" si="375">SUM(AQ918:AU918)</f>
        <v>8</v>
      </c>
      <c r="AK918" s="84" t="s">
        <v>77</v>
      </c>
      <c r="AL918" s="75" t="s">
        <v>77</v>
      </c>
      <c r="AM918" s="85" t="s">
        <v>77</v>
      </c>
      <c r="AN918" s="82" t="s">
        <v>75</v>
      </c>
      <c r="AO918" s="75" t="s">
        <v>75</v>
      </c>
      <c r="AP918" s="85" t="s">
        <v>75</v>
      </c>
      <c r="AQ918" s="88">
        <v>1</v>
      </c>
      <c r="AR918" s="76">
        <v>1</v>
      </c>
      <c r="AS918" s="76">
        <v>3</v>
      </c>
      <c r="AT918" s="76">
        <v>3</v>
      </c>
      <c r="AU918" s="85"/>
      <c r="AV918" s="86">
        <f t="shared" si="270"/>
        <v>0</v>
      </c>
      <c r="AW918" s="78"/>
      <c r="AX918" s="78"/>
      <c r="AY918" s="78"/>
      <c r="AZ918" s="78"/>
      <c r="BA918" s="78"/>
      <c r="BB918" s="78"/>
      <c r="BC918" s="78"/>
      <c r="BD918" s="78"/>
      <c r="BE918" s="81"/>
    </row>
    <row r="919" spans="1:57" ht="34.049999999999997" customHeight="1" x14ac:dyDescent="0.3">
      <c r="A919" s="702"/>
      <c r="B919" s="717"/>
      <c r="C919" s="734"/>
      <c r="D919" s="89" t="s">
        <v>80</v>
      </c>
      <c r="E919" s="679"/>
      <c r="F919" s="673"/>
      <c r="G919" s="90">
        <f t="shared" ref="G919:G964" si="376">SUM(M919,AV919)</f>
        <v>0</v>
      </c>
      <c r="H919" s="91">
        <f t="shared" si="275"/>
        <v>0</v>
      </c>
      <c r="I919" s="92"/>
      <c r="J919" s="92"/>
      <c r="K919" s="92"/>
      <c r="L919" s="93"/>
      <c r="M919" s="94">
        <f t="shared" si="341"/>
        <v>0</v>
      </c>
      <c r="N919" s="95"/>
      <c r="O919" s="95"/>
      <c r="P919" s="95"/>
      <c r="Q919" s="95"/>
      <c r="R919" s="96"/>
      <c r="S919" s="97"/>
      <c r="T919" s="98"/>
      <c r="U919" s="98"/>
      <c r="V919" s="98"/>
      <c r="W919" s="98"/>
      <c r="X919" s="99"/>
      <c r="Y919" s="100"/>
      <c r="Z919" s="81"/>
      <c r="AA919" s="82"/>
      <c r="AB919" s="75"/>
      <c r="AC919" s="75"/>
      <c r="AD919" s="75"/>
      <c r="AE919" s="75"/>
      <c r="AF919" s="76"/>
      <c r="AG919" s="101"/>
      <c r="AH919" s="102"/>
      <c r="AI919" s="103"/>
      <c r="AJ919" s="104">
        <f t="shared" si="375"/>
        <v>0</v>
      </c>
      <c r="AK919" s="105" t="s">
        <v>75</v>
      </c>
      <c r="AL919" s="92" t="s">
        <v>75</v>
      </c>
      <c r="AM919" s="106" t="s">
        <v>75</v>
      </c>
      <c r="AN919" s="103" t="s">
        <v>75</v>
      </c>
      <c r="AO919" s="92" t="s">
        <v>77</v>
      </c>
      <c r="AP919" s="106" t="s">
        <v>77</v>
      </c>
      <c r="AQ919" s="103"/>
      <c r="AR919" s="92"/>
      <c r="AS919" s="92"/>
      <c r="AT919" s="92"/>
      <c r="AU919" s="93"/>
      <c r="AV919" s="107">
        <f t="shared" ref="AV919:AV964" si="377">SUM(AW919:BE919)</f>
        <v>0</v>
      </c>
      <c r="AW919" s="98"/>
      <c r="AX919" s="98"/>
      <c r="AY919" s="98"/>
      <c r="AZ919" s="98"/>
      <c r="BA919" s="98"/>
      <c r="BB919" s="98"/>
      <c r="BC919" s="98"/>
      <c r="BD919" s="98"/>
      <c r="BE919" s="99"/>
    </row>
    <row r="920" spans="1:57" ht="34.049999999999997" customHeight="1" x14ac:dyDescent="0.3">
      <c r="A920" s="702"/>
      <c r="B920" s="715" t="s">
        <v>449</v>
      </c>
      <c r="C920" s="732" t="s">
        <v>450</v>
      </c>
      <c r="D920" s="51" t="s">
        <v>74</v>
      </c>
      <c r="E920" s="724">
        <v>30</v>
      </c>
      <c r="F920" s="681">
        <f>E920-SUM(M920:M924)</f>
        <v>7</v>
      </c>
      <c r="G920" s="53">
        <f t="shared" si="376"/>
        <v>0</v>
      </c>
      <c r="H920" s="54">
        <f t="shared" si="275"/>
        <v>0</v>
      </c>
      <c r="I920" s="55"/>
      <c r="J920" s="55"/>
      <c r="K920" s="55"/>
      <c r="L920" s="56"/>
      <c r="M920" s="57">
        <f t="shared" si="341"/>
        <v>0</v>
      </c>
      <c r="N920" s="58"/>
      <c r="O920" s="58"/>
      <c r="P920" s="58"/>
      <c r="Q920" s="58"/>
      <c r="R920" s="61"/>
      <c r="S920" s="62"/>
      <c r="T920" s="62"/>
      <c r="U920" s="62"/>
      <c r="V920" s="108"/>
      <c r="W920" s="108"/>
      <c r="X920" s="63"/>
      <c r="Y920" s="60"/>
      <c r="Z920" s="61"/>
      <c r="AA920" s="67"/>
      <c r="AB920" s="55"/>
      <c r="AC920" s="55"/>
      <c r="AD920" s="55"/>
      <c r="AE920" s="55"/>
      <c r="AF920" s="56"/>
      <c r="AG920" s="67"/>
      <c r="AH920" s="70"/>
      <c r="AI920" s="69"/>
      <c r="AJ920" s="68">
        <f t="shared" ref="AJ920:AJ921" si="378">SUM(AN920:AP920)</f>
        <v>0</v>
      </c>
      <c r="AK920" s="69" t="s">
        <v>75</v>
      </c>
      <c r="AL920" s="55" t="s">
        <v>75</v>
      </c>
      <c r="AM920" s="70" t="s">
        <v>75</v>
      </c>
      <c r="AN920" s="67"/>
      <c r="AO920" s="55"/>
      <c r="AP920" s="70"/>
      <c r="AQ920" s="67" t="s">
        <v>75</v>
      </c>
      <c r="AR920" s="55" t="s">
        <v>75</v>
      </c>
      <c r="AS920" s="55" t="s">
        <v>75</v>
      </c>
      <c r="AT920" s="55" t="s">
        <v>75</v>
      </c>
      <c r="AU920" s="70" t="s">
        <v>75</v>
      </c>
      <c r="AV920" s="71">
        <f t="shared" si="377"/>
        <v>0</v>
      </c>
      <c r="AW920" s="108"/>
      <c r="AX920" s="108"/>
      <c r="AY920" s="108"/>
      <c r="AZ920" s="108"/>
      <c r="BA920" s="108"/>
      <c r="BB920" s="108"/>
      <c r="BC920" s="108"/>
      <c r="BD920" s="108"/>
      <c r="BE920" s="63"/>
    </row>
    <row r="921" spans="1:57" ht="34.049999999999997" customHeight="1" x14ac:dyDescent="0.3">
      <c r="A921" s="702"/>
      <c r="B921" s="716"/>
      <c r="C921" s="672"/>
      <c r="D921" s="72" t="s">
        <v>76</v>
      </c>
      <c r="E921" s="678"/>
      <c r="F921" s="672"/>
      <c r="G921" s="73">
        <f t="shared" si="376"/>
        <v>0</v>
      </c>
      <c r="H921" s="74">
        <f t="shared" si="275"/>
        <v>0</v>
      </c>
      <c r="I921" s="75"/>
      <c r="J921" s="75"/>
      <c r="K921" s="75"/>
      <c r="L921" s="76"/>
      <c r="M921" s="77">
        <f t="shared" si="341"/>
        <v>0</v>
      </c>
      <c r="N921" s="78"/>
      <c r="O921" s="78"/>
      <c r="P921" s="78"/>
      <c r="Q921" s="78"/>
      <c r="R921" s="81"/>
      <c r="S921" s="62"/>
      <c r="T921" s="62"/>
      <c r="U921" s="62"/>
      <c r="V921" s="108"/>
      <c r="W921" s="108"/>
      <c r="X921" s="63"/>
      <c r="Y921" s="109"/>
      <c r="Z921" s="63"/>
      <c r="AA921" s="64"/>
      <c r="AB921" s="65"/>
      <c r="AC921" s="65"/>
      <c r="AD921" s="65"/>
      <c r="AE921" s="65"/>
      <c r="AF921" s="66"/>
      <c r="AG921" s="82"/>
      <c r="AH921" s="85"/>
      <c r="AI921" s="84"/>
      <c r="AJ921" s="83">
        <f t="shared" si="378"/>
        <v>0</v>
      </c>
      <c r="AK921" s="84" t="s">
        <v>77</v>
      </c>
      <c r="AL921" s="75" t="s">
        <v>77</v>
      </c>
      <c r="AM921" s="85" t="s">
        <v>77</v>
      </c>
      <c r="AN921" s="82"/>
      <c r="AO921" s="75"/>
      <c r="AP921" s="85"/>
      <c r="AQ921" s="82" t="s">
        <v>75</v>
      </c>
      <c r="AR921" s="75" t="s">
        <v>75</v>
      </c>
      <c r="AS921" s="75" t="s">
        <v>75</v>
      </c>
      <c r="AT921" s="75" t="s">
        <v>75</v>
      </c>
      <c r="AU921" s="85" t="s">
        <v>75</v>
      </c>
      <c r="AV921" s="86">
        <f t="shared" si="377"/>
        <v>0</v>
      </c>
      <c r="AW921" s="108"/>
      <c r="AX921" s="108"/>
      <c r="AY921" s="108"/>
      <c r="AZ921" s="108"/>
      <c r="BA921" s="108"/>
      <c r="BB921" s="108"/>
      <c r="BC921" s="108"/>
      <c r="BD921" s="108"/>
      <c r="BE921" s="63"/>
    </row>
    <row r="922" spans="1:57" ht="34.049999999999997" customHeight="1" x14ac:dyDescent="0.3">
      <c r="A922" s="702"/>
      <c r="B922" s="716"/>
      <c r="C922" s="672"/>
      <c r="D922" s="72" t="s">
        <v>78</v>
      </c>
      <c r="E922" s="678"/>
      <c r="F922" s="672"/>
      <c r="G922" s="73">
        <f t="shared" si="376"/>
        <v>0</v>
      </c>
      <c r="H922" s="74">
        <f t="shared" si="275"/>
        <v>0</v>
      </c>
      <c r="I922" s="75"/>
      <c r="J922" s="75"/>
      <c r="K922" s="75"/>
      <c r="L922" s="76"/>
      <c r="M922" s="77">
        <f t="shared" si="341"/>
        <v>0</v>
      </c>
      <c r="N922" s="78"/>
      <c r="O922" s="78"/>
      <c r="P922" s="78"/>
      <c r="Q922" s="78"/>
      <c r="R922" s="81"/>
      <c r="S922" s="62"/>
      <c r="T922" s="62"/>
      <c r="U922" s="62"/>
      <c r="V922" s="108"/>
      <c r="W922" s="108"/>
      <c r="X922" s="63"/>
      <c r="Y922" s="109"/>
      <c r="Z922" s="63"/>
      <c r="AA922" s="64"/>
      <c r="AB922" s="65"/>
      <c r="AC922" s="65"/>
      <c r="AD922" s="65"/>
      <c r="AE922" s="65"/>
      <c r="AF922" s="66"/>
      <c r="AG922" s="82"/>
      <c r="AH922" s="85"/>
      <c r="AI922" s="84"/>
      <c r="AJ922" s="83">
        <f>SUM(AK922:AM922)</f>
        <v>0</v>
      </c>
      <c r="AK922" s="84"/>
      <c r="AL922" s="75"/>
      <c r="AM922" s="85"/>
      <c r="AN922" s="82" t="s">
        <v>75</v>
      </c>
      <c r="AO922" s="75" t="s">
        <v>75</v>
      </c>
      <c r="AP922" s="85" t="s">
        <v>75</v>
      </c>
      <c r="AQ922" s="82" t="s">
        <v>75</v>
      </c>
      <c r="AR922" s="75" t="s">
        <v>75</v>
      </c>
      <c r="AS922" s="75" t="s">
        <v>75</v>
      </c>
      <c r="AT922" s="75" t="s">
        <v>75</v>
      </c>
      <c r="AU922" s="85" t="s">
        <v>75</v>
      </c>
      <c r="AV922" s="86">
        <f t="shared" si="377"/>
        <v>0</v>
      </c>
      <c r="AW922" s="108"/>
      <c r="AX922" s="108"/>
      <c r="AY922" s="108"/>
      <c r="AZ922" s="108"/>
      <c r="BA922" s="108"/>
      <c r="BB922" s="108"/>
      <c r="BC922" s="108"/>
      <c r="BD922" s="108"/>
      <c r="BE922" s="63"/>
    </row>
    <row r="923" spans="1:57" ht="34.049999999999997" customHeight="1" x14ac:dyDescent="0.3">
      <c r="A923" s="702"/>
      <c r="B923" s="716"/>
      <c r="C923" s="672"/>
      <c r="D923" s="72" t="s">
        <v>79</v>
      </c>
      <c r="E923" s="678"/>
      <c r="F923" s="672"/>
      <c r="G923" s="73">
        <f t="shared" si="376"/>
        <v>23</v>
      </c>
      <c r="H923" s="74">
        <f t="shared" si="275"/>
        <v>0</v>
      </c>
      <c r="I923" s="75"/>
      <c r="J923" s="75"/>
      <c r="K923" s="75"/>
      <c r="L923" s="76"/>
      <c r="M923" s="77">
        <f t="shared" si="341"/>
        <v>23</v>
      </c>
      <c r="N923" s="78"/>
      <c r="O923" s="78"/>
      <c r="P923" s="78"/>
      <c r="Q923" s="78"/>
      <c r="R923" s="81">
        <v>23</v>
      </c>
      <c r="S923" s="62">
        <v>3</v>
      </c>
      <c r="T923" s="62"/>
      <c r="U923" s="62"/>
      <c r="V923" s="108">
        <v>20</v>
      </c>
      <c r="W923" s="108"/>
      <c r="X923" s="63"/>
      <c r="Y923" s="109">
        <v>22</v>
      </c>
      <c r="Z923" s="63">
        <v>1</v>
      </c>
      <c r="AA923" s="64"/>
      <c r="AB923" s="65">
        <v>4</v>
      </c>
      <c r="AC923" s="142">
        <v>4</v>
      </c>
      <c r="AD923" s="65"/>
      <c r="AE923" s="65">
        <v>13</v>
      </c>
      <c r="AF923" s="66">
        <v>2</v>
      </c>
      <c r="AG923" s="82">
        <v>41</v>
      </c>
      <c r="AH923" s="85">
        <v>22</v>
      </c>
      <c r="AI923" s="84">
        <v>90</v>
      </c>
      <c r="AJ923" s="83">
        <f t="shared" ref="AJ923:AJ924" si="379">SUM(AQ923:AU923)</f>
        <v>23</v>
      </c>
      <c r="AK923" s="84" t="s">
        <v>77</v>
      </c>
      <c r="AL923" s="75" t="s">
        <v>77</v>
      </c>
      <c r="AM923" s="85" t="s">
        <v>77</v>
      </c>
      <c r="AN923" s="82" t="s">
        <v>75</v>
      </c>
      <c r="AO923" s="75" t="s">
        <v>75</v>
      </c>
      <c r="AP923" s="85" t="s">
        <v>75</v>
      </c>
      <c r="AQ923" s="82">
        <v>2</v>
      </c>
      <c r="AR923" s="75">
        <v>4</v>
      </c>
      <c r="AS923" s="75">
        <v>16</v>
      </c>
      <c r="AT923" s="75">
        <v>1</v>
      </c>
      <c r="AU923" s="85"/>
      <c r="AV923" s="86">
        <f t="shared" si="377"/>
        <v>0</v>
      </c>
      <c r="AW923" s="108"/>
      <c r="AX923" s="108"/>
      <c r="AY923" s="108"/>
      <c r="AZ923" s="108"/>
      <c r="BA923" s="108"/>
      <c r="BB923" s="108"/>
      <c r="BC923" s="108"/>
      <c r="BD923" s="108"/>
      <c r="BE923" s="63"/>
    </row>
    <row r="924" spans="1:57" ht="34.049999999999997" customHeight="1" x14ac:dyDescent="0.3">
      <c r="A924" s="702"/>
      <c r="B924" s="717"/>
      <c r="C924" s="673"/>
      <c r="D924" s="89" t="s">
        <v>80</v>
      </c>
      <c r="E924" s="679"/>
      <c r="F924" s="673"/>
      <c r="G924" s="90">
        <f t="shared" si="376"/>
        <v>0</v>
      </c>
      <c r="H924" s="91">
        <f t="shared" si="275"/>
        <v>0</v>
      </c>
      <c r="I924" s="92"/>
      <c r="J924" s="92"/>
      <c r="K924" s="92"/>
      <c r="L924" s="93"/>
      <c r="M924" s="110">
        <f t="shared" si="341"/>
        <v>0</v>
      </c>
      <c r="N924" s="98"/>
      <c r="O924" s="98"/>
      <c r="P924" s="98"/>
      <c r="Q924" s="98"/>
      <c r="R924" s="99"/>
      <c r="S924" s="100"/>
      <c r="T924" s="100"/>
      <c r="U924" s="100"/>
      <c r="V924" s="78"/>
      <c r="W924" s="78"/>
      <c r="X924" s="81"/>
      <c r="Y924" s="80"/>
      <c r="Z924" s="81"/>
      <c r="AA924" s="82"/>
      <c r="AB924" s="75"/>
      <c r="AC924" s="75"/>
      <c r="AD924" s="75"/>
      <c r="AE924" s="75"/>
      <c r="AF924" s="76"/>
      <c r="AG924" s="103"/>
      <c r="AH924" s="106"/>
      <c r="AI924" s="111"/>
      <c r="AJ924" s="112">
        <f t="shared" si="379"/>
        <v>0</v>
      </c>
      <c r="AK924" s="105" t="s">
        <v>75</v>
      </c>
      <c r="AL924" s="92" t="s">
        <v>75</v>
      </c>
      <c r="AM924" s="106" t="s">
        <v>75</v>
      </c>
      <c r="AN924" s="103" t="s">
        <v>75</v>
      </c>
      <c r="AO924" s="92" t="s">
        <v>77</v>
      </c>
      <c r="AP924" s="106" t="s">
        <v>77</v>
      </c>
      <c r="AQ924" s="103"/>
      <c r="AR924" s="92"/>
      <c r="AS924" s="92"/>
      <c r="AT924" s="92"/>
      <c r="AU924" s="106"/>
      <c r="AV924" s="107">
        <f t="shared" si="377"/>
        <v>0</v>
      </c>
      <c r="AW924" s="78"/>
      <c r="AX924" s="78"/>
      <c r="AY924" s="78"/>
      <c r="AZ924" s="78"/>
      <c r="BA924" s="78"/>
      <c r="BB924" s="78"/>
      <c r="BC924" s="78"/>
      <c r="BD924" s="78"/>
      <c r="BE924" s="81"/>
    </row>
    <row r="925" spans="1:57" ht="34.049999999999997" customHeight="1" x14ac:dyDescent="0.3">
      <c r="A925" s="702"/>
      <c r="B925" s="715" t="s">
        <v>451</v>
      </c>
      <c r="C925" s="732" t="s">
        <v>452</v>
      </c>
      <c r="D925" s="51" t="s">
        <v>74</v>
      </c>
      <c r="E925" s="724">
        <v>15</v>
      </c>
      <c r="F925" s="681">
        <f>E925-SUM(M925:M929)</f>
        <v>3</v>
      </c>
      <c r="G925" s="53">
        <f t="shared" si="376"/>
        <v>1</v>
      </c>
      <c r="H925" s="54">
        <f t="shared" si="275"/>
        <v>0</v>
      </c>
      <c r="I925" s="55"/>
      <c r="J925" s="55"/>
      <c r="K925" s="55"/>
      <c r="L925" s="56"/>
      <c r="M925" s="57">
        <f t="shared" si="341"/>
        <v>1</v>
      </c>
      <c r="N925" s="58"/>
      <c r="O925" s="58"/>
      <c r="P925" s="58"/>
      <c r="Q925" s="58"/>
      <c r="R925" s="61">
        <v>1</v>
      </c>
      <c r="S925" s="113"/>
      <c r="T925" s="113"/>
      <c r="U925" s="113"/>
      <c r="V925" s="58">
        <v>1</v>
      </c>
      <c r="W925" s="58"/>
      <c r="X925" s="61"/>
      <c r="Y925" s="60">
        <v>1</v>
      </c>
      <c r="Z925" s="61"/>
      <c r="AA925" s="67"/>
      <c r="AB925" s="55">
        <v>1</v>
      </c>
      <c r="AC925" s="55">
        <v>1</v>
      </c>
      <c r="AD925" s="55">
        <v>1</v>
      </c>
      <c r="AE925" s="55">
        <v>1</v>
      </c>
      <c r="AF925" s="56"/>
      <c r="AG925" s="67">
        <v>50</v>
      </c>
      <c r="AH925" s="70">
        <v>21</v>
      </c>
      <c r="AI925" s="69">
        <v>16</v>
      </c>
      <c r="AJ925" s="68">
        <f t="shared" ref="AJ925:AJ926" si="380">SUM(AN925:AP925)</f>
        <v>1</v>
      </c>
      <c r="AK925" s="69" t="s">
        <v>75</v>
      </c>
      <c r="AL925" s="55" t="s">
        <v>75</v>
      </c>
      <c r="AM925" s="70" t="s">
        <v>75</v>
      </c>
      <c r="AN925" s="67"/>
      <c r="AO925" s="55">
        <v>1</v>
      </c>
      <c r="AP925" s="70"/>
      <c r="AQ925" s="67" t="s">
        <v>75</v>
      </c>
      <c r="AR925" s="55" t="s">
        <v>75</v>
      </c>
      <c r="AS925" s="55" t="s">
        <v>75</v>
      </c>
      <c r="AT925" s="55" t="s">
        <v>75</v>
      </c>
      <c r="AU925" s="70" t="s">
        <v>75</v>
      </c>
      <c r="AV925" s="71">
        <f t="shared" si="377"/>
        <v>0</v>
      </c>
      <c r="AW925" s="58"/>
      <c r="AX925" s="58"/>
      <c r="AY925" s="58"/>
      <c r="AZ925" s="58"/>
      <c r="BA925" s="58"/>
      <c r="BB925" s="58"/>
      <c r="BC925" s="58"/>
      <c r="BD925" s="58"/>
      <c r="BE925" s="61"/>
    </row>
    <row r="926" spans="1:57" ht="34.049999999999997" customHeight="1" x14ac:dyDescent="0.3">
      <c r="A926" s="702"/>
      <c r="B926" s="716"/>
      <c r="C926" s="672"/>
      <c r="D926" s="72" t="s">
        <v>76</v>
      </c>
      <c r="E926" s="678"/>
      <c r="F926" s="672"/>
      <c r="G926" s="73">
        <f t="shared" si="376"/>
        <v>0</v>
      </c>
      <c r="H926" s="74">
        <f t="shared" si="275"/>
        <v>0</v>
      </c>
      <c r="I926" s="75"/>
      <c r="J926" s="75"/>
      <c r="K926" s="75"/>
      <c r="L926" s="76"/>
      <c r="M926" s="77">
        <f t="shared" si="341"/>
        <v>0</v>
      </c>
      <c r="N926" s="78"/>
      <c r="O926" s="78"/>
      <c r="P926" s="78"/>
      <c r="Q926" s="78"/>
      <c r="R926" s="81"/>
      <c r="S926" s="62"/>
      <c r="T926" s="62"/>
      <c r="U926" s="62"/>
      <c r="V926" s="108"/>
      <c r="W926" s="108"/>
      <c r="X926" s="63"/>
      <c r="Y926" s="109"/>
      <c r="Z926" s="63"/>
      <c r="AA926" s="64"/>
      <c r="AB926" s="65"/>
      <c r="AC926" s="65"/>
      <c r="AD926" s="65"/>
      <c r="AE926" s="65"/>
      <c r="AF926" s="66"/>
      <c r="AG926" s="82"/>
      <c r="AH926" s="85"/>
      <c r="AI926" s="84"/>
      <c r="AJ926" s="83">
        <f t="shared" si="380"/>
        <v>0</v>
      </c>
      <c r="AK926" s="84" t="s">
        <v>77</v>
      </c>
      <c r="AL926" s="75" t="s">
        <v>77</v>
      </c>
      <c r="AM926" s="85" t="s">
        <v>77</v>
      </c>
      <c r="AN926" s="82"/>
      <c r="AO926" s="75"/>
      <c r="AP926" s="85"/>
      <c r="AQ926" s="82" t="s">
        <v>75</v>
      </c>
      <c r="AR926" s="75" t="s">
        <v>75</v>
      </c>
      <c r="AS926" s="75" t="s">
        <v>75</v>
      </c>
      <c r="AT926" s="75" t="s">
        <v>75</v>
      </c>
      <c r="AU926" s="85" t="s">
        <v>75</v>
      </c>
      <c r="AV926" s="86">
        <f t="shared" si="377"/>
        <v>0</v>
      </c>
      <c r="AW926" s="108"/>
      <c r="AX926" s="108"/>
      <c r="AY926" s="108"/>
      <c r="AZ926" s="108"/>
      <c r="BA926" s="108"/>
      <c r="BB926" s="108"/>
      <c r="BC926" s="108"/>
      <c r="BD926" s="108"/>
      <c r="BE926" s="63"/>
    </row>
    <row r="927" spans="1:57" ht="34.049999999999997" customHeight="1" x14ac:dyDescent="0.3">
      <c r="A927" s="702"/>
      <c r="B927" s="716"/>
      <c r="C927" s="672"/>
      <c r="D927" s="72" t="s">
        <v>78</v>
      </c>
      <c r="E927" s="678"/>
      <c r="F927" s="672"/>
      <c r="G927" s="73">
        <f t="shared" si="376"/>
        <v>0</v>
      </c>
      <c r="H927" s="74">
        <f t="shared" si="275"/>
        <v>0</v>
      </c>
      <c r="I927" s="75"/>
      <c r="J927" s="75"/>
      <c r="K927" s="75"/>
      <c r="L927" s="76"/>
      <c r="M927" s="77">
        <f t="shared" si="341"/>
        <v>0</v>
      </c>
      <c r="N927" s="78"/>
      <c r="O927" s="78"/>
      <c r="P927" s="78"/>
      <c r="Q927" s="78"/>
      <c r="R927" s="81"/>
      <c r="S927" s="62"/>
      <c r="T927" s="62"/>
      <c r="U927" s="62"/>
      <c r="V927" s="108"/>
      <c r="W927" s="108"/>
      <c r="X927" s="63"/>
      <c r="Y927" s="109"/>
      <c r="Z927" s="63"/>
      <c r="AA927" s="64"/>
      <c r="AB927" s="65"/>
      <c r="AC927" s="65"/>
      <c r="AD927" s="65"/>
      <c r="AE927" s="65"/>
      <c r="AF927" s="66"/>
      <c r="AG927" s="82"/>
      <c r="AH927" s="85"/>
      <c r="AI927" s="84"/>
      <c r="AJ927" s="83">
        <f>SUM(AK927:AM927)</f>
        <v>0</v>
      </c>
      <c r="AK927" s="84"/>
      <c r="AL927" s="75"/>
      <c r="AM927" s="85"/>
      <c r="AN927" s="82" t="s">
        <v>75</v>
      </c>
      <c r="AO927" s="75" t="s">
        <v>75</v>
      </c>
      <c r="AP927" s="85" t="s">
        <v>75</v>
      </c>
      <c r="AQ927" s="82" t="s">
        <v>75</v>
      </c>
      <c r="AR927" s="75" t="s">
        <v>75</v>
      </c>
      <c r="AS927" s="75" t="s">
        <v>75</v>
      </c>
      <c r="AT927" s="75" t="s">
        <v>75</v>
      </c>
      <c r="AU927" s="85" t="s">
        <v>75</v>
      </c>
      <c r="AV927" s="86">
        <f t="shared" si="377"/>
        <v>0</v>
      </c>
      <c r="AW927" s="108"/>
      <c r="AX927" s="108"/>
      <c r="AY927" s="108"/>
      <c r="AZ927" s="108"/>
      <c r="BA927" s="108"/>
      <c r="BB927" s="108"/>
      <c r="BC927" s="108"/>
      <c r="BD927" s="108"/>
      <c r="BE927" s="63"/>
    </row>
    <row r="928" spans="1:57" ht="34.049999999999997" customHeight="1" x14ac:dyDescent="0.3">
      <c r="A928" s="702"/>
      <c r="B928" s="716"/>
      <c r="C928" s="672"/>
      <c r="D928" s="72" t="s">
        <v>79</v>
      </c>
      <c r="E928" s="678"/>
      <c r="F928" s="672"/>
      <c r="G928" s="73">
        <f t="shared" si="376"/>
        <v>11</v>
      </c>
      <c r="H928" s="74">
        <f t="shared" si="275"/>
        <v>0</v>
      </c>
      <c r="I928" s="75"/>
      <c r="J928" s="75"/>
      <c r="K928" s="75"/>
      <c r="L928" s="76"/>
      <c r="M928" s="77">
        <v>11</v>
      </c>
      <c r="N928" s="78"/>
      <c r="O928" s="78"/>
      <c r="P928" s="78"/>
      <c r="Q928" s="115"/>
      <c r="R928" s="121">
        <v>11</v>
      </c>
      <c r="S928" s="139">
        <v>1</v>
      </c>
      <c r="T928" s="139"/>
      <c r="U928" s="139"/>
      <c r="V928" s="135">
        <v>10</v>
      </c>
      <c r="W928" s="135"/>
      <c r="X928" s="137"/>
      <c r="Y928" s="140">
        <v>10</v>
      </c>
      <c r="Z928" s="137">
        <v>1</v>
      </c>
      <c r="AA928" s="141"/>
      <c r="AB928" s="142">
        <v>5</v>
      </c>
      <c r="AC928" s="142">
        <v>5</v>
      </c>
      <c r="AD928" s="142"/>
      <c r="AE928" s="65">
        <v>6</v>
      </c>
      <c r="AF928" s="66"/>
      <c r="AG928" s="82">
        <v>40</v>
      </c>
      <c r="AH928" s="85">
        <v>20</v>
      </c>
      <c r="AI928" s="84">
        <v>87.91</v>
      </c>
      <c r="AJ928" s="83">
        <f t="shared" ref="AJ928:AJ929" si="381">SUM(AQ928:AU928)</f>
        <v>11</v>
      </c>
      <c r="AK928" s="143" t="s">
        <v>77</v>
      </c>
      <c r="AL928" s="123" t="s">
        <v>77</v>
      </c>
      <c r="AM928" s="138" t="s">
        <v>77</v>
      </c>
      <c r="AN928" s="122" t="s">
        <v>75</v>
      </c>
      <c r="AO928" s="123" t="s">
        <v>75</v>
      </c>
      <c r="AP928" s="138" t="s">
        <v>75</v>
      </c>
      <c r="AQ928" s="122">
        <v>2</v>
      </c>
      <c r="AR928" s="123">
        <v>1</v>
      </c>
      <c r="AS928" s="123">
        <v>8</v>
      </c>
      <c r="AT928" s="75"/>
      <c r="AU928" s="85"/>
      <c r="AV928" s="86">
        <f t="shared" si="377"/>
        <v>0</v>
      </c>
      <c r="AW928" s="108"/>
      <c r="AX928" s="108"/>
      <c r="AY928" s="108"/>
      <c r="AZ928" s="108"/>
      <c r="BA928" s="108"/>
      <c r="BB928" s="108"/>
      <c r="BC928" s="108"/>
      <c r="BD928" s="108"/>
      <c r="BE928" s="63"/>
    </row>
    <row r="929" spans="1:57" ht="34.049999999999997" customHeight="1" x14ac:dyDescent="0.3">
      <c r="A929" s="702"/>
      <c r="B929" s="717"/>
      <c r="C929" s="673"/>
      <c r="D929" s="89" t="s">
        <v>80</v>
      </c>
      <c r="E929" s="679"/>
      <c r="F929" s="673"/>
      <c r="G929" s="90">
        <f t="shared" si="376"/>
        <v>0</v>
      </c>
      <c r="H929" s="91">
        <f t="shared" ref="H929:H939" si="382">SUM(I929:L929)</f>
        <v>0</v>
      </c>
      <c r="I929" s="92"/>
      <c r="J929" s="92"/>
      <c r="K929" s="92"/>
      <c r="L929" s="93"/>
      <c r="M929" s="110">
        <f t="shared" ref="M929:M939" si="383">IF(AND(SUM(N929:R929)=SUM(Y929:Z929),SUM(S929:X929)=SUM(Y929:Z929)),SUM(N929:R929),"ПЕРЕВІРТЕ ПРАВИЛЬНІСТЬ ДАНИХ")</f>
        <v>0</v>
      </c>
      <c r="N929" s="98"/>
      <c r="O929" s="98"/>
      <c r="P929" s="98"/>
      <c r="Q929" s="98"/>
      <c r="R929" s="99"/>
      <c r="S929" s="114"/>
      <c r="T929" s="114"/>
      <c r="U929" s="114"/>
      <c r="V929" s="98"/>
      <c r="W929" s="98"/>
      <c r="X929" s="99"/>
      <c r="Y929" s="97"/>
      <c r="Z929" s="99"/>
      <c r="AA929" s="103"/>
      <c r="AB929" s="92"/>
      <c r="AC929" s="92"/>
      <c r="AD929" s="92"/>
      <c r="AE929" s="92"/>
      <c r="AF929" s="93"/>
      <c r="AG929" s="103"/>
      <c r="AH929" s="106"/>
      <c r="AI929" s="105"/>
      <c r="AJ929" s="104">
        <f t="shared" si="381"/>
        <v>0</v>
      </c>
      <c r="AK929" s="105" t="s">
        <v>75</v>
      </c>
      <c r="AL929" s="92" t="s">
        <v>75</v>
      </c>
      <c r="AM929" s="106" t="s">
        <v>75</v>
      </c>
      <c r="AN929" s="103" t="s">
        <v>75</v>
      </c>
      <c r="AO929" s="92" t="s">
        <v>77</v>
      </c>
      <c r="AP929" s="106" t="s">
        <v>77</v>
      </c>
      <c r="AQ929" s="103"/>
      <c r="AR929" s="92"/>
      <c r="AS929" s="92"/>
      <c r="AT929" s="92"/>
      <c r="AU929" s="106"/>
      <c r="AV929" s="107">
        <f t="shared" si="377"/>
        <v>0</v>
      </c>
      <c r="AW929" s="98"/>
      <c r="AX929" s="98"/>
      <c r="AY929" s="98"/>
      <c r="AZ929" s="98"/>
      <c r="BA929" s="98"/>
      <c r="BB929" s="98"/>
      <c r="BC929" s="98"/>
      <c r="BD929" s="98"/>
      <c r="BE929" s="99"/>
    </row>
    <row r="930" spans="1:57" ht="34.049999999999997" customHeight="1" x14ac:dyDescent="0.3">
      <c r="A930" s="702"/>
      <c r="B930" s="715" t="s">
        <v>453</v>
      </c>
      <c r="C930" s="732" t="s">
        <v>454</v>
      </c>
      <c r="D930" s="51" t="s">
        <v>74</v>
      </c>
      <c r="E930" s="724">
        <v>5</v>
      </c>
      <c r="F930" s="681">
        <f>E930-SUM(M930:M934)</f>
        <v>-1</v>
      </c>
      <c r="G930" s="53">
        <f t="shared" si="376"/>
        <v>0</v>
      </c>
      <c r="H930" s="54">
        <f t="shared" si="382"/>
        <v>0</v>
      </c>
      <c r="I930" s="55"/>
      <c r="J930" s="55"/>
      <c r="K930" s="55"/>
      <c r="L930" s="56"/>
      <c r="M930" s="57">
        <f t="shared" si="383"/>
        <v>0</v>
      </c>
      <c r="N930" s="58"/>
      <c r="O930" s="58"/>
      <c r="P930" s="58"/>
      <c r="Q930" s="58"/>
      <c r="R930" s="59"/>
      <c r="S930" s="60"/>
      <c r="T930" s="58"/>
      <c r="U930" s="58"/>
      <c r="V930" s="55"/>
      <c r="W930" s="58"/>
      <c r="X930" s="61"/>
      <c r="Y930" s="62"/>
      <c r="Z930" s="63"/>
      <c r="AA930" s="64"/>
      <c r="AB930" s="65"/>
      <c r="AC930" s="65"/>
      <c r="AD930" s="65"/>
      <c r="AE930" s="65"/>
      <c r="AF930" s="66"/>
      <c r="AG930" s="64"/>
      <c r="AH930" s="66"/>
      <c r="AI930" s="67"/>
      <c r="AJ930" s="68">
        <f t="shared" ref="AJ930:AJ931" si="384">SUM(AN930:AP930)</f>
        <v>0</v>
      </c>
      <c r="AK930" s="69" t="s">
        <v>75</v>
      </c>
      <c r="AL930" s="55" t="s">
        <v>75</v>
      </c>
      <c r="AM930" s="70" t="s">
        <v>75</v>
      </c>
      <c r="AN930" s="67"/>
      <c r="AO930" s="55"/>
      <c r="AP930" s="70"/>
      <c r="AQ930" s="67" t="s">
        <v>75</v>
      </c>
      <c r="AR930" s="55" t="s">
        <v>75</v>
      </c>
      <c r="AS930" s="55" t="s">
        <v>75</v>
      </c>
      <c r="AT930" s="55" t="s">
        <v>75</v>
      </c>
      <c r="AU930" s="56" t="s">
        <v>75</v>
      </c>
      <c r="AV930" s="71">
        <f t="shared" si="377"/>
        <v>0</v>
      </c>
      <c r="AW930" s="58"/>
      <c r="AX930" s="58"/>
      <c r="AY930" s="58"/>
      <c r="AZ930" s="58"/>
      <c r="BA930" s="58"/>
      <c r="BB930" s="58"/>
      <c r="BC930" s="58"/>
      <c r="BD930" s="58"/>
      <c r="BE930" s="61"/>
    </row>
    <row r="931" spans="1:57" ht="34.049999999999997" customHeight="1" x14ac:dyDescent="0.3">
      <c r="A931" s="702"/>
      <c r="B931" s="716"/>
      <c r="C931" s="672"/>
      <c r="D931" s="72" t="s">
        <v>76</v>
      </c>
      <c r="E931" s="678"/>
      <c r="F931" s="672"/>
      <c r="G931" s="73">
        <f t="shared" si="376"/>
        <v>0</v>
      </c>
      <c r="H931" s="74">
        <f t="shared" si="382"/>
        <v>0</v>
      </c>
      <c r="I931" s="75"/>
      <c r="J931" s="75"/>
      <c r="K931" s="75"/>
      <c r="L931" s="76"/>
      <c r="M931" s="77">
        <f t="shared" si="383"/>
        <v>0</v>
      </c>
      <c r="N931" s="78"/>
      <c r="O931" s="78"/>
      <c r="P931" s="78"/>
      <c r="Q931" s="78"/>
      <c r="R931" s="79"/>
      <c r="S931" s="80"/>
      <c r="T931" s="75"/>
      <c r="U931" s="75"/>
      <c r="V931" s="78"/>
      <c r="W931" s="78"/>
      <c r="X931" s="81"/>
      <c r="Y931" s="62"/>
      <c r="Z931" s="63"/>
      <c r="AA931" s="64"/>
      <c r="AB931" s="65"/>
      <c r="AC931" s="65"/>
      <c r="AD931" s="65"/>
      <c r="AE931" s="65"/>
      <c r="AF931" s="66"/>
      <c r="AG931" s="82"/>
      <c r="AH931" s="76"/>
      <c r="AI931" s="82"/>
      <c r="AJ931" s="83">
        <f t="shared" si="384"/>
        <v>0</v>
      </c>
      <c r="AK931" s="84" t="s">
        <v>77</v>
      </c>
      <c r="AL931" s="75" t="s">
        <v>77</v>
      </c>
      <c r="AM931" s="85" t="s">
        <v>77</v>
      </c>
      <c r="AN931" s="82"/>
      <c r="AO931" s="75"/>
      <c r="AP931" s="85"/>
      <c r="AQ931" s="82" t="s">
        <v>75</v>
      </c>
      <c r="AR931" s="75" t="s">
        <v>75</v>
      </c>
      <c r="AS931" s="75" t="s">
        <v>75</v>
      </c>
      <c r="AT931" s="75" t="s">
        <v>75</v>
      </c>
      <c r="AU931" s="76" t="s">
        <v>75</v>
      </c>
      <c r="AV931" s="86">
        <f t="shared" si="377"/>
        <v>0</v>
      </c>
      <c r="AW931" s="78"/>
      <c r="AX931" s="78"/>
      <c r="AY931" s="78"/>
      <c r="AZ931" s="78"/>
      <c r="BA931" s="78"/>
      <c r="BB931" s="78"/>
      <c r="BC931" s="78"/>
      <c r="BD931" s="78"/>
      <c r="BE931" s="81"/>
    </row>
    <row r="932" spans="1:57" ht="34.049999999999997" customHeight="1" x14ac:dyDescent="0.3">
      <c r="A932" s="702"/>
      <c r="B932" s="716"/>
      <c r="C932" s="672"/>
      <c r="D932" s="72" t="s">
        <v>78</v>
      </c>
      <c r="E932" s="678"/>
      <c r="F932" s="672"/>
      <c r="G932" s="73">
        <f t="shared" si="376"/>
        <v>0</v>
      </c>
      <c r="H932" s="74">
        <f t="shared" si="382"/>
        <v>0</v>
      </c>
      <c r="I932" s="75"/>
      <c r="J932" s="75"/>
      <c r="K932" s="75"/>
      <c r="L932" s="76"/>
      <c r="M932" s="77">
        <f t="shared" si="383"/>
        <v>0</v>
      </c>
      <c r="N932" s="78"/>
      <c r="O932" s="78"/>
      <c r="P932" s="78"/>
      <c r="Q932" s="87"/>
      <c r="R932" s="79"/>
      <c r="S932" s="80"/>
      <c r="T932" s="78"/>
      <c r="U932" s="78"/>
      <c r="V932" s="78"/>
      <c r="W932" s="78"/>
      <c r="X932" s="81"/>
      <c r="Y932" s="62"/>
      <c r="Z932" s="63"/>
      <c r="AA932" s="64"/>
      <c r="AB932" s="65"/>
      <c r="AC932" s="65"/>
      <c r="AD932" s="65"/>
      <c r="AE932" s="65"/>
      <c r="AF932" s="66"/>
      <c r="AG932" s="82"/>
      <c r="AH932" s="76"/>
      <c r="AI932" s="82"/>
      <c r="AJ932" s="83">
        <f>SUM(AK932:AM932)</f>
        <v>0</v>
      </c>
      <c r="AK932" s="84"/>
      <c r="AL932" s="75"/>
      <c r="AM932" s="85"/>
      <c r="AN932" s="82" t="s">
        <v>75</v>
      </c>
      <c r="AO932" s="75" t="s">
        <v>75</v>
      </c>
      <c r="AP932" s="85" t="s">
        <v>75</v>
      </c>
      <c r="AQ932" s="82" t="s">
        <v>75</v>
      </c>
      <c r="AR932" s="75" t="s">
        <v>75</v>
      </c>
      <c r="AS932" s="75" t="s">
        <v>75</v>
      </c>
      <c r="AT932" s="75" t="s">
        <v>75</v>
      </c>
      <c r="AU932" s="76" t="s">
        <v>75</v>
      </c>
      <c r="AV932" s="86">
        <f t="shared" si="377"/>
        <v>0</v>
      </c>
      <c r="AW932" s="78"/>
      <c r="AX932" s="78"/>
      <c r="AY932" s="78"/>
      <c r="AZ932" s="78"/>
      <c r="BA932" s="78"/>
      <c r="BB932" s="78"/>
      <c r="BC932" s="78"/>
      <c r="BD932" s="78"/>
      <c r="BE932" s="81"/>
    </row>
    <row r="933" spans="1:57" ht="34.049999999999997" customHeight="1" x14ac:dyDescent="0.3">
      <c r="A933" s="702"/>
      <c r="B933" s="716"/>
      <c r="C933" s="672"/>
      <c r="D933" s="72" t="s">
        <v>79</v>
      </c>
      <c r="E933" s="678"/>
      <c r="F933" s="672"/>
      <c r="G933" s="73">
        <f t="shared" si="376"/>
        <v>6</v>
      </c>
      <c r="H933" s="74">
        <f t="shared" si="382"/>
        <v>1</v>
      </c>
      <c r="I933" s="75"/>
      <c r="J933" s="75"/>
      <c r="K933" s="75">
        <v>1</v>
      </c>
      <c r="L933" s="76"/>
      <c r="M933" s="77">
        <f t="shared" si="383"/>
        <v>6</v>
      </c>
      <c r="N933" s="78"/>
      <c r="O933" s="78"/>
      <c r="P933" s="78"/>
      <c r="Q933" s="78"/>
      <c r="R933" s="79">
        <v>6</v>
      </c>
      <c r="S933" s="80">
        <v>6</v>
      </c>
      <c r="T933" s="78"/>
      <c r="U933" s="78"/>
      <c r="V933" s="78"/>
      <c r="W933" s="78"/>
      <c r="X933" s="81"/>
      <c r="Y933" s="62">
        <v>6</v>
      </c>
      <c r="Z933" s="63"/>
      <c r="AA933" s="64"/>
      <c r="AB933" s="65">
        <v>3</v>
      </c>
      <c r="AC933" s="65">
        <v>3</v>
      </c>
      <c r="AD933" s="65">
        <v>1</v>
      </c>
      <c r="AE933" s="65">
        <v>4</v>
      </c>
      <c r="AF933" s="66">
        <v>2</v>
      </c>
      <c r="AG933" s="82">
        <v>35</v>
      </c>
      <c r="AH933" s="76">
        <v>17</v>
      </c>
      <c r="AI933" s="82">
        <v>98</v>
      </c>
      <c r="AJ933" s="83">
        <f t="shared" ref="AJ933:AJ934" si="385">SUM(AQ933:AU933)</f>
        <v>6</v>
      </c>
      <c r="AK933" s="84" t="s">
        <v>77</v>
      </c>
      <c r="AL933" s="75" t="s">
        <v>77</v>
      </c>
      <c r="AM933" s="85" t="s">
        <v>77</v>
      </c>
      <c r="AN933" s="82" t="s">
        <v>75</v>
      </c>
      <c r="AO933" s="75" t="s">
        <v>75</v>
      </c>
      <c r="AP933" s="85" t="s">
        <v>75</v>
      </c>
      <c r="AQ933" s="88"/>
      <c r="AR933" s="76">
        <v>1</v>
      </c>
      <c r="AS933" s="76">
        <v>5</v>
      </c>
      <c r="AT933" s="76"/>
      <c r="AU933" s="85"/>
      <c r="AV933" s="86">
        <f t="shared" si="377"/>
        <v>0</v>
      </c>
      <c r="AW933" s="78"/>
      <c r="AX933" s="78"/>
      <c r="AY933" s="78"/>
      <c r="AZ933" s="78"/>
      <c r="BA933" s="78"/>
      <c r="BB933" s="78"/>
      <c r="BC933" s="78"/>
      <c r="BD933" s="78"/>
      <c r="BE933" s="81"/>
    </row>
    <row r="934" spans="1:57" ht="34.049999999999997" customHeight="1" x14ac:dyDescent="0.3">
      <c r="A934" s="702"/>
      <c r="B934" s="717"/>
      <c r="C934" s="673"/>
      <c r="D934" s="89" t="s">
        <v>80</v>
      </c>
      <c r="E934" s="679"/>
      <c r="F934" s="673"/>
      <c r="G934" s="90">
        <f t="shared" si="376"/>
        <v>0</v>
      </c>
      <c r="H934" s="91">
        <f t="shared" si="382"/>
        <v>0</v>
      </c>
      <c r="I934" s="92"/>
      <c r="J934" s="92"/>
      <c r="K934" s="92"/>
      <c r="L934" s="93"/>
      <c r="M934" s="94">
        <f t="shared" si="383"/>
        <v>0</v>
      </c>
      <c r="N934" s="95"/>
      <c r="O934" s="95"/>
      <c r="P934" s="95"/>
      <c r="Q934" s="95"/>
      <c r="R934" s="96"/>
      <c r="S934" s="97"/>
      <c r="T934" s="98"/>
      <c r="U934" s="98"/>
      <c r="V934" s="98"/>
      <c r="W934" s="98"/>
      <c r="X934" s="99"/>
      <c r="Y934" s="100"/>
      <c r="Z934" s="81"/>
      <c r="AA934" s="82"/>
      <c r="AB934" s="75"/>
      <c r="AC934" s="75"/>
      <c r="AD934" s="75"/>
      <c r="AE934" s="75"/>
      <c r="AF934" s="76"/>
      <c r="AG934" s="101"/>
      <c r="AH934" s="102"/>
      <c r="AI934" s="103"/>
      <c r="AJ934" s="104">
        <f t="shared" si="385"/>
        <v>0</v>
      </c>
      <c r="AK934" s="105" t="s">
        <v>75</v>
      </c>
      <c r="AL934" s="92" t="s">
        <v>75</v>
      </c>
      <c r="AM934" s="106" t="s">
        <v>75</v>
      </c>
      <c r="AN934" s="103" t="s">
        <v>75</v>
      </c>
      <c r="AO934" s="92" t="s">
        <v>77</v>
      </c>
      <c r="AP934" s="106" t="s">
        <v>77</v>
      </c>
      <c r="AQ934" s="103"/>
      <c r="AR934" s="92"/>
      <c r="AS934" s="92"/>
      <c r="AT934" s="92"/>
      <c r="AU934" s="93"/>
      <c r="AV934" s="107">
        <f t="shared" si="377"/>
        <v>0</v>
      </c>
      <c r="AW934" s="98"/>
      <c r="AX934" s="98"/>
      <c r="AY934" s="98"/>
      <c r="AZ934" s="98"/>
      <c r="BA934" s="98"/>
      <c r="BB934" s="98"/>
      <c r="BC934" s="98"/>
      <c r="BD934" s="98"/>
      <c r="BE934" s="99"/>
    </row>
    <row r="935" spans="1:57" ht="34.049999999999997" customHeight="1" x14ac:dyDescent="0.3">
      <c r="A935" s="702"/>
      <c r="B935" s="715" t="s">
        <v>455</v>
      </c>
      <c r="C935" s="732" t="s">
        <v>456</v>
      </c>
      <c r="D935" s="51" t="s">
        <v>74</v>
      </c>
      <c r="E935" s="724">
        <v>5</v>
      </c>
      <c r="F935" s="681">
        <f>E935-SUM(M935:M939)</f>
        <v>-1</v>
      </c>
      <c r="G935" s="53">
        <f t="shared" si="376"/>
        <v>0</v>
      </c>
      <c r="H935" s="54">
        <f t="shared" si="382"/>
        <v>0</v>
      </c>
      <c r="I935" s="55"/>
      <c r="J935" s="55"/>
      <c r="K935" s="55"/>
      <c r="L935" s="56"/>
      <c r="M935" s="57">
        <f t="shared" si="383"/>
        <v>0</v>
      </c>
      <c r="N935" s="58"/>
      <c r="O935" s="58"/>
      <c r="P935" s="58"/>
      <c r="Q935" s="58"/>
      <c r="R935" s="61"/>
      <c r="S935" s="62"/>
      <c r="T935" s="62"/>
      <c r="U935" s="62"/>
      <c r="V935" s="108"/>
      <c r="W935" s="108"/>
      <c r="X935" s="63"/>
      <c r="Y935" s="60"/>
      <c r="Z935" s="61"/>
      <c r="AA935" s="67"/>
      <c r="AB935" s="55"/>
      <c r="AC935" s="55"/>
      <c r="AD935" s="55"/>
      <c r="AE935" s="55"/>
      <c r="AF935" s="56"/>
      <c r="AG935" s="67"/>
      <c r="AH935" s="70"/>
      <c r="AI935" s="69"/>
      <c r="AJ935" s="68">
        <f t="shared" ref="AJ935:AJ936" si="386">SUM(AN935:AP935)</f>
        <v>0</v>
      </c>
      <c r="AK935" s="69" t="s">
        <v>75</v>
      </c>
      <c r="AL935" s="55" t="s">
        <v>75</v>
      </c>
      <c r="AM935" s="70" t="s">
        <v>75</v>
      </c>
      <c r="AN935" s="67"/>
      <c r="AO935" s="55"/>
      <c r="AP935" s="70"/>
      <c r="AQ935" s="67" t="s">
        <v>75</v>
      </c>
      <c r="AR935" s="55" t="s">
        <v>75</v>
      </c>
      <c r="AS935" s="55" t="s">
        <v>75</v>
      </c>
      <c r="AT935" s="55" t="s">
        <v>75</v>
      </c>
      <c r="AU935" s="70" t="s">
        <v>75</v>
      </c>
      <c r="AV935" s="71">
        <f t="shared" si="377"/>
        <v>0</v>
      </c>
      <c r="AW935" s="108"/>
      <c r="AX935" s="108"/>
      <c r="AY935" s="108"/>
      <c r="AZ935" s="108"/>
      <c r="BA935" s="108"/>
      <c r="BB935" s="108"/>
      <c r="BC935" s="108"/>
      <c r="BD935" s="108"/>
      <c r="BE935" s="63"/>
    </row>
    <row r="936" spans="1:57" ht="34.049999999999997" customHeight="1" x14ac:dyDescent="0.3">
      <c r="A936" s="702"/>
      <c r="B936" s="716"/>
      <c r="C936" s="672"/>
      <c r="D936" s="72" t="s">
        <v>76</v>
      </c>
      <c r="E936" s="678"/>
      <c r="F936" s="672"/>
      <c r="G936" s="73">
        <f t="shared" si="376"/>
        <v>0</v>
      </c>
      <c r="H936" s="74">
        <f t="shared" si="382"/>
        <v>0</v>
      </c>
      <c r="I936" s="75"/>
      <c r="J936" s="75"/>
      <c r="K936" s="75"/>
      <c r="L936" s="76"/>
      <c r="M936" s="77">
        <f t="shared" si="383"/>
        <v>0</v>
      </c>
      <c r="N936" s="78"/>
      <c r="O936" s="78"/>
      <c r="P936" s="78"/>
      <c r="Q936" s="78"/>
      <c r="R936" s="81"/>
      <c r="S936" s="62"/>
      <c r="T936" s="62"/>
      <c r="U936" s="62"/>
      <c r="V936" s="108"/>
      <c r="W936" s="108"/>
      <c r="X936" s="63"/>
      <c r="Y936" s="109"/>
      <c r="Z936" s="63"/>
      <c r="AA936" s="64"/>
      <c r="AB936" s="65"/>
      <c r="AC936" s="65"/>
      <c r="AD936" s="65"/>
      <c r="AE936" s="65"/>
      <c r="AF936" s="66"/>
      <c r="AG936" s="82"/>
      <c r="AH936" s="85"/>
      <c r="AI936" s="84"/>
      <c r="AJ936" s="83">
        <f t="shared" si="386"/>
        <v>0</v>
      </c>
      <c r="AK936" s="84" t="s">
        <v>77</v>
      </c>
      <c r="AL936" s="75" t="s">
        <v>77</v>
      </c>
      <c r="AM936" s="85" t="s">
        <v>77</v>
      </c>
      <c r="AN936" s="82"/>
      <c r="AO936" s="75"/>
      <c r="AP936" s="85"/>
      <c r="AQ936" s="82" t="s">
        <v>75</v>
      </c>
      <c r="AR936" s="75" t="s">
        <v>75</v>
      </c>
      <c r="AS936" s="75" t="s">
        <v>75</v>
      </c>
      <c r="AT936" s="75" t="s">
        <v>75</v>
      </c>
      <c r="AU936" s="85" t="s">
        <v>75</v>
      </c>
      <c r="AV936" s="86">
        <f t="shared" si="377"/>
        <v>0</v>
      </c>
      <c r="AW936" s="108"/>
      <c r="AX936" s="108"/>
      <c r="AY936" s="108"/>
      <c r="AZ936" s="108"/>
      <c r="BA936" s="108"/>
      <c r="BB936" s="108"/>
      <c r="BC936" s="108"/>
      <c r="BD936" s="108"/>
      <c r="BE936" s="63"/>
    </row>
    <row r="937" spans="1:57" ht="34.049999999999997" customHeight="1" x14ac:dyDescent="0.3">
      <c r="A937" s="702"/>
      <c r="B937" s="716"/>
      <c r="C937" s="672"/>
      <c r="D937" s="72" t="s">
        <v>78</v>
      </c>
      <c r="E937" s="678"/>
      <c r="F937" s="672"/>
      <c r="G937" s="73">
        <f t="shared" si="376"/>
        <v>0</v>
      </c>
      <c r="H937" s="74">
        <f t="shared" si="382"/>
        <v>0</v>
      </c>
      <c r="I937" s="75"/>
      <c r="J937" s="75"/>
      <c r="K937" s="75"/>
      <c r="L937" s="76"/>
      <c r="M937" s="77">
        <f t="shared" si="383"/>
        <v>0</v>
      </c>
      <c r="N937" s="78"/>
      <c r="O937" s="78"/>
      <c r="P937" s="78"/>
      <c r="Q937" s="78"/>
      <c r="R937" s="81"/>
      <c r="S937" s="62"/>
      <c r="T937" s="62"/>
      <c r="U937" s="62"/>
      <c r="V937" s="108"/>
      <c r="W937" s="108"/>
      <c r="X937" s="63"/>
      <c r="Y937" s="109"/>
      <c r="Z937" s="63"/>
      <c r="AA937" s="64"/>
      <c r="AB937" s="65"/>
      <c r="AC937" s="65"/>
      <c r="AD937" s="65"/>
      <c r="AE937" s="65"/>
      <c r="AF937" s="66"/>
      <c r="AG937" s="82"/>
      <c r="AH937" s="85"/>
      <c r="AI937" s="84"/>
      <c r="AJ937" s="83">
        <f>SUM(AK937:AM937)</f>
        <v>0</v>
      </c>
      <c r="AK937" s="84"/>
      <c r="AL937" s="75"/>
      <c r="AM937" s="85"/>
      <c r="AN937" s="82" t="s">
        <v>75</v>
      </c>
      <c r="AO937" s="75" t="s">
        <v>75</v>
      </c>
      <c r="AP937" s="85" t="s">
        <v>75</v>
      </c>
      <c r="AQ937" s="82" t="s">
        <v>75</v>
      </c>
      <c r="AR937" s="75" t="s">
        <v>75</v>
      </c>
      <c r="AS937" s="75" t="s">
        <v>75</v>
      </c>
      <c r="AT937" s="75" t="s">
        <v>75</v>
      </c>
      <c r="AU937" s="85" t="s">
        <v>75</v>
      </c>
      <c r="AV937" s="86">
        <f t="shared" si="377"/>
        <v>0</v>
      </c>
      <c r="AW937" s="108"/>
      <c r="AX937" s="108"/>
      <c r="AY937" s="108"/>
      <c r="AZ937" s="108"/>
      <c r="BA937" s="108"/>
      <c r="BB937" s="108"/>
      <c r="BC937" s="108"/>
      <c r="BD937" s="108"/>
      <c r="BE937" s="63"/>
    </row>
    <row r="938" spans="1:57" ht="34.049999999999997" customHeight="1" x14ac:dyDescent="0.3">
      <c r="A938" s="702"/>
      <c r="B938" s="716"/>
      <c r="C938" s="672"/>
      <c r="D938" s="72" t="s">
        <v>79</v>
      </c>
      <c r="E938" s="678"/>
      <c r="F938" s="672"/>
      <c r="G938" s="73">
        <f t="shared" si="376"/>
        <v>6</v>
      </c>
      <c r="H938" s="74">
        <f t="shared" si="382"/>
        <v>3</v>
      </c>
      <c r="I938" s="75">
        <v>3</v>
      </c>
      <c r="J938" s="75"/>
      <c r="K938" s="75"/>
      <c r="L938" s="76"/>
      <c r="M938" s="77">
        <f t="shared" si="383"/>
        <v>6</v>
      </c>
      <c r="N938" s="78"/>
      <c r="O938" s="78"/>
      <c r="P938" s="78"/>
      <c r="Q938" s="78"/>
      <c r="R938" s="81">
        <v>6</v>
      </c>
      <c r="S938" s="62">
        <v>1</v>
      </c>
      <c r="T938" s="62"/>
      <c r="U938" s="62"/>
      <c r="V938" s="108">
        <v>5</v>
      </c>
      <c r="W938" s="108"/>
      <c r="X938" s="63"/>
      <c r="Y938" s="109">
        <v>5</v>
      </c>
      <c r="Z938" s="63">
        <v>1</v>
      </c>
      <c r="AA938" s="64"/>
      <c r="AB938" s="142">
        <v>2</v>
      </c>
      <c r="AC938" s="142">
        <v>2</v>
      </c>
      <c r="AD938" s="65"/>
      <c r="AE938" s="65">
        <v>5</v>
      </c>
      <c r="AF938" s="66"/>
      <c r="AG938" s="82">
        <v>40</v>
      </c>
      <c r="AH938" s="85">
        <v>20</v>
      </c>
      <c r="AI938" s="84">
        <v>100</v>
      </c>
      <c r="AJ938" s="83">
        <f t="shared" ref="AJ938:AJ939" si="387">SUM(AQ938:AU938)</f>
        <v>6</v>
      </c>
      <c r="AK938" s="84" t="s">
        <v>77</v>
      </c>
      <c r="AL938" s="75" t="s">
        <v>77</v>
      </c>
      <c r="AM938" s="85" t="s">
        <v>77</v>
      </c>
      <c r="AN938" s="82" t="s">
        <v>75</v>
      </c>
      <c r="AO938" s="75" t="s">
        <v>75</v>
      </c>
      <c r="AP938" s="85" t="s">
        <v>75</v>
      </c>
      <c r="AQ938" s="82"/>
      <c r="AR938" s="75"/>
      <c r="AS938" s="75">
        <v>6</v>
      </c>
      <c r="AT938" s="75"/>
      <c r="AU938" s="85"/>
      <c r="AV938" s="86">
        <f t="shared" si="377"/>
        <v>0</v>
      </c>
      <c r="AW938" s="108"/>
      <c r="AX938" s="108"/>
      <c r="AY938" s="108"/>
      <c r="AZ938" s="108"/>
      <c r="BA938" s="108"/>
      <c r="BB938" s="108"/>
      <c r="BC938" s="108"/>
      <c r="BD938" s="108"/>
      <c r="BE938" s="63"/>
    </row>
    <row r="939" spans="1:57" ht="34.049999999999997" customHeight="1" x14ac:dyDescent="0.3">
      <c r="A939" s="703"/>
      <c r="B939" s="717"/>
      <c r="C939" s="673"/>
      <c r="D939" s="89" t="s">
        <v>80</v>
      </c>
      <c r="E939" s="679"/>
      <c r="F939" s="673"/>
      <c r="G939" s="90">
        <f t="shared" si="376"/>
        <v>0</v>
      </c>
      <c r="H939" s="91">
        <f t="shared" si="382"/>
        <v>0</v>
      </c>
      <c r="I939" s="92"/>
      <c r="J939" s="92"/>
      <c r="K939" s="92"/>
      <c r="L939" s="93"/>
      <c r="M939" s="110">
        <f t="shared" si="383"/>
        <v>0</v>
      </c>
      <c r="N939" s="98"/>
      <c r="O939" s="98"/>
      <c r="P939" s="98"/>
      <c r="Q939" s="98"/>
      <c r="R939" s="99"/>
      <c r="S939" s="100"/>
      <c r="T939" s="100"/>
      <c r="U939" s="100"/>
      <c r="V939" s="78"/>
      <c r="W939" s="78"/>
      <c r="X939" s="81"/>
      <c r="Y939" s="80"/>
      <c r="Z939" s="81"/>
      <c r="AA939" s="82"/>
      <c r="AB939" s="75"/>
      <c r="AC939" s="75"/>
      <c r="AD939" s="75"/>
      <c r="AE939" s="75"/>
      <c r="AF939" s="76"/>
      <c r="AG939" s="103"/>
      <c r="AH939" s="106"/>
      <c r="AI939" s="111"/>
      <c r="AJ939" s="112">
        <f t="shared" si="387"/>
        <v>0</v>
      </c>
      <c r="AK939" s="105" t="s">
        <v>75</v>
      </c>
      <c r="AL939" s="92" t="s">
        <v>75</v>
      </c>
      <c r="AM939" s="106" t="s">
        <v>75</v>
      </c>
      <c r="AN939" s="103" t="s">
        <v>75</v>
      </c>
      <c r="AO939" s="92" t="s">
        <v>77</v>
      </c>
      <c r="AP939" s="106" t="s">
        <v>77</v>
      </c>
      <c r="AQ939" s="103"/>
      <c r="AR939" s="92"/>
      <c r="AS939" s="92"/>
      <c r="AT939" s="92"/>
      <c r="AU939" s="106"/>
      <c r="AV939" s="107">
        <f t="shared" si="377"/>
        <v>0</v>
      </c>
      <c r="AW939" s="78"/>
      <c r="AX939" s="78"/>
      <c r="AY939" s="78"/>
      <c r="AZ939" s="78"/>
      <c r="BA939" s="78"/>
      <c r="BB939" s="78"/>
      <c r="BC939" s="78"/>
      <c r="BD939" s="78"/>
      <c r="BE939" s="81"/>
    </row>
    <row r="940" spans="1:57" ht="34.049999999999997" customHeight="1" x14ac:dyDescent="0.3">
      <c r="A940" s="713" t="s">
        <v>457</v>
      </c>
      <c r="B940" s="715" t="s">
        <v>458</v>
      </c>
      <c r="C940" s="735" t="s">
        <v>459</v>
      </c>
      <c r="D940" s="51" t="s">
        <v>74</v>
      </c>
      <c r="E940" s="724">
        <v>187</v>
      </c>
      <c r="F940" s="681">
        <f>E940-SUM(M940:M944)</f>
        <v>-43</v>
      </c>
      <c r="G940" s="53">
        <f t="shared" si="376"/>
        <v>65</v>
      </c>
      <c r="H940" s="54">
        <v>2</v>
      </c>
      <c r="I940" s="55">
        <v>2</v>
      </c>
      <c r="J940" s="55"/>
      <c r="K940" s="55"/>
      <c r="L940" s="56"/>
      <c r="M940" s="57">
        <v>64</v>
      </c>
      <c r="N940" s="58"/>
      <c r="O940" s="58"/>
      <c r="P940" s="58"/>
      <c r="Q940" s="58"/>
      <c r="R940" s="146">
        <v>64</v>
      </c>
      <c r="S940" s="113">
        <v>9</v>
      </c>
      <c r="T940" s="113"/>
      <c r="U940" s="113"/>
      <c r="V940" s="58">
        <v>55</v>
      </c>
      <c r="W940" s="58"/>
      <c r="X940" s="61"/>
      <c r="Y940" s="60">
        <v>55</v>
      </c>
      <c r="Z940" s="61">
        <v>9</v>
      </c>
      <c r="AA940" s="67"/>
      <c r="AB940" s="55">
        <v>16</v>
      </c>
      <c r="AC940" s="55">
        <v>16</v>
      </c>
      <c r="AD940" s="55">
        <v>9</v>
      </c>
      <c r="AE940" s="55">
        <v>47</v>
      </c>
      <c r="AF940" s="56">
        <v>8</v>
      </c>
      <c r="AG940" s="67">
        <v>41.5</v>
      </c>
      <c r="AH940" s="70">
        <v>23</v>
      </c>
      <c r="AI940" s="69">
        <v>10.4</v>
      </c>
      <c r="AJ940" s="68">
        <v>64</v>
      </c>
      <c r="AK940" s="69" t="s">
        <v>75</v>
      </c>
      <c r="AL940" s="55" t="s">
        <v>75</v>
      </c>
      <c r="AM940" s="70" t="s">
        <v>75</v>
      </c>
      <c r="AN940" s="67">
        <v>8</v>
      </c>
      <c r="AO940" s="55">
        <v>56</v>
      </c>
      <c r="AP940" s="70"/>
      <c r="AQ940" s="67" t="s">
        <v>75</v>
      </c>
      <c r="AR940" s="55" t="s">
        <v>75</v>
      </c>
      <c r="AS940" s="55" t="s">
        <v>75</v>
      </c>
      <c r="AT940" s="55" t="s">
        <v>75</v>
      </c>
      <c r="AU940" s="70" t="s">
        <v>75</v>
      </c>
      <c r="AV940" s="86">
        <f t="shared" si="377"/>
        <v>1</v>
      </c>
      <c r="AW940" s="58"/>
      <c r="AX940" s="58"/>
      <c r="AY940" s="58"/>
      <c r="AZ940" s="58"/>
      <c r="BA940" s="58">
        <v>1</v>
      </c>
      <c r="BB940" s="58"/>
      <c r="BC940" s="58"/>
      <c r="BD940" s="58"/>
      <c r="BE940" s="61"/>
    </row>
    <row r="941" spans="1:57" ht="34.049999999999997" customHeight="1" x14ac:dyDescent="0.3">
      <c r="A941" s="702"/>
      <c r="B941" s="716"/>
      <c r="C941" s="672"/>
      <c r="D941" s="72" t="s">
        <v>76</v>
      </c>
      <c r="E941" s="678"/>
      <c r="F941" s="672"/>
      <c r="G941" s="73">
        <f t="shared" si="376"/>
        <v>0</v>
      </c>
      <c r="H941" s="74">
        <f t="shared" ref="H941:H952" si="388">SUM(I941:L941)</f>
        <v>0</v>
      </c>
      <c r="I941" s="75"/>
      <c r="J941" s="75"/>
      <c r="K941" s="75"/>
      <c r="L941" s="76"/>
      <c r="M941" s="77">
        <f t="shared" ref="M941:M962" si="389">IF(AND(SUM(N941:R941)=SUM(Y941:Z941),SUM(S941:X941)=SUM(Y941:Z941)),SUM(N941:R941),"ПЕРЕВІРТЕ ПРАВИЛЬНІСТЬ ДАНИХ")</f>
        <v>0</v>
      </c>
      <c r="N941" s="78"/>
      <c r="O941" s="78"/>
      <c r="P941" s="78"/>
      <c r="Q941" s="78"/>
      <c r="R941" s="121"/>
      <c r="S941" s="62"/>
      <c r="T941" s="62"/>
      <c r="U941" s="62"/>
      <c r="V941" s="108"/>
      <c r="W941" s="108"/>
      <c r="X941" s="63"/>
      <c r="Y941" s="109"/>
      <c r="Z941" s="63"/>
      <c r="AA941" s="64"/>
      <c r="AB941" s="65"/>
      <c r="AC941" s="65"/>
      <c r="AD941" s="65"/>
      <c r="AE941" s="65"/>
      <c r="AF941" s="66"/>
      <c r="AG941" s="82"/>
      <c r="AH941" s="85"/>
      <c r="AI941" s="84"/>
      <c r="AJ941" s="83">
        <f>SUM(AN941:AP941)</f>
        <v>0</v>
      </c>
      <c r="AK941" s="84" t="s">
        <v>77</v>
      </c>
      <c r="AL941" s="75" t="s">
        <v>77</v>
      </c>
      <c r="AM941" s="85" t="s">
        <v>77</v>
      </c>
      <c r="AN941" s="82"/>
      <c r="AO941" s="75"/>
      <c r="AP941" s="85"/>
      <c r="AQ941" s="82" t="s">
        <v>75</v>
      </c>
      <c r="AR941" s="75" t="s">
        <v>75</v>
      </c>
      <c r="AS941" s="75" t="s">
        <v>75</v>
      </c>
      <c r="AT941" s="75" t="s">
        <v>75</v>
      </c>
      <c r="AU941" s="85" t="s">
        <v>75</v>
      </c>
      <c r="AV941" s="86">
        <f t="shared" si="377"/>
        <v>0</v>
      </c>
      <c r="AW941" s="108"/>
      <c r="AX941" s="108"/>
      <c r="AY941" s="108"/>
      <c r="AZ941" s="108"/>
      <c r="BA941" s="108"/>
      <c r="BB941" s="108"/>
      <c r="BC941" s="108"/>
      <c r="BD941" s="108"/>
      <c r="BE941" s="63"/>
    </row>
    <row r="942" spans="1:57" ht="34.049999999999997" customHeight="1" x14ac:dyDescent="0.3">
      <c r="A942" s="702"/>
      <c r="B942" s="716"/>
      <c r="C942" s="672"/>
      <c r="D942" s="72" t="s">
        <v>78</v>
      </c>
      <c r="E942" s="678"/>
      <c r="F942" s="672"/>
      <c r="G942" s="73">
        <f t="shared" si="376"/>
        <v>0</v>
      </c>
      <c r="H942" s="74">
        <f t="shared" si="388"/>
        <v>0</v>
      </c>
      <c r="I942" s="75"/>
      <c r="J942" s="75"/>
      <c r="K942" s="75"/>
      <c r="L942" s="76"/>
      <c r="M942" s="77">
        <f t="shared" si="389"/>
        <v>0</v>
      </c>
      <c r="N942" s="78"/>
      <c r="O942" s="78"/>
      <c r="P942" s="78"/>
      <c r="Q942" s="78"/>
      <c r="R942" s="121"/>
      <c r="S942" s="62"/>
      <c r="T942" s="62"/>
      <c r="U942" s="62"/>
      <c r="V942" s="108"/>
      <c r="W942" s="108"/>
      <c r="X942" s="63"/>
      <c r="Y942" s="109"/>
      <c r="Z942" s="63"/>
      <c r="AA942" s="64"/>
      <c r="AB942" s="65"/>
      <c r="AC942" s="65"/>
      <c r="AD942" s="65"/>
      <c r="AE942" s="65"/>
      <c r="AF942" s="66"/>
      <c r="AG942" s="82"/>
      <c r="AH942" s="85"/>
      <c r="AI942" s="84"/>
      <c r="AJ942" s="83">
        <f>SUM(AK942:AM942)</f>
        <v>0</v>
      </c>
      <c r="AK942" s="84"/>
      <c r="AL942" s="75"/>
      <c r="AM942" s="85"/>
      <c r="AN942" s="82" t="s">
        <v>75</v>
      </c>
      <c r="AO942" s="75" t="s">
        <v>75</v>
      </c>
      <c r="AP942" s="85" t="s">
        <v>75</v>
      </c>
      <c r="AQ942" s="82" t="s">
        <v>75</v>
      </c>
      <c r="AR942" s="75" t="s">
        <v>75</v>
      </c>
      <c r="AS942" s="75" t="s">
        <v>75</v>
      </c>
      <c r="AT942" s="75" t="s">
        <v>75</v>
      </c>
      <c r="AU942" s="85" t="s">
        <v>75</v>
      </c>
      <c r="AV942" s="86">
        <f t="shared" si="377"/>
        <v>0</v>
      </c>
      <c r="AW942" s="108"/>
      <c r="AX942" s="108"/>
      <c r="AY942" s="108"/>
      <c r="AZ942" s="108"/>
      <c r="BA942" s="108"/>
      <c r="BB942" s="108"/>
      <c r="BC942" s="108"/>
      <c r="BD942" s="108"/>
      <c r="BE942" s="63"/>
    </row>
    <row r="943" spans="1:57" ht="34.049999999999997" customHeight="1" x14ac:dyDescent="0.3">
      <c r="A943" s="702"/>
      <c r="B943" s="716"/>
      <c r="C943" s="672"/>
      <c r="D943" s="72" t="s">
        <v>79</v>
      </c>
      <c r="E943" s="678"/>
      <c r="F943" s="672"/>
      <c r="G943" s="73">
        <f t="shared" si="376"/>
        <v>167</v>
      </c>
      <c r="H943" s="74">
        <f t="shared" si="388"/>
        <v>2</v>
      </c>
      <c r="I943" s="75">
        <v>2</v>
      </c>
      <c r="J943" s="75"/>
      <c r="K943" s="75"/>
      <c r="L943" s="76"/>
      <c r="M943" s="77">
        <f t="shared" si="389"/>
        <v>166</v>
      </c>
      <c r="N943" s="78"/>
      <c r="O943" s="78"/>
      <c r="P943" s="78"/>
      <c r="Q943" s="78"/>
      <c r="R943" s="121">
        <v>166</v>
      </c>
      <c r="S943" s="62">
        <v>24</v>
      </c>
      <c r="T943" s="62"/>
      <c r="U943" s="62"/>
      <c r="V943" s="108">
        <v>142</v>
      </c>
      <c r="W943" s="108"/>
      <c r="X943" s="63"/>
      <c r="Y943" s="109">
        <v>148</v>
      </c>
      <c r="Z943" s="63">
        <v>18</v>
      </c>
      <c r="AA943" s="64"/>
      <c r="AB943" s="65">
        <v>23</v>
      </c>
      <c r="AC943" s="65">
        <v>21</v>
      </c>
      <c r="AD943" s="65">
        <v>18</v>
      </c>
      <c r="AE943" s="65">
        <v>124</v>
      </c>
      <c r="AF943" s="66">
        <v>22</v>
      </c>
      <c r="AG943" s="82">
        <v>41.5</v>
      </c>
      <c r="AH943" s="85">
        <v>22.6</v>
      </c>
      <c r="AI943" s="84">
        <v>103.5</v>
      </c>
      <c r="AJ943" s="83">
        <v>166</v>
      </c>
      <c r="AK943" s="84" t="s">
        <v>77</v>
      </c>
      <c r="AL943" s="75" t="s">
        <v>77</v>
      </c>
      <c r="AM943" s="85" t="s">
        <v>77</v>
      </c>
      <c r="AN943" s="82" t="s">
        <v>75</v>
      </c>
      <c r="AO943" s="75" t="s">
        <v>75</v>
      </c>
      <c r="AP943" s="85" t="s">
        <v>75</v>
      </c>
      <c r="AQ943" s="82">
        <v>11</v>
      </c>
      <c r="AR943" s="75">
        <v>24</v>
      </c>
      <c r="AS943" s="75">
        <v>73</v>
      </c>
      <c r="AT943" s="75">
        <v>56</v>
      </c>
      <c r="AU943" s="85">
        <v>2</v>
      </c>
      <c r="AV943" s="86">
        <f t="shared" si="377"/>
        <v>1</v>
      </c>
      <c r="AW943" s="108"/>
      <c r="AX943" s="108">
        <v>1</v>
      </c>
      <c r="AY943" s="108"/>
      <c r="AZ943" s="108"/>
      <c r="BA943" s="108"/>
      <c r="BB943" s="108"/>
      <c r="BC943" s="108"/>
      <c r="BD943" s="108"/>
      <c r="BE943" s="63"/>
    </row>
    <row r="944" spans="1:57" ht="34.049999999999997" customHeight="1" x14ac:dyDescent="0.3">
      <c r="A944" s="703"/>
      <c r="B944" s="717"/>
      <c r="C944" s="673"/>
      <c r="D944" s="89" t="s">
        <v>80</v>
      </c>
      <c r="E944" s="679"/>
      <c r="F944" s="673"/>
      <c r="G944" s="90">
        <f t="shared" si="376"/>
        <v>0</v>
      </c>
      <c r="H944" s="91">
        <f t="shared" si="388"/>
        <v>0</v>
      </c>
      <c r="I944" s="92"/>
      <c r="J944" s="92"/>
      <c r="K944" s="92"/>
      <c r="L944" s="93"/>
      <c r="M944" s="110">
        <f t="shared" si="389"/>
        <v>0</v>
      </c>
      <c r="N944" s="98"/>
      <c r="O944" s="98"/>
      <c r="P944" s="98"/>
      <c r="Q944" s="98"/>
      <c r="R944" s="119"/>
      <c r="S944" s="114"/>
      <c r="T944" s="114"/>
      <c r="U944" s="114"/>
      <c r="V944" s="98"/>
      <c r="W944" s="98"/>
      <c r="X944" s="99"/>
      <c r="Y944" s="97"/>
      <c r="Z944" s="99"/>
      <c r="AA944" s="103"/>
      <c r="AB944" s="92"/>
      <c r="AC944" s="92"/>
      <c r="AD944" s="92"/>
      <c r="AE944" s="92"/>
      <c r="AF944" s="93"/>
      <c r="AG944" s="103"/>
      <c r="AH944" s="106"/>
      <c r="AI944" s="105"/>
      <c r="AJ944" s="104">
        <f>SUM(AQ944:AU944)</f>
        <v>0</v>
      </c>
      <c r="AK944" s="105" t="s">
        <v>75</v>
      </c>
      <c r="AL944" s="92" t="s">
        <v>75</v>
      </c>
      <c r="AM944" s="106" t="s">
        <v>75</v>
      </c>
      <c r="AN944" s="103" t="s">
        <v>75</v>
      </c>
      <c r="AO944" s="92" t="s">
        <v>77</v>
      </c>
      <c r="AP944" s="106" t="s">
        <v>77</v>
      </c>
      <c r="AQ944" s="103"/>
      <c r="AR944" s="92"/>
      <c r="AS944" s="92"/>
      <c r="AT944" s="92"/>
      <c r="AU944" s="106"/>
      <c r="AV944" s="107">
        <f t="shared" si="377"/>
        <v>0</v>
      </c>
      <c r="AW944" s="98"/>
      <c r="AX944" s="98"/>
      <c r="AY944" s="98"/>
      <c r="AZ944" s="98"/>
      <c r="BA944" s="98"/>
      <c r="BB944" s="98"/>
      <c r="BC944" s="98"/>
      <c r="BD944" s="98"/>
      <c r="BE944" s="99"/>
    </row>
    <row r="945" spans="1:57" ht="34.049999999999997" customHeight="1" x14ac:dyDescent="0.3">
      <c r="A945" s="713" t="s">
        <v>460</v>
      </c>
      <c r="B945" s="715" t="s">
        <v>461</v>
      </c>
      <c r="C945" s="736" t="s">
        <v>462</v>
      </c>
      <c r="D945" s="51" t="s">
        <v>74</v>
      </c>
      <c r="E945" s="724">
        <v>448</v>
      </c>
      <c r="F945" s="681">
        <f>E945-SUM(M945:M949)</f>
        <v>-95</v>
      </c>
      <c r="G945" s="53">
        <f t="shared" si="376"/>
        <v>42</v>
      </c>
      <c r="H945" s="54">
        <f t="shared" si="388"/>
        <v>0</v>
      </c>
      <c r="I945" s="55"/>
      <c r="J945" s="55"/>
      <c r="K945" s="55"/>
      <c r="L945" s="56"/>
      <c r="M945" s="57">
        <f t="shared" si="389"/>
        <v>41</v>
      </c>
      <c r="N945" s="58">
        <f>SUM('Комунальні по МПД'!N1010,'Комунальні по МПД'!N1015,'Комунальні по МПД'!N1020)</f>
        <v>39</v>
      </c>
      <c r="O945" s="58"/>
      <c r="P945" s="58"/>
      <c r="Q945" s="58"/>
      <c r="R945" s="59">
        <f>SUM('Комунальні по МПД'!R1010,'Комунальні по МПД'!R1015,'Комунальні по МПД'!R1020)</f>
        <v>2</v>
      </c>
      <c r="S945" s="60">
        <f>SUM('Комунальні по МПД'!S1010,'Комунальні по МПД'!S1015,'Комунальні по МПД'!S1020)</f>
        <v>1</v>
      </c>
      <c r="T945" s="58"/>
      <c r="U945" s="58"/>
      <c r="V945" s="55">
        <f>SUM('Комунальні по МПД'!V1010,'Комунальні по МПД'!V1015,'Комунальні по МПД'!V1020)</f>
        <v>28</v>
      </c>
      <c r="W945" s="58">
        <f>SUM('Комунальні по МПД'!W1010,'Комунальні по МПД'!W1015,'Комунальні по МПД'!W1020)</f>
        <v>12</v>
      </c>
      <c r="X945" s="61"/>
      <c r="Y945" s="62">
        <f>SUM('Комунальні по МПД'!Y1010,'Комунальні по МПД'!Y1015,'Комунальні по МПД'!Y1020)</f>
        <v>33</v>
      </c>
      <c r="Z945" s="63">
        <f>SUM('Комунальні по МПД'!Z1010,'Комунальні по МПД'!Z1015,'Комунальні по МПД'!Z1020)</f>
        <v>8</v>
      </c>
      <c r="AA945" s="64"/>
      <c r="AB945" s="65">
        <f>SUM('Комунальні по МПД'!AB1010,'Комунальні по МПД'!AB1015,'Комунальні по МПД'!AB1020)</f>
        <v>22</v>
      </c>
      <c r="AC945" s="65">
        <f>SUM('Комунальні по МПД'!AC1010,'Комунальні по МПД'!AC1015,'Комунальні по МПД'!AC1020)</f>
        <v>20</v>
      </c>
      <c r="AD945" s="65">
        <f>SUM('Комунальні по МПД'!AD1010,'Комунальні по МПД'!AD1015,'Комунальні по МПД'!AD1020)</f>
        <v>5</v>
      </c>
      <c r="AE945" s="65">
        <f>SUM('Комунальні по МПД'!AE1010,'Комунальні по МПД'!AE1015,'Комунальні по МПД'!AE1020)</f>
        <v>30</v>
      </c>
      <c r="AF945" s="66">
        <f>SUM('Комунальні по МПД'!AF1010,'Комунальні по МПД'!AF1015,'Комунальні по МПД'!AF1020)</f>
        <v>4</v>
      </c>
      <c r="AG945" s="175">
        <v>38.5</v>
      </c>
      <c r="AH945" s="66">
        <f>AVERAGE('Комунальні по МПД'!AH1010,'Комунальні по МПД'!AH1015,'Комунальні по МПД'!AH1020)</f>
        <v>16.400000000000002</v>
      </c>
      <c r="AI945" s="67">
        <f>AVERAGE('Комунальні по МПД'!AI1010,'Комунальні по МПД'!AI1015,'Комунальні по МПД'!AI1020)</f>
        <v>10.95</v>
      </c>
      <c r="AJ945" s="68">
        <f t="shared" ref="AJ945:AJ946" si="390">SUM(AN945:AP945)</f>
        <v>41</v>
      </c>
      <c r="AK945" s="69" t="s">
        <v>75</v>
      </c>
      <c r="AL945" s="55" t="s">
        <v>75</v>
      </c>
      <c r="AM945" s="70" t="s">
        <v>75</v>
      </c>
      <c r="AN945" s="67">
        <v>6</v>
      </c>
      <c r="AO945" s="55">
        <v>32</v>
      </c>
      <c r="AP945" s="70">
        <v>3</v>
      </c>
      <c r="AQ945" s="67" t="s">
        <v>75</v>
      </c>
      <c r="AR945" s="55" t="s">
        <v>75</v>
      </c>
      <c r="AS945" s="55" t="s">
        <v>75</v>
      </c>
      <c r="AT945" s="55" t="s">
        <v>75</v>
      </c>
      <c r="AU945" s="56" t="s">
        <v>75</v>
      </c>
      <c r="AV945" s="71">
        <f t="shared" si="377"/>
        <v>1</v>
      </c>
      <c r="AW945" s="58"/>
      <c r="AX945" s="58"/>
      <c r="AY945" s="58"/>
      <c r="AZ945" s="58"/>
      <c r="BA945" s="58"/>
      <c r="BB945" s="58"/>
      <c r="BC945" s="58"/>
      <c r="BD945" s="58"/>
      <c r="BE945" s="61">
        <v>1</v>
      </c>
    </row>
    <row r="946" spans="1:57" ht="34.049999999999997" customHeight="1" x14ac:dyDescent="0.3">
      <c r="A946" s="702"/>
      <c r="B946" s="716"/>
      <c r="C946" s="672"/>
      <c r="D946" s="72" t="s">
        <v>76</v>
      </c>
      <c r="E946" s="678"/>
      <c r="F946" s="672"/>
      <c r="G946" s="73">
        <f t="shared" si="376"/>
        <v>0</v>
      </c>
      <c r="H946" s="74">
        <f t="shared" si="388"/>
        <v>0</v>
      </c>
      <c r="I946" s="75"/>
      <c r="J946" s="75"/>
      <c r="K946" s="75"/>
      <c r="L946" s="76"/>
      <c r="M946" s="77">
        <f t="shared" si="389"/>
        <v>0</v>
      </c>
      <c r="N946" s="78"/>
      <c r="O946" s="78"/>
      <c r="P946" s="78"/>
      <c r="Q946" s="78"/>
      <c r="R946" s="79"/>
      <c r="S946" s="80"/>
      <c r="T946" s="75"/>
      <c r="U946" s="75"/>
      <c r="V946" s="78"/>
      <c r="W946" s="78"/>
      <c r="X946" s="81"/>
      <c r="Y946" s="62"/>
      <c r="Z946" s="63"/>
      <c r="AA946" s="64"/>
      <c r="AB946" s="65"/>
      <c r="AC946" s="65"/>
      <c r="AD946" s="65"/>
      <c r="AE946" s="65"/>
      <c r="AF946" s="66"/>
      <c r="AG946" s="82"/>
      <c r="AH946" s="76"/>
      <c r="AI946" s="82"/>
      <c r="AJ946" s="83">
        <f t="shared" si="390"/>
        <v>0</v>
      </c>
      <c r="AK946" s="84" t="s">
        <v>77</v>
      </c>
      <c r="AL946" s="75" t="s">
        <v>77</v>
      </c>
      <c r="AM946" s="85" t="s">
        <v>77</v>
      </c>
      <c r="AN946" s="82"/>
      <c r="AO946" s="75"/>
      <c r="AP946" s="85"/>
      <c r="AQ946" s="82" t="s">
        <v>75</v>
      </c>
      <c r="AR946" s="75" t="s">
        <v>75</v>
      </c>
      <c r="AS946" s="75" t="s">
        <v>75</v>
      </c>
      <c r="AT946" s="75" t="s">
        <v>75</v>
      </c>
      <c r="AU946" s="76" t="s">
        <v>75</v>
      </c>
      <c r="AV946" s="86">
        <f t="shared" si="377"/>
        <v>0</v>
      </c>
      <c r="AW946" s="78"/>
      <c r="AX946" s="78"/>
      <c r="AY946" s="78"/>
      <c r="AZ946" s="78"/>
      <c r="BA946" s="78"/>
      <c r="BB946" s="78"/>
      <c r="BC946" s="78"/>
      <c r="BD946" s="78"/>
      <c r="BE946" s="81"/>
    </row>
    <row r="947" spans="1:57" ht="34.049999999999997" customHeight="1" x14ac:dyDescent="0.3">
      <c r="A947" s="702"/>
      <c r="B947" s="716"/>
      <c r="C947" s="672"/>
      <c r="D947" s="72" t="s">
        <v>78</v>
      </c>
      <c r="E947" s="678"/>
      <c r="F947" s="672"/>
      <c r="G947" s="73">
        <f t="shared" si="376"/>
        <v>0</v>
      </c>
      <c r="H947" s="74">
        <f t="shared" si="388"/>
        <v>0</v>
      </c>
      <c r="I947" s="75"/>
      <c r="J947" s="75"/>
      <c r="K947" s="75"/>
      <c r="L947" s="76"/>
      <c r="M947" s="77">
        <f t="shared" si="389"/>
        <v>0</v>
      </c>
      <c r="N947" s="78"/>
      <c r="O947" s="78"/>
      <c r="P947" s="78"/>
      <c r="Q947" s="87"/>
      <c r="R947" s="79"/>
      <c r="S947" s="80"/>
      <c r="T947" s="78"/>
      <c r="U947" s="78"/>
      <c r="V947" s="78"/>
      <c r="W947" s="78"/>
      <c r="X947" s="81"/>
      <c r="Y947" s="62"/>
      <c r="Z947" s="63"/>
      <c r="AA947" s="64"/>
      <c r="AB947" s="65"/>
      <c r="AC947" s="65"/>
      <c r="AD947" s="65"/>
      <c r="AE947" s="65"/>
      <c r="AF947" s="66"/>
      <c r="AG947" s="82"/>
      <c r="AH947" s="76"/>
      <c r="AI947" s="82"/>
      <c r="AJ947" s="83">
        <f>SUM(AK947:AM947)</f>
        <v>0</v>
      </c>
      <c r="AK947" s="84"/>
      <c r="AL947" s="75"/>
      <c r="AM947" s="85"/>
      <c r="AN947" s="82" t="s">
        <v>75</v>
      </c>
      <c r="AO947" s="75" t="s">
        <v>75</v>
      </c>
      <c r="AP947" s="85" t="s">
        <v>75</v>
      </c>
      <c r="AQ947" s="82" t="s">
        <v>75</v>
      </c>
      <c r="AR947" s="75" t="s">
        <v>75</v>
      </c>
      <c r="AS947" s="75" t="s">
        <v>75</v>
      </c>
      <c r="AT947" s="75" t="s">
        <v>75</v>
      </c>
      <c r="AU947" s="76" t="s">
        <v>75</v>
      </c>
      <c r="AV947" s="86">
        <f t="shared" si="377"/>
        <v>0</v>
      </c>
      <c r="AW947" s="78"/>
      <c r="AX947" s="78"/>
      <c r="AY947" s="78"/>
      <c r="AZ947" s="78"/>
      <c r="BA947" s="78"/>
      <c r="BB947" s="78"/>
      <c r="BC947" s="78"/>
      <c r="BD947" s="78"/>
      <c r="BE947" s="81"/>
    </row>
    <row r="948" spans="1:57" ht="34.049999999999997" customHeight="1" x14ac:dyDescent="0.3">
      <c r="A948" s="702"/>
      <c r="B948" s="716"/>
      <c r="C948" s="672"/>
      <c r="D948" s="72" t="s">
        <v>79</v>
      </c>
      <c r="E948" s="678"/>
      <c r="F948" s="672"/>
      <c r="G948" s="73">
        <f t="shared" si="376"/>
        <v>517</v>
      </c>
      <c r="H948" s="74">
        <f t="shared" si="388"/>
        <v>18</v>
      </c>
      <c r="I948" s="75">
        <v>16</v>
      </c>
      <c r="J948" s="75">
        <v>2</v>
      </c>
      <c r="K948" s="75"/>
      <c r="L948" s="76"/>
      <c r="M948" s="77">
        <f t="shared" si="389"/>
        <v>502</v>
      </c>
      <c r="N948" s="78">
        <f>SUM('Комунальні по МПД'!N1013,'Комунальні по МПД'!N1018,'Комунальні по МПД'!N1023)</f>
        <v>377</v>
      </c>
      <c r="O948" s="78">
        <f>SUM('Комунальні по МПД'!O1013,'Комунальні по МПД'!O1018,'Комунальні по МПД'!O1023)</f>
        <v>0</v>
      </c>
      <c r="P948" s="78">
        <f>SUM('Комунальні по МПД'!P1013,'Комунальні по МПД'!P1018,'Комунальні по МПД'!P1023)</f>
        <v>0</v>
      </c>
      <c r="Q948" s="78">
        <f>SUM('Комунальні по МПД'!Q1013,'Комунальні по МПД'!Q1018,'Комунальні по МПД'!Q1023)</f>
        <v>0</v>
      </c>
      <c r="R948" s="79">
        <f>SUM('Комунальні по МПД'!R1013,'Комунальні по МПД'!R1018,'Комунальні по МПД'!R1023)</f>
        <v>125</v>
      </c>
      <c r="S948" s="80">
        <f>SUM('Комунальні по МПД'!S1013,'Комунальні по МПД'!S1018,'Комунальні по МПД'!S1023)</f>
        <v>77</v>
      </c>
      <c r="T948" s="78">
        <f>SUM('Комунальні по МПД'!T1013,'Комунальні по МПД'!T1018,'Комунальні по МПД'!T1023)</f>
        <v>0</v>
      </c>
      <c r="U948" s="78">
        <f>SUM('Комунальні по МПД'!U1013,'Комунальні по МПД'!U1018,'Комунальні по МПД'!U1023)</f>
        <v>0</v>
      </c>
      <c r="V948" s="78">
        <f>SUM('Комунальні по МПД'!V1013,'Комунальні по МПД'!V1018,'Комунальні по МПД'!V1023)</f>
        <v>381</v>
      </c>
      <c r="W948" s="78">
        <f>SUM('Комунальні по МПД'!W1013,'Комунальні по МПД'!W1018,'Комунальні по МПД'!W1023)</f>
        <v>44</v>
      </c>
      <c r="X948" s="81">
        <f>SUM('Комунальні по МПД'!X1013,'Комунальні по МПД'!X1018,'Комунальні по МПД'!X1023)</f>
        <v>0</v>
      </c>
      <c r="Y948" s="62">
        <f>SUM('Комунальні по МПД'!Y1013,'Комунальні по МПД'!Y1018,'Комунальні по МПД'!Y1023)</f>
        <v>431</v>
      </c>
      <c r="Z948" s="63">
        <f>SUM('Комунальні по МПД'!Z1013,'Комунальні по МПД'!Z1018,'Комунальні по МПД'!Z1023)</f>
        <v>71</v>
      </c>
      <c r="AA948" s="64"/>
      <c r="AB948" s="65">
        <f>SUM('Комунальні по МПД'!AB1013,'Комунальні по МПД'!AB1018,'Комунальні по МПД'!AB1023)</f>
        <v>231</v>
      </c>
      <c r="AC948" s="65">
        <f>SUM('Комунальні по МПД'!AC1013,'Комунальні по МПД'!AC1018,'Комунальні по МПД'!AC1023)</f>
        <v>229</v>
      </c>
      <c r="AD948" s="65">
        <f>SUM('Комунальні по МПД'!AD1013,'Комунальні по МПД'!AD1018,'Комунальні по МПД'!AD1023)</f>
        <v>31</v>
      </c>
      <c r="AE948" s="65">
        <f>SUM('Комунальні по МПД'!AE1013,'Комунальні по МПД'!AE1018,'Комунальні по МПД'!AE1023)</f>
        <v>335</v>
      </c>
      <c r="AF948" s="66">
        <f>SUM('Комунальні по МПД'!AF1013,'Комунальні по МПД'!AF1018,'Комунальні по МПД'!AF1023)</f>
        <v>57</v>
      </c>
      <c r="AG948" s="176">
        <f>AVERAGE('Комунальні по МПД'!AG1013,'Комунальні по МПД'!AG1018,'Комунальні по МПД'!AG1023)</f>
        <v>41.016666666666666</v>
      </c>
      <c r="AH948" s="76">
        <f>AVERAGE('Комунальні по МПД'!AH1013,'Комунальні по МПД'!AH1018,'Комунальні по МПД'!AH1023)</f>
        <v>22.299999999999997</v>
      </c>
      <c r="AI948" s="82">
        <f>AVERAGE('Комунальні по МПД'!AI1013,'Комунальні по МПД'!AI1018,'Комунальні по МПД'!AI1023)</f>
        <v>105.6</v>
      </c>
      <c r="AJ948" s="83">
        <f t="shared" ref="AJ948:AJ949" si="391">SUM(AQ948:AU948)</f>
        <v>502</v>
      </c>
      <c r="AK948" s="84" t="s">
        <v>77</v>
      </c>
      <c r="AL948" s="75" t="s">
        <v>77</v>
      </c>
      <c r="AM948" s="85" t="s">
        <v>77</v>
      </c>
      <c r="AN948" s="82" t="s">
        <v>75</v>
      </c>
      <c r="AO948" s="75" t="s">
        <v>75</v>
      </c>
      <c r="AP948" s="85" t="s">
        <v>75</v>
      </c>
      <c r="AQ948" s="88">
        <v>21</v>
      </c>
      <c r="AR948" s="76">
        <v>61</v>
      </c>
      <c r="AS948" s="76">
        <v>241</v>
      </c>
      <c r="AT948" s="76">
        <v>172</v>
      </c>
      <c r="AU948" s="85">
        <v>7</v>
      </c>
      <c r="AV948" s="86">
        <f t="shared" si="377"/>
        <v>15</v>
      </c>
      <c r="AW948" s="78"/>
      <c r="AX948" s="78"/>
      <c r="AY948" s="78">
        <v>3</v>
      </c>
      <c r="AZ948" s="78">
        <v>3</v>
      </c>
      <c r="BA948" s="78">
        <v>1</v>
      </c>
      <c r="BB948" s="78"/>
      <c r="BC948" s="78">
        <v>1</v>
      </c>
      <c r="BD948" s="78">
        <v>3</v>
      </c>
      <c r="BE948" s="81">
        <v>4</v>
      </c>
    </row>
    <row r="949" spans="1:57" ht="34.049999999999997" customHeight="1" x14ac:dyDescent="0.3">
      <c r="A949" s="702"/>
      <c r="B949" s="717"/>
      <c r="C949" s="734"/>
      <c r="D949" s="89" t="s">
        <v>80</v>
      </c>
      <c r="E949" s="679"/>
      <c r="F949" s="673"/>
      <c r="G949" s="90">
        <f t="shared" si="376"/>
        <v>0</v>
      </c>
      <c r="H949" s="91">
        <f t="shared" si="388"/>
        <v>0</v>
      </c>
      <c r="I949" s="92"/>
      <c r="J949" s="92"/>
      <c r="K949" s="92"/>
      <c r="L949" s="93"/>
      <c r="M949" s="94">
        <f t="shared" si="389"/>
        <v>0</v>
      </c>
      <c r="N949" s="95"/>
      <c r="O949" s="95"/>
      <c r="P949" s="95"/>
      <c r="Q949" s="95"/>
      <c r="R949" s="96"/>
      <c r="S949" s="97"/>
      <c r="T949" s="98"/>
      <c r="U949" s="98"/>
      <c r="V949" s="98"/>
      <c r="W949" s="98"/>
      <c r="X949" s="99"/>
      <c r="Y949" s="97"/>
      <c r="Z949" s="99"/>
      <c r="AA949" s="103"/>
      <c r="AB949" s="92"/>
      <c r="AC949" s="92"/>
      <c r="AD949" s="92"/>
      <c r="AE949" s="92"/>
      <c r="AF949" s="93"/>
      <c r="AG949" s="103"/>
      <c r="AH949" s="106"/>
      <c r="AI949" s="103"/>
      <c r="AJ949" s="104">
        <f t="shared" si="391"/>
        <v>0</v>
      </c>
      <c r="AK949" s="105" t="s">
        <v>75</v>
      </c>
      <c r="AL949" s="92" t="s">
        <v>75</v>
      </c>
      <c r="AM949" s="106" t="s">
        <v>75</v>
      </c>
      <c r="AN949" s="103" t="s">
        <v>75</v>
      </c>
      <c r="AO949" s="92" t="s">
        <v>77</v>
      </c>
      <c r="AP949" s="106" t="s">
        <v>77</v>
      </c>
      <c r="AQ949" s="103"/>
      <c r="AR949" s="92"/>
      <c r="AS949" s="92"/>
      <c r="AT949" s="92"/>
      <c r="AU949" s="93"/>
      <c r="AV949" s="107">
        <f t="shared" si="377"/>
        <v>0</v>
      </c>
      <c r="AW949" s="98"/>
      <c r="AX949" s="98"/>
      <c r="AY949" s="98"/>
      <c r="AZ949" s="98"/>
      <c r="BA949" s="98"/>
      <c r="BB949" s="98"/>
      <c r="BC949" s="98"/>
      <c r="BD949" s="98"/>
      <c r="BE949" s="99"/>
    </row>
    <row r="950" spans="1:57" ht="34.049999999999997" customHeight="1" x14ac:dyDescent="0.3">
      <c r="A950" s="702"/>
      <c r="B950" s="715" t="s">
        <v>468</v>
      </c>
      <c r="C950" s="736" t="s">
        <v>469</v>
      </c>
      <c r="D950" s="51" t="s">
        <v>74</v>
      </c>
      <c r="E950" s="724">
        <v>15</v>
      </c>
      <c r="F950" s="681">
        <f>E950-SUM(M950:M954)</f>
        <v>3</v>
      </c>
      <c r="G950" s="53">
        <f t="shared" si="376"/>
        <v>0</v>
      </c>
      <c r="H950" s="54">
        <f t="shared" si="388"/>
        <v>0</v>
      </c>
      <c r="I950" s="55"/>
      <c r="J950" s="55"/>
      <c r="K950" s="55"/>
      <c r="L950" s="56"/>
      <c r="M950" s="57">
        <f t="shared" si="389"/>
        <v>0</v>
      </c>
      <c r="N950" s="58"/>
      <c r="O950" s="58"/>
      <c r="P950" s="58"/>
      <c r="Q950" s="58"/>
      <c r="R950" s="59"/>
      <c r="S950" s="60"/>
      <c r="T950" s="58"/>
      <c r="U950" s="58"/>
      <c r="V950" s="55"/>
      <c r="W950" s="58"/>
      <c r="X950" s="61"/>
      <c r="Y950" s="62"/>
      <c r="Z950" s="63"/>
      <c r="AA950" s="64"/>
      <c r="AB950" s="65"/>
      <c r="AC950" s="65"/>
      <c r="AD950" s="65"/>
      <c r="AE950" s="65"/>
      <c r="AF950" s="66"/>
      <c r="AG950" s="64"/>
      <c r="AH950" s="66"/>
      <c r="AI950" s="67"/>
      <c r="AJ950" s="68">
        <f t="shared" ref="AJ950:AJ951" si="392">SUM(AN950:AP950)</f>
        <v>0</v>
      </c>
      <c r="AK950" s="69" t="s">
        <v>75</v>
      </c>
      <c r="AL950" s="55" t="s">
        <v>75</v>
      </c>
      <c r="AM950" s="70" t="s">
        <v>75</v>
      </c>
      <c r="AN950" s="67"/>
      <c r="AO950" s="55"/>
      <c r="AP950" s="70"/>
      <c r="AQ950" s="67" t="s">
        <v>75</v>
      </c>
      <c r="AR950" s="55" t="s">
        <v>75</v>
      </c>
      <c r="AS950" s="55" t="s">
        <v>75</v>
      </c>
      <c r="AT950" s="55" t="s">
        <v>75</v>
      </c>
      <c r="AU950" s="56" t="s">
        <v>75</v>
      </c>
      <c r="AV950" s="71">
        <f t="shared" si="377"/>
        <v>0</v>
      </c>
      <c r="AW950" s="58"/>
      <c r="AX950" s="58"/>
      <c r="AY950" s="58"/>
      <c r="AZ950" s="58"/>
      <c r="BA950" s="58"/>
      <c r="BB950" s="58"/>
      <c r="BC950" s="58"/>
      <c r="BD950" s="58"/>
      <c r="BE950" s="61"/>
    </row>
    <row r="951" spans="1:57" ht="34.049999999999997" customHeight="1" x14ac:dyDescent="0.3">
      <c r="A951" s="702"/>
      <c r="B951" s="716"/>
      <c r="C951" s="672"/>
      <c r="D951" s="72" t="s">
        <v>76</v>
      </c>
      <c r="E951" s="678"/>
      <c r="F951" s="672"/>
      <c r="G951" s="73">
        <f t="shared" si="376"/>
        <v>0</v>
      </c>
      <c r="H951" s="74">
        <f t="shared" si="388"/>
        <v>0</v>
      </c>
      <c r="I951" s="75"/>
      <c r="J951" s="75"/>
      <c r="K951" s="75"/>
      <c r="L951" s="76"/>
      <c r="M951" s="77">
        <f t="shared" si="389"/>
        <v>0</v>
      </c>
      <c r="N951" s="78"/>
      <c r="O951" s="78"/>
      <c r="P951" s="78"/>
      <c r="Q951" s="78"/>
      <c r="R951" s="79"/>
      <c r="S951" s="80"/>
      <c r="T951" s="75"/>
      <c r="U951" s="75"/>
      <c r="V951" s="78"/>
      <c r="W951" s="78"/>
      <c r="X951" s="81"/>
      <c r="Y951" s="62"/>
      <c r="Z951" s="63"/>
      <c r="AA951" s="64"/>
      <c r="AB951" s="65"/>
      <c r="AC951" s="65"/>
      <c r="AD951" s="65"/>
      <c r="AE951" s="65"/>
      <c r="AF951" s="66"/>
      <c r="AG951" s="82"/>
      <c r="AH951" s="76"/>
      <c r="AI951" s="82"/>
      <c r="AJ951" s="83">
        <f t="shared" si="392"/>
        <v>0</v>
      </c>
      <c r="AK951" s="84" t="s">
        <v>77</v>
      </c>
      <c r="AL951" s="75" t="s">
        <v>77</v>
      </c>
      <c r="AM951" s="85" t="s">
        <v>77</v>
      </c>
      <c r="AN951" s="82"/>
      <c r="AO951" s="75"/>
      <c r="AP951" s="85"/>
      <c r="AQ951" s="82" t="s">
        <v>75</v>
      </c>
      <c r="AR951" s="75" t="s">
        <v>75</v>
      </c>
      <c r="AS951" s="75" t="s">
        <v>75</v>
      </c>
      <c r="AT951" s="75" t="s">
        <v>75</v>
      </c>
      <c r="AU951" s="76" t="s">
        <v>75</v>
      </c>
      <c r="AV951" s="86">
        <f t="shared" si="377"/>
        <v>0</v>
      </c>
      <c r="AW951" s="78"/>
      <c r="AX951" s="78"/>
      <c r="AY951" s="78"/>
      <c r="AZ951" s="78"/>
      <c r="BA951" s="78"/>
      <c r="BB951" s="78"/>
      <c r="BC951" s="78"/>
      <c r="BD951" s="78"/>
      <c r="BE951" s="81"/>
    </row>
    <row r="952" spans="1:57" ht="34.049999999999997" customHeight="1" x14ac:dyDescent="0.3">
      <c r="A952" s="702"/>
      <c r="B952" s="716"/>
      <c r="C952" s="672"/>
      <c r="D952" s="72" t="s">
        <v>78</v>
      </c>
      <c r="E952" s="678"/>
      <c r="F952" s="672"/>
      <c r="G952" s="73">
        <f t="shared" si="376"/>
        <v>0</v>
      </c>
      <c r="H952" s="74">
        <f t="shared" si="388"/>
        <v>0</v>
      </c>
      <c r="I952" s="75"/>
      <c r="J952" s="75"/>
      <c r="K952" s="75"/>
      <c r="L952" s="76"/>
      <c r="M952" s="77">
        <f t="shared" si="389"/>
        <v>0</v>
      </c>
      <c r="N952" s="78"/>
      <c r="O952" s="78"/>
      <c r="P952" s="78"/>
      <c r="Q952" s="87"/>
      <c r="R952" s="79"/>
      <c r="S952" s="80"/>
      <c r="T952" s="78"/>
      <c r="U952" s="78"/>
      <c r="V952" s="78"/>
      <c r="W952" s="78"/>
      <c r="X952" s="81"/>
      <c r="Y952" s="62"/>
      <c r="Z952" s="63"/>
      <c r="AA952" s="64"/>
      <c r="AB952" s="65"/>
      <c r="AC952" s="65"/>
      <c r="AD952" s="65"/>
      <c r="AE952" s="65"/>
      <c r="AF952" s="66"/>
      <c r="AG952" s="82"/>
      <c r="AH952" s="76"/>
      <c r="AI952" s="82"/>
      <c r="AJ952" s="83">
        <f>SUM(AK952:AM952)</f>
        <v>0</v>
      </c>
      <c r="AK952" s="84"/>
      <c r="AL952" s="75"/>
      <c r="AM952" s="85"/>
      <c r="AN952" s="82" t="s">
        <v>75</v>
      </c>
      <c r="AO952" s="75" t="s">
        <v>75</v>
      </c>
      <c r="AP952" s="85" t="s">
        <v>75</v>
      </c>
      <c r="AQ952" s="82" t="s">
        <v>75</v>
      </c>
      <c r="AR952" s="75" t="s">
        <v>75</v>
      </c>
      <c r="AS952" s="75" t="s">
        <v>75</v>
      </c>
      <c r="AT952" s="75" t="s">
        <v>75</v>
      </c>
      <c r="AU952" s="76" t="s">
        <v>75</v>
      </c>
      <c r="AV952" s="86">
        <f t="shared" si="377"/>
        <v>0</v>
      </c>
      <c r="AW952" s="78"/>
      <c r="AX952" s="78"/>
      <c r="AY952" s="78"/>
      <c r="AZ952" s="78"/>
      <c r="BA952" s="78"/>
      <c r="BB952" s="78"/>
      <c r="BC952" s="78"/>
      <c r="BD952" s="78"/>
      <c r="BE952" s="81"/>
    </row>
    <row r="953" spans="1:57" ht="34.049999999999997" customHeight="1" x14ac:dyDescent="0.3">
      <c r="A953" s="702"/>
      <c r="B953" s="716"/>
      <c r="C953" s="672"/>
      <c r="D953" s="72" t="s">
        <v>79</v>
      </c>
      <c r="E953" s="678"/>
      <c r="F953" s="672"/>
      <c r="G953" s="73">
        <f t="shared" si="376"/>
        <v>12</v>
      </c>
      <c r="H953" s="74">
        <v>0</v>
      </c>
      <c r="I953" s="75"/>
      <c r="J953" s="75"/>
      <c r="K953" s="75"/>
      <c r="L953" s="76"/>
      <c r="M953" s="77">
        <f t="shared" si="389"/>
        <v>12</v>
      </c>
      <c r="N953" s="78">
        <v>12</v>
      </c>
      <c r="O953" s="78"/>
      <c r="P953" s="78"/>
      <c r="Q953" s="78"/>
      <c r="R953" s="79"/>
      <c r="S953" s="80"/>
      <c r="T953" s="78"/>
      <c r="U953" s="78"/>
      <c r="V953" s="78">
        <v>12</v>
      </c>
      <c r="W953" s="78"/>
      <c r="X953" s="81"/>
      <c r="Y953" s="62">
        <v>10</v>
      </c>
      <c r="Z953" s="63">
        <v>2</v>
      </c>
      <c r="AA953" s="64"/>
      <c r="AB953" s="65">
        <v>5</v>
      </c>
      <c r="AC953" s="65">
        <v>5</v>
      </c>
      <c r="AD953" s="65"/>
      <c r="AE953" s="65">
        <v>10</v>
      </c>
      <c r="AF953" s="66">
        <v>2</v>
      </c>
      <c r="AG953" s="82">
        <v>39</v>
      </c>
      <c r="AH953" s="76">
        <v>29</v>
      </c>
      <c r="AI953" s="82">
        <v>107</v>
      </c>
      <c r="AJ953" s="83">
        <f t="shared" ref="AJ953:AJ954" si="393">SUM(AQ953:AU953)</f>
        <v>12</v>
      </c>
      <c r="AK953" s="84" t="s">
        <v>77</v>
      </c>
      <c r="AL953" s="75" t="s">
        <v>77</v>
      </c>
      <c r="AM953" s="85" t="s">
        <v>77</v>
      </c>
      <c r="AN953" s="82" t="s">
        <v>75</v>
      </c>
      <c r="AO953" s="75" t="s">
        <v>75</v>
      </c>
      <c r="AP953" s="85" t="s">
        <v>75</v>
      </c>
      <c r="AQ953" s="88">
        <v>1</v>
      </c>
      <c r="AR953" s="76">
        <v>1</v>
      </c>
      <c r="AS953" s="76">
        <v>5</v>
      </c>
      <c r="AT953" s="76">
        <v>5</v>
      </c>
      <c r="AU953" s="85">
        <v>0</v>
      </c>
      <c r="AV953" s="86">
        <f t="shared" si="377"/>
        <v>0</v>
      </c>
      <c r="AW953" s="78"/>
      <c r="AX953" s="78"/>
      <c r="AY953" s="78"/>
      <c r="AZ953" s="78"/>
      <c r="BA953" s="78"/>
      <c r="BB953" s="78"/>
      <c r="BC953" s="78"/>
      <c r="BD953" s="78"/>
      <c r="BE953" s="81"/>
    </row>
    <row r="954" spans="1:57" ht="34.049999999999997" customHeight="1" x14ac:dyDescent="0.3">
      <c r="A954" s="702"/>
      <c r="B954" s="717"/>
      <c r="C954" s="673"/>
      <c r="D954" s="89" t="s">
        <v>80</v>
      </c>
      <c r="E954" s="679"/>
      <c r="F954" s="673"/>
      <c r="G954" s="90">
        <f t="shared" si="376"/>
        <v>0</v>
      </c>
      <c r="H954" s="91">
        <f t="shared" ref="H954:H957" si="394">SUM(I954:L954)</f>
        <v>0</v>
      </c>
      <c r="I954" s="92"/>
      <c r="J954" s="92"/>
      <c r="K954" s="92"/>
      <c r="L954" s="93"/>
      <c r="M954" s="94">
        <f t="shared" si="389"/>
        <v>0</v>
      </c>
      <c r="N954" s="95"/>
      <c r="O954" s="95"/>
      <c r="P954" s="95"/>
      <c r="Q954" s="95"/>
      <c r="R954" s="96"/>
      <c r="S954" s="97"/>
      <c r="T954" s="98"/>
      <c r="U954" s="98"/>
      <c r="V954" s="98"/>
      <c r="W954" s="98"/>
      <c r="X954" s="99"/>
      <c r="Y954" s="100"/>
      <c r="Z954" s="81"/>
      <c r="AA954" s="82"/>
      <c r="AB954" s="75"/>
      <c r="AC954" s="75"/>
      <c r="AD954" s="75"/>
      <c r="AE954" s="75"/>
      <c r="AF954" s="76"/>
      <c r="AG954" s="101"/>
      <c r="AH954" s="102"/>
      <c r="AI954" s="103"/>
      <c r="AJ954" s="104">
        <f t="shared" si="393"/>
        <v>0</v>
      </c>
      <c r="AK954" s="105" t="s">
        <v>75</v>
      </c>
      <c r="AL954" s="92" t="s">
        <v>75</v>
      </c>
      <c r="AM954" s="106" t="s">
        <v>75</v>
      </c>
      <c r="AN954" s="103" t="s">
        <v>75</v>
      </c>
      <c r="AO954" s="92" t="s">
        <v>77</v>
      </c>
      <c r="AP954" s="106" t="s">
        <v>77</v>
      </c>
      <c r="AQ954" s="103"/>
      <c r="AR954" s="92"/>
      <c r="AS954" s="92"/>
      <c r="AT954" s="92"/>
      <c r="AU954" s="93"/>
      <c r="AV954" s="107">
        <f t="shared" si="377"/>
        <v>0</v>
      </c>
      <c r="AW954" s="98"/>
      <c r="AX954" s="98"/>
      <c r="AY954" s="98"/>
      <c r="AZ954" s="98"/>
      <c r="BA954" s="98"/>
      <c r="BB954" s="98"/>
      <c r="BC954" s="98"/>
      <c r="BD954" s="98"/>
      <c r="BE954" s="99"/>
    </row>
    <row r="955" spans="1:57" ht="34.049999999999997" customHeight="1" x14ac:dyDescent="0.3">
      <c r="A955" s="702"/>
      <c r="B955" s="715" t="s">
        <v>470</v>
      </c>
      <c r="C955" s="736" t="s">
        <v>471</v>
      </c>
      <c r="D955" s="51" t="s">
        <v>74</v>
      </c>
      <c r="E955" s="724">
        <v>16</v>
      </c>
      <c r="F955" s="681">
        <f>E955-SUM(M955:M959)</f>
        <v>-2</v>
      </c>
      <c r="G955" s="53">
        <f t="shared" si="376"/>
        <v>0</v>
      </c>
      <c r="H955" s="54">
        <f t="shared" si="394"/>
        <v>0</v>
      </c>
      <c r="I955" s="55"/>
      <c r="J955" s="55"/>
      <c r="K955" s="55"/>
      <c r="L955" s="56"/>
      <c r="M955" s="57">
        <f t="shared" si="389"/>
        <v>0</v>
      </c>
      <c r="N955" s="58"/>
      <c r="O955" s="58"/>
      <c r="P955" s="58"/>
      <c r="Q955" s="58"/>
      <c r="R955" s="61"/>
      <c r="S955" s="62"/>
      <c r="T955" s="62"/>
      <c r="U955" s="62"/>
      <c r="V955" s="108"/>
      <c r="W955" s="108"/>
      <c r="X955" s="63"/>
      <c r="Y955" s="60"/>
      <c r="Z955" s="61"/>
      <c r="AA955" s="67"/>
      <c r="AB955" s="55"/>
      <c r="AC955" s="55"/>
      <c r="AD955" s="55"/>
      <c r="AE955" s="55"/>
      <c r="AF955" s="56"/>
      <c r="AG955" s="67"/>
      <c r="AH955" s="70"/>
      <c r="AI955" s="69"/>
      <c r="AJ955" s="68">
        <f t="shared" ref="AJ955:AJ956" si="395">SUM(AN955:AP955)</f>
        <v>0</v>
      </c>
      <c r="AK955" s="69" t="s">
        <v>75</v>
      </c>
      <c r="AL955" s="55" t="s">
        <v>75</v>
      </c>
      <c r="AM955" s="70" t="s">
        <v>75</v>
      </c>
      <c r="AN955" s="67"/>
      <c r="AO955" s="55"/>
      <c r="AP955" s="70"/>
      <c r="AQ955" s="67" t="s">
        <v>75</v>
      </c>
      <c r="AR955" s="55" t="s">
        <v>75</v>
      </c>
      <c r="AS955" s="55" t="s">
        <v>75</v>
      </c>
      <c r="AT955" s="55" t="s">
        <v>75</v>
      </c>
      <c r="AU955" s="70" t="s">
        <v>75</v>
      </c>
      <c r="AV955" s="71">
        <f t="shared" si="377"/>
        <v>0</v>
      </c>
      <c r="AW955" s="108"/>
      <c r="AX955" s="108"/>
      <c r="AY955" s="108"/>
      <c r="AZ955" s="108"/>
      <c r="BA955" s="108"/>
      <c r="BB955" s="108"/>
      <c r="BC955" s="108"/>
      <c r="BD955" s="108"/>
      <c r="BE955" s="63"/>
    </row>
    <row r="956" spans="1:57" ht="34.049999999999997" customHeight="1" x14ac:dyDescent="0.3">
      <c r="A956" s="702"/>
      <c r="B956" s="716"/>
      <c r="C956" s="672"/>
      <c r="D956" s="72" t="s">
        <v>76</v>
      </c>
      <c r="E956" s="678"/>
      <c r="F956" s="672"/>
      <c r="G956" s="73">
        <f t="shared" si="376"/>
        <v>0</v>
      </c>
      <c r="H956" s="74">
        <f t="shared" si="394"/>
        <v>0</v>
      </c>
      <c r="I956" s="75"/>
      <c r="J956" s="75"/>
      <c r="K956" s="75"/>
      <c r="L956" s="76"/>
      <c r="M956" s="77">
        <f t="shared" si="389"/>
        <v>0</v>
      </c>
      <c r="N956" s="78"/>
      <c r="O956" s="78"/>
      <c r="P956" s="78"/>
      <c r="Q956" s="78"/>
      <c r="R956" s="81"/>
      <c r="S956" s="62"/>
      <c r="T956" s="62"/>
      <c r="U956" s="62"/>
      <c r="V956" s="108"/>
      <c r="W956" s="108"/>
      <c r="X956" s="63"/>
      <c r="Y956" s="109"/>
      <c r="Z956" s="63"/>
      <c r="AA956" s="64"/>
      <c r="AB956" s="65"/>
      <c r="AC956" s="65"/>
      <c r="AD956" s="65"/>
      <c r="AE956" s="65"/>
      <c r="AF956" s="66"/>
      <c r="AG956" s="82"/>
      <c r="AH956" s="85"/>
      <c r="AI956" s="84"/>
      <c r="AJ956" s="83">
        <f t="shared" si="395"/>
        <v>0</v>
      </c>
      <c r="AK956" s="84" t="s">
        <v>77</v>
      </c>
      <c r="AL956" s="75" t="s">
        <v>77</v>
      </c>
      <c r="AM956" s="85" t="s">
        <v>77</v>
      </c>
      <c r="AN956" s="82"/>
      <c r="AO956" s="75"/>
      <c r="AP956" s="85"/>
      <c r="AQ956" s="82" t="s">
        <v>75</v>
      </c>
      <c r="AR956" s="75" t="s">
        <v>75</v>
      </c>
      <c r="AS956" s="75" t="s">
        <v>75</v>
      </c>
      <c r="AT956" s="75" t="s">
        <v>75</v>
      </c>
      <c r="AU956" s="85" t="s">
        <v>75</v>
      </c>
      <c r="AV956" s="86">
        <f t="shared" si="377"/>
        <v>0</v>
      </c>
      <c r="AW956" s="108"/>
      <c r="AX956" s="108"/>
      <c r="AY956" s="108"/>
      <c r="AZ956" s="108"/>
      <c r="BA956" s="108"/>
      <c r="BB956" s="108"/>
      <c r="BC956" s="108"/>
      <c r="BD956" s="108"/>
      <c r="BE956" s="63"/>
    </row>
    <row r="957" spans="1:57" ht="34.049999999999997" customHeight="1" x14ac:dyDescent="0.3">
      <c r="A957" s="702"/>
      <c r="B957" s="716"/>
      <c r="C957" s="672"/>
      <c r="D957" s="72" t="s">
        <v>78</v>
      </c>
      <c r="E957" s="678"/>
      <c r="F957" s="672"/>
      <c r="G957" s="73">
        <f t="shared" si="376"/>
        <v>0</v>
      </c>
      <c r="H957" s="74">
        <f t="shared" si="394"/>
        <v>0</v>
      </c>
      <c r="I957" s="75"/>
      <c r="J957" s="75"/>
      <c r="K957" s="75"/>
      <c r="L957" s="76"/>
      <c r="M957" s="77">
        <f t="shared" si="389"/>
        <v>0</v>
      </c>
      <c r="N957" s="78"/>
      <c r="O957" s="78"/>
      <c r="P957" s="78"/>
      <c r="Q957" s="78"/>
      <c r="R957" s="81"/>
      <c r="S957" s="62"/>
      <c r="T957" s="62"/>
      <c r="U957" s="62"/>
      <c r="V957" s="108"/>
      <c r="W957" s="108"/>
      <c r="X957" s="63"/>
      <c r="Y957" s="109"/>
      <c r="Z957" s="63"/>
      <c r="AA957" s="64"/>
      <c r="AB957" s="65"/>
      <c r="AC957" s="65"/>
      <c r="AD957" s="65"/>
      <c r="AE957" s="65"/>
      <c r="AF957" s="66"/>
      <c r="AG957" s="82"/>
      <c r="AH957" s="85"/>
      <c r="AI957" s="84"/>
      <c r="AJ957" s="83">
        <f>SUM(AK957:AM957)</f>
        <v>0</v>
      </c>
      <c r="AK957" s="84"/>
      <c r="AL957" s="75"/>
      <c r="AM957" s="85"/>
      <c r="AN957" s="82" t="s">
        <v>75</v>
      </c>
      <c r="AO957" s="75" t="s">
        <v>75</v>
      </c>
      <c r="AP957" s="85" t="s">
        <v>75</v>
      </c>
      <c r="AQ957" s="82" t="s">
        <v>75</v>
      </c>
      <c r="AR957" s="75" t="s">
        <v>75</v>
      </c>
      <c r="AS957" s="75" t="s">
        <v>75</v>
      </c>
      <c r="AT957" s="75" t="s">
        <v>75</v>
      </c>
      <c r="AU957" s="85" t="s">
        <v>75</v>
      </c>
      <c r="AV957" s="86">
        <f t="shared" si="377"/>
        <v>0</v>
      </c>
      <c r="AW957" s="108"/>
      <c r="AX957" s="108"/>
      <c r="AY957" s="108"/>
      <c r="AZ957" s="108"/>
      <c r="BA957" s="108"/>
      <c r="BB957" s="108"/>
      <c r="BC957" s="108"/>
      <c r="BD957" s="108"/>
      <c r="BE957" s="63"/>
    </row>
    <row r="958" spans="1:57" ht="34.049999999999997" customHeight="1" x14ac:dyDescent="0.3">
      <c r="A958" s="702"/>
      <c r="B958" s="716"/>
      <c r="C958" s="672"/>
      <c r="D958" s="72" t="s">
        <v>79</v>
      </c>
      <c r="E958" s="678"/>
      <c r="F958" s="672"/>
      <c r="G958" s="73">
        <f t="shared" si="376"/>
        <v>18</v>
      </c>
      <c r="H958" s="74">
        <v>2</v>
      </c>
      <c r="I958" s="75">
        <v>2</v>
      </c>
      <c r="J958" s="75"/>
      <c r="K958" s="75"/>
      <c r="L958" s="76"/>
      <c r="M958" s="77">
        <f t="shared" si="389"/>
        <v>18</v>
      </c>
      <c r="N958" s="78">
        <v>18</v>
      </c>
      <c r="O958" s="78"/>
      <c r="P958" s="78"/>
      <c r="Q958" s="78"/>
      <c r="R958" s="81"/>
      <c r="S958" s="62">
        <v>2</v>
      </c>
      <c r="T958" s="62"/>
      <c r="U958" s="62"/>
      <c r="V958" s="108">
        <v>16</v>
      </c>
      <c r="W958" s="108"/>
      <c r="X958" s="63"/>
      <c r="Y958" s="109">
        <v>17</v>
      </c>
      <c r="Z958" s="63">
        <v>1</v>
      </c>
      <c r="AA958" s="64"/>
      <c r="AB958" s="65">
        <v>2</v>
      </c>
      <c r="AC958" s="65"/>
      <c r="AD958" s="65">
        <v>1</v>
      </c>
      <c r="AE958" s="65">
        <v>8</v>
      </c>
      <c r="AF958" s="66"/>
      <c r="AG958" s="82">
        <v>38.4</v>
      </c>
      <c r="AH958" s="85">
        <v>16.899999999999999</v>
      </c>
      <c r="AI958" s="84">
        <v>106.9</v>
      </c>
      <c r="AJ958" s="83">
        <f t="shared" ref="AJ958:AJ959" si="396">SUM(AQ958:AU958)</f>
        <v>18</v>
      </c>
      <c r="AK958" s="84" t="s">
        <v>77</v>
      </c>
      <c r="AL958" s="75" t="s">
        <v>77</v>
      </c>
      <c r="AM958" s="85" t="s">
        <v>77</v>
      </c>
      <c r="AN958" s="82" t="s">
        <v>75</v>
      </c>
      <c r="AO958" s="75" t="s">
        <v>75</v>
      </c>
      <c r="AP958" s="85" t="s">
        <v>75</v>
      </c>
      <c r="AQ958" s="82">
        <v>1</v>
      </c>
      <c r="AR958" s="75">
        <v>2</v>
      </c>
      <c r="AS958" s="75">
        <v>7</v>
      </c>
      <c r="AT958" s="75">
        <v>8</v>
      </c>
      <c r="AU958" s="85"/>
      <c r="AV958" s="86">
        <f t="shared" si="377"/>
        <v>0</v>
      </c>
      <c r="AW958" s="108"/>
      <c r="AX958" s="108"/>
      <c r="AY958" s="108"/>
      <c r="AZ958" s="108"/>
      <c r="BA958" s="108"/>
      <c r="BB958" s="108"/>
      <c r="BC958" s="108"/>
      <c r="BD958" s="108"/>
      <c r="BE958" s="63"/>
    </row>
    <row r="959" spans="1:57" ht="34.049999999999997" customHeight="1" x14ac:dyDescent="0.3">
      <c r="A959" s="702"/>
      <c r="B959" s="717"/>
      <c r="C959" s="673"/>
      <c r="D959" s="89" t="s">
        <v>80</v>
      </c>
      <c r="E959" s="679"/>
      <c r="F959" s="673"/>
      <c r="G959" s="90">
        <f t="shared" si="376"/>
        <v>0</v>
      </c>
      <c r="H959" s="91">
        <f t="shared" ref="H959:H964" si="397">SUM(I959:L959)</f>
        <v>0</v>
      </c>
      <c r="I959" s="92"/>
      <c r="J959" s="92"/>
      <c r="K959" s="92"/>
      <c r="L959" s="93"/>
      <c r="M959" s="110">
        <f t="shared" si="389"/>
        <v>0</v>
      </c>
      <c r="N959" s="98"/>
      <c r="O959" s="98"/>
      <c r="P959" s="98"/>
      <c r="Q959" s="98"/>
      <c r="R959" s="99"/>
      <c r="S959" s="100"/>
      <c r="T959" s="100"/>
      <c r="U959" s="100"/>
      <c r="V959" s="78"/>
      <c r="W959" s="78"/>
      <c r="X959" s="81"/>
      <c r="Y959" s="80"/>
      <c r="Z959" s="81"/>
      <c r="AA959" s="82"/>
      <c r="AB959" s="75"/>
      <c r="AC959" s="75"/>
      <c r="AD959" s="75"/>
      <c r="AE959" s="75"/>
      <c r="AF959" s="76"/>
      <c r="AG959" s="103"/>
      <c r="AH959" s="106"/>
      <c r="AI959" s="111"/>
      <c r="AJ959" s="112">
        <f t="shared" si="396"/>
        <v>0</v>
      </c>
      <c r="AK959" s="105" t="s">
        <v>75</v>
      </c>
      <c r="AL959" s="92" t="s">
        <v>75</v>
      </c>
      <c r="AM959" s="106" t="s">
        <v>75</v>
      </c>
      <c r="AN959" s="103" t="s">
        <v>75</v>
      </c>
      <c r="AO959" s="92" t="s">
        <v>77</v>
      </c>
      <c r="AP959" s="106" t="s">
        <v>77</v>
      </c>
      <c r="AQ959" s="103"/>
      <c r="AR959" s="92"/>
      <c r="AS959" s="92"/>
      <c r="AT959" s="92"/>
      <c r="AU959" s="106"/>
      <c r="AV959" s="107">
        <f t="shared" si="377"/>
        <v>0</v>
      </c>
      <c r="AW959" s="78"/>
      <c r="AX959" s="78"/>
      <c r="AY959" s="78"/>
      <c r="AZ959" s="78"/>
      <c r="BA959" s="78"/>
      <c r="BB959" s="78"/>
      <c r="BC959" s="78"/>
      <c r="BD959" s="78"/>
      <c r="BE959" s="81"/>
    </row>
    <row r="960" spans="1:57" ht="34.049999999999997" customHeight="1" x14ac:dyDescent="0.3">
      <c r="A960" s="702"/>
      <c r="B960" s="715" t="s">
        <v>472</v>
      </c>
      <c r="C960" s="736" t="s">
        <v>473</v>
      </c>
      <c r="D960" s="51" t="s">
        <v>74</v>
      </c>
      <c r="E960" s="724">
        <v>30</v>
      </c>
      <c r="F960" s="681">
        <f>E960-SUM(M960:M964)</f>
        <v>14</v>
      </c>
      <c r="G960" s="53">
        <f t="shared" si="376"/>
        <v>0</v>
      </c>
      <c r="H960" s="54">
        <f t="shared" si="397"/>
        <v>0</v>
      </c>
      <c r="I960" s="55"/>
      <c r="J960" s="55"/>
      <c r="K960" s="55"/>
      <c r="L960" s="56"/>
      <c r="M960" s="57">
        <f t="shared" si="389"/>
        <v>0</v>
      </c>
      <c r="N960" s="58"/>
      <c r="O960" s="58"/>
      <c r="P960" s="58"/>
      <c r="Q960" s="58"/>
      <c r="R960" s="61"/>
      <c r="S960" s="113"/>
      <c r="T960" s="113"/>
      <c r="U960" s="113"/>
      <c r="V960" s="58"/>
      <c r="W960" s="58"/>
      <c r="X960" s="61"/>
      <c r="Y960" s="60"/>
      <c r="Z960" s="61"/>
      <c r="AA960" s="67"/>
      <c r="AB960" s="55"/>
      <c r="AC960" s="55"/>
      <c r="AD960" s="55"/>
      <c r="AE960" s="55"/>
      <c r="AF960" s="56"/>
      <c r="AG960" s="67"/>
      <c r="AH960" s="70"/>
      <c r="AI960" s="69"/>
      <c r="AJ960" s="68">
        <f t="shared" ref="AJ960:AJ961" si="398">SUM(AN960:AP960)</f>
        <v>0</v>
      </c>
      <c r="AK960" s="69" t="s">
        <v>75</v>
      </c>
      <c r="AL960" s="55" t="s">
        <v>75</v>
      </c>
      <c r="AM960" s="70" t="s">
        <v>75</v>
      </c>
      <c r="AN960" s="67"/>
      <c r="AO960" s="55"/>
      <c r="AP960" s="70"/>
      <c r="AQ960" s="67" t="s">
        <v>75</v>
      </c>
      <c r="AR960" s="55" t="s">
        <v>75</v>
      </c>
      <c r="AS960" s="55" t="s">
        <v>75</v>
      </c>
      <c r="AT960" s="55" t="s">
        <v>75</v>
      </c>
      <c r="AU960" s="70" t="s">
        <v>75</v>
      </c>
      <c r="AV960" s="71">
        <f t="shared" si="377"/>
        <v>0</v>
      </c>
      <c r="AW960" s="58"/>
      <c r="AX960" s="58"/>
      <c r="AY960" s="58"/>
      <c r="AZ960" s="58"/>
      <c r="BA960" s="58"/>
      <c r="BB960" s="58"/>
      <c r="BC960" s="58"/>
      <c r="BD960" s="58"/>
      <c r="BE960" s="61"/>
    </row>
    <row r="961" spans="1:57" ht="34.049999999999997" customHeight="1" x14ac:dyDescent="0.3">
      <c r="A961" s="702"/>
      <c r="B961" s="716"/>
      <c r="C961" s="672"/>
      <c r="D961" s="72" t="s">
        <v>76</v>
      </c>
      <c r="E961" s="678"/>
      <c r="F961" s="672"/>
      <c r="G961" s="73">
        <f t="shared" si="376"/>
        <v>0</v>
      </c>
      <c r="H961" s="74">
        <f t="shared" si="397"/>
        <v>0</v>
      </c>
      <c r="I961" s="75"/>
      <c r="J961" s="75"/>
      <c r="K961" s="75"/>
      <c r="L961" s="76"/>
      <c r="M961" s="77">
        <f t="shared" si="389"/>
        <v>0</v>
      </c>
      <c r="N961" s="78"/>
      <c r="O961" s="78"/>
      <c r="P961" s="78"/>
      <c r="Q961" s="78"/>
      <c r="R961" s="81"/>
      <c r="S961" s="62"/>
      <c r="T961" s="62"/>
      <c r="U961" s="62"/>
      <c r="V961" s="108"/>
      <c r="W961" s="108"/>
      <c r="X961" s="63"/>
      <c r="Y961" s="109"/>
      <c r="Z961" s="63"/>
      <c r="AA961" s="64"/>
      <c r="AB961" s="65"/>
      <c r="AC961" s="65"/>
      <c r="AD961" s="65"/>
      <c r="AE961" s="65"/>
      <c r="AF961" s="66"/>
      <c r="AG961" s="82"/>
      <c r="AH961" s="85"/>
      <c r="AI961" s="84"/>
      <c r="AJ961" s="83">
        <f t="shared" si="398"/>
        <v>0</v>
      </c>
      <c r="AK961" s="84" t="s">
        <v>77</v>
      </c>
      <c r="AL961" s="75" t="s">
        <v>77</v>
      </c>
      <c r="AM961" s="85" t="s">
        <v>77</v>
      </c>
      <c r="AN961" s="82"/>
      <c r="AO961" s="75"/>
      <c r="AP961" s="85"/>
      <c r="AQ961" s="82" t="s">
        <v>75</v>
      </c>
      <c r="AR961" s="75" t="s">
        <v>75</v>
      </c>
      <c r="AS961" s="75" t="s">
        <v>75</v>
      </c>
      <c r="AT961" s="75" t="s">
        <v>75</v>
      </c>
      <c r="AU961" s="85" t="s">
        <v>75</v>
      </c>
      <c r="AV961" s="86">
        <f t="shared" si="377"/>
        <v>0</v>
      </c>
      <c r="AW961" s="108"/>
      <c r="AX961" s="108"/>
      <c r="AY961" s="108"/>
      <c r="AZ961" s="108"/>
      <c r="BA961" s="108"/>
      <c r="BB961" s="108"/>
      <c r="BC961" s="108"/>
      <c r="BD961" s="108"/>
      <c r="BE961" s="63"/>
    </row>
    <row r="962" spans="1:57" ht="34.049999999999997" customHeight="1" x14ac:dyDescent="0.3">
      <c r="A962" s="702"/>
      <c r="B962" s="716"/>
      <c r="C962" s="672"/>
      <c r="D962" s="72" t="s">
        <v>78</v>
      </c>
      <c r="E962" s="678"/>
      <c r="F962" s="672"/>
      <c r="G962" s="73">
        <f t="shared" si="376"/>
        <v>0</v>
      </c>
      <c r="H962" s="74">
        <f t="shared" si="397"/>
        <v>0</v>
      </c>
      <c r="I962" s="75"/>
      <c r="J962" s="75"/>
      <c r="K962" s="75"/>
      <c r="L962" s="76"/>
      <c r="M962" s="77">
        <f t="shared" si="389"/>
        <v>0</v>
      </c>
      <c r="N962" s="78"/>
      <c r="O962" s="78"/>
      <c r="P962" s="78"/>
      <c r="Q962" s="78"/>
      <c r="R962" s="81"/>
      <c r="S962" s="62"/>
      <c r="T962" s="62"/>
      <c r="U962" s="62"/>
      <c r="V962" s="108"/>
      <c r="W962" s="108"/>
      <c r="X962" s="63"/>
      <c r="Y962" s="109"/>
      <c r="Z962" s="63"/>
      <c r="AA962" s="64"/>
      <c r="AB962" s="65"/>
      <c r="AC962" s="65"/>
      <c r="AD962" s="65"/>
      <c r="AE962" s="65"/>
      <c r="AF962" s="66"/>
      <c r="AG962" s="82"/>
      <c r="AH962" s="85"/>
      <c r="AI962" s="84"/>
      <c r="AJ962" s="83">
        <f>SUM(AK962:AM962)</f>
        <v>0</v>
      </c>
      <c r="AK962" s="84"/>
      <c r="AL962" s="75"/>
      <c r="AM962" s="85"/>
      <c r="AN962" s="82" t="s">
        <v>75</v>
      </c>
      <c r="AO962" s="75" t="s">
        <v>75</v>
      </c>
      <c r="AP962" s="85" t="s">
        <v>75</v>
      </c>
      <c r="AQ962" s="82" t="s">
        <v>75</v>
      </c>
      <c r="AR962" s="75" t="s">
        <v>75</v>
      </c>
      <c r="AS962" s="75" t="s">
        <v>75</v>
      </c>
      <c r="AT962" s="75" t="s">
        <v>75</v>
      </c>
      <c r="AU962" s="85" t="s">
        <v>75</v>
      </c>
      <c r="AV962" s="86">
        <f t="shared" si="377"/>
        <v>0</v>
      </c>
      <c r="AW962" s="108"/>
      <c r="AX962" s="108"/>
      <c r="AY962" s="108"/>
      <c r="AZ962" s="108"/>
      <c r="BA962" s="108"/>
      <c r="BB962" s="108"/>
      <c r="BC962" s="108"/>
      <c r="BD962" s="108"/>
      <c r="BE962" s="63"/>
    </row>
    <row r="963" spans="1:57" ht="34.049999999999997" customHeight="1" x14ac:dyDescent="0.3">
      <c r="A963" s="702"/>
      <c r="B963" s="716"/>
      <c r="C963" s="672"/>
      <c r="D963" s="72" t="s">
        <v>79</v>
      </c>
      <c r="E963" s="678"/>
      <c r="F963" s="672"/>
      <c r="G963" s="73">
        <f t="shared" si="376"/>
        <v>16</v>
      </c>
      <c r="H963" s="74">
        <f t="shared" si="397"/>
        <v>0</v>
      </c>
      <c r="I963" s="75"/>
      <c r="J963" s="75"/>
      <c r="K963" s="75"/>
      <c r="L963" s="76"/>
      <c r="M963" s="77">
        <v>16</v>
      </c>
      <c r="N963" s="78">
        <v>16</v>
      </c>
      <c r="O963" s="78"/>
      <c r="P963" s="78"/>
      <c r="Q963" s="78"/>
      <c r="R963" s="81"/>
      <c r="S963" s="62">
        <v>1</v>
      </c>
      <c r="T963" s="62"/>
      <c r="U963" s="62"/>
      <c r="V963" s="108">
        <v>15</v>
      </c>
      <c r="W963" s="108"/>
      <c r="X963" s="63"/>
      <c r="Y963" s="109">
        <v>14</v>
      </c>
      <c r="Z963" s="63">
        <v>2</v>
      </c>
      <c r="AA963" s="64"/>
      <c r="AB963" s="65">
        <v>9</v>
      </c>
      <c r="AC963" s="65">
        <v>9</v>
      </c>
      <c r="AD963" s="65">
        <v>4</v>
      </c>
      <c r="AE963" s="65">
        <v>11</v>
      </c>
      <c r="AF963" s="66">
        <v>3</v>
      </c>
      <c r="AG963" s="82">
        <v>42</v>
      </c>
      <c r="AH963" s="85">
        <v>19.600000000000001</v>
      </c>
      <c r="AI963" s="84">
        <v>109</v>
      </c>
      <c r="AJ963" s="83">
        <v>16</v>
      </c>
      <c r="AK963" s="84"/>
      <c r="AL963" s="75"/>
      <c r="AM963" s="85"/>
      <c r="AN963" s="82" t="s">
        <v>75</v>
      </c>
      <c r="AO963" s="75" t="s">
        <v>75</v>
      </c>
      <c r="AP963" s="85" t="s">
        <v>75</v>
      </c>
      <c r="AQ963" s="82" t="s">
        <v>75</v>
      </c>
      <c r="AR963" s="75">
        <v>5</v>
      </c>
      <c r="AS963" s="75">
        <v>4</v>
      </c>
      <c r="AT963" s="75">
        <v>7</v>
      </c>
      <c r="AU963" s="85" t="s">
        <v>77</v>
      </c>
      <c r="AV963" s="86">
        <f t="shared" si="377"/>
        <v>0</v>
      </c>
      <c r="AW963" s="108"/>
      <c r="AX963" s="108"/>
      <c r="AY963" s="108"/>
      <c r="AZ963" s="108"/>
      <c r="BA963" s="108"/>
      <c r="BB963" s="108"/>
      <c r="BC963" s="108"/>
      <c r="BD963" s="108"/>
      <c r="BE963" s="63"/>
    </row>
    <row r="964" spans="1:57" ht="34.049999999999997" customHeight="1" x14ac:dyDescent="0.3">
      <c r="A964" s="703"/>
      <c r="B964" s="717"/>
      <c r="C964" s="673"/>
      <c r="D964" s="157" t="s">
        <v>80</v>
      </c>
      <c r="E964" s="679"/>
      <c r="F964" s="673"/>
      <c r="G964" s="90">
        <f t="shared" si="376"/>
        <v>0</v>
      </c>
      <c r="H964" s="91">
        <f t="shared" si="397"/>
        <v>0</v>
      </c>
      <c r="I964" s="92"/>
      <c r="J964" s="92"/>
      <c r="K964" s="92"/>
      <c r="L964" s="93"/>
      <c r="M964" s="110">
        <f>IF(AND(SUM(N964:R964)=SUM(Y964:Z964),SUM(S964:X964)=SUM(Y964:Z964)),SUM(N964:R964),"ПЕРЕВІРТЕ ПРАВИЛЬНІСТЬ ДАНИХ")</f>
        <v>0</v>
      </c>
      <c r="N964" s="98"/>
      <c r="O964" s="98"/>
      <c r="P964" s="98"/>
      <c r="Q964" s="98"/>
      <c r="R964" s="99"/>
      <c r="S964" s="114"/>
      <c r="T964" s="114"/>
      <c r="U964" s="114"/>
      <c r="V964" s="98"/>
      <c r="W964" s="98"/>
      <c r="X964" s="99"/>
      <c r="Y964" s="97"/>
      <c r="Z964" s="99"/>
      <c r="AA964" s="103"/>
      <c r="AB964" s="92"/>
      <c r="AC964" s="92"/>
      <c r="AD964" s="92"/>
      <c r="AE964" s="92"/>
      <c r="AF964" s="93"/>
      <c r="AG964" s="103"/>
      <c r="AH964" s="106"/>
      <c r="AI964" s="105"/>
      <c r="AJ964" s="104">
        <f>SUM(AQ964:AU964)</f>
        <v>0</v>
      </c>
      <c r="AK964" s="105" t="s">
        <v>75</v>
      </c>
      <c r="AL964" s="92" t="s">
        <v>75</v>
      </c>
      <c r="AM964" s="106" t="s">
        <v>75</v>
      </c>
      <c r="AN964" s="103" t="s">
        <v>75</v>
      </c>
      <c r="AO964" s="92" t="s">
        <v>77</v>
      </c>
      <c r="AP964" s="106" t="s">
        <v>77</v>
      </c>
      <c r="AQ964" s="103"/>
      <c r="AR964" s="92"/>
      <c r="AS964" s="92"/>
      <c r="AT964" s="92"/>
      <c r="AU964" s="106"/>
      <c r="AV964" s="107">
        <f t="shared" si="377"/>
        <v>0</v>
      </c>
      <c r="AW964" s="98"/>
      <c r="AX964" s="98"/>
      <c r="AY964" s="98"/>
      <c r="AZ964" s="98"/>
      <c r="BA964" s="98"/>
      <c r="BB964" s="98"/>
      <c r="BC964" s="98"/>
      <c r="BD964" s="98"/>
      <c r="BE964" s="99"/>
    </row>
  </sheetData>
  <mergeCells count="804">
    <mergeCell ref="E955:E959"/>
    <mergeCell ref="F955:F959"/>
    <mergeCell ref="E960:E964"/>
    <mergeCell ref="F960:F964"/>
    <mergeCell ref="E925:E929"/>
    <mergeCell ref="E930:E934"/>
    <mergeCell ref="E935:E939"/>
    <mergeCell ref="E940:E944"/>
    <mergeCell ref="F940:F944"/>
    <mergeCell ref="E945:E949"/>
    <mergeCell ref="F945:F949"/>
    <mergeCell ref="F890:F894"/>
    <mergeCell ref="E890:E894"/>
    <mergeCell ref="E895:E899"/>
    <mergeCell ref="E900:E904"/>
    <mergeCell ref="E905:E909"/>
    <mergeCell ref="E910:E914"/>
    <mergeCell ref="E915:E919"/>
    <mergeCell ref="E920:E924"/>
    <mergeCell ref="E950:E954"/>
    <mergeCell ref="F950:F954"/>
    <mergeCell ref="F930:F934"/>
    <mergeCell ref="F935:F939"/>
    <mergeCell ref="F895:F899"/>
    <mergeCell ref="F900:F904"/>
    <mergeCell ref="F905:F909"/>
    <mergeCell ref="F910:F914"/>
    <mergeCell ref="F915:F919"/>
    <mergeCell ref="F920:F924"/>
    <mergeCell ref="F925:F929"/>
    <mergeCell ref="E860:E864"/>
    <mergeCell ref="E865:E869"/>
    <mergeCell ref="E870:E874"/>
    <mergeCell ref="E875:E879"/>
    <mergeCell ref="E880:E884"/>
    <mergeCell ref="E885:E889"/>
    <mergeCell ref="F860:F864"/>
    <mergeCell ref="F865:F869"/>
    <mergeCell ref="F870:F874"/>
    <mergeCell ref="F875:F879"/>
    <mergeCell ref="F880:F884"/>
    <mergeCell ref="F885:F889"/>
    <mergeCell ref="E835:E839"/>
    <mergeCell ref="F835:F839"/>
    <mergeCell ref="E840:E844"/>
    <mergeCell ref="F840:F844"/>
    <mergeCell ref="E845:E849"/>
    <mergeCell ref="F845:F849"/>
    <mergeCell ref="E850:E854"/>
    <mergeCell ref="F850:F854"/>
    <mergeCell ref="F855:F859"/>
    <mergeCell ref="E855:E859"/>
    <mergeCell ref="E605:E609"/>
    <mergeCell ref="F605:F609"/>
    <mergeCell ref="E610:E614"/>
    <mergeCell ref="F610:F614"/>
    <mergeCell ref="F615:F619"/>
    <mergeCell ref="E615:E619"/>
    <mergeCell ref="E620:E624"/>
    <mergeCell ref="E625:E629"/>
    <mergeCell ref="E830:E834"/>
    <mergeCell ref="F830:F834"/>
    <mergeCell ref="E790:E794"/>
    <mergeCell ref="E795:E799"/>
    <mergeCell ref="E800:E804"/>
    <mergeCell ref="F770:F774"/>
    <mergeCell ref="F775:F779"/>
    <mergeCell ref="E780:E784"/>
    <mergeCell ref="F780:F784"/>
    <mergeCell ref="E785:E789"/>
    <mergeCell ref="F785:F789"/>
    <mergeCell ref="F790:F794"/>
    <mergeCell ref="E765:E769"/>
    <mergeCell ref="E770:E774"/>
    <mergeCell ref="E775:E779"/>
    <mergeCell ref="F745:F749"/>
    <mergeCell ref="E590:E594"/>
    <mergeCell ref="E595:E599"/>
    <mergeCell ref="E600:E604"/>
    <mergeCell ref="F570:F574"/>
    <mergeCell ref="F575:F579"/>
    <mergeCell ref="E580:E584"/>
    <mergeCell ref="F580:F584"/>
    <mergeCell ref="E585:E589"/>
    <mergeCell ref="F585:F589"/>
    <mergeCell ref="F590:F594"/>
    <mergeCell ref="F595:F599"/>
    <mergeCell ref="F600:F604"/>
    <mergeCell ref="E565:E569"/>
    <mergeCell ref="E570:E574"/>
    <mergeCell ref="E575:E579"/>
    <mergeCell ref="F545:F549"/>
    <mergeCell ref="F550:F554"/>
    <mergeCell ref="E555:E559"/>
    <mergeCell ref="F555:F559"/>
    <mergeCell ref="E560:E564"/>
    <mergeCell ref="F560:F564"/>
    <mergeCell ref="F565:F569"/>
    <mergeCell ref="E540:E544"/>
    <mergeCell ref="E545:E549"/>
    <mergeCell ref="E550:E554"/>
    <mergeCell ref="F520:F524"/>
    <mergeCell ref="F525:F529"/>
    <mergeCell ref="E530:E534"/>
    <mergeCell ref="F530:F534"/>
    <mergeCell ref="E535:E539"/>
    <mergeCell ref="F535:F539"/>
    <mergeCell ref="F540:F544"/>
    <mergeCell ref="E515:E519"/>
    <mergeCell ref="E520:E524"/>
    <mergeCell ref="E525:E529"/>
    <mergeCell ref="F495:F499"/>
    <mergeCell ref="F500:F504"/>
    <mergeCell ref="E505:E509"/>
    <mergeCell ref="F505:F509"/>
    <mergeCell ref="E510:E514"/>
    <mergeCell ref="F510:F514"/>
    <mergeCell ref="F515:F519"/>
    <mergeCell ref="E490:E494"/>
    <mergeCell ref="E495:E499"/>
    <mergeCell ref="E500:E504"/>
    <mergeCell ref="F470:F474"/>
    <mergeCell ref="F475:F479"/>
    <mergeCell ref="E480:E484"/>
    <mergeCell ref="F480:F484"/>
    <mergeCell ref="E485:E489"/>
    <mergeCell ref="F485:F489"/>
    <mergeCell ref="F490:F494"/>
    <mergeCell ref="E465:E469"/>
    <mergeCell ref="E470:E474"/>
    <mergeCell ref="E475:E479"/>
    <mergeCell ref="F445:F449"/>
    <mergeCell ref="F450:F454"/>
    <mergeCell ref="E455:E459"/>
    <mergeCell ref="F455:F459"/>
    <mergeCell ref="E460:E464"/>
    <mergeCell ref="F460:F464"/>
    <mergeCell ref="F465:F469"/>
    <mergeCell ref="B635:B639"/>
    <mergeCell ref="B640:B644"/>
    <mergeCell ref="B645:B649"/>
    <mergeCell ref="B620:B624"/>
    <mergeCell ref="C620:C624"/>
    <mergeCell ref="B625:B629"/>
    <mergeCell ref="C625:C629"/>
    <mergeCell ref="B630:B634"/>
    <mergeCell ref="C630:C634"/>
    <mergeCell ref="C635:C639"/>
    <mergeCell ref="B580:B584"/>
    <mergeCell ref="C580:C584"/>
    <mergeCell ref="C585:C589"/>
    <mergeCell ref="C590:C594"/>
    <mergeCell ref="B610:B614"/>
    <mergeCell ref="B615:B619"/>
    <mergeCell ref="B595:B599"/>
    <mergeCell ref="C595:C599"/>
    <mergeCell ref="B600:B604"/>
    <mergeCell ref="C600:C604"/>
    <mergeCell ref="B605:B609"/>
    <mergeCell ref="C605:C609"/>
    <mergeCell ref="C610:C614"/>
    <mergeCell ref="C615:C619"/>
    <mergeCell ref="B465:B469"/>
    <mergeCell ref="B470:B474"/>
    <mergeCell ref="B475:B479"/>
    <mergeCell ref="B455:B459"/>
    <mergeCell ref="B460:B464"/>
    <mergeCell ref="B440:B444"/>
    <mergeCell ref="B445:B449"/>
    <mergeCell ref="B450:B454"/>
    <mergeCell ref="B395:B399"/>
    <mergeCell ref="B400:B404"/>
    <mergeCell ref="B535:B539"/>
    <mergeCell ref="B540:B544"/>
    <mergeCell ref="B545:B549"/>
    <mergeCell ref="B550:B554"/>
    <mergeCell ref="B555:B559"/>
    <mergeCell ref="B525:B529"/>
    <mergeCell ref="B530:B534"/>
    <mergeCell ref="B510:B514"/>
    <mergeCell ref="B480:B484"/>
    <mergeCell ref="B485:B489"/>
    <mergeCell ref="B920:B924"/>
    <mergeCell ref="B925:B929"/>
    <mergeCell ref="B885:B889"/>
    <mergeCell ref="B890:B894"/>
    <mergeCell ref="B895:B899"/>
    <mergeCell ref="B900:B904"/>
    <mergeCell ref="B905:B909"/>
    <mergeCell ref="B910:B914"/>
    <mergeCell ref="B915:B919"/>
    <mergeCell ref="C880:C884"/>
    <mergeCell ref="B880:B884"/>
    <mergeCell ref="C510:C514"/>
    <mergeCell ref="B515:B519"/>
    <mergeCell ref="C515:C519"/>
    <mergeCell ref="B520:B524"/>
    <mergeCell ref="C520:C524"/>
    <mergeCell ref="C525:C529"/>
    <mergeCell ref="C530:C534"/>
    <mergeCell ref="C845:C849"/>
    <mergeCell ref="B845:B849"/>
    <mergeCell ref="B850:B854"/>
    <mergeCell ref="B855:B859"/>
    <mergeCell ref="B860:B864"/>
    <mergeCell ref="B865:B869"/>
    <mergeCell ref="B870:B874"/>
    <mergeCell ref="B875:B879"/>
    <mergeCell ref="B560:B564"/>
    <mergeCell ref="B565:B569"/>
    <mergeCell ref="B585:B589"/>
    <mergeCell ref="B590:B594"/>
    <mergeCell ref="B570:B574"/>
    <mergeCell ref="C570:C574"/>
    <mergeCell ref="B575:B579"/>
    <mergeCell ref="B835:B839"/>
    <mergeCell ref="B840:B844"/>
    <mergeCell ref="B930:B934"/>
    <mergeCell ref="C930:C934"/>
    <mergeCell ref="B935:B939"/>
    <mergeCell ref="C935:C939"/>
    <mergeCell ref="B430:B434"/>
    <mergeCell ref="B435:B439"/>
    <mergeCell ref="B310:B314"/>
    <mergeCell ref="B315:B319"/>
    <mergeCell ref="B405:B409"/>
    <mergeCell ref="B410:B414"/>
    <mergeCell ref="B415:B419"/>
    <mergeCell ref="B420:B424"/>
    <mergeCell ref="B425:B429"/>
    <mergeCell ref="B505:B509"/>
    <mergeCell ref="C505:C509"/>
    <mergeCell ref="C485:C489"/>
    <mergeCell ref="B490:B494"/>
    <mergeCell ref="C490:C494"/>
    <mergeCell ref="B495:B499"/>
    <mergeCell ref="C495:C499"/>
    <mergeCell ref="B500:B504"/>
    <mergeCell ref="C500:C504"/>
    <mergeCell ref="C815:C819"/>
    <mergeCell ref="C820:C824"/>
    <mergeCell ref="C825:C829"/>
    <mergeCell ref="C830:C834"/>
    <mergeCell ref="C835:C839"/>
    <mergeCell ref="C840:C844"/>
    <mergeCell ref="B955:B959"/>
    <mergeCell ref="B960:B964"/>
    <mergeCell ref="B940:B944"/>
    <mergeCell ref="C940:C944"/>
    <mergeCell ref="B945:B949"/>
    <mergeCell ref="C945:C949"/>
    <mergeCell ref="B950:B954"/>
    <mergeCell ref="C950:C954"/>
    <mergeCell ref="C955:C959"/>
    <mergeCell ref="C960:C964"/>
    <mergeCell ref="C850:C854"/>
    <mergeCell ref="C855:C859"/>
    <mergeCell ref="C860:C864"/>
    <mergeCell ref="C865:C869"/>
    <mergeCell ref="C870:C874"/>
    <mergeCell ref="C875:C879"/>
    <mergeCell ref="B825:B829"/>
    <mergeCell ref="B830:B834"/>
    <mergeCell ref="B780:B784"/>
    <mergeCell ref="B785:B789"/>
    <mergeCell ref="C785:C789"/>
    <mergeCell ref="B790:B794"/>
    <mergeCell ref="C790:C794"/>
    <mergeCell ref="C920:C924"/>
    <mergeCell ref="C925:C929"/>
    <mergeCell ref="C885:C889"/>
    <mergeCell ref="C890:C894"/>
    <mergeCell ref="C895:C899"/>
    <mergeCell ref="C900:C904"/>
    <mergeCell ref="C905:C909"/>
    <mergeCell ref="C910:C914"/>
    <mergeCell ref="C915:C919"/>
    <mergeCell ref="B795:B799"/>
    <mergeCell ref="C795:C799"/>
    <mergeCell ref="B800:B804"/>
    <mergeCell ref="C800:C804"/>
    <mergeCell ref="B805:B809"/>
    <mergeCell ref="C805:C809"/>
    <mergeCell ref="C810:C814"/>
    <mergeCell ref="B810:B814"/>
    <mergeCell ref="B815:B819"/>
    <mergeCell ref="B820:B824"/>
    <mergeCell ref="B735:B739"/>
    <mergeCell ref="B740:B744"/>
    <mergeCell ref="B745:B749"/>
    <mergeCell ref="B750:B754"/>
    <mergeCell ref="B755:B759"/>
    <mergeCell ref="B760:B764"/>
    <mergeCell ref="B765:B769"/>
    <mergeCell ref="B770:B774"/>
    <mergeCell ref="B775:B779"/>
    <mergeCell ref="B705:B709"/>
    <mergeCell ref="B710:B714"/>
    <mergeCell ref="B715:B719"/>
    <mergeCell ref="B720:B724"/>
    <mergeCell ref="B725:B729"/>
    <mergeCell ref="B730:B734"/>
    <mergeCell ref="C705:C709"/>
    <mergeCell ref="C710:C714"/>
    <mergeCell ref="C715:C719"/>
    <mergeCell ref="C720:C724"/>
    <mergeCell ref="C725:C729"/>
    <mergeCell ref="C730:C734"/>
    <mergeCell ref="B680:B684"/>
    <mergeCell ref="C680:C684"/>
    <mergeCell ref="B685:B689"/>
    <mergeCell ref="C685:C689"/>
    <mergeCell ref="B690:B694"/>
    <mergeCell ref="C690:C694"/>
    <mergeCell ref="B695:B699"/>
    <mergeCell ref="C695:C699"/>
    <mergeCell ref="C700:C704"/>
    <mergeCell ref="B700:B704"/>
    <mergeCell ref="B650:B654"/>
    <mergeCell ref="C650:C654"/>
    <mergeCell ref="B655:B659"/>
    <mergeCell ref="C655:C659"/>
    <mergeCell ref="C660:C664"/>
    <mergeCell ref="B660:B664"/>
    <mergeCell ref="B665:B669"/>
    <mergeCell ref="B670:B674"/>
    <mergeCell ref="B675:B679"/>
    <mergeCell ref="C675:C679"/>
    <mergeCell ref="C545:C549"/>
    <mergeCell ref="C550:C554"/>
    <mergeCell ref="C555:C559"/>
    <mergeCell ref="C560:C564"/>
    <mergeCell ref="C565:C569"/>
    <mergeCell ref="C665:C669"/>
    <mergeCell ref="C670:C674"/>
    <mergeCell ref="C775:C779"/>
    <mergeCell ref="C780:C784"/>
    <mergeCell ref="C740:C744"/>
    <mergeCell ref="C745:C749"/>
    <mergeCell ref="C750:C754"/>
    <mergeCell ref="C755:C759"/>
    <mergeCell ref="C760:C764"/>
    <mergeCell ref="C765:C769"/>
    <mergeCell ref="C770:C774"/>
    <mergeCell ref="C640:C644"/>
    <mergeCell ref="C645:C649"/>
    <mergeCell ref="C735:C739"/>
    <mergeCell ref="C575:C579"/>
    <mergeCell ref="C405:C409"/>
    <mergeCell ref="C410:C414"/>
    <mergeCell ref="C415:C419"/>
    <mergeCell ref="C420:C424"/>
    <mergeCell ref="C425:C429"/>
    <mergeCell ref="C430:C434"/>
    <mergeCell ref="C435:C439"/>
    <mergeCell ref="C535:C539"/>
    <mergeCell ref="C540:C544"/>
    <mergeCell ref="C465:C469"/>
    <mergeCell ref="C470:C474"/>
    <mergeCell ref="C475:C479"/>
    <mergeCell ref="C480:C484"/>
    <mergeCell ref="C440:C444"/>
    <mergeCell ref="C445:C449"/>
    <mergeCell ref="C450:C454"/>
    <mergeCell ref="C455:C459"/>
    <mergeCell ref="C460:C464"/>
    <mergeCell ref="C335:C339"/>
    <mergeCell ref="C340:C344"/>
    <mergeCell ref="C345:C349"/>
    <mergeCell ref="C350:C354"/>
    <mergeCell ref="C355:C359"/>
    <mergeCell ref="C360:C364"/>
    <mergeCell ref="C365:C369"/>
    <mergeCell ref="C370:C374"/>
    <mergeCell ref="C375:C379"/>
    <mergeCell ref="C290:C294"/>
    <mergeCell ref="C295:C299"/>
    <mergeCell ref="C300:C304"/>
    <mergeCell ref="C305:C309"/>
    <mergeCell ref="C310:C314"/>
    <mergeCell ref="C315:C319"/>
    <mergeCell ref="C320:C324"/>
    <mergeCell ref="C325:C329"/>
    <mergeCell ref="C330:C334"/>
    <mergeCell ref="A945:A964"/>
    <mergeCell ref="A585:A639"/>
    <mergeCell ref="A640:A664"/>
    <mergeCell ref="A665:A714"/>
    <mergeCell ref="A715:A719"/>
    <mergeCell ref="A720:A749"/>
    <mergeCell ref="A750:A754"/>
    <mergeCell ref="A755:A814"/>
    <mergeCell ref="A260:A269"/>
    <mergeCell ref="A280:A334"/>
    <mergeCell ref="A335:A354"/>
    <mergeCell ref="A355:A369"/>
    <mergeCell ref="A370:A399"/>
    <mergeCell ref="A400:A464"/>
    <mergeCell ref="A465:A544"/>
    <mergeCell ref="A545:A584"/>
    <mergeCell ref="A815:A939"/>
    <mergeCell ref="A940:A944"/>
    <mergeCell ref="A270:A279"/>
    <mergeCell ref="C380:C384"/>
    <mergeCell ref="B385:B389"/>
    <mergeCell ref="C385:C389"/>
    <mergeCell ref="B390:B394"/>
    <mergeCell ref="C390:C394"/>
    <mergeCell ref="C395:C399"/>
    <mergeCell ref="C400:C404"/>
    <mergeCell ref="B370:B374"/>
    <mergeCell ref="B375:B379"/>
    <mergeCell ref="B380:B384"/>
    <mergeCell ref="B340:B344"/>
    <mergeCell ref="B345:B349"/>
    <mergeCell ref="B350:B354"/>
    <mergeCell ref="B355:B359"/>
    <mergeCell ref="B360:B364"/>
    <mergeCell ref="B365:B369"/>
    <mergeCell ref="B320:B324"/>
    <mergeCell ref="B325:B329"/>
    <mergeCell ref="B290:B294"/>
    <mergeCell ref="B295:B299"/>
    <mergeCell ref="B330:B334"/>
    <mergeCell ref="B300:B304"/>
    <mergeCell ref="B305:B309"/>
    <mergeCell ref="B335:B339"/>
    <mergeCell ref="B255:B259"/>
    <mergeCell ref="C255:C259"/>
    <mergeCell ref="A215:A229"/>
    <mergeCell ref="B215:B219"/>
    <mergeCell ref="B220:B224"/>
    <mergeCell ref="B225:B229"/>
    <mergeCell ref="A230:A259"/>
    <mergeCell ref="B230:B234"/>
    <mergeCell ref="B235:B239"/>
    <mergeCell ref="B260:B264"/>
    <mergeCell ref="C260:C264"/>
    <mergeCell ref="B265:B269"/>
    <mergeCell ref="C265:C269"/>
    <mergeCell ref="C270:C274"/>
    <mergeCell ref="C275:C279"/>
    <mergeCell ref="C280:C284"/>
    <mergeCell ref="C285:C289"/>
    <mergeCell ref="B270:B274"/>
    <mergeCell ref="B275:B279"/>
    <mergeCell ref="B280:B284"/>
    <mergeCell ref="B285:B289"/>
    <mergeCell ref="A85:A104"/>
    <mergeCell ref="B85:B89"/>
    <mergeCell ref="C85:C89"/>
    <mergeCell ref="C90:C94"/>
    <mergeCell ref="A105:A214"/>
    <mergeCell ref="B240:B244"/>
    <mergeCell ref="B245:B249"/>
    <mergeCell ref="C245:C249"/>
    <mergeCell ref="C250:C254"/>
    <mergeCell ref="B250:B254"/>
    <mergeCell ref="B210:B214"/>
    <mergeCell ref="C210:C214"/>
    <mergeCell ref="C215:C219"/>
    <mergeCell ref="C220:C224"/>
    <mergeCell ref="C225:C229"/>
    <mergeCell ref="C230:C234"/>
    <mergeCell ref="C235:C239"/>
    <mergeCell ref="C240:C244"/>
    <mergeCell ref="B165:B169"/>
    <mergeCell ref="C165:C169"/>
    <mergeCell ref="B170:B174"/>
    <mergeCell ref="C170:C174"/>
    <mergeCell ref="B140:B144"/>
    <mergeCell ref="C140:C144"/>
    <mergeCell ref="E440:E444"/>
    <mergeCell ref="E445:E449"/>
    <mergeCell ref="E450:E454"/>
    <mergeCell ref="F420:F424"/>
    <mergeCell ref="F425:F429"/>
    <mergeCell ref="E430:E434"/>
    <mergeCell ref="F430:F434"/>
    <mergeCell ref="E435:E439"/>
    <mergeCell ref="F435:F439"/>
    <mergeCell ref="F440:F444"/>
    <mergeCell ref="E415:E419"/>
    <mergeCell ref="E420:E424"/>
    <mergeCell ref="E425:E429"/>
    <mergeCell ref="F395:F399"/>
    <mergeCell ref="F400:F404"/>
    <mergeCell ref="E405:E409"/>
    <mergeCell ref="F405:F409"/>
    <mergeCell ref="E410:E414"/>
    <mergeCell ref="F410:F414"/>
    <mergeCell ref="F415:F419"/>
    <mergeCell ref="E355:E359"/>
    <mergeCell ref="F355:F359"/>
    <mergeCell ref="E360:E364"/>
    <mergeCell ref="F360:F364"/>
    <mergeCell ref="F365:F369"/>
    <mergeCell ref="E390:E394"/>
    <mergeCell ref="E395:E399"/>
    <mergeCell ref="E400:E404"/>
    <mergeCell ref="F370:F374"/>
    <mergeCell ref="F375:F379"/>
    <mergeCell ref="E380:E384"/>
    <mergeCell ref="F380:F384"/>
    <mergeCell ref="E385:E389"/>
    <mergeCell ref="F385:F389"/>
    <mergeCell ref="F390:F394"/>
    <mergeCell ref="F260:F264"/>
    <mergeCell ref="F345:F349"/>
    <mergeCell ref="F350:F354"/>
    <mergeCell ref="F310:F314"/>
    <mergeCell ref="F315:F319"/>
    <mergeCell ref="F320:F324"/>
    <mergeCell ref="F325:F329"/>
    <mergeCell ref="F330:F334"/>
    <mergeCell ref="F335:F339"/>
    <mergeCell ref="F340:F344"/>
    <mergeCell ref="F270:F274"/>
    <mergeCell ref="F275:F279"/>
    <mergeCell ref="F280:F284"/>
    <mergeCell ref="F285:F289"/>
    <mergeCell ref="F290:F294"/>
    <mergeCell ref="F295:F299"/>
    <mergeCell ref="F300:F304"/>
    <mergeCell ref="F305:F309"/>
    <mergeCell ref="F265:F269"/>
    <mergeCell ref="F250:F254"/>
    <mergeCell ref="F255:F259"/>
    <mergeCell ref="F200:F204"/>
    <mergeCell ref="F205:F209"/>
    <mergeCell ref="F210:F214"/>
    <mergeCell ref="F215:F219"/>
    <mergeCell ref="F220:F224"/>
    <mergeCell ref="F225:F229"/>
    <mergeCell ref="F230:F234"/>
    <mergeCell ref="F235:F239"/>
    <mergeCell ref="B195:B199"/>
    <mergeCell ref="C195:C199"/>
    <mergeCell ref="E90:E94"/>
    <mergeCell ref="F90:F94"/>
    <mergeCell ref="F100:F104"/>
    <mergeCell ref="E80:E84"/>
    <mergeCell ref="F80:F84"/>
    <mergeCell ref="F240:F244"/>
    <mergeCell ref="F245:F249"/>
    <mergeCell ref="E225:E229"/>
    <mergeCell ref="E230:E234"/>
    <mergeCell ref="E235:E239"/>
    <mergeCell ref="E245:E249"/>
    <mergeCell ref="E140:E144"/>
    <mergeCell ref="E100:E104"/>
    <mergeCell ref="E105:E109"/>
    <mergeCell ref="B200:B204"/>
    <mergeCell ref="C200:C204"/>
    <mergeCell ref="B205:B209"/>
    <mergeCell ref="C205:C209"/>
    <mergeCell ref="E180:E184"/>
    <mergeCell ref="E185:E189"/>
    <mergeCell ref="E190:E194"/>
    <mergeCell ref="B145:B149"/>
    <mergeCell ref="C145:C149"/>
    <mergeCell ref="B150:B154"/>
    <mergeCell ref="C150:C154"/>
    <mergeCell ref="B155:B159"/>
    <mergeCell ref="C155:C159"/>
    <mergeCell ref="B160:B164"/>
    <mergeCell ref="C160:C164"/>
    <mergeCell ref="E145:E149"/>
    <mergeCell ref="B175:B179"/>
    <mergeCell ref="C175:C179"/>
    <mergeCell ref="E160:E164"/>
    <mergeCell ref="E165:E169"/>
    <mergeCell ref="E170:E174"/>
    <mergeCell ref="E175:E179"/>
    <mergeCell ref="B180:B184"/>
    <mergeCell ref="C180:C184"/>
    <mergeCell ref="B185:B189"/>
    <mergeCell ref="C185:C189"/>
    <mergeCell ref="B190:B194"/>
    <mergeCell ref="C190:C194"/>
    <mergeCell ref="C80:C84"/>
    <mergeCell ref="B130:B134"/>
    <mergeCell ref="C130:C134"/>
    <mergeCell ref="B135:B139"/>
    <mergeCell ref="C135:C139"/>
    <mergeCell ref="B100:B104"/>
    <mergeCell ref="C100:C104"/>
    <mergeCell ref="B105:B109"/>
    <mergeCell ref="B115:B119"/>
    <mergeCell ref="C115:C119"/>
    <mergeCell ref="B120:B124"/>
    <mergeCell ref="C120:C124"/>
    <mergeCell ref="B125:B129"/>
    <mergeCell ref="C125:C129"/>
    <mergeCell ref="C105:C109"/>
    <mergeCell ref="B110:B114"/>
    <mergeCell ref="B80:B84"/>
    <mergeCell ref="B90:B94"/>
    <mergeCell ref="A5:A84"/>
    <mergeCell ref="B5:B9"/>
    <mergeCell ref="C5:C9"/>
    <mergeCell ref="E5:E9"/>
    <mergeCell ref="F5:F9"/>
    <mergeCell ref="B70:B74"/>
    <mergeCell ref="C70:C74"/>
    <mergeCell ref="B40:B44"/>
    <mergeCell ref="C40:C44"/>
    <mergeCell ref="E40:E44"/>
    <mergeCell ref="F40:F44"/>
    <mergeCell ref="B45:B49"/>
    <mergeCell ref="C45:C49"/>
    <mergeCell ref="E45:E49"/>
    <mergeCell ref="F45:F49"/>
    <mergeCell ref="B50:B54"/>
    <mergeCell ref="C50:C54"/>
    <mergeCell ref="E50:E54"/>
    <mergeCell ref="F50:F54"/>
    <mergeCell ref="B25:B29"/>
    <mergeCell ref="C25:C29"/>
    <mergeCell ref="E25:E29"/>
    <mergeCell ref="E65:E69"/>
    <mergeCell ref="F65:F69"/>
    <mergeCell ref="F25:F29"/>
    <mergeCell ref="B30:B34"/>
    <mergeCell ref="C30:C34"/>
    <mergeCell ref="E30:E34"/>
    <mergeCell ref="F30:F34"/>
    <mergeCell ref="B35:B39"/>
    <mergeCell ref="C35:C39"/>
    <mergeCell ref="E35:E39"/>
    <mergeCell ref="F35:F39"/>
    <mergeCell ref="B10:B14"/>
    <mergeCell ref="C10:C14"/>
    <mergeCell ref="E10:E14"/>
    <mergeCell ref="F10:F14"/>
    <mergeCell ref="B15:B19"/>
    <mergeCell ref="C15:C19"/>
    <mergeCell ref="E15:E19"/>
    <mergeCell ref="F15:F19"/>
    <mergeCell ref="B20:B24"/>
    <mergeCell ref="C20:C24"/>
    <mergeCell ref="E20:E24"/>
    <mergeCell ref="F20:F24"/>
    <mergeCell ref="AG2:AH2"/>
    <mergeCell ref="AI2:AJ2"/>
    <mergeCell ref="A1:A3"/>
    <mergeCell ref="E1:G2"/>
    <mergeCell ref="H1:L2"/>
    <mergeCell ref="M1:AU1"/>
    <mergeCell ref="AV1:BE2"/>
    <mergeCell ref="N2:R2"/>
    <mergeCell ref="S2:X2"/>
    <mergeCell ref="AK2:AU2"/>
    <mergeCell ref="Y2:Z2"/>
    <mergeCell ref="AA2:AF2"/>
    <mergeCell ref="E110:E114"/>
    <mergeCell ref="E115:E119"/>
    <mergeCell ref="E120:E124"/>
    <mergeCell ref="E125:E129"/>
    <mergeCell ref="E130:E134"/>
    <mergeCell ref="E135:E139"/>
    <mergeCell ref="E55:E59"/>
    <mergeCell ref="F55:F59"/>
    <mergeCell ref="B60:B64"/>
    <mergeCell ref="C60:C64"/>
    <mergeCell ref="E60:E64"/>
    <mergeCell ref="F60:F64"/>
    <mergeCell ref="B65:B69"/>
    <mergeCell ref="C65:C69"/>
    <mergeCell ref="B95:B99"/>
    <mergeCell ref="C95:C99"/>
    <mergeCell ref="E95:E99"/>
    <mergeCell ref="F95:F99"/>
    <mergeCell ref="B55:B59"/>
    <mergeCell ref="C55:C59"/>
    <mergeCell ref="B75:B79"/>
    <mergeCell ref="C75:C79"/>
    <mergeCell ref="E75:E79"/>
    <mergeCell ref="F75:F79"/>
    <mergeCell ref="E70:E74"/>
    <mergeCell ref="F70:F74"/>
    <mergeCell ref="E85:E89"/>
    <mergeCell ref="F85:F89"/>
    <mergeCell ref="C110:C114"/>
    <mergeCell ref="F750:F754"/>
    <mergeCell ref="E755:E759"/>
    <mergeCell ref="F755:F759"/>
    <mergeCell ref="E760:E764"/>
    <mergeCell ref="F760:F764"/>
    <mergeCell ref="E715:E719"/>
    <mergeCell ref="F695:F699"/>
    <mergeCell ref="F700:F704"/>
    <mergeCell ref="E705:E709"/>
    <mergeCell ref="F705:F709"/>
    <mergeCell ref="E710:E714"/>
    <mergeCell ref="F710:F714"/>
    <mergeCell ref="F715:F719"/>
    <mergeCell ref="F655:F659"/>
    <mergeCell ref="E660:E664"/>
    <mergeCell ref="F660:F664"/>
    <mergeCell ref="F665:F669"/>
    <mergeCell ref="E690:E694"/>
    <mergeCell ref="E695:E699"/>
    <mergeCell ref="E315:E319"/>
    <mergeCell ref="E320:E324"/>
    <mergeCell ref="E325:E329"/>
    <mergeCell ref="E330:E334"/>
    <mergeCell ref="E335:E339"/>
    <mergeCell ref="E340:E344"/>
    <mergeCell ref="F765:F769"/>
    <mergeCell ref="E740:E744"/>
    <mergeCell ref="E745:E749"/>
    <mergeCell ref="E750:E754"/>
    <mergeCell ref="F720:F724"/>
    <mergeCell ref="F725:F729"/>
    <mergeCell ref="E730:E734"/>
    <mergeCell ref="F730:F734"/>
    <mergeCell ref="E735:E739"/>
    <mergeCell ref="F735:F739"/>
    <mergeCell ref="F740:F744"/>
    <mergeCell ref="E720:E724"/>
    <mergeCell ref="E725:E729"/>
    <mergeCell ref="E365:E369"/>
    <mergeCell ref="E370:E374"/>
    <mergeCell ref="E375:E379"/>
    <mergeCell ref="E345:E349"/>
    <mergeCell ref="E350:E354"/>
    <mergeCell ref="E805:E809"/>
    <mergeCell ref="E700:E704"/>
    <mergeCell ref="F670:F674"/>
    <mergeCell ref="F675:F679"/>
    <mergeCell ref="E680:E684"/>
    <mergeCell ref="F680:F684"/>
    <mergeCell ref="E685:E689"/>
    <mergeCell ref="F685:F689"/>
    <mergeCell ref="F690:F694"/>
    <mergeCell ref="E240:E244"/>
    <mergeCell ref="F820:F824"/>
    <mergeCell ref="F825:F829"/>
    <mergeCell ref="E640:E644"/>
    <mergeCell ref="E645:E649"/>
    <mergeCell ref="E650:E654"/>
    <mergeCell ref="F620:F624"/>
    <mergeCell ref="F625:F629"/>
    <mergeCell ref="E630:E634"/>
    <mergeCell ref="F630:F634"/>
    <mergeCell ref="E635:E639"/>
    <mergeCell ref="F635:F639"/>
    <mergeCell ref="F640:F644"/>
    <mergeCell ref="E665:E669"/>
    <mergeCell ref="E670:E674"/>
    <mergeCell ref="E675:E679"/>
    <mergeCell ref="F645:F649"/>
    <mergeCell ref="F650:F654"/>
    <mergeCell ref="E655:E659"/>
    <mergeCell ref="E815:E819"/>
    <mergeCell ref="E820:E824"/>
    <mergeCell ref="E825:E829"/>
    <mergeCell ref="F795:F799"/>
    <mergeCell ref="F800:F804"/>
    <mergeCell ref="F195:F199"/>
    <mergeCell ref="E195:E199"/>
    <mergeCell ref="E200:E204"/>
    <mergeCell ref="E205:E209"/>
    <mergeCell ref="E210:E214"/>
    <mergeCell ref="F805:F809"/>
    <mergeCell ref="E810:E814"/>
    <mergeCell ref="F810:F814"/>
    <mergeCell ref="F815:F819"/>
    <mergeCell ref="E215:E219"/>
    <mergeCell ref="E220:E224"/>
    <mergeCell ref="E310:E314"/>
    <mergeCell ref="E250:E254"/>
    <mergeCell ref="E255:E259"/>
    <mergeCell ref="E295:E299"/>
    <mergeCell ref="E300:E304"/>
    <mergeCell ref="E305:E309"/>
    <mergeCell ref="E260:E264"/>
    <mergeCell ref="E265:E269"/>
    <mergeCell ref="E270:E274"/>
    <mergeCell ref="E275:E279"/>
    <mergeCell ref="E280:E284"/>
    <mergeCell ref="E285:E289"/>
    <mergeCell ref="E290:E294"/>
    <mergeCell ref="F105:F109"/>
    <mergeCell ref="F110:F114"/>
    <mergeCell ref="F115:F119"/>
    <mergeCell ref="F120:F124"/>
    <mergeCell ref="F125:F129"/>
    <mergeCell ref="F130:F134"/>
    <mergeCell ref="F135:F139"/>
    <mergeCell ref="F140:F144"/>
    <mergeCell ref="F145:F149"/>
    <mergeCell ref="F165:F169"/>
    <mergeCell ref="F170:F174"/>
    <mergeCell ref="F175:F179"/>
    <mergeCell ref="F180:F184"/>
    <mergeCell ref="F185:F189"/>
    <mergeCell ref="F190:F194"/>
    <mergeCell ref="E150:E154"/>
    <mergeCell ref="F150:F154"/>
    <mergeCell ref="E155:E159"/>
    <mergeCell ref="F155:F159"/>
    <mergeCell ref="F160:F164"/>
  </mergeCells>
  <conditionalFormatting sqref="M5:M964">
    <cfRule type="expression" dxfId="20" priority="1">
      <formula>M5&lt;&gt;SUM(Y5:Z5)</formula>
    </cfRule>
    <cfRule type="expression" dxfId="19" priority="2">
      <formula>M5&lt;&gt;SUM(N5:R5)</formula>
    </cfRule>
    <cfRule type="expression" dxfId="18" priority="3">
      <formula>M5&lt;&gt;SUM(N5:R5)</formula>
    </cfRule>
    <cfRule type="expression" dxfId="17" priority="4">
      <formula>M5&lt;&gt;SUM(S5:X5)</formula>
    </cfRule>
  </conditionalFormatting>
  <dataValidations count="4">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595" xr:uid="{00000000-0002-0000-0100-000000000000}">
      <formula1>INDIRECT("Таблица1[ЄДРПУ]")</formula1>
    </dataValidation>
    <dataValidation type="decimal" allowBlank="1" showErrorMessage="1" sqref="AN5:AP5 AN10:AP10 AN15:AP15 AN20:AP20 AN25:AP25 AN30:AP30 AN35:AP35 AN40:AP40 AN45:AP45 AN50:AP50 AN55:AP55 AN60:AP60 AN65:AP65 AN70:AP70 AN75:AP75 AN80:AP80 AN85:AP85 AN90:AP90 AN95:AP95 AN100:AP100 AN105:AP105 AN110:AP110 AN115:AP115 AN120:AP120 AN125:AP125 AN130:AP130 AN135:AP135 AN140:AP140 AN145:AP145 AN150:AP150 AN155:AP156 AN160:AP160 AN165:AP165 AN170:AP170 AN175:AP175 AN180:AP181 AN185:AP185 AN190:AP190 AN195:AP195 AN200:AP200 AN205:AP205 AN210:AP210 AN215:AP215 AN220:AP220 AN225:AP225 AN230:AP230 AN235:AP235 AN240:AP240 AN245:AP245 AN250:AP250 AN255:AP255 AN260:AP260 AN265:AP265 AN270:AP270 AN275:AP275 AN280:AP280 AN285:AP285 AN290:AP290 AN295:AP295 AN300:AP300 AN305:AP305 AN310:AP310 AN315:AP315 AN320:AP320 AN325:AP325 AN330:AP330 AN335:AP335 AN340:AP340 AN345:AP345 AN350:AP350 AN355:AP355 AN360:AP360 AN365:AP365 AN370:AP370 AN375:AP375 AN380:AP380 AN385:AP385 AN390:AP390 AN395:AP395 AN400:AP400 AN405:AP405 AN410:AP410 AN415:AP415 AN420:AP420 AN425:AP425 AN430:AP430 AN435:AP435 AN440:AP440 AN445:AP445 AN450:AP450 AN455:AP455 AN460:AP460 AN465:AP465 AN470:AP470 AN475:AP475 AN480:AP480 AN485:AP485 AN490:AP490 AN495:AP495 AN500:AP500 AN505:AP505 AN510:AP510 AN515:AP515 AN520:AP520 AN525:AP525 AN530:AP530 AN535:AP535 AN540:AP540 AN545:AP545 AN550:AP550 AN555:AP555 AN560:AP560 AN565:AP565 AN570:AP570 AN575:AP575 AN580:AP580 AN960:AP960 AN590:AP590 AN595:AP595 AN600:AP600 AN605:AP605 AN610:AP610 AN615:AP615 AN620:AP620 AN625:AP625 AN630:AP630 AN635:AP635 AN640:AP640 AN645:AP645 AN650:AP650 AN655:AP655 AN660:AP660 AN665:AP665 AN670:AP670 AN675:AP675 AN680:AP680 AN685:AP685 AN690:AP690 AN695:AP695 AN700:AP700 AN705:AP705 AN710:AP710 AN715:AP715 AN720:AP720 AN725:AP725 AN730:AP730 AN735:AP735 AN740:AP740 AN745:AP745 AP750 AN755:AP755 AN760:AP760 AN765:AP765 AN770:AP770 AN775:AP775 AN780:AP780 AN785:AP785 AN790:AP790 AN795:AP795 AN800:AP800 AN805:AP805 AN810:AP810 AN815:AP815 AN820:AP820 AN825:AP825 AN830:AP830 AN835:AP835 AN840:AP840 AN845:AP845 AN850:AP850 AN855:AP855 AN860:AP860 AN865:AP865 AN870:AP870 AN875:AP875 AN880:AP880 AN885:AP885 AN890:AP890 AN895:AP895 AN900:AP900 AN905:AP905 AN910:AP910 AN915:AP915 AN920:AP920 AN925:AP925 AN930:AP930 AN935:AP935 AN940:AP940 AN945:AP945 AN950:AP950 AN955:AP955" xr:uid="{00000000-0002-0000-0100-000001000000}">
      <formula1>0</formula1>
      <formula2>100000000</formula2>
    </dataValidation>
    <dataValidation type="decimal" allowBlank="1" showErrorMessage="1" sqref="AQ8:AU9 AQ14:AU14 AQ19:AU19 AQ24:AU24 AQ29:AU29 AQ34:AU34 AQ39:AU39 AQ44:AU44 AQ49:AU49 AQ54:AU54 AQ59:AU59 AQ64:AU64 AQ69:AU69 AQ74:AU74 AQ79:AU79 AQ84:AU84 AQ89:AU89 AQ94:AU94 AQ99:AU99 AQ104:AU104 AQ109:AU109 AQ114:AU114 AQ119:AU119 AQ124:AU124 AQ129:AU129 AQ134:AU134 AQ139:AU139 AQ144:AU144 AQ149:AU149 AQ154:AU154 AQ164:AU164 AQ169:AU169 AQ174:AU174 AQ179:AU179 AQ184:AU184 AQ189:AU189 AQ194:AU194 AQ199:AU199 AQ204:AU204 AQ209:AU209 AQ214:AU214 AQ219:AU219 AQ224:AU224 AQ229:AU229 AQ234:AU234 AQ239:AU239 AQ244:AU244 AQ249:AU249 AQ254:AU254 AQ258:AT258 AQ259:AU259 AQ264:AU264 AQ269:AU269 AQ274:AU274 AQ279:AU279 AQ284:AU284 AQ289:AU289 AQ294:AU294 AQ299:AU299 AQ304:AU304 AQ309:AU309 AQ314:AU314 AQ319:AU319 AQ324:AU324 AQ329:AU329 AQ334:AU334 AQ339:AU339 AQ344:AU344 AQ349:AU349 AQ354:AU354 AQ359:AU359 AQ364:AU364 AQ368:AU369 AQ373:AU374 AQ379:AU379 AQ384:AU384 AQ389:AU389 AQ394:AU394 AQ399:AU399 AQ404:AU404 AQ409:AU409 AQ414:AU414 AQ419:AU419 AQ424:AU424 AQ429:AU429 AQ434:AU434 AQ439:AU439 AS443 AQ444:AR444 AT444:AU444 AQ449:AU449 AQ454:AU454 AQ458:AU459 AQ464:AU464 AQ469:AU469 AQ474:AU474 AQ479:AU479 AQ484:AU484 AQ489:AU489 AQ494:AU494 AQ499:AU499 AQ504:AU504 AQ509:AU509 AQ514:AU514 AQ519:AU519 AQ524:AU524 AQ529:AU529 AQ534:AU534 AQ539:AU539 AQ544:AU544 AQ549:AU549 AQ554:AU554 AQ559:AU559 AQ564:AU564 AQ569:AU569 AQ574:AU574 AQ578:AT578 AQ579:AU579 AQ584:AU584 AQ964:AU964 AQ594:AU594 AQ599:AU599 AQ604:AU604 AQ609:AU609 AQ614:AU614 AQ619:AU619 AQ624:AU624 AQ629:AU629 AQ634:AU634 AQ639:AU639 AQ644:AU644 AQ649:AU649 AQ654:AU654 AQ659:AU659 AQ664:AU664 AQ669:AU669 AQ674:AU674 AQ679:AU679 AQ684:AU684 AQ689:AU689 AQ694:AU694 AQ699:AU699 AQ704:AU704 AQ709:AU709 AQ714:AU714 AQ719:AU719 AQ724:AU724 AQ729:AU729 AQ734:AU734 AQ739:AU739 AQ744:AU744 AQ749:AU749 AQ754:AU754 AQ758:AU759 AQ764:AU764 AQ769:AU769 AQ774:AU774 AQ778:AS778 AQ779:AU779 AQ783:AS783 AQ784:AU784 AQ789:AU789 AQ794:AU794 AQ799:AU799 AQ804:AU804 AQ809:AU809 AQ814:AU814 AQ819:AU819 AQ824:AU824 AQ829:AU829 AQ834:AU834 AQ839:AU839 AQ844:AU844 AQ849:AU849 AQ854:AU854 AQ859:AU859 AQ864:AU864 AQ869:AU869 AQ874:AU874 AQ879:AU879 AQ884:AU884 AQ889:AU889 AQ894:AU894 AQ899:AU899 AQ904:AU904 AQ909:AU909 AQ914:AU914 AQ919:AU919 AQ924:AU924 AQ929:AU929 AQ934:AU934 AQ939:AU939 AQ944:AU944 AQ949:AU949 AQ954:AU954 AQ959:AU959" xr:uid="{00000000-0002-0000-0100-000002000000}">
      <formula1>0</formula1>
      <formula2>1000000000</formula2>
    </dataValidation>
    <dataValidation type="list" allowBlank="1" sqref="C5 C10 C15 C20 C25 C30 C35 C40 C45 C50 C55 C60 C65 C70 C75 C80 C85 C90 C95 C100 C105 C110 C115 C120 C125 C130 C135 C140 C145 C150 C155 C160 C165 C170 C175 C180 C185 C190 C195 C200 C205 C215 C220 C225 C230 C235 C240 C245 C250 C255 C260 C265 C270 C275 C280 B285:C285 C290 C295 C300 C305 C310 C315 C320 C325 C330 C335 C340 C345 C350 C355 C360 C365 C370 C375 C380 C385 C390 C395 C400 C405 C410 C415 C420 C425 C430 C435 C440 C450 C455 C460 C465 C470 C475 C480 C545 C550 C555 C560 C565 C570 C575 C580 C585 C590 C600 C605 C610 C615 C625 C630 C635 C640 C645 C650 C655 C660 C665 C670 C675 C680 C685 C690 C695 C700 C705 C710 C715 C720 C725 C730 C735 C740 C745 C750 C755 C760 C765 C770 C775 C780 C785 C790 C795 C800 C805 C810 C815 C940 C945 C950 C955 C960" xr:uid="{00000000-0002-0000-0100-000003000000}">
      <formula1>INDIRECT("Таблица1[ЄДРПОУ]")</formula1>
    </dataValidation>
  </dataValidation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00"/>
  <sheetViews>
    <sheetView topLeftCell="A5" zoomScale="46" zoomScaleNormal="46" workbookViewId="0">
      <pane xSplit="1" ySplit="4" topLeftCell="C141" activePane="bottomRight" state="frozen"/>
      <selection activeCell="A5" sqref="A5"/>
      <selection pane="topRight" activeCell="B5" sqref="B5"/>
      <selection pane="bottomLeft" activeCell="A9" sqref="A9"/>
      <selection pane="bottomRight" activeCell="AI7" sqref="AI7"/>
    </sheetView>
  </sheetViews>
  <sheetFormatPr defaultColWidth="14.44140625" defaultRowHeight="15" customHeight="1" x14ac:dyDescent="0.3"/>
  <cols>
    <col min="1" max="1" width="19.6640625" customWidth="1"/>
    <col min="2" max="2" width="38.109375" customWidth="1"/>
    <col min="3" max="6" width="6.88671875" customWidth="1"/>
    <col min="7" max="10" width="6.88671875" style="195" customWidth="1"/>
    <col min="11" max="11" width="6.88671875" customWidth="1"/>
    <col min="12" max="15" width="6.88671875" style="195" customWidth="1"/>
    <col min="16" max="16" width="6.88671875" customWidth="1"/>
    <col min="17" max="30" width="6.88671875" style="195" customWidth="1"/>
    <col min="31" max="33" width="6.88671875" style="207" customWidth="1"/>
    <col min="34" max="34" width="6.88671875" customWidth="1"/>
    <col min="35" max="45" width="6.88671875" style="195" customWidth="1"/>
    <col min="46" max="55" width="6.88671875" customWidth="1"/>
  </cols>
  <sheetData>
    <row r="1" spans="1:55" ht="14.25" hidden="1" customHeight="1" x14ac:dyDescent="0.3">
      <c r="A1" s="177"/>
    </row>
    <row r="2" spans="1:55" ht="14.25" hidden="1" customHeight="1" x14ac:dyDescent="0.3">
      <c r="A2" s="177"/>
    </row>
    <row r="3" spans="1:55" ht="14.25" hidden="1" customHeight="1" x14ac:dyDescent="0.3">
      <c r="A3" s="177"/>
    </row>
    <row r="4" spans="1:55" ht="14.25" hidden="1" customHeight="1" x14ac:dyDescent="0.3">
      <c r="A4" s="177"/>
    </row>
    <row r="5" spans="1:55" ht="16.5" customHeight="1" thickBot="1" x14ac:dyDescent="0.35">
      <c r="A5" s="677" t="s">
        <v>0</v>
      </c>
      <c r="B5" s="2"/>
      <c r="C5" s="687" t="s">
        <v>1</v>
      </c>
      <c r="D5" s="688"/>
      <c r="E5" s="689"/>
      <c r="F5" s="693" t="s">
        <v>2</v>
      </c>
      <c r="G5" s="688"/>
      <c r="H5" s="688"/>
      <c r="I5" s="688"/>
      <c r="J5" s="689"/>
      <c r="K5" s="755" t="s">
        <v>3</v>
      </c>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9"/>
      <c r="AT5" s="756" t="s">
        <v>4</v>
      </c>
      <c r="AU5" s="688"/>
      <c r="AV5" s="688"/>
      <c r="AW5" s="688"/>
      <c r="AX5" s="688"/>
      <c r="AY5" s="688"/>
      <c r="AZ5" s="688"/>
      <c r="BA5" s="688"/>
      <c r="BB5" s="688"/>
      <c r="BC5" s="689"/>
    </row>
    <row r="6" spans="1:55" ht="16.5" customHeight="1" thickBot="1" x14ac:dyDescent="0.35">
      <c r="A6" s="678"/>
      <c r="B6" s="5"/>
      <c r="C6" s="752"/>
      <c r="D6" s="753"/>
      <c r="E6" s="754"/>
      <c r="F6" s="752"/>
      <c r="G6" s="753"/>
      <c r="H6" s="753"/>
      <c r="I6" s="753"/>
      <c r="J6" s="754"/>
      <c r="K6" s="6"/>
      <c r="L6" s="698" t="s">
        <v>5</v>
      </c>
      <c r="M6" s="699"/>
      <c r="N6" s="699"/>
      <c r="O6" s="699"/>
      <c r="P6" s="757"/>
      <c r="Q6" s="682" t="s">
        <v>6</v>
      </c>
      <c r="R6" s="758"/>
      <c r="S6" s="758"/>
      <c r="T6" s="758"/>
      <c r="U6" s="758"/>
      <c r="V6" s="759"/>
      <c r="W6" s="682" t="s">
        <v>7</v>
      </c>
      <c r="X6" s="759"/>
      <c r="Y6" s="682" t="s">
        <v>8</v>
      </c>
      <c r="Z6" s="758"/>
      <c r="AA6" s="758"/>
      <c r="AB6" s="758"/>
      <c r="AC6" s="758"/>
      <c r="AD6" s="759"/>
      <c r="AE6" s="750" t="s">
        <v>9</v>
      </c>
      <c r="AF6" s="751"/>
      <c r="AG6" s="684" t="s">
        <v>10</v>
      </c>
      <c r="AH6" s="685"/>
      <c r="AI6" s="760" t="s">
        <v>11</v>
      </c>
      <c r="AJ6" s="761"/>
      <c r="AK6" s="761"/>
      <c r="AL6" s="761"/>
      <c r="AM6" s="761"/>
      <c r="AN6" s="761"/>
      <c r="AO6" s="761"/>
      <c r="AP6" s="761"/>
      <c r="AQ6" s="761"/>
      <c r="AR6" s="761"/>
      <c r="AS6" s="762"/>
      <c r="AT6" s="753"/>
      <c r="AU6" s="753"/>
      <c r="AV6" s="753"/>
      <c r="AW6" s="753"/>
      <c r="AX6" s="753"/>
      <c r="AY6" s="753"/>
      <c r="AZ6" s="753"/>
      <c r="BA6" s="753"/>
      <c r="BB6" s="753"/>
      <c r="BC6" s="754"/>
    </row>
    <row r="7" spans="1:55" ht="162.75" customHeight="1" x14ac:dyDescent="0.3">
      <c r="A7" s="679"/>
      <c r="B7" s="9" t="s">
        <v>14</v>
      </c>
      <c r="C7" s="10" t="s">
        <v>15</v>
      </c>
      <c r="D7" s="11" t="s">
        <v>16</v>
      </c>
      <c r="E7" s="12" t="s">
        <v>17</v>
      </c>
      <c r="F7" s="13" t="s">
        <v>18</v>
      </c>
      <c r="G7" s="14" t="s">
        <v>19</v>
      </c>
      <c r="H7" s="14" t="s">
        <v>20</v>
      </c>
      <c r="I7" s="14" t="s">
        <v>21</v>
      </c>
      <c r="J7" s="15" t="s">
        <v>22</v>
      </c>
      <c r="K7" s="16" t="s">
        <v>23</v>
      </c>
      <c r="L7" s="17" t="s">
        <v>24</v>
      </c>
      <c r="M7" s="17" t="s">
        <v>25</v>
      </c>
      <c r="N7" s="17" t="s">
        <v>26</v>
      </c>
      <c r="O7" s="17" t="s">
        <v>27</v>
      </c>
      <c r="P7" s="18" t="s">
        <v>28</v>
      </c>
      <c r="Q7" s="19" t="s">
        <v>29</v>
      </c>
      <c r="R7" s="20" t="s">
        <v>30</v>
      </c>
      <c r="S7" s="20" t="s">
        <v>31</v>
      </c>
      <c r="T7" s="21" t="s">
        <v>32</v>
      </c>
      <c r="U7" s="21" t="s">
        <v>33</v>
      </c>
      <c r="V7" s="22" t="s">
        <v>34</v>
      </c>
      <c r="W7" s="23" t="s">
        <v>35</v>
      </c>
      <c r="X7" s="24" t="s">
        <v>36</v>
      </c>
      <c r="Y7" s="25" t="s">
        <v>37</v>
      </c>
      <c r="Z7" s="26" t="s">
        <v>38</v>
      </c>
      <c r="AA7" s="26" t="s">
        <v>39</v>
      </c>
      <c r="AB7" s="26" t="s">
        <v>40</v>
      </c>
      <c r="AC7" s="26" t="s">
        <v>41</v>
      </c>
      <c r="AD7" s="27" t="s">
        <v>42</v>
      </c>
      <c r="AE7" s="208" t="s">
        <v>43</v>
      </c>
      <c r="AF7" s="209" t="s">
        <v>44</v>
      </c>
      <c r="AG7" s="210" t="s">
        <v>45</v>
      </c>
      <c r="AH7" s="31" t="s">
        <v>46</v>
      </c>
      <c r="AI7" s="201" t="s">
        <v>47</v>
      </c>
      <c r="AJ7" s="202" t="s">
        <v>48</v>
      </c>
      <c r="AK7" s="203" t="s">
        <v>49</v>
      </c>
      <c r="AL7" s="204" t="s">
        <v>50</v>
      </c>
      <c r="AM7" s="202" t="s">
        <v>51</v>
      </c>
      <c r="AN7" s="203" t="s">
        <v>52</v>
      </c>
      <c r="AO7" s="205" t="s">
        <v>53</v>
      </c>
      <c r="AP7" s="206" t="s">
        <v>54</v>
      </c>
      <c r="AQ7" s="206" t="s">
        <v>55</v>
      </c>
      <c r="AR7" s="202" t="s">
        <v>56</v>
      </c>
      <c r="AS7" s="203" t="s">
        <v>57</v>
      </c>
      <c r="AT7" s="178" t="s">
        <v>58</v>
      </c>
      <c r="AU7" s="179" t="s">
        <v>59</v>
      </c>
      <c r="AV7" s="179" t="s">
        <v>60</v>
      </c>
      <c r="AW7" s="179" t="s">
        <v>61</v>
      </c>
      <c r="AX7" s="179" t="s">
        <v>62</v>
      </c>
      <c r="AY7" s="179" t="s">
        <v>63</v>
      </c>
      <c r="AZ7" s="179" t="s">
        <v>64</v>
      </c>
      <c r="BA7" s="179" t="s">
        <v>65</v>
      </c>
      <c r="BB7" s="179" t="s">
        <v>66</v>
      </c>
      <c r="BC7" s="180" t="s">
        <v>67</v>
      </c>
    </row>
    <row r="8" spans="1:55" ht="14.25" customHeight="1" thickBot="1" x14ac:dyDescent="0.35">
      <c r="A8" s="181"/>
      <c r="B8" s="48" t="s">
        <v>70</v>
      </c>
      <c r="C8" s="52">
        <v>1</v>
      </c>
      <c r="D8" s="182">
        <v>2</v>
      </c>
      <c r="E8" s="183">
        <v>3</v>
      </c>
      <c r="F8" s="52">
        <v>4</v>
      </c>
      <c r="G8" s="182">
        <v>5</v>
      </c>
      <c r="H8" s="182">
        <v>6</v>
      </c>
      <c r="I8" s="182">
        <v>7</v>
      </c>
      <c r="J8" s="184">
        <v>8</v>
      </c>
      <c r="K8" s="52">
        <v>9</v>
      </c>
      <c r="L8" s="196">
        <v>10</v>
      </c>
      <c r="M8" s="196">
        <v>11</v>
      </c>
      <c r="N8" s="196">
        <v>12</v>
      </c>
      <c r="O8" s="196">
        <v>13</v>
      </c>
      <c r="P8" s="183">
        <v>14</v>
      </c>
      <c r="Q8" s="197">
        <v>15</v>
      </c>
      <c r="R8" s="196">
        <v>16</v>
      </c>
      <c r="S8" s="196">
        <v>17</v>
      </c>
      <c r="T8" s="196">
        <v>18</v>
      </c>
      <c r="U8" s="196">
        <v>19</v>
      </c>
      <c r="V8" s="198">
        <v>20</v>
      </c>
      <c r="W8" s="199">
        <v>21</v>
      </c>
      <c r="X8" s="200">
        <v>22</v>
      </c>
      <c r="Y8" s="197">
        <v>23</v>
      </c>
      <c r="Z8" s="196">
        <v>24</v>
      </c>
      <c r="AA8" s="196">
        <v>25</v>
      </c>
      <c r="AB8" s="196">
        <v>26</v>
      </c>
      <c r="AC8" s="196">
        <v>27</v>
      </c>
      <c r="AD8" s="198">
        <v>28</v>
      </c>
      <c r="AE8" s="199">
        <v>29</v>
      </c>
      <c r="AF8" s="200">
        <v>30</v>
      </c>
      <c r="AG8" s="197">
        <v>31</v>
      </c>
      <c r="AH8" s="184">
        <v>32</v>
      </c>
      <c r="AI8" s="199">
        <v>33</v>
      </c>
      <c r="AJ8" s="196">
        <v>34</v>
      </c>
      <c r="AK8" s="200">
        <v>35</v>
      </c>
      <c r="AL8" s="197">
        <v>36</v>
      </c>
      <c r="AM8" s="196">
        <v>37</v>
      </c>
      <c r="AN8" s="198">
        <v>38</v>
      </c>
      <c r="AO8" s="197">
        <v>39</v>
      </c>
      <c r="AP8" s="196">
        <v>40</v>
      </c>
      <c r="AQ8" s="196">
        <v>41</v>
      </c>
      <c r="AR8" s="196">
        <v>42</v>
      </c>
      <c r="AS8" s="198">
        <v>43</v>
      </c>
      <c r="AT8" s="52">
        <v>44</v>
      </c>
      <c r="AU8" s="182">
        <v>45</v>
      </c>
      <c r="AV8" s="182">
        <v>46</v>
      </c>
      <c r="AW8" s="182">
        <v>47</v>
      </c>
      <c r="AX8" s="182">
        <v>48</v>
      </c>
      <c r="AY8" s="182">
        <v>49</v>
      </c>
      <c r="AZ8" s="182">
        <v>50</v>
      </c>
      <c r="BA8" s="182">
        <v>51</v>
      </c>
      <c r="BB8" s="182">
        <v>52</v>
      </c>
      <c r="BC8" s="184">
        <v>53</v>
      </c>
    </row>
    <row r="9" spans="1:55" ht="33.75" customHeight="1" x14ac:dyDescent="0.3">
      <c r="A9" s="763" t="s">
        <v>71</v>
      </c>
      <c r="B9" s="185" t="s">
        <v>74</v>
      </c>
      <c r="C9" s="677">
        <f>SUM('Комунальні по юр. особам'!E5:E9,'Комунальні по юр. особам'!E10:E14,'Комунальні по юр. особам'!E15:E19,'Комунальні по юр. особам'!E20:E24,'Комунальні по юр. особам'!E25:E29,'Комунальні по юр. особам'!E30:E34,'Комунальні по юр. особам'!E35:E39,'Комунальні по юр. особам'!E40:E44,'Комунальні по юр. особам'!E45:E49,'Комунальні по юр. особам'!E50:E54,'Комунальні по юр. особам'!E55:E59,'Комунальні по юр. особам'!E60:E64,'Комунальні по юр. особам'!E65:E69,'Комунальні по юр. особам'!E70:E74,'Комунальні по юр. особам'!E75:E79,'Комунальні по юр. особам'!E80:E84)</f>
        <v>675</v>
      </c>
      <c r="D9" s="680">
        <f>C9-SUM(K9:K13)</f>
        <v>68</v>
      </c>
      <c r="E9" s="53">
        <f t="shared" ref="E9:E13" si="0">SUM(K9,AT9)</f>
        <v>76</v>
      </c>
      <c r="F9" s="506">
        <f t="shared" ref="F9:F11" si="1">SUM(G9:J9)</f>
        <v>2</v>
      </c>
      <c r="G9" s="412"/>
      <c r="H9" s="412">
        <f>SUM( 'Комунальні по юр. особам'!J5,'Комунальні по юр. особам'!J10,'Комунальні по юр. особам'!J15,'Комунальні по юр. особам'!J20,'Комунальні по юр. особам'!J25,'Комунальні по юр. особам'!J30,'Комунальні по юр. особам'!J35,'Комунальні по юр. особам'!J40,'Комунальні по юр. особам'!J45,'Комунальні по юр. особам'!J50,'Комунальні по юр. особам'!J55,'Комунальні по юр. особам'!J60,'Комунальні по юр. особам'!J65,'Комунальні по юр. особам'!J70,'Комунальні по юр. особам'!J75,'Комунальні по юр. особам'!J80)</f>
        <v>2</v>
      </c>
      <c r="I9" s="412"/>
      <c r="J9" s="409"/>
      <c r="K9" s="507">
        <f t="shared" ref="K9:K13" si="2">IF(AND(SUM(L9:P9)=SUM(W9:X9),SUM(Q9:V9)=SUM(W9:X9)),SUM(L9:P9),"ПЕРЕВІРТЕ ПРАВИЛЬНІСТЬ ДАНИХ")</f>
        <v>76</v>
      </c>
      <c r="L9" s="413"/>
      <c r="M9" s="413"/>
      <c r="N9" s="413">
        <f>SUM( 'Комунальні по юр. особам'!P5,'Комунальні по юр. особам'!P10,'Комунальні по юр. особам'!P15,'Комунальні по юр. особам'!P20,'Комунальні по юр. особам'!P25,'Комунальні по юр. особам'!P30,'Комунальні по юр. особам'!P35,'Комунальні по юр. особам'!P40,'Комунальні по юр. особам'!P45,'Комунальні по юр. особам'!P50,'Комунальні по юр. особам'!P55,'Комунальні по юр. особам'!P60,'Комунальні по юр. особам'!P65,'Комунальні по юр. особам'!P70,'Комунальні по юр. особам'!P75,'Комунальні по юр. особам'!P80)</f>
        <v>4</v>
      </c>
      <c r="O9" s="413"/>
      <c r="P9" s="415">
        <f>SUM( 'Комунальні по юр. особам'!R5,'Комунальні по юр. особам'!R10,'Комунальні по юр. особам'!R15,'Комунальні по юр. особам'!R20,'Комунальні по юр. особам'!R25,'Комунальні по юр. особам'!R30,'Комунальні по юр. особам'!R35,'Комунальні по юр. особам'!R40,'Комунальні по юр. особам'!R45,'Комунальні по юр. особам'!R50,'Комунальні по юр. особам'!R55,'Комунальні по юр. особам'!R60,'Комунальні по юр. особам'!R65,'Комунальні по юр. особам'!R70,'Комунальні по юр. особам'!R75,'Комунальні по юр. особам'!R80)</f>
        <v>72</v>
      </c>
      <c r="Q9" s="414"/>
      <c r="R9" s="413"/>
      <c r="S9" s="413">
        <f>SUM( 'Комунальні по юр. особам'!U5,'Комунальні по юр. особам'!U10,'Комунальні по юр. особам'!U15,'Комунальні по юр. особам'!U20,'Комунальні по юр. особам'!U25,'Комунальні по юр. особам'!U30,'Комунальні по юр. особам'!U35,'Комунальні по юр. особам'!U40,'Комунальні по юр. особам'!U45,'Комунальні по юр. особам'!U50,'Комунальні по юр. особам'!U55,'Комунальні по юр. особам'!U60,'Комунальні по юр. особам'!U65,'Комунальні по юр. особам'!U70,'Комунальні по юр. особам'!U75,'Комунальні по юр. особам'!U80)</f>
        <v>0</v>
      </c>
      <c r="T9" s="413">
        <f>SUM( 'Комунальні по юр. особам'!V5,'Комунальні по юр. особам'!V10,'Комунальні по юр. особам'!V15,'Комунальні по юр. особам'!V20,'Комунальні по юр. особам'!V25,'Комунальні по юр. особам'!V30,'Комунальні по юр. особам'!V35,'Комунальні по юр. особам'!V40,'Комунальні по юр. особам'!V45,'Комунальні по юр. особам'!V50,'Комунальні по юр. особам'!V55,'Комунальні по юр. особам'!V60,'Комунальні по юр. особам'!V65,'Комунальні по юр. особам'!V70,'Комунальні по юр. особам'!V75,'Комунальні по юр. особам'!V80)</f>
        <v>63</v>
      </c>
      <c r="U9" s="413">
        <f>SUM( 'Комунальні по юр. особам'!W5,'Комунальні по юр. особам'!W10,'Комунальні по юр. особам'!W15,'Комунальні по юр. особам'!W20,'Комунальні по юр. особам'!W25,'Комунальні по юр. особам'!W30,'Комунальні по юр. особам'!W35,'Комунальні по юр. особам'!W40,'Комунальні по юр. особам'!W45,'Комунальні по юр. особам'!W50,'Комунальні по юр. особам'!W55,'Комунальні по юр. особам'!W60,'Комунальні по юр. особам'!W65,'Комунальні по юр. особам'!W70,'Комунальні по юр. особам'!W75,'Комунальні по юр. особам'!W80)</f>
        <v>9</v>
      </c>
      <c r="V9" s="415">
        <f>SUM( 'Комунальні по юр. особам'!X5,'Комунальні по юр. особам'!X10,'Комунальні по юр. особам'!X15,'Комунальні по юр. особам'!X20,'Комунальні по юр. особам'!X25,'Комунальні по юр. особам'!X30,'Комунальні по юр. особам'!X35,'Комунальні по юр. особам'!X40,'Комунальні по юр. особам'!X45,'Комунальні по юр. особам'!X50,'Комунальні по юр. особам'!X55,'Комунальні по юр. особам'!X60,'Комунальні по юр. особам'!X65,'Комунальні по юр. особам'!X70,'Комунальні по юр. особам'!X75,'Комунальні по юр. особам'!X80)</f>
        <v>4</v>
      </c>
      <c r="W9" s="414">
        <f>SUM( 'Комунальні по юр. особам'!Y5,'Комунальні по юр. особам'!Y10,'Комунальні по юр. особам'!Y15,'Комунальні по юр. особам'!Y20,'Комунальні по юр. особам'!Y25,'Комунальні по юр. особам'!Y30,'Комунальні по юр. особам'!Y35,'Комунальні по юр. особам'!Y40,'Комунальні по юр. особам'!Y45,'Комунальні по юр. особам'!Y50,'Комунальні по юр. особам'!Y55,'Комунальні по юр. особам'!Y60,'Комунальні по юр. особам'!Y65,'Комунальні по юр. особам'!Y70,'Комунальні по юр. особам'!Y75,'Комунальні по юр. особам'!Y80)</f>
        <v>68</v>
      </c>
      <c r="X9" s="415">
        <f>SUM( 'Комунальні по юр. особам'!Z5,'Комунальні по юр. особам'!Z10,'Комунальні по юр. особам'!Z15,'Комунальні по юр. особам'!Z20,'Комунальні по юр. особам'!Z25,'Комунальні по юр. особам'!Z30,'Комунальні по юр. особам'!Z35,'Комунальні по юр. особам'!Z40,'Комунальні по юр. особам'!Z45,'Комунальні по юр. особам'!Z50,'Комунальні по юр. особам'!Z55,'Комунальні по юр. особам'!Z60,'Комунальні по юр. особам'!Z65,'Комунальні по юр. особам'!Z70,'Комунальні по юр. особам'!Z75,'Комунальні по юр. особам'!Z80)</f>
        <v>8</v>
      </c>
      <c r="Y9" s="414"/>
      <c r="Z9" s="413">
        <f>SUM( 'Комунальні по юр. особам'!AB5,'Комунальні по юр. особам'!AB10,'Комунальні по юр. особам'!AB15,'Комунальні по юр. особам'!AB20,'Комунальні по юр. особам'!AB25,'Комунальні по юр. особам'!AB30,'Комунальні по юр. особам'!AB35,'Комунальні по юр. особам'!AB40,'Комунальні по юр. особам'!AB45,'Комунальні по юр. особам'!AB50,'Комунальні по юр. особам'!AB55,'Комунальні по юр. особам'!AB60,'Комунальні по юр. особам'!AB65,'Комунальні по юр. особам'!AB70,'Комунальні по юр. особам'!AB75,'Комунальні по юр. особам'!AB80)</f>
        <v>16</v>
      </c>
      <c r="AA9" s="413">
        <f>SUM( 'Комунальні по юр. особам'!AC5,'Комунальні по юр. особам'!AC10,'Комунальні по юр. особам'!AC15,'Комунальні по юр. особам'!AC20,'Комунальні по юр. особам'!AC25,'Комунальні по юр. особам'!AC30,'Комунальні по юр. особам'!AC35,'Комунальні по юр. особам'!AC40,'Комунальні по юр. особам'!AC45,'Комунальні по юр. особам'!AC50,'Комунальні по юр. особам'!AC55,'Комунальні по юр. особам'!AC60,'Комунальні по юр. особам'!AC65,'Комунальні по юр. особам'!AC70,'Комунальні по юр. особам'!AC75,'Комунальні по юр. особам'!AC80)</f>
        <v>16</v>
      </c>
      <c r="AB9" s="413">
        <f>SUM( 'Комунальні по юр. особам'!AD5,'Комунальні по юр. особам'!AD10,'Комунальні по юр. особам'!AD15,'Комунальні по юр. особам'!AD20,'Комунальні по юр. особам'!AD25,'Комунальні по юр. особам'!AD30,'Комунальні по юр. особам'!AD35,'Комунальні по юр. особам'!AD40,'Комунальні по юр. особам'!AD45,'Комунальні по юр. особам'!AD50,'Комунальні по юр. особам'!AD55,'Комунальні по юр. особам'!AD60,'Комунальні по юр. особам'!AD65,'Комунальні по юр. особам'!AD70,'Комунальні по юр. особам'!AD75,'Комунальні по юр. особам'!AD80)</f>
        <v>2</v>
      </c>
      <c r="AC9" s="413">
        <f>SUM( 'Комунальні по юр. особам'!AE5,'Комунальні по юр. особам'!AE10,'Комунальні по юр. особам'!AE15,'Комунальні по юр. особам'!AE20,'Комунальні по юр. особам'!AE25,'Комунальні по юр. особам'!AE30,'Комунальні по юр. особам'!AE35,'Комунальні по юр. особам'!AE40,'Комунальні по юр. особам'!AE45,'Комунальні по юр. особам'!AE50,'Комунальні по юр. особам'!AE55,'Комунальні по юр. особам'!AE60,'Комунальні по юр. особам'!AE65,'Комунальні по юр. особам'!AE70,'Комунальні по юр. особам'!AE75,'Комунальні по юр. особам'!AE80)</f>
        <v>64</v>
      </c>
      <c r="AD9" s="415">
        <f>SUM( 'Комунальні по юр. особам'!AF5,'Комунальні по юр. особам'!AF10,'Комунальні по юр. особам'!AF15,'Комунальні по юр. особам'!AF20,'Комунальні по юр. особам'!AF25,'Комунальні по юр. особам'!AF30,'Комунальні по юр. особам'!AF35,'Комунальні по юр. особам'!AF40,'Комунальні по юр. особам'!AF45,'Комунальні по юр. особам'!AF50,'Комунальні по юр. особам'!AF55,'Комунальні по юр. особам'!AF60,'Комунальні по юр. особам'!AF65,'Комунальні по юр. особам'!AF70,'Комунальні по юр. особам'!AF75,'Комунальні по юр. особам'!AF80)</f>
        <v>2</v>
      </c>
      <c r="AE9" s="171">
        <f>AVERAGE( 'Комунальні по юр. особам'!AG5,'Комунальні по юр. особам'!AG10,'Комунальні по юр. особам'!AG15,'Комунальні по юр. особам'!AG20,'Комунальні по юр. особам'!AG25,'Комунальні по юр. особам'!AG30,'Комунальні по юр. особам'!AG35,'Комунальні по юр. особам'!AG40,'Комунальні по юр. особам'!AG45,'Комунальні по юр. особам'!AG50,'Комунальні по юр. особам'!AG55,'Комунальні по юр. особам'!AG60,'Комунальні по юр. особам'!AG65,'Комунальні по юр. особам'!AG70,'Комунальні по юр. особам'!AG75,'Комунальні по юр. особам'!AG80)</f>
        <v>45.75</v>
      </c>
      <c r="AF9" s="416">
        <f>AVERAGE( 'Комунальні по юр. особам'!AH5,'Комунальні по юр. особам'!AH10,'Комунальні по юр. особам'!AH15,'Комунальні по юр. особам'!AH20,'Комунальні по юр. особам'!AH25,'Комунальні по юр. особам'!AH30,'Комунальні по юр. особам'!AH35,'Комунальні по юр. особам'!AH40,'Комунальні по юр. особам'!AH45,'Комунальні по юр. особам'!AH50,'Комунальні по юр. особам'!AH55,'Комунальні по юр. особам'!AH60,'Комунальні по юр. особам'!AH65,'Комунальні по юр. особам'!AH70,'Комунальні по юр. особам'!AH75,'Комунальні по юр. особам'!AH80)</f>
        <v>22.75</v>
      </c>
      <c r="AG9" s="558">
        <f>AVERAGE( 'Комунальні по юр. особам'!AI5,'Комунальні по юр. особам'!AI10,'Комунальні по юр. особам'!AI15,'Комунальні по юр. особам'!AI20,'Комунальні по юр. особам'!AI25,'Комунальні по юр. особам'!AI30,'Комунальні по юр. особам'!AI35,'Комунальні по юр. особам'!AI40,'Комунальні по юр. особам'!AI45,'Комунальні по юр. особам'!AI50,'Комунальні по юр. особам'!AI55,'Комунальні по юр. особам'!AI60,'Комунальні по юр. особам'!AI65,'Комунальні по юр. особам'!AI70,'Комунальні по юр. особам'!AI75,'Комунальні по юр. особам'!AI80)</f>
        <v>11</v>
      </c>
      <c r="AH9" s="545">
        <f t="shared" ref="AH9:AH10" si="3">SUM(AL9:AN9)</f>
        <v>83</v>
      </c>
      <c r="AI9" s="69" t="s">
        <v>75</v>
      </c>
      <c r="AJ9" s="55" t="s">
        <v>75</v>
      </c>
      <c r="AK9" s="70" t="s">
        <v>75</v>
      </c>
      <c r="AL9" s="67">
        <f>SUM( 'Комунальні по юр. особам'!AN5,'Комунальні по юр. особам'!AN10,'Комунальні по юр. особам'!AN15,'Комунальні по юр. особам'!AN20,'Комунальні по юр. особам'!AN25,'Комунальні по юр. особам'!AN30,'Комунальні по юр. особам'!AN35,'Комунальні по юр. особам'!AN40,'Комунальні по юр. особам'!AN45,'Комунальні по юр. особам'!AN50,'Комунальні по юр. особам'!AN55,'Комунальні по юр. особам'!AN60,'Комунальні по юр. особам'!AN65,'Комунальні по юр. особам'!AN70,'Комунальні по юр. особам'!AN75,'Комунальні по юр. особам'!AN80)</f>
        <v>15</v>
      </c>
      <c r="AM9" s="55">
        <f>SUM( 'Комунальні по юр. особам'!AO5,'Комунальні по юр. особам'!AO10,'Комунальні по юр. особам'!AO15,'Комунальні по юр. особам'!AO20,'Комунальні по юр. особам'!AO25,'Комунальні по юр. особам'!AO30,'Комунальні по юр. особам'!AO35,'Комунальні по юр. особам'!AO40,'Комунальні по юр. особам'!AO45,'Комунальні по юр. особам'!AO50,'Комунальні по юр. особам'!AO55,'Комунальні по юр. особам'!AO60,'Комунальні по юр. особам'!AO65,'Комунальні по юр. особам'!AO70,'Комунальні по юр. особам'!AO75,'Комунальні по юр. особам'!AO80)</f>
        <v>67</v>
      </c>
      <c r="AN9" s="56">
        <f>SUM( 'Комунальні по юр. особам'!AP5,'Комунальні по юр. особам'!AP10,'Комунальні по юр. особам'!AP15,'Комунальні по юр. особам'!AP20,'Комунальні по юр. особам'!AP25,'Комунальні по юр. особам'!AP30,'Комунальні по юр. особам'!AP35,'Комунальні по юр. особам'!AP40,'Комунальні по юр. особам'!AP45,'Комунальні по юр. особам'!AP50,'Комунальні по юр. особам'!AP55,'Комунальні по юр. особам'!AP60,'Комунальні по юр. особам'!AP65,'Комунальні по юр. особам'!AP70,'Комунальні по юр. особам'!AP75,'Комунальні по юр. особам'!AP80)</f>
        <v>1</v>
      </c>
      <c r="AO9" s="67" t="s">
        <v>75</v>
      </c>
      <c r="AP9" s="55" t="s">
        <v>75</v>
      </c>
      <c r="AQ9" s="55" t="s">
        <v>75</v>
      </c>
      <c r="AR9" s="55" t="s">
        <v>75</v>
      </c>
      <c r="AS9" s="56" t="s">
        <v>75</v>
      </c>
      <c r="AT9" s="71">
        <f t="shared" ref="AT9:AT13" si="4">SUM(AU9:BC9)</f>
        <v>0</v>
      </c>
      <c r="AU9" s="413"/>
      <c r="AV9" s="413"/>
      <c r="AW9" s="413"/>
      <c r="AX9" s="413"/>
      <c r="AY9" s="413"/>
      <c r="AZ9" s="413"/>
      <c r="BA9" s="413"/>
      <c r="BB9" s="413"/>
      <c r="BC9" s="508"/>
    </row>
    <row r="10" spans="1:55" ht="33.75" customHeight="1" x14ac:dyDescent="0.3">
      <c r="A10" s="702"/>
      <c r="B10" s="186" t="s">
        <v>76</v>
      </c>
      <c r="C10" s="678"/>
      <c r="D10" s="672"/>
      <c r="E10" s="73">
        <f t="shared" si="0"/>
        <v>0</v>
      </c>
      <c r="F10" s="509">
        <f t="shared" si="1"/>
        <v>0</v>
      </c>
      <c r="G10" s="75"/>
      <c r="H10" s="75"/>
      <c r="I10" s="75"/>
      <c r="J10" s="410"/>
      <c r="K10" s="510">
        <f t="shared" si="2"/>
        <v>0</v>
      </c>
      <c r="L10" s="417"/>
      <c r="M10" s="417"/>
      <c r="N10" s="417"/>
      <c r="O10" s="417"/>
      <c r="P10" s="419"/>
      <c r="Q10" s="418"/>
      <c r="R10" s="417"/>
      <c r="S10" s="417"/>
      <c r="T10" s="417"/>
      <c r="U10" s="417"/>
      <c r="V10" s="419"/>
      <c r="W10" s="418"/>
      <c r="X10" s="419"/>
      <c r="Y10" s="418"/>
      <c r="Z10" s="417"/>
      <c r="AA10" s="417"/>
      <c r="AB10" s="417"/>
      <c r="AC10" s="417"/>
      <c r="AD10" s="419"/>
      <c r="AE10" s="158"/>
      <c r="AF10" s="174"/>
      <c r="AG10" s="559"/>
      <c r="AH10" s="546">
        <f t="shared" si="3"/>
        <v>0</v>
      </c>
      <c r="AI10" s="84" t="s">
        <v>77</v>
      </c>
      <c r="AJ10" s="75" t="s">
        <v>77</v>
      </c>
      <c r="AK10" s="85" t="s">
        <v>77</v>
      </c>
      <c r="AL10" s="82"/>
      <c r="AM10" s="75"/>
      <c r="AN10" s="76"/>
      <c r="AO10" s="82" t="s">
        <v>75</v>
      </c>
      <c r="AP10" s="75" t="s">
        <v>75</v>
      </c>
      <c r="AQ10" s="75" t="s">
        <v>75</v>
      </c>
      <c r="AR10" s="75" t="s">
        <v>75</v>
      </c>
      <c r="AS10" s="76" t="s">
        <v>75</v>
      </c>
      <c r="AT10" s="86">
        <f t="shared" si="4"/>
        <v>0</v>
      </c>
      <c r="AU10" s="417"/>
      <c r="AV10" s="417"/>
      <c r="AW10" s="417"/>
      <c r="AX10" s="417"/>
      <c r="AY10" s="417"/>
      <c r="AZ10" s="417"/>
      <c r="BA10" s="417"/>
      <c r="BB10" s="417"/>
      <c r="BC10" s="511"/>
    </row>
    <row r="11" spans="1:55" ht="33.75" customHeight="1" x14ac:dyDescent="0.3">
      <c r="A11" s="702"/>
      <c r="B11" s="186" t="s">
        <v>78</v>
      </c>
      <c r="C11" s="678"/>
      <c r="D11" s="672"/>
      <c r="E11" s="73">
        <f t="shared" si="0"/>
        <v>3</v>
      </c>
      <c r="F11" s="509">
        <f t="shared" si="1"/>
        <v>0</v>
      </c>
      <c r="G11" s="75"/>
      <c r="H11" s="75"/>
      <c r="I11" s="75"/>
      <c r="J11" s="410"/>
      <c r="K11" s="510">
        <f t="shared" si="2"/>
        <v>3</v>
      </c>
      <c r="L11" s="417"/>
      <c r="M11" s="417">
        <f>SUM( 'Комунальні по юр. особам'!O7,'Комунальні по юр. особам'!O12,'Комунальні по юр. особам'!O17,'Комунальні по юр. особам'!O22,'Комунальні по юр. особам'!O27,'Комунальні по юр. особам'!O32,'Комунальні по юр. особам'!O37,'Комунальні по юр. особам'!O42,'Комунальні по юр. особам'!O47,'Комунальні по юр. особам'!O52,'Комунальні по юр. особам'!O57,'Комунальні по юр. особам'!O62,'Комунальні по юр. особам'!O67,'Комунальні по юр. особам'!O72,'Комунальні по юр. особам'!O77,'Комунальні по юр. особам'!O82)</f>
        <v>3</v>
      </c>
      <c r="N11" s="417"/>
      <c r="O11" s="417"/>
      <c r="P11" s="419"/>
      <c r="Q11" s="418"/>
      <c r="R11" s="417"/>
      <c r="S11" s="417">
        <f>SUM( 'Комунальні по юр. особам'!U7,'Комунальні по юр. особам'!U12,'Комунальні по юр. особам'!U17,'Комунальні по юр. особам'!U22,'Комунальні по юр. особам'!U27,'Комунальні по юр. особам'!U32,'Комунальні по юр. особам'!U37,'Комунальні по юр. особам'!U42,'Комунальні по юр. особам'!U47,'Комунальні по юр. особам'!U52,'Комунальні по юр. особам'!U57,'Комунальні по юр. особам'!U62,'Комунальні по юр. особам'!U67,'Комунальні по юр. особам'!U72,'Комунальні по юр. особам'!U77,'Комунальні по юр. особам'!U82)</f>
        <v>3</v>
      </c>
      <c r="T11" s="417"/>
      <c r="U11" s="417"/>
      <c r="V11" s="419"/>
      <c r="W11" s="418">
        <f>SUM( 'Комунальні по юр. особам'!Y7,'Комунальні по юр. особам'!Y12,'Комунальні по юр. особам'!Y17,'Комунальні по юр. особам'!Y22,'Комунальні по юр. особам'!Y27,'Комунальні по юр. особам'!Y32,'Комунальні по юр. особам'!Y37,'Комунальні по юр. особам'!Y42,'Комунальні по юр. особам'!Y47,'Комунальні по юр. особам'!Y52,'Комунальні по юр. особам'!Y57,'Комунальні по юр. особам'!Y62,'Комунальні по юр. особам'!Y67,'Комунальні по юр. особам'!Y72,'Комунальні по юр. особам'!Y77,'Комунальні по юр. особам'!Y82)</f>
        <v>3</v>
      </c>
      <c r="X11" s="419"/>
      <c r="Y11" s="418"/>
      <c r="Z11" s="417">
        <f>SUM( 'Комунальні по юр. особам'!AB7,'Комунальні по юр. особам'!AB12,'Комунальні по юр. особам'!AB17,'Комунальні по юр. особам'!AB22,'Комунальні по юр. особам'!AB27,'Комунальні по юр. особам'!AB32,'Комунальні по юр. особам'!AB37,'Комунальні по юр. особам'!AB42,'Комунальні по юр. особам'!AB47,'Комунальні по юр. особам'!AB52,'Комунальні по юр. особам'!AB57,'Комунальні по юр. особам'!AB62,'Комунальні по юр. особам'!AB67,'Комунальні по юр. особам'!AB72,'Комунальні по юр. особам'!AB77,'Комунальні по юр. особам'!AB82)</f>
        <v>1</v>
      </c>
      <c r="AA11" s="417">
        <f>SUM( 'Комунальні по юр. особам'!AC7,'Комунальні по юр. особам'!AC12,'Комунальні по юр. особам'!AC17,'Комунальні по юр. особам'!AC22,'Комунальні по юр. особам'!AC27,'Комунальні по юр. особам'!AC32,'Комунальні по юр. особам'!AC37,'Комунальні по юр. особам'!AC42,'Комунальні по юр. особам'!AC47,'Комунальні по юр. особам'!AC52,'Комунальні по юр. особам'!AC57,'Комунальні по юр. особам'!AC62,'Комунальні по юр. особам'!AC67,'Комунальні по юр. особам'!AC72,'Комунальні по юр. особам'!AC77,'Комунальні по юр. особам'!AC82)</f>
        <v>1</v>
      </c>
      <c r="AB11" s="417"/>
      <c r="AC11" s="417">
        <f>SUM( 'Комунальні по юр. особам'!AE7,'Комунальні по юр. особам'!AE12,'Комунальні по юр. особам'!AE17,'Комунальні по юр. особам'!AE22,'Комунальні по юр. особам'!AE27,'Комунальні по юр. особам'!AE32,'Комунальні по юр. особам'!AE37,'Комунальні по юр. особам'!AE42,'Комунальні по юр. особам'!AE47,'Комунальні по юр. особам'!AE52,'Комунальні по юр. особам'!AE57,'Комунальні по юр. особам'!AE62,'Комунальні по юр. особам'!AE67,'Комунальні по юр. особам'!AE72,'Комунальні по юр. особам'!AE77,'Комунальні по юр. особам'!AE82)</f>
        <v>2</v>
      </c>
      <c r="AD11" s="419">
        <f>SUM( 'Комунальні по юр. особам'!AF7,'Комунальні по юр. особам'!AF12,'Комунальні по юр. особам'!AF17,'Комунальні по юр. особам'!AF22,'Комунальні по юр. особам'!AF27,'Комунальні по юр. особам'!AF32,'Комунальні по юр. особам'!AF37,'Комунальні по юр. особам'!AF42,'Комунальні по юр. особам'!AF47,'Комунальні по юр. особам'!AF52,'Комунальні по юр. особам'!AF57,'Комунальні по юр. особам'!AF62,'Комунальні по юр. особам'!AF67,'Комунальні по юр. особам'!AF72,'Комунальні по юр. особам'!AF77,'Комунальні по юр. особам'!AF82)</f>
        <v>0</v>
      </c>
      <c r="AE11" s="158">
        <f>AVERAGE( 'Комунальні по юр. особам'!AG7,'Комунальні по юр. особам'!AG12,'Комунальні по юр. особам'!AG17,'Комунальні по юр. особам'!AG22,'Комунальні по юр. особам'!AG27,'Комунальні по юр. особам'!AG32,'Комунальні по юр. особам'!AG37,'Комунальні по юр. особам'!AG42,'Комунальні по юр. особам'!AG47,'Комунальні по юр. особам'!AG52,'Комунальні по юр. особам'!AG57,'Комунальні по юр. особам'!AG62,'Комунальні по юр. особам'!AG67,'Комунальні по юр. особам'!AG72,'Комунальні по юр. особам'!AG77,'Комунальні по юр. особам'!AG82)</f>
        <v>40</v>
      </c>
      <c r="AF11" s="174">
        <f>AVERAGE( 'Комунальні по юр. особам'!AH7,'Комунальні по юр. особам'!AH12,'Комунальні по юр. особам'!AH17,'Комунальні по юр. особам'!AH22,'Комунальні по юр. особам'!AH27,'Комунальні по юр. особам'!AH32,'Комунальні по юр. особам'!AH37,'Комунальні по юр. особам'!AH42,'Комунальні по юр. особам'!AH47,'Комунальні по юр. особам'!AH52,'Комунальні по юр. особам'!AH57,'Комунальні по юр. особам'!AH62,'Комунальні по юр. особам'!AH67,'Комунальні по юр. особам'!AH72,'Комунальні по юр. особам'!AH77,'Комунальні по юр. особам'!AH82)</f>
        <v>15</v>
      </c>
      <c r="AG11" s="559">
        <f>AVERAGE( 'Комунальні по юр. особам'!AI7,'Комунальні по юр. особам'!AI12,'Комунальні по юр. особам'!AI17,'Комунальні по юр. особам'!AI22,'Комунальні по юр. особам'!AI27,'Комунальні по юр. особам'!AI32,'Комунальні по юр. особам'!AI37,'Комунальні по юр. особам'!AI42,'Комунальні по юр. особам'!AI47,'Комунальні по юр. особам'!AI52,'Комунальні по юр. особам'!AI57,'Комунальні по юр. особам'!AI62,'Комунальні по юр. особам'!AI67,'Комунальні по юр. особам'!AI72,'Комунальні по юр. особам'!AI77,'Комунальні по юр. особам'!AI82)</f>
        <v>80</v>
      </c>
      <c r="AH11" s="546">
        <f>SUM(AI11:AK11)</f>
        <v>3</v>
      </c>
      <c r="AI11" s="84"/>
      <c r="AJ11" s="75">
        <f>SUM( 'Комунальні по юр. особам'!AL7,'Комунальні по юр. особам'!AL12,'Комунальні по юр. особам'!AL17,'Комунальні по юр. особам'!AL22,'Комунальні по юр. особам'!AL27,'Комунальні по юр. особам'!AL32,'Комунальні по юр. особам'!AL37,'Комунальні по юр. особам'!AL42,'Комунальні по юр. особам'!AL47,'Комунальні по юр. особам'!AL52,'Комунальні по юр. особам'!AL57,'Комунальні по юр. особам'!AL62,'Комунальні по юр. особам'!AL67,'Комунальні по юр. особам'!AL72,'Комунальні по юр. особам'!AL77,'Комунальні по юр. особам'!AL82)</f>
        <v>3</v>
      </c>
      <c r="AK11" s="76"/>
      <c r="AL11" s="82" t="s">
        <v>75</v>
      </c>
      <c r="AM11" s="75" t="s">
        <v>75</v>
      </c>
      <c r="AN11" s="85" t="s">
        <v>75</v>
      </c>
      <c r="AO11" s="82" t="s">
        <v>75</v>
      </c>
      <c r="AP11" s="75" t="s">
        <v>75</v>
      </c>
      <c r="AQ11" s="75" t="s">
        <v>75</v>
      </c>
      <c r="AR11" s="75" t="s">
        <v>75</v>
      </c>
      <c r="AS11" s="76" t="s">
        <v>75</v>
      </c>
      <c r="AT11" s="86">
        <f t="shared" si="4"/>
        <v>0</v>
      </c>
      <c r="AU11" s="417"/>
      <c r="AV11" s="417"/>
      <c r="AW11" s="417"/>
      <c r="AX11" s="417"/>
      <c r="AY11" s="417"/>
      <c r="AZ11" s="417"/>
      <c r="BA11" s="417"/>
      <c r="BB11" s="417"/>
      <c r="BC11" s="511"/>
    </row>
    <row r="12" spans="1:55" ht="33.75" customHeight="1" x14ac:dyDescent="0.3">
      <c r="A12" s="702"/>
      <c r="B12" s="186" t="s">
        <v>79</v>
      </c>
      <c r="C12" s="678"/>
      <c r="D12" s="672"/>
      <c r="E12" s="73">
        <f t="shared" si="0"/>
        <v>535</v>
      </c>
      <c r="F12" s="509">
        <f t="shared" ref="F12:F13" si="5">SUM(G12:J12)</f>
        <v>9</v>
      </c>
      <c r="G12" s="75">
        <f>SUM( 'Комунальні по юр. особам'!I8,'Комунальні по юр. особам'!I13,'Комунальні по юр. особам'!I18,'Комунальні по юр. особам'!I23,'Комунальні по юр. особам'!I28,'Комунальні по юр. особам'!I33,'Комунальні по юр. особам'!I38,'Комунальні по юр. особам'!I43,'Комунальні по юр. особам'!I48,'Комунальні по юр. особам'!I53,'Комунальні по юр. особам'!I58,'Комунальні по юр. особам'!I63,'Комунальні по юр. особам'!I68,'Комунальні по юр. особам'!I73,'Комунальні по юр. особам'!I78,'Комунальні по юр. особам'!I83)</f>
        <v>4</v>
      </c>
      <c r="H12" s="75">
        <f>SUM( 'Комунальні по юр. особам'!J8,'Комунальні по юр. особам'!J13,'Комунальні по юр. особам'!J18,'Комунальні по юр. особам'!J23,'Комунальні по юр. особам'!J28,'Комунальні по юр. особам'!J33,'Комунальні по юр. особам'!J38,'Комунальні по юр. особам'!J43,'Комунальні по юр. особам'!J48,'Комунальні по юр. особам'!J53,'Комунальні по юр. особам'!J58,'Комунальні по юр. особам'!J63,'Комунальні по юр. особам'!J68,'Комунальні по юр. особам'!J73,'Комунальні по юр. особам'!J78,'Комунальні по юр. особам'!J83)</f>
        <v>4</v>
      </c>
      <c r="I12" s="75"/>
      <c r="J12" s="410">
        <f>SUM( 'Комунальні по юр. особам'!L8,'Комунальні по юр. особам'!L13,'Комунальні по юр. особам'!L18,'Комунальні по юр. особам'!L23,'Комунальні по юр. особам'!L28,'Комунальні по юр. особам'!L33,'Комунальні по юр. особам'!L38,'Комунальні по юр. особам'!L43,'Комунальні по юр. особам'!L48,'Комунальні по юр. особам'!L53,'Комунальні по юр. особам'!L58,'Комунальні по юр. особам'!L63,'Комунальні по юр. особам'!L68,'Комунальні по юр. особам'!L73,'Комунальні по юр. особам'!L78,'Комунальні по юр. особам'!L83)</f>
        <v>1</v>
      </c>
      <c r="K12" s="510">
        <f t="shared" si="2"/>
        <v>528</v>
      </c>
      <c r="L12" s="417"/>
      <c r="M12" s="417"/>
      <c r="N12" s="417"/>
      <c r="O12" s="417"/>
      <c r="P12" s="419">
        <f>SUM( 'Комунальні по юр. особам'!R8,'Комунальні по юр. особам'!R13,'Комунальні по юр. особам'!R18,'Комунальні по юр. особам'!R23,'Комунальні по юр. особам'!R28,'Комунальні по юр. особам'!R33,'Комунальні по юр. особам'!R38,'Комунальні по юр. особам'!R43,'Комунальні по юр. особам'!R48,'Комунальні по юр. особам'!R53,'Комунальні по юр. особам'!R58,'Комунальні по юр. особам'!R63,'Комунальні по юр. особам'!R68,'Комунальні по юр. особам'!R73,'Комунальні по юр. особам'!R78,'Комунальні по юр. особам'!R83)</f>
        <v>528</v>
      </c>
      <c r="Q12" s="418">
        <f>SUM( 'Комунальні по юр. особам'!S8,'Комунальні по юр. особам'!S13,'Комунальні по юр. особам'!S18,'Комунальні по юр. особам'!S23,'Комунальні по юр. особам'!S28,'Комунальні по юр. особам'!S33,'Комунальні по юр. особам'!S38,'Комунальні по юр. особам'!S43,'Комунальні по юр. особам'!S48,'Комунальні по юр. особам'!S53,'Комунальні по юр. особам'!S58,'Комунальні по юр. особам'!S63,'Комунальні по юр. особам'!S68,'Комунальні по юр. особам'!S73,'Комунальні по юр. особам'!S78,'Комунальні по юр. особам'!S83)</f>
        <v>40</v>
      </c>
      <c r="R12" s="417"/>
      <c r="S12" s="417"/>
      <c r="T12" s="417">
        <f>SUM( 'Комунальні по юр. особам'!V8,'Комунальні по юр. особам'!V13,'Комунальні по юр. особам'!V18,'Комунальні по юр. особам'!V23,'Комунальні по юр. особам'!V28,'Комунальні по юр. особам'!V33,'Комунальні по юр. особам'!V38,'Комунальні по юр. особам'!V43,'Комунальні по юр. особам'!V48,'Комунальні по юр. особам'!V53,'Комунальні по юр. особам'!V58,'Комунальні по юр. особам'!V63,'Комунальні по юр. особам'!V68,'Комунальні по юр. особам'!V73,'Комунальні по юр. особам'!V78,'Комунальні по юр. особам'!V83)</f>
        <v>372</v>
      </c>
      <c r="U12" s="417">
        <f>SUM( 'Комунальні по юр. особам'!W8,'Комунальні по юр. особам'!W13,'Комунальні по юр. особам'!W18,'Комунальні по юр. особам'!W23,'Комунальні по юр. особам'!W28,'Комунальні по юр. особам'!W33,'Комунальні по юр. особам'!W38,'Комунальні по юр. особам'!W43,'Комунальні по юр. особам'!W48,'Комунальні по юр. особам'!W53,'Комунальні по юр. особам'!W58,'Комунальні по юр. особам'!W63,'Комунальні по юр. особам'!W68,'Комунальні по юр. особам'!W73,'Комунальні по юр. особам'!W78,'Комунальні по юр. особам'!W83)</f>
        <v>116</v>
      </c>
      <c r="V12" s="419"/>
      <c r="W12" s="418">
        <f>SUM( 'Комунальні по юр. особам'!Y8,'Комунальні по юр. особам'!Y13,'Комунальні по юр. особам'!Y18,'Комунальні по юр. особам'!Y23,'Комунальні по юр. особам'!Y28,'Комунальні по юр. особам'!Y33,'Комунальні по юр. особам'!Y38,'Комунальні по юр. особам'!Y43,'Комунальні по юр. особам'!Y48,'Комунальні по юр. особам'!Y53,'Комунальні по юр. особам'!Y58,'Комунальні по юр. особам'!Y63,'Комунальні по юр. особам'!Y68,'Комунальні по юр. особам'!Y73,'Комунальні по юр. особам'!Y78,'Комунальні по юр. особам'!Y83)</f>
        <v>476</v>
      </c>
      <c r="X12" s="419">
        <f>SUM( 'Комунальні по юр. особам'!Z8,'Комунальні по юр. особам'!Z13,'Комунальні по юр. особам'!Z18,'Комунальні по юр. особам'!Z23,'Комунальні по юр. особам'!Z28,'Комунальні по юр. особам'!Z33,'Комунальні по юр. особам'!Z38,'Комунальні по юр. особам'!Z43,'Комунальні по юр. особам'!Z48,'Комунальні по юр. особам'!Z53,'Комунальні по юр. особам'!Z58,'Комунальні по юр. особам'!Z63,'Комунальні по юр. особам'!Z68,'Комунальні по юр. особам'!Z73,'Комунальні по юр. особам'!Z78,'Комунальні по юр. особам'!Z83)</f>
        <v>52</v>
      </c>
      <c r="Y12" s="418"/>
      <c r="Z12" s="417">
        <f>SUM( 'Комунальні по юр. особам'!AB8,'Комунальні по юр. особам'!AB13,'Комунальні по юр. особам'!AB18,'Комунальні по юр. особам'!AB23,'Комунальні по юр. особам'!AB28,'Комунальні по юр. особам'!AB33,'Комунальні по юр. особам'!AB38,'Комунальні по юр. особам'!AB43,'Комунальні по юр. особам'!AB48,'Комунальні по юр. особам'!AB53,'Комунальні по юр. особам'!AB58,'Комунальні по юр. особам'!AB63,'Комунальні по юр. особам'!AB68,'Комунальні по юр. особам'!AB73,'Комунальні по юр. особам'!AB78,'Комунальні по юр. особам'!AB83)</f>
        <v>105</v>
      </c>
      <c r="AA12" s="417">
        <f>SUM( 'Комунальні по юр. особам'!AC8,'Комунальні по юр. особам'!AC13,'Комунальні по юр. особам'!AC18,'Комунальні по юр. особам'!AC23,'Комунальні по юр. особам'!AC28,'Комунальні по юр. особам'!AC33,'Комунальні по юр. особам'!AC38,'Комунальні по юр. особам'!AC43,'Комунальні по юр. особам'!AC48,'Комунальні по юр. особам'!AC53,'Комунальні по юр. особам'!AC58,'Комунальні по юр. особам'!AC63,'Комунальні по юр. особам'!AC68,'Комунальні по юр. особам'!AC73,'Комунальні по юр. особам'!AC78,'Комунальні по юр. особам'!AC83)</f>
        <v>98</v>
      </c>
      <c r="AB12" s="417">
        <f>SUM( 'Комунальні по юр. особам'!AD8,'Комунальні по юр. особам'!AD13,'Комунальні по юр. особам'!AD18,'Комунальні по юр. особам'!AD23,'Комунальні по юр. особам'!AD28,'Комунальні по юр. особам'!AD33,'Комунальні по юр. особам'!AD38,'Комунальні по юр. особам'!AD43,'Комунальні по юр. особам'!AD48,'Комунальні по юр. особам'!AD53,'Комунальні по юр. особам'!AD58,'Комунальні по юр. особам'!AD63,'Комунальні по юр. особам'!AD68,'Комунальні по юр. особам'!AD73,'Комунальні по юр. особам'!AD78,'Комунальні по юр. особам'!AD83)</f>
        <v>24</v>
      </c>
      <c r="AC12" s="417">
        <f>SUM( 'Комунальні по юр. особам'!AE8,'Комунальні по юр. особам'!AE13,'Комунальні по юр. особам'!AE18,'Комунальні по юр. особам'!AE23,'Комунальні по юр. особам'!AE28,'Комунальні по юр. особам'!AE33,'Комунальні по юр. особам'!AE38,'Комунальні по юр. особам'!AE43,'Комунальні по юр. особам'!AE48,'Комунальні по юр. особам'!AE53,'Комунальні по юр. особам'!AE58,'Комунальні по юр. особам'!AE63,'Комунальні по юр. особам'!AE68,'Комунальні по юр. особам'!AE73,'Комунальні по юр. особам'!AE78,'Комунальні по юр. особам'!AE83)</f>
        <v>292</v>
      </c>
      <c r="AD12" s="419">
        <f>SUM( 'Комунальні по юр. особам'!AF8,'Комунальні по юр. особам'!AF13,'Комунальні по юр. особам'!AF18,'Комунальні по юр. особам'!AF23,'Комунальні по юр. особам'!AF28,'Комунальні по юр. особам'!AF33,'Комунальні по юр. особам'!AF38,'Комунальні по юр. особам'!AF43,'Комунальні по юр. особам'!AF48,'Комунальні по юр. особам'!AF53,'Комунальні по юр. особам'!AF58,'Комунальні по юр. особам'!AF63,'Комунальні по юр. особам'!AF68,'Комунальні по юр. особам'!AF73,'Комунальні по юр. особам'!AF78,'Комунальні по юр. особам'!AF83)</f>
        <v>11</v>
      </c>
      <c r="AE12" s="158">
        <f>AVERAGE( 'Комунальні по юр. особам'!AG8,'Комунальні по юр. особам'!AG13,'Комунальні по юр. особам'!AG18,'Комунальні по юр. особам'!AG23,'Комунальні по юр. особам'!AG28,'Комунальні по юр. особам'!AG33,'Комунальні по юр. особам'!AG38,'Комунальні по юр. особам'!AG43,'Комунальні по юр. особам'!AG48,'Комунальні по юр. особам'!AG53,'Комунальні по юр. особам'!AG58,'Комунальні по юр. особам'!AG63,'Комунальні по юр. особам'!AG68,'Комунальні по юр. особам'!AG73,'Комунальні по юр. особам'!AG78,'Комунальні по юр. особам'!AG83)</f>
        <v>40.0625</v>
      </c>
      <c r="AF12" s="174">
        <f>AVERAGE( 'Комунальні по юр. особам'!AH8,'Комунальні по юр. особам'!AH13,'Комунальні по юр. особам'!AH18,'Комунальні по юр. особам'!AH23,'Комунальні по юр. особам'!AH28,'Комунальні по юр. особам'!AH33,'Комунальні по юр. особам'!AH38,'Комунальні по юр. особам'!AH43,'Комунальні по юр. особам'!AH48,'Комунальні по юр. особам'!AH53,'Комунальні по юр. особам'!AH58,'Комунальні по юр. особам'!AH63,'Комунальні по юр. особам'!AH68,'Комунальні по юр. особам'!AH73,'Комунальні по юр. особам'!AH78,'Комунальні по юр. особам'!AH83)</f>
        <v>19.4375</v>
      </c>
      <c r="AG12" s="559">
        <f>AVERAGE( 'Комунальні по юр. особам'!AI8,'Комунальні по юр. особам'!AI13,'Комунальні по юр. особам'!AI18,'Комунальні по юр. особам'!AI23,'Комунальні по юр. особам'!AI28,'Комунальні по юр. особам'!AI33,'Комунальні по юр. особам'!AI38,'Комунальні по юр. особам'!AI43,'Комунальні по юр. особам'!AI48,'Комунальні по юр. особам'!AI53,'Комунальні по юр. особам'!AI58,'Комунальні по юр. особам'!AI63,'Комунальні по юр. особам'!AI68,'Комунальні по юр. особам'!AI73,'Комунальні по юр. особам'!AI78,'Комунальні по юр. особам'!AI83)</f>
        <v>99.625</v>
      </c>
      <c r="AH12" s="547">
        <f t="shared" ref="AH12:AH13" si="6">SUM(AO12:AS12)</f>
        <v>529</v>
      </c>
      <c r="AI12" s="84" t="s">
        <v>77</v>
      </c>
      <c r="AJ12" s="75" t="s">
        <v>77</v>
      </c>
      <c r="AK12" s="85" t="s">
        <v>77</v>
      </c>
      <c r="AL12" s="82" t="s">
        <v>75</v>
      </c>
      <c r="AM12" s="75" t="s">
        <v>75</v>
      </c>
      <c r="AN12" s="85" t="s">
        <v>75</v>
      </c>
      <c r="AO12" s="122">
        <f>SUM( 'Комунальні по юр. особам'!AQ8,'Комунальні по юр. особам'!AQ13,'Комунальні по юр. особам'!AQ18,'Комунальні по юр. особам'!AQ23,'Комунальні по юр. особам'!AQ28,'Комунальні по юр. особам'!AQ33,'Комунальні по юр. особам'!AQ38,'Комунальні по юр. особам'!AQ43,'Комунальні по юр. особам'!AQ48,'Комунальні по юр. особам'!AQ53,'Комунальні по юр. особам'!AQ58,'Комунальні по юр. особам'!AQ63,'Комунальні по юр. особам'!AQ68,'Комунальні по юр. особам'!AQ73,'Комунальні по юр. особам'!AQ78,'Комунальні по юр. особам'!AQ83)</f>
        <v>28</v>
      </c>
      <c r="AP12" s="123">
        <f>SUM( 'Комунальні по юр. особам'!AR8,'Комунальні по юр. особам'!AR13,'Комунальні по юр. особам'!AR18,'Комунальні по юр. особам'!AR23,'Комунальні по юр. особам'!AR28,'Комунальні по юр. особам'!AR33,'Комунальні по юр. особам'!AR38,'Комунальні по юр. особам'!AR43,'Комунальні по юр. особам'!AR48,'Комунальні по юр. особам'!AR53,'Комунальні по юр. особам'!AR58,'Комунальні по юр. особам'!AR63,'Комунальні по юр. особам'!AR68,'Комунальні по юр. особам'!AR73,'Комунальні по юр. особам'!AR78,'Комунальні по юр. особам'!AR83)</f>
        <v>112</v>
      </c>
      <c r="AQ12" s="123">
        <f>SUM( 'Комунальні по юр. особам'!AS8,'Комунальні по юр. особам'!AS13,'Комунальні по юр. особам'!AS18,'Комунальні по юр. особам'!AS23,'Комунальні по юр. особам'!AS28,'Комунальні по юр. особам'!AS33,'Комунальні по юр. особам'!AS38,'Комунальні по юр. особам'!AS43,'Комунальні по юр. особам'!AS48,'Комунальні по юр. особам'!AS53,'Комунальні по юр. особам'!AS58,'Комунальні по юр. особам'!AS63,'Комунальні по юр. особам'!AS68,'Комунальні по юр. особам'!AS73,'Комунальні по юр. особам'!AS78,'Комунальні по юр. особам'!AS83)</f>
        <v>284</v>
      </c>
      <c r="AR12" s="123">
        <f>SUM( 'Комунальні по юр. особам'!AT8,'Комунальні по юр. особам'!AT13,'Комунальні по юр. особам'!AT18,'Комунальні по юр. особам'!AT23,'Комунальні по юр. особам'!AT28,'Комунальні по юр. особам'!AT33,'Комунальні по юр. особам'!AT38,'Комунальні по юр. особам'!AT43,'Комунальні по юр. особам'!AT48,'Комунальні по юр. особам'!AT53,'Комунальні по юр. особам'!AT58,'Комунальні по юр. особам'!AT63,'Комунальні по юр. особам'!AT68,'Комунальні по юр. особам'!AT73,'Комунальні по юр. особам'!AT78,'Комунальні по юр. особам'!AT83)</f>
        <v>91</v>
      </c>
      <c r="AS12" s="154">
        <f>SUM( 'Комунальні по юр. особам'!AU8,'Комунальні по юр. особам'!AU13,'Комунальні по юр. особам'!AU18,'Комунальні по юр. особам'!AU23,'Комунальні по юр. особам'!AU28,'Комунальні по юр. особам'!AU33,'Комунальні по юр. особам'!AU38,'Комунальні по юр. особам'!AU43,'Комунальні по юр. особам'!AU48,'Комунальні по юр. особам'!AU53,'Комунальні по юр. особам'!AU58,'Комунальні по юр. особам'!AU63,'Комунальні по юр. особам'!AU68,'Комунальні по юр. особам'!AU73,'Комунальні по юр. особам'!AU78,'Комунальні по юр. особам'!AU83)</f>
        <v>14</v>
      </c>
      <c r="AT12" s="86">
        <f t="shared" si="4"/>
        <v>7</v>
      </c>
      <c r="AU12" s="417">
        <f>SUM( 'Комунальні по юр. особам'!AW8,'Комунальні по юр. особам'!AW13,'Комунальні по юр. особам'!AW18,'Комунальні по юр. особам'!AW23,'Комунальні по юр. особам'!AW28,'Комунальні по юр. особам'!AW33,'Комунальні по юр. особам'!AW38,'Комунальні по юр. особам'!AW43,'Комунальні по юр. особам'!AW48,'Комунальні по юр. особам'!AW53,'Комунальні по юр. особам'!AW58,'Комунальні по юр. особам'!AW63,'Комунальні по юр. особам'!AW68,'Комунальні по юр. особам'!AW73,'Комунальні по юр. особам'!AW78,'Комунальні по юр. особам'!AW83)</f>
        <v>0</v>
      </c>
      <c r="AV12" s="417">
        <f>SUM( 'Комунальні по юр. особам'!AX8,'Комунальні по юр. особам'!AX13,'Комунальні по юр. особам'!AX18,'Комунальні по юр. особам'!AX23,'Комунальні по юр. особам'!AX28,'Комунальні по юр. особам'!AX33,'Комунальні по юр. особам'!AX38,'Комунальні по юр. особам'!AX43,'Комунальні по юр. особам'!AX48,'Комунальні по юр. особам'!AX53,'Комунальні по юр. особам'!AX58,'Комунальні по юр. особам'!AX63,'Комунальні по юр. особам'!AX68,'Комунальні по юр. особам'!AX73,'Комунальні по юр. особам'!AX78,'Комунальні по юр. особам'!AX83)</f>
        <v>1</v>
      </c>
      <c r="AW12" s="417">
        <f>SUM( 'Комунальні по юр. особам'!AY8,'Комунальні по юр. особам'!AY13,'Комунальні по юр. особам'!AY18,'Комунальні по юр. особам'!AY23,'Комунальні по юр. особам'!AY28,'Комунальні по юр. особам'!AY33,'Комунальні по юр. особам'!AY38,'Комунальні по юр. особам'!AY43,'Комунальні по юр. особам'!AY48,'Комунальні по юр. особам'!AY53,'Комунальні по юр. особам'!AY58,'Комунальні по юр. особам'!AY63,'Комунальні по юр. особам'!AY68,'Комунальні по юр. особам'!AY73,'Комунальні по юр. особам'!AY78,'Комунальні по юр. особам'!AY83)</f>
        <v>0</v>
      </c>
      <c r="AX12" s="417">
        <f>SUM( 'Комунальні по юр. особам'!AZ8,'Комунальні по юр. особам'!AZ13,'Комунальні по юр. особам'!AZ18,'Комунальні по юр. особам'!AZ23,'Комунальні по юр. особам'!AZ28,'Комунальні по юр. особам'!AZ33,'Комунальні по юр. особам'!AZ38,'Комунальні по юр. особам'!AZ43,'Комунальні по юр. особам'!AZ48,'Комунальні по юр. особам'!AZ53,'Комунальні по юр. особам'!AZ58,'Комунальні по юр. особам'!AZ63,'Комунальні по юр. особам'!AZ68,'Комунальні по юр. особам'!AZ73,'Комунальні по юр. особам'!AZ78,'Комунальні по юр. особам'!AZ83)</f>
        <v>1</v>
      </c>
      <c r="AY12" s="417">
        <f>SUM( 'Комунальні по юр. особам'!BA8,'Комунальні по юр. особам'!BA13,'Комунальні по юр. особам'!BA18,'Комунальні по юр. особам'!BA23,'Комунальні по юр. особам'!BA28,'Комунальні по юр. особам'!BA33,'Комунальні по юр. особам'!BA38,'Комунальні по юр. особам'!BA43,'Комунальні по юр. особам'!BA48,'Комунальні по юр. особам'!BA53,'Комунальні по юр. особам'!BA58,'Комунальні по юр. особам'!BA63,'Комунальні по юр. особам'!BA68,'Комунальні по юр. особам'!BA73,'Комунальні по юр. особам'!BA78,'Комунальні по юр. особам'!BA83)</f>
        <v>1</v>
      </c>
      <c r="AZ12" s="417">
        <f>SUM( 'Комунальні по юр. особам'!BB8,'Комунальні по юр. особам'!BB13,'Комунальні по юр. особам'!BB18,'Комунальні по юр. особам'!BB23,'Комунальні по юр. особам'!BB28,'Комунальні по юр. особам'!BB33,'Комунальні по юр. особам'!BB38,'Комунальні по юр. особам'!BB43,'Комунальні по юр. особам'!BB48,'Комунальні по юр. особам'!BB53,'Комунальні по юр. особам'!BB58,'Комунальні по юр. особам'!BB63,'Комунальні по юр. особам'!BB68,'Комунальні по юр. особам'!BB73,'Комунальні по юр. особам'!BB78,'Комунальні по юр. особам'!BB83)</f>
        <v>0</v>
      </c>
      <c r="BA12" s="417">
        <f>SUM( 'Комунальні по юр. особам'!BC8,'Комунальні по юр. особам'!BC13,'Комунальні по юр. особам'!BC18,'Комунальні по юр. особам'!BC23,'Комунальні по юр. особам'!BC28,'Комунальні по юр. особам'!BC33,'Комунальні по юр. особам'!BC38,'Комунальні по юр. особам'!BC43,'Комунальні по юр. особам'!BC48,'Комунальні по юр. особам'!BC53,'Комунальні по юр. особам'!BC58,'Комунальні по юр. особам'!BC63,'Комунальні по юр. особам'!BC68,'Комунальні по юр. особам'!BC73,'Комунальні по юр. особам'!BC78,'Комунальні по юр. особам'!BC83)</f>
        <v>2</v>
      </c>
      <c r="BB12" s="417">
        <f>SUM( 'Комунальні по юр. особам'!BD8,'Комунальні по юр. особам'!BD13,'Комунальні по юр. особам'!BD18,'Комунальні по юр. особам'!BD23,'Комунальні по юр. особам'!BD28,'Комунальні по юр. особам'!BD33,'Комунальні по юр. особам'!BD38,'Комунальні по юр. особам'!BD43,'Комунальні по юр. особам'!BD48,'Комунальні по юр. особам'!BD53,'Комунальні по юр. особам'!BD58,'Комунальні по юр. особам'!BD63,'Комунальні по юр. особам'!BD68,'Комунальні по юр. особам'!BD73,'Комунальні по юр. особам'!BD78,'Комунальні по юр. особам'!BD83)</f>
        <v>2</v>
      </c>
      <c r="BC12" s="511">
        <f>SUM( 'Комунальні по юр. особам'!BE8,'Комунальні по юр. особам'!BE13,'Комунальні по юр. особам'!BE18,'Комунальні по юр. особам'!BE23,'Комунальні по юр. особам'!BE28,'Комунальні по юр. особам'!BE33,'Комунальні по юр. особам'!BE38,'Комунальні по юр. особам'!BE43,'Комунальні по юр. особам'!BE48,'Комунальні по юр. особам'!BE53,'Комунальні по юр. особам'!BE58,'Комунальні по юр. особам'!BE63,'Комунальні по юр. особам'!BE68,'Комунальні по юр. особам'!BE73,'Комунальні по юр. особам'!BE78,'Комунальні по юр. особам'!BE83)</f>
        <v>0</v>
      </c>
    </row>
    <row r="13" spans="1:55" ht="33.75" customHeight="1" thickBot="1" x14ac:dyDescent="0.35">
      <c r="A13" s="764"/>
      <c r="B13" s="187" t="s">
        <v>80</v>
      </c>
      <c r="C13" s="765"/>
      <c r="D13" s="721"/>
      <c r="E13" s="128">
        <f t="shared" si="0"/>
        <v>0</v>
      </c>
      <c r="F13" s="512">
        <f t="shared" si="5"/>
        <v>0</v>
      </c>
      <c r="G13" s="356"/>
      <c r="H13" s="356"/>
      <c r="I13" s="356"/>
      <c r="J13" s="420"/>
      <c r="K13" s="513">
        <f t="shared" si="2"/>
        <v>0</v>
      </c>
      <c r="L13" s="421"/>
      <c r="M13" s="421"/>
      <c r="N13" s="421"/>
      <c r="O13" s="421"/>
      <c r="P13" s="423"/>
      <c r="Q13" s="422"/>
      <c r="R13" s="421"/>
      <c r="S13" s="421"/>
      <c r="T13" s="421"/>
      <c r="U13" s="421"/>
      <c r="V13" s="423"/>
      <c r="W13" s="422"/>
      <c r="X13" s="423"/>
      <c r="Y13" s="101"/>
      <c r="Z13" s="424"/>
      <c r="AA13" s="424"/>
      <c r="AB13" s="424"/>
      <c r="AC13" s="424"/>
      <c r="AD13" s="102"/>
      <c r="AE13" s="425"/>
      <c r="AF13" s="426"/>
      <c r="AG13" s="560"/>
      <c r="AH13" s="548">
        <f t="shared" si="6"/>
        <v>0</v>
      </c>
      <c r="AI13" s="105" t="s">
        <v>75</v>
      </c>
      <c r="AJ13" s="92" t="s">
        <v>75</v>
      </c>
      <c r="AK13" s="106" t="s">
        <v>75</v>
      </c>
      <c r="AL13" s="103" t="s">
        <v>75</v>
      </c>
      <c r="AM13" s="92" t="s">
        <v>77</v>
      </c>
      <c r="AN13" s="106" t="s">
        <v>77</v>
      </c>
      <c r="AO13" s="427"/>
      <c r="AP13" s="428"/>
      <c r="AQ13" s="428"/>
      <c r="AR13" s="428"/>
      <c r="AS13" s="429"/>
      <c r="AT13" s="514">
        <f t="shared" si="4"/>
        <v>0</v>
      </c>
      <c r="AU13" s="421"/>
      <c r="AV13" s="421"/>
      <c r="AW13" s="421"/>
      <c r="AX13" s="421"/>
      <c r="AY13" s="421"/>
      <c r="AZ13" s="421"/>
      <c r="BA13" s="421"/>
      <c r="BB13" s="421"/>
      <c r="BC13" s="515"/>
    </row>
    <row r="14" spans="1:55" ht="33.75" customHeight="1" thickBot="1" x14ac:dyDescent="0.35">
      <c r="A14" s="188"/>
      <c r="B14" s="766" t="s">
        <v>478</v>
      </c>
      <c r="C14" s="695"/>
      <c r="D14" s="767"/>
      <c r="E14" s="434">
        <f t="shared" ref="E14:AD14" si="7">SUM(E9:E13)</f>
        <v>614</v>
      </c>
      <c r="F14" s="516">
        <f t="shared" si="7"/>
        <v>11</v>
      </c>
      <c r="G14" s="430">
        <f t="shared" si="7"/>
        <v>4</v>
      </c>
      <c r="H14" s="430">
        <f t="shared" si="7"/>
        <v>6</v>
      </c>
      <c r="I14" s="430">
        <f t="shared" si="7"/>
        <v>0</v>
      </c>
      <c r="J14" s="431">
        <f t="shared" si="7"/>
        <v>1</v>
      </c>
      <c r="K14" s="517">
        <f t="shared" si="7"/>
        <v>607</v>
      </c>
      <c r="L14" s="432">
        <f t="shared" si="7"/>
        <v>0</v>
      </c>
      <c r="M14" s="430">
        <f t="shared" si="7"/>
        <v>3</v>
      </c>
      <c r="N14" s="430">
        <f t="shared" si="7"/>
        <v>4</v>
      </c>
      <c r="O14" s="430">
        <f t="shared" si="7"/>
        <v>0</v>
      </c>
      <c r="P14" s="434">
        <f t="shared" si="7"/>
        <v>600</v>
      </c>
      <c r="Q14" s="433">
        <f t="shared" si="7"/>
        <v>40</v>
      </c>
      <c r="R14" s="430">
        <f t="shared" si="7"/>
        <v>0</v>
      </c>
      <c r="S14" s="430">
        <f t="shared" si="7"/>
        <v>3</v>
      </c>
      <c r="T14" s="430">
        <f t="shared" si="7"/>
        <v>435</v>
      </c>
      <c r="U14" s="430">
        <f t="shared" si="7"/>
        <v>125</v>
      </c>
      <c r="V14" s="434">
        <f t="shared" si="7"/>
        <v>4</v>
      </c>
      <c r="W14" s="433">
        <f t="shared" si="7"/>
        <v>547</v>
      </c>
      <c r="X14" s="434">
        <f t="shared" si="7"/>
        <v>60</v>
      </c>
      <c r="Y14" s="433">
        <f t="shared" si="7"/>
        <v>0</v>
      </c>
      <c r="Z14" s="430">
        <f t="shared" si="7"/>
        <v>122</v>
      </c>
      <c r="AA14" s="430">
        <f t="shared" si="7"/>
        <v>115</v>
      </c>
      <c r="AB14" s="430">
        <f t="shared" si="7"/>
        <v>26</v>
      </c>
      <c r="AC14" s="430">
        <f t="shared" si="7"/>
        <v>358</v>
      </c>
      <c r="AD14" s="434">
        <f t="shared" si="7"/>
        <v>13</v>
      </c>
      <c r="AE14" s="435">
        <f>AVERAGE(AE9,AE12,AE11)</f>
        <v>41.9375</v>
      </c>
      <c r="AF14" s="436">
        <f t="shared" ref="AF14:AG14" si="8">AVERAGE(AF9,AF12,AF11)</f>
        <v>19.0625</v>
      </c>
      <c r="AG14" s="501">
        <f t="shared" si="8"/>
        <v>63.541666666666664</v>
      </c>
      <c r="AH14" s="549">
        <f t="shared" ref="AH14:BC14" si="9">SUM(AH9:AH13)</f>
        <v>615</v>
      </c>
      <c r="AI14" s="437">
        <f t="shared" si="9"/>
        <v>0</v>
      </c>
      <c r="AJ14" s="430">
        <f t="shared" si="9"/>
        <v>3</v>
      </c>
      <c r="AK14" s="434">
        <f t="shared" si="9"/>
        <v>0</v>
      </c>
      <c r="AL14" s="433">
        <f t="shared" si="9"/>
        <v>15</v>
      </c>
      <c r="AM14" s="430">
        <f t="shared" si="9"/>
        <v>67</v>
      </c>
      <c r="AN14" s="434">
        <f t="shared" si="9"/>
        <v>1</v>
      </c>
      <c r="AO14" s="433">
        <f t="shared" si="9"/>
        <v>28</v>
      </c>
      <c r="AP14" s="430">
        <f t="shared" si="9"/>
        <v>112</v>
      </c>
      <c r="AQ14" s="430">
        <f t="shared" si="9"/>
        <v>284</v>
      </c>
      <c r="AR14" s="430">
        <f t="shared" si="9"/>
        <v>91</v>
      </c>
      <c r="AS14" s="434">
        <f t="shared" si="9"/>
        <v>14</v>
      </c>
      <c r="AT14" s="433">
        <f t="shared" si="9"/>
        <v>7</v>
      </c>
      <c r="AU14" s="430">
        <f t="shared" si="9"/>
        <v>0</v>
      </c>
      <c r="AV14" s="430">
        <f t="shared" si="9"/>
        <v>1</v>
      </c>
      <c r="AW14" s="430">
        <f t="shared" si="9"/>
        <v>0</v>
      </c>
      <c r="AX14" s="430">
        <f t="shared" si="9"/>
        <v>1</v>
      </c>
      <c r="AY14" s="430">
        <f t="shared" si="9"/>
        <v>1</v>
      </c>
      <c r="AZ14" s="430">
        <f t="shared" si="9"/>
        <v>0</v>
      </c>
      <c r="BA14" s="430">
        <f t="shared" si="9"/>
        <v>2</v>
      </c>
      <c r="BB14" s="430">
        <f t="shared" si="9"/>
        <v>2</v>
      </c>
      <c r="BC14" s="494">
        <f t="shared" si="9"/>
        <v>0</v>
      </c>
    </row>
    <row r="15" spans="1:55" ht="33.75" customHeight="1" x14ac:dyDescent="0.3">
      <c r="A15" s="768" t="s">
        <v>107</v>
      </c>
      <c r="B15" s="189" t="s">
        <v>74</v>
      </c>
      <c r="C15" s="770">
        <f>SUM('Комунальні по юр. особам'!E85:E89,'Комунальні по юр. особам'!E90:E94,'Комунальні по юр. особам'!E95:E99,'Комунальні по юр. особам'!E100:E104)</f>
        <v>315</v>
      </c>
      <c r="D15" s="771">
        <f>C15-SUM(K15:K19)</f>
        <v>-9</v>
      </c>
      <c r="E15" s="53">
        <f t="shared" ref="E15:E19" si="10">SUM(K15,AT15)</f>
        <v>80</v>
      </c>
      <c r="F15" s="519">
        <f t="shared" ref="F15:F19" si="11">SUM(G15:J15)</f>
        <v>3</v>
      </c>
      <c r="G15" s="55">
        <f>SUM('Комунальні по юр. особам'!I85,'Комунальні по юр. особам'!I90,'Комунальні по юр. особам'!I95,'Комунальні по юр. особам'!I100)</f>
        <v>2</v>
      </c>
      <c r="H15" s="55">
        <f>SUM('Комунальні по юр. особам'!J85,'Комунальні по юр. особам'!J90,'Комунальні по юр. особам'!J95,'Комунальні по юр. особам'!J100)</f>
        <v>1</v>
      </c>
      <c r="I15" s="55"/>
      <c r="J15" s="438"/>
      <c r="K15" s="520">
        <f t="shared" ref="K15:K19" si="12">IF(AND(SUM(L15:P15)=SUM(W15:X15),SUM(Q15:V15)=SUM(W15:X15)),SUM(L15:P15),"ПЕРЕВІРТЕ ПРАВИЛЬНІСТЬ ДАНИХ")</f>
        <v>76</v>
      </c>
      <c r="L15" s="413"/>
      <c r="M15" s="413"/>
      <c r="N15" s="413"/>
      <c r="O15" s="413"/>
      <c r="P15" s="415">
        <f>SUM('Комунальні по юр. особам'!R85,'Комунальні по юр. особам'!R90,'Комунальні по юр. особам'!R95,'Комунальні по юр. особам'!R100)</f>
        <v>76</v>
      </c>
      <c r="Q15" s="414">
        <f>SUM('Комунальні по юр. особам'!S85,'Комунальні по юр. особам'!S90,'Комунальні по юр. особам'!S95,'Комунальні по юр. особам'!S100)</f>
        <v>7</v>
      </c>
      <c r="R15" s="413"/>
      <c r="S15" s="413"/>
      <c r="T15" s="413">
        <f>SUM('Комунальні по юр. особам'!V85,'Комунальні по юр. особам'!V90,'Комунальні по юр. особам'!V95,'Комунальні по юр. особам'!V100)</f>
        <v>67</v>
      </c>
      <c r="U15" s="413">
        <f>SUM('Комунальні по юр. особам'!W85,'Комунальні по юр. особам'!W90,'Комунальні по юр. особам'!W95,'Комунальні по юр. особам'!W100)</f>
        <v>2</v>
      </c>
      <c r="V15" s="415"/>
      <c r="W15" s="414">
        <f>SUM('Комунальні по юр. особам'!Y85,'Комунальні по юр. особам'!Y90,'Комунальні по юр. особам'!Y95,'Комунальні по юр. особам'!Y100)</f>
        <v>70</v>
      </c>
      <c r="X15" s="415">
        <f>SUM('Комунальні по юр. особам'!Z85,'Комунальні по юр. особам'!Z90,'Комунальні по юр. особам'!Z95,'Комунальні по юр. особам'!Z100)</f>
        <v>6</v>
      </c>
      <c r="Y15" s="414"/>
      <c r="Z15" s="413">
        <f>SUM('Комунальні по юр. особам'!AB85,'Комунальні по юр. особам'!AB90,'Комунальні по юр. особам'!AB95,'Комунальні по юр. особам'!AB100)</f>
        <v>15</v>
      </c>
      <c r="AA15" s="413">
        <f>SUM('Комунальні по юр. особам'!AC85,'Комунальні по юр. особам'!AC90,'Комунальні по юр. особам'!AC95,'Комунальні по юр. особам'!AC100)</f>
        <v>15</v>
      </c>
      <c r="AB15" s="413">
        <f>SUM('Комунальні по юр. особам'!AD85,'Комунальні по юр. особам'!AD90,'Комунальні по юр. особам'!AD95,'Комунальні по юр. особам'!AD100)</f>
        <v>3</v>
      </c>
      <c r="AC15" s="413">
        <f>SUM('Комунальні по юр. особам'!AE85,'Комунальні по юр. особам'!AE90,'Комунальні по юр. особам'!AE95,'Комунальні по юр. особам'!AE100)</f>
        <v>21</v>
      </c>
      <c r="AD15" s="415">
        <f>SUM('Комунальні по юр. особам'!AF85,'Комунальні по юр. особам'!AF90,'Комунальні по юр. особам'!AF95,'Комунальні по юр. особам'!AF100)</f>
        <v>7</v>
      </c>
      <c r="AE15" s="171">
        <f>AVERAGE('Комунальні по юр. особам'!AG85,'Комунальні по юр. особам'!AG90,'Комунальні по юр. особам'!AG95,'Комунальні по юр. особам'!AG100)</f>
        <v>41.2</v>
      </c>
      <c r="AF15" s="416">
        <f>AVERAGE('Комунальні по юр. особам'!AH85,'Комунальні по юр. особам'!AH90,'Комунальні по юр. особам'!AH95,'Комунальні по юр. особам'!AH100)</f>
        <v>18</v>
      </c>
      <c r="AG15" s="558">
        <f>AVERAGE('Комунальні по юр. особам'!AI85,'Комунальні по юр. особам'!AI90,'Комунальні по юр. особам'!AI95,'Комунальні по юр. особам'!AI100)</f>
        <v>9.8000000000000007</v>
      </c>
      <c r="AH15" s="545">
        <f t="shared" ref="AH15:AH16" si="13">SUM(AL15:AN15)</f>
        <v>69</v>
      </c>
      <c r="AI15" s="69" t="s">
        <v>75</v>
      </c>
      <c r="AJ15" s="55" t="s">
        <v>75</v>
      </c>
      <c r="AK15" s="70" t="s">
        <v>75</v>
      </c>
      <c r="AL15" s="67">
        <f>SUM('Комунальні по юр. особам'!AN85,'Комунальні по юр. особам'!AN90,'Комунальні по юр. особам'!AN95,'Комунальні по юр. особам'!AN100)</f>
        <v>8</v>
      </c>
      <c r="AM15" s="55">
        <f>SUM('Комунальні по юр. особам'!AO85,'Комунальні по юр. особам'!AO90,'Комунальні по юр. особам'!AO95,'Комунальні по юр. особам'!AO100)</f>
        <v>61</v>
      </c>
      <c r="AN15" s="56"/>
      <c r="AO15" s="67" t="s">
        <v>75</v>
      </c>
      <c r="AP15" s="55" t="s">
        <v>75</v>
      </c>
      <c r="AQ15" s="55" t="s">
        <v>75</v>
      </c>
      <c r="AR15" s="55" t="s">
        <v>75</v>
      </c>
      <c r="AS15" s="56" t="s">
        <v>75</v>
      </c>
      <c r="AT15" s="71">
        <f t="shared" ref="AT15:AT25" si="14">SUM(AU15:BC15)</f>
        <v>4</v>
      </c>
      <c r="AU15" s="413"/>
      <c r="AV15" s="413"/>
      <c r="AW15" s="413"/>
      <c r="AX15" s="413">
        <f>SUM('Комунальні по юр. особам'!AZ85,'Комунальні по юр. особам'!AZ90,'Комунальні по юр. особам'!AZ95,'Комунальні по юр. особам'!AZ100)</f>
        <v>1</v>
      </c>
      <c r="AY15" s="413">
        <f>SUM('Комунальні по юр. особам'!BA85,'Комунальні по юр. особам'!BA90,'Комунальні по юр. особам'!BA95,'Комунальні по юр. особам'!BA100)</f>
        <v>2</v>
      </c>
      <c r="AZ15" s="413"/>
      <c r="BA15" s="413">
        <f>SUM('Комунальні по юр. особам'!BC85,'Комунальні по юр. особам'!BC90,'Комунальні по юр. особам'!BC95,'Комунальні по юр. особам'!BC100)</f>
        <v>1</v>
      </c>
      <c r="BB15" s="413"/>
      <c r="BC15" s="508"/>
    </row>
    <row r="16" spans="1:55" ht="33.75" customHeight="1" x14ac:dyDescent="0.3">
      <c r="A16" s="702"/>
      <c r="B16" s="190" t="s">
        <v>76</v>
      </c>
      <c r="C16" s="678"/>
      <c r="D16" s="672"/>
      <c r="E16" s="73">
        <f t="shared" si="10"/>
        <v>0</v>
      </c>
      <c r="F16" s="509">
        <f t="shared" si="11"/>
        <v>0</v>
      </c>
      <c r="G16" s="75"/>
      <c r="H16" s="75"/>
      <c r="I16" s="75"/>
      <c r="J16" s="410"/>
      <c r="K16" s="510">
        <f t="shared" si="12"/>
        <v>0</v>
      </c>
      <c r="L16" s="417"/>
      <c r="M16" s="417"/>
      <c r="N16" s="417"/>
      <c r="O16" s="417"/>
      <c r="P16" s="419"/>
      <c r="Q16" s="418"/>
      <c r="R16" s="417"/>
      <c r="S16" s="417"/>
      <c r="T16" s="417"/>
      <c r="U16" s="417"/>
      <c r="V16" s="419"/>
      <c r="W16" s="418"/>
      <c r="X16" s="419"/>
      <c r="Y16" s="418"/>
      <c r="Z16" s="417"/>
      <c r="AA16" s="417"/>
      <c r="AB16" s="417"/>
      <c r="AC16" s="417"/>
      <c r="AD16" s="419"/>
      <c r="AE16" s="158"/>
      <c r="AF16" s="174"/>
      <c r="AG16" s="559"/>
      <c r="AH16" s="546">
        <f t="shared" si="13"/>
        <v>0</v>
      </c>
      <c r="AI16" s="84" t="s">
        <v>77</v>
      </c>
      <c r="AJ16" s="75" t="s">
        <v>77</v>
      </c>
      <c r="AK16" s="85" t="s">
        <v>77</v>
      </c>
      <c r="AL16" s="82"/>
      <c r="AM16" s="75"/>
      <c r="AN16" s="76"/>
      <c r="AO16" s="82" t="s">
        <v>75</v>
      </c>
      <c r="AP16" s="75" t="s">
        <v>75</v>
      </c>
      <c r="AQ16" s="75" t="s">
        <v>75</v>
      </c>
      <c r="AR16" s="75" t="s">
        <v>75</v>
      </c>
      <c r="AS16" s="76" t="s">
        <v>75</v>
      </c>
      <c r="AT16" s="86">
        <f t="shared" si="14"/>
        <v>0</v>
      </c>
      <c r="AU16" s="417"/>
      <c r="AV16" s="417"/>
      <c r="AW16" s="417"/>
      <c r="AX16" s="417"/>
      <c r="AY16" s="417"/>
      <c r="AZ16" s="417"/>
      <c r="BA16" s="417"/>
      <c r="BB16" s="417"/>
      <c r="BC16" s="511"/>
    </row>
    <row r="17" spans="1:55" ht="33.75" customHeight="1" x14ac:dyDescent="0.3">
      <c r="A17" s="702"/>
      <c r="B17" s="190" t="s">
        <v>78</v>
      </c>
      <c r="C17" s="678"/>
      <c r="D17" s="672"/>
      <c r="E17" s="73">
        <f t="shared" si="10"/>
        <v>7</v>
      </c>
      <c r="F17" s="509">
        <f t="shared" si="11"/>
        <v>0</v>
      </c>
      <c r="G17" s="75"/>
      <c r="H17" s="75"/>
      <c r="I17" s="75"/>
      <c r="J17" s="410"/>
      <c r="K17" s="510">
        <f t="shared" si="12"/>
        <v>7</v>
      </c>
      <c r="L17" s="417"/>
      <c r="M17" s="417">
        <f>SUM('Комунальні по юр. особам'!O87,'Комунальні по юр. особам'!O92,'Комунальні по юр. особам'!O97,'Комунальні по юр. особам'!O102)</f>
        <v>7</v>
      </c>
      <c r="N17" s="417"/>
      <c r="O17" s="417"/>
      <c r="P17" s="419"/>
      <c r="Q17" s="418"/>
      <c r="R17" s="417"/>
      <c r="S17" s="417">
        <f>SUM('Комунальні по юр. особам'!U87,'Комунальні по юр. особам'!U92,'Комунальні по юр. особам'!U97,'Комунальні по юр. особам'!U102)</f>
        <v>7</v>
      </c>
      <c r="T17" s="417"/>
      <c r="U17" s="417"/>
      <c r="V17" s="419"/>
      <c r="W17" s="418">
        <f>SUM('Комунальні по юр. особам'!Y87,'Комунальні по юр. особам'!Y92,'Комунальні по юр. особам'!Y97,'Комунальні по юр. особам'!Y102)</f>
        <v>7</v>
      </c>
      <c r="X17" s="419"/>
      <c r="Y17" s="418"/>
      <c r="Z17" s="417">
        <f>SUM('Комунальні по юр. особам'!AB87,'Комунальні по юр. особам'!AB92,'Комунальні по юр. особам'!AB97,'Комунальні по юр. особам'!AB102)</f>
        <v>1</v>
      </c>
      <c r="AA17" s="417">
        <f>SUM('Комунальні по юр. особам'!AC87,'Комунальні по юр. особам'!AC92,'Комунальні по юр. особам'!AC97,'Комунальні по юр. особам'!AC102)</f>
        <v>1</v>
      </c>
      <c r="AB17" s="417"/>
      <c r="AC17" s="417">
        <f>SUM('Комунальні по юр. особам'!AE87,'Комунальні по юр. особам'!AE92,'Комунальні по юр. особам'!AE97,'Комунальні по юр. особам'!AE102)</f>
        <v>2</v>
      </c>
      <c r="AD17" s="419">
        <f>SUM('Комунальні по юр. особам'!AF87,'Комунальні по юр. особам'!AF92,'Комунальні по юр. особам'!AF97,'Комунальні по юр. особам'!AF102)</f>
        <v>1</v>
      </c>
      <c r="AE17" s="158">
        <f>AVERAGE('Комунальні по юр. особам'!AG87,'Комунальні по юр. особам'!AG92,'Комунальні по юр. особам'!AG97,'Комунальні по юр. особам'!AG102)</f>
        <v>35.5</v>
      </c>
      <c r="AF17" s="174">
        <f>AVERAGE('Комунальні по юр. особам'!AH87,'Комунальні по юр. особам'!AH92,'Комунальні по юр. особам'!AH97,'Комунальні по юр. особам'!AH102)</f>
        <v>13</v>
      </c>
      <c r="AG17" s="559">
        <f>AVERAGE('Комунальні по юр. особам'!AI87,'Комунальні по юр. особам'!AI92,'Комунальні по юр. особам'!AI97,'Комунальні по юр. особам'!AI102)</f>
        <v>74.599999999999994</v>
      </c>
      <c r="AH17" s="546">
        <f>SUM(AI17:AK17)</f>
        <v>7</v>
      </c>
      <c r="AI17" s="84">
        <f>SUM('Комунальні по юр. особам'!AK87,'Комунальні по юр. особам'!AK92,'Комунальні по юр. особам'!AK97,'Комунальні по юр. особам'!AK102)</f>
        <v>3</v>
      </c>
      <c r="AJ17" s="75">
        <f>SUM('Комунальні по юр. особам'!AL87,'Комунальні по юр. особам'!AL92,'Комунальні по юр. особам'!AL97,'Комунальні по юр. особам'!AL102)</f>
        <v>4</v>
      </c>
      <c r="AK17" s="76"/>
      <c r="AL17" s="82" t="s">
        <v>75</v>
      </c>
      <c r="AM17" s="75" t="s">
        <v>75</v>
      </c>
      <c r="AN17" s="85" t="s">
        <v>75</v>
      </c>
      <c r="AO17" s="82" t="s">
        <v>75</v>
      </c>
      <c r="AP17" s="75" t="s">
        <v>75</v>
      </c>
      <c r="AQ17" s="75" t="s">
        <v>75</v>
      </c>
      <c r="AR17" s="75" t="s">
        <v>75</v>
      </c>
      <c r="AS17" s="76" t="s">
        <v>75</v>
      </c>
      <c r="AT17" s="86">
        <f t="shared" si="14"/>
        <v>0</v>
      </c>
      <c r="AU17" s="417"/>
      <c r="AV17" s="417"/>
      <c r="AW17" s="417"/>
      <c r="AX17" s="417"/>
      <c r="AY17" s="417"/>
      <c r="AZ17" s="417"/>
      <c r="BA17" s="417"/>
      <c r="BB17" s="417"/>
      <c r="BC17" s="511"/>
    </row>
    <row r="18" spans="1:55" ht="33.75" customHeight="1" x14ac:dyDescent="0.3">
      <c r="A18" s="702"/>
      <c r="B18" s="190" t="s">
        <v>79</v>
      </c>
      <c r="C18" s="678"/>
      <c r="D18" s="672"/>
      <c r="E18" s="73">
        <f t="shared" si="10"/>
        <v>246</v>
      </c>
      <c r="F18" s="509">
        <f t="shared" si="11"/>
        <v>6</v>
      </c>
      <c r="G18" s="75">
        <f>SUM('Комунальні по юр. особам'!I88,'Комунальні по юр. особам'!I93,'Комунальні по юр. особам'!I98,'Комунальні по юр. особам'!I103)</f>
        <v>3</v>
      </c>
      <c r="H18" s="75">
        <f>SUM('Комунальні по юр. особам'!J88,'Комунальні по юр. особам'!J93,'Комунальні по юр. особам'!J98,'Комунальні по юр. особам'!J103)</f>
        <v>2</v>
      </c>
      <c r="I18" s="75">
        <f>SUM('Комунальні по юр. особам'!K88,'Комунальні по юр. особам'!K93,'Комунальні по юр. особам'!K98,'Комунальні по юр. особам'!K103)</f>
        <v>1</v>
      </c>
      <c r="J18" s="410"/>
      <c r="K18" s="510">
        <f t="shared" si="12"/>
        <v>241</v>
      </c>
      <c r="L18" s="417"/>
      <c r="M18" s="417"/>
      <c r="N18" s="417"/>
      <c r="O18" s="417"/>
      <c r="P18" s="419">
        <f>SUM('Комунальні по юр. особам'!R88,'Комунальні по юр. особам'!R93,'Комунальні по юр. особам'!R98,'Комунальні по юр. особам'!R103)</f>
        <v>241</v>
      </c>
      <c r="Q18" s="418">
        <f>SUM('Комунальні по юр. особам'!S88,'Комунальні по юр. особам'!S93,'Комунальні по юр. особам'!S98,'Комунальні по юр. особам'!S103)</f>
        <v>21</v>
      </c>
      <c r="R18" s="417"/>
      <c r="S18" s="417"/>
      <c r="T18" s="417">
        <f>SUM('Комунальні по юр. особам'!V88,'Комунальні по юр. особам'!V93,'Комунальні по юр. особам'!V98,'Комунальні по юр. особам'!V103)</f>
        <v>213</v>
      </c>
      <c r="U18" s="417">
        <f>SUM('Комунальні по юр. особам'!W88,'Комунальні по юр. особам'!W93,'Комунальні по юр. особам'!W98,'Комунальні по юр. особам'!W103)</f>
        <v>7</v>
      </c>
      <c r="V18" s="419"/>
      <c r="W18" s="418">
        <f>SUM('Комунальні по юр. особам'!Y88,'Комунальні по юр. особам'!Y93,'Комунальні по юр. особам'!Y98,'Комунальні по юр. особам'!Y103)</f>
        <v>214</v>
      </c>
      <c r="X18" s="419">
        <f>SUM('Комунальні по юр. особам'!Z88,'Комунальні по юр. особам'!Z93,'Комунальні по юр. особам'!Z98,'Комунальні по юр. особам'!Z103)</f>
        <v>27</v>
      </c>
      <c r="Y18" s="418"/>
      <c r="Z18" s="417">
        <f>SUM('Комунальні по юр. особам'!AB88,'Комунальні по юр. особам'!AB93,'Комунальні по юр. особам'!AB98,'Комунальні по юр. особам'!AB103)</f>
        <v>66</v>
      </c>
      <c r="AA18" s="417">
        <f>SUM('Комунальні по юр. особам'!AC88,'Комунальні по юр. особам'!AC93,'Комунальні по юр. особам'!AC98,'Комунальні по юр. особам'!AC103)</f>
        <v>60</v>
      </c>
      <c r="AB18" s="417">
        <f>SUM('Комунальні по юр. особам'!AD88,'Комунальні по юр. особам'!AD93,'Комунальні по юр. особам'!AD98,'Комунальні по юр. особам'!AD103)</f>
        <v>11</v>
      </c>
      <c r="AC18" s="417">
        <f>SUM('Комунальні по юр. особам'!AE88,'Комунальні по юр. особам'!AE93,'Комунальні по юр. особам'!AE98,'Комунальні по юр. особам'!AE103)</f>
        <v>105</v>
      </c>
      <c r="AD18" s="419">
        <f>SUM('Комунальні по юр. особам'!AF88,'Комунальні по юр. особам'!AF93,'Комунальні по юр. особам'!AF98,'Комунальні по юр. особам'!AF103)</f>
        <v>44</v>
      </c>
      <c r="AE18" s="158">
        <f>AVERAGE('Комунальні по юр. особам'!AG88,'Комунальні по юр. особам'!AG93,'Комунальні по юр. особам'!AG98,'Комунальні по юр. особам'!AG103)</f>
        <v>41.024999999999999</v>
      </c>
      <c r="AF18" s="174">
        <f>AVERAGE('Комунальні по юр. особам'!AH88,'Комунальні по юр. особам'!AH93,'Комунальні по юр. особам'!AH98,'Комунальні по юр. особам'!AH103)</f>
        <v>16.75</v>
      </c>
      <c r="AG18" s="559">
        <f>AVERAGE('Комунальні по юр. особам'!AI88,'Комунальні по юр. особам'!AI93,'Комунальні по юр. особам'!AI98,'Комунальні по юр. особам'!AI103)</f>
        <v>94.125</v>
      </c>
      <c r="AH18" s="547">
        <f t="shared" ref="AH18:AH19" si="15">SUM(AO18:AS18)</f>
        <v>223</v>
      </c>
      <c r="AI18" s="84" t="s">
        <v>77</v>
      </c>
      <c r="AJ18" s="75" t="s">
        <v>77</v>
      </c>
      <c r="AK18" s="85" t="s">
        <v>77</v>
      </c>
      <c r="AL18" s="82" t="s">
        <v>75</v>
      </c>
      <c r="AM18" s="75" t="s">
        <v>75</v>
      </c>
      <c r="AN18" s="85" t="s">
        <v>75</v>
      </c>
      <c r="AO18" s="122">
        <f>SUM('Комунальні по юр. особам'!AQ88,'Комунальні по юр. особам'!AQ93,'Комунальні по юр. особам'!AQ98,'Комунальні по юр. особам'!AQ103)</f>
        <v>19</v>
      </c>
      <c r="AP18" s="123">
        <f>SUM('Комунальні по юр. особам'!AR88,'Комунальні по юр. особам'!AR93,'Комунальні по юр. особам'!AR98,'Комунальні по юр. особам'!AR103)</f>
        <v>53</v>
      </c>
      <c r="AQ18" s="123">
        <f>SUM('Комунальні по юр. особам'!AS88,'Комунальні по юр. особам'!AS93,'Комунальні по юр. особам'!AS98,'Комунальні по юр. особам'!AS103)</f>
        <v>111</v>
      </c>
      <c r="AR18" s="123">
        <f>SUM('Комунальні по юр. особам'!AT88,'Комунальні по юр. особам'!AT93,'Комунальні по юр. особам'!AT98,'Комунальні по юр. особам'!AT103)</f>
        <v>34</v>
      </c>
      <c r="AS18" s="154">
        <f>SUM('Комунальні по юр. особам'!AU88,'Комунальні по юр. особам'!AU93,'Комунальні по юр. особам'!AU98,'Комунальні по юр. особам'!AU103)</f>
        <v>6</v>
      </c>
      <c r="AT18" s="86">
        <f t="shared" si="14"/>
        <v>5</v>
      </c>
      <c r="AU18" s="417">
        <f>SUM('Комунальні по юр. особам'!AW88,'Комунальні по юр. особам'!AW93,'Комунальні по юр. особам'!AW98,'Комунальні по юр. особам'!AW103)</f>
        <v>1</v>
      </c>
      <c r="AV18" s="417">
        <f>SUM('Комунальні по юр. особам'!AX88,'Комунальні по юр. особам'!AX93,'Комунальні по юр. особам'!AX98,'Комунальні по юр. особам'!AX103)</f>
        <v>1</v>
      </c>
      <c r="AW18" s="417"/>
      <c r="AX18" s="417"/>
      <c r="AY18" s="417"/>
      <c r="AZ18" s="417"/>
      <c r="BA18" s="417"/>
      <c r="BB18" s="417">
        <f>SUM('Комунальні по юр. особам'!BD88,'Комунальні по юр. особам'!BD93,'Комунальні по юр. особам'!BD98,'Комунальні по юр. особам'!BD103)</f>
        <v>2</v>
      </c>
      <c r="BC18" s="511">
        <f>SUM('Комунальні по юр. особам'!BE88,'Комунальні по юр. особам'!BE93,'Комунальні по юр. особам'!BE98,'Комунальні по юр. особам'!BE103)</f>
        <v>1</v>
      </c>
    </row>
    <row r="19" spans="1:55" ht="33.75" customHeight="1" thickBot="1" x14ac:dyDescent="0.35">
      <c r="A19" s="702"/>
      <c r="B19" s="191" t="s">
        <v>80</v>
      </c>
      <c r="C19" s="678"/>
      <c r="D19" s="734"/>
      <c r="E19" s="128">
        <f t="shared" si="10"/>
        <v>0</v>
      </c>
      <c r="F19" s="512">
        <f t="shared" si="11"/>
        <v>0</v>
      </c>
      <c r="G19" s="356"/>
      <c r="H19" s="356"/>
      <c r="I19" s="356"/>
      <c r="J19" s="420"/>
      <c r="K19" s="513">
        <f t="shared" si="12"/>
        <v>0</v>
      </c>
      <c r="L19" s="421"/>
      <c r="M19" s="421"/>
      <c r="N19" s="421"/>
      <c r="O19" s="421"/>
      <c r="P19" s="423"/>
      <c r="Q19" s="422"/>
      <c r="R19" s="421"/>
      <c r="S19" s="421"/>
      <c r="T19" s="421"/>
      <c r="U19" s="421"/>
      <c r="V19" s="423"/>
      <c r="W19" s="422"/>
      <c r="X19" s="423"/>
      <c r="Y19" s="101"/>
      <c r="Z19" s="424"/>
      <c r="AA19" s="424"/>
      <c r="AB19" s="424"/>
      <c r="AC19" s="424"/>
      <c r="AD19" s="102"/>
      <c r="AE19" s="425"/>
      <c r="AF19" s="426"/>
      <c r="AG19" s="560"/>
      <c r="AH19" s="548">
        <f t="shared" si="15"/>
        <v>0</v>
      </c>
      <c r="AI19" s="105" t="s">
        <v>75</v>
      </c>
      <c r="AJ19" s="92" t="s">
        <v>75</v>
      </c>
      <c r="AK19" s="106" t="s">
        <v>75</v>
      </c>
      <c r="AL19" s="103" t="s">
        <v>75</v>
      </c>
      <c r="AM19" s="92" t="s">
        <v>77</v>
      </c>
      <c r="AN19" s="106" t="s">
        <v>77</v>
      </c>
      <c r="AO19" s="427"/>
      <c r="AP19" s="428"/>
      <c r="AQ19" s="428"/>
      <c r="AR19" s="428"/>
      <c r="AS19" s="429"/>
      <c r="AT19" s="514">
        <f t="shared" si="14"/>
        <v>0</v>
      </c>
      <c r="AU19" s="421"/>
      <c r="AV19" s="421"/>
      <c r="AW19" s="421"/>
      <c r="AX19" s="421"/>
      <c r="AY19" s="421"/>
      <c r="AZ19" s="421"/>
      <c r="BA19" s="421"/>
      <c r="BB19" s="421"/>
      <c r="BC19" s="515"/>
    </row>
    <row r="20" spans="1:55" ht="33.75" customHeight="1" thickBot="1" x14ac:dyDescent="0.35">
      <c r="A20" s="703"/>
      <c r="B20" s="766" t="s">
        <v>478</v>
      </c>
      <c r="C20" s="695"/>
      <c r="D20" s="767"/>
      <c r="E20" s="434">
        <f t="shared" ref="E20:AD20" si="16">SUM(E15:E19)</f>
        <v>333</v>
      </c>
      <c r="F20" s="521">
        <f t="shared" si="16"/>
        <v>9</v>
      </c>
      <c r="G20" s="439">
        <f t="shared" si="16"/>
        <v>5</v>
      </c>
      <c r="H20" s="439">
        <f t="shared" si="16"/>
        <v>3</v>
      </c>
      <c r="I20" s="439">
        <f t="shared" si="16"/>
        <v>1</v>
      </c>
      <c r="J20" s="440">
        <f t="shared" si="16"/>
        <v>0</v>
      </c>
      <c r="K20" s="541">
        <f t="shared" si="16"/>
        <v>324</v>
      </c>
      <c r="L20" s="445">
        <f t="shared" si="16"/>
        <v>0</v>
      </c>
      <c r="M20" s="439">
        <f t="shared" si="16"/>
        <v>7</v>
      </c>
      <c r="N20" s="439">
        <f t="shared" si="16"/>
        <v>0</v>
      </c>
      <c r="O20" s="439">
        <f t="shared" si="16"/>
        <v>0</v>
      </c>
      <c r="P20" s="442">
        <f t="shared" si="16"/>
        <v>317</v>
      </c>
      <c r="Q20" s="441">
        <f t="shared" si="16"/>
        <v>28</v>
      </c>
      <c r="R20" s="439">
        <f t="shared" si="16"/>
        <v>0</v>
      </c>
      <c r="S20" s="439">
        <f t="shared" si="16"/>
        <v>7</v>
      </c>
      <c r="T20" s="439">
        <f t="shared" si="16"/>
        <v>280</v>
      </c>
      <c r="U20" s="439">
        <f t="shared" si="16"/>
        <v>9</v>
      </c>
      <c r="V20" s="442">
        <f t="shared" si="16"/>
        <v>0</v>
      </c>
      <c r="W20" s="441">
        <f t="shared" si="16"/>
        <v>291</v>
      </c>
      <c r="X20" s="442">
        <f t="shared" si="16"/>
        <v>33</v>
      </c>
      <c r="Y20" s="441">
        <f t="shared" si="16"/>
        <v>0</v>
      </c>
      <c r="Z20" s="439">
        <f t="shared" si="16"/>
        <v>82</v>
      </c>
      <c r="AA20" s="439">
        <f t="shared" si="16"/>
        <v>76</v>
      </c>
      <c r="AB20" s="439">
        <f t="shared" si="16"/>
        <v>14</v>
      </c>
      <c r="AC20" s="439">
        <f t="shared" si="16"/>
        <v>128</v>
      </c>
      <c r="AD20" s="442">
        <f t="shared" si="16"/>
        <v>52</v>
      </c>
      <c r="AE20" s="443">
        <f>AVERAGE(AE15,AE18,AE17)</f>
        <v>39.241666666666667</v>
      </c>
      <c r="AF20" s="444">
        <f t="shared" ref="AF20:AG20" si="17">AVERAGE(AF15,AF18,AF17)</f>
        <v>15.916666666666666</v>
      </c>
      <c r="AG20" s="561">
        <f t="shared" si="17"/>
        <v>59.508333333333326</v>
      </c>
      <c r="AH20" s="550">
        <f t="shared" ref="AH20:BC20" si="18">SUM(AH15:AH19)</f>
        <v>299</v>
      </c>
      <c r="AI20" s="445">
        <f t="shared" si="18"/>
        <v>3</v>
      </c>
      <c r="AJ20" s="439">
        <f t="shared" si="18"/>
        <v>4</v>
      </c>
      <c r="AK20" s="442">
        <f t="shared" si="18"/>
        <v>0</v>
      </c>
      <c r="AL20" s="441">
        <f t="shared" si="18"/>
        <v>8</v>
      </c>
      <c r="AM20" s="439">
        <f t="shared" si="18"/>
        <v>61</v>
      </c>
      <c r="AN20" s="442">
        <f t="shared" si="18"/>
        <v>0</v>
      </c>
      <c r="AO20" s="441">
        <f t="shared" si="18"/>
        <v>19</v>
      </c>
      <c r="AP20" s="439">
        <f t="shared" si="18"/>
        <v>53</v>
      </c>
      <c r="AQ20" s="439">
        <f t="shared" si="18"/>
        <v>111</v>
      </c>
      <c r="AR20" s="439">
        <f t="shared" si="18"/>
        <v>34</v>
      </c>
      <c r="AS20" s="442">
        <f t="shared" si="18"/>
        <v>6</v>
      </c>
      <c r="AT20" s="522">
        <f t="shared" si="18"/>
        <v>9</v>
      </c>
      <c r="AU20" s="469">
        <f t="shared" si="18"/>
        <v>1</v>
      </c>
      <c r="AV20" s="469">
        <f t="shared" si="18"/>
        <v>1</v>
      </c>
      <c r="AW20" s="469">
        <f t="shared" si="18"/>
        <v>0</v>
      </c>
      <c r="AX20" s="469">
        <f t="shared" si="18"/>
        <v>1</v>
      </c>
      <c r="AY20" s="469">
        <f t="shared" si="18"/>
        <v>2</v>
      </c>
      <c r="AZ20" s="469">
        <f t="shared" si="18"/>
        <v>0</v>
      </c>
      <c r="BA20" s="469">
        <f t="shared" si="18"/>
        <v>1</v>
      </c>
      <c r="BB20" s="469">
        <f t="shared" si="18"/>
        <v>2</v>
      </c>
      <c r="BC20" s="470">
        <f t="shared" si="18"/>
        <v>1</v>
      </c>
    </row>
    <row r="21" spans="1:55" ht="33.75" customHeight="1" x14ac:dyDescent="0.3">
      <c r="A21" s="769" t="s">
        <v>115</v>
      </c>
      <c r="B21" s="189" t="s">
        <v>74</v>
      </c>
      <c r="C21" s="770">
        <v>3131</v>
      </c>
      <c r="D21" s="771">
        <f>C21-SUM(K21:K25)</f>
        <v>-711</v>
      </c>
      <c r="E21" s="53">
        <f t="shared" ref="E21:E25" si="19">SUM(K21,AT21)</f>
        <v>241</v>
      </c>
      <c r="F21" s="523">
        <f t="shared" ref="F21:F25" si="20">SUM(G21:J21)</f>
        <v>4</v>
      </c>
      <c r="G21" s="446">
        <f>SUM('Комунальні по юр. особам'!I105,'Комунальні по юр. особам'!I110,'Комунальні по юр. особам'!I115,'Комунальні по юр. особам'!I120,'Комунальні по юр. особам'!I125,'Комунальні по юр. особам'!I130,'Комунальні по юр. особам'!I135,'Комунальні по юр. особам'!I140,'Комунальні по юр. особам'!I145,'Комунальні по юр. особам'!I150,'Комунальні по юр. особам'!I155,'Комунальні по юр. особам'!I160,'Комунальні по юр. особам'!I165,'Комунальні по юр. особам'!I170,'Комунальні по юр. особам'!I175,'Комунальні по юр. особам'!I180,'Комунальні по юр. особам'!I185,'Комунальні по юр. особам'!I190,'Комунальні по юр. особам'!I195,'Комунальні по юр. особам'!I200,'Комунальні по юр. особам'!I205,'Комунальні по юр. особам'!I210)</f>
        <v>2</v>
      </c>
      <c r="H21" s="446">
        <f>SUM('Комунальні по юр. особам'!J105,'Комунальні по юр. особам'!J110,'Комунальні по юр. особам'!J115,'Комунальні по юр. особам'!J120,'Комунальні по юр. особам'!J125,'Комунальні по юр. особам'!J130,'Комунальні по юр. особам'!J135,'Комунальні по юр. особам'!J140,'Комунальні по юр. особам'!J145,'Комунальні по юр. особам'!J150,'Комунальні по юр. особам'!J155,'Комунальні по юр. особам'!J160,'Комунальні по юр. особам'!J165,'Комунальні по юр. особам'!J170,'Комунальні по юр. особам'!J175,'Комунальні по юр. особам'!J180,'Комунальні по юр. особам'!J185,'Комунальні по юр. особам'!J190,'Комунальні по юр. особам'!J195,'Комунальні по юр. особам'!J200,'Комунальні по юр. особам'!J205,'Комунальні по юр. особам'!J210)</f>
        <v>1</v>
      </c>
      <c r="I21" s="446">
        <f>SUM('Комунальні по юр. особам'!K105,'Комунальні по юр. особам'!K110,'Комунальні по юр. особам'!K115,'Комунальні по юр. особам'!K120,'Комунальні по юр. особам'!K125,'Комунальні по юр. особам'!K130,'Комунальні по юр. особам'!K135,'Комунальні по юр. особам'!K140,'Комунальні по юр. особам'!K145,'Комунальні по юр. особам'!K150,'Комунальні по юр. особам'!K155,'Комунальні по юр. особам'!K160,'Комунальні по юр. особам'!K165,'Комунальні по юр. особам'!K170,'Комунальні по юр. особам'!K175,'Комунальні по юр. особам'!K180,'Комунальні по юр. особам'!K185,'Комунальні по юр. особам'!K190,'Комунальні по юр. особам'!K195,'Комунальні по юр. особам'!K200,'Комунальні по юр. особам'!K205,'Комунальні по юр. особам'!K210)</f>
        <v>1</v>
      </c>
      <c r="J21" s="449"/>
      <c r="K21" s="542">
        <f t="shared" ref="K21:K25" si="21">IF(AND(SUM(L21:P21)=SUM(W21:X21),SUM(Q21:V21)=SUM(W21:X21)),SUM(L21:P21),"ПЕРЕВІРТЕ ПРАВИЛЬНІСТЬ ДАНИХ")</f>
        <v>238</v>
      </c>
      <c r="L21" s="450">
        <f>SUM('Комунальні по юр. особам'!N105,'Комунальні по юр. особам'!N110,'Комунальні по юр. особам'!N115,'Комунальні по юр. особам'!N120,'Комунальні по юр. особам'!N125,'Комунальні по юр. особам'!N130,'Комунальні по юр. особам'!N135,'Комунальні по юр. особам'!N140,'Комунальні по юр. особам'!N145,'Комунальні по юр. особам'!N150,'Комунальні по юр. особам'!N155,'Комунальні по юр. особам'!N160,'Комунальні по юр. особам'!N165,'Комунальні по юр. особам'!N170,'Комунальні по юр. особам'!N175,'Комунальні по юр. особам'!N180,'Комунальні по юр. особам'!N185,'Комунальні по юр. особам'!N190,'Комунальні по юр. особам'!N195,'Комунальні по юр. особам'!N200,'Комунальні по юр. особам'!N205,'Комунальні по юр. особам'!N210)</f>
        <v>233</v>
      </c>
      <c r="M21" s="446"/>
      <c r="N21" s="446"/>
      <c r="O21" s="446"/>
      <c r="P21" s="448">
        <f>SUM('Комунальні по юр. особам'!R105,'Комунальні по юр. особам'!R110,'Комунальні по юр. особам'!R115,'Комунальні по юр. особам'!R120,'Комунальні по юр. особам'!R125,'Комунальні по юр. особам'!R130,'Комунальні по юр. особам'!R135,'Комунальні по юр. особам'!R140,'Комунальні по юр. особам'!R145,'Комунальні по юр. особам'!R150,'Комунальні по юр. особам'!R155,'Комунальні по юр. особам'!R160,'Комунальні по юр. особам'!R165,'Комунальні по юр. особам'!R170,'Комунальні по юр. особам'!R175,'Комунальні по юр. особам'!R180,'Комунальні по юр. особам'!R185,'Комунальні по юр. особам'!R190,'Комунальні по юр. особам'!R195,'Комунальні по юр. особам'!R200,'Комунальні по юр. особам'!R205,'Комунальні по юр. особам'!R210)</f>
        <v>5</v>
      </c>
      <c r="Q21" s="447">
        <f>SUM('Комунальні по юр. особам'!S105,'Комунальні по юр. особам'!S110,'Комунальні по юр. особам'!S115,'Комунальні по юр. особам'!S120,'Комунальні по юр. особам'!S125,'Комунальні по юр. особам'!S130,'Комунальні по юр. особам'!S135,'Комунальні по юр. особам'!S140,'Комунальні по юр. особам'!S145,'Комунальні по юр. особам'!S150,'Комунальні по юр. особам'!S155,'Комунальні по юр. особам'!S160,'Комунальні по юр. особам'!S165,'Комунальні по юр. особам'!S170,'Комунальні по юр. особам'!S175,'Комунальні по юр. особам'!S180,'Комунальні по юр. особам'!S185,'Комунальні по юр. особам'!S190,'Комунальні по юр. особам'!S195,'Комунальні по юр. особам'!S200,'Комунальні по юр. особам'!S205,'Комунальні по юр. особам'!S210)</f>
        <v>40</v>
      </c>
      <c r="R21" s="446">
        <f>SUM('Комунальні по юр. особам'!T105,'Комунальні по юр. особам'!T110,'Комунальні по юр. особам'!T115,'Комунальні по юр. особам'!T120,'Комунальні по юр. особам'!T125,'Комунальні по юр. особам'!T130,'Комунальні по юр. особам'!T135,'Комунальні по юр. особам'!T140,'Комунальні по юр. особам'!T145,'Комунальні по юр. особам'!T150,'Комунальні по юр. особам'!T155,'Комунальні по юр. особам'!T160,'Комунальні по юр. особам'!T165,'Комунальні по юр. особам'!T170,'Комунальні по юр. особам'!T175,'Комунальні по юр. особам'!T180,'Комунальні по юр. особам'!T185,'Комунальні по юр. особам'!T190,'Комунальні по юр. особам'!T195,'Комунальні по юр. особам'!T200,'Комунальні по юр. особам'!T205,'Комунальні по юр. особам'!T210)</f>
        <v>0</v>
      </c>
      <c r="S21" s="446">
        <f>SUM('Комунальні по юр. особам'!U105,'Комунальні по юр. особам'!U110,'Комунальні по юр. особам'!U115,'Комунальні по юр. особам'!U120,'Комунальні по юр. особам'!U125,'Комунальні по юр. особам'!U130,'Комунальні по юр. особам'!U135,'Комунальні по юр. особам'!U140,'Комунальні по юр. особам'!U145,'Комунальні по юр. особам'!U150,'Комунальні по юр. особам'!U155,'Комунальні по юр. особам'!U160,'Комунальні по юр. особам'!U165,'Комунальні по юр. особам'!U170,'Комунальні по юр. особам'!U175,'Комунальні по юр. особам'!U180,'Комунальні по юр. особам'!U185,'Комунальні по юр. особам'!U190,'Комунальні по юр. особам'!U195,'Комунальні по юр. особам'!U200,'Комунальні по юр. особам'!U205,'Комунальні по юр. особам'!U210)</f>
        <v>0</v>
      </c>
      <c r="T21" s="446">
        <f>SUM('Комунальні по юр. особам'!V105,'Комунальні по юр. особам'!V110,'Комунальні по юр. особам'!V115,'Комунальні по юр. особам'!V120,'Комунальні по юр. особам'!V125,'Комунальні по юр. особам'!V130,'Комунальні по юр. особам'!V135,'Комунальні по юр. особам'!V140,'Комунальні по юр. особам'!V145,'Комунальні по юр. особам'!V150,'Комунальні по юр. особам'!V155,'Комунальні по юр. особам'!V160,'Комунальні по юр. особам'!V165,'Комунальні по юр. особам'!V170,'Комунальні по юр. особам'!V175,'Комунальні по юр. особам'!V180,'Комунальні по юр. особам'!V185,'Комунальні по юр. особам'!V190,'Комунальні по юр. особам'!V195,'Комунальні по юр. особам'!V200,'Комунальні по юр. особам'!V205,'Комунальні по юр. особам'!V210)</f>
        <v>175</v>
      </c>
      <c r="U21" s="446">
        <f>SUM('Комунальні по юр. особам'!W105,'Комунальні по юр. особам'!W110,'Комунальні по юр. особам'!W115,'Комунальні по юр. особам'!W120,'Комунальні по юр. особам'!W125,'Комунальні по юр. особам'!W130,'Комунальні по юр. особам'!W135,'Комунальні по юр. особам'!W140,'Комунальні по юр. особам'!W145,'Комунальні по юр. особам'!W150,'Комунальні по юр. особам'!W155,'Комунальні по юр. особам'!W160,'Комунальні по юр. особам'!W165,'Комунальні по юр. особам'!W170,'Комунальні по юр. особам'!W175,'Комунальні по юр. особам'!W180,'Комунальні по юр. особам'!W185,'Комунальні по юр. особам'!W190,'Комунальні по юр. особам'!W195,'Комунальні по юр. особам'!W200,'Комунальні по юр. особам'!W205,'Комунальні по юр. особам'!W210)</f>
        <v>23</v>
      </c>
      <c r="V21" s="449"/>
      <c r="W21" s="450">
        <f>SUM('Комунальні по юр. особам'!Y105,'Комунальні по юр. особам'!Y110,'Комунальні по юр. особам'!Y115,'Комунальні по юр. особам'!Y120,'Комунальні по юр. особам'!Y125,'Комунальні по юр. особам'!Y130,'Комунальні по юр. особам'!Y135,'Комунальні по юр. особам'!Y140,'Комунальні по юр. особам'!Y145,'Комунальні по юр. особам'!Y150,'Комунальні по юр. особам'!Y155,'Комунальні по юр. особам'!Y160,'Комунальні по юр. особам'!Y165,'Комунальні по юр. особам'!Y170,'Комунальні по юр. особам'!Y175,'Комунальні по юр. особам'!Y180,'Комунальні по юр. особам'!Y185,'Комунальні по юр. особам'!Y190,'Комунальні по юр. особам'!Y195,'Комунальні по юр. особам'!Y200,'Комунальні по юр. особам'!Y205,'Комунальні по юр. особам'!Y210)</f>
        <v>197</v>
      </c>
      <c r="X21" s="448">
        <f>SUM('Комунальні по юр. особам'!Z105,'Комунальні по юр. особам'!Z110,'Комунальні по юр. особам'!Z115,'Комунальні по юр. особам'!Z120,'Комунальні по юр. особам'!Z125,'Комунальні по юр. особам'!Z130,'Комунальні по юр. особам'!Z135,'Комунальні по юр. особам'!Z140,'Комунальні по юр. особам'!Z145,'Комунальні по юр. особам'!Z150,'Комунальні по юр. особам'!Z155,'Комунальні по юр. особам'!Z160,'Комунальні по юр. особам'!Z165,'Комунальні по юр. особам'!Z170,'Комунальні по юр. особам'!Z175,'Комунальні по юр. особам'!Z180,'Комунальні по юр. особам'!Z185,'Комунальні по юр. особам'!Z190,'Комунальні по юр. особам'!Z195,'Комунальні по юр. особам'!Z200,'Комунальні по юр. особам'!Z205,'Комунальні по юр. особам'!Z210)</f>
        <v>41</v>
      </c>
      <c r="Y21" s="447">
        <f>SUM('Комунальні по юр. особам'!AA105,'Комунальні по юр. особам'!AA110,'Комунальні по юр. особам'!AA115,'Комунальні по юр. особам'!AA120,'Комунальні по юр. особам'!AA125,'Комунальні по юр. особам'!AA130,'Комунальні по юр. особам'!AA135,'Комунальні по юр. особам'!AA140,'Комунальні по юр. особам'!AA145,'Комунальні по юр. особам'!AA150,'Комунальні по юр. особам'!AA155,'Комунальні по юр. особам'!AA160,'Комунальні по юр. особам'!AA165,'Комунальні по юр. особам'!AA170,'Комунальні по юр. особам'!AA175,'Комунальні по юр. особам'!AA180,'Комунальні по юр. особам'!AA185,'Комунальні по юр. особам'!AA190,'Комунальні по юр. особам'!AA195,'Комунальні по юр. особам'!AA200,'Комунальні по юр. особам'!AA205,'Комунальні по юр. особам'!AA210)</f>
        <v>0</v>
      </c>
      <c r="Z21" s="446">
        <f>SUM('Комунальні по юр. особам'!AB105,'Комунальні по юр. особам'!AB110,'Комунальні по юр. особам'!AB115,'Комунальні по юр. особам'!AB120,'Комунальні по юр. особам'!AB125,'Комунальні по юр. особам'!AB130,'Комунальні по юр. особам'!AB135,'Комунальні по юр. особам'!AB140,'Комунальні по юр. особам'!AB145,'Комунальні по юр. особам'!AB150,'Комунальні по юр. особам'!AB155,'Комунальні по юр. особам'!AB160,'Комунальні по юр. особам'!AB165,'Комунальні по юр. особам'!AB170,'Комунальні по юр. особам'!AB175,'Комунальні по юр. особам'!AB180,'Комунальні по юр. особам'!AB185,'Комунальні по юр. особам'!AB190,'Комунальні по юр. особам'!AB195,'Комунальні по юр. особам'!AB200,'Комунальні по юр. особам'!AB205,'Комунальні по юр. особам'!AB210)</f>
        <v>87</v>
      </c>
      <c r="AA21" s="446">
        <f>SUM('Комунальні по юр. особам'!AC105,'Комунальні по юр. особам'!AC110,'Комунальні по юр. особам'!AC115,'Комунальні по юр. особам'!AC120,'Комунальні по юр. особам'!AC125,'Комунальні по юр. особам'!AC130,'Комунальні по юр. особам'!AC135,'Комунальні по юр. особам'!AC140,'Комунальні по юр. особам'!AC145,'Комунальні по юр. особам'!AC150,'Комунальні по юр. особам'!AC155,'Комунальні по юр. особам'!AC160,'Комунальні по юр. особам'!AC165,'Комунальні по юр. особам'!AC170,'Комунальні по юр. особам'!AC175,'Комунальні по юр. особам'!AC180,'Комунальні по юр. особам'!AC185,'Комунальні по юр. особам'!AC190,'Комунальні по юр. особам'!AC195,'Комунальні по юр. особам'!AC200,'Комунальні по юр. особам'!AC205,'Комунальні по юр. особам'!AC210)</f>
        <v>86</v>
      </c>
      <c r="AB21" s="446">
        <f>SUM('Комунальні по юр. особам'!AD105,'Комунальні по юр. особам'!AD110,'Комунальні по юр. особам'!AD115,'Комунальні по юр. особам'!AD120,'Комунальні по юр. особам'!AD125,'Комунальні по юр. особам'!AD130,'Комунальні по юр. особам'!AD135,'Комунальні по юр. особам'!AD140,'Комунальні по юр. особам'!AD145,'Комунальні по юр. особам'!AD150,'Комунальні по юр. особам'!AD155,'Комунальні по юр. особам'!AD160,'Комунальні по юр. особам'!AD165,'Комунальні по юр. особам'!AD170,'Комунальні по юр. особам'!AD175,'Комунальні по юр. особам'!AD180,'Комунальні по юр. особам'!AD185,'Комунальні по юр. особам'!AD190,'Комунальні по юр. особам'!AD195,'Комунальні по юр. особам'!AD200,'Комунальні по юр. особам'!AD205,'Комунальні по юр. особам'!AD210)</f>
        <v>8</v>
      </c>
      <c r="AC21" s="446">
        <f>SUM('Комунальні по юр. особам'!AE105,'Комунальні по юр. особам'!AE110,'Комунальні по юр. особам'!AE115,'Комунальні по юр. особам'!AE120,'Комунальні по юр. особам'!AE125,'Комунальні по юр. особам'!AE130,'Комунальні по юр. особам'!AE135,'Комунальні по юр. особам'!AE140,'Комунальні по юр. особам'!AE145,'Комунальні по юр. особам'!AE150,'Комунальні по юр. особам'!AE155,'Комунальні по юр. особам'!AE160,'Комунальні по юр. особам'!AE165,'Комунальні по юр. особам'!AE170,'Комунальні по юр. особам'!AE175,'Комунальні по юр. особам'!AE180,'Комунальні по юр. особам'!AE185,'Комунальні по юр. особам'!AE190,'Комунальні по юр. особам'!AE195,'Комунальні по юр. особам'!AE200,'Комунальні по юр. особам'!AE205,'Комунальні по юр. особам'!AE210)</f>
        <v>113</v>
      </c>
      <c r="AD21" s="449">
        <f>SUM('Комунальні по юр. особам'!AF105,'Комунальні по юр. особам'!AF110,'Комунальні по юр. особам'!AF115,'Комунальні по юр. особам'!AF120,'Комунальні по юр. особам'!AF125,'Комунальні по юр. особам'!AF130,'Комунальні по юр. особам'!AF135,'Комунальні по юр. особам'!AF140,'Комунальні по юр. особам'!AF145,'Комунальні по юр. особам'!AF150,'Комунальні по юр. особам'!AF155,'Комунальні по юр. особам'!AF160,'Комунальні по юр. особам'!AF165,'Комунальні по юр. особам'!AF170,'Комунальні по юр. особам'!AF175,'Комунальні по юр. особам'!AF180,'Комунальні по юр. особам'!AF185,'Комунальні по юр. особам'!AF190,'Комунальні по юр. особам'!AF195,'Комунальні по юр. особам'!AF200,'Комунальні по юр. особам'!AF205,'Комунальні по юр. особам'!AF210)</f>
        <v>2</v>
      </c>
      <c r="AE21" s="451">
        <f>AVERAGE('Комунальні по юр. особам'!AG105,'Комунальні по юр. особам'!AG110,'Комунальні по юр. особам'!AG115,'Комунальні по юр. особам'!AG120,'Комунальні по юр. особам'!AG125,'Комунальні по юр. особам'!AG130,'Комунальні по юр. особам'!AG135,'Комунальні по юр. особам'!AG140,'Комунальні по юр. особам'!AG145,'Комунальні по юр. особам'!AG150,'Комунальні по юр. особам'!AG155,'Комунальні по юр. особам'!AG160,'Комунальні по юр. особам'!AG165,'Комунальні по юр. особам'!AG170,'Комунальні по юр. особам'!AG175,'Комунальні по юр. особам'!AG180,'Комунальні по юр. особам'!AG185,'Комунальні по юр. особам'!AG190,'Комунальні по юр. особам'!AG195,'Комунальні по юр. особам'!AG200,'Комунальні по юр. особам'!AG205,'Комунальні по юр. особам'!AG210,)</f>
        <v>36.571428571428569</v>
      </c>
      <c r="AF21" s="452">
        <f>AVERAGE('Комунальні по юр. особам'!AH105,'Комунальні по юр. особам'!AH110,'Комунальні по юр. особам'!AH115,'Комунальні по юр. особам'!AH120,'Комунальні по юр. особам'!AH125,'Комунальні по юр. особам'!AH130,'Комунальні по юр. особам'!AH135,'Комунальні по юр. особам'!AH140,'Комунальні по юр. особам'!AH145,'Комунальні по юр. особам'!AH150,'Комунальні по юр. особам'!AH155,'Комунальні по юр. особам'!AH160,'Комунальні по юр. особам'!AH165,'Комунальні по юр. особам'!AH170,'Комунальні по юр. особам'!AH175,'Комунальні по юр. особам'!AH180,'Комунальні по юр. особам'!AH185,'Комунальні по юр. особам'!AH190,'Комунальні по юр. особам'!AH195,'Комунальні по юр. особам'!AH200,'Комунальні по юр. особам'!AH205,'Комунальні по юр. особам'!AH210,)</f>
        <v>19.714285714285715</v>
      </c>
      <c r="AG21" s="562">
        <f>AVERAGE('Комунальні по юр. особам'!AI105,'Комунальні по юр. особам'!AI110,'Комунальні по юр. особам'!AI115,'Комунальні по юр. особам'!AI120,'Комунальні по юр. особам'!AI125,'Комунальні по юр. особам'!AI130,'Комунальні по юр. особам'!AI135,'Комунальні по юр. особам'!AI140,'Комунальні по юр. особам'!AI145,'Комунальні по юр. особам'!AI150,'Комунальні по юр. особам'!AI155,'Комунальні по юр. особам'!AI160,'Комунальні по юр. особам'!AI165,'Комунальні по юр. особам'!AI170,'Комунальні по юр. особам'!AI175,'Комунальні по юр. особам'!AI180,'Комунальні по юр. особам'!AI185,'Комунальні по юр. особам'!AI190,'Комунальні по юр. особам'!AI195,'Комунальні по юр. особам'!AI200,'Комунальні по юр. особам'!AI205,'Комунальні по юр. особам'!AI210,)</f>
        <v>10.949999999999998</v>
      </c>
      <c r="AH21" s="545">
        <f t="shared" ref="AH21:AH22" si="22">SUM(AL21:AN21)</f>
        <v>235</v>
      </c>
      <c r="AI21" s="69" t="s">
        <v>75</v>
      </c>
      <c r="AJ21" s="55" t="s">
        <v>75</v>
      </c>
      <c r="AK21" s="70" t="s">
        <v>75</v>
      </c>
      <c r="AL21" s="69">
        <f>SUM('Комунальні по юр. особам'!AN105,'Комунальні по юр. особам'!AN110,'Комунальні по юр. особам'!AN115,'Комунальні по юр. особам'!AN120,'Комунальні по юр. особам'!AN125,'Комунальні по юр. особам'!AN130,'Комунальні по юр. особам'!AN135,'Комунальні по юр. особам'!AN140,'Комунальні по юр. особам'!AN145,'Комунальні по юр. особам'!AN150,'Комунальні по юр. особам'!AN155,'Комунальні по юр. особам'!AN160,'Комунальні по юр. особам'!AN165,'Комунальні по юр. особам'!AN170,'Комунальні по юр. особам'!AN175,'Комунальні по юр. особам'!AN180,'Комунальні по юр. особам'!AN185,'Комунальні по юр. особам'!AN190,'Комунальні по юр. особам'!AN195,'Комунальні по юр. особам'!AN200,'Комунальні по юр. особам'!AN205,'Комунальні по юр. особам'!AN210)</f>
        <v>18</v>
      </c>
      <c r="AM21" s="69">
        <f>SUM('Комунальні по юр. особам'!AO105,'Комунальні по юр. особам'!AO110,'Комунальні по юр. особам'!AO115,'Комунальні по юр. особам'!AO120,'Комунальні по юр. особам'!AO125,'Комунальні по юр. особам'!AO130,'Комунальні по юр. особам'!AO135,'Комунальні по юр. особам'!AO140,'Комунальні по юр. особам'!AO145,'Комунальні по юр. особам'!AO150,'Комунальні по юр. особам'!AO155,'Комунальні по юр. особам'!AO160,'Комунальні по юр. особам'!AO165,'Комунальні по юр. особам'!AO170,'Комунальні по юр. особам'!AO175,'Комунальні по юр. особам'!AO180,'Комунальні по юр. особам'!AO185,'Комунальні по юр. особам'!AO190,'Комунальні по юр. особам'!AO195,'Комунальні по юр. особам'!AO200,'Комунальні по юр. особам'!AO205,'Комунальні по юр. особам'!AO210)</f>
        <v>189</v>
      </c>
      <c r="AN21" s="69">
        <f>SUM('Комунальні по юр. особам'!AP105,'Комунальні по юр. особам'!AP110,'Комунальні по юр. особам'!AP115,'Комунальні по юр. особам'!AP120,'Комунальні по юр. особам'!AP125,'Комунальні по юр. особам'!AP130,'Комунальні по юр. особам'!AP135,'Комунальні по юр. особам'!AP140,'Комунальні по юр. особам'!AP145,'Комунальні по юр. особам'!AP150,'Комунальні по юр. особам'!AP155,'Комунальні по юр. особам'!AP160,'Комунальні по юр. особам'!AP165,'Комунальні по юр. особам'!AP170,'Комунальні по юр. особам'!AP175,'Комунальні по юр. особам'!AP180,'Комунальні по юр. особам'!AP185,'Комунальні по юр. особам'!AP190,'Комунальні по юр. особам'!AP195,'Комунальні по юр. особам'!AP200,'Комунальні по юр. особам'!AP205,'Комунальні по юр. особам'!AP210)</f>
        <v>28</v>
      </c>
      <c r="AO21" s="67" t="s">
        <v>75</v>
      </c>
      <c r="AP21" s="55" t="s">
        <v>75</v>
      </c>
      <c r="AQ21" s="55" t="s">
        <v>75</v>
      </c>
      <c r="AR21" s="55" t="s">
        <v>75</v>
      </c>
      <c r="AS21" s="56" t="s">
        <v>75</v>
      </c>
      <c r="AT21" s="71">
        <f t="shared" si="14"/>
        <v>3</v>
      </c>
      <c r="AU21" s="453"/>
      <c r="AV21" s="453"/>
      <c r="AW21" s="453"/>
      <c r="AX21" s="453"/>
      <c r="AY21" s="453"/>
      <c r="AZ21" s="453"/>
      <c r="BA21" s="453">
        <f>SUM('Комунальні по юр. особам'!BC105,'Комунальні по юр. особам'!BC110,'Комунальні по юр. особам'!BC115,'Комунальні по юр. особам'!BC120,'Комунальні по юр. особам'!BC125,'Комунальні по юр. особам'!BC130,'Комунальні по юр. особам'!BC135,'Комунальні по юр. особам'!BC140,'Комунальні по юр. особам'!BC145,'Комунальні по юр. особам'!BC150,'Комунальні по юр. особам'!BC155,'Комунальні по юр. особам'!BC160,'Комунальні по юр. особам'!BC165,'Комунальні по юр. особам'!BC170,'Комунальні по юр. особам'!BC175,'Комунальні по юр. особам'!BC180,'Комунальні по юр. особам'!BC185,'Комунальні по юр. особам'!BC190,'Комунальні по юр. особам'!BC195,'Комунальні по юр. особам'!BC200,'Комунальні по юр. особам'!BC205,'Комунальні по юр. особам'!BC210)</f>
        <v>2</v>
      </c>
      <c r="BB21" s="453">
        <f>SUM('Комунальні по юр. особам'!BD105,'Комунальні по юр. особам'!BD110,'Комунальні по юр. особам'!BD115,'Комунальні по юр. особам'!BD120,'Комунальні по юр. особам'!BD125,'Комунальні по юр. особам'!BD130,'Комунальні по юр. особам'!BD135,'Комунальні по юр. особам'!BD140,'Комунальні по юр. особам'!BD145,'Комунальні по юр. особам'!BD150,'Комунальні по юр. особам'!BD155,'Комунальні по юр. особам'!BD160,'Комунальні по юр. особам'!BD165,'Комунальні по юр. особам'!BD170,'Комунальні по юр. особам'!BD175,'Комунальні по юр. особам'!BD180,'Комунальні по юр. особам'!BD185,'Комунальні по юр. особам'!BD190,'Комунальні по юр. особам'!BD195,'Комунальні по юр. особам'!BD200,'Комунальні по юр. особам'!BD205,'Комунальні по юр. особам'!BD210)</f>
        <v>1</v>
      </c>
      <c r="BC21" s="454"/>
    </row>
    <row r="22" spans="1:55" ht="33.75" customHeight="1" x14ac:dyDescent="0.3">
      <c r="A22" s="702"/>
      <c r="B22" s="190" t="s">
        <v>76</v>
      </c>
      <c r="C22" s="678"/>
      <c r="D22" s="672"/>
      <c r="E22" s="73">
        <f t="shared" si="19"/>
        <v>0</v>
      </c>
      <c r="F22" s="524">
        <f t="shared" si="20"/>
        <v>0</v>
      </c>
      <c r="G22" s="360"/>
      <c r="H22" s="360"/>
      <c r="I22" s="360"/>
      <c r="J22" s="455"/>
      <c r="K22" s="543">
        <f t="shared" si="21"/>
        <v>0</v>
      </c>
      <c r="L22" s="457"/>
      <c r="M22" s="360"/>
      <c r="N22" s="360"/>
      <c r="O22" s="360"/>
      <c r="P22" s="363"/>
      <c r="Q22" s="456"/>
      <c r="R22" s="360"/>
      <c r="S22" s="360"/>
      <c r="T22" s="360"/>
      <c r="U22" s="360"/>
      <c r="V22" s="455"/>
      <c r="W22" s="457"/>
      <c r="X22" s="363"/>
      <c r="Y22" s="456"/>
      <c r="Z22" s="360"/>
      <c r="AA22" s="360"/>
      <c r="AB22" s="360"/>
      <c r="AC22" s="360"/>
      <c r="AD22" s="455"/>
      <c r="AE22" s="458"/>
      <c r="AF22" s="459"/>
      <c r="AG22" s="563"/>
      <c r="AH22" s="546">
        <f t="shared" si="22"/>
        <v>0</v>
      </c>
      <c r="AI22" s="84" t="s">
        <v>77</v>
      </c>
      <c r="AJ22" s="75" t="s">
        <v>77</v>
      </c>
      <c r="AK22" s="85" t="s">
        <v>77</v>
      </c>
      <c r="AL22" s="456"/>
      <c r="AM22" s="360"/>
      <c r="AN22" s="455"/>
      <c r="AO22" s="82" t="s">
        <v>75</v>
      </c>
      <c r="AP22" s="75" t="s">
        <v>75</v>
      </c>
      <c r="AQ22" s="75" t="s">
        <v>75</v>
      </c>
      <c r="AR22" s="75" t="s">
        <v>75</v>
      </c>
      <c r="AS22" s="76" t="s">
        <v>75</v>
      </c>
      <c r="AT22" s="86">
        <f t="shared" si="14"/>
        <v>0</v>
      </c>
      <c r="AU22" s="360"/>
      <c r="AV22" s="360"/>
      <c r="AW22" s="360"/>
      <c r="AX22" s="360"/>
      <c r="AY22" s="360"/>
      <c r="AZ22" s="360"/>
      <c r="BA22" s="360"/>
      <c r="BB22" s="360"/>
      <c r="BC22" s="455"/>
    </row>
    <row r="23" spans="1:55" ht="33.75" customHeight="1" x14ac:dyDescent="0.3">
      <c r="A23" s="702"/>
      <c r="B23" s="190" t="s">
        <v>78</v>
      </c>
      <c r="C23" s="678"/>
      <c r="D23" s="672"/>
      <c r="E23" s="73">
        <f t="shared" si="19"/>
        <v>30</v>
      </c>
      <c r="F23" s="524">
        <f t="shared" si="20"/>
        <v>0</v>
      </c>
      <c r="G23" s="360"/>
      <c r="H23" s="360"/>
      <c r="I23" s="360"/>
      <c r="J23" s="455"/>
      <c r="K23" s="543">
        <f t="shared" si="21"/>
        <v>30</v>
      </c>
      <c r="L23" s="457"/>
      <c r="M23" s="360">
        <f>SUM('Комунальні по юр. особам'!O107,'Комунальні по юр. особам'!O112,'Комунальні по юр. особам'!O117,'Комунальні по юр. особам'!O122,'Комунальні по юр. особам'!O127,'Комунальні по юр. особам'!O132,'Комунальні по юр. особам'!O137,'Комунальні по юр. особам'!O142,'Комунальні по юр. особам'!O147,'Комунальні по юр. особам'!O152,'Комунальні по юр. особам'!O157,'Комунальні по юр. особам'!O162,'Комунальні по юр. особам'!O167,'Комунальні по юр. особам'!O172,'Комунальні по юр. особам'!O177,'Комунальні по юр. особам'!O182,'Комунальні по юр. особам'!O187,'Комунальні по юр. особам'!O192,'Комунальні по юр. особам'!O197,'Комунальні по юр. особам'!O202,'Комунальні по юр. особам'!O207,'Комунальні по юр. особам'!O212)</f>
        <v>30</v>
      </c>
      <c r="N23" s="360"/>
      <c r="O23" s="360"/>
      <c r="P23" s="363"/>
      <c r="Q23" s="456"/>
      <c r="R23" s="360"/>
      <c r="S23" s="360">
        <f>SUM('Комунальні по юр. особам'!U107,'Комунальні по юр. особам'!U112,'Комунальні по юр. особам'!U117,'Комунальні по юр. особам'!U122,'Комунальні по юр. особам'!U127,'Комунальні по юр. особам'!U132,'Комунальні по юр. особам'!U137,'Комунальні по юр. особам'!U142,'Комунальні по юр. особам'!U147,'Комунальні по юр. особам'!U152,'Комунальні по юр. особам'!U157,'Комунальні по юр. особам'!U162,'Комунальні по юр. особам'!U167,'Комунальні по юр. особам'!U172,'Комунальні по юр. особам'!U177,'Комунальні по юр. особам'!U182,'Комунальні по юр. особам'!U187,'Комунальні по юр. особам'!U192,'Комунальні по юр. особам'!U197,'Комунальні по юр. особам'!U202,'Комунальні по юр. особам'!U207,'Комунальні по юр. особам'!U212)</f>
        <v>30</v>
      </c>
      <c r="T23" s="360"/>
      <c r="U23" s="360"/>
      <c r="V23" s="455"/>
      <c r="W23" s="457">
        <f>SUM('Комунальні по юр. особам'!Y107,'Комунальні по юр. особам'!Y112,'Комунальні по юр. особам'!Y117,'Комунальні по юр. особам'!Y122,'Комунальні по юр. особам'!Y127,'Комунальні по юр. особам'!Y132,'Комунальні по юр. особам'!Y137,'Комунальні по юр. особам'!Y142,'Комунальні по юр. особам'!Y147,'Комунальні по юр. особам'!Y152,'Комунальні по юр. особам'!Y157,'Комунальні по юр. особам'!Y162,'Комунальні по юр. особам'!Y167,'Комунальні по юр. особам'!Y172,'Комунальні по юр. особам'!Y177,'Комунальні по юр. особам'!Y182,'Комунальні по юр. особам'!Y187,'Комунальні по юр. особам'!Y192,'Комунальні по юр. особам'!Y197,'Комунальні по юр. особам'!Y202,'Комунальні по юр. особам'!Y207,'Комунальні по юр. особам'!Y212)</f>
        <v>22</v>
      </c>
      <c r="X23" s="363">
        <f>SUM('Комунальні по юр. особам'!Z107,'Комунальні по юр. особам'!Z112,'Комунальні по юр. особам'!Z117,'Комунальні по юр. особам'!Z122,'Комунальні по юр. особам'!Z127,'Комунальні по юр. особам'!Z132,'Комунальні по юр. особам'!Z137,'Комунальні по юр. особам'!Z142,'Комунальні по юр. особам'!Z147,'Комунальні по юр. особам'!Z152,'Комунальні по юр. особам'!Z157,'Комунальні по юр. особам'!Z162,'Комунальні по юр. особам'!Z167,'Комунальні по юр. особам'!Z172,'Комунальні по юр. особам'!Z177,'Комунальні по юр. особам'!Z182,'Комунальні по юр. особам'!Z187,'Комунальні по юр. особам'!Z192,'Комунальні по юр. особам'!Z197,'Комунальні по юр. особам'!Z202,'Комунальні по юр. особам'!Z207,'Комунальні по юр. особам'!Z212)</f>
        <v>8</v>
      </c>
      <c r="Y23" s="456"/>
      <c r="Z23" s="360">
        <f>SUM('Комунальні по юр. особам'!AB107,'Комунальні по юр. особам'!AB112,'Комунальні по юр. особам'!AB117,'Комунальні по юр. особам'!AB122,'Комунальні по юр. особам'!AB127,'Комунальні по юр. особам'!AB132,'Комунальні по юр. особам'!AB137,'Комунальні по юр. особам'!AB142,'Комунальні по юр. особам'!AB147,'Комунальні по юр. особам'!AB152,'Комунальні по юр. особам'!AB157,'Комунальні по юр. особам'!AB162,'Комунальні по юр. особам'!AB167,'Комунальні по юр. особам'!AB172,'Комунальні по юр. особам'!AB177,'Комунальні по юр. особам'!AB182,'Комунальні по юр. особам'!AB187,'Комунальні по юр. особам'!AB192,'Комунальні по юр. особам'!AB197,'Комунальні по юр. особам'!AB202,'Комунальні по юр. особам'!AB207,'Комунальні по юр. особам'!AB212)</f>
        <v>10</v>
      </c>
      <c r="AA23" s="360">
        <f>SUM('Комунальні по юр. особам'!AC107,'Комунальні по юр. особам'!AC112,'Комунальні по юр. особам'!AC117,'Комунальні по юр. особам'!AC122,'Комунальні по юр. особам'!AC127,'Комунальні по юр. особам'!AC132,'Комунальні по юр. особам'!AC137,'Комунальні по юр. особам'!AC142,'Комунальні по юр. особам'!AC147,'Комунальні по юр. особам'!AC152,'Комунальні по юр. особам'!AC157,'Комунальні по юр. особам'!AC162,'Комунальні по юр. особам'!AC167,'Комунальні по юр. особам'!AC172,'Комунальні по юр. особам'!AC177,'Комунальні по юр. особам'!AC182,'Комунальні по юр. особам'!AC187,'Комунальні по юр. особам'!AC192,'Комунальні по юр. особам'!AC197,'Комунальні по юр. особам'!AC202,'Комунальні по юр. особам'!AC207,'Комунальні по юр. особам'!AC212)</f>
        <v>10</v>
      </c>
      <c r="AB23" s="360"/>
      <c r="AC23" s="360">
        <f>SUM('Комунальні по юр. особам'!AE107,'Комунальні по юр. особам'!AE112,'Комунальні по юр. особам'!AE117,'Комунальні по юр. особам'!AE122,'Комунальні по юр. особам'!AE127,'Комунальні по юр. особам'!AE132,'Комунальні по юр. особам'!AE137,'Комунальні по юр. особам'!AE142,'Комунальні по юр. особам'!AE147,'Комунальні по юр. особам'!AE152,'Комунальні по юр. особам'!AE157,'Комунальні по юр. особам'!AE162,'Комунальні по юр. особам'!AE167,'Комунальні по юр. особам'!AE172,'Комунальні по юр. особам'!AE177,'Комунальні по юр. особам'!AE182,'Комунальні по юр. особам'!AE187,'Комунальні по юр. особам'!AE192,'Комунальні по юр. особам'!AE197,'Комунальні по юр. особам'!AE202,'Комунальні по юр. особам'!AE207,'Комунальні по юр. особам'!AE212)</f>
        <v>13</v>
      </c>
      <c r="AD23" s="455">
        <f>SUM('Комунальні по юр. особам'!AF107,'Комунальні по юр. особам'!AF112,'Комунальні по юр. особам'!AF117,'Комунальні по юр. особам'!AF122,'Комунальні по юр. особам'!AF127,'Комунальні по юр. особам'!AF132,'Комунальні по юр. особам'!AF137,'Комунальні по юр. особам'!AF142,'Комунальні по юр. особам'!AF147,'Комунальні по юр. особам'!AF152,'Комунальні по юр. особам'!AF157,'Комунальні по юр. особам'!AF162,'Комунальні по юр. особам'!AF167,'Комунальні по юр. особам'!AF172,'Комунальні по юр. особам'!AF177,'Комунальні по юр. особам'!AF182,'Комунальні по юр. особам'!AF187,'Комунальні по юр. особам'!AF192,'Комунальні по юр. особам'!AF197,'Комунальні по юр. особам'!AF202,'Комунальні по юр. особам'!AF207,'Комунальні по юр. особам'!AF212)</f>
        <v>3</v>
      </c>
      <c r="AE23" s="458">
        <f>AVERAGE('Комунальні по юр. особам'!AG107,'Комунальні по юр. особам'!AG112,'Комунальні по юр. особам'!AG117,'Комунальні по юр. особам'!AG122,'Комунальні по юр. особам'!AG127,'Комунальні по юр. особам'!AG132,'Комунальні по юр. особам'!AG137,'Комунальні по юр. особам'!AG142,'Комунальні по юр. особам'!AG147,'Комунальні по юр. особам'!AG152,'Комунальні по юр. особам'!AG157,'Комунальні по юр. особам'!AG162,'Комунальні по юр. особам'!AG167,'Комунальні по юр. особам'!AG172,'Комунальні по юр. особам'!AG177,'Комунальні по юр. особам'!AG182,'Комунальні по юр. особам'!AG187,'Комунальні по юр. особам'!AG192,'Комунальні по юр. особам'!AG197,'Комунальні по юр. особам'!AG202,'Комунальні по юр. особам'!AG207,'Комунальні по юр. особам'!AG212,)</f>
        <v>29.666666666666668</v>
      </c>
      <c r="AF23" s="459">
        <f>AVERAGE('Комунальні по юр. особам'!AH107,'Комунальні по юр. особам'!AH112,'Комунальні по юр. особам'!AH117,'Комунальні по юр. особам'!AH122,'Комунальні по юр. особам'!AH127,'Комунальні по юр. особам'!AH132,'Комунальні по юр. особам'!AH137,'Комунальні по юр. особам'!AH142,'Комунальні по юр. особам'!AH147,'Комунальні по юр. особам'!AH152,'Комунальні по юр. особам'!AH157,'Комунальні по юр. особам'!AH162,'Комунальні по юр. особам'!AH167,'Комунальні по юр. особам'!AH172,'Комунальні по юр. особам'!AH177,'Комунальні по юр. особам'!AH182,'Комунальні по юр. особам'!AH187,'Комунальні по юр. особам'!AH192,'Комунальні по юр. особам'!AH197,'Комунальні по юр. особам'!AH202,'Комунальні по юр. особам'!AH207,'Комунальні по юр. особам'!AH212,)</f>
        <v>16.333333333333332</v>
      </c>
      <c r="AG23" s="563">
        <f>AVERAGE('Комунальні по юр. особам'!AI107,'Комунальні по юр. особам'!AI112,'Комунальні по юр. особам'!AI117,'Комунальні по юр. особам'!AI122,'Комунальні по юр. особам'!AI127,'Комунальні по юр. особам'!AI132,'Комунальні по юр. особам'!AI137,'Комунальні по юр. особам'!AI142,'Комунальні по юр. особам'!AI147,'Комунальні по юр. особам'!AI152,'Комунальні по юр. особам'!AI157,'Комунальні по юр. особам'!AI162,'Комунальні по юр. особам'!AI167,'Комунальні по юр. особам'!AI172,'Комунальні по юр. особам'!AI177,'Комунальні по юр. особам'!AI182,'Комунальні по юр. особам'!AI187,'Комунальні по юр. особам'!AI192,'Комунальні по юр. особам'!AI197,'Комунальні по юр. особам'!AI202,'Комунальні по юр. особам'!AI207,'Комунальні по юр. особам'!AI212,)</f>
        <v>70.666666666666671</v>
      </c>
      <c r="AH23" s="546">
        <f>SUM(AI23:AK23)</f>
        <v>30</v>
      </c>
      <c r="AI23" s="457">
        <f>SUM('Комунальні по юр. особам'!AK107,'Комунальні по юр. особам'!AK112,'Комунальні по юр. особам'!AK117,'Комунальні по юр. особам'!AK122,'Комунальні по юр. особам'!AK127,'Комунальні по юр. особам'!AK132,'Комунальні по юр. особам'!AK137,'Комунальні по юр. особам'!AK142,'Комунальні по юр. особам'!AK147,'Комунальні по юр. особам'!AK152,'Комунальні по юр. особам'!AK157,'Комунальні по юр. особам'!AK162,'Комунальні по юр. особам'!AK167,'Комунальні по юр. особам'!AK172,'Комунальні по юр. особам'!AK177,'Комунальні по юр. особам'!AK182,'Комунальні по юр. особам'!AK187,'Комунальні по юр. особам'!AK192,'Комунальні по юр. особам'!AK197,'Комунальні по юр. особам'!AK202,'Комунальні по юр. особам'!AK207,'Комунальні по юр. особам'!AK212)</f>
        <v>1</v>
      </c>
      <c r="AJ23" s="360">
        <f>SUM('Комунальні по юр. особам'!AL107,'Комунальні по юр. особам'!AL112,'Комунальні по юр. особам'!AL117,'Комунальні по юр. особам'!AL122,'Комунальні по юр. особам'!AL127,'Комунальні по юр. особам'!AL132,'Комунальні по юр. особам'!AL137,'Комунальні по юр. особам'!AL142,'Комунальні по юр. особам'!AL147,'Комунальні по юр. особам'!AL152,'Комунальні по юр. особам'!AL157,'Комунальні по юр. особам'!AL162,'Комунальні по юр. особам'!AL167,'Комунальні по юр. особам'!AL172,'Комунальні по юр. особам'!AL177,'Комунальні по юр. особам'!AL182,'Комунальні по юр. особам'!AL187,'Комунальні по юр. особам'!AL192,'Комунальні по юр. особам'!AL197,'Комунальні по юр. особам'!AL202,'Комунальні по юр. особам'!AL207,'Комунальні по юр. особам'!AL212)</f>
        <v>12</v>
      </c>
      <c r="AK23" s="363">
        <f>SUM('Комунальні по юр. особам'!AM107,'Комунальні по юр. особам'!AM112,'Комунальні по юр. особам'!AM117,'Комунальні по юр. особам'!AM122,'Комунальні по юр. особам'!AM127,'Комунальні по юр. особам'!AM132,'Комунальні по юр. особам'!AM137,'Комунальні по юр. особам'!AM142,'Комунальні по юр. особам'!AM147,'Комунальні по юр. особам'!AM152,'Комунальні по юр. особам'!AM157,'Комунальні по юр. особам'!AM162,'Комунальні по юр. особам'!AM167,'Комунальні по юр. особам'!AM172,'Комунальні по юр. особам'!AM177,'Комунальні по юр. особам'!AM182,'Комунальні по юр. особам'!AM187,'Комунальні по юр. особам'!AM192,'Комунальні по юр. особам'!AM197,'Комунальні по юр. особам'!AM202,'Комунальні по юр. особам'!AM207,'Комунальні по юр. особам'!AM212)</f>
        <v>17</v>
      </c>
      <c r="AL23" s="82" t="s">
        <v>75</v>
      </c>
      <c r="AM23" s="75" t="s">
        <v>75</v>
      </c>
      <c r="AN23" s="85" t="s">
        <v>75</v>
      </c>
      <c r="AO23" s="82" t="s">
        <v>75</v>
      </c>
      <c r="AP23" s="75" t="s">
        <v>75</v>
      </c>
      <c r="AQ23" s="75" t="s">
        <v>75</v>
      </c>
      <c r="AR23" s="75" t="s">
        <v>75</v>
      </c>
      <c r="AS23" s="76" t="s">
        <v>75</v>
      </c>
      <c r="AT23" s="86">
        <f t="shared" si="14"/>
        <v>0</v>
      </c>
      <c r="AU23" s="360"/>
      <c r="AV23" s="360"/>
      <c r="AW23" s="360"/>
      <c r="AX23" s="360"/>
      <c r="AY23" s="360"/>
      <c r="AZ23" s="360"/>
      <c r="BA23" s="360"/>
      <c r="BB23" s="360"/>
      <c r="BC23" s="455"/>
    </row>
    <row r="24" spans="1:55" ht="33.75" customHeight="1" x14ac:dyDescent="0.3">
      <c r="A24" s="702"/>
      <c r="B24" s="190" t="s">
        <v>79</v>
      </c>
      <c r="C24" s="678"/>
      <c r="D24" s="672"/>
      <c r="E24" s="73">
        <f t="shared" si="19"/>
        <v>3632</v>
      </c>
      <c r="F24" s="524">
        <f t="shared" si="20"/>
        <v>63</v>
      </c>
      <c r="G24" s="360">
        <f>SUM('Комунальні по юр. особам'!I108,'Комунальні по юр. особам'!I113,'Комунальні по юр. особам'!I118,'Комунальні по юр. особам'!I123,'Комунальні по юр. особам'!I128,'Комунальні по юр. особам'!I133,'Комунальні по юр. особам'!I138,'Комунальні по юр. особам'!I143,'Комунальні по юр. особам'!I148,'Комунальні по юр. особам'!I153,'Комунальні по юр. особам'!I158,'Комунальні по юр. особам'!I163,'Комунальні по юр. особам'!I168,'Комунальні по юр. особам'!I173,'Комунальні по юр. особам'!I178,'Комунальні по юр. особам'!I183,'Комунальні по юр. особам'!I188,'Комунальні по юр. особам'!I193,'Комунальні по юр. особам'!I198,'Комунальні по юр. особам'!I203,'Комунальні по юр. особам'!I208,'Комунальні по юр. особам'!I213)</f>
        <v>41</v>
      </c>
      <c r="H24" s="360">
        <f>SUM('Комунальні по юр. особам'!J108,'Комунальні по юр. особам'!J113,'Комунальні по юр. особам'!J118,'Комунальні по юр. особам'!J123,'Комунальні по юр. особам'!J128,'Комунальні по юр. особам'!J133,'Комунальні по юр. особам'!J138,'Комунальні по юр. особам'!J143,'Комунальні по юр. особам'!J148,'Комунальні по юр. особам'!J153,'Комунальні по юр. особам'!J158,'Комунальні по юр. особам'!J163,'Комунальні по юр. особам'!J168,'Комунальні по юр. особам'!J173,'Комунальні по юр. особам'!J178,'Комунальні по юр. особам'!J183,'Комунальні по юр. особам'!J188,'Комунальні по юр. особам'!J193,'Комунальні по юр. особам'!J198,'Комунальні по юр. особам'!J203,'Комунальні по юр. особам'!J208,'Комунальні по юр. особам'!J213)</f>
        <v>16</v>
      </c>
      <c r="I24" s="360">
        <f>SUM('Комунальні по юр. особам'!K108,'Комунальні по юр. особам'!K113,'Комунальні по юр. особам'!K118,'Комунальні по юр. особам'!K123,'Комунальні по юр. особам'!K128,'Комунальні по юр. особам'!K133,'Комунальні по юр. особам'!K138,'Комунальні по юр. особам'!K143,'Комунальні по юр. особам'!K148,'Комунальні по юр. особам'!K153,'Комунальні по юр. особам'!K158,'Комунальні по юр. особам'!K163,'Комунальні по юр. особам'!K168,'Комунальні по юр. особам'!K173,'Комунальні по юр. особам'!K178,'Комунальні по юр. особам'!K183,'Комунальні по юр. особам'!K188,'Комунальні по юр. особам'!K193,'Комунальні по юр. особам'!K198,'Комунальні по юр. особам'!K203,'Комунальні по юр. особам'!K208,'Комунальні по юр. особам'!K213)</f>
        <v>6</v>
      </c>
      <c r="J24" s="455"/>
      <c r="K24" s="543">
        <f t="shared" si="21"/>
        <v>3574</v>
      </c>
      <c r="L24" s="457">
        <f>SUM('Комунальні по юр. особам'!N108,'Комунальні по юр. особам'!N113,'Комунальні по юр. особам'!N118,'Комунальні по юр. особам'!N123,'Комунальні по юр. особам'!N128,'Комунальні по юр. особам'!N133,'Комунальні по юр. особам'!N138,'Комунальні по юр. особам'!N143,'Комунальні по юр. особам'!N148,'Комунальні по юр. особам'!N153,'Комунальні по юр. особам'!N158,'Комунальні по юр. особам'!N163,'Комунальні по юр. особам'!N168,'Комунальні по юр. особам'!N173,'Комунальні по юр. особам'!N178,'Комунальні по юр. особам'!N183,'Комунальні по юр. особам'!N188,'Комунальні по юр. особам'!N193,'Комунальні по юр. особам'!N198,'Комунальні по юр. особам'!N203,'Комунальні по юр. особам'!N208,'Комунальні по юр. особам'!N213)</f>
        <v>2919</v>
      </c>
      <c r="M24" s="360"/>
      <c r="N24" s="360"/>
      <c r="O24" s="360"/>
      <c r="P24" s="363">
        <f>SUM('Комунальні по юр. особам'!R108,'Комунальні по юр. особам'!R113,'Комунальні по юр. особам'!R118,'Комунальні по юр. особам'!R123,'Комунальні по юр. особам'!R128,'Комунальні по юр. особам'!R133,'Комунальні по юр. особам'!R138,'Комунальні по юр. особам'!R143,'Комунальні по юр. особам'!R148,'Комунальні по юр. особам'!R153,'Комунальні по юр. особам'!R158,'Комунальні по юр. особам'!R163,'Комунальні по юр. особам'!R168,'Комунальні по юр. особам'!R173,'Комунальні по юр. особам'!R178,'Комунальні по юр. особам'!R183,'Комунальні по юр. особам'!R188,'Комунальні по юр. особам'!R193,'Комунальні по юр. особам'!R198,'Комунальні по юр. особам'!R203,'Комунальні по юр. особам'!R208,'Комунальні по юр. особам'!R213)</f>
        <v>655</v>
      </c>
      <c r="Q24" s="456">
        <f>SUM('Комунальні по юр. особам'!S108,'Комунальні по юр. особам'!S113,'Комунальні по юр. особам'!S118,'Комунальні по юр. особам'!S123,'Комунальні по юр. особам'!S128,'Комунальні по юр. особам'!S133,'Комунальні по юр. особам'!S138,'Комунальні по юр. особам'!S143,'Комунальні по юр. особам'!S148,'Комунальні по юр. особам'!S153,'Комунальні по юр. особам'!S158,'Комунальні по юр. особам'!S163,'Комунальні по юр. особам'!S168,'Комунальні по юр. особам'!S173,'Комунальні по юр. особам'!S178,'Комунальні по юр. особам'!S183,'Комунальні по юр. особам'!S188,'Комунальні по юр. особам'!S193,'Комунальні по юр. особам'!S198,'Комунальні по юр. особам'!S203,'Комунальні по юр. особам'!S208,'Комунальні по юр. особам'!S213)</f>
        <v>230</v>
      </c>
      <c r="R24" s="360">
        <f>SUM('Комунальні по юр. особам'!T108,'Комунальні по юр. особам'!T113,'Комунальні по юр. особам'!T118,'Комунальні по юр. особам'!T123,'Комунальні по юр. особам'!T128,'Комунальні по юр. особам'!T133,'Комунальні по юр. особам'!T138,'Комунальні по юр. особам'!T143,'Комунальні по юр. особам'!T148,'Комунальні по юр. особам'!T153,'Комунальні по юр. особам'!T158,'Комунальні по юр. особам'!T163,'Комунальні по юр. особам'!T168,'Комунальні по юр. особам'!T173,'Комунальні по юр. особам'!T178,'Комунальні по юр. особам'!T183,'Комунальні по юр. особам'!T188,'Комунальні по юр. особам'!T193,'Комунальні по юр. особам'!T198,'Комунальні по юр. особам'!T203,'Комунальні по юр. особам'!T208,'Комунальні по юр. особам'!T213)</f>
        <v>16</v>
      </c>
      <c r="S24" s="360"/>
      <c r="T24" s="360">
        <f>SUM('Комунальні по юр. особам'!V108,'Комунальні по юр. особам'!V113,'Комунальні по юр. особам'!V118,'Комунальні по юр. особам'!V123,'Комунальні по юр. особам'!V128,'Комунальні по юр. особам'!V133,'Комунальні по юр. особам'!V138,'Комунальні по юр. особам'!V143,'Комунальні по юр. особам'!V148,'Комунальні по юр. особам'!V153,'Комунальні по юр. особам'!V158,'Комунальні по юр. особам'!V163,'Комунальні по юр. особам'!V168,'Комунальні по юр. особам'!V173,'Комунальні по юр. особам'!V178,'Комунальні по юр. особам'!V183,'Комунальні по юр. особам'!V188,'Комунальні по юр. особам'!V193,'Комунальні по юр. особам'!V198,'Комунальні по юр. особам'!V203,'Комунальні по юр. особам'!V208,'Комунальні по юр. особам'!V213)</f>
        <v>2747</v>
      </c>
      <c r="U24" s="360">
        <f>SUM('Комунальні по юр. особам'!W108,'Комунальні по юр. особам'!W113,'Комунальні по юр. особам'!W118,'Комунальні по юр. особам'!W123,'Комунальні по юр. особам'!W128,'Комунальні по юр. особам'!W133,'Комунальні по юр. особам'!W138,'Комунальні по юр. особам'!W143,'Комунальні по юр. особам'!W148,'Комунальні по юр. особам'!W153,'Комунальні по юр. особам'!W158,'Комунальні по юр. особам'!W163,'Комунальні по юр. особам'!W168,'Комунальні по юр. особам'!W173,'Комунальні по юр. особам'!W178,'Комунальні по юр. особам'!W183,'Комунальні по юр. особам'!W188,'Комунальні по юр. особам'!W193,'Комунальні по юр. особам'!W198,'Комунальні по юр. особам'!W203,'Комунальні по юр. особам'!W208,'Комунальні по юр. особам'!W213)</f>
        <v>581</v>
      </c>
      <c r="V24" s="455"/>
      <c r="W24" s="457">
        <f>SUM('Комунальні по юр. особам'!Y108,'Комунальні по юр. особам'!Y113,'Комунальні по юр. особам'!Y118,'Комунальні по юр. особам'!Y123,'Комунальні по юр. особам'!Y128,'Комунальні по юр. особам'!Y133,'Комунальні по юр. особам'!Y138,'Комунальні по юр. особам'!Y143,'Комунальні по юр. особам'!Y148,'Комунальні по юр. особам'!Y153,'Комунальні по юр. особам'!Y158,'Комунальні по юр. особам'!Y163,'Комунальні по юр. особам'!Y168,'Комунальні по юр. особам'!Y173,'Комунальні по юр. особам'!Y178,'Комунальні по юр. особам'!Y183,'Комунальні по юр. особам'!Y188,'Комунальні по юр. особам'!Y193,'Комунальні по юр. особам'!Y198,'Комунальні по юр. особам'!Y203,'Комунальні по юр. особам'!Y208,'Комунальні по юр. особам'!Y213)</f>
        <v>2956</v>
      </c>
      <c r="X24" s="363">
        <f>SUM('Комунальні по юр. особам'!Z108,'Комунальні по юр. особам'!Z113,'Комунальні по юр. особам'!Z118,'Комунальні по юр. особам'!Z123,'Комунальні по юр. особам'!Z128,'Комунальні по юр. особам'!Z133,'Комунальні по юр. особам'!Z138,'Комунальні по юр. особам'!Z143,'Комунальні по юр. особам'!Z148,'Комунальні по юр. особам'!Z153,'Комунальні по юр. особам'!Z158,'Комунальні по юр. особам'!Z163,'Комунальні по юр. особам'!Z168,'Комунальні по юр. особам'!Z173,'Комунальні по юр. особам'!Z178,'Комунальні по юр. особам'!Z183,'Комунальні по юр. особам'!Z188,'Комунальні по юр. особам'!Z193,'Комунальні по юр. особам'!Z198,'Комунальні по юр. особам'!Z203,'Комунальні по юр. особам'!Z208,'Комунальні по юр. особам'!Z213)</f>
        <v>618</v>
      </c>
      <c r="Y24" s="456"/>
      <c r="Z24" s="360">
        <f>SUM('Комунальні по юр. особам'!AB108,'Комунальні по юр. особам'!AB113,'Комунальні по юр. особам'!AB118,'Комунальні по юр. особам'!AB123,'Комунальні по юр. особам'!AB128,'Комунальні по юр. особам'!AB133,'Комунальні по юр. особам'!AB138,'Комунальні по юр. особам'!AB143,'Комунальні по юр. особам'!AB148,'Комунальні по юр. особам'!AB153,'Комунальні по юр. особам'!AB158,'Комунальні по юр. особам'!AB163,'Комунальні по юр. особам'!AB168,'Комунальні по юр. особам'!AB173,'Комунальні по юр. особам'!AB178,'Комунальні по юр. особам'!AB183,'Комунальні по юр. особам'!AB188,'Комунальні по юр. особам'!AB193,'Комунальні по юр. особам'!AB198,'Комунальні по юр. особам'!AB203,'Комунальні по юр. особам'!AB208,'Комунальні по юр. особам'!AB213)</f>
        <v>1543</v>
      </c>
      <c r="AA24" s="360">
        <f>SUM('Комунальні по юр. особам'!AC108,'Комунальні по юр. особам'!AC113,'Комунальні по юр. особам'!AC118,'Комунальні по юр. особам'!AC123,'Комунальні по юр. особам'!AC128,'Комунальні по юр. особам'!AC133,'Комунальні по юр. особам'!AC138,'Комунальні по юр. особам'!AC143,'Комунальні по юр. особам'!AC148,'Комунальні по юр. особам'!AC153,'Комунальні по юр. особам'!AC158,'Комунальні по юр. особам'!AC163,'Комунальні по юр. особам'!AC168,'Комунальні по юр. особам'!AC173,'Комунальні по юр. особам'!AC178,'Комунальні по юр. особам'!AC183,'Комунальні по юр. особам'!AC188,'Комунальні по юр. особам'!AC193,'Комунальні по юр. особам'!AC198,'Комунальні по юр. особам'!AC203,'Комунальні по юр. особам'!AC208,'Комунальні по юр. особам'!AC213)</f>
        <v>1502</v>
      </c>
      <c r="AB24" s="360">
        <f>SUM('Комунальні по юр. особам'!AD108,'Комунальні по юр. особам'!AD113,'Комунальні по юр. особам'!AD118,'Комунальні по юр. особам'!AD123,'Комунальні по юр. особам'!AD128,'Комунальні по юр. особам'!AD133,'Комунальні по юр. особам'!AD138,'Комунальні по юр. особам'!AD143,'Комунальні по юр. особам'!AD148,'Комунальні по юр. особам'!AD153,'Комунальні по юр. особам'!AD158,'Комунальні по юр. особам'!AD163,'Комунальні по юр. особам'!AD168,'Комунальні по юр. особам'!AD173,'Комунальні по юр. особам'!AD178,'Комунальні по юр. особам'!AD183,'Комунальні по юр. особам'!AD188,'Комунальні по юр. особам'!AD193,'Комунальні по юр. особам'!AD198,'Комунальні по юр. особам'!AD203,'Комунальні по юр. особам'!AD208,'Комунальні по юр. особам'!AD213)</f>
        <v>133</v>
      </c>
      <c r="AC24" s="360">
        <f>SUM('Комунальні по юр. особам'!AE108,'Комунальні по юр. особам'!AE113,'Комунальні по юр. особам'!AE118,'Комунальні по юр. особам'!AE123,'Комунальні по юр. особам'!AE128,'Комунальні по юр. особам'!AE133,'Комунальні по юр. особам'!AE138,'Комунальні по юр. особам'!AE143,'Комунальні по юр. особам'!AE148,'Комунальні по юр. особам'!AE153,'Комунальні по юр. особам'!AE158,'Комунальні по юр. особам'!AE163,'Комунальні по юр. особам'!AE168,'Комунальні по юр. особам'!AE173,'Комунальні по юр. особам'!AE178,'Комунальні по юр. особам'!AE183,'Комунальні по юр. особам'!AE188,'Комунальні по юр. особам'!AE193,'Комунальні по юр. особам'!AE198,'Комунальні по юр. особам'!AE203,'Комунальні по юр. особам'!AE208,'Комунальні по юр. особам'!AE213)</f>
        <v>1805</v>
      </c>
      <c r="AD24" s="455">
        <f>SUM('Комунальні по юр. особам'!AF108,'Комунальні по юр. особам'!AF113,'Комунальні по юр. особам'!AF118,'Комунальні по юр. особам'!AF123,'Комунальні по юр. особам'!AF128,'Комунальні по юр. особам'!AF133,'Комунальні по юр. особам'!AF138,'Комунальні по юр. особам'!AF143,'Комунальні по юр. особам'!AF148,'Комунальні по юр. особам'!AF153,'Комунальні по юр. особам'!AF158,'Комунальні по юр. особам'!AF163,'Комунальні по юр. особам'!AF168,'Комунальні по юр. особам'!AF173,'Комунальні по юр. особам'!AF178,'Комунальні по юр. особам'!AF183,'Комунальні по юр. особам'!AF188,'Комунальні по юр. особам'!AF193,'Комунальні по юр. особам'!AF198,'Комунальні по юр. особам'!AF203,'Комунальні по юр. особам'!AF208,'Комунальні по юр. особам'!AF213)</f>
        <v>134</v>
      </c>
      <c r="AE24" s="458">
        <f>AVERAGE('Комунальні по юр. особам'!AG108,'Комунальні по юр. особам'!AG113,'Комунальні по юр. особам'!AG118,'Комунальні по юр. особам'!AG123,'Комунальні по юр. особам'!AG128,'Комунальні по юр. особам'!AG133,'Комунальні по юр. особам'!AG138,'Комунальні по юр. особам'!AG143,'Комунальні по юр. особам'!AG148,'Комунальні по юр. особам'!AG153,'Комунальні по юр. особам'!AG158,'Комунальні по юр. особам'!AG163,'Комунальні по юр. особам'!AG168,'Комунальні по юр. особам'!AG173,'Комунальні по юр. особам'!AG178,'Комунальні по юр. особам'!AG183,'Комунальні по юр. особам'!AG188,'Комунальні по юр. особам'!AG193,'Комунальні по юр. особам'!AG198,'Комунальні по юр. особам'!AG203,'Комунальні по юр. особам'!AG208,'Комунальні по юр. особам'!AG213,)</f>
        <v>41.248484848484843</v>
      </c>
      <c r="AF24" s="459">
        <f>AVERAGE('Комунальні по юр. особам'!AH108,'Комунальні по юр. особам'!AH113,'Комунальні по юр. особам'!AH118,'Комунальні по юр. особам'!AH123,'Комунальні по юр. особам'!AH128,'Комунальні по юр. особам'!AH133,'Комунальні по юр. особам'!AH138,'Комунальні по юр. особам'!AH143,'Комунальні по юр. особам'!AH148,'Комунальні по юр. особам'!AH153,'Комунальні по юр. особам'!AH158,'Комунальні по юр. особам'!AH163,'Комунальні по юр. особам'!AH168,'Комунальні по юр. особам'!AH173,'Комунальні по юр. особам'!AH178,'Комунальні по юр. особам'!AH183,'Комунальні по юр. особам'!AH188,'Комунальні по юр. особам'!AH193,'Комунальні по юр. особам'!AH198,'Комунальні по юр. особам'!AH203,'Комунальні по юр. особам'!AH208,'Комунальні по юр. особам'!AH213,)</f>
        <v>21.57121212121212</v>
      </c>
      <c r="AG24" s="563">
        <f>AVERAGE('Комунальні по юр. особам'!AI108,'Комунальні по юр. особам'!AI113,'Комунальні по юр. особам'!AI118,'Комунальні по юр. особам'!AI123,'Комунальні по юр. особам'!AI128,'Комунальні по юр. особам'!AI133,'Комунальні по юр. особам'!AI138,'Комунальні по юр. особам'!AI143,'Комунальні по юр. особам'!AI148,'Комунальні по юр. особам'!AI153,'Комунальні по юр. особам'!AI158,'Комунальні по юр. особам'!AI163,'Комунальні по юр. особам'!AI168,'Комунальні по юр. особам'!AI173,'Комунальні по юр. особам'!AI178,'Комунальні по юр. особам'!AI183,'Комунальні по юр. особам'!AI188,'Комунальні по юр. особам'!AI193,'Комунальні по юр. особам'!AI198,'Комунальні по юр. особам'!AI203,'Комунальні по юр. особам'!AI208,'Комунальні по юр. особам'!AI213,)</f>
        <v>81.831818181818178</v>
      </c>
      <c r="AH24" s="547">
        <f t="shared" ref="AH24:AH25" si="23">SUM(AO24:AS24)</f>
        <v>3535</v>
      </c>
      <c r="AI24" s="84" t="s">
        <v>77</v>
      </c>
      <c r="AJ24" s="75" t="s">
        <v>77</v>
      </c>
      <c r="AK24" s="85" t="s">
        <v>77</v>
      </c>
      <c r="AL24" s="82" t="s">
        <v>75</v>
      </c>
      <c r="AM24" s="75" t="s">
        <v>75</v>
      </c>
      <c r="AN24" s="85" t="s">
        <v>75</v>
      </c>
      <c r="AO24" s="457">
        <f>SUM('Комунальні по юр. особам'!AQ108,'Комунальні по юр. особам'!AQ113,'Комунальні по юр. особам'!AQ118,'Комунальні по юр. особам'!AQ123,'Комунальні по юр. особам'!AQ128,'Комунальні по юр. особам'!AQ133,'Комунальні по юр. особам'!AQ138,'Комунальні по юр. особам'!AQ143,'Комунальні по юр. особам'!AQ148,'Комунальні по юр. особам'!AQ153,'Комунальні по юр. особам'!AQ158,'Комунальні по юр. особам'!AQ163,'Комунальні по юр. особам'!AQ168,'Комунальні по юр. особам'!AQ173,'Комунальні по юр. особам'!AQ178,'Комунальні по юр. особам'!AQ183,'Комунальні по юр. особам'!AQ188,'Комунальні по юр. особам'!AQ193,'Комунальні по юр. особам'!AQ198,'Комунальні по юр. особам'!AQ203,'Комунальні по юр. особам'!AQ208,'Комунальні по юр. особам'!AQ213)</f>
        <v>316</v>
      </c>
      <c r="AP24" s="360">
        <f>SUM('Комунальні по юр. особам'!AR108,'Комунальні по юр. особам'!AR113,'Комунальні по юр. особам'!AR118,'Комунальні по юр. особам'!AR123,'Комунальні по юр. особам'!AR128,'Комунальні по юр. особам'!AR133,'Комунальні по юр. особам'!AR138,'Комунальні по юр. особам'!AR143,'Комунальні по юр. особам'!AR148,'Комунальні по юр. особам'!AR153,'Комунальні по юр. особам'!AR158,'Комунальні по юр. особам'!AR163,'Комунальні по юр. особам'!AR168,'Комунальні по юр. особам'!AR173,'Комунальні по юр. особам'!AR178,'Комунальні по юр. особам'!AR183,'Комунальні по юр. особам'!AR188,'Комунальні по юр. особам'!AR193,'Комунальні по юр. особам'!AR198,'Комунальні по юр. особам'!AR203,'Комунальні по юр. особам'!AR208,'Комунальні по юр. особам'!AR213)</f>
        <v>1532</v>
      </c>
      <c r="AQ24" s="360">
        <f>SUM('Комунальні по юр. особам'!AS108,'Комунальні по юр. особам'!AS113,'Комунальні по юр. особам'!AS118,'Комунальні по юр. особам'!AS123,'Комунальні по юр. особам'!AS128,'Комунальні по юр. особам'!AS133,'Комунальні по юр. особам'!AS138,'Комунальні по юр. особам'!AS143,'Комунальні по юр. особам'!AS148,'Комунальні по юр. особам'!AS153,'Комунальні по юр. особам'!AS158,'Комунальні по юр. особам'!AS163,'Комунальні по юр. особам'!AS168,'Комунальні по юр. особам'!AS173,'Комунальні по юр. особам'!AS178,'Комунальні по юр. особам'!AS183,'Комунальні по юр. особам'!AS188,'Комунальні по юр. особам'!AS193,'Комунальні по юр. особам'!AS198,'Комунальні по юр. особам'!AS203,'Комунальні по юр. особам'!AS208,'Комунальні по юр. особам'!AS213)</f>
        <v>1492</v>
      </c>
      <c r="AR24" s="360">
        <f>SUM('Комунальні по юр. особам'!AT108,'Комунальні по юр. особам'!AT113,'Комунальні по юр. особам'!AT118,'Комунальні по юр. особам'!AT123,'Комунальні по юр. особам'!AT128,'Комунальні по юр. особам'!AT133,'Комунальні по юр. особам'!AT138,'Комунальні по юр. особам'!AT143,'Комунальні по юр. особам'!AT148,'Комунальні по юр. особам'!AT153,'Комунальні по юр. особам'!AT158,'Комунальні по юр. особам'!AT163,'Комунальні по юр. особам'!AT168,'Комунальні по юр. особам'!AT173,'Комунальні по юр. особам'!AT178,'Комунальні по юр. особам'!AT183,'Комунальні по юр. особам'!AT188,'Комунальні по юр. особам'!AT193,'Комунальні по юр. особам'!AT198,'Комунальні по юр. особам'!AT203,'Комунальні по юр. особам'!AT208,'Комунальні по юр. особам'!AT213)</f>
        <v>185</v>
      </c>
      <c r="AS24" s="363">
        <f>SUM('Комунальні по юр. особам'!AU108,'Комунальні по юр. особам'!AU113,'Комунальні по юр. особам'!AU118,'Комунальні по юр. особам'!AU123,'Комунальні по юр. особам'!AU128,'Комунальні по юр. особам'!AU133,'Комунальні по юр. особам'!AU138,'Комунальні по юр. особам'!AU143,'Комунальні по юр. особам'!AU148,'Комунальні по юр. особам'!AU153,'Комунальні по юр. особам'!AU158,'Комунальні по юр. особам'!AU163,'Комунальні по юр. особам'!AU168,'Комунальні по юр. особам'!AU173,'Комунальні по юр. особам'!AU178,'Комунальні по юр. особам'!AU183,'Комунальні по юр. особам'!AU188,'Комунальні по юр. особам'!AU193,'Комунальні по юр. особам'!AU198,'Комунальні по юр. особам'!AU203,'Комунальні по юр. особам'!AU208,'Комунальні по юр. особам'!AU213)</f>
        <v>10</v>
      </c>
      <c r="AT24" s="86">
        <f t="shared" si="14"/>
        <v>58</v>
      </c>
      <c r="AU24" s="360">
        <f>SUM('Комунальні по юр. особам'!AW108,'Комунальні по юр. особам'!AW113,'Комунальні по юр. особам'!AW118,'Комунальні по юр. особам'!AW123,'Комунальні по юр. особам'!AW128,'Комунальні по юр. особам'!AW133,'Комунальні по юр. особам'!AW138,'Комунальні по юр. особам'!AW143,'Комунальні по юр. особам'!AW148,'Комунальні по юр. особам'!AW153,'Комунальні по юр. особам'!AW158,'Комунальні по юр. особам'!AW163,'Комунальні по юр. особам'!AW168,'Комунальні по юр. особам'!AW173,'Комунальні по юр. особам'!AW178,'Комунальні по юр. особам'!AW183,'Комунальні по юр. особам'!AW188,'Комунальні по юр. особам'!AW193,'Комунальні по юр. особам'!AW198,'Комунальні по юр. особам'!AW203,'Комунальні по юр. особам'!AW208,'Комунальні по юр. особам'!AW213)</f>
        <v>1</v>
      </c>
      <c r="AV24" s="360">
        <f>SUM('Комунальні по юр. особам'!AX108,'Комунальні по юр. особам'!AX113,'Комунальні по юр. особам'!AX118,'Комунальні по юр. особам'!AX123,'Комунальні по юр. особам'!AX128,'Комунальні по юр. особам'!AX133,'Комунальні по юр. особам'!AX138,'Комунальні по юр. особам'!AX143,'Комунальні по юр. особам'!AX148,'Комунальні по юр. особам'!AX153,'Комунальні по юр. особам'!AX158,'Комунальні по юр. особам'!AX163,'Комунальні по юр. особам'!AX168,'Комунальні по юр. особам'!AX173,'Комунальні по юр. особам'!AX178,'Комунальні по юр. особам'!AX183,'Комунальні по юр. особам'!AX188,'Комунальні по юр. особам'!AX193,'Комунальні по юр. особам'!AX198,'Комунальні по юр. особам'!AX203,'Комунальні по юр. особам'!AX208,'Комунальні по юр. особам'!AX213)</f>
        <v>4</v>
      </c>
      <c r="AW24" s="360">
        <f>SUM('Комунальні по юр. особам'!AY108,'Комунальні по юр. особам'!AY113,'Комунальні по юр. особам'!AY118,'Комунальні по юр. особам'!AY123,'Комунальні по юр. особам'!AY128,'Комунальні по юр. особам'!AY133,'Комунальні по юр. особам'!AY138,'Комунальні по юр. особам'!AY143,'Комунальні по юр. особам'!AY148,'Комунальні по юр. особам'!AY153,'Комунальні по юр. особам'!AY158,'Комунальні по юр. особам'!AY163,'Комунальні по юр. особам'!AY168,'Комунальні по юр. особам'!AY173,'Комунальні по юр. особам'!AY178,'Комунальні по юр. особам'!AY183,'Комунальні по юр. особам'!AY188,'Комунальні по юр. особам'!AY193,'Комунальні по юр. особам'!AY198,'Комунальні по юр. особам'!AY203,'Комунальні по юр. особам'!AY208,'Комунальні по юр. особам'!AY213)</f>
        <v>9</v>
      </c>
      <c r="AX24" s="360"/>
      <c r="AY24" s="360">
        <f>SUM('Комунальні по юр. особам'!BA108,'Комунальні по юр. особам'!BA113,'Комунальні по юр. особам'!BA118,'Комунальні по юр. особам'!BA123,'Комунальні по юр. особам'!BA128,'Комунальні по юр. особам'!BA133,'Комунальні по юр. особам'!BA138,'Комунальні по юр. особам'!BA143,'Комунальні по юр. особам'!BA148,'Комунальні по юр. особам'!BA153,'Комунальні по юр. особам'!BA158,'Комунальні по юр. особам'!BA163,'Комунальні по юр. особам'!BA168,'Комунальні по юр. особам'!BA173,'Комунальні по юр. особам'!BA178,'Комунальні по юр. особам'!BA183,'Комунальні по юр. особам'!BA188,'Комунальні по юр. особам'!BA193,'Комунальні по юр. особам'!BA198,'Комунальні по юр. особам'!BA203,'Комунальні по юр. особам'!BA208,'Комунальні по юр. особам'!BA213)</f>
        <v>15</v>
      </c>
      <c r="AZ24" s="360"/>
      <c r="BA24" s="360">
        <f>SUM('Комунальні по юр. особам'!BC108,'Комунальні по юр. особам'!BC113,'Комунальні по юр. особам'!BC118,'Комунальні по юр. особам'!BC123,'Комунальні по юр. особам'!BC128,'Комунальні по юр. особам'!BC133,'Комунальні по юр. особам'!BC138,'Комунальні по юр. особам'!BC143,'Комунальні по юр. особам'!BC148,'Комунальні по юр. особам'!BC153,'Комунальні по юр. особам'!BC158,'Комунальні по юр. особам'!BC163,'Комунальні по юр. особам'!BC168,'Комунальні по юр. особам'!BC173,'Комунальні по юр. особам'!BC178,'Комунальні по юр. особам'!BC183,'Комунальні по юр. особам'!BC188,'Комунальні по юр. особам'!BC193,'Комунальні по юр. особам'!BC198,'Комунальні по юр. особам'!BC203,'Комунальні по юр. особам'!BC208,'Комунальні по юр. особам'!BC213)</f>
        <v>9</v>
      </c>
      <c r="BB24" s="360">
        <f>SUM('Комунальні по юр. особам'!BD108,'Комунальні по юр. особам'!BD113,'Комунальні по юр. особам'!BD118,'Комунальні по юр. особам'!BD123,'Комунальні по юр. особам'!BD128,'Комунальні по юр. особам'!BD133,'Комунальні по юр. особам'!BD138,'Комунальні по юр. особам'!BD143,'Комунальні по юр. особам'!BD148,'Комунальні по юр. особам'!BD153,'Комунальні по юр. особам'!BD158,'Комунальні по юр. особам'!BD163,'Комунальні по юр. особам'!BD168,'Комунальні по юр. особам'!BD173,'Комунальні по юр. особам'!BD178,'Комунальні по юр. особам'!BD183,'Комунальні по юр. особам'!BD188,'Комунальні по юр. особам'!BD193,'Комунальні по юр. особам'!BD198,'Комунальні по юр. особам'!BD203,'Комунальні по юр. особам'!BD208,'Комунальні по юр. особам'!BD213)</f>
        <v>20</v>
      </c>
      <c r="BC24" s="455"/>
    </row>
    <row r="25" spans="1:55" ht="33.75" customHeight="1" thickBot="1" x14ac:dyDescent="0.35">
      <c r="A25" s="702"/>
      <c r="B25" s="194" t="s">
        <v>80</v>
      </c>
      <c r="C25" s="678"/>
      <c r="D25" s="773"/>
      <c r="E25" s="128">
        <f t="shared" si="19"/>
        <v>0</v>
      </c>
      <c r="F25" s="525">
        <f t="shared" si="20"/>
        <v>0</v>
      </c>
      <c r="G25" s="460"/>
      <c r="H25" s="460"/>
      <c r="I25" s="460"/>
      <c r="J25" s="461"/>
      <c r="K25" s="544">
        <f t="shared" si="21"/>
        <v>0</v>
      </c>
      <c r="L25" s="466"/>
      <c r="M25" s="463"/>
      <c r="N25" s="463"/>
      <c r="O25" s="463"/>
      <c r="P25" s="464"/>
      <c r="Q25" s="462"/>
      <c r="R25" s="463"/>
      <c r="S25" s="463"/>
      <c r="T25" s="463"/>
      <c r="U25" s="463"/>
      <c r="V25" s="465"/>
      <c r="W25" s="466"/>
      <c r="X25" s="464"/>
      <c r="Y25" s="462"/>
      <c r="Z25" s="463"/>
      <c r="AA25" s="463"/>
      <c r="AB25" s="463"/>
      <c r="AC25" s="463"/>
      <c r="AD25" s="465"/>
      <c r="AE25" s="467"/>
      <c r="AF25" s="468"/>
      <c r="AG25" s="564"/>
      <c r="AH25" s="548">
        <f t="shared" si="23"/>
        <v>0</v>
      </c>
      <c r="AI25" s="105" t="s">
        <v>75</v>
      </c>
      <c r="AJ25" s="92" t="s">
        <v>75</v>
      </c>
      <c r="AK25" s="106" t="s">
        <v>75</v>
      </c>
      <c r="AL25" s="103" t="s">
        <v>75</v>
      </c>
      <c r="AM25" s="92" t="s">
        <v>77</v>
      </c>
      <c r="AN25" s="106" t="s">
        <v>77</v>
      </c>
      <c r="AO25" s="466"/>
      <c r="AP25" s="463"/>
      <c r="AQ25" s="463"/>
      <c r="AR25" s="463"/>
      <c r="AS25" s="464"/>
      <c r="AT25" s="514">
        <f t="shared" si="14"/>
        <v>0</v>
      </c>
      <c r="AU25" s="460"/>
      <c r="AV25" s="460"/>
      <c r="AW25" s="460"/>
      <c r="AX25" s="460"/>
      <c r="AY25" s="460"/>
      <c r="AZ25" s="460"/>
      <c r="BA25" s="460"/>
      <c r="BB25" s="460"/>
      <c r="BC25" s="461"/>
    </row>
    <row r="26" spans="1:55" ht="33.75" customHeight="1" thickBot="1" x14ac:dyDescent="0.35">
      <c r="A26" s="772"/>
      <c r="B26" s="774" t="s">
        <v>478</v>
      </c>
      <c r="C26" s="775"/>
      <c r="D26" s="776"/>
      <c r="E26" s="526">
        <f t="shared" ref="E26:AD26" si="24">SUM(E21:E25)</f>
        <v>3903</v>
      </c>
      <c r="F26" s="522">
        <f t="shared" si="24"/>
        <v>67</v>
      </c>
      <c r="G26" s="469">
        <f t="shared" si="24"/>
        <v>43</v>
      </c>
      <c r="H26" s="469">
        <f t="shared" si="24"/>
        <v>17</v>
      </c>
      <c r="I26" s="469">
        <f t="shared" si="24"/>
        <v>7</v>
      </c>
      <c r="J26" s="470">
        <f t="shared" si="24"/>
        <v>0</v>
      </c>
      <c r="K26" s="480">
        <f t="shared" si="24"/>
        <v>3842</v>
      </c>
      <c r="L26" s="471">
        <f t="shared" si="24"/>
        <v>3152</v>
      </c>
      <c r="M26" s="471">
        <f t="shared" si="24"/>
        <v>30</v>
      </c>
      <c r="N26" s="471">
        <f t="shared" si="24"/>
        <v>0</v>
      </c>
      <c r="O26" s="471">
        <f t="shared" si="24"/>
        <v>0</v>
      </c>
      <c r="P26" s="473">
        <f t="shared" si="24"/>
        <v>660</v>
      </c>
      <c r="Q26" s="472">
        <f t="shared" si="24"/>
        <v>270</v>
      </c>
      <c r="R26" s="471">
        <f t="shared" si="24"/>
        <v>16</v>
      </c>
      <c r="S26" s="471">
        <f t="shared" si="24"/>
        <v>30</v>
      </c>
      <c r="T26" s="471">
        <f t="shared" si="24"/>
        <v>2922</v>
      </c>
      <c r="U26" s="471">
        <f t="shared" si="24"/>
        <v>604</v>
      </c>
      <c r="V26" s="473">
        <f t="shared" si="24"/>
        <v>0</v>
      </c>
      <c r="W26" s="472">
        <f t="shared" si="24"/>
        <v>3175</v>
      </c>
      <c r="X26" s="474">
        <f t="shared" si="24"/>
        <v>667</v>
      </c>
      <c r="Y26" s="475">
        <f t="shared" si="24"/>
        <v>0</v>
      </c>
      <c r="Z26" s="476">
        <f t="shared" si="24"/>
        <v>1640</v>
      </c>
      <c r="AA26" s="476">
        <f t="shared" si="24"/>
        <v>1598</v>
      </c>
      <c r="AB26" s="476">
        <f t="shared" si="24"/>
        <v>141</v>
      </c>
      <c r="AC26" s="476">
        <f t="shared" si="24"/>
        <v>1931</v>
      </c>
      <c r="AD26" s="477">
        <f t="shared" si="24"/>
        <v>139</v>
      </c>
      <c r="AE26" s="478">
        <f>AVERAGE(AE21,AE25,AE23,AE24)</f>
        <v>35.828860028860028</v>
      </c>
      <c r="AF26" s="479">
        <f t="shared" ref="AF26:AG26" si="25">AVERAGE(AF21,AF25,AF23,AF24)</f>
        <v>19.206277056277056</v>
      </c>
      <c r="AG26" s="565">
        <f t="shared" si="25"/>
        <v>54.482828282828279</v>
      </c>
      <c r="AH26" s="551">
        <f t="shared" ref="AH26:BC26" si="26">SUM(AH21:AH25)</f>
        <v>3800</v>
      </c>
      <c r="AI26" s="480">
        <f t="shared" si="26"/>
        <v>1</v>
      </c>
      <c r="AJ26" s="469">
        <f t="shared" si="26"/>
        <v>12</v>
      </c>
      <c r="AK26" s="470">
        <f t="shared" si="26"/>
        <v>17</v>
      </c>
      <c r="AL26" s="475">
        <f t="shared" si="26"/>
        <v>18</v>
      </c>
      <c r="AM26" s="476">
        <f t="shared" si="26"/>
        <v>189</v>
      </c>
      <c r="AN26" s="477">
        <f t="shared" si="26"/>
        <v>28</v>
      </c>
      <c r="AO26" s="481">
        <f t="shared" si="26"/>
        <v>316</v>
      </c>
      <c r="AP26" s="476">
        <f t="shared" si="26"/>
        <v>1532</v>
      </c>
      <c r="AQ26" s="476">
        <f t="shared" si="26"/>
        <v>1492</v>
      </c>
      <c r="AR26" s="476">
        <f t="shared" si="26"/>
        <v>185</v>
      </c>
      <c r="AS26" s="477">
        <f t="shared" si="26"/>
        <v>10</v>
      </c>
      <c r="AT26" s="522">
        <f t="shared" si="26"/>
        <v>61</v>
      </c>
      <c r="AU26" s="469">
        <f t="shared" si="26"/>
        <v>1</v>
      </c>
      <c r="AV26" s="469">
        <f t="shared" si="26"/>
        <v>4</v>
      </c>
      <c r="AW26" s="469">
        <f t="shared" si="26"/>
        <v>9</v>
      </c>
      <c r="AX26" s="469">
        <f t="shared" si="26"/>
        <v>0</v>
      </c>
      <c r="AY26" s="469">
        <f t="shared" si="26"/>
        <v>15</v>
      </c>
      <c r="AZ26" s="469">
        <f t="shared" si="26"/>
        <v>0</v>
      </c>
      <c r="BA26" s="469">
        <f t="shared" si="26"/>
        <v>11</v>
      </c>
      <c r="BB26" s="469">
        <f t="shared" si="26"/>
        <v>21</v>
      </c>
      <c r="BC26" s="470">
        <f t="shared" si="26"/>
        <v>0</v>
      </c>
    </row>
    <row r="27" spans="1:55" ht="33.75" customHeight="1" x14ac:dyDescent="0.3">
      <c r="A27" s="769" t="s">
        <v>159</v>
      </c>
      <c r="B27" s="189" t="s">
        <v>74</v>
      </c>
      <c r="C27" s="777">
        <f>SUM('Комунальні по юр. особам'!E215:E219,'Комунальні по юр. особам'!E220:E224,'Комунальні по юр. особам'!E225:E229)</f>
        <v>282</v>
      </c>
      <c r="D27" s="771">
        <f>C27-SUM(K27:K31)</f>
        <v>-116</v>
      </c>
      <c r="E27" s="124">
        <f t="shared" ref="E27:E29" si="27">SUM(K27,AT27)</f>
        <v>49</v>
      </c>
      <c r="F27" s="527">
        <f>SUM(G27:J27)</f>
        <v>3</v>
      </c>
      <c r="G27" s="482">
        <f>SUM('Комунальні по юр. особам'!I215,'Комунальні по юр. особам'!I220,'Комунальні по юр. особам'!I225)</f>
        <v>2</v>
      </c>
      <c r="H27" s="482"/>
      <c r="I27" s="482">
        <f>SUM('Комунальні по юр. особам'!K215,'Комунальні по юр. особам'!K220,'Комунальні по юр. особам'!K225)</f>
        <v>1</v>
      </c>
      <c r="J27" s="483"/>
      <c r="K27" s="520">
        <f t="shared" ref="K27:K28" si="28">IF(AND(SUM(L27:P27)=SUM(W27:X27),SUM(Q27:V27)=SUM(W27:X27)),SUM(L27:P27),"ПЕРЕВІРТЕ ПРАВИЛЬНІСТЬ ДАНИХ")</f>
        <v>48</v>
      </c>
      <c r="L27" s="484"/>
      <c r="M27" s="484"/>
      <c r="N27" s="484"/>
      <c r="O27" s="484"/>
      <c r="P27" s="486">
        <f>SUM('Комунальні по юр. особам'!R215,'Комунальні по юр. особам'!R220,'Комунальні по юр. особам'!R225)</f>
        <v>48</v>
      </c>
      <c r="Q27" s="485">
        <f>SUM('Комунальні по юр. особам'!S215,'Комунальні по юр. особам'!S220,'Комунальні по юр. особам'!S225)</f>
        <v>13</v>
      </c>
      <c r="R27" s="484"/>
      <c r="S27" s="484"/>
      <c r="T27" s="484">
        <f>SUM('Комунальні по юр. особам'!V215,'Комунальні по юр. особам'!V220,'Комунальні по юр. особам'!V225)</f>
        <v>29</v>
      </c>
      <c r="U27" s="484">
        <f>SUM('Комунальні по юр. особам'!W215,'Комунальні по юр. особам'!W220,'Комунальні по юр. особам'!W225)</f>
        <v>6</v>
      </c>
      <c r="V27" s="486"/>
      <c r="W27" s="485">
        <f>SUM('Комунальні по юр. особам'!Y215,'Комунальні по юр. особам'!Y220,'Комунальні по юр. особам'!Y225)</f>
        <v>40</v>
      </c>
      <c r="X27" s="486">
        <f>SUM('Комунальні по юр. особам'!Z215,'Комунальні по юр. особам'!Z220,'Комунальні по юр. особам'!Z225)</f>
        <v>8</v>
      </c>
      <c r="Y27" s="414"/>
      <c r="Z27" s="413">
        <f>SUM('Комунальні по юр. особам'!AB215,'Комунальні по юр. особам'!AB220,'Комунальні по юр. особам'!AB225)</f>
        <v>17</v>
      </c>
      <c r="AA27" s="413">
        <f>SUM('Комунальні по юр. особам'!AC215,'Комунальні по юр. особам'!AC220,'Комунальні по юр. особам'!AC225)</f>
        <v>17</v>
      </c>
      <c r="AB27" s="413"/>
      <c r="AC27" s="413">
        <f>SUM('Комунальні по юр. особам'!AE215,'Комунальні по юр. особам'!AE220,'Комунальні по юр. особам'!AE225)</f>
        <v>36</v>
      </c>
      <c r="AD27" s="415"/>
      <c r="AE27" s="487">
        <f>AVERAGE('Комунальні по юр. особам'!AG215,'Комунальні по юр. особам'!AG220,'Комунальні по юр. особам'!AG225)</f>
        <v>46.6</v>
      </c>
      <c r="AF27" s="488">
        <f>AVERAGE('Комунальні по юр. особам'!AH215,'Комунальні по юр. особам'!AH220,'Комунальні по юр. особам'!AH225)</f>
        <v>18</v>
      </c>
      <c r="AG27" s="566">
        <f>AVERAGE('Комунальні по юр. особам'!AI215,'Комунальні по юр. особам'!AI220,'Комунальні по юр. особам'!AI225)</f>
        <v>10</v>
      </c>
      <c r="AH27" s="552">
        <f>SUM(AL27:AN27)</f>
        <v>48</v>
      </c>
      <c r="AI27" s="69" t="s">
        <v>75</v>
      </c>
      <c r="AJ27" s="55" t="s">
        <v>75</v>
      </c>
      <c r="AK27" s="70" t="s">
        <v>75</v>
      </c>
      <c r="AL27" s="67">
        <f>SUM('Комунальні по юр. особам'!AN215,'Комунальні по юр. особам'!AN220,'Комунальні по юр. особам'!AN225)</f>
        <v>5</v>
      </c>
      <c r="AM27" s="55">
        <f>SUM('Комунальні по юр. особам'!AO215,'Комунальні по юр. особам'!AO220,'Комунальні по юр. особам'!AO225)</f>
        <v>42</v>
      </c>
      <c r="AN27" s="56">
        <f>SUM('Комунальні по юр. особам'!AP215,'Комунальні по юр. особам'!AP220,'Комунальні по юр. особам'!AP225)</f>
        <v>1</v>
      </c>
      <c r="AO27" s="67" t="s">
        <v>75</v>
      </c>
      <c r="AP27" s="55" t="s">
        <v>75</v>
      </c>
      <c r="AQ27" s="55" t="s">
        <v>75</v>
      </c>
      <c r="AR27" s="55" t="s">
        <v>75</v>
      </c>
      <c r="AS27" s="56" t="s">
        <v>75</v>
      </c>
      <c r="AT27" s="528">
        <f>SUM(AU27:BC27)</f>
        <v>1</v>
      </c>
      <c r="AU27" s="484"/>
      <c r="AV27" s="484"/>
      <c r="AW27" s="484"/>
      <c r="AX27" s="484"/>
      <c r="AY27" s="484"/>
      <c r="AZ27" s="484"/>
      <c r="BA27" s="484"/>
      <c r="BB27" s="484"/>
      <c r="BC27" s="529">
        <f>SUM('Комунальні по юр. особам'!BE215,'Комунальні по юр. особам'!BE220,'Комунальні по юр. особам'!BE225)</f>
        <v>1</v>
      </c>
    </row>
    <row r="28" spans="1:55" ht="33.75" customHeight="1" x14ac:dyDescent="0.3">
      <c r="A28" s="702"/>
      <c r="B28" s="190" t="s">
        <v>76</v>
      </c>
      <c r="C28" s="678"/>
      <c r="D28" s="672"/>
      <c r="E28" s="73">
        <f t="shared" si="27"/>
        <v>0</v>
      </c>
      <c r="F28" s="509">
        <f>SUM(G28:J28)</f>
        <v>0</v>
      </c>
      <c r="G28" s="75"/>
      <c r="H28" s="75"/>
      <c r="I28" s="489"/>
      <c r="J28" s="410"/>
      <c r="K28" s="510">
        <f t="shared" si="28"/>
        <v>0</v>
      </c>
      <c r="L28" s="417"/>
      <c r="M28" s="417"/>
      <c r="N28" s="417"/>
      <c r="O28" s="417"/>
      <c r="P28" s="419">
        <f>SUM('Комунальні по юр. особам'!R216,'Комунальні по юр. особам'!R221,'Комунальні по юр. особам'!R226)</f>
        <v>0</v>
      </c>
      <c r="Q28" s="418"/>
      <c r="R28" s="417"/>
      <c r="S28" s="417"/>
      <c r="T28" s="417"/>
      <c r="U28" s="417"/>
      <c r="V28" s="419"/>
      <c r="W28" s="418"/>
      <c r="X28" s="419"/>
      <c r="Y28" s="418"/>
      <c r="Z28" s="417"/>
      <c r="AA28" s="417"/>
      <c r="AB28" s="417"/>
      <c r="AC28" s="417"/>
      <c r="AD28" s="419"/>
      <c r="AE28" s="158"/>
      <c r="AF28" s="174"/>
      <c r="AG28" s="559"/>
      <c r="AH28" s="546">
        <f>SUM(AL28:AN28)</f>
        <v>0</v>
      </c>
      <c r="AI28" s="84" t="s">
        <v>77</v>
      </c>
      <c r="AJ28" s="75" t="s">
        <v>77</v>
      </c>
      <c r="AK28" s="85" t="s">
        <v>77</v>
      </c>
      <c r="AL28" s="82"/>
      <c r="AM28" s="75"/>
      <c r="AN28" s="76"/>
      <c r="AO28" s="82" t="s">
        <v>75</v>
      </c>
      <c r="AP28" s="75" t="s">
        <v>75</v>
      </c>
      <c r="AQ28" s="75" t="s">
        <v>75</v>
      </c>
      <c r="AR28" s="75" t="s">
        <v>75</v>
      </c>
      <c r="AS28" s="76" t="s">
        <v>75</v>
      </c>
      <c r="AT28" s="86">
        <f t="shared" ref="AT28:AT31" si="29">SUM(AU28:BC28)</f>
        <v>0</v>
      </c>
      <c r="AU28" s="417"/>
      <c r="AV28" s="417"/>
      <c r="AW28" s="417"/>
      <c r="AX28" s="417"/>
      <c r="AY28" s="417"/>
      <c r="AZ28" s="417"/>
      <c r="BA28" s="417"/>
      <c r="BB28" s="417"/>
      <c r="BC28" s="511"/>
    </row>
    <row r="29" spans="1:55" ht="33.75" customHeight="1" x14ac:dyDescent="0.3">
      <c r="A29" s="702"/>
      <c r="B29" s="190" t="s">
        <v>78</v>
      </c>
      <c r="C29" s="678"/>
      <c r="D29" s="672"/>
      <c r="E29" s="73">
        <f t="shared" si="27"/>
        <v>0</v>
      </c>
      <c r="F29" s="509">
        <f t="shared" ref="F29:F31" si="30">SUM(G29:J29)</f>
        <v>0</v>
      </c>
      <c r="G29" s="75"/>
      <c r="H29" s="75"/>
      <c r="I29" s="75"/>
      <c r="J29" s="410"/>
      <c r="K29" s="510"/>
      <c r="L29" s="417"/>
      <c r="M29" s="417"/>
      <c r="N29" s="417"/>
      <c r="O29" s="417"/>
      <c r="P29" s="419">
        <f>SUM('Комунальні по юр. особам'!R217,'Комунальні по юр. особам'!R222,'Комунальні по юр. особам'!R227)</f>
        <v>0</v>
      </c>
      <c r="Q29" s="418"/>
      <c r="R29" s="417"/>
      <c r="S29" s="417"/>
      <c r="T29" s="417"/>
      <c r="U29" s="417"/>
      <c r="V29" s="419"/>
      <c r="W29" s="418"/>
      <c r="X29" s="419"/>
      <c r="Y29" s="418"/>
      <c r="Z29" s="417"/>
      <c r="AA29" s="417"/>
      <c r="AB29" s="417"/>
      <c r="AC29" s="417"/>
      <c r="AD29" s="419"/>
      <c r="AE29" s="158"/>
      <c r="AF29" s="174"/>
      <c r="AG29" s="559"/>
      <c r="AH29" s="546">
        <f>SUM(AI29:AK29)</f>
        <v>0</v>
      </c>
      <c r="AI29" s="84"/>
      <c r="AJ29" s="75"/>
      <c r="AK29" s="76"/>
      <c r="AL29" s="82" t="s">
        <v>75</v>
      </c>
      <c r="AM29" s="75" t="s">
        <v>75</v>
      </c>
      <c r="AN29" s="85" t="s">
        <v>75</v>
      </c>
      <c r="AO29" s="82" t="s">
        <v>75</v>
      </c>
      <c r="AP29" s="75" t="s">
        <v>75</v>
      </c>
      <c r="AQ29" s="75" t="s">
        <v>75</v>
      </c>
      <c r="AR29" s="75" t="s">
        <v>75</v>
      </c>
      <c r="AS29" s="76" t="s">
        <v>75</v>
      </c>
      <c r="AT29" s="86">
        <f t="shared" si="29"/>
        <v>0</v>
      </c>
      <c r="AU29" s="417"/>
      <c r="AV29" s="417"/>
      <c r="AW29" s="417"/>
      <c r="AX29" s="417"/>
      <c r="AY29" s="417"/>
      <c r="AZ29" s="417"/>
      <c r="BA29" s="417"/>
      <c r="BB29" s="417"/>
      <c r="BC29" s="511"/>
    </row>
    <row r="30" spans="1:55" ht="33.75" customHeight="1" x14ac:dyDescent="0.3">
      <c r="A30" s="702"/>
      <c r="B30" s="190" t="s">
        <v>79</v>
      </c>
      <c r="C30" s="678"/>
      <c r="D30" s="672"/>
      <c r="E30" s="73">
        <f t="shared" ref="E30:E31" si="31">SUM(K30,AT30)</f>
        <v>357</v>
      </c>
      <c r="F30" s="509">
        <f t="shared" si="30"/>
        <v>26</v>
      </c>
      <c r="G30" s="75">
        <f>SUM('Комунальні по юр. особам'!I218,'Комунальні по юр. особам'!I223,'Комунальні по юр. особам'!I228)</f>
        <v>15</v>
      </c>
      <c r="H30" s="75">
        <f>SUM('Комунальні по юр. особам'!J218,'Комунальні по юр. особам'!J223,'Комунальні по юр. особам'!J228)</f>
        <v>3</v>
      </c>
      <c r="I30" s="75">
        <f>SUM('Комунальні по юр. особам'!K218,'Комунальні по юр. особам'!K223,'Комунальні по юр. особам'!K228)</f>
        <v>8</v>
      </c>
      <c r="J30" s="410"/>
      <c r="K30" s="510">
        <f t="shared" ref="K30:K31" si="32">IF(AND(SUM(L30:P30)=SUM(W30:X30),SUM(Q30:V30)=SUM(W30:X30)),SUM(L30:P30),"ПЕРЕВІРТЕ ПРАВИЛЬНІСТЬ ДАНИХ")</f>
        <v>350</v>
      </c>
      <c r="L30" s="417"/>
      <c r="M30" s="417"/>
      <c r="N30" s="417"/>
      <c r="O30" s="417"/>
      <c r="P30" s="419">
        <f>SUM('Комунальні по юр. особам'!R218,'Комунальні по юр. особам'!R223,'Комунальні по юр. особам'!R228)</f>
        <v>350</v>
      </c>
      <c r="Q30" s="418">
        <f>SUM('Комунальні по юр. особам'!S218,'Комунальні по юр. особам'!S223,'Комунальні по юр. особам'!S228)</f>
        <v>79</v>
      </c>
      <c r="R30" s="417"/>
      <c r="S30" s="417"/>
      <c r="T30" s="417">
        <f>SUM('Комунальні по юр. особам'!V218,'Комунальні по юр. особам'!V223,'Комунальні по юр. особам'!V228)</f>
        <v>266</v>
      </c>
      <c r="U30" s="417">
        <f>SUM('Комунальні по юр. особам'!W218,'Комунальні по юр. особам'!W223,'Комунальні по юр. особам'!W228)</f>
        <v>5</v>
      </c>
      <c r="V30" s="419"/>
      <c r="W30" s="418">
        <f>SUM('Комунальні по юр. особам'!Y218,'Комунальні по юр. особам'!Y223,'Комунальні по юр. особам'!Y228)</f>
        <v>317</v>
      </c>
      <c r="X30" s="419">
        <f>SUM('Комунальні по юр. особам'!Z218,'Комунальні по юр. особам'!Z223,'Комунальні по юр. особам'!Z228)</f>
        <v>33</v>
      </c>
      <c r="Y30" s="418"/>
      <c r="Z30" s="417">
        <f>SUM('Комунальні по юр. особам'!AB218,'Комунальні по юр. особам'!AB223,'Комунальні по юр. особам'!AB228)</f>
        <v>101</v>
      </c>
      <c r="AA30" s="417">
        <f>SUM('Комунальні по юр. особам'!AC218,'Комунальні по юр. особам'!AC223,'Комунальні по юр. особам'!AC228)</f>
        <v>101</v>
      </c>
      <c r="AB30" s="417">
        <f>SUM('Комунальні по юр. особам'!AD218,'Комунальні по юр. особам'!AD223,'Комунальні по юр. особам'!AD228)</f>
        <v>11</v>
      </c>
      <c r="AC30" s="417">
        <f>SUM('Комунальні по юр. особам'!AE218,'Комунальні по юр. особам'!AE223,'Комунальні по юр. особам'!AE228)</f>
        <v>186</v>
      </c>
      <c r="AD30" s="419">
        <f>SUM('Комунальні по юр. особам'!AF218,'Комунальні по юр. особам'!AF223,'Комунальні по юр. особам'!AF228)</f>
        <v>16</v>
      </c>
      <c r="AE30" s="158">
        <f>AVERAGE('Комунальні по юр. особам'!AG218,'Комунальні по юр. особам'!AG223,'Комунальні по юр. особам'!AG228)</f>
        <v>40.666666666666664</v>
      </c>
      <c r="AF30" s="174">
        <f>AVERAGE('Комунальні по юр. особам'!AH218,'Комунальні по юр. особам'!AH223,'Комунальні по юр. особам'!AH228)</f>
        <v>20</v>
      </c>
      <c r="AG30" s="559">
        <f>AVERAGE('Комунальні по юр. особам'!AI218,'Комунальні по юр. особам'!AI223,'Комунальні по юр. особам'!AI228)</f>
        <v>95.083333333333329</v>
      </c>
      <c r="AH30" s="547">
        <f>SUM(AO30:AS30)</f>
        <v>332</v>
      </c>
      <c r="AI30" s="84" t="s">
        <v>77</v>
      </c>
      <c r="AJ30" s="75" t="s">
        <v>77</v>
      </c>
      <c r="AK30" s="85" t="s">
        <v>77</v>
      </c>
      <c r="AL30" s="82" t="s">
        <v>75</v>
      </c>
      <c r="AM30" s="75" t="s">
        <v>75</v>
      </c>
      <c r="AN30" s="85" t="s">
        <v>75</v>
      </c>
      <c r="AO30" s="122">
        <f>SUM('Комунальні по юр. особам'!AQ218,'Комунальні по юр. особам'!AQ223,'Комунальні по юр. особам'!AQ228)</f>
        <v>21</v>
      </c>
      <c r="AP30" s="123">
        <f>SUM('Комунальні по юр. особам'!AR218,'Комунальні по юр. особам'!AR223,'Комунальні по юр. особам'!AR228)</f>
        <v>41</v>
      </c>
      <c r="AQ30" s="123">
        <f>SUM('Комунальні по юр. особам'!AS218,'Комунальні по юр. особам'!AS223,'Комунальні по юр. особам'!AS228)</f>
        <v>231</v>
      </c>
      <c r="AR30" s="123">
        <f>SUM('Комунальні по юр. особам'!AT218,'Комунальні по юр. особам'!AT223,'Комунальні по юр. особам'!AT228)</f>
        <v>38</v>
      </c>
      <c r="AS30" s="154">
        <f>SUM('Комунальні по юр. особам'!AU218,'Комунальні по юр. особам'!AU223,'Комунальні по юр. особам'!AU228)</f>
        <v>1</v>
      </c>
      <c r="AT30" s="86">
        <f t="shared" si="29"/>
        <v>7</v>
      </c>
      <c r="AU30" s="417"/>
      <c r="AV30" s="417">
        <f>SUM('Комунальні по юр. особам'!AX218,'Комунальні по юр. особам'!AX223,'Комунальні по юр. особам'!AX228)</f>
        <v>1</v>
      </c>
      <c r="AW30" s="417"/>
      <c r="AX30" s="417">
        <f>SUM('Комунальні по юр. особам'!AZ218,'Комунальні по юр. особам'!AZ223,'Комунальні по юр. особам'!AZ228)</f>
        <v>2</v>
      </c>
      <c r="AY30" s="417">
        <f>SUM('Комунальні по юр. особам'!BA218,'Комунальні по юр. особам'!BA223,'Комунальні по юр. особам'!BA228)</f>
        <v>1</v>
      </c>
      <c r="AZ30" s="417"/>
      <c r="BA30" s="417">
        <f>SUM('Комунальні по юр. особам'!BC218,'Комунальні по юр. особам'!BC223,'Комунальні по юр. особам'!BC228)</f>
        <v>1</v>
      </c>
      <c r="BB30" s="417">
        <f>SUM('Комунальні по юр. особам'!BD218,'Комунальні по юр. особам'!BD223,'Комунальні по юр. особам'!BD228)</f>
        <v>2</v>
      </c>
      <c r="BC30" s="511"/>
    </row>
    <row r="31" spans="1:55" ht="33.75" customHeight="1" thickBot="1" x14ac:dyDescent="0.35">
      <c r="A31" s="702"/>
      <c r="B31" s="191" t="s">
        <v>80</v>
      </c>
      <c r="C31" s="678"/>
      <c r="D31" s="734"/>
      <c r="E31" s="128">
        <f t="shared" si="31"/>
        <v>0</v>
      </c>
      <c r="F31" s="512">
        <f t="shared" si="30"/>
        <v>0</v>
      </c>
      <c r="G31" s="356"/>
      <c r="H31" s="356"/>
      <c r="I31" s="356"/>
      <c r="J31" s="420"/>
      <c r="K31" s="513">
        <f t="shared" si="32"/>
        <v>0</v>
      </c>
      <c r="L31" s="421"/>
      <c r="M31" s="421"/>
      <c r="N31" s="421"/>
      <c r="O31" s="421"/>
      <c r="P31" s="423">
        <f>SUM('Комунальні по юр. особам'!R219,'Комунальні по юр. особам'!R224,'Комунальні по юр. особам'!R229)</f>
        <v>0</v>
      </c>
      <c r="Q31" s="422"/>
      <c r="R31" s="421"/>
      <c r="S31" s="421"/>
      <c r="T31" s="421"/>
      <c r="U31" s="421"/>
      <c r="V31" s="423"/>
      <c r="W31" s="422"/>
      <c r="X31" s="423"/>
      <c r="Y31" s="101"/>
      <c r="Z31" s="424"/>
      <c r="AA31" s="424"/>
      <c r="AB31" s="424"/>
      <c r="AC31" s="424"/>
      <c r="AD31" s="102"/>
      <c r="AE31" s="425"/>
      <c r="AF31" s="426"/>
      <c r="AG31" s="560"/>
      <c r="AH31" s="548">
        <f>SUM(AO31:AS31)</f>
        <v>0</v>
      </c>
      <c r="AI31" s="105" t="s">
        <v>75</v>
      </c>
      <c r="AJ31" s="92" t="s">
        <v>75</v>
      </c>
      <c r="AK31" s="106" t="s">
        <v>75</v>
      </c>
      <c r="AL31" s="103" t="s">
        <v>75</v>
      </c>
      <c r="AM31" s="92" t="s">
        <v>77</v>
      </c>
      <c r="AN31" s="106" t="s">
        <v>77</v>
      </c>
      <c r="AO31" s="427"/>
      <c r="AP31" s="428"/>
      <c r="AQ31" s="428"/>
      <c r="AR31" s="428"/>
      <c r="AS31" s="429"/>
      <c r="AT31" s="514">
        <f t="shared" si="29"/>
        <v>0</v>
      </c>
      <c r="AU31" s="421"/>
      <c r="AV31" s="421"/>
      <c r="AW31" s="421"/>
      <c r="AX31" s="421"/>
      <c r="AY31" s="421"/>
      <c r="AZ31" s="421"/>
      <c r="BA31" s="421"/>
      <c r="BB31" s="421"/>
      <c r="BC31" s="515"/>
    </row>
    <row r="32" spans="1:55" ht="33.75" customHeight="1" thickBot="1" x14ac:dyDescent="0.35">
      <c r="A32" s="703"/>
      <c r="B32" s="766" t="s">
        <v>478</v>
      </c>
      <c r="C32" s="695"/>
      <c r="D32" s="767"/>
      <c r="E32" s="434">
        <f t="shared" ref="E32:AD32" si="33">SUM(E27:E31)</f>
        <v>406</v>
      </c>
      <c r="F32" s="516">
        <f t="shared" si="33"/>
        <v>29</v>
      </c>
      <c r="G32" s="430">
        <f t="shared" si="33"/>
        <v>17</v>
      </c>
      <c r="H32" s="430">
        <f t="shared" si="33"/>
        <v>3</v>
      </c>
      <c r="I32" s="430">
        <f t="shared" si="33"/>
        <v>9</v>
      </c>
      <c r="J32" s="431">
        <f t="shared" si="33"/>
        <v>0</v>
      </c>
      <c r="K32" s="437">
        <f t="shared" si="33"/>
        <v>398</v>
      </c>
      <c r="L32" s="430">
        <f t="shared" si="33"/>
        <v>0</v>
      </c>
      <c r="M32" s="430">
        <f t="shared" si="33"/>
        <v>0</v>
      </c>
      <c r="N32" s="430">
        <f t="shared" si="33"/>
        <v>0</v>
      </c>
      <c r="O32" s="430">
        <f t="shared" si="33"/>
        <v>0</v>
      </c>
      <c r="P32" s="434">
        <f t="shared" si="33"/>
        <v>398</v>
      </c>
      <c r="Q32" s="433">
        <f t="shared" si="33"/>
        <v>92</v>
      </c>
      <c r="R32" s="430">
        <f t="shared" si="33"/>
        <v>0</v>
      </c>
      <c r="S32" s="430">
        <f t="shared" si="33"/>
        <v>0</v>
      </c>
      <c r="T32" s="430">
        <f t="shared" si="33"/>
        <v>295</v>
      </c>
      <c r="U32" s="430">
        <f t="shared" si="33"/>
        <v>11</v>
      </c>
      <c r="V32" s="434">
        <f t="shared" si="33"/>
        <v>0</v>
      </c>
      <c r="W32" s="433">
        <f t="shared" si="33"/>
        <v>357</v>
      </c>
      <c r="X32" s="434">
        <f t="shared" si="33"/>
        <v>41</v>
      </c>
      <c r="Y32" s="433">
        <f t="shared" si="33"/>
        <v>0</v>
      </c>
      <c r="Z32" s="430">
        <f t="shared" si="33"/>
        <v>118</v>
      </c>
      <c r="AA32" s="430">
        <f t="shared" si="33"/>
        <v>118</v>
      </c>
      <c r="AB32" s="430">
        <f t="shared" si="33"/>
        <v>11</v>
      </c>
      <c r="AC32" s="430">
        <f t="shared" si="33"/>
        <v>222</v>
      </c>
      <c r="AD32" s="434">
        <f t="shared" si="33"/>
        <v>16</v>
      </c>
      <c r="AE32" s="435">
        <f>AVERAGE(AE27,AE30)</f>
        <v>43.633333333333333</v>
      </c>
      <c r="AF32" s="436">
        <f t="shared" ref="AF32:AG32" si="34">AVERAGE(AF27,AF30)</f>
        <v>19</v>
      </c>
      <c r="AG32" s="501">
        <f t="shared" si="34"/>
        <v>52.541666666666664</v>
      </c>
      <c r="AH32" s="549">
        <f t="shared" ref="AH32:BC32" si="35">SUM(AH27:AH31)</f>
        <v>380</v>
      </c>
      <c r="AI32" s="437">
        <f t="shared" si="35"/>
        <v>0</v>
      </c>
      <c r="AJ32" s="430">
        <f t="shared" si="35"/>
        <v>0</v>
      </c>
      <c r="AK32" s="434">
        <f t="shared" si="35"/>
        <v>0</v>
      </c>
      <c r="AL32" s="433">
        <f t="shared" si="35"/>
        <v>5</v>
      </c>
      <c r="AM32" s="430">
        <f t="shared" si="35"/>
        <v>42</v>
      </c>
      <c r="AN32" s="434">
        <f t="shared" si="35"/>
        <v>1</v>
      </c>
      <c r="AO32" s="433">
        <f t="shared" si="35"/>
        <v>21</v>
      </c>
      <c r="AP32" s="430">
        <f t="shared" si="35"/>
        <v>41</v>
      </c>
      <c r="AQ32" s="430">
        <f t="shared" si="35"/>
        <v>231</v>
      </c>
      <c r="AR32" s="430">
        <f t="shared" si="35"/>
        <v>38</v>
      </c>
      <c r="AS32" s="434">
        <f t="shared" si="35"/>
        <v>1</v>
      </c>
      <c r="AT32" s="433">
        <f t="shared" si="35"/>
        <v>8</v>
      </c>
      <c r="AU32" s="430">
        <f t="shared" si="35"/>
        <v>0</v>
      </c>
      <c r="AV32" s="430">
        <f t="shared" si="35"/>
        <v>1</v>
      </c>
      <c r="AW32" s="430">
        <f t="shared" si="35"/>
        <v>0</v>
      </c>
      <c r="AX32" s="430">
        <f t="shared" si="35"/>
        <v>2</v>
      </c>
      <c r="AY32" s="430">
        <f t="shared" si="35"/>
        <v>1</v>
      </c>
      <c r="AZ32" s="430">
        <f t="shared" si="35"/>
        <v>0</v>
      </c>
      <c r="BA32" s="430">
        <f t="shared" si="35"/>
        <v>1</v>
      </c>
      <c r="BB32" s="430">
        <f t="shared" si="35"/>
        <v>2</v>
      </c>
      <c r="BC32" s="494">
        <f t="shared" si="35"/>
        <v>1</v>
      </c>
    </row>
    <row r="33" spans="1:55" ht="33.75" customHeight="1" x14ac:dyDescent="0.3">
      <c r="A33" s="769" t="s">
        <v>170</v>
      </c>
      <c r="B33" s="189" t="s">
        <v>74</v>
      </c>
      <c r="C33" s="770">
        <f>SUM('Комунальні по юр. особам'!E230:E234,'Комунальні по юр. особам'!E235:E239,'Комунальні по юр. особам'!E240:E244,'Комунальні по юр. особам'!E245:E249,'Комунальні по юр. особам'!E250:E254,'Комунальні по юр. особам'!E255:E259)</f>
        <v>670</v>
      </c>
      <c r="D33" s="771">
        <f>C33-SUM(K33:K37)</f>
        <v>55</v>
      </c>
      <c r="E33" s="53">
        <f t="shared" ref="E33:E37" si="36">SUM(K33,AT33)</f>
        <v>74</v>
      </c>
      <c r="F33" s="519">
        <f t="shared" ref="F33:F37" si="37">SUM(G33:J33)</f>
        <v>1</v>
      </c>
      <c r="G33" s="55"/>
      <c r="H33" s="55">
        <f>SUM('Комунальні по юр. особам'!J230,'Комунальні по юр. особам'!J235,'Комунальні по юр. особам'!J240,'Комунальні по юр. особам'!J245,'Комунальні по юр. особам'!J250,'Комунальні по юр. особам'!J255)</f>
        <v>1</v>
      </c>
      <c r="I33" s="55"/>
      <c r="J33" s="438"/>
      <c r="K33" s="507">
        <f t="shared" ref="K33:K37" si="38">IF(AND(SUM(L33:P33)=SUM(W33:X33),SUM(Q33:V33)=SUM(W33:X33)),SUM(L33:P33),"ПЕРЕВІРТЕ ПРАВИЛЬНІСТЬ ДАНИХ")</f>
        <v>73</v>
      </c>
      <c r="L33" s="413">
        <f>SUM('Комунальні по юр. особам'!N230,'Комунальні по юр. особам'!N235,'Комунальні по юр. особам'!N240,'Комунальні по юр. особам'!N245,'Комунальні по юр. особам'!N250,'Комунальні по юр. особам'!N255)</f>
        <v>73</v>
      </c>
      <c r="M33" s="413"/>
      <c r="N33" s="413"/>
      <c r="O33" s="413"/>
      <c r="P33" s="415"/>
      <c r="Q33" s="414">
        <f>SUM('Комунальні по юр. особам'!S230,'Комунальні по юр. особам'!S235,'Комунальні по юр. особам'!S240,'Комунальні по юр. особам'!S245,'Комунальні по юр. особам'!S250,'Комунальні по юр. особам'!S255)</f>
        <v>3</v>
      </c>
      <c r="R33" s="413"/>
      <c r="S33" s="413"/>
      <c r="T33" s="413">
        <f>SUM('Комунальні по юр. особам'!V230,'Комунальні по юр. особам'!V235,'Комунальні по юр. особам'!V240,'Комунальні по юр. особам'!V245,'Комунальні по юр. особам'!V250,'Комунальні по юр. особам'!V255)</f>
        <v>65</v>
      </c>
      <c r="U33" s="413">
        <f>SUM('Комунальні по юр. особам'!W230,'Комунальні по юр. особам'!W235,'Комунальні по юр. особам'!W240,'Комунальні по юр. особам'!W245,'Комунальні по юр. особам'!W250,'Комунальні по юр. особам'!W255)</f>
        <v>5</v>
      </c>
      <c r="V33" s="415"/>
      <c r="W33" s="414">
        <f>SUM('Комунальні по юр. особам'!Y230,'Комунальні по юр. особам'!Y235,'Комунальні по юр. особам'!Y240,'Комунальні по юр. особам'!Y245,'Комунальні по юр. особам'!Y250,'Комунальні по юр. особам'!Y255)</f>
        <v>69</v>
      </c>
      <c r="X33" s="415">
        <f>SUM('Комунальні по юр. особам'!Z230,'Комунальні по юр. особам'!Z235,'Комунальні по юр. особам'!Z240,'Комунальні по юр. особам'!Z245,'Комунальні по юр. особам'!Z250,'Комунальні по юр. особам'!Z255)</f>
        <v>4</v>
      </c>
      <c r="Y33" s="414"/>
      <c r="Z33" s="413">
        <f>SUM('Комунальні по юр. особам'!AB230,'Комунальні по юр. особам'!AB235,'Комунальні по юр. особам'!AB240,'Комунальні по юр. особам'!AB245,'Комунальні по юр. особам'!AB250,'Комунальні по юр. особам'!AB255)</f>
        <v>25</v>
      </c>
      <c r="AA33" s="413">
        <f>SUM('Комунальні по юр. особам'!AC230,'Комунальні по юр. особам'!AC235,'Комунальні по юр. особам'!AC240,'Комунальні по юр. особам'!AC245,'Комунальні по юр. особам'!AC250,'Комунальні по юр. особам'!AC255)</f>
        <v>24</v>
      </c>
      <c r="AB33" s="413">
        <f>SUM('Комунальні по юр. особам'!AD230,'Комунальні по юр. особам'!AD235,'Комунальні по юр. особам'!AD240,'Комунальні по юр. особам'!AD245,'Комунальні по юр. особам'!AD250,'Комунальні по юр. особам'!AD255)</f>
        <v>15</v>
      </c>
      <c r="AC33" s="413">
        <f>SUM('Комунальні по юр. особам'!AE230,'Комунальні по юр. особам'!AE235,'Комунальні по юр. особам'!AE240,'Комунальні по юр. особам'!AE245,'Комунальні по юр. особам'!AE250,'Комунальні по юр. особам'!AE255)</f>
        <v>51</v>
      </c>
      <c r="AD33" s="415"/>
      <c r="AE33" s="171">
        <f>AVERAGE('Комунальні по юр. особам'!AG230,'Комунальні по юр. особам'!AG235,'Комунальні по юр. особам'!AG240,'Комунальні по юр. особам'!AG245,'Комунальні по юр. особам'!AG250,'Комунальні по юр. особам'!AG255)</f>
        <v>38.5</v>
      </c>
      <c r="AF33" s="416">
        <f>AVERAGE('Комунальні по юр. особам'!AH230,'Комунальні по юр. особам'!AH235,'Комунальні по юр. особам'!AH240,'Комунальні по юр. особам'!AH245,'Комунальні по юр. особам'!AH250,'Комунальні по юр. особам'!AH255)</f>
        <v>19</v>
      </c>
      <c r="AG33" s="558">
        <f>AVERAGE('Комунальні по юр. особам'!AI230,'Комунальні по юр. особам'!AI235,'Комунальні по юр. особам'!AI240,'Комунальні по юр. особам'!AI245,'Комунальні по юр. особам'!AI250,'Комунальні по юр. особам'!AI255)</f>
        <v>13.55</v>
      </c>
      <c r="AH33" s="545">
        <f>SUM(AL33:AN33)</f>
        <v>73</v>
      </c>
      <c r="AI33" s="69" t="s">
        <v>75</v>
      </c>
      <c r="AJ33" s="55" t="s">
        <v>75</v>
      </c>
      <c r="AK33" s="70" t="s">
        <v>75</v>
      </c>
      <c r="AL33" s="67">
        <f>SUM('Комунальні по юр. особам'!AN230,'Комунальні по юр. особам'!AN235,'Комунальні по юр. особам'!AN240,'Комунальні по юр. особам'!AN245,'Комунальні по юр. особам'!AN250,'Комунальні по юр. особам'!AN255)</f>
        <v>6</v>
      </c>
      <c r="AM33" s="55">
        <f>SUM('Комунальні по юр. особам'!AO230,'Комунальні по юр. особам'!AO235,'Комунальні по юр. особам'!AO240,'Комунальні по юр. особам'!AO245,'Комунальні по юр. особам'!AO250,'Комунальні по юр. особам'!AO255)</f>
        <v>67</v>
      </c>
      <c r="AN33" s="56">
        <f>SUM('Комунальні по юр. особам'!AP230,'Комунальні по юр. особам'!AP235,'Комунальні по юр. особам'!AP240,'Комунальні по юр. особам'!AP245,'Комунальні по юр. особам'!AP250,'Комунальні по юр. особам'!AP255)</f>
        <v>0</v>
      </c>
      <c r="AO33" s="67" t="s">
        <v>75</v>
      </c>
      <c r="AP33" s="55" t="s">
        <v>75</v>
      </c>
      <c r="AQ33" s="55" t="s">
        <v>75</v>
      </c>
      <c r="AR33" s="55" t="s">
        <v>75</v>
      </c>
      <c r="AS33" s="56" t="s">
        <v>75</v>
      </c>
      <c r="AT33" s="71">
        <f>SUM(AU33:BC33)</f>
        <v>1</v>
      </c>
      <c r="AU33" s="413"/>
      <c r="AV33" s="413"/>
      <c r="AW33" s="413"/>
      <c r="AX33" s="413"/>
      <c r="AY33" s="413">
        <f>SUM('Комунальні по юр. особам'!BA230,'Комунальні по юр. особам'!BA235,'Комунальні по юр. особам'!BA240,'Комунальні по юр. особам'!BA245,'Комунальні по юр. особам'!BA250,'Комунальні по юр. особам'!BA255)</f>
        <v>1</v>
      </c>
      <c r="AZ33" s="413"/>
      <c r="BA33" s="413"/>
      <c r="BB33" s="413"/>
      <c r="BC33" s="508"/>
    </row>
    <row r="34" spans="1:55" ht="33.75" customHeight="1" x14ac:dyDescent="0.3">
      <c r="A34" s="702"/>
      <c r="B34" s="190" t="s">
        <v>76</v>
      </c>
      <c r="C34" s="678"/>
      <c r="D34" s="672"/>
      <c r="E34" s="73">
        <f t="shared" si="36"/>
        <v>0</v>
      </c>
      <c r="F34" s="509">
        <f t="shared" si="37"/>
        <v>0</v>
      </c>
      <c r="G34" s="75"/>
      <c r="H34" s="75"/>
      <c r="I34" s="75"/>
      <c r="J34" s="410"/>
      <c r="K34" s="510">
        <f t="shared" si="38"/>
        <v>0</v>
      </c>
      <c r="L34" s="417"/>
      <c r="M34" s="417"/>
      <c r="N34" s="417"/>
      <c r="O34" s="417"/>
      <c r="P34" s="419"/>
      <c r="Q34" s="418"/>
      <c r="R34" s="417"/>
      <c r="S34" s="417"/>
      <c r="T34" s="417"/>
      <c r="U34" s="417"/>
      <c r="V34" s="419"/>
      <c r="W34" s="418"/>
      <c r="X34" s="419"/>
      <c r="Y34" s="418"/>
      <c r="Z34" s="417"/>
      <c r="AA34" s="417"/>
      <c r="AB34" s="417"/>
      <c r="AC34" s="417"/>
      <c r="AD34" s="419"/>
      <c r="AE34" s="158"/>
      <c r="AF34" s="174"/>
      <c r="AG34" s="559"/>
      <c r="AH34" s="546">
        <f>SUM(AL34:AN35)</f>
        <v>0</v>
      </c>
      <c r="AI34" s="84" t="s">
        <v>77</v>
      </c>
      <c r="AJ34" s="75" t="s">
        <v>77</v>
      </c>
      <c r="AK34" s="85" t="s">
        <v>77</v>
      </c>
      <c r="AL34" s="82"/>
      <c r="AM34" s="75"/>
      <c r="AN34" s="76"/>
      <c r="AO34" s="82" t="s">
        <v>75</v>
      </c>
      <c r="AP34" s="75" t="s">
        <v>75</v>
      </c>
      <c r="AQ34" s="75" t="s">
        <v>75</v>
      </c>
      <c r="AR34" s="75" t="s">
        <v>75</v>
      </c>
      <c r="AS34" s="76" t="s">
        <v>75</v>
      </c>
      <c r="AT34" s="86">
        <f t="shared" ref="AT34:AT37" si="39">SUM(AU34:BC34)</f>
        <v>0</v>
      </c>
      <c r="AU34" s="417"/>
      <c r="AV34" s="417"/>
      <c r="AW34" s="417"/>
      <c r="AX34" s="417"/>
      <c r="AY34" s="417"/>
      <c r="AZ34" s="417"/>
      <c r="BA34" s="417"/>
      <c r="BB34" s="417"/>
      <c r="BC34" s="511"/>
    </row>
    <row r="35" spans="1:55" ht="33.75" customHeight="1" x14ac:dyDescent="0.3">
      <c r="A35" s="702"/>
      <c r="B35" s="190" t="s">
        <v>78</v>
      </c>
      <c r="C35" s="678"/>
      <c r="D35" s="672"/>
      <c r="E35" s="73">
        <f t="shared" si="36"/>
        <v>0</v>
      </c>
      <c r="F35" s="509">
        <f t="shared" si="37"/>
        <v>0</v>
      </c>
      <c r="G35" s="75"/>
      <c r="H35" s="75"/>
      <c r="I35" s="75"/>
      <c r="J35" s="410"/>
      <c r="K35" s="510">
        <f t="shared" si="38"/>
        <v>0</v>
      </c>
      <c r="L35" s="417"/>
      <c r="M35" s="417"/>
      <c r="N35" s="417"/>
      <c r="O35" s="417"/>
      <c r="P35" s="419"/>
      <c r="Q35" s="418"/>
      <c r="R35" s="417"/>
      <c r="S35" s="417"/>
      <c r="T35" s="417"/>
      <c r="U35" s="417"/>
      <c r="V35" s="419"/>
      <c r="W35" s="418"/>
      <c r="X35" s="419"/>
      <c r="Y35" s="418"/>
      <c r="Z35" s="417"/>
      <c r="AA35" s="417"/>
      <c r="AB35" s="417"/>
      <c r="AC35" s="417"/>
      <c r="AD35" s="419"/>
      <c r="AE35" s="158"/>
      <c r="AF35" s="174"/>
      <c r="AG35" s="559"/>
      <c r="AH35" s="546">
        <f>SUM(AI35:AK36)</f>
        <v>0</v>
      </c>
      <c r="AI35" s="84"/>
      <c r="AJ35" s="75"/>
      <c r="AK35" s="76"/>
      <c r="AL35" s="82" t="s">
        <v>75</v>
      </c>
      <c r="AM35" s="75" t="s">
        <v>75</v>
      </c>
      <c r="AN35" s="85" t="s">
        <v>75</v>
      </c>
      <c r="AO35" s="82" t="s">
        <v>75</v>
      </c>
      <c r="AP35" s="75" t="s">
        <v>75</v>
      </c>
      <c r="AQ35" s="75" t="s">
        <v>75</v>
      </c>
      <c r="AR35" s="75" t="s">
        <v>75</v>
      </c>
      <c r="AS35" s="76" t="s">
        <v>75</v>
      </c>
      <c r="AT35" s="86">
        <f t="shared" si="39"/>
        <v>0</v>
      </c>
      <c r="AU35" s="417"/>
      <c r="AV35" s="417"/>
      <c r="AW35" s="417"/>
      <c r="AX35" s="417"/>
      <c r="AY35" s="417"/>
      <c r="AZ35" s="417"/>
      <c r="BA35" s="417"/>
      <c r="BB35" s="417"/>
      <c r="BC35" s="511"/>
    </row>
    <row r="36" spans="1:55" ht="33.75" customHeight="1" x14ac:dyDescent="0.3">
      <c r="A36" s="702"/>
      <c r="B36" s="190" t="s">
        <v>79</v>
      </c>
      <c r="C36" s="678"/>
      <c r="D36" s="672"/>
      <c r="E36" s="73">
        <f t="shared" si="36"/>
        <v>561</v>
      </c>
      <c r="F36" s="509">
        <f t="shared" si="37"/>
        <v>16</v>
      </c>
      <c r="G36" s="75">
        <f>SUM('Комунальні по юр. особам'!I233,'Комунальні по юр. особам'!I238,'Комунальні по юр. особам'!I243,'Комунальні по юр. особам'!I248,'Комунальні по юр. особам'!I253,'Комунальні по юр. особам'!I258)</f>
        <v>3</v>
      </c>
      <c r="H36" s="75">
        <f>SUM('Комунальні по юр. особам'!J233,'Комунальні по юр. особам'!J238,'Комунальні по юр. особам'!J243,'Комунальні по юр. особам'!J248,'Комунальні по юр. особам'!J253,'Комунальні по юр. особам'!J258)</f>
        <v>6</v>
      </c>
      <c r="I36" s="75">
        <f>SUM('Комунальні по юр. особам'!K233,'Комунальні по юр. особам'!K238,'Комунальні по юр. особам'!K243,'Комунальні по юр. особам'!K248,'Комунальні по юр. особам'!K253,'Комунальні по юр. особам'!K258)</f>
        <v>7</v>
      </c>
      <c r="J36" s="410"/>
      <c r="K36" s="510">
        <f t="shared" si="38"/>
        <v>542</v>
      </c>
      <c r="L36" s="417">
        <f>SUM('Комунальні по юр. особам'!N233,'Комунальні по юр. особам'!N238,'Комунальні по юр. особам'!N243,'Комунальні по юр. особам'!N248,'Комунальні по юр. особам'!N253,'Комунальні по юр. особам'!N258)</f>
        <v>521</v>
      </c>
      <c r="M36" s="417"/>
      <c r="N36" s="417"/>
      <c r="O36" s="417"/>
      <c r="P36" s="419">
        <f>SUM('Комунальні по юр. особам'!R233,'Комунальні по юр. особам'!R238,'Комунальні по юр. особам'!R243,'Комунальні по юр. особам'!R248,'Комунальні по юр. особам'!R253,'Комунальні по юр. особам'!R258)</f>
        <v>21</v>
      </c>
      <c r="Q36" s="418">
        <f>SUM('Комунальні по юр. особам'!S233,'Комунальні по юр. особам'!S238,'Комунальні по юр. особам'!S243,'Комунальні по юр. особам'!S248,'Комунальні по юр. особам'!S253,'Комунальні по юр. особам'!S258)</f>
        <v>70</v>
      </c>
      <c r="R36" s="417"/>
      <c r="S36" s="417"/>
      <c r="T36" s="417">
        <f>SUM('Комунальні по юр. особам'!V233,'Комунальні по юр. особам'!V238,'Комунальні по юр. особам'!V243,'Комунальні по юр. особам'!V248,'Комунальні по юр. особам'!V253,'Комунальні по юр. особам'!V258)</f>
        <v>456</v>
      </c>
      <c r="U36" s="417">
        <f>SUM('Комунальні по юр. особам'!W233,'Комунальні по юр. особам'!W238,'Комунальні по юр. особам'!W243,'Комунальні по юр. особам'!W248,'Комунальні по юр. особам'!W253,'Комунальні по юр. особам'!W258)</f>
        <v>16</v>
      </c>
      <c r="V36" s="419"/>
      <c r="W36" s="418">
        <f>SUM('Комунальні по юр. особам'!Y233,'Комунальні по юр. особам'!Y238,'Комунальні по юр. особам'!Y243,'Комунальні по юр. особам'!Y248,'Комунальні по юр. особам'!Y253,'Комунальні по юр. особам'!Y258)</f>
        <v>491</v>
      </c>
      <c r="X36" s="419">
        <f>SUM('Комунальні по юр. особам'!Z233,'Комунальні по юр. особам'!Z238,'Комунальні по юр. особам'!Z243,'Комунальні по юр. особам'!Z248,'Комунальні по юр. особам'!Z253,'Комунальні по юр. особам'!Z258)</f>
        <v>51</v>
      </c>
      <c r="Y36" s="418"/>
      <c r="Z36" s="417">
        <f>SUM('Комунальні по юр. особам'!AB233,'Комунальні по юр. особам'!AB238,'Комунальні по юр. особам'!AB243,'Комунальні по юр. особам'!AB248,'Комунальні по юр. особам'!AB253,'Комунальні по юр. особам'!AB258)</f>
        <v>158</v>
      </c>
      <c r="AA36" s="417">
        <f>SUM('Комунальні по юр. особам'!AC233,'Комунальні по юр. особам'!AC238,'Комунальні по юр. особам'!AC243,'Комунальні по юр. особам'!AC248,'Комунальні по юр. особам'!AC253,'Комунальні по юр. особам'!AC258)</f>
        <v>152</v>
      </c>
      <c r="AB36" s="417">
        <f>SUM('Комунальні по юр. особам'!AD233,'Комунальні по юр. особам'!AD238,'Комунальні по юр. особам'!AD243,'Комунальні по юр. особам'!AD248,'Комунальні по юр. особам'!AD253,'Комунальні по юр. особам'!AD258)</f>
        <v>75</v>
      </c>
      <c r="AC36" s="417">
        <f>SUM('Комунальні по юр. особам'!AE233,'Комунальні по юр. особам'!AE238,'Комунальні по юр. особам'!AE243,'Комунальні по юр. особам'!AE248,'Комунальні по юр. особам'!AE253,'Комунальні по юр. особам'!AE258)</f>
        <v>390</v>
      </c>
      <c r="AD36" s="419">
        <f>SUM('Комунальні по юр. особам'!AF233,'Комунальні по юр. особам'!AF238,'Комунальні по юр. особам'!AF243,'Комунальні по юр. особам'!AF248,'Комунальні по юр. особам'!AF253,'Комунальні по юр. особам'!AF258)</f>
        <v>25</v>
      </c>
      <c r="AE36" s="158">
        <f>AVERAGE('Комунальні по юр. особам'!AG233,'Комунальні по юр. особам'!AG238,'Комунальні по юр. особам'!AG243,'Комунальні по юр. особам'!AG248,'Комунальні по юр. особам'!AG253,'Комунальні по юр. особам'!AG258)</f>
        <v>40.4</v>
      </c>
      <c r="AF36" s="174">
        <f>AVERAGE('Комунальні по юр. особам'!AH233,'Комунальні по юр. особам'!AH238,'Комунальні по юр. особам'!AH243,'Комунальні по юр. особам'!AH248,'Комунальні по юр. особам'!AH253,'Комунальні по юр. особам'!AH258)</f>
        <v>20.833333333333332</v>
      </c>
      <c r="AG36" s="559">
        <f>AVERAGE('Комунальні по юр. особам'!AI233,'Комунальні по юр. особам'!AI238,'Комунальні по юр. особам'!AI243,'Комунальні по юр. особам'!AI248,'Комунальні по юр. особам'!AI253,'Комунальні по юр. особам'!AI258)</f>
        <v>92.649999999999991</v>
      </c>
      <c r="AH36" s="547">
        <f>SUM(AO36:AS36)</f>
        <v>541</v>
      </c>
      <c r="AI36" s="84" t="s">
        <v>77</v>
      </c>
      <c r="AJ36" s="75" t="s">
        <v>77</v>
      </c>
      <c r="AK36" s="85" t="s">
        <v>77</v>
      </c>
      <c r="AL36" s="82" t="s">
        <v>75</v>
      </c>
      <c r="AM36" s="75" t="s">
        <v>75</v>
      </c>
      <c r="AN36" s="85" t="s">
        <v>75</v>
      </c>
      <c r="AO36" s="122">
        <f>SUM('Комунальні по юр. особам'!AQ233,'Комунальні по юр. особам'!AQ238,'Комунальні по юр. особам'!AQ243,'Комунальні по юр. особам'!AQ248,'Комунальні по юр. особам'!AQ253,'Комунальні по юр. особам'!AQ258)</f>
        <v>67</v>
      </c>
      <c r="AP36" s="123">
        <f>SUM('Комунальні по юр. особам'!AR233,'Комунальні по юр. особам'!AR238,'Комунальні по юр. особам'!AR243,'Комунальні по юр. особам'!AR248,'Комунальні по юр. особам'!AR253,'Комунальні по юр. особам'!AR258)</f>
        <v>83</v>
      </c>
      <c r="AQ36" s="123">
        <f>SUM('Комунальні по юр. особам'!AS233,'Комунальні по юр. особам'!AS238,'Комунальні по юр. особам'!AS243,'Комунальні по юр. особам'!AS248,'Комунальні по юр. особам'!AS253,'Комунальні по юр. особам'!AS258)</f>
        <v>288</v>
      </c>
      <c r="AR36" s="123">
        <f>SUM('Комунальні по юр. особам'!AT233,'Комунальні по юр. особам'!AT238,'Комунальні по юр. особам'!AT243,'Комунальні по юр. особам'!AT248,'Комунальні по юр. особам'!AT253,'Комунальні по юр. особам'!AT258)</f>
        <v>102</v>
      </c>
      <c r="AS36" s="154">
        <f>SUM('Комунальні по юр. особам'!AU233,'Комунальні по юр. особам'!AU238,'Комунальні по юр. особам'!AU243,'Комунальні по юр. особам'!AU248,'Комунальні по юр. особам'!AU253,'Комунальні по юр. особам'!AU258)</f>
        <v>1</v>
      </c>
      <c r="AT36" s="86">
        <f t="shared" si="39"/>
        <v>19</v>
      </c>
      <c r="AU36" s="417"/>
      <c r="AV36" s="417">
        <f>SUM('Комунальні по юр. особам'!AX233,'Комунальні по юр. особам'!AX238,'Комунальні по юр. особам'!AX243,'Комунальні по юр. особам'!AX248,'Комунальні по юр. особам'!AX253,'Комунальні по юр. особам'!AX258)</f>
        <v>3</v>
      </c>
      <c r="AW36" s="417">
        <f>SUM('Комунальні по юр. особам'!AY233,'Комунальні по юр. особам'!AY238,'Комунальні по юр. особам'!AY243,'Комунальні по юр. особам'!AY248,'Комунальні по юр. особам'!AY253,'Комунальні по юр. особам'!AY258)</f>
        <v>2</v>
      </c>
      <c r="AX36" s="417"/>
      <c r="AY36" s="417">
        <f>SUM('Комунальні по юр. особам'!BA233,'Комунальні по юр. особам'!BA238,'Комунальні по юр. особам'!BA243,'Комунальні по юр. особам'!BA248,'Комунальні по юр. особам'!BA253,'Комунальні по юр. особам'!BA258)</f>
        <v>8</v>
      </c>
      <c r="AZ36" s="417"/>
      <c r="BA36" s="417">
        <f>SUM('Комунальні по юр. особам'!BC233,'Комунальні по юр. особам'!BC238,'Комунальні по юр. особам'!BC243,'Комунальні по юр. особам'!BC248,'Комунальні по юр. особам'!BC253,'Комунальні по юр. особам'!BC258)</f>
        <v>2</v>
      </c>
      <c r="BB36" s="417">
        <f>SUM('Комунальні по юр. особам'!BD233,'Комунальні по юр. особам'!BD238,'Комунальні по юр. особам'!BD243,'Комунальні по юр. особам'!BD248,'Комунальні по юр. особам'!BD253,'Комунальні по юр. особам'!BD258)</f>
        <v>3</v>
      </c>
      <c r="BC36" s="511">
        <f>SUM('Комунальні по юр. особам'!BE233,'Комунальні по юр. особам'!BE238,'Комунальні по юр. особам'!BE243,'Комунальні по юр. особам'!BE248,'Комунальні по юр. особам'!BE253,'Комунальні по юр. особам'!BE258)</f>
        <v>1</v>
      </c>
    </row>
    <row r="37" spans="1:55" ht="33.75" customHeight="1" thickBot="1" x14ac:dyDescent="0.35">
      <c r="A37" s="702"/>
      <c r="B37" s="191" t="s">
        <v>80</v>
      </c>
      <c r="C37" s="678"/>
      <c r="D37" s="734"/>
      <c r="E37" s="128">
        <f t="shared" si="36"/>
        <v>0</v>
      </c>
      <c r="F37" s="530">
        <f t="shared" si="37"/>
        <v>0</v>
      </c>
      <c r="G37" s="490"/>
      <c r="H37" s="490"/>
      <c r="I37" s="490"/>
      <c r="J37" s="491"/>
      <c r="K37" s="513">
        <f t="shared" si="38"/>
        <v>0</v>
      </c>
      <c r="L37" s="421"/>
      <c r="M37" s="421"/>
      <c r="N37" s="421"/>
      <c r="O37" s="421"/>
      <c r="P37" s="423"/>
      <c r="Q37" s="422"/>
      <c r="R37" s="421"/>
      <c r="S37" s="421"/>
      <c r="T37" s="421"/>
      <c r="U37" s="421"/>
      <c r="V37" s="423"/>
      <c r="W37" s="422"/>
      <c r="X37" s="423"/>
      <c r="Y37" s="101"/>
      <c r="Z37" s="424"/>
      <c r="AA37" s="424"/>
      <c r="AB37" s="424"/>
      <c r="AC37" s="424"/>
      <c r="AD37" s="102"/>
      <c r="AE37" s="425"/>
      <c r="AF37" s="426"/>
      <c r="AG37" s="560"/>
      <c r="AH37" s="548">
        <f>SUM(AO37:AS37)</f>
        <v>0</v>
      </c>
      <c r="AI37" s="105" t="s">
        <v>75</v>
      </c>
      <c r="AJ37" s="92" t="s">
        <v>75</v>
      </c>
      <c r="AK37" s="106" t="s">
        <v>75</v>
      </c>
      <c r="AL37" s="103" t="s">
        <v>75</v>
      </c>
      <c r="AM37" s="92" t="s">
        <v>77</v>
      </c>
      <c r="AN37" s="106" t="s">
        <v>77</v>
      </c>
      <c r="AO37" s="427"/>
      <c r="AP37" s="428"/>
      <c r="AQ37" s="428"/>
      <c r="AR37" s="428"/>
      <c r="AS37" s="429"/>
      <c r="AT37" s="514">
        <f t="shared" si="39"/>
        <v>0</v>
      </c>
      <c r="AU37" s="421"/>
      <c r="AV37" s="421"/>
      <c r="AW37" s="421"/>
      <c r="AX37" s="421"/>
      <c r="AY37" s="421"/>
      <c r="AZ37" s="421"/>
      <c r="BA37" s="421"/>
      <c r="BB37" s="421"/>
      <c r="BC37" s="515"/>
    </row>
    <row r="38" spans="1:55" ht="33.75" customHeight="1" thickBot="1" x14ac:dyDescent="0.35">
      <c r="A38" s="703"/>
      <c r="B38" s="766" t="s">
        <v>478</v>
      </c>
      <c r="C38" s="695"/>
      <c r="D38" s="767"/>
      <c r="E38" s="434">
        <f t="shared" ref="E38:AD38" si="40">SUM(E33:E37)</f>
        <v>635</v>
      </c>
      <c r="F38" s="481">
        <f t="shared" si="40"/>
        <v>17</v>
      </c>
      <c r="G38" s="476">
        <f t="shared" si="40"/>
        <v>3</v>
      </c>
      <c r="H38" s="476">
        <f t="shared" si="40"/>
        <v>7</v>
      </c>
      <c r="I38" s="476">
        <f t="shared" si="40"/>
        <v>7</v>
      </c>
      <c r="J38" s="492">
        <f t="shared" si="40"/>
        <v>0</v>
      </c>
      <c r="K38" s="437">
        <f t="shared" si="40"/>
        <v>615</v>
      </c>
      <c r="L38" s="430">
        <f t="shared" si="40"/>
        <v>594</v>
      </c>
      <c r="M38" s="430">
        <f t="shared" si="40"/>
        <v>0</v>
      </c>
      <c r="N38" s="430">
        <f t="shared" si="40"/>
        <v>0</v>
      </c>
      <c r="O38" s="430">
        <f t="shared" si="40"/>
        <v>0</v>
      </c>
      <c r="P38" s="434">
        <f t="shared" si="40"/>
        <v>21</v>
      </c>
      <c r="Q38" s="433">
        <f t="shared" si="40"/>
        <v>73</v>
      </c>
      <c r="R38" s="430">
        <f t="shared" si="40"/>
        <v>0</v>
      </c>
      <c r="S38" s="430">
        <f t="shared" si="40"/>
        <v>0</v>
      </c>
      <c r="T38" s="430">
        <f t="shared" si="40"/>
        <v>521</v>
      </c>
      <c r="U38" s="430">
        <f t="shared" si="40"/>
        <v>21</v>
      </c>
      <c r="V38" s="434">
        <f t="shared" si="40"/>
        <v>0</v>
      </c>
      <c r="W38" s="433">
        <f t="shared" si="40"/>
        <v>560</v>
      </c>
      <c r="X38" s="434">
        <f t="shared" si="40"/>
        <v>55</v>
      </c>
      <c r="Y38" s="433">
        <f t="shared" si="40"/>
        <v>0</v>
      </c>
      <c r="Z38" s="430">
        <f t="shared" si="40"/>
        <v>183</v>
      </c>
      <c r="AA38" s="430">
        <f t="shared" si="40"/>
        <v>176</v>
      </c>
      <c r="AB38" s="430">
        <f t="shared" si="40"/>
        <v>90</v>
      </c>
      <c r="AC38" s="430">
        <f t="shared" si="40"/>
        <v>441</v>
      </c>
      <c r="AD38" s="434">
        <f t="shared" si="40"/>
        <v>25</v>
      </c>
      <c r="AE38" s="435">
        <f>AVERAGE(AE33,AE36)</f>
        <v>39.450000000000003</v>
      </c>
      <c r="AF38" s="436">
        <f t="shared" ref="AF38:AG38" si="41">AVERAGE(AF33,AF36)</f>
        <v>19.916666666666664</v>
      </c>
      <c r="AG38" s="501">
        <f t="shared" si="41"/>
        <v>53.099999999999994</v>
      </c>
      <c r="AH38" s="549">
        <f t="shared" ref="AH38:BC38" si="42">SUM(AH33:AH37)</f>
        <v>614</v>
      </c>
      <c r="AI38" s="437">
        <f t="shared" si="42"/>
        <v>0</v>
      </c>
      <c r="AJ38" s="430">
        <f t="shared" si="42"/>
        <v>0</v>
      </c>
      <c r="AK38" s="434">
        <f t="shared" si="42"/>
        <v>0</v>
      </c>
      <c r="AL38" s="433">
        <f t="shared" si="42"/>
        <v>6</v>
      </c>
      <c r="AM38" s="430">
        <f t="shared" si="42"/>
        <v>67</v>
      </c>
      <c r="AN38" s="434">
        <f t="shared" si="42"/>
        <v>0</v>
      </c>
      <c r="AO38" s="433">
        <f t="shared" si="42"/>
        <v>67</v>
      </c>
      <c r="AP38" s="430">
        <f t="shared" si="42"/>
        <v>83</v>
      </c>
      <c r="AQ38" s="430">
        <f t="shared" si="42"/>
        <v>288</v>
      </c>
      <c r="AR38" s="430">
        <f t="shared" si="42"/>
        <v>102</v>
      </c>
      <c r="AS38" s="434">
        <f t="shared" si="42"/>
        <v>1</v>
      </c>
      <c r="AT38" s="433">
        <f t="shared" si="42"/>
        <v>20</v>
      </c>
      <c r="AU38" s="430">
        <f t="shared" si="42"/>
        <v>0</v>
      </c>
      <c r="AV38" s="430">
        <f t="shared" si="42"/>
        <v>3</v>
      </c>
      <c r="AW38" s="430">
        <f t="shared" si="42"/>
        <v>2</v>
      </c>
      <c r="AX38" s="430">
        <f t="shared" si="42"/>
        <v>0</v>
      </c>
      <c r="AY38" s="430">
        <f t="shared" si="42"/>
        <v>9</v>
      </c>
      <c r="AZ38" s="430">
        <f t="shared" si="42"/>
        <v>0</v>
      </c>
      <c r="BA38" s="430">
        <f t="shared" si="42"/>
        <v>2</v>
      </c>
      <c r="BB38" s="430">
        <f t="shared" si="42"/>
        <v>3</v>
      </c>
      <c r="BC38" s="494">
        <f t="shared" si="42"/>
        <v>1</v>
      </c>
    </row>
    <row r="39" spans="1:55" ht="33.75" customHeight="1" x14ac:dyDescent="0.3">
      <c r="A39" s="769" t="s">
        <v>182</v>
      </c>
      <c r="B39" s="189" t="s">
        <v>74</v>
      </c>
      <c r="C39" s="770">
        <f>SUM('Комунальні по юр. особам'!E260:E264,'Комунальні по юр. особам'!E265:E269)</f>
        <v>73</v>
      </c>
      <c r="D39" s="771">
        <f>C39-SUM(K39:K43)</f>
        <v>-11</v>
      </c>
      <c r="E39" s="53">
        <f t="shared" ref="E39:E43" si="43">SUM(K39,AT39)</f>
        <v>34</v>
      </c>
      <c r="F39" s="54">
        <f t="shared" ref="F39:F43" si="44">SUM(G39:J39)</f>
        <v>0</v>
      </c>
      <c r="G39" s="55"/>
      <c r="H39" s="55"/>
      <c r="I39" s="55"/>
      <c r="J39" s="70"/>
      <c r="K39" s="507">
        <f t="shared" ref="K39:K43" si="45">IF(AND(SUM(L39:P39)=SUM(W39:X39),SUM(Q39:V39)=SUM(W39:X39)),SUM(L39:P39),"ПЕРЕВІРТЕ ПРАВИЛЬНІСТЬ ДАНИХ")</f>
        <v>32</v>
      </c>
      <c r="L39" s="413"/>
      <c r="M39" s="413"/>
      <c r="N39" s="413"/>
      <c r="O39" s="413"/>
      <c r="P39" s="415">
        <f>SUM('Комунальні по юр. особам'!R260,'Комунальні по юр. особам'!R265)</f>
        <v>32</v>
      </c>
      <c r="Q39" s="414"/>
      <c r="R39" s="413"/>
      <c r="S39" s="413"/>
      <c r="T39" s="413">
        <f>SUM('Комунальні по юр. особам'!V260,'Комунальні по юр. особам'!V265)</f>
        <v>32</v>
      </c>
      <c r="U39" s="413"/>
      <c r="V39" s="415"/>
      <c r="W39" s="414">
        <f>SUM('Комунальні по юр. особам'!Y260,'Комунальні по юр. особам'!Y265)</f>
        <v>31</v>
      </c>
      <c r="X39" s="415">
        <f>SUM('Комунальні по юр. особам'!Z260,'Комунальні по юр. особам'!Z265)</f>
        <v>1</v>
      </c>
      <c r="Y39" s="414"/>
      <c r="Z39" s="413">
        <f>SUM('Комунальні по юр. особам'!AB260,'Комунальні по юр. особам'!AB265)</f>
        <v>2</v>
      </c>
      <c r="AA39" s="413">
        <f>SUM('Комунальні по юр. особам'!AC260,'Комунальні по юр. особам'!AC265)</f>
        <v>2</v>
      </c>
      <c r="AB39" s="413"/>
      <c r="AC39" s="413">
        <f>SUM('Комунальні по юр. особам'!AE260,'Комунальні по юр. особам'!AE265)</f>
        <v>27</v>
      </c>
      <c r="AD39" s="415"/>
      <c r="AE39" s="171">
        <f>AVERAGE('Комунальні по юр. особам'!AG260,'Комунальні по юр. особам'!AG265)</f>
        <v>42</v>
      </c>
      <c r="AF39" s="416">
        <f>AVERAGE('Комунальні по юр. особам'!AH260,'Комунальні по юр. особам'!AH265)</f>
        <v>23</v>
      </c>
      <c r="AG39" s="558">
        <f>AVERAGE('Комунальні по юр. особам'!AI260,'Комунальні по юр. особам'!AI265)</f>
        <v>10</v>
      </c>
      <c r="AH39" s="545">
        <f>SUM(AL39:AN39)</f>
        <v>32</v>
      </c>
      <c r="AI39" s="69" t="s">
        <v>75</v>
      </c>
      <c r="AJ39" s="55" t="s">
        <v>75</v>
      </c>
      <c r="AK39" s="70" t="s">
        <v>75</v>
      </c>
      <c r="AL39" s="67">
        <f>SUM('Комунальні по юр. особам'!AN260,'Комунальні по юр. особам'!AN265)</f>
        <v>16</v>
      </c>
      <c r="AM39" s="55">
        <f>SUM('Комунальні по юр. особам'!AO260,'Комунальні по юр. особам'!AO265)</f>
        <v>16</v>
      </c>
      <c r="AN39" s="56"/>
      <c r="AO39" s="67" t="s">
        <v>75</v>
      </c>
      <c r="AP39" s="55" t="s">
        <v>75</v>
      </c>
      <c r="AQ39" s="55" t="s">
        <v>75</v>
      </c>
      <c r="AR39" s="55" t="s">
        <v>75</v>
      </c>
      <c r="AS39" s="56" t="s">
        <v>75</v>
      </c>
      <c r="AT39" s="71">
        <f>SUM(AU39:BC39)</f>
        <v>2</v>
      </c>
      <c r="AU39" s="413"/>
      <c r="AV39" s="413">
        <f>SUM('Комунальні по юр. особам'!AX260,'Комунальні по юр. особам'!AX265)</f>
        <v>1</v>
      </c>
      <c r="AW39" s="413"/>
      <c r="AX39" s="413"/>
      <c r="AY39" s="413"/>
      <c r="AZ39" s="413"/>
      <c r="BA39" s="413"/>
      <c r="BB39" s="413">
        <f>SUM('Комунальні по юр. особам'!BD260,'Комунальні по юр. особам'!BD265)</f>
        <v>1</v>
      </c>
      <c r="BC39" s="508"/>
    </row>
    <row r="40" spans="1:55" ht="33.75" customHeight="1" x14ac:dyDescent="0.3">
      <c r="A40" s="702"/>
      <c r="B40" s="190" t="s">
        <v>76</v>
      </c>
      <c r="C40" s="678"/>
      <c r="D40" s="672"/>
      <c r="E40" s="73">
        <f t="shared" si="43"/>
        <v>0</v>
      </c>
      <c r="F40" s="74">
        <f t="shared" si="44"/>
        <v>0</v>
      </c>
      <c r="G40" s="75"/>
      <c r="H40" s="75"/>
      <c r="I40" s="75"/>
      <c r="J40" s="85"/>
      <c r="K40" s="510">
        <f t="shared" si="45"/>
        <v>0</v>
      </c>
      <c r="L40" s="417"/>
      <c r="M40" s="417"/>
      <c r="N40" s="417"/>
      <c r="O40" s="417"/>
      <c r="P40" s="419"/>
      <c r="Q40" s="418"/>
      <c r="R40" s="417"/>
      <c r="S40" s="417"/>
      <c r="T40" s="417"/>
      <c r="U40" s="417"/>
      <c r="V40" s="419"/>
      <c r="W40" s="418"/>
      <c r="X40" s="419"/>
      <c r="Y40" s="418"/>
      <c r="Z40" s="417"/>
      <c r="AA40" s="417"/>
      <c r="AB40" s="417"/>
      <c r="AC40" s="417"/>
      <c r="AD40" s="419"/>
      <c r="AE40" s="158"/>
      <c r="AF40" s="174"/>
      <c r="AG40" s="559"/>
      <c r="AH40" s="546">
        <f>SUM(AL40:AN40)</f>
        <v>0</v>
      </c>
      <c r="AI40" s="84" t="s">
        <v>77</v>
      </c>
      <c r="AJ40" s="75" t="s">
        <v>77</v>
      </c>
      <c r="AK40" s="85" t="s">
        <v>77</v>
      </c>
      <c r="AL40" s="82"/>
      <c r="AM40" s="75"/>
      <c r="AN40" s="76"/>
      <c r="AO40" s="82" t="s">
        <v>75</v>
      </c>
      <c r="AP40" s="75" t="s">
        <v>75</v>
      </c>
      <c r="AQ40" s="75" t="s">
        <v>75</v>
      </c>
      <c r="AR40" s="75" t="s">
        <v>75</v>
      </c>
      <c r="AS40" s="76" t="s">
        <v>75</v>
      </c>
      <c r="AT40" s="86">
        <f t="shared" ref="AT40:AT43" si="46">SUM(AU40:BC40)</f>
        <v>0</v>
      </c>
      <c r="AU40" s="417"/>
      <c r="AV40" s="417"/>
      <c r="AW40" s="417"/>
      <c r="AX40" s="417"/>
      <c r="AY40" s="417"/>
      <c r="AZ40" s="417"/>
      <c r="BA40" s="417"/>
      <c r="BB40" s="417"/>
      <c r="BC40" s="511"/>
    </row>
    <row r="41" spans="1:55" ht="33.75" customHeight="1" x14ac:dyDescent="0.3">
      <c r="A41" s="702"/>
      <c r="B41" s="190" t="s">
        <v>78</v>
      </c>
      <c r="C41" s="678"/>
      <c r="D41" s="672"/>
      <c r="E41" s="73">
        <f t="shared" si="43"/>
        <v>1</v>
      </c>
      <c r="F41" s="74">
        <f t="shared" si="44"/>
        <v>0</v>
      </c>
      <c r="G41" s="75"/>
      <c r="H41" s="75"/>
      <c r="I41" s="75"/>
      <c r="J41" s="85"/>
      <c r="K41" s="510">
        <f t="shared" si="45"/>
        <v>1</v>
      </c>
      <c r="L41" s="417"/>
      <c r="M41" s="417">
        <f>SUM('Комунальні по юр. особам'!O262,'Комунальні по юр. особам'!O267)</f>
        <v>1</v>
      </c>
      <c r="N41" s="417"/>
      <c r="O41" s="417"/>
      <c r="P41" s="419"/>
      <c r="Q41" s="418"/>
      <c r="R41" s="417"/>
      <c r="S41" s="417">
        <f>SUM('Комунальні по юр. особам'!U262,'Комунальні по юр. особам'!U267)</f>
        <v>1</v>
      </c>
      <c r="T41" s="417"/>
      <c r="U41" s="417"/>
      <c r="V41" s="419"/>
      <c r="W41" s="418">
        <f>SUM('Комунальні по юр. особам'!Y262,'Комунальні по юр. особам'!Y267)</f>
        <v>1</v>
      </c>
      <c r="X41" s="419"/>
      <c r="Y41" s="418"/>
      <c r="Z41" s="417"/>
      <c r="AA41" s="417"/>
      <c r="AB41" s="417"/>
      <c r="AC41" s="417"/>
      <c r="AD41" s="419"/>
      <c r="AE41" s="158">
        <f>AVERAGE('Комунальні по юр. особам'!AG262,'Комунальні по юр. особам'!AG267)</f>
        <v>43</v>
      </c>
      <c r="AF41" s="174">
        <f>AVERAGE('Комунальні по юр. особам'!AH262,'Комунальні по юр. особам'!AH267)</f>
        <v>20</v>
      </c>
      <c r="AG41" s="559">
        <f>AVERAGE('Комунальні по юр. особам'!AI262,'Комунальні по юр. особам'!AI267)</f>
        <v>96</v>
      </c>
      <c r="AH41" s="546">
        <f>SUM(AI41:AK41)</f>
        <v>1</v>
      </c>
      <c r="AI41" s="84"/>
      <c r="AJ41" s="75">
        <f>SUM('Комунальні по юр. особам'!AL262,'Комунальні по юр. особам'!AL267)</f>
        <v>1</v>
      </c>
      <c r="AK41" s="76"/>
      <c r="AL41" s="82" t="s">
        <v>75</v>
      </c>
      <c r="AM41" s="75" t="s">
        <v>75</v>
      </c>
      <c r="AN41" s="85" t="s">
        <v>75</v>
      </c>
      <c r="AO41" s="82" t="s">
        <v>75</v>
      </c>
      <c r="AP41" s="75" t="s">
        <v>75</v>
      </c>
      <c r="AQ41" s="75" t="s">
        <v>75</v>
      </c>
      <c r="AR41" s="75" t="s">
        <v>75</v>
      </c>
      <c r="AS41" s="76" t="s">
        <v>75</v>
      </c>
      <c r="AT41" s="86">
        <f t="shared" si="46"/>
        <v>0</v>
      </c>
      <c r="AU41" s="417"/>
      <c r="AV41" s="417"/>
      <c r="AW41" s="417"/>
      <c r="AX41" s="417"/>
      <c r="AY41" s="417"/>
      <c r="AZ41" s="417"/>
      <c r="BA41" s="417"/>
      <c r="BB41" s="417"/>
      <c r="BC41" s="511"/>
    </row>
    <row r="42" spans="1:55" ht="33.75" customHeight="1" x14ac:dyDescent="0.3">
      <c r="A42" s="702"/>
      <c r="B42" s="190" t="s">
        <v>79</v>
      </c>
      <c r="C42" s="678"/>
      <c r="D42" s="672"/>
      <c r="E42" s="73">
        <f t="shared" si="43"/>
        <v>53</v>
      </c>
      <c r="F42" s="74">
        <f t="shared" si="44"/>
        <v>4</v>
      </c>
      <c r="G42" s="75">
        <f>SUM('Комунальні по юр. особам'!I263,'Комунальні по юр. особам'!I268)</f>
        <v>4</v>
      </c>
      <c r="H42" s="75"/>
      <c r="I42" s="75"/>
      <c r="J42" s="85"/>
      <c r="K42" s="510">
        <f t="shared" si="45"/>
        <v>51</v>
      </c>
      <c r="L42" s="417"/>
      <c r="M42" s="417"/>
      <c r="N42" s="417"/>
      <c r="O42" s="417"/>
      <c r="P42" s="419">
        <f>SUM('Комунальні по юр. особам'!R263,'Комунальні по юр. особам'!R268)</f>
        <v>51</v>
      </c>
      <c r="Q42" s="418">
        <f>SUM('Комунальні по юр. особам'!S263,'Комунальні по юр. особам'!S268)</f>
        <v>1</v>
      </c>
      <c r="R42" s="417"/>
      <c r="S42" s="417"/>
      <c r="T42" s="417">
        <f>SUM('Комунальні по юр. особам'!V263,'Комунальні по юр. особам'!V268)</f>
        <v>50</v>
      </c>
      <c r="U42" s="417"/>
      <c r="V42" s="419"/>
      <c r="W42" s="418">
        <f>SUM('Комунальні по юр. особам'!Y263,'Комунальні по юр. особам'!Y268)</f>
        <v>45</v>
      </c>
      <c r="X42" s="419">
        <f>SUM('Комунальні по юр. особам'!Z263,'Комунальні по юр. особам'!Z268)</f>
        <v>6</v>
      </c>
      <c r="Y42" s="418"/>
      <c r="Z42" s="417">
        <f>SUM('Комунальні по юр. особам'!AB263,'Комунальні по юр. особам'!AB268)</f>
        <v>6</v>
      </c>
      <c r="AA42" s="417">
        <f>SUM('Комунальні по юр. особам'!AC263,'Комунальні по юр. особам'!AC268)</f>
        <v>6</v>
      </c>
      <c r="AB42" s="417"/>
      <c r="AC42" s="417">
        <f>SUM('Комунальні по юр. особам'!AE263,'Комунальні по юр. особам'!AE268)</f>
        <v>41</v>
      </c>
      <c r="AD42" s="419"/>
      <c r="AE42" s="158">
        <f>AVERAGE('Комунальні по юр. особам'!AG263,'Комунальні по юр. особам'!AG268)</f>
        <v>54</v>
      </c>
      <c r="AF42" s="493">
        <f>AVERAGE('Комунальні по юр. особам'!AH263,'Комунальні по юр. особам'!AH268)</f>
        <v>24.5</v>
      </c>
      <c r="AG42" s="559">
        <f>AVERAGE('Комунальні по юр. особам'!AI263,'Комунальні по юр. особам'!AI268)</f>
        <v>73.5</v>
      </c>
      <c r="AH42" s="547">
        <f>SUM(AO42:AS42)</f>
        <v>51</v>
      </c>
      <c r="AI42" s="84" t="s">
        <v>77</v>
      </c>
      <c r="AJ42" s="75" t="s">
        <v>77</v>
      </c>
      <c r="AK42" s="85" t="s">
        <v>77</v>
      </c>
      <c r="AL42" s="82" t="s">
        <v>75</v>
      </c>
      <c r="AM42" s="75" t="s">
        <v>75</v>
      </c>
      <c r="AN42" s="85" t="s">
        <v>75</v>
      </c>
      <c r="AO42" s="122">
        <f>SUM('Комунальні по юр. особам'!AQ263,'Комунальні по юр. особам'!AQ268)</f>
        <v>9</v>
      </c>
      <c r="AP42" s="123">
        <f>SUM('Комунальні по юр. особам'!AR263,'Комунальні по юр. особам'!AR268)</f>
        <v>10</v>
      </c>
      <c r="AQ42" s="123">
        <f>SUM('Комунальні по юр. особам'!AS263,'Комунальні по юр. особам'!AS268)</f>
        <v>22</v>
      </c>
      <c r="AR42" s="123">
        <f>SUM('Комунальні по юр. особам'!AT263,'Комунальні по юр. особам'!AT268)</f>
        <v>9</v>
      </c>
      <c r="AS42" s="154">
        <f>SUM('Комунальні по юр. особам'!AU263,'Комунальні по юр. особам'!AU268)</f>
        <v>1</v>
      </c>
      <c r="AT42" s="86">
        <f t="shared" si="46"/>
        <v>2</v>
      </c>
      <c r="AU42" s="417"/>
      <c r="AV42" s="417">
        <f>SUM('Комунальні по юр. особам'!AX263,'Комунальні по юр. особам'!AX268)</f>
        <v>1</v>
      </c>
      <c r="AW42" s="417"/>
      <c r="AX42" s="417"/>
      <c r="AY42" s="417"/>
      <c r="AZ42" s="417"/>
      <c r="BA42" s="417">
        <f>SUM('Комунальні по юр. особам'!BC263,'Комунальні по юр. особам'!BC268)</f>
        <v>1</v>
      </c>
      <c r="BB42" s="417"/>
      <c r="BC42" s="511"/>
    </row>
    <row r="43" spans="1:55" ht="33.75" customHeight="1" thickBot="1" x14ac:dyDescent="0.35">
      <c r="A43" s="702"/>
      <c r="B43" s="191" t="s">
        <v>80</v>
      </c>
      <c r="C43" s="678"/>
      <c r="D43" s="734"/>
      <c r="E43" s="128">
        <f t="shared" si="43"/>
        <v>0</v>
      </c>
      <c r="F43" s="129">
        <f t="shared" si="44"/>
        <v>0</v>
      </c>
      <c r="G43" s="424"/>
      <c r="H43" s="424"/>
      <c r="I43" s="424"/>
      <c r="J43" s="163"/>
      <c r="K43" s="513">
        <f t="shared" si="45"/>
        <v>0</v>
      </c>
      <c r="L43" s="421"/>
      <c r="M43" s="421"/>
      <c r="N43" s="421"/>
      <c r="O43" s="421"/>
      <c r="P43" s="423"/>
      <c r="Q43" s="422"/>
      <c r="R43" s="421"/>
      <c r="S43" s="421"/>
      <c r="T43" s="421"/>
      <c r="U43" s="421"/>
      <c r="V43" s="423"/>
      <c r="W43" s="422"/>
      <c r="X43" s="423"/>
      <c r="Y43" s="101"/>
      <c r="Z43" s="424"/>
      <c r="AA43" s="424"/>
      <c r="AB43" s="424"/>
      <c r="AC43" s="424"/>
      <c r="AD43" s="102"/>
      <c r="AE43" s="425"/>
      <c r="AF43" s="426"/>
      <c r="AG43" s="560"/>
      <c r="AH43" s="548">
        <f>SUM(AO43:AS43)</f>
        <v>0</v>
      </c>
      <c r="AI43" s="105" t="s">
        <v>75</v>
      </c>
      <c r="AJ43" s="92" t="s">
        <v>75</v>
      </c>
      <c r="AK43" s="106" t="s">
        <v>75</v>
      </c>
      <c r="AL43" s="103" t="s">
        <v>75</v>
      </c>
      <c r="AM43" s="92" t="s">
        <v>77</v>
      </c>
      <c r="AN43" s="106" t="s">
        <v>77</v>
      </c>
      <c r="AO43" s="427"/>
      <c r="AP43" s="428"/>
      <c r="AQ43" s="428"/>
      <c r="AR43" s="428"/>
      <c r="AS43" s="429"/>
      <c r="AT43" s="514">
        <f t="shared" si="46"/>
        <v>0</v>
      </c>
      <c r="AU43" s="421"/>
      <c r="AV43" s="421"/>
      <c r="AW43" s="421"/>
      <c r="AX43" s="421"/>
      <c r="AY43" s="421"/>
      <c r="AZ43" s="421"/>
      <c r="BA43" s="421"/>
      <c r="BB43" s="421"/>
      <c r="BC43" s="515"/>
    </row>
    <row r="44" spans="1:55" ht="33.75" customHeight="1" thickBot="1" x14ac:dyDescent="0.35">
      <c r="A44" s="703"/>
      <c r="B44" s="766" t="s">
        <v>478</v>
      </c>
      <c r="C44" s="695"/>
      <c r="D44" s="767"/>
      <c r="E44" s="434">
        <f t="shared" ref="E44:AD44" si="47">SUM(E39:E43)</f>
        <v>88</v>
      </c>
      <c r="F44" s="433">
        <f t="shared" si="47"/>
        <v>4</v>
      </c>
      <c r="G44" s="430">
        <f t="shared" si="47"/>
        <v>4</v>
      </c>
      <c r="H44" s="430">
        <f t="shared" si="47"/>
        <v>0</v>
      </c>
      <c r="I44" s="430">
        <f t="shared" si="47"/>
        <v>0</v>
      </c>
      <c r="J44" s="494">
        <f t="shared" si="47"/>
        <v>0</v>
      </c>
      <c r="K44" s="437">
        <f t="shared" si="47"/>
        <v>84</v>
      </c>
      <c r="L44" s="430">
        <f t="shared" si="47"/>
        <v>0</v>
      </c>
      <c r="M44" s="430">
        <f t="shared" si="47"/>
        <v>1</v>
      </c>
      <c r="N44" s="430">
        <f t="shared" si="47"/>
        <v>0</v>
      </c>
      <c r="O44" s="430">
        <f t="shared" si="47"/>
        <v>0</v>
      </c>
      <c r="P44" s="434">
        <f t="shared" si="47"/>
        <v>83</v>
      </c>
      <c r="Q44" s="433">
        <f t="shared" si="47"/>
        <v>1</v>
      </c>
      <c r="R44" s="430">
        <f t="shared" si="47"/>
        <v>0</v>
      </c>
      <c r="S44" s="430">
        <f t="shared" si="47"/>
        <v>1</v>
      </c>
      <c r="T44" s="430">
        <f t="shared" si="47"/>
        <v>82</v>
      </c>
      <c r="U44" s="430">
        <f t="shared" si="47"/>
        <v>0</v>
      </c>
      <c r="V44" s="434">
        <f t="shared" si="47"/>
        <v>0</v>
      </c>
      <c r="W44" s="433">
        <f t="shared" si="47"/>
        <v>77</v>
      </c>
      <c r="X44" s="434">
        <f t="shared" si="47"/>
        <v>7</v>
      </c>
      <c r="Y44" s="433">
        <f t="shared" si="47"/>
        <v>0</v>
      </c>
      <c r="Z44" s="430">
        <f t="shared" si="47"/>
        <v>8</v>
      </c>
      <c r="AA44" s="430">
        <f t="shared" si="47"/>
        <v>8</v>
      </c>
      <c r="AB44" s="430">
        <f t="shared" si="47"/>
        <v>0</v>
      </c>
      <c r="AC44" s="430">
        <f t="shared" si="47"/>
        <v>68</v>
      </c>
      <c r="AD44" s="434">
        <f t="shared" si="47"/>
        <v>0</v>
      </c>
      <c r="AE44" s="435">
        <f>AVERAGE(AE39,AE42,AE41)</f>
        <v>46.333333333333336</v>
      </c>
      <c r="AF44" s="436">
        <f t="shared" ref="AF44:AG44" si="48">AVERAGE(AF39,AF42,AF41)</f>
        <v>22.5</v>
      </c>
      <c r="AG44" s="501">
        <f t="shared" si="48"/>
        <v>59.833333333333336</v>
      </c>
      <c r="AH44" s="549">
        <f t="shared" ref="AH44:BC44" si="49">SUM(AH39:AH43)</f>
        <v>84</v>
      </c>
      <c r="AI44" s="437">
        <f t="shared" si="49"/>
        <v>0</v>
      </c>
      <c r="AJ44" s="430">
        <f t="shared" si="49"/>
        <v>1</v>
      </c>
      <c r="AK44" s="434">
        <f t="shared" si="49"/>
        <v>0</v>
      </c>
      <c r="AL44" s="433">
        <f t="shared" si="49"/>
        <v>16</v>
      </c>
      <c r="AM44" s="430">
        <f t="shared" si="49"/>
        <v>16</v>
      </c>
      <c r="AN44" s="434">
        <f t="shared" si="49"/>
        <v>0</v>
      </c>
      <c r="AO44" s="433">
        <f t="shared" si="49"/>
        <v>9</v>
      </c>
      <c r="AP44" s="430">
        <f t="shared" si="49"/>
        <v>10</v>
      </c>
      <c r="AQ44" s="430">
        <f t="shared" si="49"/>
        <v>22</v>
      </c>
      <c r="AR44" s="430">
        <f t="shared" si="49"/>
        <v>9</v>
      </c>
      <c r="AS44" s="434">
        <f t="shared" si="49"/>
        <v>1</v>
      </c>
      <c r="AT44" s="433">
        <f t="shared" si="49"/>
        <v>4</v>
      </c>
      <c r="AU44" s="430">
        <f t="shared" si="49"/>
        <v>0</v>
      </c>
      <c r="AV44" s="430">
        <f t="shared" si="49"/>
        <v>2</v>
      </c>
      <c r="AW44" s="430">
        <f t="shared" si="49"/>
        <v>0</v>
      </c>
      <c r="AX44" s="430">
        <f t="shared" si="49"/>
        <v>0</v>
      </c>
      <c r="AY44" s="430">
        <f t="shared" si="49"/>
        <v>0</v>
      </c>
      <c r="AZ44" s="430">
        <f t="shared" si="49"/>
        <v>0</v>
      </c>
      <c r="BA44" s="430">
        <f t="shared" si="49"/>
        <v>1</v>
      </c>
      <c r="BB44" s="430">
        <f t="shared" si="49"/>
        <v>1</v>
      </c>
      <c r="BC44" s="494">
        <f t="shared" si="49"/>
        <v>0</v>
      </c>
    </row>
    <row r="45" spans="1:55" ht="33.75" customHeight="1" x14ac:dyDescent="0.3">
      <c r="A45" s="769" t="s">
        <v>187</v>
      </c>
      <c r="B45" s="189" t="s">
        <v>74</v>
      </c>
      <c r="C45" s="770">
        <f>SUM('Комунальні по юр. особам'!E270:E274,'Комунальні по юр. особам'!E275:E279)</f>
        <v>563</v>
      </c>
      <c r="D45" s="771">
        <f>C45-SUM(K45:K49)</f>
        <v>-276</v>
      </c>
      <c r="E45" s="53">
        <f t="shared" ref="E45:E49" si="50">SUM(K45,AT45)</f>
        <v>110</v>
      </c>
      <c r="F45" s="54">
        <f t="shared" ref="F45:F49" si="51">SUM(G45:J45)</f>
        <v>1</v>
      </c>
      <c r="G45" s="55">
        <f>SUM('Комунальні по юр. особам'!I270,'Комунальні по юр. особам'!I275)</f>
        <v>1</v>
      </c>
      <c r="H45" s="55"/>
      <c r="I45" s="55"/>
      <c r="J45" s="70"/>
      <c r="K45" s="507">
        <f t="shared" ref="K45:K49" si="52">IF(AND(SUM(L45:P45)=SUM(W45:X45),SUM(Q45:V45)=SUM(W45:X45)),SUM(L45:P45),"ПЕРЕВІРТЕ ПРАВИЛЬНІСТЬ ДАНИХ")</f>
        <v>109</v>
      </c>
      <c r="L45" s="413"/>
      <c r="M45" s="413"/>
      <c r="N45" s="413"/>
      <c r="O45" s="413"/>
      <c r="P45" s="415">
        <f>SUM('Комунальні по юр. особам'!R270,'Комунальні по юр. особам'!R275)</f>
        <v>109</v>
      </c>
      <c r="Q45" s="414">
        <f>SUM('Комунальні по юр. особам'!S270,'Комунальні по юр. особам'!S275)</f>
        <v>8</v>
      </c>
      <c r="R45" s="413"/>
      <c r="S45" s="413"/>
      <c r="T45" s="413">
        <f>SUM('Комунальні по юр. особам'!V270,'Комунальні по юр. особам'!V275)</f>
        <v>89</v>
      </c>
      <c r="U45" s="413">
        <f>SUM('Комунальні по юр. особам'!W270,'Комунальні по юр. особам'!W275)</f>
        <v>12</v>
      </c>
      <c r="V45" s="415"/>
      <c r="W45" s="414">
        <f>SUM('Комунальні по юр. особам'!Y270,'Комунальні по юр. особам'!Y275)</f>
        <v>92</v>
      </c>
      <c r="X45" s="415">
        <f>SUM('Комунальні по юр. особам'!Z270,'Комунальні по юр. особам'!Z275)</f>
        <v>17</v>
      </c>
      <c r="Y45" s="414"/>
      <c r="Z45" s="413">
        <f>SUM('Комунальні по юр. особам'!AB270,'Комунальні по юр. особам'!AB275)</f>
        <v>24</v>
      </c>
      <c r="AA45" s="413">
        <f>SUM('Комунальні по юр. особам'!AC270,'Комунальні по юр. особам'!AC275)</f>
        <v>24</v>
      </c>
      <c r="AB45" s="413">
        <f>SUM('Комунальні по юр. особам'!AD270,'Комунальні по юр. особам'!AD275)</f>
        <v>9</v>
      </c>
      <c r="AC45" s="413">
        <f>SUM('Комунальні по юр. особам'!AE270,'Комунальні по юр. особам'!AE275)</f>
        <v>27</v>
      </c>
      <c r="AD45" s="415">
        <f>SUM('Комунальні по юр. особам'!AF270,'Комунальні по юр. особам'!AF275)</f>
        <v>1</v>
      </c>
      <c r="AE45" s="171">
        <f>AVERAGE('Комунальні по юр. особам'!AG270,'Комунальні по юр. особам'!AG275)</f>
        <v>44.8</v>
      </c>
      <c r="AF45" s="416">
        <f>AVERAGE('Комунальні по юр. особам'!AH270,'Комунальні по юр. особам'!AH275)</f>
        <v>25.6</v>
      </c>
      <c r="AG45" s="558">
        <f>AVERAGE('Комунальні по юр. особам'!AI270,'Комунальні по юр. особам'!AI275)</f>
        <v>10.8</v>
      </c>
      <c r="AH45" s="545">
        <f>SUM(AL45:AN45)</f>
        <v>101</v>
      </c>
      <c r="AI45" s="69" t="s">
        <v>75</v>
      </c>
      <c r="AJ45" s="55" t="s">
        <v>75</v>
      </c>
      <c r="AK45" s="70" t="s">
        <v>75</v>
      </c>
      <c r="AL45" s="67">
        <f>SUM('Комунальні по юр. особам'!AN270,'Комунальні по юр. особам'!AN275)</f>
        <v>20</v>
      </c>
      <c r="AM45" s="55">
        <f>SUM('Комунальні по юр. особам'!AO270,'Комунальні по юр. особам'!AO275)</f>
        <v>80</v>
      </c>
      <c r="AN45" s="56">
        <f>SUM('Комунальні по юр. особам'!AP270,'Комунальні по юр. особам'!AP275)</f>
        <v>1</v>
      </c>
      <c r="AO45" s="67" t="s">
        <v>75</v>
      </c>
      <c r="AP45" s="55" t="s">
        <v>75</v>
      </c>
      <c r="AQ45" s="55" t="s">
        <v>75</v>
      </c>
      <c r="AR45" s="55" t="s">
        <v>75</v>
      </c>
      <c r="AS45" s="56" t="s">
        <v>75</v>
      </c>
      <c r="AT45" s="71">
        <f t="shared" ref="AT45:AT49" si="53">SUM(AU45:BC45)</f>
        <v>1</v>
      </c>
      <c r="AU45" s="413"/>
      <c r="AV45" s="413">
        <f>SUM('Комунальні по юр. особам'!AX270,'Комунальні по юр. особам'!AX275)</f>
        <v>1</v>
      </c>
      <c r="AW45" s="413"/>
      <c r="AX45" s="413"/>
      <c r="AY45" s="413"/>
      <c r="AZ45" s="413"/>
      <c r="BA45" s="413"/>
      <c r="BB45" s="413"/>
      <c r="BC45" s="508"/>
    </row>
    <row r="46" spans="1:55" ht="33.75" customHeight="1" x14ac:dyDescent="0.3">
      <c r="A46" s="702"/>
      <c r="B46" s="190" t="s">
        <v>76</v>
      </c>
      <c r="C46" s="678"/>
      <c r="D46" s="672"/>
      <c r="E46" s="73">
        <f t="shared" si="50"/>
        <v>0</v>
      </c>
      <c r="F46" s="74">
        <f t="shared" si="51"/>
        <v>0</v>
      </c>
      <c r="G46" s="75"/>
      <c r="H46" s="75"/>
      <c r="I46" s="75"/>
      <c r="J46" s="85"/>
      <c r="K46" s="510">
        <f t="shared" si="52"/>
        <v>0</v>
      </c>
      <c r="L46" s="417"/>
      <c r="M46" s="417"/>
      <c r="N46" s="417"/>
      <c r="O46" s="417"/>
      <c r="P46" s="419"/>
      <c r="Q46" s="418"/>
      <c r="R46" s="417"/>
      <c r="S46" s="417"/>
      <c r="T46" s="417"/>
      <c r="U46" s="417"/>
      <c r="V46" s="419"/>
      <c r="W46" s="418"/>
      <c r="X46" s="419"/>
      <c r="Y46" s="418"/>
      <c r="Z46" s="417"/>
      <c r="AA46" s="417"/>
      <c r="AB46" s="417"/>
      <c r="AC46" s="417"/>
      <c r="AD46" s="419"/>
      <c r="AE46" s="158"/>
      <c r="AF46" s="174"/>
      <c r="AG46" s="559"/>
      <c r="AH46" s="546">
        <f>SUM(AL46:AN46)</f>
        <v>0</v>
      </c>
      <c r="AI46" s="84" t="s">
        <v>77</v>
      </c>
      <c r="AJ46" s="75" t="s">
        <v>77</v>
      </c>
      <c r="AK46" s="85" t="s">
        <v>77</v>
      </c>
      <c r="AL46" s="82"/>
      <c r="AM46" s="75"/>
      <c r="AN46" s="76"/>
      <c r="AO46" s="82" t="s">
        <v>75</v>
      </c>
      <c r="AP46" s="75" t="s">
        <v>75</v>
      </c>
      <c r="AQ46" s="75" t="s">
        <v>75</v>
      </c>
      <c r="AR46" s="75" t="s">
        <v>75</v>
      </c>
      <c r="AS46" s="76" t="s">
        <v>75</v>
      </c>
      <c r="AT46" s="86">
        <f t="shared" si="53"/>
        <v>0</v>
      </c>
      <c r="AU46" s="417"/>
      <c r="AV46" s="417"/>
      <c r="AW46" s="417"/>
      <c r="AX46" s="417"/>
      <c r="AY46" s="417"/>
      <c r="AZ46" s="417"/>
      <c r="BA46" s="417"/>
      <c r="BB46" s="417"/>
      <c r="BC46" s="511"/>
    </row>
    <row r="47" spans="1:55" ht="33.75" customHeight="1" x14ac:dyDescent="0.3">
      <c r="A47" s="702"/>
      <c r="B47" s="190" t="s">
        <v>78</v>
      </c>
      <c r="C47" s="678"/>
      <c r="D47" s="672"/>
      <c r="E47" s="73">
        <f t="shared" si="50"/>
        <v>14</v>
      </c>
      <c r="F47" s="74">
        <f t="shared" si="51"/>
        <v>1</v>
      </c>
      <c r="G47" s="75"/>
      <c r="H47" s="75"/>
      <c r="I47" s="75">
        <f>SUM('Комунальні по юр. особам'!K272,'Комунальні по юр. особам'!K277)</f>
        <v>1</v>
      </c>
      <c r="J47" s="85"/>
      <c r="K47" s="510">
        <f t="shared" si="52"/>
        <v>13</v>
      </c>
      <c r="L47" s="417"/>
      <c r="M47" s="417">
        <f>SUM('Комунальні по юр. особам'!O272,'Комунальні по юр. особам'!O277)</f>
        <v>13</v>
      </c>
      <c r="N47" s="417"/>
      <c r="O47" s="417"/>
      <c r="P47" s="419"/>
      <c r="Q47" s="418"/>
      <c r="R47" s="417"/>
      <c r="S47" s="417">
        <f>SUM('Комунальні по юр. особам'!U272,'Комунальні по юр. особам'!U277)</f>
        <v>13</v>
      </c>
      <c r="T47" s="417"/>
      <c r="U47" s="417"/>
      <c r="V47" s="419"/>
      <c r="W47" s="418">
        <f>SUM('Комунальні по юр. особам'!Y272,'Комунальні по юр. особам'!Y277)</f>
        <v>11</v>
      </c>
      <c r="X47" s="419">
        <f>SUM('Комунальні по юр. особам'!Z272,'Комунальні по юр. особам'!Z277)</f>
        <v>2</v>
      </c>
      <c r="Y47" s="418"/>
      <c r="Z47" s="417">
        <f>SUM('Комунальні по юр. особам'!AB272,'Комунальні по юр. особам'!AB277)</f>
        <v>2</v>
      </c>
      <c r="AA47" s="417">
        <f>SUM('Комунальні по юр. особам'!AC272,'Комунальні по юр. особам'!AC277)</f>
        <v>2</v>
      </c>
      <c r="AB47" s="417">
        <f>SUM('Комунальні по юр. особам'!AD272,'Комунальні по юр. особам'!AD277)</f>
        <v>1</v>
      </c>
      <c r="AC47" s="417">
        <f>SUM('Комунальні по юр. особам'!AE272,'Комунальні по юр. особам'!AE277)</f>
        <v>2</v>
      </c>
      <c r="AD47" s="419"/>
      <c r="AE47" s="158">
        <f>AVERAGE('Комунальні по юр. особам'!AG272,'Комунальні по юр. особам'!AG277)</f>
        <v>43.2</v>
      </c>
      <c r="AF47" s="174">
        <f>AVERAGE('Комунальні по юр. особам'!AH272,'Комунальні по юр. особам'!AH277)</f>
        <v>23.8</v>
      </c>
      <c r="AG47" s="559">
        <f>AVERAGE('Комунальні по юр. особам'!AI272,'Комунальні по юр. особам'!AI277)</f>
        <v>91.1</v>
      </c>
      <c r="AH47" s="546">
        <f>SUM(AI47:AK47)</f>
        <v>13</v>
      </c>
      <c r="AI47" s="84">
        <f>SUM('Комунальні по юр. особам'!AK272,'Комунальні по юр. особам'!AK277)</f>
        <v>2</v>
      </c>
      <c r="AJ47" s="75">
        <f>SUM('Комунальні по юр. особам'!AL272,'Комунальні по юр. особам'!AL277)</f>
        <v>11</v>
      </c>
      <c r="AK47" s="76"/>
      <c r="AL47" s="82" t="s">
        <v>75</v>
      </c>
      <c r="AM47" s="75" t="s">
        <v>75</v>
      </c>
      <c r="AN47" s="85" t="s">
        <v>75</v>
      </c>
      <c r="AO47" s="82" t="s">
        <v>75</v>
      </c>
      <c r="AP47" s="75" t="s">
        <v>75</v>
      </c>
      <c r="AQ47" s="75" t="s">
        <v>75</v>
      </c>
      <c r="AR47" s="75" t="s">
        <v>75</v>
      </c>
      <c r="AS47" s="76" t="s">
        <v>75</v>
      </c>
      <c r="AT47" s="86">
        <f t="shared" si="53"/>
        <v>1</v>
      </c>
      <c r="AU47" s="417"/>
      <c r="AV47" s="417"/>
      <c r="AW47" s="417"/>
      <c r="AX47" s="417"/>
      <c r="AY47" s="417">
        <f>SUM('Комунальні по юр. особам'!BA272,'Комунальні по юр. особам'!BA277)</f>
        <v>1</v>
      </c>
      <c r="AZ47" s="417"/>
      <c r="BA47" s="417"/>
      <c r="BB47" s="417"/>
      <c r="BC47" s="511"/>
    </row>
    <row r="48" spans="1:55" ht="33.75" customHeight="1" x14ac:dyDescent="0.3">
      <c r="A48" s="702"/>
      <c r="B48" s="190" t="s">
        <v>79</v>
      </c>
      <c r="C48" s="678"/>
      <c r="D48" s="672"/>
      <c r="E48" s="73">
        <f t="shared" si="50"/>
        <v>729</v>
      </c>
      <c r="F48" s="74">
        <f t="shared" si="51"/>
        <v>24</v>
      </c>
      <c r="G48" s="75">
        <f>SUM('Комунальні по юр. особам'!I273,'Комунальні по юр. особам'!I278)</f>
        <v>19</v>
      </c>
      <c r="H48" s="75">
        <f>SUM('Комунальні по юр. особам'!J273,'Комунальні по юр. особам'!J278)</f>
        <v>2</v>
      </c>
      <c r="I48" s="75">
        <f>SUM('Комунальні по юр. особам'!K273,'Комунальні по юр. особам'!K278)</f>
        <v>1</v>
      </c>
      <c r="J48" s="85">
        <f>SUM('Комунальні по юр. особам'!L273,'Комунальні по юр. особам'!L278)</f>
        <v>2</v>
      </c>
      <c r="K48" s="510">
        <f t="shared" si="52"/>
        <v>717</v>
      </c>
      <c r="L48" s="417"/>
      <c r="M48" s="417"/>
      <c r="N48" s="417"/>
      <c r="O48" s="417"/>
      <c r="P48" s="419">
        <f>SUM('Комунальні по юр. особам'!R273,'Комунальні по юр. особам'!R278)</f>
        <v>717</v>
      </c>
      <c r="Q48" s="418">
        <f>SUM('Комунальні по юр. особам'!S273,'Комунальні по юр. особам'!S278)</f>
        <v>92</v>
      </c>
      <c r="R48" s="417"/>
      <c r="S48" s="417"/>
      <c r="T48" s="417">
        <f>SUM('Комунальні по юр. особам'!V273,'Комунальні по юр. особам'!V278)</f>
        <v>518</v>
      </c>
      <c r="U48" s="417">
        <f>SUM('Комунальні по юр. особам'!W273,'Комунальні по юр. особам'!W278)</f>
        <v>107</v>
      </c>
      <c r="V48" s="419"/>
      <c r="W48" s="418">
        <f>SUM('Комунальні по юр. особам'!Y273,'Комунальні по юр. особам'!Y278)</f>
        <v>608</v>
      </c>
      <c r="X48" s="419">
        <f>SUM('Комунальні по юр. особам'!Z273,'Комунальні по юр. особам'!Z278)</f>
        <v>109</v>
      </c>
      <c r="Y48" s="418"/>
      <c r="Z48" s="417">
        <f>SUM('Комунальні по юр. особам'!AB273,'Комунальні по юр. особам'!AB278)</f>
        <v>111</v>
      </c>
      <c r="AA48" s="417">
        <f>SUM('Комунальні по юр. особам'!AC273,'Комунальні по юр. особам'!AC278)</f>
        <v>106</v>
      </c>
      <c r="AB48" s="417">
        <f>SUM('Комунальні по юр. особам'!AD273,'Комунальні по юр. особам'!AD278)</f>
        <v>49</v>
      </c>
      <c r="AC48" s="417">
        <f>SUM('Комунальні по юр. особам'!AE273,'Комунальні по юр. особам'!AE278)</f>
        <v>172</v>
      </c>
      <c r="AD48" s="419">
        <f>SUM('Комунальні по юр. особам'!AF273,'Комунальні по юр. особам'!AF278)</f>
        <v>34</v>
      </c>
      <c r="AE48" s="158">
        <f>AVERAGE('Комунальні по юр. особам'!AG273,'Комунальні по юр. особам'!AG278)</f>
        <v>44.05</v>
      </c>
      <c r="AF48" s="174">
        <f>AVERAGE('Комунальні по юр. особам'!AH273,'Комунальні по юр. особам'!AH278)</f>
        <v>25</v>
      </c>
      <c r="AG48" s="559">
        <f>AVERAGE('Комунальні по юр. особам'!AI273,'Комунальні по юр. особам'!AI278)</f>
        <v>101.55</v>
      </c>
      <c r="AH48" s="547">
        <f>SUM(AO48:AS48)</f>
        <v>625</v>
      </c>
      <c r="AI48" s="84" t="s">
        <v>77</v>
      </c>
      <c r="AJ48" s="75" t="s">
        <v>77</v>
      </c>
      <c r="AK48" s="85" t="s">
        <v>77</v>
      </c>
      <c r="AL48" s="82" t="s">
        <v>75</v>
      </c>
      <c r="AM48" s="75" t="s">
        <v>75</v>
      </c>
      <c r="AN48" s="85" t="s">
        <v>75</v>
      </c>
      <c r="AO48" s="122">
        <f>SUM('Комунальні по юр. особам'!AQ273,'Комунальні по юр. особам'!AQ278)</f>
        <v>22</v>
      </c>
      <c r="AP48" s="123">
        <f>SUM('Комунальні по юр. особам'!AR273,'Комунальні по юр. особам'!AR278)</f>
        <v>51</v>
      </c>
      <c r="AQ48" s="123">
        <f>SUM('Комунальні по юр. особам'!AS273,'Комунальні по юр. особам'!AS278)</f>
        <v>472</v>
      </c>
      <c r="AR48" s="123">
        <f>SUM('Комунальні по юр. особам'!AT273,'Комунальні по юр. особам'!AT278)</f>
        <v>66</v>
      </c>
      <c r="AS48" s="154">
        <f>SUM('Комунальні по юр. особам'!AU273,'Комунальні по юр. особам'!AU278)</f>
        <v>14</v>
      </c>
      <c r="AT48" s="86">
        <f t="shared" si="53"/>
        <v>12</v>
      </c>
      <c r="AU48" s="417"/>
      <c r="AV48" s="417">
        <f>SUM('Комунальні по юр. особам'!AX273,'Комунальні по юр. особам'!AX278)</f>
        <v>2</v>
      </c>
      <c r="AW48" s="417">
        <f>SUM('Комунальні по юр. особам'!AY273,'Комунальні по юр. особам'!AY278)</f>
        <v>1</v>
      </c>
      <c r="AX48" s="417"/>
      <c r="AY48" s="417">
        <f>SUM('Комунальні по юр. особам'!BA273,'Комунальні по юр. особам'!BA278)</f>
        <v>6</v>
      </c>
      <c r="AZ48" s="417"/>
      <c r="BA48" s="417">
        <f>SUM('Комунальні по юр. особам'!BC273,'Комунальні по юр. особам'!BC278)</f>
        <v>2</v>
      </c>
      <c r="BB48" s="417">
        <f>SUM('Комунальні по юр. особам'!BD273,'Комунальні по юр. особам'!BD278)</f>
        <v>1</v>
      </c>
      <c r="BC48" s="511"/>
    </row>
    <row r="49" spans="1:55" ht="33.75" customHeight="1" thickBot="1" x14ac:dyDescent="0.35">
      <c r="A49" s="702"/>
      <c r="B49" s="191" t="s">
        <v>80</v>
      </c>
      <c r="C49" s="678"/>
      <c r="D49" s="734"/>
      <c r="E49" s="128">
        <f t="shared" si="50"/>
        <v>0</v>
      </c>
      <c r="F49" s="129">
        <f t="shared" si="51"/>
        <v>0</v>
      </c>
      <c r="G49" s="424"/>
      <c r="H49" s="424"/>
      <c r="I49" s="424"/>
      <c r="J49" s="163"/>
      <c r="K49" s="513">
        <f t="shared" si="52"/>
        <v>0</v>
      </c>
      <c r="L49" s="421"/>
      <c r="M49" s="421"/>
      <c r="N49" s="421"/>
      <c r="O49" s="421"/>
      <c r="P49" s="423"/>
      <c r="Q49" s="422"/>
      <c r="R49" s="421"/>
      <c r="S49" s="421"/>
      <c r="T49" s="421"/>
      <c r="U49" s="421"/>
      <c r="V49" s="423"/>
      <c r="W49" s="422"/>
      <c r="X49" s="423"/>
      <c r="Y49" s="101"/>
      <c r="Z49" s="424"/>
      <c r="AA49" s="424"/>
      <c r="AB49" s="424"/>
      <c r="AC49" s="424"/>
      <c r="AD49" s="102"/>
      <c r="AE49" s="425"/>
      <c r="AF49" s="426"/>
      <c r="AG49" s="560"/>
      <c r="AH49" s="548">
        <f>SUM(AO49:AS49)</f>
        <v>0</v>
      </c>
      <c r="AI49" s="105" t="s">
        <v>75</v>
      </c>
      <c r="AJ49" s="92" t="s">
        <v>75</v>
      </c>
      <c r="AK49" s="106" t="s">
        <v>75</v>
      </c>
      <c r="AL49" s="103" t="s">
        <v>75</v>
      </c>
      <c r="AM49" s="92" t="s">
        <v>77</v>
      </c>
      <c r="AN49" s="106" t="s">
        <v>77</v>
      </c>
      <c r="AO49" s="427"/>
      <c r="AP49" s="428"/>
      <c r="AQ49" s="428"/>
      <c r="AR49" s="428"/>
      <c r="AS49" s="429"/>
      <c r="AT49" s="514">
        <f t="shared" si="53"/>
        <v>0</v>
      </c>
      <c r="AU49" s="421"/>
      <c r="AV49" s="421"/>
      <c r="AW49" s="421"/>
      <c r="AX49" s="421"/>
      <c r="AY49" s="421"/>
      <c r="AZ49" s="421"/>
      <c r="BA49" s="421"/>
      <c r="BB49" s="421"/>
      <c r="BC49" s="515"/>
    </row>
    <row r="50" spans="1:55" ht="33.75" customHeight="1" thickBot="1" x14ac:dyDescent="0.35">
      <c r="A50" s="703"/>
      <c r="B50" s="766" t="s">
        <v>478</v>
      </c>
      <c r="C50" s="695"/>
      <c r="D50" s="767"/>
      <c r="E50" s="434">
        <f t="shared" ref="E50:AD50" si="54">SUM(E45:E49)</f>
        <v>853</v>
      </c>
      <c r="F50" s="433">
        <f t="shared" si="54"/>
        <v>26</v>
      </c>
      <c r="G50" s="430">
        <f t="shared" si="54"/>
        <v>20</v>
      </c>
      <c r="H50" s="430">
        <f t="shared" si="54"/>
        <v>2</v>
      </c>
      <c r="I50" s="430">
        <f t="shared" si="54"/>
        <v>2</v>
      </c>
      <c r="J50" s="494">
        <f t="shared" si="54"/>
        <v>2</v>
      </c>
      <c r="K50" s="437">
        <f t="shared" si="54"/>
        <v>839</v>
      </c>
      <c r="L50" s="430">
        <f t="shared" si="54"/>
        <v>0</v>
      </c>
      <c r="M50" s="430">
        <f t="shared" si="54"/>
        <v>13</v>
      </c>
      <c r="N50" s="430">
        <f t="shared" si="54"/>
        <v>0</v>
      </c>
      <c r="O50" s="430">
        <f t="shared" si="54"/>
        <v>0</v>
      </c>
      <c r="P50" s="434">
        <f t="shared" si="54"/>
        <v>826</v>
      </c>
      <c r="Q50" s="433">
        <f t="shared" si="54"/>
        <v>100</v>
      </c>
      <c r="R50" s="430">
        <f t="shared" si="54"/>
        <v>0</v>
      </c>
      <c r="S50" s="430">
        <f t="shared" si="54"/>
        <v>13</v>
      </c>
      <c r="T50" s="430">
        <f t="shared" si="54"/>
        <v>607</v>
      </c>
      <c r="U50" s="430">
        <f t="shared" si="54"/>
        <v>119</v>
      </c>
      <c r="V50" s="434">
        <f t="shared" si="54"/>
        <v>0</v>
      </c>
      <c r="W50" s="433">
        <f t="shared" si="54"/>
        <v>711</v>
      </c>
      <c r="X50" s="434">
        <f t="shared" si="54"/>
        <v>128</v>
      </c>
      <c r="Y50" s="433">
        <f t="shared" si="54"/>
        <v>0</v>
      </c>
      <c r="Z50" s="430">
        <f t="shared" si="54"/>
        <v>137</v>
      </c>
      <c r="AA50" s="430">
        <f t="shared" si="54"/>
        <v>132</v>
      </c>
      <c r="AB50" s="430">
        <f t="shared" si="54"/>
        <v>59</v>
      </c>
      <c r="AC50" s="430">
        <f t="shared" si="54"/>
        <v>201</v>
      </c>
      <c r="AD50" s="434">
        <f t="shared" si="54"/>
        <v>35</v>
      </c>
      <c r="AE50" s="435">
        <f>AVERAGE(AE45,AE48,AE47)</f>
        <v>44.016666666666673</v>
      </c>
      <c r="AF50" s="436">
        <f t="shared" ref="AF50:AG50" si="55">AVERAGE(AF45,AF48,AF47)</f>
        <v>24.8</v>
      </c>
      <c r="AG50" s="501">
        <f t="shared" si="55"/>
        <v>67.816666666666663</v>
      </c>
      <c r="AH50" s="549">
        <f t="shared" ref="AH50:BC50" si="56">SUM(AH45:AH49)</f>
        <v>739</v>
      </c>
      <c r="AI50" s="437">
        <f t="shared" si="56"/>
        <v>2</v>
      </c>
      <c r="AJ50" s="430">
        <f t="shared" si="56"/>
        <v>11</v>
      </c>
      <c r="AK50" s="434">
        <f t="shared" si="56"/>
        <v>0</v>
      </c>
      <c r="AL50" s="433">
        <f t="shared" si="56"/>
        <v>20</v>
      </c>
      <c r="AM50" s="430">
        <f t="shared" si="56"/>
        <v>80</v>
      </c>
      <c r="AN50" s="434">
        <f t="shared" si="56"/>
        <v>1</v>
      </c>
      <c r="AO50" s="433">
        <f t="shared" si="56"/>
        <v>22</v>
      </c>
      <c r="AP50" s="430">
        <f t="shared" si="56"/>
        <v>51</v>
      </c>
      <c r="AQ50" s="430">
        <f t="shared" si="56"/>
        <v>472</v>
      </c>
      <c r="AR50" s="430">
        <f t="shared" si="56"/>
        <v>66</v>
      </c>
      <c r="AS50" s="434">
        <f t="shared" si="56"/>
        <v>14</v>
      </c>
      <c r="AT50" s="433">
        <f t="shared" si="56"/>
        <v>14</v>
      </c>
      <c r="AU50" s="430">
        <f t="shared" si="56"/>
        <v>0</v>
      </c>
      <c r="AV50" s="430">
        <f t="shared" si="56"/>
        <v>3</v>
      </c>
      <c r="AW50" s="430">
        <f t="shared" si="56"/>
        <v>1</v>
      </c>
      <c r="AX50" s="430">
        <f t="shared" si="56"/>
        <v>0</v>
      </c>
      <c r="AY50" s="430">
        <f t="shared" si="56"/>
        <v>7</v>
      </c>
      <c r="AZ50" s="430">
        <f t="shared" si="56"/>
        <v>0</v>
      </c>
      <c r="BA50" s="430">
        <f t="shared" si="56"/>
        <v>2</v>
      </c>
      <c r="BB50" s="430">
        <f t="shared" si="56"/>
        <v>1</v>
      </c>
      <c r="BC50" s="494">
        <f t="shared" si="56"/>
        <v>0</v>
      </c>
    </row>
    <row r="51" spans="1:55" ht="33.75" customHeight="1" x14ac:dyDescent="0.3">
      <c r="A51" s="769" t="s">
        <v>191</v>
      </c>
      <c r="B51" s="189" t="s">
        <v>74</v>
      </c>
      <c r="C51" s="770">
        <f>SUM('Комунальні по юр. особам'!E280:E284,'Комунальні по юр. особам'!E285:E289,'Комунальні по юр. особам'!E290:E294,'Комунальні по юр. особам'!E295:E299,'Комунальні по юр. особам'!E300:E304,'Комунальні по юр. особам'!E305:E309,'Комунальні по юр. особам'!E310:E314,'Комунальні по юр. особам'!E315:E319,'Комунальні по юр. особам'!E320:E324,'Комунальні по юр. особам'!E325:E329,'Комунальні по юр. особам'!E330:E334)</f>
        <v>593</v>
      </c>
      <c r="D51" s="771">
        <f>C51-SUM(K51:K55)</f>
        <v>53</v>
      </c>
      <c r="E51" s="53">
        <f t="shared" ref="E51:E53" si="57">SUM(K51,AT51)</f>
        <v>203</v>
      </c>
      <c r="F51" s="54">
        <f t="shared" ref="F51:F55" si="58">SUM(G51:J51)</f>
        <v>6</v>
      </c>
      <c r="G51" s="55">
        <f>SUM('Комунальні по юр. особам'!I280,'Комунальні по юр. особам'!I285,'Комунальні по юр. особам'!I290,'Комунальні по юр. особам'!I295,'Комунальні по юр. особам'!I300,'Комунальні по юр. особам'!I305,'Комунальні по юр. особам'!I310,'Комунальні по юр. особам'!I315,'Комунальні по юр. особам'!I320,'Комунальні по юр. особам'!I325,'Комунальні по юр. особам'!I330)</f>
        <v>5</v>
      </c>
      <c r="H51" s="55"/>
      <c r="I51" s="55">
        <f>SUM('Комунальні по юр. особам'!K280,'Комунальні по юр. особам'!K285,'Комунальні по юр. особам'!K290,'Комунальні по юр. особам'!K295,'Комунальні по юр. особам'!K300,'Комунальні по юр. особам'!K305,'Комунальні по юр. особам'!K310,'Комунальні по юр. особам'!K315,'Комунальні по юр. особам'!K320,'Комунальні по юр. особам'!K325,'Комунальні по юр. особам'!K330)</f>
        <v>1</v>
      </c>
      <c r="J51" s="70"/>
      <c r="K51" s="507">
        <f t="shared" ref="K51:K55" si="59">IF(AND(SUM(L51:P51)=SUM(W51:X51),SUM(Q51:V51)=SUM(W51:X51)),SUM(L51:P51),"ПЕРЕВІРТЕ ПРАВИЛЬНІСТЬ ДАНИХ")</f>
        <v>200</v>
      </c>
      <c r="L51" s="413">
        <f>SUM('Комунальні по юр. особам'!N280,'Комунальні по юр. особам'!N285,'Комунальні по юр. особам'!N290,'Комунальні по юр. особам'!N295,'Комунальні по юр. особам'!N300,'Комунальні по юр. особам'!N305,'Комунальні по юр. особам'!N310,'Комунальні по юр. особам'!N315,'Комунальні по юр. особам'!N320,'Комунальні по юр. особам'!N325,'Комунальні по юр. особам'!N330)</f>
        <v>190</v>
      </c>
      <c r="M51" s="413"/>
      <c r="N51" s="413">
        <f>SUM('Комунальні по юр. особам'!P280,'Комунальні по юр. особам'!P285,'Комунальні по юр. особам'!P290,'Комунальні по юр. особам'!P295,'Комунальні по юр. особам'!P300,'Комунальні по юр. особам'!P305,'Комунальні по юр. особам'!P310,'Комунальні по юр. особам'!P315,'Комунальні по юр. особам'!P320,'Комунальні по юр. особам'!P325,'Комунальні по юр. особам'!P330)</f>
        <v>1</v>
      </c>
      <c r="O51" s="413"/>
      <c r="P51" s="415">
        <f>SUM('Комунальні по юр. особам'!R280,'Комунальні по юр. особам'!R285,'Комунальні по юр. особам'!R290,'Комунальні по юр. особам'!R295,'Комунальні по юр. особам'!R300,'Комунальні по юр. особам'!R305,'Комунальні по юр. особам'!R310,'Комунальні по юр. особам'!R315,'Комунальні по юр. особам'!R320,'Комунальні по юр. особам'!R325,'Комунальні по юр. особам'!R330)</f>
        <v>9</v>
      </c>
      <c r="Q51" s="414">
        <f>SUM('Комунальні по юр. особам'!S280,'Комунальні по юр. особам'!S285,'Комунальні по юр. особам'!S290,'Комунальні по юр. особам'!S295,'Комунальні по юр. особам'!S300,'Комунальні по юр. особам'!S305,'Комунальні по юр. особам'!S310,'Комунальні по юр. особам'!S315,'Комунальні по юр. особам'!S320,'Комунальні по юр. особам'!S325,'Комунальні по юр. особам'!S330)</f>
        <v>3</v>
      </c>
      <c r="R51" s="413">
        <f>SUM('Комунальні по юр. особам'!T280,'Комунальні по юр. особам'!T285,'Комунальні по юр. особам'!T290,'Комунальні по юр. особам'!T295,'Комунальні по юр. особам'!T300,'Комунальні по юр. особам'!T305,'Комунальні по юр. особам'!T310,'Комунальні по юр. особам'!T315,'Комунальні по юр. особам'!T320,'Комунальні по юр. особам'!T325,'Комунальні по юр. особам'!T330)</f>
        <v>6</v>
      </c>
      <c r="S51" s="413"/>
      <c r="T51" s="413">
        <f>SUM('Комунальні по юр. особам'!V280,'Комунальні по юр. особам'!V285,'Комунальні по юр. особам'!V290,'Комунальні по юр. особам'!V295,'Комунальні по юр. особам'!V300,'Комунальні по юр. особам'!V305,'Комунальні по юр. особам'!V310,'Комунальні по юр. особам'!V315,'Комунальні по юр. особам'!V320,'Комунальні по юр. особам'!V325,'Комунальні по юр. особам'!V330)</f>
        <v>185</v>
      </c>
      <c r="U51" s="413">
        <f>SUM('Комунальні по юр. особам'!W280,'Комунальні по юр. особам'!W285,'Комунальні по юр. особам'!W290,'Комунальні по юр. особам'!W295,'Комунальні по юр. особам'!W300,'Комунальні по юр. особам'!W305,'Комунальні по юр. особам'!W310,'Комунальні по юр. особам'!W315,'Комунальні по юр. особам'!W320,'Комунальні по юр. особам'!W325,'Комунальні по юр. особам'!W330)</f>
        <v>5</v>
      </c>
      <c r="V51" s="415">
        <f>SUM('Комунальні по юр. особам'!X280,'Комунальні по юр. особам'!X285,'Комунальні по юр. особам'!X290,'Комунальні по юр. особам'!X295,'Комунальні по юр. особам'!X300,'Комунальні по юр. особам'!X305,'Комунальні по юр. особам'!X310,'Комунальні по юр. особам'!X315,'Комунальні по юр. особам'!X320,'Комунальні по юр. особам'!X325,'Комунальні по юр. особам'!X330)</f>
        <v>1</v>
      </c>
      <c r="W51" s="414">
        <f>SUM('Комунальні по юр. особам'!Y280,'Комунальні по юр. особам'!Y285,'Комунальні по юр. особам'!Y290,'Комунальні по юр. особам'!Y295,'Комунальні по юр. особам'!Y300,'Комунальні по юр. особам'!Y305,'Комунальні по юр. особам'!Y310,'Комунальні по юр. особам'!Y315,'Комунальні по юр. особам'!Y320,'Комунальні по юр. особам'!Y325,'Комунальні по юр. особам'!Y330)</f>
        <v>177</v>
      </c>
      <c r="X51" s="415">
        <f>SUM('Комунальні по юр. особам'!Z280,'Комунальні по юр. особам'!Z285,'Комунальні по юр. особам'!Z290,'Комунальні по юр. особам'!Z295,'Комунальні по юр. особам'!Z300,'Комунальні по юр. особам'!Z305,'Комунальні по юр. особам'!Z310,'Комунальні по юр. особам'!Z315,'Комунальні по юр. особам'!Z320,'Комунальні по юр. особам'!Z325,'Комунальні по юр. особам'!Z330)</f>
        <v>23</v>
      </c>
      <c r="Y51" s="414"/>
      <c r="Z51" s="413">
        <f>SUM('Комунальні по юр. особам'!AB280,'Комунальні по юр. особам'!AB285,'Комунальні по юр. особам'!AB290,'Комунальні по юр. особам'!AB295,'Комунальні по юр. особам'!AB300,'Комунальні по юр. особам'!AB305,'Комунальні по юр. особам'!AB310,'Комунальні по юр. особам'!AB315,'Комунальні по юр. особам'!AB320,'Комунальні по юр. особам'!AB325,'Комунальні по юр. особам'!AB330)</f>
        <v>31</v>
      </c>
      <c r="AA51" s="413">
        <f>SUM('Комунальні по юр. особам'!AC280,'Комунальні по юр. особам'!AC285,'Комунальні по юр. особам'!AC290,'Комунальні по юр. особам'!AC295,'Комунальні по юр. особам'!AC300,'Комунальні по юр. особам'!AC305,'Комунальні по юр. особам'!AC310,'Комунальні по юр. особам'!AC315,'Комунальні по юр. особам'!AC320,'Комунальні по юр. особам'!AC325,'Комунальні по юр. особам'!AC330)</f>
        <v>30</v>
      </c>
      <c r="AB51" s="413">
        <f>SUM('Комунальні по юр. особам'!AD280,'Комунальні по юр. особам'!AD285,'Комунальні по юр. особам'!AD290,'Комунальні по юр. особам'!AD295,'Комунальні по юр. особам'!AD300,'Комунальні по юр. особам'!AD305,'Комунальні по юр. особам'!AD310,'Комунальні по юр. особам'!AD315,'Комунальні по юр. особам'!AD320,'Комунальні по юр. особам'!AD325,'Комунальні по юр. особам'!AD330)</f>
        <v>32</v>
      </c>
      <c r="AC51" s="413">
        <f>SUM('Комунальні по юр. особам'!AE280,'Комунальні по юр. особам'!AE285,'Комунальні по юр. особам'!AE290,'Комунальні по юр. особам'!AE295,'Комунальні по юр. особам'!AE300,'Комунальні по юр. особам'!AE305,'Комунальні по юр. особам'!AE310,'Комунальні по юр. особам'!AE315,'Комунальні по юр. особам'!AE320,'Комунальні по юр. особам'!AE325,'Комунальні по юр. особам'!AE330)</f>
        <v>111</v>
      </c>
      <c r="AD51" s="415">
        <f>SUM('Комунальні по юр. особам'!AF280,'Комунальні по юр. особам'!AF285,'Комунальні по юр. особам'!AF290,'Комунальні по юр. особам'!AF295,'Комунальні по юр. особам'!AF300,'Комунальні по юр. особам'!AF305,'Комунальні по юр. особам'!AF310,'Комунальні по юр. особам'!AF315,'Комунальні по юр. особам'!AF320,'Комунальні по юр. особам'!AF325,'Комунальні по юр. особам'!AF330)</f>
        <v>10</v>
      </c>
      <c r="AE51" s="171">
        <f>AVERAGE('Комунальні по юр. особам'!AG280,'Комунальні по юр. особам'!AG285,'Комунальні по юр. особам'!AG290,'Комунальні по юр. особам'!AG295,'Комунальні по юр. особам'!AG300,'Комунальні по юр. особам'!AG305,'Комунальні по юр. особам'!AG310,'Комунальні по юр. особам'!AG315,'Комунальні по юр. особам'!AG320,'Комунальні по юр. особам'!AG325,'Комунальні по юр. особам'!AG330)</f>
        <v>39.660000000000004</v>
      </c>
      <c r="AF51" s="416">
        <f>AVERAGE('Комунальні по юр. особам'!AH280,'Комунальні по юр. особам'!AH285,'Комунальні по юр. особам'!AH290,'Комунальні по юр. особам'!AH295,'Комунальні по юр. особам'!AH300,'Комунальні по юр. особам'!AH305,'Комунальні по юр. особам'!AH310,'Комунальні по юр. особам'!AH315,'Комунальні по юр. особам'!AH320,'Комунальні по юр. особам'!AH325,'Комунальні по юр. особам'!AH330)</f>
        <v>17.440000000000001</v>
      </c>
      <c r="AG51" s="558">
        <f>AVERAGE('Комунальні по юр. особам'!AI280,'Комунальні по юр. особам'!AI285,'Комунальні по юр. особам'!AI290,'Комунальні по юр. особам'!AI295,'Комунальні по юр. особам'!AI300,'Комунальні по юр. особам'!AI305,'Комунальні по юр. особам'!AI310,'Комунальні по юр. особам'!AI315,'Комунальні по юр. особам'!AI320,'Комунальні по юр. особам'!AI325,'Комунальні по юр. особам'!AI330)</f>
        <v>9.52</v>
      </c>
      <c r="AH51" s="545">
        <f>SUM(AL51:AN51)</f>
        <v>200</v>
      </c>
      <c r="AI51" s="69" t="s">
        <v>75</v>
      </c>
      <c r="AJ51" s="55" t="s">
        <v>75</v>
      </c>
      <c r="AK51" s="70" t="s">
        <v>75</v>
      </c>
      <c r="AL51" s="67">
        <f>SUM('Комунальні по юр. особам'!AN280,'Комунальні по юр. особам'!AN285,'Комунальні по юр. особам'!AN290,'Комунальні по юр. особам'!AN295,'Комунальні по юр. особам'!AN300,'Комунальні по юр. особам'!AN305,'Комунальні по юр. особам'!AN310,'Комунальні по юр. особам'!AN315,'Комунальні по юр. особам'!AN320,'Комунальні по юр. особам'!AN325,'Комунальні по юр. особам'!AN330)</f>
        <v>37</v>
      </c>
      <c r="AM51" s="55">
        <f>SUM('Комунальні по юр. особам'!AO280,'Комунальні по юр. особам'!AO285,'Комунальні по юр. особам'!AO290,'Комунальні по юр. особам'!AO295,'Комунальні по юр. особам'!AO300,'Комунальні по юр. особам'!AO305,'Комунальні по юр. особам'!AO310,'Комунальні по юр. особам'!AO315,'Комунальні по юр. особам'!AO320,'Комунальні по юр. особам'!AO325,'Комунальні по юр. особам'!AO330)</f>
        <v>159</v>
      </c>
      <c r="AN51" s="56">
        <f>SUM('Комунальні по юр. особам'!AP280,'Комунальні по юр. особам'!AP285,'Комунальні по юр. особам'!AP290,'Комунальні по юр. особам'!AP295,'Комунальні по юр. особам'!AP300,'Комунальні по юр. особам'!AP305,'Комунальні по юр. особам'!AP310,'Комунальні по юр. особам'!AP315,'Комунальні по юр. особам'!AP320,'Комунальні по юр. особам'!AP325,'Комунальні по юр. особам'!AP330)</f>
        <v>4</v>
      </c>
      <c r="AO51" s="67" t="s">
        <v>75</v>
      </c>
      <c r="AP51" s="55" t="s">
        <v>75</v>
      </c>
      <c r="AQ51" s="55" t="s">
        <v>75</v>
      </c>
      <c r="AR51" s="55" t="s">
        <v>75</v>
      </c>
      <c r="AS51" s="56" t="s">
        <v>75</v>
      </c>
      <c r="AT51" s="71">
        <f t="shared" ref="AT51:AT53" si="60">SUM(AU51:BC51)</f>
        <v>3</v>
      </c>
      <c r="AU51" s="413"/>
      <c r="AV51" s="413"/>
      <c r="AW51" s="413">
        <f>SUM('Комунальні по юр. особам'!AY280,'Комунальні по юр. особам'!AY285,'Комунальні по юр. особам'!AY290,'Комунальні по юр. особам'!AY295,'Комунальні по юр. особам'!AY300,'Комунальні по юр. особам'!AY305,'Комунальні по юр. особам'!AY310,'Комунальні по юр. особам'!AY315,'Комунальні по юр. особам'!AY320,'Комунальні по юр. особам'!AY325,'Комунальні по юр. особам'!AY330)</f>
        <v>1</v>
      </c>
      <c r="AX51" s="413"/>
      <c r="AY51" s="413"/>
      <c r="AZ51" s="413"/>
      <c r="BA51" s="413">
        <f>SUM('Комунальні по юр. особам'!BC280,'Комунальні по юр. особам'!BC285,'Комунальні по юр. особам'!BC290,'Комунальні по юр. особам'!BC295,'Комунальні по юр. особам'!BC300,'Комунальні по юр. особам'!BC305,'Комунальні по юр. особам'!BC310,'Комунальні по юр. особам'!BC315,'Комунальні по юр. особам'!BC320,'Комунальні по юр. особам'!BC325,'Комунальні по юр. особам'!BC330)</f>
        <v>1</v>
      </c>
      <c r="BB51" s="413"/>
      <c r="BC51" s="508">
        <f>SUM('Комунальні по юр. особам'!BE280,'Комунальні по юр. особам'!BE285,'Комунальні по юр. особам'!BE290,'Комунальні по юр. особам'!BE295,'Комунальні по юр. особам'!BE300,'Комунальні по юр. особам'!BE305,'Комунальні по юр. особам'!BE310,'Комунальні по юр. особам'!BE315,'Комунальні по юр. особам'!BE320,'Комунальні по юр. особам'!BE325,'Комунальні по юр. особам'!BE330)</f>
        <v>1</v>
      </c>
    </row>
    <row r="52" spans="1:55" ht="33.75" customHeight="1" x14ac:dyDescent="0.3">
      <c r="A52" s="702"/>
      <c r="B52" s="190" t="s">
        <v>76</v>
      </c>
      <c r="C52" s="678"/>
      <c r="D52" s="672"/>
      <c r="E52" s="73">
        <f t="shared" si="57"/>
        <v>0</v>
      </c>
      <c r="F52" s="74">
        <f t="shared" si="58"/>
        <v>0</v>
      </c>
      <c r="G52" s="75"/>
      <c r="H52" s="75"/>
      <c r="I52" s="75"/>
      <c r="J52" s="85"/>
      <c r="K52" s="510">
        <f t="shared" si="59"/>
        <v>0</v>
      </c>
      <c r="L52" s="417"/>
      <c r="M52" s="417"/>
      <c r="N52" s="417"/>
      <c r="O52" s="417"/>
      <c r="P52" s="419"/>
      <c r="Q52" s="418"/>
      <c r="R52" s="417"/>
      <c r="S52" s="417"/>
      <c r="T52" s="417"/>
      <c r="U52" s="417"/>
      <c r="V52" s="419"/>
      <c r="W52" s="418"/>
      <c r="X52" s="419"/>
      <c r="Y52" s="418"/>
      <c r="Z52" s="417"/>
      <c r="AA52" s="417"/>
      <c r="AB52" s="417"/>
      <c r="AC52" s="417"/>
      <c r="AD52" s="419"/>
      <c r="AE52" s="158"/>
      <c r="AF52" s="174"/>
      <c r="AG52" s="559"/>
      <c r="AH52" s="546">
        <f>SUM(AL52:AN52)</f>
        <v>0</v>
      </c>
      <c r="AI52" s="84" t="s">
        <v>77</v>
      </c>
      <c r="AJ52" s="75" t="s">
        <v>77</v>
      </c>
      <c r="AK52" s="85" t="s">
        <v>77</v>
      </c>
      <c r="AL52" s="82"/>
      <c r="AM52" s="75"/>
      <c r="AN52" s="76"/>
      <c r="AO52" s="82" t="s">
        <v>75</v>
      </c>
      <c r="AP52" s="75" t="s">
        <v>75</v>
      </c>
      <c r="AQ52" s="75" t="s">
        <v>75</v>
      </c>
      <c r="AR52" s="75" t="s">
        <v>75</v>
      </c>
      <c r="AS52" s="76" t="s">
        <v>75</v>
      </c>
      <c r="AT52" s="86">
        <f t="shared" si="60"/>
        <v>0</v>
      </c>
      <c r="AU52" s="417"/>
      <c r="AV52" s="417"/>
      <c r="AW52" s="417"/>
      <c r="AX52" s="417"/>
      <c r="AY52" s="417"/>
      <c r="AZ52" s="417"/>
      <c r="BA52" s="417"/>
      <c r="BB52" s="417"/>
      <c r="BC52" s="511"/>
    </row>
    <row r="53" spans="1:55" ht="33.75" customHeight="1" x14ac:dyDescent="0.3">
      <c r="A53" s="702"/>
      <c r="B53" s="190" t="s">
        <v>78</v>
      </c>
      <c r="C53" s="678"/>
      <c r="D53" s="672"/>
      <c r="E53" s="73">
        <f t="shared" si="57"/>
        <v>8</v>
      </c>
      <c r="F53" s="74">
        <f t="shared" si="58"/>
        <v>0</v>
      </c>
      <c r="G53" s="75"/>
      <c r="H53" s="75"/>
      <c r="I53" s="75"/>
      <c r="J53" s="85"/>
      <c r="K53" s="510">
        <f t="shared" si="59"/>
        <v>7</v>
      </c>
      <c r="L53" s="417"/>
      <c r="M53" s="417">
        <f>SUM('Комунальні по юр. особам'!O282,'Комунальні по юр. особам'!O287,'Комунальні по юр. особам'!O292,'Комунальні по юр. особам'!O297,'Комунальні по юр. особам'!O302,'Комунальні по юр. особам'!O307,'Комунальні по юр. особам'!O312,'Комунальні по юр. особам'!O317,'Комунальні по юр. особам'!O322,'Комунальні по юр. особам'!O327,'Комунальні по юр. особам'!O332)</f>
        <v>7</v>
      </c>
      <c r="N53" s="417"/>
      <c r="O53" s="417"/>
      <c r="P53" s="419"/>
      <c r="Q53" s="418"/>
      <c r="R53" s="417"/>
      <c r="S53" s="417">
        <f>SUM('Комунальні по юр. особам'!U282,'Комунальні по юр. особам'!U287,'Комунальні по юр. особам'!U292,'Комунальні по юр. особам'!U297,'Комунальні по юр. особам'!U302,'Комунальні по юр. особам'!U307,'Комунальні по юр. особам'!U312,'Комунальні по юр. особам'!U317,'Комунальні по юр. особам'!U322,'Комунальні по юр. особам'!U327,'Комунальні по юр. особам'!U332)</f>
        <v>7</v>
      </c>
      <c r="T53" s="417"/>
      <c r="U53" s="417"/>
      <c r="V53" s="419"/>
      <c r="W53" s="418">
        <f>SUM('Комунальні по юр. особам'!Y282,'Комунальні по юр. особам'!Y287,'Комунальні по юр. особам'!Y292,'Комунальні по юр. особам'!Y297,'Комунальні по юр. особам'!Y302,'Комунальні по юр. особам'!Y307,'Комунальні по юр. особам'!Y312,'Комунальні по юр. особам'!Y317,'Комунальні по юр. особам'!Y322,'Комунальні по юр. особам'!Y327,'Комунальні по юр. особам'!Y332)</f>
        <v>7</v>
      </c>
      <c r="X53" s="419"/>
      <c r="Y53" s="418"/>
      <c r="Z53" s="417"/>
      <c r="AA53" s="417"/>
      <c r="AB53" s="417">
        <f>SUM('Комунальні по юр. особам'!AD282,'Комунальні по юр. особам'!AD287,'Комунальні по юр. особам'!AD292,'Комунальні по юр. особам'!AD297,'Комунальні по юр. особам'!AD302,'Комунальні по юр. особам'!AD307,'Комунальні по юр. особам'!AD312,'Комунальні по юр. особам'!AD317,'Комунальні по юр. особам'!AD322,'Комунальні по юр. особам'!AD327,'Комунальні по юр. особам'!AD332)</f>
        <v>1</v>
      </c>
      <c r="AC53" s="417">
        <f>SUM('Комунальні по юр. особам'!AE282,'Комунальні по юр. особам'!AE287,'Комунальні по юр. особам'!AE292,'Комунальні по юр. особам'!AE297,'Комунальні по юр. особам'!AE302,'Комунальні по юр. особам'!AE307,'Комунальні по юр. особам'!AE312,'Комунальні по юр. особам'!AE317,'Комунальні по юр. особам'!AE322,'Комунальні по юр. особам'!AE327,'Комунальні по юр. особам'!AE332)</f>
        <v>3</v>
      </c>
      <c r="AD53" s="419"/>
      <c r="AE53" s="158">
        <f>AVERAGE('Комунальні по юр. особам'!AG282,'Комунальні по юр. особам'!AG287,'Комунальні по юр. особам'!AG292,'Комунальні по юр. особам'!AG297,'Комунальні по юр. особам'!AG302,'Комунальні по юр. особам'!AG307,'Комунальні по юр. особам'!AG312,'Комунальні по юр. особам'!AG317,'Комунальні по юр. особам'!AG322,'Комунальні по юр. особам'!AG327,'Комунальні по юр. особам'!AG332)</f>
        <v>44.5</v>
      </c>
      <c r="AF53" s="174">
        <f>AVERAGE('Комунальні по юр. особам'!AH282,'Комунальні по юр. особам'!AH287,'Комунальні по юр. особам'!AH292,'Комунальні по юр. особам'!AH297,'Комунальні по юр. особам'!AH302,'Комунальні по юр. особам'!AH307,'Комунальні по юр. особам'!AH312,'Комунальні по юр. особам'!AH317,'Комунальні по юр. особам'!AH322,'Комунальні по юр. особам'!AH327,'Комунальні по юр. особам'!AH332)</f>
        <v>15</v>
      </c>
      <c r="AG53" s="559">
        <f>AVERAGE('Комунальні по юр. особам'!AI282,'Комунальні по юр. особам'!AI287,'Комунальні по юр. особам'!AI292,'Комунальні по юр. особам'!AI297,'Комунальні по юр. особам'!AI302,'Комунальні по юр. особам'!AI307,'Комунальні по юр. особам'!AI312,'Комунальні по юр. особам'!AI317,'Комунальні по юр. особам'!AI322,'Комунальні по юр. особам'!AI327,'Комунальні по юр. особам'!AI332)</f>
        <v>100.5</v>
      </c>
      <c r="AH53" s="546">
        <f>SUM(AI53:AK53)</f>
        <v>7</v>
      </c>
      <c r="AI53" s="84">
        <f>SUM('Комунальні по юр. особам'!AK282,'Комунальні по юр. особам'!AK287,'Комунальні по юр. особам'!AK292,'Комунальні по юр. особам'!AK297,'Комунальні по юр. особам'!AK302,'Комунальні по юр. особам'!AK307,'Комунальні по юр. особам'!AK312,'Комунальні по юр. особам'!AK317,'Комунальні по юр. особам'!AK322,'Комунальні по юр. особам'!AK327,'Комунальні по юр. особам'!AK332)</f>
        <v>2</v>
      </c>
      <c r="AJ53" s="75">
        <f>SUM('Комунальні по юр. особам'!AL282,'Комунальні по юр. особам'!AL287,'Комунальні по юр. особам'!AL292,'Комунальні по юр. особам'!AL297,'Комунальні по юр. особам'!AL302,'Комунальні по юр. особам'!AL307,'Комунальні по юр. особам'!AL312,'Комунальні по юр. особам'!AL317,'Комунальні по юр. особам'!AL322,'Комунальні по юр. особам'!AL327,'Комунальні по юр. особам'!AL332)</f>
        <v>2</v>
      </c>
      <c r="AK53" s="76">
        <f>SUM('Комунальні по юр. особам'!AM282,'Комунальні по юр. особам'!AM287,'Комунальні по юр. особам'!AM292,'Комунальні по юр. особам'!AM297,'Комунальні по юр. особам'!AM302,'Комунальні по юр. особам'!AM307,'Комунальні по юр. особам'!AM312,'Комунальні по юр. особам'!AM317,'Комунальні по юр. особам'!AM322,'Комунальні по юр. особам'!AM327,'Комунальні по юр. особам'!AM332)</f>
        <v>3</v>
      </c>
      <c r="AL53" s="82" t="s">
        <v>75</v>
      </c>
      <c r="AM53" s="75" t="s">
        <v>75</v>
      </c>
      <c r="AN53" s="85" t="s">
        <v>75</v>
      </c>
      <c r="AO53" s="82" t="s">
        <v>75</v>
      </c>
      <c r="AP53" s="75" t="s">
        <v>75</v>
      </c>
      <c r="AQ53" s="75" t="s">
        <v>75</v>
      </c>
      <c r="AR53" s="75" t="s">
        <v>75</v>
      </c>
      <c r="AS53" s="76" t="s">
        <v>75</v>
      </c>
      <c r="AT53" s="86">
        <f t="shared" si="60"/>
        <v>1</v>
      </c>
      <c r="AU53" s="417"/>
      <c r="AV53" s="417"/>
      <c r="AW53" s="417"/>
      <c r="AX53" s="417"/>
      <c r="AY53" s="417"/>
      <c r="AZ53" s="417"/>
      <c r="BA53" s="417"/>
      <c r="BB53" s="417"/>
      <c r="BC53" s="511">
        <f>SUM('Комунальні по юр. особам'!BE282,'Комунальні по юр. особам'!BE287,'Комунальні по юр. особам'!BE292,'Комунальні по юр. особам'!BE297,'Комунальні по юр. особам'!BE302,'Комунальні по юр. особам'!BE307,'Комунальні по юр. особам'!BE312,'Комунальні по юр. особам'!BE317,'Комунальні по юр. особам'!BE322,'Комунальні по юр. особам'!BE327,'Комунальні по юр. особам'!BE332)</f>
        <v>1</v>
      </c>
    </row>
    <row r="54" spans="1:55" ht="33.75" customHeight="1" x14ac:dyDescent="0.3">
      <c r="A54" s="702"/>
      <c r="B54" s="190" t="s">
        <v>79</v>
      </c>
      <c r="C54" s="678"/>
      <c r="D54" s="672"/>
      <c r="E54" s="73">
        <f t="shared" ref="E54:E55" si="61">SUM(K54,AT54)</f>
        <v>337</v>
      </c>
      <c r="F54" s="74">
        <f t="shared" si="58"/>
        <v>5</v>
      </c>
      <c r="G54" s="75"/>
      <c r="H54" s="75">
        <f>SUM('Комунальні по юр. особам'!J283,'Комунальні по юр. особам'!J288,'Комунальні по юр. особам'!J293,'Комунальні по юр. особам'!J298,'Комунальні по юр. особам'!J303,'Комунальні по юр. особам'!J308,'Комунальні по юр. особам'!J313,'Комунальні по юр. особам'!J318,'Комунальні по юр. особам'!J323,'Комунальні по юр. особам'!J328,'Комунальні по юр. особам'!J333)</f>
        <v>2</v>
      </c>
      <c r="I54" s="75">
        <f>SUM('Комунальні по юр. особам'!K283,'Комунальні по юр. особам'!K288,'Комунальні по юр. особам'!K293,'Комунальні по юр. особам'!K298,'Комунальні по юр. особам'!K303,'Комунальні по юр. особам'!K308,'Комунальні по юр. особам'!K313,'Комунальні по юр. особам'!K318,'Комунальні по юр. особам'!K323,'Комунальні по юр. особам'!K328,'Комунальні по юр. особам'!K333)</f>
        <v>2</v>
      </c>
      <c r="J54" s="85">
        <f>SUM('Комунальні по юр. особам'!L283,'Комунальні по юр. особам'!L288,'Комунальні по юр. особам'!L293,'Комунальні по юр. особам'!L298,'Комунальні по юр. особам'!L303,'Комунальні по юр. особам'!L308,'Комунальні по юр. особам'!L313,'Комунальні по юр. особам'!L318,'Комунальні по юр. особам'!L323,'Комунальні по юр. особам'!L328,'Комунальні по юр. особам'!L333)</f>
        <v>1</v>
      </c>
      <c r="K54" s="510">
        <f t="shared" si="59"/>
        <v>333</v>
      </c>
      <c r="L54" s="417">
        <f>SUM('Комунальні по юр. особам'!N283,'Комунальні по юр. особам'!N288,'Комунальні по юр. особам'!N293,'Комунальні по юр. особам'!N298,'Комунальні по юр. особам'!N303,'Комунальні по юр. особам'!N308,'Комунальні по юр. особам'!N313,'Комунальні по юр. особам'!N318,'Комунальні по юр. особам'!N323,'Комунальні по юр. особам'!N328,'Комунальні по юр. особам'!N333)</f>
        <v>282</v>
      </c>
      <c r="M54" s="417"/>
      <c r="N54" s="417"/>
      <c r="O54" s="417"/>
      <c r="P54" s="419">
        <f>SUM('Комунальні по юр. особам'!R283,'Комунальні по юр. особам'!R288,'Комунальні по юр. особам'!R293,'Комунальні по юр. особам'!R298,'Комунальні по юр. особам'!R303,'Комунальні по юр. особам'!R308,'Комунальні по юр. особам'!R313,'Комунальні по юр. особам'!R318,'Комунальні по юр. особам'!R323,'Комунальні по юр. особам'!R328,'Комунальні по юр. особам'!R333)</f>
        <v>51</v>
      </c>
      <c r="Q54" s="418">
        <f>SUM('Комунальні по юр. особам'!S283,'Комунальні по юр. особам'!S288,'Комунальні по юр. особам'!S293,'Комунальні по юр. особам'!S298,'Комунальні по юр. особам'!S303,'Комунальні по юр. особам'!S308,'Комунальні по юр. особам'!S313,'Комунальні по юр. особам'!S318,'Комунальні по юр. особам'!S323,'Комунальні по юр. особам'!S328,'Комунальні по юр. особам'!S333)</f>
        <v>8</v>
      </c>
      <c r="R54" s="417">
        <f>SUM('Комунальні по юр. особам'!T283,'Комунальні по юр. особам'!T288,'Комунальні по юр. особам'!T293,'Комунальні по юр. особам'!T298,'Комунальні по юр. особам'!T303,'Комунальні по юр. особам'!T308,'Комунальні по юр. особам'!T313,'Комунальні по юр. особам'!T318,'Комунальні по юр. особам'!T323,'Комунальні по юр. особам'!T328,'Комунальні по юр. особам'!T333)</f>
        <v>2</v>
      </c>
      <c r="S54" s="417"/>
      <c r="T54" s="417">
        <f>SUM('Комунальні по юр. особам'!V283,'Комунальні по юр. особам'!V288,'Комунальні по юр. особам'!V293,'Комунальні по юр. особам'!V298,'Комунальні по юр. особам'!V303,'Комунальні по юр. особам'!V308,'Комунальні по юр. особам'!V313,'Комунальні по юр. особам'!V318,'Комунальні по юр. особам'!V323,'Комунальні по юр. особам'!V328,'Комунальні по юр. особам'!V333)</f>
        <v>308</v>
      </c>
      <c r="U54" s="417">
        <f>SUM('Комунальні по юр. особам'!W283,'Комунальні по юр. особам'!W288,'Комунальні по юр. особам'!W293,'Комунальні по юр. особам'!W298,'Комунальні по юр. особам'!W303,'Комунальні по юр. особам'!W308,'Комунальні по юр. особам'!W313,'Комунальні по юр. особам'!W318,'Комунальні по юр. особам'!W323,'Комунальні по юр. особам'!W328,'Комунальні по юр. особам'!W333)</f>
        <v>15</v>
      </c>
      <c r="V54" s="419">
        <f>SUM('Комунальні по юр. особам'!X283,'Комунальні по юр. особам'!X288,'Комунальні по юр. особам'!X293,'Комунальні по юр. особам'!X298,'Комунальні по юр. особам'!X303,'Комунальні по юр. особам'!X308,'Комунальні по юр. особам'!X313,'Комунальні по юр. особам'!X318,'Комунальні по юр. особам'!X323,'Комунальні по юр. особам'!X328,'Комунальні по юр. особам'!X333)</f>
        <v>0</v>
      </c>
      <c r="W54" s="418">
        <f>SUM('Комунальні по юр. особам'!Y283,'Комунальні по юр. особам'!Y288,'Комунальні по юр. особам'!Y293,'Комунальні по юр. особам'!Y298,'Комунальні по юр. особам'!Y303,'Комунальні по юр. особам'!Y308,'Комунальні по юр. особам'!Y313,'Комунальні по юр. особам'!Y318,'Комунальні по юр. особам'!Y323,'Комунальні по юр. особам'!Y328,'Комунальні по юр. особам'!Y333)</f>
        <v>301</v>
      </c>
      <c r="X54" s="419">
        <f>SUM('Комунальні по юр. особам'!Z283,'Комунальні по юр. особам'!Z288,'Комунальні по юр. особам'!Z293,'Комунальні по юр. особам'!Z298,'Комунальні по юр. особам'!Z303,'Комунальні по юр. особам'!Z308,'Комунальні по юр. особам'!Z313,'Комунальні по юр. особам'!Z318,'Комунальні по юр. особам'!Z323,'Комунальні по юр. особам'!Z328,'Комунальні по юр. особам'!Z333)</f>
        <v>32</v>
      </c>
      <c r="Y54" s="418">
        <f>SUM('Комунальні по юр. особам'!AA283,'Комунальні по юр. особам'!AA288,'Комунальні по юр. особам'!AA293,'Комунальні по юр. особам'!AA298,'Комунальні по юр. особам'!AA303,'Комунальні по юр. особам'!AA308,'Комунальні по юр. особам'!AA313,'Комунальні по юр. особам'!AA318,'Комунальні по юр. особам'!AA323,'Комунальні по юр. особам'!AA328,'Комунальні по юр. особам'!AA333)</f>
        <v>1</v>
      </c>
      <c r="Z54" s="417">
        <f>SUM('Комунальні по юр. особам'!AB283,'Комунальні по юр. особам'!AB288,'Комунальні по юр. особам'!AB293,'Комунальні по юр. особам'!AB298,'Комунальні по юр. особам'!AB303,'Комунальні по юр. особам'!AB308,'Комунальні по юр. особам'!AB313,'Комунальні по юр. особам'!AB318,'Комунальні по юр. особам'!AB323,'Комунальні по юр. особам'!AB328,'Комунальні по юр. особам'!AB333)</f>
        <v>91</v>
      </c>
      <c r="AA54" s="417">
        <f>SUM('Комунальні по юр. особам'!AC283,'Комунальні по юр. особам'!AC288,'Комунальні по юр. особам'!AC293,'Комунальні по юр. особам'!AC298,'Комунальні по юр. особам'!AC303,'Комунальні по юр. особам'!AC308,'Комунальні по юр. особам'!AC313,'Комунальні по юр. особам'!AC318,'Комунальні по юр. особам'!AC323,'Комунальні по юр. особам'!AC328,'Комунальні по юр. особам'!AC333)</f>
        <v>87</v>
      </c>
      <c r="AB54" s="417">
        <f>SUM('Комунальні по юр. особам'!AD283,'Комунальні по юр. особам'!AD288,'Комунальні по юр. особам'!AD293,'Комунальні по юр. особам'!AD298,'Комунальні по юр. особам'!AD303,'Комунальні по юр. особам'!AD308,'Комунальні по юр. особам'!AD313,'Комунальні по юр. особам'!AD318,'Комунальні по юр. особам'!AD323,'Комунальні по юр. особам'!AD328,'Комунальні по юр. особам'!AD333)</f>
        <v>100</v>
      </c>
      <c r="AC54" s="417">
        <f>SUM('Комунальні по юр. особам'!AE283,'Комунальні по юр. особам'!AE288,'Комунальні по юр. особам'!AE293,'Комунальні по юр. особам'!AE298,'Комунальні по юр. особам'!AE303,'Комунальні по юр. особам'!AE308,'Комунальні по юр. особам'!AE313,'Комунальні по юр. особам'!AE318,'Комунальні по юр. особам'!AE323,'Комунальні по юр. особам'!AE328,'Комунальні по юр. особам'!AE333)</f>
        <v>198</v>
      </c>
      <c r="AD54" s="419">
        <f>SUM('Комунальні по юр. особам'!AF283,'Комунальні по юр. особам'!AF288,'Комунальні по юр. особам'!AF293,'Комунальні по юр. особам'!AF298,'Комунальні по юр. особам'!AF303,'Комунальні по юр. особам'!AF308,'Комунальні по юр. особам'!AF313,'Комунальні по юр. особам'!AF318,'Комунальні по юр. особам'!AF323,'Комунальні по юр. особам'!AF328,'Комунальні по юр. особам'!AF333)</f>
        <v>39</v>
      </c>
      <c r="AE54" s="158">
        <f>AVERAGE('Комунальні по юр. особам'!AG283,'Комунальні по юр. особам'!AG288,'Комунальні по юр. особам'!AG293,'Комунальні по юр. особам'!AG298,'Комунальні по юр. особам'!AG303,'Комунальні по юр. особам'!AG308,'Комунальні по юр. особам'!AG313,'Комунальні по юр. особам'!AG318,'Комунальні по юр. особам'!AG323,'Комунальні по юр. особам'!AG328,'Комунальні по юр. особам'!AG333)</f>
        <v>41.63</v>
      </c>
      <c r="AF54" s="174">
        <f>AVERAGE('Комунальні по юр. особам'!AH283,'Комунальні по юр. особам'!AH288,'Комунальні по юр. особам'!AH293,'Комунальні по юр. особам'!AH298,'Комунальні по юр. особам'!AH303,'Комунальні по юр. особам'!AH308,'Комунальні по юр. особам'!AH313,'Комунальні по юр. особам'!AH318,'Комунальні по юр. особам'!AH323,'Комунальні по юр. особам'!AH328,'Комунальні по юр. особам'!AH333)</f>
        <v>19.838000000000001</v>
      </c>
      <c r="AG54" s="559">
        <f>AVERAGE('Комунальні по юр. особам'!AI283,'Комунальні по юр. особам'!AI288,'Комунальні по юр. особам'!AI293,'Комунальні по юр. особам'!AI298,'Комунальні по юр. особам'!AI303,'Комунальні по юр. особам'!AI308,'Комунальні по юр. особам'!AI313,'Комунальні по юр. особам'!AI318,'Комунальні по юр. особам'!AI323,'Комунальні по юр. особам'!AI328,'Комунальні по юр. особам'!AI333)</f>
        <v>105.78</v>
      </c>
      <c r="AH54" s="547">
        <f>SUM(AO54:AS54)</f>
        <v>331</v>
      </c>
      <c r="AI54" s="84" t="s">
        <v>77</v>
      </c>
      <c r="AJ54" s="75" t="s">
        <v>77</v>
      </c>
      <c r="AK54" s="85" t="s">
        <v>77</v>
      </c>
      <c r="AL54" s="82" t="s">
        <v>75</v>
      </c>
      <c r="AM54" s="75" t="s">
        <v>75</v>
      </c>
      <c r="AN54" s="85" t="s">
        <v>75</v>
      </c>
      <c r="AO54" s="122">
        <f>SUM('Комунальні по юр. особам'!AQ283,'Комунальні по юр. особам'!AQ288,'Комунальні по юр. особам'!AQ293,'Комунальні по юр. особам'!AQ298,'Комунальні по юр. особам'!AQ303,'Комунальні по юр. особам'!AQ308,'Комунальні по юр. особам'!AQ313,'Комунальні по юр. особам'!AQ318,'Комунальні по юр. особам'!AQ323,'Комунальні по юр. особам'!AQ328,'Комунальні по юр. особам'!AQ333)</f>
        <v>37</v>
      </c>
      <c r="AP54" s="123">
        <f>SUM('Комунальні по юр. особам'!AR283,'Комунальні по юр. особам'!AR288,'Комунальні по юр. особам'!AR293,'Комунальні по юр. особам'!AR298,'Комунальні по юр. особам'!AR303,'Комунальні по юр. особам'!AR308,'Комунальні по юр. особам'!AR313,'Комунальні по юр. особам'!AR318,'Комунальні по юр. особам'!AR323,'Комунальні по юр. особам'!AR328,'Комунальні по юр. особам'!AR333)</f>
        <v>47</v>
      </c>
      <c r="AQ54" s="123">
        <f>SUM('Комунальні по юр. особам'!AS283,'Комунальні по юр. особам'!AS288,'Комунальні по юр. особам'!AS293,'Комунальні по юр. особам'!AS298,'Комунальні по юр. особам'!AS303,'Комунальні по юр. особам'!AS308,'Комунальні по юр. особам'!AS313,'Комунальні по юр. особам'!AS318,'Комунальні по юр. особам'!AS323,'Комунальні по юр. особам'!AS328,'Комунальні по юр. особам'!AS333)</f>
        <v>119</v>
      </c>
      <c r="AR54" s="123">
        <f>SUM('Комунальні по юр. особам'!AT283,'Комунальні по юр. особам'!AT288,'Комунальні по юр. особам'!AT293,'Комунальні по юр. особам'!AT298,'Комунальні по юр. особам'!AT303,'Комунальні по юр. особам'!AT308,'Комунальні по юр. особам'!AT313,'Комунальні по юр. особам'!AT318,'Комунальні по юр. особам'!AT323,'Комунальні по юр. особам'!AT328,'Комунальні по юр. особам'!AT333)</f>
        <v>93</v>
      </c>
      <c r="AS54" s="154">
        <f>SUM('Комунальні по юр. особам'!AU283,'Комунальні по юр. особам'!AU288,'Комунальні по юр. особам'!AU293,'Комунальні по юр. особам'!AU298,'Комунальні по юр. особам'!AU303,'Комунальні по юр. особам'!AU308,'Комунальні по юр. особам'!AU313,'Комунальні по юр. особам'!AU318,'Комунальні по юр. особам'!AU323,'Комунальні по юр. особам'!AU328,'Комунальні по юр. особам'!AU333)</f>
        <v>35</v>
      </c>
      <c r="AT54" s="86">
        <f t="shared" ref="AT54:AT55" si="62">SUM(AU54:BC54)</f>
        <v>4</v>
      </c>
      <c r="AU54" s="417"/>
      <c r="AV54" s="417"/>
      <c r="AW54" s="417">
        <f>SUM('Комунальні по юр. особам'!AY283,'Комунальні по юр. особам'!AY288,'Комунальні по юр. особам'!AY293,'Комунальні по юр. особам'!AY298,'Комунальні по юр. особам'!AY303,'Комунальні по юр. особам'!AY308,'Комунальні по юр. особам'!AY313,'Комунальні по юр. особам'!AY318,'Комунальні по юр. особам'!AY323,'Комунальні по юр. особам'!AY328,'Комунальні по юр. особам'!AY333)</f>
        <v>1</v>
      </c>
      <c r="AX54" s="417"/>
      <c r="AY54" s="417">
        <f>SUM('Комунальні по юр. особам'!BA283,'Комунальні по юр. особам'!BA288,'Комунальні по юр. особам'!BA293,'Комунальні по юр. особам'!BA298,'Комунальні по юр. особам'!BA303,'Комунальні по юр. особам'!BA308,'Комунальні по юр. особам'!BA313,'Комунальні по юр. особам'!BA318,'Комунальні по юр. особам'!BA323,'Комунальні по юр. особам'!BA328,'Комунальні по юр. особам'!BA333)</f>
        <v>1</v>
      </c>
      <c r="AZ54" s="417"/>
      <c r="BA54" s="417"/>
      <c r="BB54" s="417">
        <f>SUM('Комунальні по юр. особам'!BD283,'Комунальні по юр. особам'!BD288,'Комунальні по юр. особам'!BD293,'Комунальні по юр. особам'!BD298,'Комунальні по юр. особам'!BD303,'Комунальні по юр. особам'!BD308,'Комунальні по юр. особам'!BD313,'Комунальні по юр. особам'!BD318,'Комунальні по юр. особам'!BD323,'Комунальні по юр. особам'!BD328,'Комунальні по юр. особам'!BD333)</f>
        <v>2</v>
      </c>
      <c r="BC54" s="511"/>
    </row>
    <row r="55" spans="1:55" ht="33.75" customHeight="1" thickBot="1" x14ac:dyDescent="0.35">
      <c r="A55" s="702"/>
      <c r="B55" s="191" t="s">
        <v>80</v>
      </c>
      <c r="C55" s="678"/>
      <c r="D55" s="734"/>
      <c r="E55" s="128">
        <f t="shared" si="61"/>
        <v>0</v>
      </c>
      <c r="F55" s="129">
        <f t="shared" si="58"/>
        <v>0</v>
      </c>
      <c r="G55" s="424"/>
      <c r="H55" s="424"/>
      <c r="I55" s="424"/>
      <c r="J55" s="163"/>
      <c r="K55" s="513">
        <f t="shared" si="59"/>
        <v>0</v>
      </c>
      <c r="L55" s="421"/>
      <c r="M55" s="421"/>
      <c r="N55" s="421"/>
      <c r="O55" s="421"/>
      <c r="P55" s="423">
        <f>SUM('Комунальні по юр. особам'!R284,'Комунальні по юр. особам'!R289,'Комунальні по юр. особам'!R294,'Комунальні по юр. особам'!R299,'Комунальні по юр. особам'!R304,'Комунальні по юр. особам'!R309,'Комунальні по юр. особам'!R314,'Комунальні по юр. особам'!R319,'Комунальні по юр. особам'!R324,'Комунальні по юр. особам'!R329,'Комунальні по юр. особам'!R334)</f>
        <v>0</v>
      </c>
      <c r="Q55" s="422"/>
      <c r="R55" s="421"/>
      <c r="S55" s="421"/>
      <c r="T55" s="421"/>
      <c r="U55" s="421"/>
      <c r="V55" s="423"/>
      <c r="W55" s="422"/>
      <c r="X55" s="423"/>
      <c r="Y55" s="101"/>
      <c r="Z55" s="424"/>
      <c r="AA55" s="424"/>
      <c r="AB55" s="424"/>
      <c r="AC55" s="424"/>
      <c r="AD55" s="102"/>
      <c r="AE55" s="425"/>
      <c r="AF55" s="426"/>
      <c r="AG55" s="560"/>
      <c r="AH55" s="548">
        <f>SUM(AO55:AS55)</f>
        <v>0</v>
      </c>
      <c r="AI55" s="105" t="s">
        <v>75</v>
      </c>
      <c r="AJ55" s="92" t="s">
        <v>75</v>
      </c>
      <c r="AK55" s="106" t="s">
        <v>75</v>
      </c>
      <c r="AL55" s="103" t="s">
        <v>75</v>
      </c>
      <c r="AM55" s="92" t="s">
        <v>77</v>
      </c>
      <c r="AN55" s="106" t="s">
        <v>77</v>
      </c>
      <c r="AO55" s="427"/>
      <c r="AP55" s="428"/>
      <c r="AQ55" s="428"/>
      <c r="AR55" s="428"/>
      <c r="AS55" s="429"/>
      <c r="AT55" s="514">
        <f t="shared" si="62"/>
        <v>0</v>
      </c>
      <c r="AU55" s="421"/>
      <c r="AV55" s="421"/>
      <c r="AW55" s="421"/>
      <c r="AX55" s="421"/>
      <c r="AY55" s="421"/>
      <c r="AZ55" s="421"/>
      <c r="BA55" s="421"/>
      <c r="BB55" s="421"/>
      <c r="BC55" s="515"/>
    </row>
    <row r="56" spans="1:55" ht="33.75" customHeight="1" thickBot="1" x14ac:dyDescent="0.35">
      <c r="A56" s="703"/>
      <c r="B56" s="766" t="s">
        <v>478</v>
      </c>
      <c r="C56" s="695"/>
      <c r="D56" s="767"/>
      <c r="E56" s="434">
        <f t="shared" ref="E56:AD56" si="63">SUM(E51:E55)</f>
        <v>548</v>
      </c>
      <c r="F56" s="433">
        <f t="shared" si="63"/>
        <v>11</v>
      </c>
      <c r="G56" s="430">
        <f t="shared" si="63"/>
        <v>5</v>
      </c>
      <c r="H56" s="430">
        <f t="shared" si="63"/>
        <v>2</v>
      </c>
      <c r="I56" s="430">
        <f t="shared" si="63"/>
        <v>3</v>
      </c>
      <c r="J56" s="494">
        <f t="shared" si="63"/>
        <v>1</v>
      </c>
      <c r="K56" s="437">
        <f t="shared" si="63"/>
        <v>540</v>
      </c>
      <c r="L56" s="430">
        <f t="shared" si="63"/>
        <v>472</v>
      </c>
      <c r="M56" s="430">
        <f t="shared" si="63"/>
        <v>7</v>
      </c>
      <c r="N56" s="430">
        <f t="shared" si="63"/>
        <v>1</v>
      </c>
      <c r="O56" s="430">
        <f t="shared" si="63"/>
        <v>0</v>
      </c>
      <c r="P56" s="434">
        <f t="shared" si="63"/>
        <v>60</v>
      </c>
      <c r="Q56" s="433">
        <f t="shared" si="63"/>
        <v>11</v>
      </c>
      <c r="R56" s="430">
        <f t="shared" si="63"/>
        <v>8</v>
      </c>
      <c r="S56" s="430">
        <f t="shared" si="63"/>
        <v>7</v>
      </c>
      <c r="T56" s="430">
        <f t="shared" si="63"/>
        <v>493</v>
      </c>
      <c r="U56" s="430">
        <f t="shared" si="63"/>
        <v>20</v>
      </c>
      <c r="V56" s="434">
        <f t="shared" si="63"/>
        <v>1</v>
      </c>
      <c r="W56" s="433">
        <f t="shared" si="63"/>
        <v>485</v>
      </c>
      <c r="X56" s="434">
        <f t="shared" si="63"/>
        <v>55</v>
      </c>
      <c r="Y56" s="433">
        <f t="shared" si="63"/>
        <v>1</v>
      </c>
      <c r="Z56" s="430">
        <f t="shared" si="63"/>
        <v>122</v>
      </c>
      <c r="AA56" s="430">
        <f t="shared" si="63"/>
        <v>117</v>
      </c>
      <c r="AB56" s="430">
        <f t="shared" si="63"/>
        <v>133</v>
      </c>
      <c r="AC56" s="430">
        <f t="shared" si="63"/>
        <v>312</v>
      </c>
      <c r="AD56" s="434">
        <f t="shared" si="63"/>
        <v>49</v>
      </c>
      <c r="AE56" s="435">
        <f>AVERAGE(AE51,AE54,AE53)</f>
        <v>41.93</v>
      </c>
      <c r="AF56" s="436">
        <f t="shared" ref="AF56:AG56" si="64">AVERAGE(AF51,AF54,AF53)</f>
        <v>17.426000000000002</v>
      </c>
      <c r="AG56" s="501">
        <f t="shared" si="64"/>
        <v>71.933333333333337</v>
      </c>
      <c r="AH56" s="549">
        <f t="shared" ref="AH56:BC56" si="65">SUM(AH51:AH55)</f>
        <v>538</v>
      </c>
      <c r="AI56" s="437">
        <f t="shared" si="65"/>
        <v>2</v>
      </c>
      <c r="AJ56" s="430">
        <f t="shared" si="65"/>
        <v>2</v>
      </c>
      <c r="AK56" s="434">
        <f t="shared" si="65"/>
        <v>3</v>
      </c>
      <c r="AL56" s="433">
        <f t="shared" si="65"/>
        <v>37</v>
      </c>
      <c r="AM56" s="430">
        <f t="shared" si="65"/>
        <v>159</v>
      </c>
      <c r="AN56" s="434">
        <f t="shared" si="65"/>
        <v>4</v>
      </c>
      <c r="AO56" s="433">
        <f t="shared" si="65"/>
        <v>37</v>
      </c>
      <c r="AP56" s="430">
        <f t="shared" si="65"/>
        <v>47</v>
      </c>
      <c r="AQ56" s="430">
        <f t="shared" si="65"/>
        <v>119</v>
      </c>
      <c r="AR56" s="430">
        <f t="shared" si="65"/>
        <v>93</v>
      </c>
      <c r="AS56" s="434">
        <f t="shared" si="65"/>
        <v>35</v>
      </c>
      <c r="AT56" s="433">
        <f t="shared" si="65"/>
        <v>8</v>
      </c>
      <c r="AU56" s="430">
        <f t="shared" si="65"/>
        <v>0</v>
      </c>
      <c r="AV56" s="430">
        <f t="shared" si="65"/>
        <v>0</v>
      </c>
      <c r="AW56" s="430">
        <f t="shared" si="65"/>
        <v>2</v>
      </c>
      <c r="AX56" s="430">
        <f t="shared" si="65"/>
        <v>0</v>
      </c>
      <c r="AY56" s="430">
        <f t="shared" si="65"/>
        <v>1</v>
      </c>
      <c r="AZ56" s="430">
        <f t="shared" si="65"/>
        <v>0</v>
      </c>
      <c r="BA56" s="430">
        <f t="shared" si="65"/>
        <v>1</v>
      </c>
      <c r="BB56" s="430">
        <f t="shared" si="65"/>
        <v>2</v>
      </c>
      <c r="BC56" s="494">
        <f t="shared" si="65"/>
        <v>2</v>
      </c>
    </row>
    <row r="57" spans="1:55" ht="33.75" customHeight="1" x14ac:dyDescent="0.3">
      <c r="A57" s="769" t="s">
        <v>479</v>
      </c>
      <c r="B57" s="189" t="s">
        <v>74</v>
      </c>
      <c r="C57" s="770">
        <f>SUM('Комунальні по юр. особам'!E335:E339,'Комунальні по юр. особам'!E340:E344,'Комунальні по юр. особам'!E345:E349,'Комунальні по юр. особам'!E350:E354)</f>
        <v>2576</v>
      </c>
      <c r="D57" s="771">
        <f>C57-SUM(K57:K61)</f>
        <v>-78</v>
      </c>
      <c r="E57" s="53">
        <f t="shared" ref="E57:E59" si="66">SUM(K57,AT57)</f>
        <v>493</v>
      </c>
      <c r="F57" s="54">
        <f t="shared" ref="F57:F59" si="67">SUM(G57:J57)</f>
        <v>6</v>
      </c>
      <c r="G57" s="55">
        <f>SUM('Комунальні по юр. особам'!I335,'Комунальні по юр. особам'!I340,'Комунальні по юр. особам'!I345,'Комунальні по юр. особам'!I350)</f>
        <v>5</v>
      </c>
      <c r="H57" s="55">
        <f>SUM('Комунальні по юр. особам'!J335,'Комунальні по юр. особам'!J340,'Комунальні по юр. особам'!J345,'Комунальні по юр. особам'!J350)</f>
        <v>1</v>
      </c>
      <c r="I57" s="55"/>
      <c r="J57" s="70"/>
      <c r="K57" s="507">
        <f t="shared" ref="K57:K61" si="68">IF(AND(SUM(L57:P57)=SUM(W57:X57),SUM(Q57:V57)=SUM(W57:X57)),SUM(L57:P57),"ПЕРЕВІРТЕ ПРАВИЛЬНІСТЬ ДАНИХ")</f>
        <v>488</v>
      </c>
      <c r="L57" s="413">
        <f>SUM('Комунальні по юр. особам'!N335,'Комунальні по юр. особам'!N340,'Комунальні по юр. особам'!N345,'Комунальні по юр. особам'!N350)</f>
        <v>488</v>
      </c>
      <c r="M57" s="413"/>
      <c r="N57" s="413"/>
      <c r="O57" s="413"/>
      <c r="P57" s="415"/>
      <c r="Q57" s="414">
        <f>SUM('Комунальні по юр. особам'!S335,'Комунальні по юр. особам'!S340,'Комунальні по юр. особам'!S345,'Комунальні по юр. особам'!S350)</f>
        <v>25</v>
      </c>
      <c r="R57" s="413">
        <f>SUM('Комунальні по юр. особам'!T335,'Комунальні по юр. особам'!T340,'Комунальні по юр. особам'!T345,'Комунальні по юр. особам'!T350)</f>
        <v>3</v>
      </c>
      <c r="S57" s="413"/>
      <c r="T57" s="413">
        <f>SUM('Комунальні по юр. особам'!V335,'Комунальні по юр. особам'!V340,'Комунальні по юр. особам'!V345,'Комунальні по юр. особам'!V350)</f>
        <v>458</v>
      </c>
      <c r="U57" s="413">
        <f>SUM('Комунальні по юр. особам'!W335,'Комунальні по юр. особам'!W340,'Комунальні по юр. особам'!W345,'Комунальні по юр. особам'!W350)</f>
        <v>2</v>
      </c>
      <c r="V57" s="415"/>
      <c r="W57" s="414">
        <f>SUM('Комунальні по юр. особам'!Y335,'Комунальні по юр. особам'!Y340,'Комунальні по юр. особам'!Y345,'Комунальні по юр. особам'!Y350)</f>
        <v>417</v>
      </c>
      <c r="X57" s="415">
        <f>SUM('Комунальні по юр. особам'!Z335,'Комунальні по юр. особам'!Z340,'Комунальні по юр. особам'!Z345,'Комунальні по юр. особам'!Z350)</f>
        <v>71</v>
      </c>
      <c r="Y57" s="414"/>
      <c r="Z57" s="413">
        <f>SUM('Комунальні по юр. особам'!AB335,'Комунальні по юр. особам'!AB340,'Комунальні по юр. особам'!AB345,'Комунальні по юр. особам'!AB350)</f>
        <v>137</v>
      </c>
      <c r="AA57" s="413">
        <f>SUM('Комунальні по юр. особам'!AC335,'Комунальні по юр. особам'!AC340,'Комунальні по юр. особам'!AC345,'Комунальні по юр. особам'!AC350)</f>
        <v>135</v>
      </c>
      <c r="AB57" s="413">
        <f>SUM('Комунальні по юр. особам'!AD335,'Комунальні по юр. особам'!AD340,'Комунальні по юр. особам'!AD345,'Комунальні по юр. особам'!AD350)</f>
        <v>16</v>
      </c>
      <c r="AC57" s="413">
        <f>SUM('Комунальні по юр. особам'!AE335,'Комунальні по юр. особам'!AE340,'Комунальні по юр. особам'!AE345,'Комунальні по юр. особам'!AE350)</f>
        <v>256</v>
      </c>
      <c r="AD57" s="415">
        <f>SUM('Комунальні по юр. особам'!AF335,'Комунальні по юр. особам'!AF340,'Комунальні по юр. особам'!AF345,'Комунальні по юр. особам'!AF350)</f>
        <v>10</v>
      </c>
      <c r="AE57" s="171">
        <f>AVERAGE('Комунальні по юр. особам'!AG335,'Комунальні по юр. особам'!AG340,'Комунальні по юр. особам'!AG345,'Комунальні по юр. особам'!AG350)</f>
        <v>42.599999999999994</v>
      </c>
      <c r="AF57" s="416">
        <f>AVERAGE('Комунальні по юр. особам'!AH335,'Комунальні по юр. особам'!AH340,'Комунальні по юр. особам'!AH345,'Комунальні по юр. особам'!AH350)</f>
        <v>18.149999999999999</v>
      </c>
      <c r="AG57" s="558">
        <f>AVERAGE('Комунальні по юр. особам'!AI335,'Комунальні по юр. особам'!AI340,'Комунальні по юр. особам'!AI345,'Комунальні по юр. особам'!AI350)</f>
        <v>54.65</v>
      </c>
      <c r="AH57" s="545">
        <f>SUM(AL57:AN57)</f>
        <v>488</v>
      </c>
      <c r="AI57" s="69" t="s">
        <v>75</v>
      </c>
      <c r="AJ57" s="55" t="s">
        <v>75</v>
      </c>
      <c r="AK57" s="70" t="s">
        <v>75</v>
      </c>
      <c r="AL57" s="67">
        <f>SUM('Комунальні по юр. особам'!AN335,'Комунальні по юр. особам'!AN340,'Комунальні по юр. особам'!AN345,'Комунальні по юр. особам'!AN350)</f>
        <v>45</v>
      </c>
      <c r="AM57" s="55">
        <f>SUM('Комунальні по юр. особам'!AO335,'Комунальні по юр. особам'!AO340,'Комунальні по юр. особам'!AO345,'Комунальні по юр. особам'!AO350)</f>
        <v>443</v>
      </c>
      <c r="AN57" s="56"/>
      <c r="AO57" s="67" t="s">
        <v>75</v>
      </c>
      <c r="AP57" s="55" t="s">
        <v>75</v>
      </c>
      <c r="AQ57" s="55" t="s">
        <v>75</v>
      </c>
      <c r="AR57" s="55" t="s">
        <v>75</v>
      </c>
      <c r="AS57" s="56" t="s">
        <v>75</v>
      </c>
      <c r="AT57" s="71">
        <f t="shared" ref="AT57:AT59" si="69">SUM(AU57:BC57)</f>
        <v>5</v>
      </c>
      <c r="AU57" s="413"/>
      <c r="AV57" s="413"/>
      <c r="AW57" s="413"/>
      <c r="AX57" s="413"/>
      <c r="AY57" s="413">
        <f>SUM('Комунальні по юр. особам'!BA335,'Комунальні по юр. особам'!BA340,'Комунальні по юр. особам'!BA345,'Комунальні по юр. особам'!BA350)</f>
        <v>2</v>
      </c>
      <c r="AZ57" s="413"/>
      <c r="BA57" s="413"/>
      <c r="BB57" s="413">
        <f>SUM('Комунальні по юр. особам'!BD335,'Комунальні по юр. особам'!BD340,'Комунальні по юр. особам'!BD345,'Комунальні по юр. особам'!BD350)</f>
        <v>1</v>
      </c>
      <c r="BC57" s="508">
        <f>SUM('Комунальні по юр. особам'!BE335,'Комунальні по юр. особам'!BE340,'Комунальні по юр. особам'!BE345,'Комунальні по юр. особам'!BE350)</f>
        <v>2</v>
      </c>
    </row>
    <row r="58" spans="1:55" ht="33.75" customHeight="1" x14ac:dyDescent="0.3">
      <c r="A58" s="702"/>
      <c r="B58" s="190" t="s">
        <v>76</v>
      </c>
      <c r="C58" s="678"/>
      <c r="D58" s="672"/>
      <c r="E58" s="73">
        <f t="shared" si="66"/>
        <v>0</v>
      </c>
      <c r="F58" s="74">
        <f t="shared" si="67"/>
        <v>0</v>
      </c>
      <c r="G58" s="75"/>
      <c r="H58" s="75"/>
      <c r="I58" s="75"/>
      <c r="J58" s="85"/>
      <c r="K58" s="510">
        <f t="shared" si="68"/>
        <v>0</v>
      </c>
      <c r="L58" s="417"/>
      <c r="M58" s="417"/>
      <c r="N58" s="417"/>
      <c r="O58" s="417"/>
      <c r="P58" s="419"/>
      <c r="Q58" s="418"/>
      <c r="R58" s="417"/>
      <c r="S58" s="417"/>
      <c r="T58" s="417"/>
      <c r="U58" s="417"/>
      <c r="V58" s="419"/>
      <c r="W58" s="418"/>
      <c r="X58" s="419"/>
      <c r="Y58" s="418"/>
      <c r="Z58" s="417"/>
      <c r="AA58" s="417"/>
      <c r="AB58" s="417"/>
      <c r="AC58" s="417"/>
      <c r="AD58" s="419"/>
      <c r="AE58" s="158"/>
      <c r="AF58" s="174"/>
      <c r="AG58" s="559"/>
      <c r="AH58" s="546">
        <f>SUM(AL58:AN58)</f>
        <v>0</v>
      </c>
      <c r="AI58" s="84" t="s">
        <v>77</v>
      </c>
      <c r="AJ58" s="75" t="s">
        <v>77</v>
      </c>
      <c r="AK58" s="85" t="s">
        <v>77</v>
      </c>
      <c r="AL58" s="82"/>
      <c r="AM58" s="75"/>
      <c r="AN58" s="76"/>
      <c r="AO58" s="82" t="s">
        <v>75</v>
      </c>
      <c r="AP58" s="75" t="s">
        <v>75</v>
      </c>
      <c r="AQ58" s="75" t="s">
        <v>75</v>
      </c>
      <c r="AR58" s="75" t="s">
        <v>75</v>
      </c>
      <c r="AS58" s="76" t="s">
        <v>75</v>
      </c>
      <c r="AT58" s="86">
        <f t="shared" si="69"/>
        <v>0</v>
      </c>
      <c r="AU58" s="417"/>
      <c r="AV58" s="417"/>
      <c r="AW58" s="417"/>
      <c r="AX58" s="417"/>
      <c r="AY58" s="417"/>
      <c r="AZ58" s="417"/>
      <c r="BA58" s="417"/>
      <c r="BB58" s="417"/>
      <c r="BC58" s="511"/>
    </row>
    <row r="59" spans="1:55" ht="33.75" customHeight="1" x14ac:dyDescent="0.3">
      <c r="A59" s="702"/>
      <c r="B59" s="190" t="s">
        <v>78</v>
      </c>
      <c r="C59" s="678"/>
      <c r="D59" s="672"/>
      <c r="E59" s="73">
        <f t="shared" si="66"/>
        <v>0</v>
      </c>
      <c r="F59" s="74">
        <f t="shared" si="67"/>
        <v>0</v>
      </c>
      <c r="G59" s="75"/>
      <c r="H59" s="75"/>
      <c r="I59" s="75"/>
      <c r="J59" s="85"/>
      <c r="K59" s="510">
        <f t="shared" si="68"/>
        <v>0</v>
      </c>
      <c r="L59" s="417"/>
      <c r="M59" s="417"/>
      <c r="N59" s="417"/>
      <c r="O59" s="417"/>
      <c r="P59" s="419"/>
      <c r="Q59" s="418"/>
      <c r="R59" s="417"/>
      <c r="S59" s="417"/>
      <c r="T59" s="417"/>
      <c r="U59" s="417"/>
      <c r="V59" s="419"/>
      <c r="W59" s="418"/>
      <c r="X59" s="419"/>
      <c r="Y59" s="418"/>
      <c r="Z59" s="417"/>
      <c r="AA59" s="417"/>
      <c r="AB59" s="417"/>
      <c r="AC59" s="417"/>
      <c r="AD59" s="419"/>
      <c r="AE59" s="158"/>
      <c r="AF59" s="174"/>
      <c r="AG59" s="559"/>
      <c r="AH59" s="546">
        <f>SUM(AI59:AK59)</f>
        <v>0</v>
      </c>
      <c r="AI59" s="84"/>
      <c r="AJ59" s="75"/>
      <c r="AK59" s="76"/>
      <c r="AL59" s="82" t="s">
        <v>75</v>
      </c>
      <c r="AM59" s="75" t="s">
        <v>75</v>
      </c>
      <c r="AN59" s="85" t="s">
        <v>75</v>
      </c>
      <c r="AO59" s="82" t="s">
        <v>75</v>
      </c>
      <c r="AP59" s="75" t="s">
        <v>75</v>
      </c>
      <c r="AQ59" s="75" t="s">
        <v>75</v>
      </c>
      <c r="AR59" s="75" t="s">
        <v>75</v>
      </c>
      <c r="AS59" s="76" t="s">
        <v>75</v>
      </c>
      <c r="AT59" s="86">
        <f t="shared" si="69"/>
        <v>0</v>
      </c>
      <c r="AU59" s="417"/>
      <c r="AV59" s="417"/>
      <c r="AW59" s="417"/>
      <c r="AX59" s="417"/>
      <c r="AY59" s="417"/>
      <c r="AZ59" s="417"/>
      <c r="BA59" s="417"/>
      <c r="BB59" s="417"/>
      <c r="BC59" s="511"/>
    </row>
    <row r="60" spans="1:55" ht="33.75" customHeight="1" x14ac:dyDescent="0.3">
      <c r="A60" s="702"/>
      <c r="B60" s="190" t="s">
        <v>79</v>
      </c>
      <c r="C60" s="678"/>
      <c r="D60" s="672"/>
      <c r="E60" s="73">
        <f t="shared" ref="E60:E61" si="70">SUM(K60,AT60)</f>
        <v>2230</v>
      </c>
      <c r="F60" s="74">
        <f t="shared" ref="F60:F61" si="71">SUM(G60:J60)</f>
        <v>29</v>
      </c>
      <c r="G60" s="75">
        <f>SUM('Комунальні по юр. особам'!I338,'Комунальні по юр. особам'!I343,'Комунальні по юр. особам'!I348,'Комунальні по юр. особам'!I353)</f>
        <v>9</v>
      </c>
      <c r="H60" s="75">
        <f>SUM('Комунальні по юр. особам'!J338,'Комунальні по юр. особам'!J343,'Комунальні по юр. особам'!J348,'Комунальні по юр. особам'!J353)</f>
        <v>14</v>
      </c>
      <c r="I60" s="75">
        <f>SUM('Комунальні по юр. особам'!K338,'Комунальні по юр. особам'!K343,'Комунальні по юр. особам'!K348,'Комунальні по юр. особам'!K353)</f>
        <v>6</v>
      </c>
      <c r="J60" s="85"/>
      <c r="K60" s="510">
        <f t="shared" si="68"/>
        <v>2166</v>
      </c>
      <c r="L60" s="417">
        <f>SUM('Комунальні по юр. особам'!N338,'Комунальні по юр. особам'!N343,'Комунальні по юр. особам'!N348,'Комунальні по юр. особам'!N353)</f>
        <v>1927</v>
      </c>
      <c r="M60" s="417"/>
      <c r="N60" s="417"/>
      <c r="O60" s="417">
        <f>SUM('Комунальні по юр. особам'!Q338,'Комунальні по юр. особам'!Q343,'Комунальні по юр. особам'!Q348,'Комунальні по юр. особам'!Q353)</f>
        <v>35</v>
      </c>
      <c r="P60" s="419">
        <f>SUM('Комунальні по юр. особам'!R338,'Комунальні по юр. особам'!R343,'Комунальні по юр. особам'!R348,'Комунальні по юр. особам'!R353)</f>
        <v>204</v>
      </c>
      <c r="Q60" s="418">
        <f>SUM('Комунальні по юр. особам'!S338,'Комунальні по юр. особам'!S343,'Комунальні по юр. особам'!S348,'Комунальні по юр. особам'!S353)</f>
        <v>148</v>
      </c>
      <c r="R60" s="417">
        <f>SUM('Комунальні по юр. особам'!T338,'Комунальні по юр. особам'!T343,'Комунальні по юр. особам'!T348,'Комунальні по юр. особам'!T353)</f>
        <v>11</v>
      </c>
      <c r="S60" s="417"/>
      <c r="T60" s="417">
        <f>SUM('Комунальні по юр. особам'!V338,'Комунальні по юр. особам'!V343,'Комунальні по юр. особам'!V348,'Комунальні по юр. особам'!V353)</f>
        <v>1939</v>
      </c>
      <c r="U60" s="417">
        <f>SUM('Комунальні по юр. особам'!W338,'Комунальні по юр. особам'!W343,'Комунальні по юр. особам'!W348,'Комунальні по юр. особам'!W353)</f>
        <v>68</v>
      </c>
      <c r="V60" s="419"/>
      <c r="W60" s="418">
        <f>SUM('Комунальні по юр. особам'!Y338,'Комунальні по юр. особам'!Y343,'Комунальні по юр. особам'!Y348,'Комунальні по юр. особам'!Y353)</f>
        <v>1807</v>
      </c>
      <c r="X60" s="419">
        <f>SUM('Комунальні по юр. особам'!Z338,'Комунальні по юр. особам'!Z343,'Комунальні по юр. особам'!Z348,'Комунальні по юр. особам'!Z353)</f>
        <v>359</v>
      </c>
      <c r="Y60" s="418"/>
      <c r="Z60" s="417">
        <f>SUM('Комунальні по юр. особам'!AB338,'Комунальні по юр. особам'!AB343,'Комунальні по юр. особам'!AB348,'Комунальні по юр. особам'!AB353)</f>
        <v>618</v>
      </c>
      <c r="AA60" s="417">
        <f>SUM('Комунальні по юр. особам'!AC338,'Комунальні по юр. особам'!AC343,'Комунальні по юр. особам'!AC348,'Комунальні по юр. особам'!AC353)</f>
        <v>609</v>
      </c>
      <c r="AB60" s="417">
        <f>SUM('Комунальні по юр. особам'!AD338,'Комунальні по юр. особам'!AD343,'Комунальні по юр. особам'!AD348,'Комунальні по юр. особам'!AD353)</f>
        <v>144</v>
      </c>
      <c r="AC60" s="417">
        <f>SUM('Комунальні по юр. особам'!AE338,'Комунальні по юр. особам'!AE343,'Комунальні по юр. особам'!AE348,'Комунальні по юр. особам'!AE353)</f>
        <v>1204</v>
      </c>
      <c r="AD60" s="419">
        <f>SUM('Комунальні по юр. особам'!AF338,'Комунальні по юр. особам'!AF343,'Комунальні по юр. особам'!AF348,'Комунальні по юр. особам'!AF353)</f>
        <v>74</v>
      </c>
      <c r="AE60" s="158">
        <f>AVERAGE('Комунальні по юр. особам'!AG338,'Комунальні по юр. особам'!AG343,'Комунальні по юр. особам'!AG348,'Комунальні по юр. особам'!AG353)</f>
        <v>41.424999999999997</v>
      </c>
      <c r="AF60" s="174">
        <f>AVERAGE('Комунальні по юр. особам'!AH338,'Комунальні по юр. особам'!AH343,'Комунальні по юр. особам'!AH348,'Комунальні по юр. особам'!AH353)</f>
        <v>19.5</v>
      </c>
      <c r="AG60" s="559">
        <f>AVERAGE('Комунальні по юр. особам'!AI338,'Комунальні по юр. особам'!AI343,'Комунальні по юр. особам'!AI348,'Комунальні по юр. особам'!AI353)</f>
        <v>110.425</v>
      </c>
      <c r="AH60" s="547">
        <f>SUM(AO60:AS60)</f>
        <v>2166</v>
      </c>
      <c r="AI60" s="84" t="s">
        <v>77</v>
      </c>
      <c r="AJ60" s="75" t="s">
        <v>77</v>
      </c>
      <c r="AK60" s="85" t="s">
        <v>77</v>
      </c>
      <c r="AL60" s="82" t="s">
        <v>75</v>
      </c>
      <c r="AM60" s="75" t="s">
        <v>75</v>
      </c>
      <c r="AN60" s="85" t="s">
        <v>75</v>
      </c>
      <c r="AO60" s="122">
        <f>SUM('Комунальні по юр. особам'!AQ338,'Комунальні по юр. особам'!AQ343,'Комунальні по юр. особам'!AQ348,'Комунальні по юр. особам'!AQ353)</f>
        <v>60</v>
      </c>
      <c r="AP60" s="123">
        <f>SUM('Комунальні по юр. особам'!AR338,'Комунальні по юр. особам'!AR343,'Комунальні по юр. особам'!AR348,'Комунальні по юр. особам'!AR353)</f>
        <v>188</v>
      </c>
      <c r="AQ60" s="123">
        <f>SUM('Комунальні по юр. особам'!AS338,'Комунальні по юр. особам'!AS343,'Комунальні по юр. особам'!AS348,'Комунальні по юр. особам'!AS353)</f>
        <v>1260</v>
      </c>
      <c r="AR60" s="123">
        <f>SUM('Комунальні по юр. особам'!AT338,'Комунальні по юр. особам'!AT343,'Комунальні по юр. особам'!AT348,'Комунальні по юр. особам'!AT353)</f>
        <v>640</v>
      </c>
      <c r="AS60" s="154">
        <f>SUM('Комунальні по юр. особам'!AU338,'Комунальні по юр. особам'!AU343,'Комунальні по юр. особам'!AU348,'Комунальні по юр. особам'!AU353)</f>
        <v>18</v>
      </c>
      <c r="AT60" s="86">
        <f t="shared" ref="AT60:AT61" si="72">SUM(AU60:BC60)</f>
        <v>64</v>
      </c>
      <c r="AU60" s="417"/>
      <c r="AV60" s="417">
        <f>SUM('Комунальні по юр. особам'!AX338,'Комунальні по юр. особам'!AX343,'Комунальні по юр. особам'!AX348,'Комунальні по юр. особам'!AX353)</f>
        <v>2</v>
      </c>
      <c r="AW60" s="417">
        <f>SUM('Комунальні по юр. особам'!AY338,'Комунальні по юр. особам'!AY343,'Комунальні по юр. особам'!AY348,'Комунальні по юр. особам'!AY353)</f>
        <v>3</v>
      </c>
      <c r="AX60" s="417"/>
      <c r="AY60" s="417">
        <f>SUM('Комунальні по юр. особам'!BA338,'Комунальні по юр. особам'!BA343,'Комунальні по юр. особам'!BA348,'Комунальні по юр. особам'!BA353)</f>
        <v>47</v>
      </c>
      <c r="AZ60" s="417">
        <f>SUM('Комунальні по юр. особам'!BB338,'Комунальні по юр. особам'!BB343,'Комунальні по юр. особам'!BB348,'Комунальні по юр. особам'!BB353)</f>
        <v>0</v>
      </c>
      <c r="BA60" s="417">
        <f>SUM('Комунальні по юр. особам'!BC338,'Комунальні по юр. особам'!BC343,'Комунальні по юр. особам'!BC348,'Комунальні по юр. особам'!BC353)</f>
        <v>3</v>
      </c>
      <c r="BB60" s="417">
        <f>SUM('Комунальні по юр. особам'!BD338,'Комунальні по юр. особам'!BD343,'Комунальні по юр. особам'!BD348,'Комунальні по юр. особам'!BD353)</f>
        <v>7</v>
      </c>
      <c r="BC60" s="511">
        <f>SUM('Комунальні по юр. особам'!BE338,'Комунальні по юр. особам'!BE343,'Комунальні по юр. особам'!BE348,'Комунальні по юр. особам'!BE353)</f>
        <v>2</v>
      </c>
    </row>
    <row r="61" spans="1:55" ht="33.75" customHeight="1" thickBot="1" x14ac:dyDescent="0.35">
      <c r="A61" s="702"/>
      <c r="B61" s="191" t="s">
        <v>80</v>
      </c>
      <c r="C61" s="678"/>
      <c r="D61" s="734"/>
      <c r="E61" s="128">
        <f t="shared" si="70"/>
        <v>0</v>
      </c>
      <c r="F61" s="129">
        <f t="shared" si="71"/>
        <v>0</v>
      </c>
      <c r="G61" s="424"/>
      <c r="H61" s="424"/>
      <c r="I61" s="424"/>
      <c r="J61" s="163"/>
      <c r="K61" s="513">
        <f t="shared" si="68"/>
        <v>0</v>
      </c>
      <c r="L61" s="421"/>
      <c r="M61" s="421"/>
      <c r="N61" s="421"/>
      <c r="O61" s="421"/>
      <c r="P61" s="423"/>
      <c r="Q61" s="422"/>
      <c r="R61" s="421"/>
      <c r="S61" s="421"/>
      <c r="T61" s="421"/>
      <c r="U61" s="421"/>
      <c r="V61" s="423"/>
      <c r="W61" s="422"/>
      <c r="X61" s="423"/>
      <c r="Y61" s="101"/>
      <c r="Z61" s="424"/>
      <c r="AA61" s="424"/>
      <c r="AB61" s="424"/>
      <c r="AC61" s="424"/>
      <c r="AD61" s="102"/>
      <c r="AE61" s="425"/>
      <c r="AF61" s="426"/>
      <c r="AG61" s="560"/>
      <c r="AH61" s="548">
        <f>SUM(AO61:AS61)</f>
        <v>0</v>
      </c>
      <c r="AI61" s="105" t="s">
        <v>75</v>
      </c>
      <c r="AJ61" s="92" t="s">
        <v>75</v>
      </c>
      <c r="AK61" s="106" t="s">
        <v>75</v>
      </c>
      <c r="AL61" s="103" t="s">
        <v>75</v>
      </c>
      <c r="AM61" s="92" t="s">
        <v>77</v>
      </c>
      <c r="AN61" s="106" t="s">
        <v>77</v>
      </c>
      <c r="AO61" s="427"/>
      <c r="AP61" s="428"/>
      <c r="AQ61" s="428"/>
      <c r="AR61" s="428"/>
      <c r="AS61" s="429"/>
      <c r="AT61" s="514">
        <f t="shared" si="72"/>
        <v>0</v>
      </c>
      <c r="AU61" s="421"/>
      <c r="AV61" s="421"/>
      <c r="AW61" s="421"/>
      <c r="AX61" s="421"/>
      <c r="AY61" s="421"/>
      <c r="AZ61" s="421"/>
      <c r="BA61" s="421"/>
      <c r="BB61" s="421"/>
      <c r="BC61" s="515"/>
    </row>
    <row r="62" spans="1:55" ht="33.75" customHeight="1" thickBot="1" x14ac:dyDescent="0.35">
      <c r="A62" s="703"/>
      <c r="B62" s="766" t="s">
        <v>478</v>
      </c>
      <c r="C62" s="695"/>
      <c r="D62" s="767"/>
      <c r="E62" s="434">
        <f t="shared" ref="E62:AD62" si="73">SUM(E57:E61)</f>
        <v>2723</v>
      </c>
      <c r="F62" s="433">
        <f t="shared" si="73"/>
        <v>35</v>
      </c>
      <c r="G62" s="430">
        <f t="shared" si="73"/>
        <v>14</v>
      </c>
      <c r="H62" s="430">
        <f t="shared" si="73"/>
        <v>15</v>
      </c>
      <c r="I62" s="430">
        <f t="shared" si="73"/>
        <v>6</v>
      </c>
      <c r="J62" s="494">
        <f t="shared" si="73"/>
        <v>0</v>
      </c>
      <c r="K62" s="437">
        <f t="shared" si="73"/>
        <v>2654</v>
      </c>
      <c r="L62" s="430">
        <f t="shared" si="73"/>
        <v>2415</v>
      </c>
      <c r="M62" s="430">
        <f t="shared" si="73"/>
        <v>0</v>
      </c>
      <c r="N62" s="430">
        <f t="shared" si="73"/>
        <v>0</v>
      </c>
      <c r="O62" s="430">
        <f t="shared" si="73"/>
        <v>35</v>
      </c>
      <c r="P62" s="434">
        <f t="shared" si="73"/>
        <v>204</v>
      </c>
      <c r="Q62" s="433">
        <f t="shared" si="73"/>
        <v>173</v>
      </c>
      <c r="R62" s="430">
        <f t="shared" si="73"/>
        <v>14</v>
      </c>
      <c r="S62" s="430">
        <f t="shared" si="73"/>
        <v>0</v>
      </c>
      <c r="T62" s="430">
        <f t="shared" si="73"/>
        <v>2397</v>
      </c>
      <c r="U62" s="430">
        <f t="shared" si="73"/>
        <v>70</v>
      </c>
      <c r="V62" s="434">
        <f t="shared" si="73"/>
        <v>0</v>
      </c>
      <c r="W62" s="433">
        <f t="shared" si="73"/>
        <v>2224</v>
      </c>
      <c r="X62" s="434">
        <f t="shared" si="73"/>
        <v>430</v>
      </c>
      <c r="Y62" s="433">
        <f t="shared" si="73"/>
        <v>0</v>
      </c>
      <c r="Z62" s="430">
        <f t="shared" si="73"/>
        <v>755</v>
      </c>
      <c r="AA62" s="430">
        <f t="shared" si="73"/>
        <v>744</v>
      </c>
      <c r="AB62" s="430">
        <f t="shared" si="73"/>
        <v>160</v>
      </c>
      <c r="AC62" s="430">
        <f t="shared" si="73"/>
        <v>1460</v>
      </c>
      <c r="AD62" s="434">
        <f t="shared" si="73"/>
        <v>84</v>
      </c>
      <c r="AE62" s="435">
        <f>AVERAGE(AE57,AE60)</f>
        <v>42.012499999999996</v>
      </c>
      <c r="AF62" s="436">
        <f t="shared" ref="AF62:AG62" si="74">AVERAGE(AF57,AF60)</f>
        <v>18.824999999999999</v>
      </c>
      <c r="AG62" s="501">
        <f t="shared" si="74"/>
        <v>82.537499999999994</v>
      </c>
      <c r="AH62" s="549">
        <f t="shared" ref="AH62:BC62" si="75">SUM(AH57:AH61)</f>
        <v>2654</v>
      </c>
      <c r="AI62" s="437">
        <f t="shared" si="75"/>
        <v>0</v>
      </c>
      <c r="AJ62" s="430">
        <f t="shared" si="75"/>
        <v>0</v>
      </c>
      <c r="AK62" s="434">
        <f t="shared" si="75"/>
        <v>0</v>
      </c>
      <c r="AL62" s="433">
        <f t="shared" si="75"/>
        <v>45</v>
      </c>
      <c r="AM62" s="430">
        <f t="shared" si="75"/>
        <v>443</v>
      </c>
      <c r="AN62" s="434">
        <f t="shared" si="75"/>
        <v>0</v>
      </c>
      <c r="AO62" s="433">
        <f t="shared" si="75"/>
        <v>60</v>
      </c>
      <c r="AP62" s="430">
        <f t="shared" si="75"/>
        <v>188</v>
      </c>
      <c r="AQ62" s="430">
        <f t="shared" si="75"/>
        <v>1260</v>
      </c>
      <c r="AR62" s="430">
        <f t="shared" si="75"/>
        <v>640</v>
      </c>
      <c r="AS62" s="434">
        <f t="shared" si="75"/>
        <v>18</v>
      </c>
      <c r="AT62" s="433">
        <f t="shared" si="75"/>
        <v>69</v>
      </c>
      <c r="AU62" s="430">
        <f t="shared" si="75"/>
        <v>0</v>
      </c>
      <c r="AV62" s="430">
        <f t="shared" si="75"/>
        <v>2</v>
      </c>
      <c r="AW62" s="430">
        <f t="shared" si="75"/>
        <v>3</v>
      </c>
      <c r="AX62" s="430">
        <f t="shared" si="75"/>
        <v>0</v>
      </c>
      <c r="AY62" s="430">
        <f t="shared" si="75"/>
        <v>49</v>
      </c>
      <c r="AZ62" s="430">
        <f t="shared" si="75"/>
        <v>0</v>
      </c>
      <c r="BA62" s="430">
        <f t="shared" si="75"/>
        <v>3</v>
      </c>
      <c r="BB62" s="430">
        <f t="shared" si="75"/>
        <v>8</v>
      </c>
      <c r="BC62" s="494">
        <f t="shared" si="75"/>
        <v>4</v>
      </c>
    </row>
    <row r="63" spans="1:55" ht="33.75" customHeight="1" x14ac:dyDescent="0.3">
      <c r="A63" s="769" t="s">
        <v>222</v>
      </c>
      <c r="B63" s="189" t="s">
        <v>74</v>
      </c>
      <c r="C63" s="770">
        <f>SUM('Комунальні по юр. особам'!E355:E359,'Комунальні по юр. особам'!E360:E364,'Комунальні по юр. особам'!E365:E369)</f>
        <v>692</v>
      </c>
      <c r="D63" s="771">
        <f>C63-SUM(K63:K67)</f>
        <v>216</v>
      </c>
      <c r="E63" s="53">
        <f t="shared" ref="E63:E65" si="76">SUM(K63,AT63)</f>
        <v>42</v>
      </c>
      <c r="F63" s="54">
        <f t="shared" ref="F63:F65" si="77">SUM(G63:J63)</f>
        <v>1</v>
      </c>
      <c r="G63" s="55">
        <f>SUM('Комунальні по юр. особам'!I355,'Комунальні по юр. особам'!I360,'Комунальні по юр. особам'!I365)</f>
        <v>1</v>
      </c>
      <c r="H63" s="55"/>
      <c r="I63" s="55"/>
      <c r="J63" s="70"/>
      <c r="K63" s="507">
        <f t="shared" ref="K63:K65" si="78">IF(AND(SUM(L63:P63)=SUM(W63:X63),SUM(Q63:V63)=SUM(W63:X63)),SUM(L63:P63),"ПЕРЕВІРТЕ ПРАВИЛЬНІСТЬ ДАНИХ")</f>
        <v>42</v>
      </c>
      <c r="L63" s="413">
        <f>SUM('Комунальні по юр. особам'!N355,'Комунальні по юр. особам'!N360,'Комунальні по юр. особам'!N365)</f>
        <v>39</v>
      </c>
      <c r="M63" s="413"/>
      <c r="N63" s="413"/>
      <c r="O63" s="413"/>
      <c r="P63" s="415">
        <f>SUM('Комунальні по юр. особам'!R355,'Комунальні по юр. особам'!R360,'Комунальні по юр. особам'!R365)</f>
        <v>3</v>
      </c>
      <c r="Q63" s="414"/>
      <c r="R63" s="413"/>
      <c r="S63" s="413"/>
      <c r="T63" s="413">
        <f>SUM('Комунальні по юр. особам'!V355,'Комунальні по юр. особам'!V360,'Комунальні по юр. особам'!V365)</f>
        <v>41</v>
      </c>
      <c r="U63" s="413">
        <f>SUM('Комунальні по юр. особам'!W355,'Комунальні по юр. особам'!W360,'Комунальні по юр. особам'!W365)</f>
        <v>1</v>
      </c>
      <c r="V63" s="415"/>
      <c r="W63" s="414">
        <f>SUM('Комунальні по юр. особам'!Y355,'Комунальні по юр. особам'!Y360,'Комунальні по юр. особам'!Y365)</f>
        <v>38</v>
      </c>
      <c r="X63" s="415">
        <f>SUM('Комунальні по юр. особам'!Z355,'Комунальні по юр. особам'!Z360,'Комунальні по юр. особам'!Z365)</f>
        <v>4</v>
      </c>
      <c r="Y63" s="414"/>
      <c r="Z63" s="413">
        <f>SUM('Комунальні по юр. особам'!AB355,'Комунальні по юр. особам'!AB360,'Комунальні по юр. особам'!AB365)</f>
        <v>17</v>
      </c>
      <c r="AA63" s="413">
        <f>SUM('Комунальні по юр. особам'!AC355,'Комунальні по юр. особам'!AC360,'Комунальні по юр. особам'!AC365)</f>
        <v>17</v>
      </c>
      <c r="AB63" s="413">
        <f>SUM('Комунальні по юр. особам'!AD355,'Комунальні по юр. особам'!AD360,'Комунальні по юр. особам'!AD365)</f>
        <v>3</v>
      </c>
      <c r="AC63" s="413">
        <f>SUM('Комунальні по юр. особам'!AE355,'Комунальні по юр. особам'!AE360,'Комунальні по юр. особам'!AE365)</f>
        <v>21</v>
      </c>
      <c r="AD63" s="415">
        <f>SUM('Комунальні по юр. особам'!AF355,'Комунальні по юр. особам'!AF360,'Комунальні по юр. особам'!AF365)</f>
        <v>5</v>
      </c>
      <c r="AE63" s="171">
        <f>AVERAGE('Комунальні по юр. особам'!AG355,'Комунальні по юр. особам'!AG360,'Комунальні по юр. особам'!AG365)</f>
        <v>38</v>
      </c>
      <c r="AF63" s="416">
        <f>AVERAGE('Комунальні по юр. особам'!AH355,'Комунальні по юр. особам'!AH360,'Комунальні по юр. особам'!AH365)</f>
        <v>12</v>
      </c>
      <c r="AG63" s="558">
        <f>AVERAGE('Комунальні по юр. особам'!AI355,'Комунальні по юр. особам'!AI360,'Комунальні по юр. особам'!AI365)</f>
        <v>12.05</v>
      </c>
      <c r="AH63" s="545">
        <f>SUM(AL63:AN63)</f>
        <v>42</v>
      </c>
      <c r="AI63" s="69" t="s">
        <v>75</v>
      </c>
      <c r="AJ63" s="55" t="s">
        <v>75</v>
      </c>
      <c r="AK63" s="70" t="s">
        <v>75</v>
      </c>
      <c r="AL63" s="67"/>
      <c r="AM63" s="55">
        <f>SUM('Комунальні по юр. особам'!AO355,'Комунальні по юр. особам'!AO360,'Комунальні по юр. особам'!AO365)</f>
        <v>40</v>
      </c>
      <c r="AN63" s="56">
        <f>SUM('Комунальні по юр. особам'!AP355,'Комунальні по юр. особам'!AP360,'Комунальні по юр. особам'!AP365)</f>
        <v>2</v>
      </c>
      <c r="AO63" s="67" t="s">
        <v>75</v>
      </c>
      <c r="AP63" s="55" t="s">
        <v>75</v>
      </c>
      <c r="AQ63" s="55" t="s">
        <v>75</v>
      </c>
      <c r="AR63" s="55" t="s">
        <v>75</v>
      </c>
      <c r="AS63" s="56" t="s">
        <v>75</v>
      </c>
      <c r="AT63" s="71">
        <f t="shared" ref="AT63:AT65" si="79">SUM(AU63:BC63)</f>
        <v>0</v>
      </c>
      <c r="AU63" s="413"/>
      <c r="AV63" s="413"/>
      <c r="AW63" s="413"/>
      <c r="AX63" s="413"/>
      <c r="AY63" s="413"/>
      <c r="AZ63" s="413"/>
      <c r="BA63" s="413"/>
      <c r="BB63" s="413"/>
      <c r="BC63" s="508"/>
    </row>
    <row r="64" spans="1:55" ht="33.75" customHeight="1" x14ac:dyDescent="0.3">
      <c r="A64" s="702"/>
      <c r="B64" s="190" t="s">
        <v>76</v>
      </c>
      <c r="C64" s="678"/>
      <c r="D64" s="672"/>
      <c r="E64" s="73">
        <f t="shared" si="76"/>
        <v>0</v>
      </c>
      <c r="F64" s="74">
        <f t="shared" si="77"/>
        <v>0</v>
      </c>
      <c r="G64" s="75">
        <f>SUM('Комунальні по юр. особам'!I356,'Комунальні по юр. особам'!I361,'Комунальні по юр. особам'!I366)</f>
        <v>0</v>
      </c>
      <c r="H64" s="75"/>
      <c r="I64" s="75"/>
      <c r="J64" s="85"/>
      <c r="K64" s="510">
        <f t="shared" si="78"/>
        <v>0</v>
      </c>
      <c r="L64" s="417"/>
      <c r="M64" s="417"/>
      <c r="N64" s="417"/>
      <c r="O64" s="417"/>
      <c r="P64" s="419"/>
      <c r="Q64" s="418"/>
      <c r="R64" s="417"/>
      <c r="S64" s="417"/>
      <c r="T64" s="417"/>
      <c r="U64" s="417"/>
      <c r="V64" s="419"/>
      <c r="W64" s="418"/>
      <c r="X64" s="419"/>
      <c r="Y64" s="418"/>
      <c r="Z64" s="417"/>
      <c r="AA64" s="417"/>
      <c r="AB64" s="417"/>
      <c r="AC64" s="417"/>
      <c r="AD64" s="419"/>
      <c r="AE64" s="158"/>
      <c r="AF64" s="174"/>
      <c r="AG64" s="559"/>
      <c r="AH64" s="546">
        <f>SUM(AL64:AN64)</f>
        <v>0</v>
      </c>
      <c r="AI64" s="84" t="s">
        <v>77</v>
      </c>
      <c r="AJ64" s="75" t="s">
        <v>77</v>
      </c>
      <c r="AK64" s="85" t="s">
        <v>77</v>
      </c>
      <c r="AL64" s="82"/>
      <c r="AM64" s="75"/>
      <c r="AN64" s="76"/>
      <c r="AO64" s="82" t="s">
        <v>75</v>
      </c>
      <c r="AP64" s="75" t="s">
        <v>75</v>
      </c>
      <c r="AQ64" s="75" t="s">
        <v>75</v>
      </c>
      <c r="AR64" s="75" t="s">
        <v>75</v>
      </c>
      <c r="AS64" s="76" t="s">
        <v>75</v>
      </c>
      <c r="AT64" s="86">
        <f t="shared" si="79"/>
        <v>0</v>
      </c>
      <c r="AU64" s="417"/>
      <c r="AV64" s="417"/>
      <c r="AW64" s="417"/>
      <c r="AX64" s="417"/>
      <c r="AY64" s="417"/>
      <c r="AZ64" s="417"/>
      <c r="BA64" s="417"/>
      <c r="BB64" s="417"/>
      <c r="BC64" s="511"/>
    </row>
    <row r="65" spans="1:55" ht="33.75" customHeight="1" x14ac:dyDescent="0.3">
      <c r="A65" s="702"/>
      <c r="B65" s="190" t="s">
        <v>78</v>
      </c>
      <c r="C65" s="678"/>
      <c r="D65" s="672"/>
      <c r="E65" s="73">
        <f t="shared" si="76"/>
        <v>0</v>
      </c>
      <c r="F65" s="74">
        <f t="shared" si="77"/>
        <v>0</v>
      </c>
      <c r="G65" s="75">
        <f>SUM('Комунальні по юр. особам'!I357,'Комунальні по юр. особам'!I362,'Комунальні по юр. особам'!I367)</f>
        <v>0</v>
      </c>
      <c r="H65" s="75"/>
      <c r="I65" s="75"/>
      <c r="J65" s="85"/>
      <c r="K65" s="510">
        <f t="shared" si="78"/>
        <v>0</v>
      </c>
      <c r="L65" s="417"/>
      <c r="M65" s="417"/>
      <c r="N65" s="417"/>
      <c r="O65" s="417"/>
      <c r="P65" s="419"/>
      <c r="Q65" s="418"/>
      <c r="R65" s="417"/>
      <c r="S65" s="417"/>
      <c r="T65" s="417"/>
      <c r="U65" s="417"/>
      <c r="V65" s="419"/>
      <c r="W65" s="418"/>
      <c r="X65" s="419"/>
      <c r="Y65" s="418"/>
      <c r="Z65" s="417"/>
      <c r="AA65" s="417"/>
      <c r="AB65" s="417"/>
      <c r="AC65" s="417"/>
      <c r="AD65" s="419"/>
      <c r="AE65" s="158"/>
      <c r="AF65" s="174"/>
      <c r="AG65" s="559"/>
      <c r="AH65" s="546">
        <f>SUM(AI65:AK65)</f>
        <v>0</v>
      </c>
      <c r="AI65" s="84"/>
      <c r="AJ65" s="75"/>
      <c r="AK65" s="76"/>
      <c r="AL65" s="82" t="s">
        <v>75</v>
      </c>
      <c r="AM65" s="75" t="s">
        <v>75</v>
      </c>
      <c r="AN65" s="85" t="s">
        <v>75</v>
      </c>
      <c r="AO65" s="82" t="s">
        <v>75</v>
      </c>
      <c r="AP65" s="75" t="s">
        <v>75</v>
      </c>
      <c r="AQ65" s="75" t="s">
        <v>75</v>
      </c>
      <c r="AR65" s="75" t="s">
        <v>75</v>
      </c>
      <c r="AS65" s="76" t="s">
        <v>75</v>
      </c>
      <c r="AT65" s="86">
        <f t="shared" si="79"/>
        <v>0</v>
      </c>
      <c r="AU65" s="417"/>
      <c r="AV65" s="417"/>
      <c r="AW65" s="417"/>
      <c r="AX65" s="417"/>
      <c r="AY65" s="417"/>
      <c r="AZ65" s="417"/>
      <c r="BA65" s="417"/>
      <c r="BB65" s="417"/>
      <c r="BC65" s="511"/>
    </row>
    <row r="66" spans="1:55" ht="33.75" customHeight="1" x14ac:dyDescent="0.3">
      <c r="A66" s="702"/>
      <c r="B66" s="190" t="s">
        <v>79</v>
      </c>
      <c r="C66" s="678"/>
      <c r="D66" s="672"/>
      <c r="E66" s="73">
        <f t="shared" ref="E66:E67" si="80">SUM(K66,AT66)</f>
        <v>443</v>
      </c>
      <c r="F66" s="74">
        <f t="shared" ref="F66:F67" si="81">SUM(G66:J66)</f>
        <v>6</v>
      </c>
      <c r="G66" s="75">
        <f>SUM('Комунальні по юр. особам'!I358,'Комунальні по юр. особам'!I363,'Комунальні по юр. особам'!I368)</f>
        <v>6</v>
      </c>
      <c r="H66" s="75"/>
      <c r="I66" s="75"/>
      <c r="J66" s="85"/>
      <c r="K66" s="510">
        <f t="shared" ref="K66:K67" si="82">IF(AND(SUM(L66:P66)=SUM(W66:X66),SUM(Q66:V66)=SUM(W66:X66)),SUM(L66:P66),"ПЕРЕВІРТЕ ПРАВИЛЬНІСТЬ ДАНИХ")</f>
        <v>434</v>
      </c>
      <c r="L66" s="417">
        <f>SUM('Комунальні по юр. особам'!N358,'Комунальні по юр. особам'!N363,'Комунальні по юр. особам'!N368)</f>
        <v>140</v>
      </c>
      <c r="M66" s="417"/>
      <c r="N66" s="417"/>
      <c r="O66" s="417"/>
      <c r="P66" s="419">
        <f>SUM('Комунальні по юр. особам'!R358,'Комунальні по юр. особам'!R363,'Комунальні по юр. особам'!R368)</f>
        <v>294</v>
      </c>
      <c r="Q66" s="418">
        <f>SUM('Комунальні по юр. особам'!S358,'Комунальні по юр. особам'!S363,'Комунальні по юр. особам'!S368)</f>
        <v>6</v>
      </c>
      <c r="R66" s="417"/>
      <c r="S66" s="417"/>
      <c r="T66" s="417">
        <f>SUM('Комунальні по юр. особам'!V358,'Комунальні по юр. особам'!V363,'Комунальні по юр. особам'!V368)</f>
        <v>423</v>
      </c>
      <c r="U66" s="417">
        <f>SUM('Комунальні по юр. особам'!W358,'Комунальні по юр. особам'!W363,'Комунальні по юр. особам'!W368)</f>
        <v>5</v>
      </c>
      <c r="V66" s="419"/>
      <c r="W66" s="418">
        <f>SUM('Комунальні по юр. особам'!Y358,'Комунальні по юр. особам'!Y363,'Комунальні по юр. особам'!Y368)</f>
        <v>384</v>
      </c>
      <c r="X66" s="419">
        <f>SUM('Комунальні по юр. особам'!Z358,'Комунальні по юр. особам'!Z363,'Комунальні по юр. особам'!Z368)</f>
        <v>50</v>
      </c>
      <c r="Y66" s="418"/>
      <c r="Z66" s="417">
        <f>SUM('Комунальні по юр. особам'!AB358,'Комунальні по юр. особам'!AB363,'Комунальні по юр. особам'!AB368)</f>
        <v>134</v>
      </c>
      <c r="AA66" s="417">
        <f>SUM('Комунальні по юр. особам'!AC358,'Комунальні по юр. особам'!AC363,'Комунальні по юр. особам'!AC368)</f>
        <v>126</v>
      </c>
      <c r="AB66" s="417">
        <f>SUM('Комунальні по юр. особам'!AD358,'Комунальні по юр. особам'!AD363,'Комунальні по юр. особам'!AD368)</f>
        <v>13</v>
      </c>
      <c r="AC66" s="417">
        <f>SUM('Комунальні по юр. особам'!AE358,'Комунальні по юр. особам'!AE363,'Комунальні по юр. особам'!AE368)</f>
        <v>254</v>
      </c>
      <c r="AD66" s="419">
        <f>SUM('Комунальні по юр. особам'!AF358,'Комунальні по юр. особам'!AF363,'Комунальні по юр. особам'!AF368)</f>
        <v>38</v>
      </c>
      <c r="AE66" s="158">
        <f>AVERAGE('Комунальні по юр. особам'!AG358,'Комунальні по юр. особам'!AG363,'Комунальні по юр. особам'!AG368)</f>
        <v>34.466666666666669</v>
      </c>
      <c r="AF66" s="174">
        <f>AVERAGE('Комунальні по юр. особам'!AH358,'Комунальні по юр. особам'!AH363,'Комунальні по юр. особам'!AH368)</f>
        <v>13.233333333333334</v>
      </c>
      <c r="AG66" s="559">
        <f>AVERAGE('Комунальні по юр. особам'!AI358,'Комунальні по юр. особам'!AI363,'Комунальні по юр. особам'!AI368)</f>
        <v>95.433333333333337</v>
      </c>
      <c r="AH66" s="547">
        <f>SUM(AO66:AS66)</f>
        <v>412</v>
      </c>
      <c r="AI66" s="84" t="s">
        <v>77</v>
      </c>
      <c r="AJ66" s="75" t="s">
        <v>77</v>
      </c>
      <c r="AK66" s="85" t="s">
        <v>77</v>
      </c>
      <c r="AL66" s="82" t="s">
        <v>75</v>
      </c>
      <c r="AM66" s="75" t="s">
        <v>75</v>
      </c>
      <c r="AN66" s="85" t="s">
        <v>75</v>
      </c>
      <c r="AO66" s="122">
        <f>SUM('Комунальні по юр. особам'!AQ358,'Комунальні по юр. особам'!AQ363,'Комунальні по юр. особам'!AQ368)</f>
        <v>38</v>
      </c>
      <c r="AP66" s="123">
        <f>SUM('Комунальні по юр. особам'!AR358,'Комунальні по юр. особам'!AR363,'Комунальні по юр. особам'!AR368)</f>
        <v>120</v>
      </c>
      <c r="AQ66" s="123">
        <f>SUM('Комунальні по юр. особам'!AS358,'Комунальні по юр. особам'!AS363,'Комунальні по юр. особам'!AS368)</f>
        <v>176</v>
      </c>
      <c r="AR66" s="123">
        <f>SUM('Комунальні по юр. особам'!AT358,'Комунальні по юр. особам'!AT363,'Комунальні по юр. особам'!AT368)</f>
        <v>49</v>
      </c>
      <c r="AS66" s="154">
        <f>SUM('Комунальні по юр. особам'!AU358,'Комунальні по юр. особам'!AU363,'Комунальні по юр. особам'!AU368)</f>
        <v>29</v>
      </c>
      <c r="AT66" s="86">
        <f t="shared" ref="AT66:AT67" si="83">SUM(AU66:BC66)</f>
        <v>9</v>
      </c>
      <c r="AU66" s="417"/>
      <c r="AV66" s="417"/>
      <c r="AW66" s="417">
        <f>SUM('Комунальні по юр. особам'!AY358,'Комунальні по юр. особам'!AY363,'Комунальні по юр. особам'!AY368)</f>
        <v>1</v>
      </c>
      <c r="AX66" s="417"/>
      <c r="AY66" s="417">
        <f>SUM('Комунальні по юр. особам'!BA358,'Комунальні по юр. особам'!BA363,'Комунальні по юр. особам'!BA368)</f>
        <v>4</v>
      </c>
      <c r="AZ66" s="417"/>
      <c r="BA66" s="417">
        <f>SUM('Комунальні по юр. особам'!BC358,'Комунальні по юр. особам'!BC363,'Комунальні по юр. особам'!BC368)</f>
        <v>4</v>
      </c>
      <c r="BB66" s="417"/>
      <c r="BC66" s="511"/>
    </row>
    <row r="67" spans="1:55" ht="33.75" customHeight="1" thickBot="1" x14ac:dyDescent="0.35">
      <c r="A67" s="702"/>
      <c r="B67" s="191" t="s">
        <v>80</v>
      </c>
      <c r="C67" s="678"/>
      <c r="D67" s="734"/>
      <c r="E67" s="128">
        <f t="shared" si="80"/>
        <v>0</v>
      </c>
      <c r="F67" s="129">
        <f t="shared" si="81"/>
        <v>0</v>
      </c>
      <c r="G67" s="424"/>
      <c r="H67" s="424"/>
      <c r="I67" s="424"/>
      <c r="J67" s="163"/>
      <c r="K67" s="513">
        <f t="shared" si="82"/>
        <v>0</v>
      </c>
      <c r="L67" s="421"/>
      <c r="M67" s="421"/>
      <c r="N67" s="421"/>
      <c r="O67" s="421"/>
      <c r="P67" s="423"/>
      <c r="Q67" s="422"/>
      <c r="R67" s="421"/>
      <c r="S67" s="421"/>
      <c r="T67" s="421"/>
      <c r="U67" s="421"/>
      <c r="V67" s="423"/>
      <c r="W67" s="422"/>
      <c r="X67" s="423"/>
      <c r="Y67" s="101"/>
      <c r="Z67" s="424"/>
      <c r="AA67" s="424"/>
      <c r="AB67" s="424"/>
      <c r="AC67" s="424"/>
      <c r="AD67" s="102"/>
      <c r="AE67" s="425"/>
      <c r="AF67" s="426"/>
      <c r="AG67" s="560"/>
      <c r="AH67" s="548">
        <f>SUM(AO67:AS67)</f>
        <v>0</v>
      </c>
      <c r="AI67" s="105" t="s">
        <v>75</v>
      </c>
      <c r="AJ67" s="92" t="s">
        <v>75</v>
      </c>
      <c r="AK67" s="106" t="s">
        <v>75</v>
      </c>
      <c r="AL67" s="103" t="s">
        <v>75</v>
      </c>
      <c r="AM67" s="92" t="s">
        <v>77</v>
      </c>
      <c r="AN67" s="106" t="s">
        <v>77</v>
      </c>
      <c r="AO67" s="427"/>
      <c r="AP67" s="428"/>
      <c r="AQ67" s="428"/>
      <c r="AR67" s="428"/>
      <c r="AS67" s="429"/>
      <c r="AT67" s="514">
        <f t="shared" si="83"/>
        <v>0</v>
      </c>
      <c r="AU67" s="421"/>
      <c r="AV67" s="421"/>
      <c r="AW67" s="421"/>
      <c r="AX67" s="421"/>
      <c r="AY67" s="421"/>
      <c r="AZ67" s="421"/>
      <c r="BA67" s="421"/>
      <c r="BB67" s="421"/>
      <c r="BC67" s="515"/>
    </row>
    <row r="68" spans="1:55" ht="33.75" customHeight="1" thickBot="1" x14ac:dyDescent="0.35">
      <c r="A68" s="703"/>
      <c r="B68" s="766" t="s">
        <v>478</v>
      </c>
      <c r="C68" s="695"/>
      <c r="D68" s="767"/>
      <c r="E68" s="434">
        <f t="shared" ref="E68:AD68" si="84">SUM(E63:E67)</f>
        <v>485</v>
      </c>
      <c r="F68" s="433">
        <f t="shared" si="84"/>
        <v>7</v>
      </c>
      <c r="G68" s="430">
        <f t="shared" si="84"/>
        <v>7</v>
      </c>
      <c r="H68" s="430">
        <f t="shared" si="84"/>
        <v>0</v>
      </c>
      <c r="I68" s="430">
        <f t="shared" si="84"/>
        <v>0</v>
      </c>
      <c r="J68" s="494">
        <f t="shared" si="84"/>
        <v>0</v>
      </c>
      <c r="K68" s="437">
        <f t="shared" si="84"/>
        <v>476</v>
      </c>
      <c r="L68" s="430">
        <f t="shared" si="84"/>
        <v>179</v>
      </c>
      <c r="M68" s="430">
        <f t="shared" si="84"/>
        <v>0</v>
      </c>
      <c r="N68" s="430">
        <f t="shared" si="84"/>
        <v>0</v>
      </c>
      <c r="O68" s="430">
        <f t="shared" si="84"/>
        <v>0</v>
      </c>
      <c r="P68" s="434">
        <f t="shared" si="84"/>
        <v>297</v>
      </c>
      <c r="Q68" s="433">
        <f t="shared" si="84"/>
        <v>6</v>
      </c>
      <c r="R68" s="430">
        <f t="shared" si="84"/>
        <v>0</v>
      </c>
      <c r="S68" s="430">
        <f t="shared" si="84"/>
        <v>0</v>
      </c>
      <c r="T68" s="430">
        <f t="shared" si="84"/>
        <v>464</v>
      </c>
      <c r="U68" s="430">
        <f t="shared" si="84"/>
        <v>6</v>
      </c>
      <c r="V68" s="434">
        <f t="shared" si="84"/>
        <v>0</v>
      </c>
      <c r="W68" s="433">
        <f t="shared" si="84"/>
        <v>422</v>
      </c>
      <c r="X68" s="434">
        <f t="shared" si="84"/>
        <v>54</v>
      </c>
      <c r="Y68" s="433">
        <f t="shared" si="84"/>
        <v>0</v>
      </c>
      <c r="Z68" s="430">
        <f t="shared" si="84"/>
        <v>151</v>
      </c>
      <c r="AA68" s="430">
        <f t="shared" si="84"/>
        <v>143</v>
      </c>
      <c r="AB68" s="430">
        <f t="shared" si="84"/>
        <v>16</v>
      </c>
      <c r="AC68" s="430">
        <f t="shared" si="84"/>
        <v>275</v>
      </c>
      <c r="AD68" s="434">
        <f t="shared" si="84"/>
        <v>43</v>
      </c>
      <c r="AE68" s="435">
        <f t="shared" ref="AE68:AG68" si="85">AVERAGE(AE63,AE66)</f>
        <v>36.233333333333334</v>
      </c>
      <c r="AF68" s="436">
        <f t="shared" si="85"/>
        <v>12.616666666666667</v>
      </c>
      <c r="AG68" s="501">
        <f t="shared" si="85"/>
        <v>53.741666666666667</v>
      </c>
      <c r="AH68" s="550">
        <f t="shared" ref="AH68:BC68" si="86">SUM(AH63:AH67)</f>
        <v>454</v>
      </c>
      <c r="AI68" s="495">
        <f t="shared" si="86"/>
        <v>0</v>
      </c>
      <c r="AJ68" s="496">
        <f t="shared" si="86"/>
        <v>0</v>
      </c>
      <c r="AK68" s="442">
        <f t="shared" si="86"/>
        <v>0</v>
      </c>
      <c r="AL68" s="441">
        <f t="shared" si="86"/>
        <v>0</v>
      </c>
      <c r="AM68" s="496">
        <f t="shared" si="86"/>
        <v>40</v>
      </c>
      <c r="AN68" s="442">
        <f t="shared" si="86"/>
        <v>2</v>
      </c>
      <c r="AO68" s="441">
        <f t="shared" si="86"/>
        <v>38</v>
      </c>
      <c r="AP68" s="496">
        <f t="shared" si="86"/>
        <v>120</v>
      </c>
      <c r="AQ68" s="496">
        <f t="shared" si="86"/>
        <v>176</v>
      </c>
      <c r="AR68" s="496">
        <f t="shared" si="86"/>
        <v>49</v>
      </c>
      <c r="AS68" s="442">
        <f t="shared" si="86"/>
        <v>29</v>
      </c>
      <c r="AT68" s="441">
        <f t="shared" si="86"/>
        <v>9</v>
      </c>
      <c r="AU68" s="430">
        <f t="shared" si="86"/>
        <v>0</v>
      </c>
      <c r="AV68" s="430">
        <f t="shared" si="86"/>
        <v>0</v>
      </c>
      <c r="AW68" s="430">
        <f t="shared" si="86"/>
        <v>1</v>
      </c>
      <c r="AX68" s="430">
        <f t="shared" si="86"/>
        <v>0</v>
      </c>
      <c r="AY68" s="430">
        <f t="shared" si="86"/>
        <v>4</v>
      </c>
      <c r="AZ68" s="430">
        <f t="shared" si="86"/>
        <v>0</v>
      </c>
      <c r="BA68" s="430">
        <f t="shared" si="86"/>
        <v>4</v>
      </c>
      <c r="BB68" s="430">
        <f t="shared" si="86"/>
        <v>0</v>
      </c>
      <c r="BC68" s="494">
        <f t="shared" si="86"/>
        <v>0</v>
      </c>
    </row>
    <row r="69" spans="1:55" ht="33.75" customHeight="1" x14ac:dyDescent="0.3">
      <c r="A69" s="768" t="s">
        <v>229</v>
      </c>
      <c r="B69" s="189" t="s">
        <v>74</v>
      </c>
      <c r="C69" s="770">
        <f>SUM('Комунальні по юр. особам'!E370:E374,'Комунальні по юр. особам'!E375:E379,'Комунальні по юр. особам'!E380:E384,'Комунальні по юр. особам'!E385:E389,'Комунальні по юр. особам'!E390:E394,'Комунальні по юр. особам'!E395:E399)</f>
        <v>940</v>
      </c>
      <c r="D69" s="771">
        <f>C69-SUM(K69:K73)</f>
        <v>-78</v>
      </c>
      <c r="E69" s="53">
        <f t="shared" ref="E69:E71" si="87">SUM(K69,AT69)</f>
        <v>42</v>
      </c>
      <c r="F69" s="54">
        <f t="shared" ref="F69:F71" si="88">SUM(G69:J69)</f>
        <v>0</v>
      </c>
      <c r="G69" s="55"/>
      <c r="H69" s="55"/>
      <c r="I69" s="55"/>
      <c r="J69" s="70"/>
      <c r="K69" s="507">
        <f t="shared" ref="K69:K71" si="89">IF(AND(SUM(L69:P69)=SUM(W69:X69),SUM(Q69:V69)=SUM(W69:X69)),SUM(L69:P69),"ПЕРЕВІРТЕ ПРАВИЛЬНІСТЬ ДАНИХ")</f>
        <v>40</v>
      </c>
      <c r="L69" s="413">
        <f>SUM('Комунальні по юр. особам'!N370,'Комунальні по юр. особам'!N375,'Комунальні по юр. особам'!N380,'Комунальні по юр. особам'!N385,'Комунальні по юр. особам'!N390,'Комунальні по юр. особам'!N395)</f>
        <v>40</v>
      </c>
      <c r="M69" s="413"/>
      <c r="N69" s="413"/>
      <c r="O69" s="413"/>
      <c r="P69" s="415"/>
      <c r="Q69" s="414">
        <f>SUM('Комунальні по юр. особам'!S370,'Комунальні по юр. особам'!S375,'Комунальні по юр. особам'!S380,'Комунальні по юр. особам'!S385,'Комунальні по юр. особам'!S390,'Комунальні по юр. особам'!S395)</f>
        <v>3</v>
      </c>
      <c r="R69" s="413"/>
      <c r="S69" s="413"/>
      <c r="T69" s="413">
        <f>SUM('Комунальні по юр. особам'!V370,'Комунальні по юр. особам'!V375,'Комунальні по юр. особам'!V380,'Комунальні по юр. особам'!V385,'Комунальні по юр. особам'!V390,'Комунальні по юр. особам'!V395)</f>
        <v>34</v>
      </c>
      <c r="U69" s="413">
        <f>SUM('Комунальні по юр. особам'!W370,'Комунальні по юр. особам'!W375,'Комунальні по юр. особам'!W380,'Комунальні по юр. особам'!W385,'Комунальні по юр. особам'!W390,'Комунальні по юр. особам'!W395)</f>
        <v>3</v>
      </c>
      <c r="V69" s="415"/>
      <c r="W69" s="414">
        <f>SUM('Комунальні по юр. особам'!Y370,'Комунальні по юр. особам'!Y375,'Комунальні по юр. особам'!Y380,'Комунальні по юр. особам'!Y385,'Комунальні по юр. особам'!Y390,'Комунальні по юр. особам'!Y395)</f>
        <v>37</v>
      </c>
      <c r="X69" s="415">
        <f>SUM('Комунальні по юр. особам'!Z370,'Комунальні по юр. особам'!Z375,'Комунальні по юр. особам'!Z380,'Комунальні по юр. особам'!Z385,'Комунальні по юр. особам'!Z390,'Комунальні по юр. особам'!Z395)</f>
        <v>3</v>
      </c>
      <c r="Y69" s="414"/>
      <c r="Z69" s="413">
        <f>SUM('Комунальні по юр. особам'!AB370,'Комунальні по юр. особам'!AB375,'Комунальні по юр. особам'!AB380,'Комунальні по юр. особам'!AB385,'Комунальні по юр. особам'!AB390,'Комунальні по юр. особам'!AB395)</f>
        <v>6</v>
      </c>
      <c r="AA69" s="413">
        <f>SUM('Комунальні по юр. особам'!AC370,'Комунальні по юр. особам'!AC375,'Комунальні по юр. особам'!AC380,'Комунальні по юр. особам'!AC385,'Комунальні по юр. особам'!AC390,'Комунальні по юр. особам'!AC395)</f>
        <v>6</v>
      </c>
      <c r="AB69" s="413">
        <f>SUM('Комунальні по юр. особам'!AD370,'Комунальні по юр. особам'!AD375,'Комунальні по юр. особам'!AD380,'Комунальні по юр. особам'!AD385,'Комунальні по юр. особам'!AD390,'Комунальні по юр. особам'!AD395)</f>
        <v>3</v>
      </c>
      <c r="AC69" s="413">
        <f>SUM('Комунальні по юр. особам'!AE370,'Комунальні по юр. особам'!AE375,'Комунальні по юр. особам'!AE380,'Комунальні по юр. особам'!AE385,'Комунальні по юр. особам'!AE390,'Комунальні по юр. особам'!AE395)</f>
        <v>37</v>
      </c>
      <c r="AD69" s="415">
        <f>SUM('Комунальні по юр. особам'!AF370,'Комунальні по юр. особам'!AF375,'Комунальні по юр. особам'!AF380,'Комунальні по юр. особам'!AF385,'Комунальні по юр. особам'!AF390,'Комунальні по юр. особам'!AF395)</f>
        <v>3</v>
      </c>
      <c r="AE69" s="171">
        <f>AVERAGE('Комунальні по юр. особам'!AG370,'Комунальні по юр. особам'!AG375,'Комунальні по юр. особам'!AG380,'Комунальні по юр. особам'!AG385,'Комунальні по юр. особам'!AG390,'Комунальні по юр. особам'!AG395)</f>
        <v>35</v>
      </c>
      <c r="AF69" s="416">
        <f>AVERAGE('Комунальні по юр. особам'!AH370,'Комунальні по юр. особам'!AH375,'Комунальні по юр. особам'!AH380,'Комунальні по юр. особам'!AH385,'Комунальні по юр. особам'!AH390,'Комунальні по юр. особам'!AH395)</f>
        <v>7.6</v>
      </c>
      <c r="AG69" s="558">
        <f>AVERAGE('Комунальні по юр. особам'!AI370,'Комунальні по юр. особам'!AI375,'Комунальні по юр. особам'!AI380,'Комунальні по юр. особам'!AI385,'Комунальні по юр. особам'!AI390,'Комунальні по юр. особам'!AI395)</f>
        <v>16</v>
      </c>
      <c r="AH69" s="553">
        <f>SUM(AL69:AN69)</f>
        <v>40</v>
      </c>
      <c r="AI69" s="211" t="s">
        <v>75</v>
      </c>
      <c r="AJ69" s="55" t="s">
        <v>75</v>
      </c>
      <c r="AK69" s="70" t="s">
        <v>75</v>
      </c>
      <c r="AL69" s="67">
        <f>SUM('Комунальні по юр. особам'!AN370,'Комунальні по юр. особам'!AN375,'Комунальні по юр. особам'!AN380,'Комунальні по юр. особам'!AN385,'Комунальні по юр. особам'!AN390,'Комунальні по юр. особам'!AN395)</f>
        <v>2</v>
      </c>
      <c r="AM69" s="55">
        <f>SUM('Комунальні по юр. особам'!AO370,'Комунальні по юр. особам'!AO375,'Комунальні по юр. особам'!AO380,'Комунальні по юр. особам'!AO385,'Комунальні по юр. особам'!AO390,'Комунальні по юр. особам'!AO395)</f>
        <v>28</v>
      </c>
      <c r="AN69" s="70">
        <f>SUM('Комунальні по юр. особам'!AP370,'Комунальні по юр. особам'!AP375,'Комунальні по юр. особам'!AP380,'Комунальні по юр. особам'!AP385,'Комунальні по юр. особам'!AP390,'Комунальні по юр. особам'!AP395)</f>
        <v>10</v>
      </c>
      <c r="AO69" s="67" t="s">
        <v>75</v>
      </c>
      <c r="AP69" s="55" t="s">
        <v>75</v>
      </c>
      <c r="AQ69" s="55" t="s">
        <v>75</v>
      </c>
      <c r="AR69" s="55" t="s">
        <v>75</v>
      </c>
      <c r="AS69" s="56" t="s">
        <v>75</v>
      </c>
      <c r="AT69" s="531">
        <f t="shared" ref="AT69:AT71" si="90">SUM(AU69:BC69)</f>
        <v>2</v>
      </c>
      <c r="AU69" s="532"/>
      <c r="AV69" s="413"/>
      <c r="AW69" s="413"/>
      <c r="AX69" s="413"/>
      <c r="AY69" s="413">
        <f>SUM('Комунальні по юр. особам'!BA370,'Комунальні по юр. особам'!BA375,'Комунальні по юр. особам'!BA380,'Комунальні по юр. особам'!BA385,'Комунальні по юр. особам'!BA390,'Комунальні по юр. особам'!BA395)</f>
        <v>2</v>
      </c>
      <c r="AZ69" s="413"/>
      <c r="BA69" s="413"/>
      <c r="BB69" s="413"/>
      <c r="BC69" s="508"/>
    </row>
    <row r="70" spans="1:55" ht="33.75" customHeight="1" x14ac:dyDescent="0.3">
      <c r="A70" s="702"/>
      <c r="B70" s="190" t="s">
        <v>76</v>
      </c>
      <c r="C70" s="678"/>
      <c r="D70" s="672"/>
      <c r="E70" s="73">
        <f t="shared" si="87"/>
        <v>0</v>
      </c>
      <c r="F70" s="74">
        <f t="shared" si="88"/>
        <v>0</v>
      </c>
      <c r="G70" s="75"/>
      <c r="H70" s="75"/>
      <c r="I70" s="75"/>
      <c r="J70" s="85"/>
      <c r="K70" s="510">
        <f t="shared" si="89"/>
        <v>0</v>
      </c>
      <c r="L70" s="417"/>
      <c r="M70" s="417"/>
      <c r="N70" s="417"/>
      <c r="O70" s="417"/>
      <c r="P70" s="419"/>
      <c r="Q70" s="418"/>
      <c r="R70" s="417"/>
      <c r="S70" s="417"/>
      <c r="T70" s="417"/>
      <c r="U70" s="417"/>
      <c r="V70" s="419"/>
      <c r="W70" s="418"/>
      <c r="X70" s="419"/>
      <c r="Y70" s="418"/>
      <c r="Z70" s="417"/>
      <c r="AA70" s="417"/>
      <c r="AB70" s="417"/>
      <c r="AC70" s="417"/>
      <c r="AD70" s="419"/>
      <c r="AE70" s="158"/>
      <c r="AF70" s="174"/>
      <c r="AG70" s="559"/>
      <c r="AH70" s="554">
        <f>SUM(AL70:AN70)</f>
        <v>0</v>
      </c>
      <c r="AI70" s="212" t="s">
        <v>77</v>
      </c>
      <c r="AJ70" s="75" t="s">
        <v>77</v>
      </c>
      <c r="AK70" s="85" t="s">
        <v>77</v>
      </c>
      <c r="AL70" s="82"/>
      <c r="AM70" s="75"/>
      <c r="AN70" s="85"/>
      <c r="AO70" s="82" t="s">
        <v>75</v>
      </c>
      <c r="AP70" s="75" t="s">
        <v>75</v>
      </c>
      <c r="AQ70" s="75" t="s">
        <v>75</v>
      </c>
      <c r="AR70" s="75" t="s">
        <v>75</v>
      </c>
      <c r="AS70" s="76" t="s">
        <v>75</v>
      </c>
      <c r="AT70" s="533">
        <f t="shared" si="90"/>
        <v>0</v>
      </c>
      <c r="AU70" s="534"/>
      <c r="AV70" s="417"/>
      <c r="AW70" s="417"/>
      <c r="AX70" s="417"/>
      <c r="AY70" s="417"/>
      <c r="AZ70" s="417"/>
      <c r="BA70" s="417"/>
      <c r="BB70" s="417"/>
      <c r="BC70" s="511"/>
    </row>
    <row r="71" spans="1:55" ht="33.75" customHeight="1" x14ac:dyDescent="0.3">
      <c r="A71" s="702"/>
      <c r="B71" s="190" t="s">
        <v>78</v>
      </c>
      <c r="C71" s="678"/>
      <c r="D71" s="672"/>
      <c r="E71" s="73">
        <f t="shared" si="87"/>
        <v>0</v>
      </c>
      <c r="F71" s="74">
        <f t="shared" si="88"/>
        <v>0</v>
      </c>
      <c r="G71" s="75"/>
      <c r="H71" s="75"/>
      <c r="I71" s="75"/>
      <c r="J71" s="85"/>
      <c r="K71" s="510">
        <f t="shared" si="89"/>
        <v>0</v>
      </c>
      <c r="L71" s="417"/>
      <c r="M71" s="417"/>
      <c r="N71" s="417"/>
      <c r="O71" s="417"/>
      <c r="P71" s="419"/>
      <c r="Q71" s="418"/>
      <c r="R71" s="417"/>
      <c r="S71" s="417"/>
      <c r="T71" s="417"/>
      <c r="U71" s="417"/>
      <c r="V71" s="419"/>
      <c r="W71" s="418"/>
      <c r="X71" s="419"/>
      <c r="Y71" s="418"/>
      <c r="Z71" s="417"/>
      <c r="AA71" s="417"/>
      <c r="AB71" s="417"/>
      <c r="AC71" s="417"/>
      <c r="AD71" s="419"/>
      <c r="AE71" s="158"/>
      <c r="AF71" s="174"/>
      <c r="AG71" s="559"/>
      <c r="AH71" s="554">
        <f>SUM(AI71:AK71)</f>
        <v>0</v>
      </c>
      <c r="AI71" s="212"/>
      <c r="AJ71" s="75"/>
      <c r="AK71" s="76"/>
      <c r="AL71" s="82" t="s">
        <v>75</v>
      </c>
      <c r="AM71" s="75" t="s">
        <v>75</v>
      </c>
      <c r="AN71" s="85" t="s">
        <v>75</v>
      </c>
      <c r="AO71" s="82" t="s">
        <v>75</v>
      </c>
      <c r="AP71" s="75" t="s">
        <v>75</v>
      </c>
      <c r="AQ71" s="75" t="s">
        <v>75</v>
      </c>
      <c r="AR71" s="75" t="s">
        <v>75</v>
      </c>
      <c r="AS71" s="76" t="s">
        <v>75</v>
      </c>
      <c r="AT71" s="535">
        <f t="shared" si="90"/>
        <v>0</v>
      </c>
      <c r="AU71" s="534"/>
      <c r="AV71" s="417"/>
      <c r="AW71" s="417"/>
      <c r="AX71" s="417"/>
      <c r="AY71" s="417"/>
      <c r="AZ71" s="417"/>
      <c r="BA71" s="417"/>
      <c r="BB71" s="417"/>
      <c r="BC71" s="511"/>
    </row>
    <row r="72" spans="1:55" ht="33.75" customHeight="1" x14ac:dyDescent="0.3">
      <c r="A72" s="702"/>
      <c r="B72" s="190" t="s">
        <v>79</v>
      </c>
      <c r="C72" s="678"/>
      <c r="D72" s="672"/>
      <c r="E72" s="73">
        <f t="shared" ref="E72:E73" si="91">SUM(K72,AT72)</f>
        <v>1004</v>
      </c>
      <c r="F72" s="74">
        <f t="shared" ref="F72:F73" si="92">SUM(G72:J72)</f>
        <v>37</v>
      </c>
      <c r="G72" s="75">
        <f>SUM('Комунальні по юр. особам'!I373,'Комунальні по юр. особам'!I378,'Комунальні по юр. особам'!I383,'Комунальні по юр. особам'!I388,'Комунальні по юр. особам'!I393,'Комунальні по юр. особам'!I398)</f>
        <v>20</v>
      </c>
      <c r="H72" s="75">
        <f>SUM('Комунальні по юр. особам'!J373,'Комунальні по юр. особам'!J378,'Комунальні по юр. особам'!J383,'Комунальні по юр. особам'!J388,'Комунальні по юр. особам'!J393,'Комунальні по юр. особам'!J398)</f>
        <v>17</v>
      </c>
      <c r="I72" s="75"/>
      <c r="J72" s="85"/>
      <c r="K72" s="510">
        <f t="shared" ref="K72:K73" si="93">IF(AND(SUM(L72:P72)=SUM(W72:X72),SUM(Q72:V72)=SUM(W72:X72)),SUM(L72:P72),"ПЕРЕВІРТЕ ПРАВИЛЬНІСТЬ ДАНИХ")</f>
        <v>978</v>
      </c>
      <c r="L72" s="417">
        <f>SUM('Комунальні по юр. особам'!N373,'Комунальні по юр. особам'!N378,'Комунальні по юр. особам'!N383,'Комунальні по юр. особам'!N388,'Комунальні по юр. особам'!N393,'Комунальні по юр. особам'!N398)</f>
        <v>978</v>
      </c>
      <c r="M72" s="417"/>
      <c r="N72" s="417"/>
      <c r="O72" s="417"/>
      <c r="P72" s="419"/>
      <c r="Q72" s="418">
        <f>SUM('Комунальні по юр. особам'!S373,'Комунальні по юр. особам'!S378,'Комунальні по юр. особам'!S383,'Комунальні по юр. особам'!S388,'Комунальні по юр. особам'!S393,'Комунальні по юр. особам'!S398)</f>
        <v>243</v>
      </c>
      <c r="R72" s="417"/>
      <c r="S72" s="417"/>
      <c r="T72" s="417">
        <f>SUM('Комунальні по юр. особам'!V373,'Комунальні по юр. особам'!V378,'Комунальні по юр. особам'!V383,'Комунальні по юр. особам'!V388,'Комунальні по юр. особам'!V393,'Комунальні по юр. особам'!V398)</f>
        <v>719</v>
      </c>
      <c r="U72" s="417">
        <f>SUM('Комунальні по юр. особам'!W373,'Комунальні по юр. особам'!W378,'Комунальні по юр. особам'!W383,'Комунальні по юр. особам'!W388,'Комунальні по юр. особам'!W393,'Комунальні по юр. особам'!W398)</f>
        <v>16</v>
      </c>
      <c r="V72" s="419"/>
      <c r="W72" s="418">
        <f>SUM('Комунальні по юр. особам'!Y373,'Комунальні по юр. особам'!Y378,'Комунальні по юр. особам'!Y383,'Комунальні по юр. особам'!Y388,'Комунальні по юр. особам'!Y393,'Комунальні по юр. особам'!Y398)</f>
        <v>863</v>
      </c>
      <c r="X72" s="419">
        <f>SUM('Комунальні по юр. особам'!Z373,'Комунальні по юр. особам'!Z378,'Комунальні по юр. особам'!Z383,'Комунальні по юр. особам'!Z388,'Комунальні по юр. особам'!Z393,'Комунальні по юр. особам'!Z398)</f>
        <v>115</v>
      </c>
      <c r="Y72" s="418"/>
      <c r="Z72" s="417">
        <f>SUM('Комунальні по юр. особам'!AB373,'Комунальні по юр. особам'!AB378,'Комунальні по юр. особам'!AB383,'Комунальні по юр. особам'!AB388,'Комунальні по юр. особам'!AB393,'Комунальні по юр. особам'!AB398)</f>
        <v>210</v>
      </c>
      <c r="AA72" s="417">
        <f>SUM('Комунальні по юр. особам'!AC373,'Комунальні по юр. особам'!AC378,'Комунальні по юр. особам'!AC383,'Комунальні по юр. особам'!AC388,'Комунальні по юр. особам'!AC393,'Комунальні по юр. особам'!AC398)</f>
        <v>208</v>
      </c>
      <c r="AB72" s="417">
        <f>SUM('Комунальні по юр. особам'!AD373,'Комунальні по юр. особам'!AD378,'Комунальні по юр. особам'!AD383,'Комунальні по юр. особам'!AD388,'Комунальні по юр. особам'!AD393,'Комунальні по юр. особам'!AD398)</f>
        <v>42</v>
      </c>
      <c r="AC72" s="417">
        <f>SUM('Комунальні по юр. особам'!AE373,'Комунальні по юр. особам'!AE378,'Комунальні по юр. особам'!AE383,'Комунальні по юр. особам'!AE388,'Комунальні по юр. особам'!AE393,'Комунальні по юр. особам'!AE398)</f>
        <v>653</v>
      </c>
      <c r="AD72" s="419">
        <f>SUM('Комунальні по юр. особам'!AF373,'Комунальні по юр. особам'!AF378,'Комунальні по юр. особам'!AF383,'Комунальні по юр. особам'!AF388,'Комунальні по юр. особам'!AF393,'Комунальні по юр. особам'!AF398)</f>
        <v>71</v>
      </c>
      <c r="AE72" s="158">
        <f>AVERAGE('Комунальні по юр. особам'!AG373,'Комунальні по юр. особам'!AG378,'Комунальні по юр. особам'!AG383,'Комунальні по юр. особам'!AG388,'Комунальні по юр. особам'!AG393,'Комунальні по юр. особам'!AG398)</f>
        <v>37.949999999999996</v>
      </c>
      <c r="AF72" s="174">
        <f>AVERAGE('Комунальні по юр. особам'!AH373,'Комунальні по юр. особам'!AH378,'Комунальні по юр. особам'!AH383,'Комунальні по юр. особам'!AH388,'Комунальні по юр. особам'!AH393,'Комунальні по юр. особам'!AH398)</f>
        <v>15.183333333333332</v>
      </c>
      <c r="AG72" s="559">
        <f>AVERAGE('Комунальні по юр. особам'!AI373,'Комунальні по юр. особам'!AI378,'Комунальні по юр. особам'!AI383,'Комунальні по юр. особам'!AI388,'Комунальні по юр. особам'!AI393,'Комунальні по юр. особам'!AI398)</f>
        <v>102.88</v>
      </c>
      <c r="AH72" s="555">
        <f>SUM(AO72:AS72)</f>
        <v>915</v>
      </c>
      <c r="AI72" s="212" t="s">
        <v>77</v>
      </c>
      <c r="AJ72" s="75" t="s">
        <v>77</v>
      </c>
      <c r="AK72" s="85" t="s">
        <v>77</v>
      </c>
      <c r="AL72" s="82" t="s">
        <v>75</v>
      </c>
      <c r="AM72" s="75" t="s">
        <v>75</v>
      </c>
      <c r="AN72" s="85" t="s">
        <v>75</v>
      </c>
      <c r="AO72" s="143">
        <f>SUM('Комунальні по юр. особам'!AQ373,'Комунальні по юр. особам'!AQ378,'Комунальні по юр. особам'!AQ383,'Комунальні по юр. особам'!AQ388,'Комунальні по юр. особам'!AQ393,'Комунальні по юр. особам'!AQ398)</f>
        <v>62</v>
      </c>
      <c r="AP72" s="123">
        <f>SUM('Комунальні по юр. особам'!AR373,'Комунальні по юр. особам'!AR378,'Комунальні по юр. особам'!AR383,'Комунальні по юр. особам'!AR388,'Комунальні по юр. особам'!AR393,'Комунальні по юр. особам'!AR398)</f>
        <v>205</v>
      </c>
      <c r="AQ72" s="123">
        <f>SUM('Комунальні по юр. особам'!AS373,'Комунальні по юр. особам'!AS378,'Комунальні по юр. особам'!AS383,'Комунальні по юр. особам'!AS388,'Комунальні по юр. особам'!AS393,'Комунальні по юр. особам'!AS398)</f>
        <v>404</v>
      </c>
      <c r="AR72" s="123">
        <f>SUM('Комунальні по юр. особам'!AT373,'Комунальні по юр. особам'!AT378,'Комунальні по юр. особам'!AT383,'Комунальні по юр. особам'!AT388,'Комунальні по юр. особам'!AT393,'Комунальні по юр. особам'!AT398)</f>
        <v>193</v>
      </c>
      <c r="AS72" s="138">
        <f>SUM('Комунальні по юр. особам'!AU373,'Комунальні по юр. особам'!AU378,'Комунальні по юр. особам'!AU383,'Комунальні по юр. особам'!AU388,'Комунальні по юр. особам'!AU393,'Комунальні по юр. особам'!AU398)</f>
        <v>51</v>
      </c>
      <c r="AT72" s="536">
        <f t="shared" ref="AT72:AT73" si="94">SUM(AU72:BC72)</f>
        <v>26</v>
      </c>
      <c r="AU72" s="417"/>
      <c r="AV72" s="417"/>
      <c r="AW72" s="417"/>
      <c r="AX72" s="417">
        <f>SUM('Комунальні по юр. особам'!AZ373,'Комунальні по юр. особам'!AZ378,'Комунальні по юр. особам'!AZ383,'Комунальні по юр. особам'!AZ388,'Комунальні по юр. особам'!AZ393,'Комунальні по юр. особам'!AZ398)</f>
        <v>1</v>
      </c>
      <c r="AY72" s="417">
        <f>SUM('Комунальні по юр. особам'!BA373,'Комунальні по юр. особам'!BA378,'Комунальні по юр. особам'!BA383,'Комунальні по юр. особам'!BA388,'Комунальні по юр. особам'!BA393,'Комунальні по юр. особам'!BA398)</f>
        <v>11</v>
      </c>
      <c r="AZ72" s="417"/>
      <c r="BA72" s="417">
        <f>SUM('Комунальні по юр. особам'!BC373,'Комунальні по юр. особам'!BC378,'Комунальні по юр. особам'!BC383,'Комунальні по юр. особам'!BC388,'Комунальні по юр. особам'!BC393,'Комунальні по юр. особам'!BC398)</f>
        <v>2</v>
      </c>
      <c r="BB72" s="417">
        <f>SUM('Комунальні по юр. особам'!BD373,'Комунальні по юр. особам'!BD378,'Комунальні по юр. особам'!BD383,'Комунальні по юр. особам'!BD388,'Комунальні по юр. особам'!BD393,'Комунальні по юр. особам'!BD398)</f>
        <v>12</v>
      </c>
      <c r="BC72" s="511"/>
    </row>
    <row r="73" spans="1:55" ht="33.75" customHeight="1" thickBot="1" x14ac:dyDescent="0.35">
      <c r="A73" s="702"/>
      <c r="B73" s="191" t="s">
        <v>80</v>
      </c>
      <c r="C73" s="678"/>
      <c r="D73" s="734"/>
      <c r="E73" s="128">
        <f t="shared" si="91"/>
        <v>0</v>
      </c>
      <c r="F73" s="129">
        <f t="shared" si="92"/>
        <v>0</v>
      </c>
      <c r="G73" s="424"/>
      <c r="H73" s="424"/>
      <c r="I73" s="424"/>
      <c r="J73" s="163"/>
      <c r="K73" s="513">
        <f t="shared" si="93"/>
        <v>0</v>
      </c>
      <c r="L73" s="421"/>
      <c r="M73" s="421"/>
      <c r="N73" s="421"/>
      <c r="O73" s="421"/>
      <c r="P73" s="423"/>
      <c r="Q73" s="422"/>
      <c r="R73" s="421"/>
      <c r="S73" s="421"/>
      <c r="T73" s="421"/>
      <c r="U73" s="421"/>
      <c r="V73" s="423"/>
      <c r="W73" s="422"/>
      <c r="X73" s="423"/>
      <c r="Y73" s="101"/>
      <c r="Z73" s="424"/>
      <c r="AA73" s="424"/>
      <c r="AB73" s="424"/>
      <c r="AC73" s="424"/>
      <c r="AD73" s="102"/>
      <c r="AE73" s="425"/>
      <c r="AF73" s="426"/>
      <c r="AG73" s="560"/>
      <c r="AH73" s="556">
        <f>SUM(AO73:AS73)</f>
        <v>0</v>
      </c>
      <c r="AI73" s="105" t="s">
        <v>75</v>
      </c>
      <c r="AJ73" s="92" t="s">
        <v>75</v>
      </c>
      <c r="AK73" s="106" t="s">
        <v>75</v>
      </c>
      <c r="AL73" s="103" t="s">
        <v>75</v>
      </c>
      <c r="AM73" s="92" t="s">
        <v>77</v>
      </c>
      <c r="AN73" s="106" t="s">
        <v>77</v>
      </c>
      <c r="AO73" s="497"/>
      <c r="AP73" s="153"/>
      <c r="AQ73" s="153"/>
      <c r="AR73" s="153"/>
      <c r="AS73" s="498"/>
      <c r="AT73" s="537">
        <f t="shared" si="94"/>
        <v>0</v>
      </c>
      <c r="AU73" s="421"/>
      <c r="AV73" s="421"/>
      <c r="AW73" s="421"/>
      <c r="AX73" s="421"/>
      <c r="AY73" s="421"/>
      <c r="AZ73" s="421"/>
      <c r="BA73" s="421"/>
      <c r="BB73" s="421"/>
      <c r="BC73" s="515"/>
    </row>
    <row r="74" spans="1:55" ht="33.75" customHeight="1" thickBot="1" x14ac:dyDescent="0.35">
      <c r="A74" s="703"/>
      <c r="B74" s="766" t="s">
        <v>478</v>
      </c>
      <c r="C74" s="695"/>
      <c r="D74" s="767"/>
      <c r="E74" s="434">
        <f t="shared" ref="E74:AD74" si="95">SUM(E69:E73)</f>
        <v>1046</v>
      </c>
      <c r="F74" s="433">
        <f t="shared" si="95"/>
        <v>37</v>
      </c>
      <c r="G74" s="430">
        <f t="shared" si="95"/>
        <v>20</v>
      </c>
      <c r="H74" s="430">
        <f t="shared" si="95"/>
        <v>17</v>
      </c>
      <c r="I74" s="430">
        <f t="shared" si="95"/>
        <v>0</v>
      </c>
      <c r="J74" s="494">
        <f t="shared" si="95"/>
        <v>0</v>
      </c>
      <c r="K74" s="437">
        <f t="shared" si="95"/>
        <v>1018</v>
      </c>
      <c r="L74" s="430">
        <f t="shared" si="95"/>
        <v>1018</v>
      </c>
      <c r="M74" s="430">
        <f t="shared" si="95"/>
        <v>0</v>
      </c>
      <c r="N74" s="430">
        <f t="shared" si="95"/>
        <v>0</v>
      </c>
      <c r="O74" s="430">
        <f t="shared" si="95"/>
        <v>0</v>
      </c>
      <c r="P74" s="434">
        <f t="shared" si="95"/>
        <v>0</v>
      </c>
      <c r="Q74" s="433">
        <f t="shared" si="95"/>
        <v>246</v>
      </c>
      <c r="R74" s="430">
        <f t="shared" si="95"/>
        <v>0</v>
      </c>
      <c r="S74" s="430">
        <f t="shared" si="95"/>
        <v>0</v>
      </c>
      <c r="T74" s="430">
        <f t="shared" si="95"/>
        <v>753</v>
      </c>
      <c r="U74" s="430">
        <f t="shared" si="95"/>
        <v>19</v>
      </c>
      <c r="V74" s="434">
        <f t="shared" si="95"/>
        <v>0</v>
      </c>
      <c r="W74" s="433">
        <f t="shared" si="95"/>
        <v>900</v>
      </c>
      <c r="X74" s="434">
        <f t="shared" si="95"/>
        <v>118</v>
      </c>
      <c r="Y74" s="433">
        <f t="shared" si="95"/>
        <v>0</v>
      </c>
      <c r="Z74" s="430">
        <f t="shared" si="95"/>
        <v>216</v>
      </c>
      <c r="AA74" s="430">
        <f t="shared" si="95"/>
        <v>214</v>
      </c>
      <c r="AB74" s="430">
        <f t="shared" si="95"/>
        <v>45</v>
      </c>
      <c r="AC74" s="430">
        <f t="shared" si="95"/>
        <v>690</v>
      </c>
      <c r="AD74" s="434">
        <f t="shared" si="95"/>
        <v>74</v>
      </c>
      <c r="AE74" s="435">
        <f t="shared" ref="AE74:AG74" si="96">AVERAGE(AE69,AE72)</f>
        <v>36.474999999999994</v>
      </c>
      <c r="AF74" s="436">
        <f t="shared" si="96"/>
        <v>11.391666666666666</v>
      </c>
      <c r="AG74" s="501">
        <f t="shared" si="96"/>
        <v>59.44</v>
      </c>
      <c r="AH74" s="557">
        <f t="shared" ref="AH74:BC74" si="97">SUM(AH69:AH73)</f>
        <v>955</v>
      </c>
      <c r="AI74" s="499">
        <f t="shared" si="97"/>
        <v>0</v>
      </c>
      <c r="AJ74" s="500">
        <f t="shared" si="97"/>
        <v>0</v>
      </c>
      <c r="AK74" s="477">
        <f t="shared" si="97"/>
        <v>0</v>
      </c>
      <c r="AL74" s="481">
        <f t="shared" si="97"/>
        <v>2</v>
      </c>
      <c r="AM74" s="500">
        <f t="shared" si="97"/>
        <v>28</v>
      </c>
      <c r="AN74" s="477">
        <f t="shared" si="97"/>
        <v>10</v>
      </c>
      <c r="AO74" s="481">
        <f t="shared" si="97"/>
        <v>62</v>
      </c>
      <c r="AP74" s="500">
        <f t="shared" si="97"/>
        <v>205</v>
      </c>
      <c r="AQ74" s="500">
        <f t="shared" si="97"/>
        <v>404</v>
      </c>
      <c r="AR74" s="500">
        <f t="shared" si="97"/>
        <v>193</v>
      </c>
      <c r="AS74" s="477">
        <f t="shared" si="97"/>
        <v>51</v>
      </c>
      <c r="AT74" s="433">
        <f t="shared" si="97"/>
        <v>28</v>
      </c>
      <c r="AU74" s="430">
        <f t="shared" si="97"/>
        <v>0</v>
      </c>
      <c r="AV74" s="430">
        <f t="shared" si="97"/>
        <v>0</v>
      </c>
      <c r="AW74" s="430">
        <f t="shared" si="97"/>
        <v>0</v>
      </c>
      <c r="AX74" s="430">
        <f t="shared" si="97"/>
        <v>1</v>
      </c>
      <c r="AY74" s="430">
        <f t="shared" si="97"/>
        <v>13</v>
      </c>
      <c r="AZ74" s="430">
        <f t="shared" si="97"/>
        <v>0</v>
      </c>
      <c r="BA74" s="430">
        <f t="shared" si="97"/>
        <v>2</v>
      </c>
      <c r="BB74" s="430">
        <f t="shared" si="97"/>
        <v>12</v>
      </c>
      <c r="BC74" s="494">
        <f t="shared" si="97"/>
        <v>0</v>
      </c>
    </row>
    <row r="75" spans="1:55" ht="33.75" customHeight="1" x14ac:dyDescent="0.3">
      <c r="A75" s="769" t="s">
        <v>244</v>
      </c>
      <c r="B75" s="189" t="s">
        <v>74</v>
      </c>
      <c r="C75" s="770">
        <f>SUM('Комунальні по юр. особам'!E400:E404,'Комунальні по юр. особам'!E405:E409,'Комунальні по юр. особам'!E410:E414,'Комунальні по юр. особам'!E415:E419,'Комунальні по юр. особам'!E420:E424,'Комунальні по юр. особам'!E425:E429,'Комунальні по юр. особам'!E430:E434,'Комунальні по юр. особам'!E435:E439,'Комунальні по юр. особам'!E440:E444,'Комунальні по юр. особам'!E445:E449,'Комунальні по юр. особам'!E450:E454,'Комунальні по юр. особам'!E455:E459,'Комунальні по юр. особам'!E460:E464)</f>
        <v>1279</v>
      </c>
      <c r="D75" s="771">
        <f>C75-SUM(K75:K79)</f>
        <v>41</v>
      </c>
      <c r="E75" s="53">
        <f t="shared" ref="E75:E79" si="98">SUM(K75,AT75)</f>
        <v>202</v>
      </c>
      <c r="F75" s="54">
        <f t="shared" ref="F75:F79" si="99">SUM(G75:J75)</f>
        <v>4</v>
      </c>
      <c r="G75" s="55">
        <f>SUM('Комунальні по юр. особам'!I400,'Комунальні по юр. особам'!I405,'Комунальні по юр. особам'!I410,'Комунальні по юр. особам'!I415,'Комунальні по юр. особам'!I420,'Комунальні по юр. особам'!I425,'Комунальні по юр. особам'!I430,'Комунальні по юр. особам'!I435,'Комунальні по юр. особам'!I440,'Комунальні по юр. особам'!I445,'Комунальні по юр. особам'!I450,'Комунальні по юр. особам'!I455,'Комунальні по юр. особам'!I460)</f>
        <v>4</v>
      </c>
      <c r="H75" s="55"/>
      <c r="I75" s="55"/>
      <c r="J75" s="70"/>
      <c r="K75" s="507">
        <f t="shared" ref="K75:K79" si="100">IF(AND(SUM(L75:P75)=SUM(W75:X75),SUM(Q75:V75)=SUM(W75:X75)),SUM(L75:P75),"ПЕРЕВІРТЕ ПРАВИЛЬНІСТЬ ДАНИХ")</f>
        <v>200</v>
      </c>
      <c r="L75" s="413">
        <f>SUM('Комунальні по юр. особам'!N400,'Комунальні по юр. особам'!N405,'Комунальні по юр. особам'!N410,'Комунальні по юр. особам'!N415,'Комунальні по юр. особам'!N420,'Комунальні по юр. особам'!N425,'Комунальні по юр. особам'!N430,'Комунальні по юр. особам'!N435,'Комунальні по юр. особам'!N440,'Комунальні по юр. особам'!N445,'Комунальні по юр. особам'!N450,'Комунальні по юр. особам'!N455,'Комунальні по юр. особам'!N460)</f>
        <v>0</v>
      </c>
      <c r="M75" s="413">
        <f>SUM('Комунальні по юр. особам'!O400,'Комунальні по юр. особам'!O405,'Комунальні по юр. особам'!O410,'Комунальні по юр. особам'!O415,'Комунальні по юр. особам'!O420,'Комунальні по юр. особам'!O425,'Комунальні по юр. особам'!O430,'Комунальні по юр. особам'!O435,'Комунальні по юр. особам'!O440,'Комунальні по юр. особам'!O445,'Комунальні по юр. особам'!O450,'Комунальні по юр. особам'!O455,'Комунальні по юр. особам'!O460)</f>
        <v>0</v>
      </c>
      <c r="N75" s="413">
        <f>SUM('Комунальні по юр. особам'!P400,'Комунальні по юр. особам'!P405,'Комунальні по юр. особам'!P410,'Комунальні по юр. особам'!P415,'Комунальні по юр. особам'!P420,'Комунальні по юр. особам'!P425,'Комунальні по юр. особам'!P430,'Комунальні по юр. особам'!P435,'Комунальні по юр. особам'!P440,'Комунальні по юр. особам'!P445,'Комунальні по юр. особам'!P450,'Комунальні по юр. особам'!P455,'Комунальні по юр. особам'!P460)</f>
        <v>4</v>
      </c>
      <c r="O75" s="413"/>
      <c r="P75" s="415">
        <f>SUM('Комунальні по юр. особам'!R400,'Комунальні по юр. особам'!R405,'Комунальні по юр. особам'!R410,'Комунальні по юр. особам'!R415,'Комунальні по юр. особам'!R420,'Комунальні по юр. особам'!R425,'Комунальні по юр. особам'!R430,'Комунальні по юр. особам'!R435,'Комунальні по юр. особам'!R440,'Комунальні по юр. особам'!R445,'Комунальні по юр. особам'!R450,'Комунальні по юр. особам'!R455,'Комунальні по юр. особам'!R460)</f>
        <v>196</v>
      </c>
      <c r="Q75" s="414">
        <f>SUM('Комунальні по юр. особам'!S400,'Комунальні по юр. особам'!S405,'Комунальні по юр. особам'!S410,'Комунальні по юр. особам'!S415,'Комунальні по юр. особам'!S420,'Комунальні по юр. особам'!S425,'Комунальні по юр. особам'!S430,'Комунальні по юр. особам'!S435,'Комунальні по юр. особам'!S440,'Комунальні по юр. особам'!S445,'Комунальні по юр. особам'!S450,'Комунальні по юр. особам'!S455,'Комунальні по юр. особам'!S460)</f>
        <v>18</v>
      </c>
      <c r="R75" s="413">
        <f>SUM('Комунальні по юр. особам'!T400,'Комунальні по юр. особам'!T405,'Комунальні по юр. особам'!T410,'Комунальні по юр. особам'!T415,'Комунальні по юр. особам'!T420,'Комунальні по юр. особам'!T425,'Комунальні по юр. особам'!T430,'Комунальні по юр. особам'!T435,'Комунальні по юр. особам'!T440,'Комунальні по юр. особам'!T445,'Комунальні по юр. особам'!T450,'Комунальні по юр. особам'!T455,'Комунальні по юр. особам'!T460)</f>
        <v>16</v>
      </c>
      <c r="S75" s="413"/>
      <c r="T75" s="413">
        <f>SUM('Комунальні по юр. особам'!V400,'Комунальні по юр. особам'!V405,'Комунальні по юр. особам'!V410,'Комунальні по юр. особам'!V415,'Комунальні по юр. особам'!V420,'Комунальні по юр. особам'!V425,'Комунальні по юр. особам'!V430,'Комунальні по юр. особам'!V435,'Комунальні по юр. особам'!V440,'Комунальні по юр. особам'!V445,'Комунальні по юр. особам'!V450,'Комунальні по юр. особам'!V455,'Комунальні по юр. особам'!V460)</f>
        <v>158</v>
      </c>
      <c r="U75" s="413">
        <f>SUM('Комунальні по юр. особам'!W400,'Комунальні по юр. особам'!W405,'Комунальні по юр. особам'!W410,'Комунальні по юр. особам'!W415,'Комунальні по юр. особам'!W420,'Комунальні по юр. особам'!W425,'Комунальні по юр. особам'!W430,'Комунальні по юр. особам'!W435,'Комунальні по юр. особам'!W440,'Комунальні по юр. особам'!W445,'Комунальні по юр. особам'!W450,'Комунальні по юр. особам'!W455,'Комунальні по юр. особам'!W460)</f>
        <v>4</v>
      </c>
      <c r="V75" s="415">
        <f>SUM('Комунальні по юр. особам'!X400,'Комунальні по юр. особам'!X405,'Комунальні по юр. особам'!X410,'Комунальні по юр. особам'!X415,'Комунальні по юр. особам'!X420,'Комунальні по юр. особам'!X425,'Комунальні по юр. особам'!X430,'Комунальні по юр. особам'!X435,'Комунальні по юр. особам'!X440,'Комунальні по юр. особам'!X445,'Комунальні по юр. особам'!X450,'Комунальні по юр. особам'!X455,'Комунальні по юр. особам'!X460)</f>
        <v>4</v>
      </c>
      <c r="W75" s="414">
        <f>SUM('Комунальні по юр. особам'!Y400,'Комунальні по юр. особам'!Y405,'Комунальні по юр. особам'!Y410,'Комунальні по юр. особам'!Y415,'Комунальні по юр. особам'!Y420,'Комунальні по юр. особам'!Y425,'Комунальні по юр. особам'!Y430,'Комунальні по юр. особам'!Y435,'Комунальні по юр. особам'!Y440,'Комунальні по юр. особам'!Y445,'Комунальні по юр. особам'!Y450,'Комунальні по юр. особам'!Y455,'Комунальні по юр. особам'!Y460)</f>
        <v>189</v>
      </c>
      <c r="X75" s="415">
        <f>SUM('Комунальні по юр. особам'!Z400,'Комунальні по юр. особам'!Z405,'Комунальні по юр. особам'!Z410,'Комунальні по юр. особам'!Z415,'Комунальні по юр. особам'!Z420,'Комунальні по юр. особам'!Z425,'Комунальні по юр. особам'!Z430,'Комунальні по юр. особам'!Z435,'Комунальні по юр. особам'!Z440,'Комунальні по юр. особам'!Z445,'Комунальні по юр. особам'!Z450,'Комунальні по юр. особам'!Z455,'Комунальні по юр. особам'!Z460)</f>
        <v>11</v>
      </c>
      <c r="Y75" s="414"/>
      <c r="Z75" s="413">
        <f>SUM('Комунальні по юр. особам'!AB400,'Комунальні по юр. особам'!AB405,'Комунальні по юр. особам'!AB410,'Комунальні по юр. особам'!AB415,'Комунальні по юр. особам'!AB420,'Комунальні по юр. особам'!AB425,'Комунальні по юр. особам'!AB430,'Комунальні по юр. особам'!AB435,'Комунальні по юр. особам'!AB440,'Комунальні по юр. особам'!AB445,'Комунальні по юр. особам'!AB450,'Комунальні по юр. особам'!AB455,'Комунальні по юр. особам'!AB460)</f>
        <v>30</v>
      </c>
      <c r="AA75" s="413">
        <f>SUM('Комунальні по юр. особам'!AC400,'Комунальні по юр. особам'!AC405,'Комунальні по юр. особам'!AC410,'Комунальні по юр. особам'!AC415,'Комунальні по юр. особам'!AC420,'Комунальні по юр. особам'!AC425,'Комунальні по юр. особам'!AC430,'Комунальні по юр. особам'!AC435,'Комунальні по юр. особам'!AC440,'Комунальні по юр. особам'!AC445,'Комунальні по юр. особам'!AC450,'Комунальні по юр. особам'!AC455,'Комунальні по юр. особам'!AC460)</f>
        <v>28</v>
      </c>
      <c r="AB75" s="413">
        <f>SUM('Комунальні по юр. особам'!AD400,'Комунальні по юр. особам'!AD405,'Комунальні по юр. особам'!AD410,'Комунальні по юр. особам'!AD415,'Комунальні по юр. особам'!AD420,'Комунальні по юр. особам'!AD425,'Комунальні по юр. особам'!AD430,'Комунальні по юр. особам'!AD435,'Комунальні по юр. особам'!AD440,'Комунальні по юр. особам'!AD445,'Комунальні по юр. особам'!AD450,'Комунальні по юр. особам'!AD455,'Комунальні по юр. особам'!AD460)</f>
        <v>11</v>
      </c>
      <c r="AC75" s="413">
        <f>SUM('Комунальні по юр. особам'!AE400,'Комунальні по юр. особам'!AE405,'Комунальні по юр. особам'!AE410,'Комунальні по юр. особам'!AE415,'Комунальні по юр. особам'!AE420,'Комунальні по юр. особам'!AE425,'Комунальні по юр. особам'!AE430,'Комунальні по юр. особам'!AE435,'Комунальні по юр. особам'!AE440,'Комунальні по юр. особам'!AE445,'Комунальні по юр. особам'!AE450,'Комунальні по юр. особам'!AE455,'Комунальні по юр. особам'!AE460)</f>
        <v>73</v>
      </c>
      <c r="AD75" s="415">
        <f>SUM('Комунальні по юр. особам'!AF400,'Комунальні по юр. особам'!AF405,'Комунальні по юр. особам'!AF410,'Комунальні по юр. особам'!AF415,'Комунальні по юр. особам'!AF420,'Комунальні по юр. особам'!AF425,'Комунальні по юр. особам'!AF430,'Комунальні по юр. особам'!AF435,'Комунальні по юр. особам'!AF440,'Комунальні по юр. особам'!AF445,'Комунальні по юр. особам'!AF450,'Комунальні по юр. особам'!AF455,'Комунальні по юр. особам'!AF460)</f>
        <v>19</v>
      </c>
      <c r="AE75" s="171">
        <f>AVERAGE('Комунальні по юр. особам'!AG400,'Комунальні по юр. особам'!AG405,'Комунальні по юр. особам'!AG410,'Комунальні по юр. особам'!AG415,'Комунальні по юр. особам'!AG420,'Комунальні по юр. особам'!AG425,'Комунальні по юр. особам'!AG430,'Комунальні по юр. особам'!AG435,'Комунальні по юр. особам'!AG440,'Комунальні по юр. особам'!AG445,'Комунальні по юр. особам'!AG450,'Комунальні по юр. особам'!AG455,'Комунальні по юр. особам'!AG460)</f>
        <v>38.925000000000004</v>
      </c>
      <c r="AF75" s="416">
        <f>AVERAGE('Комунальні по юр. особам'!AH400,'Комунальні по юр. особам'!AH405,'Комунальні по юр. особам'!AH410,'Комунальні по юр. особам'!AH415,'Комунальні по юр. особам'!AH420,'Комунальні по юр. особам'!AH425,'Комунальні по юр. особам'!AH430,'Комунальні по юр. особам'!AH435,'Комунальні по юр. особам'!AH440,'Комунальні по юр. особам'!AH445,'Комунальні по юр. особам'!AH450,'Комунальні по юр. особам'!AH455,'Комунальні по юр. особам'!AH460)</f>
        <v>19.9175</v>
      </c>
      <c r="AG75" s="558">
        <f>AVERAGE('Комунальні по юр. особам'!AI400,'Комунальні по юр. особам'!AI405,'Комунальні по юр. особам'!AI410,'Комунальні по юр. особам'!AI415,'Комунальні по юр. особам'!AI420,'Комунальні по юр. особам'!AI425,'Комунальні по юр. особам'!AI430,'Комунальні по юр. особам'!AI435,'Комунальні по юр. особам'!AI440,'Комунальні по юр. особам'!AI445,'Комунальні по юр. особам'!AI450,'Комунальні по юр. особам'!AI455,'Комунальні по юр. особам'!AI460)</f>
        <v>10.616666666666667</v>
      </c>
      <c r="AH75" s="545">
        <f>SUM(AL75:AN75)</f>
        <v>200</v>
      </c>
      <c r="AI75" s="69" t="s">
        <v>75</v>
      </c>
      <c r="AJ75" s="55" t="s">
        <v>75</v>
      </c>
      <c r="AK75" s="70" t="s">
        <v>75</v>
      </c>
      <c r="AL75" s="67">
        <f>SUM('Комунальні по юр. особам'!AN400,'Комунальні по юр. особам'!AN405,'Комунальні по юр. особам'!AN410,'Комунальні по юр. особам'!AN415,'Комунальні по юр. особам'!AN420,'Комунальні по юр. особам'!AN425,'Комунальні по юр. особам'!AN430,'Комунальні по юр. особам'!AN435,'Комунальні по юр. особам'!AN440,'Комунальні по юр. особам'!AN445,'Комунальні по юр. особам'!AN450,'Комунальні по юр. особам'!AN455,'Комунальні по юр. особам'!AN460)</f>
        <v>24</v>
      </c>
      <c r="AM75" s="55">
        <f>SUM('Комунальні по юр. особам'!AO400,'Комунальні по юр. особам'!AO405,'Комунальні по юр. особам'!AO410,'Комунальні по юр. особам'!AO415,'Комунальні по юр. особам'!AO420,'Комунальні по юр. особам'!AO425,'Комунальні по юр. особам'!AO430,'Комунальні по юр. особам'!AO435,'Комунальні по юр. особам'!AO440,'Комунальні по юр. особам'!AO445,'Комунальні по юр. особам'!AO450,'Комунальні по юр. особам'!AO455,'Комунальні по юр. особам'!AO460)</f>
        <v>176</v>
      </c>
      <c r="AN75" s="56"/>
      <c r="AO75" s="67" t="s">
        <v>75</v>
      </c>
      <c r="AP75" s="55" t="s">
        <v>75</v>
      </c>
      <c r="AQ75" s="55" t="s">
        <v>75</v>
      </c>
      <c r="AR75" s="55" t="s">
        <v>75</v>
      </c>
      <c r="AS75" s="56" t="s">
        <v>75</v>
      </c>
      <c r="AT75" s="71">
        <f t="shared" ref="AT75:AT79" si="101">SUM(AU75:BC75)</f>
        <v>2</v>
      </c>
      <c r="AU75" s="413"/>
      <c r="AV75" s="413">
        <f>SUM('Комунальні по юр. особам'!AX400,'Комунальні по юр. особам'!AX405,'Комунальні по юр. особам'!AX410,'Комунальні по юр. особам'!AX415,'Комунальні по юр. особам'!AX420,'Комунальні по юр. особам'!AX425,'Комунальні по юр. особам'!AX430,'Комунальні по юр. особам'!AX435,'Комунальні по юр. особам'!AX440,'Комунальні по юр. особам'!AX445,'Комунальні по юр. особам'!AX450,'Комунальні по юр. особам'!AX455,'Комунальні по юр. особам'!AX460)</f>
        <v>1</v>
      </c>
      <c r="AW75" s="413"/>
      <c r="AX75" s="413"/>
      <c r="AY75" s="413"/>
      <c r="AZ75" s="413"/>
      <c r="BA75" s="413">
        <f>SUM('Комунальні по юр. особам'!BC400,'Комунальні по юр. особам'!BC405,'Комунальні по юр. особам'!BC410,'Комунальні по юр. особам'!BC415,'Комунальні по юр. особам'!BC420,'Комунальні по юр. особам'!BC425,'Комунальні по юр. особам'!BC430,'Комунальні по юр. особам'!BC435,'Комунальні по юр. особам'!BC440,'Комунальні по юр. особам'!BC445,'Комунальні по юр. особам'!BC450,'Комунальні по юр. особам'!BC455,'Комунальні по юр. особам'!BC460)</f>
        <v>1</v>
      </c>
      <c r="BB75" s="413"/>
      <c r="BC75" s="508"/>
    </row>
    <row r="76" spans="1:55" ht="33.75" customHeight="1" x14ac:dyDescent="0.3">
      <c r="A76" s="702"/>
      <c r="B76" s="190" t="s">
        <v>76</v>
      </c>
      <c r="C76" s="678"/>
      <c r="D76" s="672"/>
      <c r="E76" s="73">
        <f t="shared" si="98"/>
        <v>0</v>
      </c>
      <c r="F76" s="74">
        <f t="shared" si="99"/>
        <v>0</v>
      </c>
      <c r="G76" s="75"/>
      <c r="H76" s="75"/>
      <c r="I76" s="75"/>
      <c r="J76" s="85"/>
      <c r="K76" s="510">
        <f t="shared" si="100"/>
        <v>0</v>
      </c>
      <c r="L76" s="417"/>
      <c r="M76" s="417"/>
      <c r="N76" s="417"/>
      <c r="O76" s="417"/>
      <c r="P76" s="419"/>
      <c r="Q76" s="418"/>
      <c r="R76" s="417"/>
      <c r="S76" s="417"/>
      <c r="T76" s="417"/>
      <c r="U76" s="417"/>
      <c r="V76" s="419"/>
      <c r="W76" s="418"/>
      <c r="X76" s="419"/>
      <c r="Y76" s="418"/>
      <c r="Z76" s="417"/>
      <c r="AA76" s="417"/>
      <c r="AB76" s="417"/>
      <c r="AC76" s="417"/>
      <c r="AD76" s="419"/>
      <c r="AE76" s="158"/>
      <c r="AF76" s="174"/>
      <c r="AG76" s="559"/>
      <c r="AH76" s="546">
        <f>SUM(AL76:AN76)</f>
        <v>0</v>
      </c>
      <c r="AI76" s="84" t="s">
        <v>77</v>
      </c>
      <c r="AJ76" s="75" t="s">
        <v>77</v>
      </c>
      <c r="AK76" s="85" t="s">
        <v>77</v>
      </c>
      <c r="AL76" s="82"/>
      <c r="AM76" s="75"/>
      <c r="AN76" s="76"/>
      <c r="AO76" s="82" t="s">
        <v>75</v>
      </c>
      <c r="AP76" s="75" t="s">
        <v>75</v>
      </c>
      <c r="AQ76" s="75" t="s">
        <v>75</v>
      </c>
      <c r="AR76" s="75" t="s">
        <v>75</v>
      </c>
      <c r="AS76" s="76" t="s">
        <v>75</v>
      </c>
      <c r="AT76" s="86">
        <f t="shared" si="101"/>
        <v>0</v>
      </c>
      <c r="AU76" s="417"/>
      <c r="AV76" s="417"/>
      <c r="AW76" s="417"/>
      <c r="AX76" s="417"/>
      <c r="AY76" s="417"/>
      <c r="AZ76" s="417"/>
      <c r="BA76" s="417"/>
      <c r="BB76" s="417"/>
      <c r="BC76" s="511"/>
    </row>
    <row r="77" spans="1:55" ht="33.75" customHeight="1" x14ac:dyDescent="0.3">
      <c r="A77" s="702"/>
      <c r="B77" s="190" t="s">
        <v>78</v>
      </c>
      <c r="C77" s="678"/>
      <c r="D77" s="672"/>
      <c r="E77" s="73">
        <f t="shared" si="98"/>
        <v>32</v>
      </c>
      <c r="F77" s="74">
        <f t="shared" si="99"/>
        <v>3</v>
      </c>
      <c r="G77" s="75">
        <f>SUM('Комунальні по юр. особам'!I402,'Комунальні по юр. особам'!I407,'Комунальні по юр. особам'!I412,'Комунальні по юр. особам'!I417,'Комунальні по юр. особам'!I422,'Комунальні по юр. особам'!I427,'Комунальні по юр. особам'!I432,'Комунальні по юр. особам'!I437,'Комунальні по юр. особам'!I442,'Комунальні по юр. особам'!I447,'Комунальні по юр. особам'!I452,'Комунальні по юр. особам'!I457,'Комунальні по юр. особам'!I462)</f>
        <v>3</v>
      </c>
      <c r="H77" s="75"/>
      <c r="I77" s="75"/>
      <c r="J77" s="85"/>
      <c r="K77" s="510">
        <f t="shared" si="100"/>
        <v>29</v>
      </c>
      <c r="L77" s="417"/>
      <c r="M77" s="417">
        <f>SUM('Комунальні по юр. особам'!O402,'Комунальні по юр. особам'!O407,'Комунальні по юр. особам'!O412,'Комунальні по юр. особам'!O417,'Комунальні по юр. особам'!O422,'Комунальні по юр. особам'!O427,'Комунальні по юр. особам'!O432,'Комунальні по юр. особам'!O437,'Комунальні по юр. особам'!O442,'Комунальні по юр. особам'!O447,'Комунальні по юр. особам'!O452,'Комунальні по юр. особам'!O457,'Комунальні по юр. особам'!O462)</f>
        <v>29</v>
      </c>
      <c r="N77" s="417"/>
      <c r="O77" s="417"/>
      <c r="P77" s="419"/>
      <c r="Q77" s="418"/>
      <c r="R77" s="417"/>
      <c r="S77" s="417">
        <f>SUM('Комунальні по юр. особам'!U402,'Комунальні по юр. особам'!U407,'Комунальні по юр. особам'!U412,'Комунальні по юр. особам'!U417,'Комунальні по юр. особам'!U422,'Комунальні по юр. особам'!U427,'Комунальні по юр. особам'!U432,'Комунальні по юр. особам'!U437,'Комунальні по юр. особам'!U442,'Комунальні по юр. особам'!U447,'Комунальні по юр. особам'!U452,'Комунальні по юр. особам'!U457,'Комунальні по юр. особам'!U462)</f>
        <v>29</v>
      </c>
      <c r="T77" s="417"/>
      <c r="U77" s="417"/>
      <c r="V77" s="419"/>
      <c r="W77" s="418">
        <f>SUM('Комунальні по юр. особам'!Y402,'Комунальні по юр. особам'!Y407,'Комунальні по юр. особам'!Y412,'Комунальні по юр. особам'!Y417,'Комунальні по юр. особам'!Y422,'Комунальні по юр. особам'!Y427,'Комунальні по юр. особам'!Y432,'Комунальні по юр. особам'!Y437,'Комунальні по юр. особам'!Y442,'Комунальні по юр. особам'!Y447,'Комунальні по юр. особам'!Y452,'Комунальні по юр. особам'!Y457,'Комунальні по юр. особам'!Y462)</f>
        <v>29</v>
      </c>
      <c r="X77" s="419"/>
      <c r="Y77" s="418"/>
      <c r="Z77" s="417">
        <f>SUM('Комунальні по юр. особам'!AB402,'Комунальні по юр. особам'!AB407,'Комунальні по юр. особам'!AB412,'Комунальні по юр. особам'!AB417,'Комунальні по юр. особам'!AB422,'Комунальні по юр. особам'!AB427,'Комунальні по юр. особам'!AB432,'Комунальні по юр. особам'!AB437,'Комунальні по юр. особам'!AB442,'Комунальні по юр. особам'!AB447,'Комунальні по юр. особам'!AB452,'Комунальні по юр. особам'!AB457,'Комунальні по юр. особам'!AB462)</f>
        <v>4</v>
      </c>
      <c r="AA77" s="417">
        <f>SUM('Комунальні по юр. особам'!AC402,'Комунальні по юр. особам'!AC407,'Комунальні по юр. особам'!AC412,'Комунальні по юр. особам'!AC417,'Комунальні по юр. особам'!AC422,'Комунальні по юр. особам'!AC427,'Комунальні по юр. особам'!AC432,'Комунальні по юр. особам'!AC437,'Комунальні по юр. особам'!AC442,'Комунальні по юр. особам'!AC447,'Комунальні по юр. особам'!AC452,'Комунальні по юр. особам'!AC457,'Комунальні по юр. особам'!AC462)</f>
        <v>3</v>
      </c>
      <c r="AB77" s="417">
        <f>SUM('Комунальні по юр. особам'!AD402,'Комунальні по юр. особам'!AD407,'Комунальні по юр. особам'!AD412,'Комунальні по юр. особам'!AD417,'Комунальні по юр. особам'!AD422,'Комунальні по юр. особам'!AD427,'Комунальні по юр. особам'!AD432,'Комунальні по юр. особам'!AD437,'Комунальні по юр. особам'!AD442,'Комунальні по юр. особам'!AD447,'Комунальні по юр. особам'!AD452,'Комунальні по юр. особам'!AD457,'Комунальні по юр. особам'!AD462)</f>
        <v>1</v>
      </c>
      <c r="AC77" s="417">
        <f>SUM('Комунальні по юр. особам'!AE402,'Комунальні по юр. особам'!AE407,'Комунальні по юр. особам'!AE412,'Комунальні по юр. особам'!AE417,'Комунальні по юр. особам'!AE422,'Комунальні по юр. особам'!AE427,'Комунальні по юр. особам'!AE432,'Комунальні по юр. особам'!AE437,'Комунальні по юр. особам'!AE442,'Комунальні по юр. особам'!AE447,'Комунальні по юр. особам'!AE452,'Комунальні по юр. особам'!AE457,'Комунальні по юр. особам'!AE462)</f>
        <v>7</v>
      </c>
      <c r="AD77" s="419"/>
      <c r="AE77" s="158">
        <f>AVERAGE('Комунальні по юр. особам'!AG402,'Комунальні по юр. особам'!AG407,'Комунальні по юр. особам'!AG412,'Комунальні по юр. особам'!AG417,'Комунальні по юр. особам'!AG422,'Комунальні по юр. особам'!AG427,'Комунальні по юр. особам'!AG432,'Комунальні по юр. особам'!AG437,'Комунальні по юр. особам'!AG442,'Комунальні по юр. особам'!AG447,'Комунальні по юр. особам'!AG452,'Комунальні по юр. особам'!AG457,'Комунальні по юр. особам'!AG462)</f>
        <v>37.85</v>
      </c>
      <c r="AF77" s="174">
        <f>AVERAGE('Комунальні по юр. особам'!AH402,'Комунальні по юр. особам'!AH407,'Комунальні по юр. особам'!AH412,'Комунальні по юр. особам'!AH417,'Комунальні по юр. особам'!AH422,'Комунальні по юр. особам'!AH427,'Комунальні по юр. особам'!AH432,'Комунальні по юр. особам'!AH437,'Комунальні по юр. особам'!AH442,'Комунальні по юр. особам'!AH447,'Комунальні по юр. особам'!AH452,'Комунальні по юр. особам'!AH457,'Комунальні по юр. особам'!AH462)</f>
        <v>20.75</v>
      </c>
      <c r="AG77" s="559">
        <f>AVERAGE('Комунальні по юр. особам'!AI402,'Комунальні по юр. особам'!AI407,'Комунальні по юр. особам'!AI412,'Комунальні по юр. особам'!AI417,'Комунальні по юр. особам'!AI422,'Комунальні по юр. особам'!AI427,'Комунальні по юр. особам'!AI432,'Комунальні по юр. особам'!AI437,'Комунальні по юр. особам'!AI442,'Комунальні по юр. особам'!AI447,'Комунальні по юр. особам'!AI452,'Комунальні по юр. особам'!AI457,'Комунальні по юр. особам'!AI462)</f>
        <v>104.7</v>
      </c>
      <c r="AH77" s="546">
        <f>SUM(AI77:AK77)</f>
        <v>29</v>
      </c>
      <c r="AI77" s="84">
        <f>SUM('Комунальні по юр. особам'!AK402,'Комунальні по юр. особам'!AK407,'Комунальні по юр. особам'!AK412,'Комунальні по юр. особам'!AK417,'Комунальні по юр. особам'!AK422,'Комунальні по юр. особам'!AK427,'Комунальні по юр. особам'!AK432,'Комунальні по юр. особам'!AK437,'Комунальні по юр. особам'!AK442,'Комунальні по юр. особам'!AK447,'Комунальні по юр. особам'!AK452,'Комунальні по юр. особам'!AK457,'Комунальні по юр. особам'!AK462)</f>
        <v>2</v>
      </c>
      <c r="AJ77" s="75">
        <f>SUM('Комунальні по юр. особам'!AL402,'Комунальні по юр. особам'!AL407,'Комунальні по юр. особам'!AL412,'Комунальні по юр. особам'!AL417,'Комунальні по юр. особам'!AL422,'Комунальні по юр. особам'!AL427,'Комунальні по юр. особам'!AL432,'Комунальні по юр. особам'!AL437,'Комунальні по юр. особам'!AL442,'Комунальні по юр. особам'!AL447,'Комунальні по юр. особам'!AL452,'Комунальні по юр. особам'!AL457,'Комунальні по юр. особам'!AL462)</f>
        <v>17</v>
      </c>
      <c r="AK77" s="76">
        <f>SUM('Комунальні по юр. особам'!AM402,'Комунальні по юр. особам'!AM407,'Комунальні по юр. особам'!AM412,'Комунальні по юр. особам'!AM417,'Комунальні по юр. особам'!AM422,'Комунальні по юр. особам'!AM427,'Комунальні по юр. особам'!AM432,'Комунальні по юр. особам'!AM437,'Комунальні по юр. особам'!AM442,'Комунальні по юр. особам'!AM447,'Комунальні по юр. особам'!AM452,'Комунальні по юр. особам'!AM457,'Комунальні по юр. особам'!AM462)</f>
        <v>10</v>
      </c>
      <c r="AL77" s="82" t="s">
        <v>75</v>
      </c>
      <c r="AM77" s="75" t="s">
        <v>75</v>
      </c>
      <c r="AN77" s="85" t="s">
        <v>75</v>
      </c>
      <c r="AO77" s="82" t="s">
        <v>75</v>
      </c>
      <c r="AP77" s="75" t="s">
        <v>75</v>
      </c>
      <c r="AQ77" s="75" t="s">
        <v>75</v>
      </c>
      <c r="AR77" s="75" t="s">
        <v>75</v>
      </c>
      <c r="AS77" s="76" t="s">
        <v>75</v>
      </c>
      <c r="AT77" s="86">
        <f t="shared" si="101"/>
        <v>3</v>
      </c>
      <c r="AU77" s="417">
        <f>SUM('Комунальні по юр. особам'!AW402,'Комунальні по юр. особам'!AW407,'Комунальні по юр. особам'!AW412,'Комунальні по юр. особам'!AW417,'Комунальні по юр. особам'!AW422,'Комунальні по юр. особам'!AW427,'Комунальні по юр. особам'!AW432,'Комунальні по юр. особам'!AW437,'Комунальні по юр. особам'!AW442,'Комунальні по юр. особам'!AW447,'Комунальні по юр. особам'!AW452,'Комунальні по юр. особам'!AW457,'Комунальні по юр. особам'!AW462)</f>
        <v>1</v>
      </c>
      <c r="AV77" s="417"/>
      <c r="AW77" s="417">
        <f>SUM('Комунальні по юр. особам'!AY402,'Комунальні по юр. особам'!AY407,'Комунальні по юр. особам'!AY412,'Комунальні по юр. особам'!AY417,'Комунальні по юр. особам'!AY422,'Комунальні по юр. особам'!AY427,'Комунальні по юр. особам'!AY432,'Комунальні по юр. особам'!AY437,'Комунальні по юр. особам'!AY442,'Комунальні по юр. особам'!AY447,'Комунальні по юр. особам'!AY452,'Комунальні по юр. особам'!AY457,'Комунальні по юр. особам'!AY462)</f>
        <v>1</v>
      </c>
      <c r="AX77" s="417"/>
      <c r="AY77" s="417"/>
      <c r="AZ77" s="417"/>
      <c r="BA77" s="417"/>
      <c r="BB77" s="417">
        <f>SUM('Комунальні по юр. особам'!BD402,'Комунальні по юр. особам'!BD407,'Комунальні по юр. особам'!BD412,'Комунальні по юр. особам'!BD417,'Комунальні по юр. особам'!BD422,'Комунальні по юр. особам'!BD427,'Комунальні по юр. особам'!BD432,'Комунальні по юр. особам'!BD437,'Комунальні по юр. особам'!BD442,'Комунальні по юр. особам'!BD447,'Комунальні по юр. особам'!BD452,'Комунальні по юр. особам'!BD457,'Комунальні по юр. особам'!BD462)</f>
        <v>1</v>
      </c>
      <c r="BC77" s="511"/>
    </row>
    <row r="78" spans="1:55" ht="33.75" customHeight="1" x14ac:dyDescent="0.3">
      <c r="A78" s="702"/>
      <c r="B78" s="190" t="s">
        <v>79</v>
      </c>
      <c r="C78" s="678"/>
      <c r="D78" s="672"/>
      <c r="E78" s="73">
        <f t="shared" si="98"/>
        <v>1036</v>
      </c>
      <c r="F78" s="74">
        <f t="shared" si="99"/>
        <v>29</v>
      </c>
      <c r="G78" s="75">
        <f>SUM('Комунальні по юр. особам'!I403,'Комунальні по юр. особам'!I408,'Комунальні по юр. особам'!I413,'Комунальні по юр. особам'!I418,'Комунальні по юр. особам'!I423,'Комунальні по юр. особам'!I428,'Комунальні по юр. особам'!I433,'Комунальні по юр. особам'!I438,'Комунальні по юр. особам'!I443,'Комунальні по юр. особам'!I448,'Комунальні по юр. особам'!I453,'Комунальні по юр. особам'!I458,'Комунальні по юр. особам'!I463)</f>
        <v>21</v>
      </c>
      <c r="H78" s="75"/>
      <c r="I78" s="75">
        <f>SUM('Комунальні по юр. особам'!K403,'Комунальні по юр. особам'!K408,'Комунальні по юр. особам'!K413,'Комунальні по юр. особам'!K418,'Комунальні по юр. особам'!K423,'Комунальні по юр. особам'!K428,'Комунальні по юр. особам'!K433,'Комунальні по юр. особам'!K438,'Комунальні по юр. особам'!K443,'Комунальні по юр. особам'!K448,'Комунальні по юр. особам'!K453,'Комунальні по юр. особам'!K458,'Комунальні по юр. особам'!K463)</f>
        <v>8</v>
      </c>
      <c r="J78" s="85"/>
      <c r="K78" s="510">
        <f t="shared" si="100"/>
        <v>1009</v>
      </c>
      <c r="L78" s="417">
        <f>SUM('Комунальні по юр. особам'!N403,'Комунальні по юр. особам'!N408,'Комунальні по юр. особам'!N413,'Комунальні по юр. особам'!N418,'Комунальні по юр. особам'!N423,'Комунальні по юр. особам'!N428,'Комунальні по юр. особам'!N433,'Комунальні по юр. особам'!N438,'Комунальні по юр. особам'!N443,'Комунальні по юр. особам'!N448,'Комунальні по юр. особам'!N453,'Комунальні по юр. особам'!N458,'Комунальні по юр. особам'!N463)</f>
        <v>74</v>
      </c>
      <c r="M78" s="417"/>
      <c r="N78" s="417">
        <f>SUM('Комунальні по юр. особам'!P403,'Комунальні по юр. особам'!P408,'Комунальні по юр. особам'!P413,'Комунальні по юр. особам'!P418,'Комунальні по юр. особам'!P423,'Комунальні по юр. особам'!P428,'Комунальні по юр. особам'!P433,'Комунальні по юр. особам'!P438,'Комунальні по юр. особам'!P443,'Комунальні по юр. особам'!P448,'Комунальні по юр. особам'!P453,'Комунальні по юр. особам'!P458,'Комунальні по юр. особам'!P463)</f>
        <v>13</v>
      </c>
      <c r="O78" s="417"/>
      <c r="P78" s="419">
        <f>SUM('Комунальні по юр. особам'!R403,'Комунальні по юр. особам'!R408,'Комунальні по юр. особам'!R413,'Комунальні по юр. особам'!R418,'Комунальні по юр. особам'!R423,'Комунальні по юр. особам'!R428,'Комунальні по юр. особам'!R433,'Комунальні по юр. особам'!R438,'Комунальні по юр. особам'!R443,'Комунальні по юр. особам'!R448,'Комунальні по юр. особам'!R453,'Комунальні по юр. особам'!R458,'Комунальні по юр. особам'!R463)</f>
        <v>922</v>
      </c>
      <c r="Q78" s="418">
        <f>SUM('Комунальні по юр. особам'!S403,'Комунальні по юр. особам'!S408,'Комунальні по юр. особам'!S413,'Комунальні по юр. особам'!S418,'Комунальні по юр. особам'!S423,'Комунальні по юр. особам'!S428,'Комунальні по юр. особам'!S433,'Комунальні по юр. особам'!S438,'Комунальні по юр. особам'!S443,'Комунальні по юр. особам'!S448,'Комунальні по юр. особам'!S453,'Комунальні по юр. особам'!S458,'Комунальні по юр. особам'!S463)</f>
        <v>86</v>
      </c>
      <c r="R78" s="417">
        <f>SUM('Комунальні по юр. особам'!T403,'Комунальні по юр. особам'!T408,'Комунальні по юр. особам'!T413,'Комунальні по юр. особам'!T418,'Комунальні по юр. особам'!T423,'Комунальні по юр. особам'!T428,'Комунальні по юр. особам'!T433,'Комунальні по юр. особам'!T438,'Комунальні по юр. особам'!T443,'Комунальні по юр. особам'!T448,'Комунальні по юр. особам'!T453,'Комунальні по юр. особам'!T458,'Комунальні по юр. особам'!T463)</f>
        <v>24</v>
      </c>
      <c r="S78" s="417"/>
      <c r="T78" s="417">
        <f>SUM('Комунальні по юр. особам'!V403,'Комунальні по юр. особам'!V408,'Комунальні по юр. особам'!V413,'Комунальні по юр. особам'!V418,'Комунальні по юр. особам'!V423,'Комунальні по юр. особам'!V428,'Комунальні по юр. особам'!V433,'Комунальні по юр. особам'!V438,'Комунальні по юр. особам'!V443,'Комунальні по юр. особам'!V448,'Комунальні по юр. особам'!V453,'Комунальні по юр. особам'!V458,'Комунальні по юр. особам'!V463)</f>
        <v>873</v>
      </c>
      <c r="U78" s="417">
        <f>SUM('Комунальні по юр. особам'!W403,'Комунальні по юр. особам'!W408,'Комунальні по юр. особам'!W413,'Комунальні по юр. особам'!W418,'Комунальні по юр. особам'!W423,'Комунальні по юр. особам'!W428,'Комунальні по юр. особам'!W433,'Комунальні по юр. особам'!W438,'Комунальні по юр. особам'!W443,'Комунальні по юр. особам'!W448,'Комунальні по юр. особам'!W453,'Комунальні по юр. особам'!W458,'Комунальні по юр. особам'!W463)</f>
        <v>13</v>
      </c>
      <c r="V78" s="419">
        <f>SUM('Комунальні по юр. особам'!X403,'Комунальні по юр. особам'!X408,'Комунальні по юр. особам'!X413,'Комунальні по юр. особам'!X418,'Комунальні по юр. особам'!X423,'Комунальні по юр. особам'!X428,'Комунальні по юр. особам'!X433,'Комунальні по юр. особам'!X438,'Комунальні по юр. особам'!X443,'Комунальні по юр. особам'!X448,'Комунальні по юр. особам'!X453,'Комунальні по юр. особам'!X458,'Комунальні по юр. особам'!X463)</f>
        <v>13</v>
      </c>
      <c r="W78" s="418">
        <f>SUM('Комунальні по юр. особам'!Y403,'Комунальні по юр. особам'!Y408,'Комунальні по юр. особам'!Y413,'Комунальні по юр. особам'!Y418,'Комунальні по юр. особам'!Y423,'Комунальні по юр. особам'!Y428,'Комунальні по юр. особам'!Y433,'Комунальні по юр. особам'!Y438,'Комунальні по юр. особам'!Y443,'Комунальні по юр. особам'!Y448,'Комунальні по юр. особам'!Y453,'Комунальні по юр. особам'!Y458,'Комунальні по юр. особам'!Y463)</f>
        <v>877</v>
      </c>
      <c r="X78" s="419">
        <f>SUM('Комунальні по юр. особам'!Z403,'Комунальні по юр. особам'!Z408,'Комунальні по юр. особам'!Z413,'Комунальні по юр. особам'!Z418,'Комунальні по юр. особам'!Z423,'Комунальні по юр. особам'!Z428,'Комунальні по юр. особам'!Z433,'Комунальні по юр. особам'!Z438,'Комунальні по юр. особам'!Z443,'Комунальні по юр. особам'!Z448,'Комунальні по юр. особам'!Z453,'Комунальні по юр. особам'!Z458,'Комунальні по юр. особам'!Z463)</f>
        <v>132</v>
      </c>
      <c r="Y78" s="418"/>
      <c r="Z78" s="417">
        <f>SUM('Комунальні по юр. особам'!AB403,'Комунальні по юр. особам'!AB408,'Комунальні по юр. особам'!AB413,'Комунальні по юр. особам'!AB418,'Комунальні по юр. особам'!AB423,'Комунальні по юр. особам'!AB428,'Комунальні по юр. особам'!AB433,'Комунальні по юр. особам'!AB438,'Комунальні по юр. особам'!AB443,'Комунальні по юр. особам'!AB448,'Комунальні по юр. особам'!AB453,'Комунальні по юр. особам'!AB458,'Комунальні по юр. особам'!AB463)</f>
        <v>276</v>
      </c>
      <c r="AA78" s="417">
        <f>SUM('Комунальні по юр. особам'!AC403,'Комунальні по юр. особам'!AC408,'Комунальні по юр. особам'!AC413,'Комунальні по юр. особам'!AC418,'Комунальні по юр. особам'!AC423,'Комунальні по юр. особам'!AC428,'Комунальні по юр. особам'!AC433,'Комунальні по юр. особам'!AC438,'Комунальні по юр. особам'!AC443,'Комунальні по юр. особам'!AC448,'Комунальні по юр. особам'!AC453,'Комунальні по юр. особам'!AC458,'Комунальні по юр. особам'!AC463)</f>
        <v>252</v>
      </c>
      <c r="AB78" s="417">
        <f>SUM('Комунальні по юр. особам'!AD403,'Комунальні по юр. особам'!AD408,'Комунальні по юр. особам'!AD413,'Комунальні по юр. особам'!AD418,'Комунальні по юр. особам'!AD423,'Комунальні по юр. особам'!AD428,'Комунальні по юр. особам'!AD433,'Комунальні по юр. особам'!AD438,'Комунальні по юр. особам'!AD443,'Комунальні по юр. особам'!AD448,'Комунальні по юр. особам'!AD453,'Комунальні по юр. особам'!AD458,'Комунальні по юр. особам'!AD463)</f>
        <v>93</v>
      </c>
      <c r="AC78" s="417">
        <f>SUM('Комунальні по юр. особам'!AE403,'Комунальні по юр. особам'!AE408,'Комунальні по юр. особам'!AE413,'Комунальні по юр. особам'!AE418,'Комунальні по юр. особам'!AE423,'Комунальні по юр. особам'!AE428,'Комунальні по юр. особам'!AE433,'Комунальні по юр. особам'!AE438,'Комунальні по юр. особам'!AE443,'Комунальні по юр. особам'!AE448,'Комунальні по юр. особам'!AE453,'Комунальні по юр. особам'!AE458,'Комунальні по юр. особам'!AE463)</f>
        <v>421</v>
      </c>
      <c r="AD78" s="419">
        <f>SUM('Комунальні по юр. особам'!AF403,'Комунальні по юр. особам'!AF408,'Комунальні по юр. особам'!AF413,'Комунальні по юр. особам'!AF418,'Комунальні по юр. особам'!AF423,'Комунальні по юр. особам'!AF428,'Комунальні по юр. особам'!AF433,'Комунальні по юр. особам'!AF438,'Комунальні по юр. особам'!AF443,'Комунальні по юр. особам'!AF448,'Комунальні по юр. особам'!AF453,'Комунальні по юр. особам'!AF458,'Комунальні по юр. особам'!AF463)</f>
        <v>132</v>
      </c>
      <c r="AE78" s="158">
        <f>AVERAGE('Комунальні по юр. особам'!AG403,'Комунальні по юр. особам'!AG408,'Комунальні по юр. особам'!AG413,'Комунальні по юр. особам'!AG418,'Комунальні по юр. особам'!AG423,'Комунальні по юр. особам'!AG428,'Комунальні по юр. особам'!AG433,'Комунальні по юр. особам'!AG438,'Комунальні по юр. особам'!AG443,'Комунальні по юр. особам'!AG448,'Комунальні по юр. особам'!AG453,'Комунальні по юр. особам'!AG458,'Комунальні по юр. особам'!AG463)</f>
        <v>39.6</v>
      </c>
      <c r="AF78" s="174">
        <f>AVERAGE('Комунальні по юр. особам'!AH403,'Комунальні по юр. особам'!AH408,'Комунальні по юр. особам'!AH413,'Комунальні по юр. особам'!AH418,'Комунальні по юр. особам'!AH423,'Комунальні по юр. особам'!AH428,'Комунальні по юр. особам'!AH433,'Комунальні по юр. особам'!AH438,'Комунальні по юр. особам'!AH443,'Комунальні по юр. особам'!AH448,'Комунальні по юр. особам'!AH453,'Комунальні по юр. особам'!AH458,'Комунальні по юр. особам'!AH463)</f>
        <v>17.833333333333332</v>
      </c>
      <c r="AG78" s="559">
        <f>AVERAGE('Комунальні по юр. особам'!AI403,'Комунальні по юр. особам'!AI408,'Комунальні по юр. особам'!AI413,'Комунальні по юр. особам'!AI418,'Комунальні по юр. особам'!AI423,'Комунальні по юр. особам'!AI428,'Комунальні по юр. особам'!AI433,'Комунальні по юр. особам'!AI438,'Комунальні по юр. особам'!AI443,'Комунальні по юр. особам'!AI448,'Комунальні по юр. особам'!AI453,'Комунальні по юр. особам'!AI458,'Комунальні по юр. особам'!AI463)</f>
        <v>100.34166666666665</v>
      </c>
      <c r="AH78" s="547">
        <f>SUM(AO78:AS78)</f>
        <v>1010</v>
      </c>
      <c r="AI78" s="84" t="s">
        <v>77</v>
      </c>
      <c r="AJ78" s="75" t="s">
        <v>77</v>
      </c>
      <c r="AK78" s="85" t="s">
        <v>77</v>
      </c>
      <c r="AL78" s="82" t="s">
        <v>75</v>
      </c>
      <c r="AM78" s="75" t="s">
        <v>75</v>
      </c>
      <c r="AN78" s="85" t="s">
        <v>75</v>
      </c>
      <c r="AO78" s="122">
        <f>SUM('Комунальні по юр. особам'!AQ403,'Комунальні по юр. особам'!AQ408,'Комунальні по юр. особам'!AQ413,'Комунальні по юр. особам'!AQ418,'Комунальні по юр. особам'!AQ423,'Комунальні по юр. особам'!AQ428,'Комунальні по юр. особам'!AQ433,'Комунальні по юр. особам'!AQ438,'Комунальні по юр. особам'!AQ443,'Комунальні по юр. особам'!AQ448,'Комунальні по юр. особам'!AQ453,'Комунальні по юр. особам'!AQ458,'Комунальні по юр. особам'!AQ463)</f>
        <v>82</v>
      </c>
      <c r="AP78" s="123">
        <f>SUM('Комунальні по юр. особам'!AR403,'Комунальні по юр. особам'!AR408,'Комунальні по юр. особам'!AR413,'Комунальні по юр. особам'!AR418,'Комунальні по юр. особам'!AR423,'Комунальні по юр. особам'!AR428,'Комунальні по юр. особам'!AR433,'Комунальні по юр. особам'!AR438,'Комунальні по юр. особам'!AR443,'Комунальні по юр. особам'!AR448,'Комунальні по юр. особам'!AR453,'Комунальні по юр. особам'!AR458,'Комунальні по юр. особам'!AR463)</f>
        <v>207</v>
      </c>
      <c r="AQ78" s="123">
        <f>SUM('Комунальні по юр. особам'!AS403,'Комунальні по юр. особам'!AS408,'Комунальні по юр. особам'!AS413,'Комунальні по юр. особам'!AS418,'Комунальні по юр. особам'!AS423,'Комунальні по юр. особам'!AS428,'Комунальні по юр. особам'!AS433,'Комунальні по юр. особам'!AS438,'Комунальні по юр. особам'!AS443,'Комунальні по юр. особам'!AS448,'Комунальні по юр. особам'!AS453,'Комунальні по юр. особам'!AS458,'Комунальні по юр. особам'!AS463)</f>
        <v>545</v>
      </c>
      <c r="AR78" s="123">
        <f>SUM('Комунальні по юр. особам'!AT403,'Комунальні по юр. особам'!AT408,'Комунальні по юр. особам'!AT413,'Комунальні по юр. особам'!AT418,'Комунальні по юр. особам'!AT423,'Комунальні по юр. особам'!AT428,'Комунальні по юр. особам'!AT433,'Комунальні по юр. особам'!AT438,'Комунальні по юр. особам'!AT443,'Комунальні по юр. особам'!AT448,'Комунальні по юр. особам'!AT453,'Комунальні по юр. особам'!AT458,'Комунальні по юр. особам'!AT463)</f>
        <v>156</v>
      </c>
      <c r="AS78" s="154">
        <f>SUM('Комунальні по юр. особам'!AU403,'Комунальні по юр. особам'!AU408,'Комунальні по юр. особам'!AU413,'Комунальні по юр. особам'!AU418,'Комунальні по юр. особам'!AU423,'Комунальні по юр. особам'!AU428,'Комунальні по юр. особам'!AU433,'Комунальні по юр. особам'!AU438,'Комунальні по юр. особам'!AU443,'Комунальні по юр. особам'!AU448,'Комунальні по юр. особам'!AU453,'Комунальні по юр. особам'!AU458,'Комунальні по юр. особам'!AU463)</f>
        <v>20</v>
      </c>
      <c r="AT78" s="86">
        <f t="shared" si="101"/>
        <v>27</v>
      </c>
      <c r="AU78" s="417"/>
      <c r="AV78" s="417"/>
      <c r="AW78" s="417">
        <f>SUM('Комунальні по юр. особам'!AY403,'Комунальні по юр. особам'!AY408,'Комунальні по юр. особам'!AY413,'Комунальні по юр. особам'!AY418,'Комунальні по юр. особам'!AY423,'Комунальні по юр. особам'!AY428,'Комунальні по юр. особам'!AY433,'Комунальні по юр. особам'!AY438,'Комунальні по юр. особам'!AY443,'Комунальні по юр. особам'!AY448,'Комунальні по юр. особам'!AY453,'Комунальні по юр. особам'!AY458,'Комунальні по юр. особам'!AY463)</f>
        <v>9</v>
      </c>
      <c r="AX78" s="417">
        <f>SUM('Комунальні по юр. особам'!AZ403,'Комунальні по юр. особам'!AZ408,'Комунальні по юр. особам'!AZ413,'Комунальні по юр. особам'!AZ418,'Комунальні по юр. особам'!AZ423,'Комунальні по юр. особам'!AZ428,'Комунальні по юр. особам'!AZ433,'Комунальні по юр. особам'!AZ438,'Комунальні по юр. особам'!AZ443,'Комунальні по юр. особам'!AZ448,'Комунальні по юр. особам'!AZ453,'Комунальні по юр. особам'!AZ458,'Комунальні по юр. особам'!AZ463)</f>
        <v>1</v>
      </c>
      <c r="AY78" s="417">
        <f>SUM('Комунальні по юр. особам'!BA403,'Комунальні по юр. особам'!BA408,'Комунальні по юр. особам'!BA413,'Комунальні по юр. особам'!BA418,'Комунальні по юр. особам'!BA423,'Комунальні по юр. особам'!BA428,'Комунальні по юр. особам'!BA433,'Комунальні по юр. особам'!BA438,'Комунальні по юр. особам'!BA443,'Комунальні по юр. особам'!BA448,'Комунальні по юр. особам'!BA453,'Комунальні по юр. особам'!BA458,'Комунальні по юр. особам'!BA463)</f>
        <v>9</v>
      </c>
      <c r="AZ78" s="417"/>
      <c r="BA78" s="417">
        <f>SUM('Комунальні по юр. особам'!BC403,'Комунальні по юр. особам'!BC408,'Комунальні по юр. особам'!BC413,'Комунальні по юр. особам'!BC418,'Комунальні по юр. особам'!BC423,'Комунальні по юр. особам'!BC428,'Комунальні по юр. особам'!BC433,'Комунальні по юр. особам'!BC438,'Комунальні по юр. особам'!BC443,'Комунальні по юр. особам'!BC448,'Комунальні по юр. особам'!BC453,'Комунальні по юр. особам'!BC458,'Комунальні по юр. особам'!BC463)</f>
        <v>1</v>
      </c>
      <c r="BB78" s="417">
        <f>SUM('Комунальні по юр. особам'!BD403,'Комунальні по юр. особам'!BD408,'Комунальні по юр. особам'!BD413,'Комунальні по юр. особам'!BD418,'Комунальні по юр. особам'!BD423,'Комунальні по юр. особам'!BD428,'Комунальні по юр. особам'!BD433,'Комунальні по юр. особам'!BD438,'Комунальні по юр. особам'!BD443,'Комунальні по юр. особам'!BD448,'Комунальні по юр. особам'!BD453,'Комунальні по юр. особам'!BD458,'Комунальні по юр. особам'!BD463)</f>
        <v>4</v>
      </c>
      <c r="BC78" s="511">
        <f>SUM('Комунальні по юр. особам'!BE403,'Комунальні по юр. особам'!BE408,'Комунальні по юр. особам'!BE413,'Комунальні по юр. особам'!BE418,'Комунальні по юр. особам'!BE423,'Комунальні по юр. особам'!BE428,'Комунальні по юр. особам'!BE433,'Комунальні по юр. особам'!BE438,'Комунальні по юр. особам'!BE443,'Комунальні по юр. особам'!BE448,'Комунальні по юр. особам'!BE453,'Комунальні по юр. особам'!BE458,'Комунальні по юр. особам'!BE463)</f>
        <v>3</v>
      </c>
    </row>
    <row r="79" spans="1:55" ht="33.75" customHeight="1" thickBot="1" x14ac:dyDescent="0.35">
      <c r="A79" s="702"/>
      <c r="B79" s="191" t="s">
        <v>80</v>
      </c>
      <c r="C79" s="678"/>
      <c r="D79" s="734"/>
      <c r="E79" s="128">
        <f t="shared" si="98"/>
        <v>0</v>
      </c>
      <c r="F79" s="129">
        <f t="shared" si="99"/>
        <v>0</v>
      </c>
      <c r="G79" s="424"/>
      <c r="H79" s="424"/>
      <c r="I79" s="424"/>
      <c r="J79" s="163"/>
      <c r="K79" s="513">
        <f t="shared" si="100"/>
        <v>0</v>
      </c>
      <c r="L79" s="421"/>
      <c r="M79" s="421"/>
      <c r="N79" s="421"/>
      <c r="O79" s="421"/>
      <c r="P79" s="423"/>
      <c r="Q79" s="422"/>
      <c r="R79" s="421"/>
      <c r="S79" s="421"/>
      <c r="T79" s="421"/>
      <c r="U79" s="421"/>
      <c r="V79" s="423"/>
      <c r="W79" s="422"/>
      <c r="X79" s="423"/>
      <c r="Y79" s="101"/>
      <c r="Z79" s="424"/>
      <c r="AA79" s="424"/>
      <c r="AB79" s="424"/>
      <c r="AC79" s="424"/>
      <c r="AD79" s="102"/>
      <c r="AE79" s="425"/>
      <c r="AF79" s="426"/>
      <c r="AG79" s="560"/>
      <c r="AH79" s="548">
        <f>SUM(AO79:AS79)</f>
        <v>0</v>
      </c>
      <c r="AI79" s="105" t="s">
        <v>75</v>
      </c>
      <c r="AJ79" s="92" t="s">
        <v>75</v>
      </c>
      <c r="AK79" s="106" t="s">
        <v>75</v>
      </c>
      <c r="AL79" s="103" t="s">
        <v>75</v>
      </c>
      <c r="AM79" s="92" t="s">
        <v>77</v>
      </c>
      <c r="AN79" s="106" t="s">
        <v>77</v>
      </c>
      <c r="AO79" s="427"/>
      <c r="AP79" s="428"/>
      <c r="AQ79" s="428"/>
      <c r="AR79" s="428"/>
      <c r="AS79" s="429"/>
      <c r="AT79" s="514">
        <f t="shared" si="101"/>
        <v>0</v>
      </c>
      <c r="AU79" s="421"/>
      <c r="AV79" s="421"/>
      <c r="AW79" s="421"/>
      <c r="AX79" s="421"/>
      <c r="AY79" s="421"/>
      <c r="AZ79" s="421"/>
      <c r="BA79" s="421"/>
      <c r="BB79" s="421"/>
      <c r="BC79" s="515"/>
    </row>
    <row r="80" spans="1:55" ht="33.75" customHeight="1" thickBot="1" x14ac:dyDescent="0.35">
      <c r="A80" s="703"/>
      <c r="B80" s="766" t="s">
        <v>478</v>
      </c>
      <c r="C80" s="695"/>
      <c r="D80" s="767"/>
      <c r="E80" s="434">
        <f t="shared" ref="E80:AD80" si="102">SUM(E75:E79)</f>
        <v>1270</v>
      </c>
      <c r="F80" s="433">
        <f t="shared" si="102"/>
        <v>36</v>
      </c>
      <c r="G80" s="430">
        <f t="shared" si="102"/>
        <v>28</v>
      </c>
      <c r="H80" s="430">
        <f t="shared" si="102"/>
        <v>0</v>
      </c>
      <c r="I80" s="430">
        <f t="shared" si="102"/>
        <v>8</v>
      </c>
      <c r="J80" s="494">
        <f t="shared" si="102"/>
        <v>0</v>
      </c>
      <c r="K80" s="437">
        <f t="shared" si="102"/>
        <v>1238</v>
      </c>
      <c r="L80" s="430">
        <f t="shared" si="102"/>
        <v>74</v>
      </c>
      <c r="M80" s="430">
        <f t="shared" si="102"/>
        <v>29</v>
      </c>
      <c r="N80" s="430">
        <f t="shared" si="102"/>
        <v>17</v>
      </c>
      <c r="O80" s="430">
        <f t="shared" si="102"/>
        <v>0</v>
      </c>
      <c r="P80" s="434">
        <f t="shared" si="102"/>
        <v>1118</v>
      </c>
      <c r="Q80" s="433">
        <f t="shared" si="102"/>
        <v>104</v>
      </c>
      <c r="R80" s="430">
        <f t="shared" si="102"/>
        <v>40</v>
      </c>
      <c r="S80" s="430">
        <f t="shared" si="102"/>
        <v>29</v>
      </c>
      <c r="T80" s="430">
        <f t="shared" si="102"/>
        <v>1031</v>
      </c>
      <c r="U80" s="430">
        <f t="shared" si="102"/>
        <v>17</v>
      </c>
      <c r="V80" s="434">
        <f t="shared" si="102"/>
        <v>17</v>
      </c>
      <c r="W80" s="433">
        <f t="shared" si="102"/>
        <v>1095</v>
      </c>
      <c r="X80" s="434">
        <f t="shared" si="102"/>
        <v>143</v>
      </c>
      <c r="Y80" s="433">
        <f t="shared" si="102"/>
        <v>0</v>
      </c>
      <c r="Z80" s="430">
        <f t="shared" si="102"/>
        <v>310</v>
      </c>
      <c r="AA80" s="430">
        <f t="shared" si="102"/>
        <v>283</v>
      </c>
      <c r="AB80" s="430">
        <f t="shared" si="102"/>
        <v>105</v>
      </c>
      <c r="AC80" s="430">
        <f t="shared" si="102"/>
        <v>501</v>
      </c>
      <c r="AD80" s="434">
        <f t="shared" si="102"/>
        <v>151</v>
      </c>
      <c r="AE80" s="501">
        <f>AVERAGE(AE75,AE78,AE77)</f>
        <v>38.791666666666664</v>
      </c>
      <c r="AF80" s="502">
        <f t="shared" ref="AF80:AG80" si="103">AVERAGE(AF75,AF78,AF77)</f>
        <v>19.500277777777779</v>
      </c>
      <c r="AG80" s="567">
        <f t="shared" si="103"/>
        <v>71.886111111111106</v>
      </c>
      <c r="AH80" s="549">
        <f t="shared" ref="AH80:BC80" si="104">SUM(AH75:AH79)</f>
        <v>1239</v>
      </c>
      <c r="AI80" s="437">
        <f t="shared" si="104"/>
        <v>2</v>
      </c>
      <c r="AJ80" s="430">
        <f t="shared" si="104"/>
        <v>17</v>
      </c>
      <c r="AK80" s="434">
        <f t="shared" si="104"/>
        <v>10</v>
      </c>
      <c r="AL80" s="433">
        <f t="shared" si="104"/>
        <v>24</v>
      </c>
      <c r="AM80" s="430">
        <f t="shared" si="104"/>
        <v>176</v>
      </c>
      <c r="AN80" s="434">
        <f t="shared" si="104"/>
        <v>0</v>
      </c>
      <c r="AO80" s="433">
        <f t="shared" si="104"/>
        <v>82</v>
      </c>
      <c r="AP80" s="430">
        <f t="shared" si="104"/>
        <v>207</v>
      </c>
      <c r="AQ80" s="430">
        <f t="shared" si="104"/>
        <v>545</v>
      </c>
      <c r="AR80" s="430">
        <f t="shared" si="104"/>
        <v>156</v>
      </c>
      <c r="AS80" s="434">
        <f t="shared" si="104"/>
        <v>20</v>
      </c>
      <c r="AT80" s="433">
        <f t="shared" si="104"/>
        <v>32</v>
      </c>
      <c r="AU80" s="430">
        <f t="shared" si="104"/>
        <v>1</v>
      </c>
      <c r="AV80" s="430">
        <f t="shared" si="104"/>
        <v>1</v>
      </c>
      <c r="AW80" s="430">
        <f t="shared" si="104"/>
        <v>10</v>
      </c>
      <c r="AX80" s="430">
        <f t="shared" si="104"/>
        <v>1</v>
      </c>
      <c r="AY80" s="430">
        <f t="shared" si="104"/>
        <v>9</v>
      </c>
      <c r="AZ80" s="430">
        <f t="shared" si="104"/>
        <v>0</v>
      </c>
      <c r="BA80" s="430">
        <f t="shared" si="104"/>
        <v>2</v>
      </c>
      <c r="BB80" s="430">
        <f t="shared" si="104"/>
        <v>5</v>
      </c>
      <c r="BC80" s="494">
        <f t="shared" si="104"/>
        <v>3</v>
      </c>
    </row>
    <row r="81" spans="1:55" ht="33.75" customHeight="1" x14ac:dyDescent="0.3">
      <c r="A81" s="769" t="s">
        <v>273</v>
      </c>
      <c r="B81" s="189" t="s">
        <v>74</v>
      </c>
      <c r="C81" s="770">
        <f>SUM('Комунальні по юр. особам'!E465:E469,'Комунальні по юр. особам'!E470:E474,'Комунальні по юр. особам'!E475:E479,'Комунальні по юр. особам'!E480:E484,'Комунальні по юр. особам'!E485:E489,'Комунальні по юр. особам'!E490:E494,'Комунальні по юр. особам'!E495:E499,'Комунальні по юр. особам'!E500:E504,'Комунальні по юр. особам'!E505:E509,'Комунальні по юр. особам'!E510:E514,'Комунальні по юр. особам'!E515:E519,'Комунальні по юр. особам'!E520:E524,'Комунальні по юр. особам'!E525:E529,'Комунальні по юр. особам'!E530:E534,'Комунальні по юр. особам'!E535:E539,'Комунальні по юр. особам'!E540:E544)</f>
        <v>1448</v>
      </c>
      <c r="D81" s="771">
        <f>C81-SUM(K81:K85)</f>
        <v>195</v>
      </c>
      <c r="E81" s="53">
        <f t="shared" ref="E81:E85" si="105">SUM(K81,AT81)</f>
        <v>56</v>
      </c>
      <c r="F81" s="54">
        <f t="shared" ref="F81:F85" si="106">SUM(G81:J81)</f>
        <v>0</v>
      </c>
      <c r="G81" s="55"/>
      <c r="H81" s="55"/>
      <c r="I81" s="55"/>
      <c r="J81" s="70"/>
      <c r="K81" s="507">
        <f t="shared" ref="K81:K85" si="107">IF(AND(SUM(L81:P81)=SUM(W81:X81),SUM(Q81:V81)=SUM(W81:X81)),SUM(L81:P81),"ПЕРЕВІРТЕ ПРАВИЛЬНІСТЬ ДАНИХ")</f>
        <v>56</v>
      </c>
      <c r="L81" s="413"/>
      <c r="M81" s="413"/>
      <c r="N81" s="413">
        <f>SUM('Комунальні по юр. особам'!P465,'Комунальні по юр. особам'!P470,'Комунальні по юр. особам'!P475,'Комунальні по юр. особам'!P480,'Комунальні по юр. особам'!P485,'Комунальні по юр. особам'!P490,'Комунальні по юр. особам'!P495,'Комунальні по юр. особам'!P500,'Комунальні по юр. особам'!P505,'Комунальні по юр. особам'!P510,'Комунальні по юр. особам'!P515,'Комунальні по юр. особам'!P520,'Комунальні по юр. особам'!P525,'Комунальні по юр. особам'!P530,'Комунальні по юр. особам'!P535,'Комунальні по юр. особам'!P540)</f>
        <v>1</v>
      </c>
      <c r="O81" s="413"/>
      <c r="P81" s="415">
        <f>SUM('Комунальні по юр. особам'!R465,'Комунальні по юр. особам'!R470,'Комунальні по юр. особам'!R475,'Комунальні по юр. особам'!R480,'Комунальні по юр. особам'!R485,'Комунальні по юр. особам'!R490,'Комунальні по юр. особам'!R495,'Комунальні по юр. особам'!R500,'Комунальні по юр. особам'!R505,'Комунальні по юр. особам'!R510,'Комунальні по юр. особам'!R515,'Комунальні по юр. особам'!R520,'Комунальні по юр. особам'!R525,'Комунальні по юр. особам'!R530,'Комунальні по юр. особам'!R535,'Комунальні по юр. особам'!R540)</f>
        <v>55</v>
      </c>
      <c r="Q81" s="414"/>
      <c r="R81" s="413"/>
      <c r="S81" s="413"/>
      <c r="T81" s="413">
        <f>SUM('Комунальні по юр. особам'!V465,'Комунальні по юр. особам'!V470,'Комунальні по юр. особам'!V475,'Комунальні по юр. особам'!V480,'Комунальні по юр. особам'!V485,'Комунальні по юр. особам'!V490,'Комунальні по юр. особам'!V495,'Комунальні по юр. особам'!V500,'Комунальні по юр. особам'!V505,'Комунальні по юр. особам'!V510,'Комунальні по юр. особам'!V515,'Комунальні по юр. особам'!V520,'Комунальні по юр. особам'!V525,'Комунальні по юр. особам'!V530,'Комунальні по юр. особам'!V535,'Комунальні по юр. особам'!V540)</f>
        <v>55</v>
      </c>
      <c r="U81" s="413"/>
      <c r="V81" s="415">
        <f>SUM('Комунальні по юр. особам'!X465,'Комунальні по юр. особам'!X470,'Комунальні по юр. особам'!X475,'Комунальні по юр. особам'!X480,'Комунальні по юр. особам'!X485,'Комунальні по юр. особам'!X490,'Комунальні по юр. особам'!X495,'Комунальні по юр. особам'!X500,'Комунальні по юр. особам'!X505,'Комунальні по юр. особам'!X510,'Комунальні по юр. особам'!X515,'Комунальні по юр. особам'!X520,'Комунальні по юр. особам'!X525,'Комунальні по юр. особам'!X530,'Комунальні по юр. особам'!X535,'Комунальні по юр. особам'!X540)</f>
        <v>1</v>
      </c>
      <c r="W81" s="414">
        <f>SUM('Комунальні по юр. особам'!Y465,'Комунальні по юр. особам'!Y470,'Комунальні по юр. особам'!Y475,'Комунальні по юр. особам'!Y480,'Комунальні по юр. особам'!Y485,'Комунальні по юр. особам'!Y490,'Комунальні по юр. особам'!Y495,'Комунальні по юр. особам'!Y500,'Комунальні по юр. особам'!Y505,'Комунальні по юр. особам'!Y510,'Комунальні по юр. особам'!Y515,'Комунальні по юр. особам'!Y520,'Комунальні по юр. особам'!Y525,'Комунальні по юр. особам'!Y530,'Комунальні по юр. особам'!Y535,'Комунальні по юр. особам'!Y540)</f>
        <v>46</v>
      </c>
      <c r="X81" s="415">
        <f>SUM('Комунальні по юр. особам'!Z465,'Комунальні по юр. особам'!Z470,'Комунальні по юр. особам'!Z475,'Комунальні по юр. особам'!Z480,'Комунальні по юр. особам'!Z485,'Комунальні по юр. особам'!Z490,'Комунальні по юр. особам'!Z495,'Комунальні по юр. особам'!Z500,'Комунальні по юр. особам'!Z505,'Комунальні по юр. особам'!Z510,'Комунальні по юр. особам'!Z515,'Комунальні по юр. особам'!Z520,'Комунальні по юр. особам'!Z525,'Комунальні по юр. особам'!Z530,'Комунальні по юр. особам'!Z535,'Комунальні по юр. особам'!Z540)</f>
        <v>10</v>
      </c>
      <c r="Y81" s="414"/>
      <c r="Z81" s="413">
        <f>SUM('Комунальні по юр. особам'!AB465,'Комунальні по юр. особам'!AB470,'Комунальні по юр. особам'!AB475,'Комунальні по юр. особам'!AB480,'Комунальні по юр. особам'!AB485,'Комунальні по юр. особам'!AB490,'Комунальні по юр. особам'!AB495,'Комунальні по юр. особам'!AB500,'Комунальні по юр. особам'!AB505,'Комунальні по юр. особам'!AB510,'Комунальні по юр. особам'!AB515,'Комунальні по юр. особам'!AB520,'Комунальні по юр. особам'!AB525,'Комунальні по юр. особам'!AB530,'Комунальні по юр. особам'!AB535,'Комунальні по юр. особам'!AB540)</f>
        <v>25</v>
      </c>
      <c r="AA81" s="413">
        <f>SUM('Комунальні по юр. особам'!AC465,'Комунальні по юр. особам'!AC470,'Комунальні по юр. особам'!AC475,'Комунальні по юр. особам'!AC480,'Комунальні по юр. особам'!AC485,'Комунальні по юр. особам'!AC490,'Комунальні по юр. особам'!AC495,'Комунальні по юр. особам'!AC500,'Комунальні по юр. особам'!AC505,'Комунальні по юр. особам'!AC510,'Комунальні по юр. особам'!AC515,'Комунальні по юр. особам'!AC520,'Комунальні по юр. особам'!AC525,'Комунальні по юр. особам'!AC530,'Комунальні по юр. особам'!AC535,'Комунальні по юр. особам'!AC540)</f>
        <v>24</v>
      </c>
      <c r="AB81" s="413">
        <f>SUM('Комунальні по юр. особам'!AD465,'Комунальні по юр. особам'!AD470,'Комунальні по юр. особам'!AD475,'Комунальні по юр. особам'!AD480,'Комунальні по юр. особам'!AD485,'Комунальні по юр. особам'!AD490,'Комунальні по юр. особам'!AD495,'Комунальні по юр. особам'!AD500,'Комунальні по юр. особам'!AD505,'Комунальні по юр. особам'!AD510,'Комунальні по юр. особам'!AD515,'Комунальні по юр. особам'!AD520,'Комунальні по юр. особам'!AD525,'Комунальні по юр. особам'!AD530,'Комунальні по юр. особам'!AD535,'Комунальні по юр. особам'!AD540)</f>
        <v>1</v>
      </c>
      <c r="AC81" s="413">
        <f>SUM('Комунальні по юр. особам'!AE465,'Комунальні по юр. особам'!AE470,'Комунальні по юр. особам'!AE475,'Комунальні по юр. особам'!AE480,'Комунальні по юр. особам'!AE485,'Комунальні по юр. особам'!AE490,'Комунальні по юр. особам'!AE495,'Комунальні по юр. особам'!AE500,'Комунальні по юр. особам'!AE505,'Комунальні по юр. особам'!AE510,'Комунальні по юр. особам'!AE515,'Комунальні по юр. особам'!AE520,'Комунальні по юр. особам'!AE525,'Комунальні по юр. особам'!AE530,'Комунальні по юр. особам'!AE535,'Комунальні по юр. особам'!AE540)</f>
        <v>5</v>
      </c>
      <c r="AD81" s="415">
        <f>SUM('Комунальні по юр. особам'!AF465,'Комунальні по юр. особам'!AF470,'Комунальні по юр. особам'!AF475,'Комунальні по юр. особам'!AF480,'Комунальні по юр. особам'!AF485,'Комунальні по юр. особам'!AF490,'Комунальні по юр. особам'!AF495,'Комунальні по юр. особам'!AF500,'Комунальні по юр. особам'!AF505,'Комунальні по юр. особам'!AF510,'Комунальні по юр. особам'!AF515,'Комунальні по юр. особам'!AF520,'Комунальні по юр. особам'!AF525,'Комунальні по юр. особам'!AF530,'Комунальні по юр. особам'!AF535,'Комунальні по юр. особам'!AF540)</f>
        <v>1</v>
      </c>
      <c r="AE81" s="171">
        <f>AVERAGE('Комунальні по юр. особам'!AG465,'Комунальні по юр. особам'!AG470,'Комунальні по юр. особам'!AG475,'Комунальні по юр. особам'!AG480,'Комунальні по юр. особам'!AG485,'Комунальні по юр. особам'!AG490,'Комунальні по юр. особам'!AG495,'Комунальні по юр. особам'!AG500,'Комунальні по юр. особам'!AG505,'Комунальні по юр. особам'!AG510,'Комунальні по юр. особам'!AG515,'Комунальні по юр. особам'!AG520,'Комунальні по юр. особам'!AG525,'Комунальні по юр. особам'!AG530,'Комунальні по юр. особам'!AG535,'Комунальні по юр. особам'!AG540)</f>
        <v>43</v>
      </c>
      <c r="AF81" s="488">
        <f>AVERAGE('Комунальні по юр. особам'!AH465,'Комунальні по юр. особам'!AH470,'Комунальні по юр. особам'!AH475,'Комунальні по юр. особам'!AH480,'Комунальні по юр. особам'!AH485,'Комунальні по юр. особам'!AH490,'Комунальні по юр. особам'!AH495,'Комунальні по юр. особам'!AH500,'Комунальні по юр. особам'!AH505,'Комунальні по юр. особам'!AH510,'Комунальні по юр. особам'!AH515,'Комунальні по юр. особам'!AH520,'Комунальні по юр. особам'!AH525,'Комунальні по юр. особам'!AH530,'Комунальні по юр. особам'!AH535,'Комунальні по юр. особам'!AH540)</f>
        <v>15.5</v>
      </c>
      <c r="AG81" s="558">
        <f>AVERAGE('Комунальні по юр. особам'!AI465,'Комунальні по юр. особам'!AI470,'Комунальні по юр. особам'!AI475,'Комунальні по юр. особам'!AI480,'Комунальні по юр. особам'!AI485,'Комунальні по юр. особам'!AI490,'Комунальні по юр. особам'!AI495,'Комунальні по юр. особам'!AI500,'Комунальні по юр. особам'!AI505,'Комунальні по юр. особам'!AI510,'Комунальні по юр. особам'!AI515,'Комунальні по юр. особам'!AI520,'Комунальні по юр. особам'!AI525,'Комунальні по юр. особам'!AI530,'Комунальні по юр. особам'!AI535,'Комунальні по юр. особам'!AI540)</f>
        <v>11</v>
      </c>
      <c r="AH81" s="545">
        <f>SUM(AL81:AN81)</f>
        <v>56</v>
      </c>
      <c r="AI81" s="69" t="s">
        <v>75</v>
      </c>
      <c r="AJ81" s="55" t="s">
        <v>75</v>
      </c>
      <c r="AK81" s="70" t="s">
        <v>75</v>
      </c>
      <c r="AL81" s="67">
        <f>SUM('Комунальні по юр. особам'!AN465,'Комунальні по юр. особам'!AN470,'Комунальні по юр. особам'!AN475,'Комунальні по юр. особам'!AN480,'Комунальні по юр. особам'!AN485,'Комунальні по юр. особам'!AN490,'Комунальні по юр. особам'!AN495,'Комунальні по юр. особам'!AN500,'Комунальні по юр. особам'!AN505,'Комунальні по юр. особам'!AN510,'Комунальні по юр. особам'!AN515,'Комунальні по юр. особам'!AN520,'Комунальні по юр. особам'!AN525,'Комунальні по юр. особам'!AN530,'Комунальні по юр. особам'!AN535,'Комунальні по юр. особам'!AN540)</f>
        <v>14</v>
      </c>
      <c r="AM81" s="55">
        <f>SUM('Комунальні по юр. особам'!AO465,'Комунальні по юр. особам'!AO470,'Комунальні по юр. особам'!AO475,'Комунальні по юр. особам'!AO480,'Комунальні по юр. особам'!AO485,'Комунальні по юр. особам'!AO490,'Комунальні по юр. особам'!AO495,'Комунальні по юр. особам'!AO500,'Комунальні по юр. особам'!AO505,'Комунальні по юр. особам'!AO510,'Комунальні по юр. особам'!AO515,'Комунальні по юр. особам'!AO520,'Комунальні по юр. особам'!AO525,'Комунальні по юр. особам'!AO530,'Комунальні по юр. особам'!AO535,'Комунальні по юр. особам'!AO540)</f>
        <v>40</v>
      </c>
      <c r="AN81" s="56">
        <f>SUM('Комунальні по юр. особам'!AP465,'Комунальні по юр. особам'!AP470,'Комунальні по юр. особам'!AP475,'Комунальні по юр. особам'!AP480,'Комунальні по юр. особам'!AP485,'Комунальні по юр. особам'!AP490,'Комунальні по юр. особам'!AP495,'Комунальні по юр. особам'!AP500,'Комунальні по юр. особам'!AP505,'Комунальні по юр. особам'!AP510,'Комунальні по юр. особам'!AP515,'Комунальні по юр. особам'!AP520,'Комунальні по юр. особам'!AP525,'Комунальні по юр. особам'!AP530,'Комунальні по юр. особам'!AP535,'Комунальні по юр. особам'!AP540)</f>
        <v>2</v>
      </c>
      <c r="AO81" s="67" t="s">
        <v>75</v>
      </c>
      <c r="AP81" s="55" t="s">
        <v>75</v>
      </c>
      <c r="AQ81" s="55" t="s">
        <v>75</v>
      </c>
      <c r="AR81" s="55" t="s">
        <v>75</v>
      </c>
      <c r="AS81" s="56" t="s">
        <v>75</v>
      </c>
      <c r="AT81" s="71">
        <f t="shared" ref="AT81:AT85" si="108">SUM(AU81:BC81)</f>
        <v>0</v>
      </c>
      <c r="AU81" s="413"/>
      <c r="AV81" s="413"/>
      <c r="AW81" s="413"/>
      <c r="AX81" s="413"/>
      <c r="AY81" s="413"/>
      <c r="AZ81" s="413"/>
      <c r="BA81" s="413"/>
      <c r="BB81" s="413"/>
      <c r="BC81" s="508"/>
    </row>
    <row r="82" spans="1:55" ht="33.75" customHeight="1" x14ac:dyDescent="0.3">
      <c r="A82" s="702"/>
      <c r="B82" s="190" t="s">
        <v>76</v>
      </c>
      <c r="C82" s="678"/>
      <c r="D82" s="672"/>
      <c r="E82" s="73">
        <f t="shared" si="105"/>
        <v>0</v>
      </c>
      <c r="F82" s="74">
        <f t="shared" si="106"/>
        <v>0</v>
      </c>
      <c r="G82" s="75"/>
      <c r="H82" s="75"/>
      <c r="I82" s="75"/>
      <c r="J82" s="85"/>
      <c r="K82" s="510">
        <f t="shared" si="107"/>
        <v>0</v>
      </c>
      <c r="L82" s="417"/>
      <c r="M82" s="417"/>
      <c r="N82" s="417"/>
      <c r="O82" s="417"/>
      <c r="P82" s="419"/>
      <c r="Q82" s="418"/>
      <c r="R82" s="417"/>
      <c r="S82" s="417"/>
      <c r="T82" s="417"/>
      <c r="U82" s="417"/>
      <c r="V82" s="419"/>
      <c r="W82" s="418"/>
      <c r="X82" s="419"/>
      <c r="Y82" s="418"/>
      <c r="Z82" s="417"/>
      <c r="AA82" s="417"/>
      <c r="AB82" s="417"/>
      <c r="AC82" s="417"/>
      <c r="AD82" s="419"/>
      <c r="AE82" s="158"/>
      <c r="AF82" s="174"/>
      <c r="AG82" s="559"/>
      <c r="AH82" s="546">
        <f>SUM(AL82:AN82)</f>
        <v>0</v>
      </c>
      <c r="AI82" s="84" t="s">
        <v>77</v>
      </c>
      <c r="AJ82" s="75" t="s">
        <v>77</v>
      </c>
      <c r="AK82" s="85" t="s">
        <v>77</v>
      </c>
      <c r="AL82" s="82"/>
      <c r="AM82" s="75"/>
      <c r="AN82" s="76"/>
      <c r="AO82" s="82" t="s">
        <v>75</v>
      </c>
      <c r="AP82" s="75" t="s">
        <v>75</v>
      </c>
      <c r="AQ82" s="75" t="s">
        <v>75</v>
      </c>
      <c r="AR82" s="75" t="s">
        <v>75</v>
      </c>
      <c r="AS82" s="76" t="s">
        <v>75</v>
      </c>
      <c r="AT82" s="86">
        <f t="shared" si="108"/>
        <v>0</v>
      </c>
      <c r="AU82" s="417"/>
      <c r="AV82" s="417"/>
      <c r="AW82" s="417"/>
      <c r="AX82" s="417"/>
      <c r="AY82" s="417"/>
      <c r="AZ82" s="417"/>
      <c r="BA82" s="417"/>
      <c r="BB82" s="417"/>
      <c r="BC82" s="511"/>
    </row>
    <row r="83" spans="1:55" ht="33.75" customHeight="1" x14ac:dyDescent="0.3">
      <c r="A83" s="702"/>
      <c r="B83" s="190" t="s">
        <v>78</v>
      </c>
      <c r="C83" s="678"/>
      <c r="D83" s="672"/>
      <c r="E83" s="73">
        <f t="shared" si="105"/>
        <v>0</v>
      </c>
      <c r="F83" s="74">
        <f t="shared" si="106"/>
        <v>0</v>
      </c>
      <c r="G83" s="75"/>
      <c r="H83" s="75"/>
      <c r="I83" s="75"/>
      <c r="J83" s="85"/>
      <c r="K83" s="510">
        <f t="shared" si="107"/>
        <v>0</v>
      </c>
      <c r="L83" s="417"/>
      <c r="M83" s="417"/>
      <c r="N83" s="417"/>
      <c r="O83" s="417"/>
      <c r="P83" s="419"/>
      <c r="Q83" s="418"/>
      <c r="R83" s="417"/>
      <c r="S83" s="417"/>
      <c r="T83" s="417"/>
      <c r="U83" s="417"/>
      <c r="V83" s="419"/>
      <c r="W83" s="418"/>
      <c r="X83" s="419"/>
      <c r="Y83" s="418"/>
      <c r="Z83" s="417"/>
      <c r="AA83" s="417"/>
      <c r="AB83" s="417"/>
      <c r="AC83" s="417"/>
      <c r="AD83" s="419"/>
      <c r="AE83" s="158"/>
      <c r="AF83" s="174"/>
      <c r="AG83" s="559"/>
      <c r="AH83" s="546">
        <f>SUM(AI83:AK83)</f>
        <v>0</v>
      </c>
      <c r="AI83" s="84"/>
      <c r="AJ83" s="75"/>
      <c r="AK83" s="76"/>
      <c r="AL83" s="82" t="s">
        <v>75</v>
      </c>
      <c r="AM83" s="75" t="s">
        <v>75</v>
      </c>
      <c r="AN83" s="85" t="s">
        <v>75</v>
      </c>
      <c r="AO83" s="82" t="s">
        <v>75</v>
      </c>
      <c r="AP83" s="75" t="s">
        <v>75</v>
      </c>
      <c r="AQ83" s="75" t="s">
        <v>75</v>
      </c>
      <c r="AR83" s="75" t="s">
        <v>75</v>
      </c>
      <c r="AS83" s="76" t="s">
        <v>75</v>
      </c>
      <c r="AT83" s="86">
        <f t="shared" si="108"/>
        <v>0</v>
      </c>
      <c r="AU83" s="417"/>
      <c r="AV83" s="417"/>
      <c r="AW83" s="417"/>
      <c r="AX83" s="417"/>
      <c r="AY83" s="417"/>
      <c r="AZ83" s="417"/>
      <c r="BA83" s="417"/>
      <c r="BB83" s="417"/>
      <c r="BC83" s="511"/>
    </row>
    <row r="84" spans="1:55" ht="33.75" customHeight="1" x14ac:dyDescent="0.3">
      <c r="A84" s="702"/>
      <c r="B84" s="190" t="s">
        <v>79</v>
      </c>
      <c r="C84" s="678"/>
      <c r="D84" s="672"/>
      <c r="E84" s="73">
        <f t="shared" si="105"/>
        <v>1212</v>
      </c>
      <c r="F84" s="74">
        <f t="shared" si="106"/>
        <v>19</v>
      </c>
      <c r="G84" s="75">
        <f>SUM('Комунальні по юр. особам'!I468,'Комунальні по юр. особам'!I473,'Комунальні по юр. особам'!I478,'Комунальні по юр. особам'!I483,'Комунальні по юр. особам'!I488,'Комунальні по юр. особам'!I493,'Комунальні по юр. особам'!I498,'Комунальні по юр. особам'!I503,'Комунальні по юр. особам'!I508,'Комунальні по юр. особам'!I513,'Комунальні по юр. особам'!I518,'Комунальні по юр. особам'!I523,'Комунальні по юр. особам'!I528,'Комунальні по юр. особам'!I533,'Комунальні по юр. особам'!I538,'Комунальні по юр. особам'!I543)</f>
        <v>15</v>
      </c>
      <c r="H84" s="75">
        <f>SUM('Комунальні по юр. особам'!J468,'Комунальні по юр. особам'!J473,'Комунальні по юр. особам'!J478,'Комунальні по юр. особам'!J483,'Комунальні по юр. особам'!J488,'Комунальні по юр. особам'!J493,'Комунальні по юр. особам'!J498,'Комунальні по юр. особам'!J503,'Комунальні по юр. особам'!J508,'Комунальні по юр. особам'!J513,'Комунальні по юр. особам'!J518,'Комунальні по юр. особам'!J523,'Комунальні по юр. особам'!J528,'Комунальні по юр. особам'!J533,'Комунальні по юр. особам'!J538,'Комунальні по юр. особам'!J543)</f>
        <v>3</v>
      </c>
      <c r="I84" s="75">
        <f>SUM('Комунальні по юр. особам'!K468,'Комунальні по юр. особам'!K473,'Комунальні по юр. особам'!K478,'Комунальні по юр. особам'!K483,'Комунальні по юр. особам'!K488,'Комунальні по юр. особам'!K493,'Комунальні по юр. особам'!K498,'Комунальні по юр. особам'!K503,'Комунальні по юр. особам'!K508,'Комунальні по юр. особам'!K513,'Комунальні по юр. особам'!K518,'Комунальні по юр. особам'!K523,'Комунальні по юр. особам'!K528,'Комунальні по юр. особам'!K533,'Комунальні по юр. особам'!K538,'Комунальні по юр. особам'!K543)</f>
        <v>1</v>
      </c>
      <c r="J84" s="85"/>
      <c r="K84" s="510">
        <f t="shared" si="107"/>
        <v>1197</v>
      </c>
      <c r="L84" s="417">
        <f>SUM('Комунальні по юр. особам'!N468,'Комунальні по юр. особам'!N473,'Комунальні по юр. особам'!N478,'Комунальні по юр. особам'!N483,'Комунальні по юр. особам'!N488,'Комунальні по юр. особам'!N493,'Комунальні по юр. особам'!N498,'Комунальні по юр. особам'!N503,'Комунальні по юр. особам'!N508,'Комунальні по юр. особам'!N513,'Комунальні по юр. особам'!N518,'Комунальні по юр. особам'!N523,'Комунальні по юр. особам'!N528,'Комунальні по юр. особам'!N533,'Комунальні по юр. особам'!N538,'Комунальні по юр. особам'!N543)</f>
        <v>1063</v>
      </c>
      <c r="M84" s="417"/>
      <c r="N84" s="417">
        <f>SUM('Комунальні по юр. особам'!P468,'Комунальні по юр. особам'!P473,'Комунальні по юр. особам'!P478,'Комунальні по юр. особам'!P483,'Комунальні по юр. особам'!P488,'Комунальні по юр. особам'!P493,'Комунальні по юр. особам'!P498,'Комунальні по юр. особам'!P503,'Комунальні по юр. особам'!P508,'Комунальні по юр. особам'!P513,'Комунальні по юр. особам'!P518,'Комунальні по юр. особам'!P523,'Комунальні по юр. особам'!P528,'Комунальні по юр. особам'!P533,'Комунальні по юр. особам'!P538,'Комунальні по юр. особам'!P543)</f>
        <v>134</v>
      </c>
      <c r="O84" s="417"/>
      <c r="P84" s="419"/>
      <c r="Q84" s="418">
        <f>SUM('Комунальні по юр. особам'!S468,'Комунальні по юр. особам'!S473,'Комунальні по юр. особам'!S478,'Комунальні по юр. особам'!S483,'Комунальні по юр. особам'!S488,'Комунальні по юр. особам'!S493,'Комунальні по юр. особам'!S498,'Комунальні по юр. особам'!S503,'Комунальні по юр. особам'!S508,'Комунальні по юр. особам'!S513,'Комунальні по юр. особам'!S518,'Комунальні по юр. особам'!S523,'Комунальні по юр. особам'!S528,'Комунальні по юр. особам'!S533,'Комунальні по юр. особам'!S538,'Комунальні по юр. особам'!S543)</f>
        <v>70</v>
      </c>
      <c r="R84" s="417"/>
      <c r="S84" s="417"/>
      <c r="T84" s="417">
        <f>SUM('Комунальні по юр. особам'!V468,'Комунальні по юр. особам'!V473,'Комунальні по юр. особам'!V478,'Комунальні по юр. особам'!V483,'Комунальні по юр. особам'!V488,'Комунальні по юр. особам'!V493,'Комунальні по юр. особам'!V498,'Комунальні по юр. особам'!V503,'Комунальні по юр. особам'!V508,'Комунальні по юр. особам'!V513,'Комунальні по юр. особам'!V518,'Комунальні по юр. особам'!V523,'Комунальні по юр. особам'!V528,'Комунальні по юр. особам'!V533,'Комунальні по юр. особам'!V538,'Комунальні по юр. особам'!V543)</f>
        <v>993</v>
      </c>
      <c r="U84" s="417"/>
      <c r="V84" s="419">
        <f>SUM('Комунальні по юр. особам'!X468,'Комунальні по юр. особам'!X473,'Комунальні по юр. особам'!X478,'Комунальні по юр. особам'!X483,'Комунальні по юр. особам'!X488,'Комунальні по юр. особам'!X493,'Комунальні по юр. особам'!X498,'Комунальні по юр. особам'!X503,'Комунальні по юр. особам'!X508,'Комунальні по юр. особам'!X513,'Комунальні по юр. особам'!X518,'Комунальні по юр. особам'!X523,'Комунальні по юр. особам'!X528,'Комунальні по юр. особам'!X533,'Комунальні по юр. особам'!X538,'Комунальні по юр. особам'!X543)</f>
        <v>134</v>
      </c>
      <c r="W84" s="418">
        <f>SUM('Комунальні по юр. особам'!Y468,'Комунальні по юр. особам'!Y473,'Комунальні по юр. особам'!Y478,'Комунальні по юр. особам'!Y483,'Комунальні по юр. особам'!Y488,'Комунальні по юр. особам'!Y493,'Комунальні по юр. особам'!Y498,'Комунальні по юр. особам'!Y503,'Комунальні по юр. особам'!Y508,'Комунальні по юр. особам'!Y513,'Комунальні по юр. особам'!Y518,'Комунальні по юр. особам'!Y523,'Комунальні по юр. особам'!Y528,'Комунальні по юр. особам'!Y533,'Комунальні по юр. особам'!Y538,'Комунальні по юр. особам'!Y543)</f>
        <v>1023</v>
      </c>
      <c r="X84" s="419">
        <f>SUM('Комунальні по юр. особам'!Z468,'Комунальні по юр. особам'!Z473,'Комунальні по юр. особам'!Z478,'Комунальні по юр. особам'!Z483,'Комунальні по юр. особам'!Z488,'Комунальні по юр. особам'!Z493,'Комунальні по юр. особам'!Z498,'Комунальні по юр. особам'!Z503,'Комунальні по юр. особам'!Z508,'Комунальні по юр. особам'!Z513,'Комунальні по юр. особам'!Z518,'Комунальні по юр. особам'!Z523,'Комунальні по юр. особам'!Z528,'Комунальні по юр. особам'!Z533,'Комунальні по юр. особам'!Z538,'Комунальні по юр. особам'!Z543)</f>
        <v>174</v>
      </c>
      <c r="Y84" s="418"/>
      <c r="Z84" s="417">
        <f>SUM('Комунальні по юр. особам'!AB468,'Комунальні по юр. особам'!AB473,'Комунальні по юр. особам'!AB478,'Комунальні по юр. особам'!AB483,'Комунальні по юр. особам'!AB488,'Комунальні по юр. особам'!AB493,'Комунальні по юр. особам'!AB498,'Комунальні по юр. особам'!AB503,'Комунальні по юр. особам'!AB508,'Комунальні по юр. особам'!AB513,'Комунальні по юр. особам'!AB518,'Комунальні по юр. особам'!AB523,'Комунальні по юр. особам'!AB528,'Комунальні по юр. особам'!AB533,'Комунальні по юр. особам'!AB538,'Комунальні по юр. особам'!AB543)</f>
        <v>406</v>
      </c>
      <c r="AA84" s="417">
        <f>SUM('Комунальні по юр. особам'!AC468,'Комунальні по юр. особам'!AC473,'Комунальні по юр. особам'!AC478,'Комунальні по юр. особам'!AC483,'Комунальні по юр. особам'!AC488,'Комунальні по юр. особам'!AC493,'Комунальні по юр. особам'!AC498,'Комунальні по юр. особам'!AC503,'Комунальні по юр. особам'!AC508,'Комунальні по юр. особам'!AC513,'Комунальні по юр. особам'!AC518,'Комунальні по юр. особам'!AC523,'Комунальні по юр. особам'!AC528,'Комунальні по юр. особам'!AC533,'Комунальні по юр. особам'!AC538,'Комунальні по юр. особам'!AC543)</f>
        <v>386</v>
      </c>
      <c r="AB84" s="417">
        <f>SUM('Комунальні по юр. особам'!AD468,'Комунальні по юр. особам'!AD473,'Комунальні по юр. особам'!AD478,'Комунальні по юр. особам'!AD483,'Комунальні по юр. особам'!AD488,'Комунальні по юр. особам'!AD493,'Комунальні по юр. особам'!AD498,'Комунальні по юр. особам'!AD503,'Комунальні по юр. особам'!AD508,'Комунальні по юр. особам'!AD513,'Комунальні по юр. особам'!AD518,'Комунальні по юр. особам'!AD523,'Комунальні по юр. особам'!AD528,'Комунальні по юр. особам'!AD533,'Комунальні по юр. особам'!AD538,'Комунальні по юр. особам'!AD543)</f>
        <v>98</v>
      </c>
      <c r="AC84" s="417">
        <f>SUM('Комунальні по юр. особам'!AE468,'Комунальні по юр. особам'!AE473,'Комунальні по юр. особам'!AE478,'Комунальні по юр. особам'!AE483,'Комунальні по юр. особам'!AE488,'Комунальні по юр. особам'!AE493,'Комунальні по юр. особам'!AE498,'Комунальні по юр. особам'!AE503,'Комунальні по юр. особам'!AE508,'Комунальні по юр. особам'!AE513,'Комунальні по юр. особам'!AE518,'Комунальні по юр. особам'!AE523,'Комунальні по юр. особам'!AE528,'Комунальні по юр. особам'!AE533,'Комунальні по юр. особам'!AE538,'Комунальні по юр. особам'!AE543)</f>
        <v>497</v>
      </c>
      <c r="AD84" s="419">
        <f>SUM('Комунальні по юр. особам'!AF468,'Комунальні по юр. особам'!AF473,'Комунальні по юр. особам'!AF478,'Комунальні по юр. особам'!AF483,'Комунальні по юр. особам'!AF488,'Комунальні по юр. особам'!AF493,'Комунальні по юр. особам'!AF498,'Комунальні по юр. особам'!AF503,'Комунальні по юр. особам'!AF508,'Комунальні по юр. особам'!AF513,'Комунальні по юр. особам'!AF518,'Комунальні по юр. особам'!AF523,'Комунальні по юр. особам'!AF528,'Комунальні по юр. особам'!AF533,'Комунальні по юр. особам'!AF538,'Комунальні по юр. особам'!AF543)</f>
        <v>79</v>
      </c>
      <c r="AE84" s="158">
        <f>AVERAGE('Комунальні по юр. особам'!AG468,'Комунальні по юр. особам'!AG473,'Комунальні по юр. особам'!AG478,'Комунальні по юр. особам'!AG483,'Комунальні по юр. особам'!AG488,'Комунальні по юр. особам'!AG493,'Комунальні по юр. особам'!AG498,'Комунальні по юр. особам'!AG503,'Комунальні по юр. особам'!AG508,'Комунальні по юр. особам'!AG513,'Комунальні по юр. особам'!AG518,'Комунальні по юр. особам'!AG523,'Комунальні по юр. особам'!AG528,'Комунальні по юр. особам'!AG533,'Комунальні по юр. особам'!AG538,'Комунальні по юр. особам'!AG543)</f>
        <v>42.857142857142854</v>
      </c>
      <c r="AF84" s="174">
        <f>AVERAGE('Комунальні по юр. особам'!AH468,'Комунальні по юр. особам'!AH473,'Комунальні по юр. особам'!AH478,'Комунальні по юр. особам'!AH483,'Комунальні по юр. особам'!AH488,'Комунальні по юр. особам'!AH493,'Комунальні по юр. особам'!AH498,'Комунальні по юр. особам'!AH503,'Комунальні по юр. особам'!AH508,'Комунальні по юр. особам'!AH513,'Комунальні по юр. особам'!AH518,'Комунальні по юр. особам'!AH523,'Комунальні по юр. особам'!AH528,'Комунальні по юр. особам'!AH533,'Комунальні по юр. особам'!AH538,'Комунальні по юр. особам'!AH543)</f>
        <v>19.071428571428573</v>
      </c>
      <c r="AG84" s="559">
        <f>AVERAGE('Комунальні по юр. особам'!AI468,'Комунальні по юр. особам'!AI473,'Комунальні по юр. особам'!AI478,'Комунальні по юр. особам'!AI483,'Комунальні по юр. особам'!AI488,'Комунальні по юр. особам'!AI493,'Комунальні по юр. особам'!AI498,'Комунальні по юр. особам'!AI503,'Комунальні по юр. особам'!AI508,'Комунальні по юр. особам'!AI513,'Комунальні по юр. особам'!AI518,'Комунальні по юр. особам'!AI523,'Комунальні по юр. особам'!AI528,'Комунальні по юр. особам'!AI533,'Комунальні по юр. особам'!AI538,'Комунальні по юр. особам'!AI543)</f>
        <v>106.07142857142857</v>
      </c>
      <c r="AH84" s="547">
        <f>SUM(AO84:AS84)</f>
        <v>1197</v>
      </c>
      <c r="AI84" s="84" t="s">
        <v>77</v>
      </c>
      <c r="AJ84" s="75" t="s">
        <v>77</v>
      </c>
      <c r="AK84" s="85" t="s">
        <v>77</v>
      </c>
      <c r="AL84" s="82" t="s">
        <v>75</v>
      </c>
      <c r="AM84" s="75" t="s">
        <v>75</v>
      </c>
      <c r="AN84" s="85" t="s">
        <v>75</v>
      </c>
      <c r="AO84" s="122">
        <f>SUM('Комунальні по юр. особам'!AQ468,'Комунальні по юр. особам'!AQ473,'Комунальні по юр. особам'!AQ478,'Комунальні по юр. особам'!AQ483,'Комунальні по юр. особам'!AQ488,'Комунальні по юр. особам'!AQ493,'Комунальні по юр. особам'!AQ498,'Комунальні по юр. особам'!AQ503,'Комунальні по юр. особам'!AQ508,'Комунальні по юр. особам'!AQ513,'Комунальні по юр. особам'!AQ518,'Комунальні по юр. особам'!AQ523,'Комунальні по юр. особам'!AQ528,'Комунальні по юр. особам'!AQ533,'Комунальні по юр. особам'!AQ538,'Комунальні по юр. особам'!AQ543)</f>
        <v>108</v>
      </c>
      <c r="AP84" s="123">
        <f>SUM('Комунальні по юр. особам'!AR468,'Комунальні по юр. особам'!AR473,'Комунальні по юр. особам'!AR478,'Комунальні по юр. особам'!AR483,'Комунальні по юр. особам'!AR488,'Комунальні по юр. особам'!AR493,'Комунальні по юр. особам'!AR498,'Комунальні по юр. особам'!AR503,'Комунальні по юр. особам'!AR508,'Комунальні по юр. особам'!AR513,'Комунальні по юр. особам'!AR518,'Комунальні по юр. особам'!AR523,'Комунальні по юр. особам'!AR528,'Комунальні по юр. особам'!AR533,'Комунальні по юр. особам'!AR538,'Комунальні по юр. особам'!AR543)</f>
        <v>199</v>
      </c>
      <c r="AQ84" s="123">
        <f>SUM('Комунальні по юр. особам'!AS468,'Комунальні по юр. особам'!AS473,'Комунальні по юр. особам'!AS478,'Комунальні по юр. особам'!AS483,'Комунальні по юр. особам'!AS488,'Комунальні по юр. особам'!AS493,'Комунальні по юр. особам'!AS498,'Комунальні по юр. особам'!AS503,'Комунальні по юр. особам'!AS508,'Комунальні по юр. особам'!AS513,'Комунальні по юр. особам'!AS518,'Комунальні по юр. особам'!AS523,'Комунальні по юр. особам'!AS528,'Комунальні по юр. особам'!AS533,'Комунальні по юр. особам'!AS538,'Комунальні по юр. особам'!AS543)</f>
        <v>416</v>
      </c>
      <c r="AR84" s="123">
        <f>SUM('Комунальні по юр. особам'!AT468,'Комунальні по юр. особам'!AT473,'Комунальні по юр. особам'!AT478,'Комунальні по юр. особам'!AT483,'Комунальні по юр. особам'!AT488,'Комунальні по юр. особам'!AT493,'Комунальні по юр. особам'!AT498,'Комунальні по юр. особам'!AT503,'Комунальні по юр. особам'!AT508,'Комунальні по юр. особам'!AT513,'Комунальні по юр. особам'!AT518,'Комунальні по юр. особам'!AT523,'Комунальні по юр. особам'!AT528,'Комунальні по юр. особам'!AT533,'Комунальні по юр. особам'!AT538,'Комунальні по юр. особам'!AT543)</f>
        <v>266</v>
      </c>
      <c r="AS84" s="154">
        <f>SUM('Комунальні по юр. особам'!AU468,'Комунальні по юр. особам'!AU473,'Комунальні по юр. особам'!AU478,'Комунальні по юр. особам'!AU483,'Комунальні по юр. особам'!AU488,'Комунальні по юр. особам'!AU493,'Комунальні по юр. особам'!AU498,'Комунальні по юр. особам'!AU503,'Комунальні по юр. особам'!AU508,'Комунальні по юр. особам'!AU513,'Комунальні по юр. особам'!AU518,'Комунальні по юр. особам'!AU523,'Комунальні по юр. особам'!AU528,'Комунальні по юр. особам'!AU533,'Комунальні по юр. особам'!AU538,'Комунальні по юр. особам'!AU543)</f>
        <v>208</v>
      </c>
      <c r="AT84" s="86">
        <f t="shared" si="108"/>
        <v>15</v>
      </c>
      <c r="AU84" s="417"/>
      <c r="AV84" s="417">
        <f>SUM('Комунальні по юр. особам'!AX468,'Комунальні по юр. особам'!AX473,'Комунальні по юр. особам'!AX478,'Комунальні по юр. особам'!AX483,'Комунальні по юр. особам'!AX488,'Комунальні по юр. особам'!AX493,'Комунальні по юр. особам'!AX498,'Комунальні по юр. особам'!AX503,'Комунальні по юр. особам'!AX508,'Комунальні по юр. особам'!AX513,'Комунальні по юр. особам'!AX518,'Комунальні по юр. особам'!AX523,'Комунальні по юр. особам'!AX528,'Комунальні по юр. особам'!AX533,'Комунальні по юр. особам'!AX538,'Комунальні по юр. особам'!AX543)</f>
        <v>1</v>
      </c>
      <c r="AW84" s="417">
        <f>SUM('Комунальні по юр. особам'!AY468,'Комунальні по юр. особам'!AY473,'Комунальні по юр. особам'!AY478,'Комунальні по юр. особам'!AY483,'Комунальні по юр. особам'!AY488,'Комунальні по юр. особам'!AY493,'Комунальні по юр. особам'!AY498,'Комунальні по юр. особам'!AY503,'Комунальні по юр. особам'!AY508,'Комунальні по юр. особам'!AY513,'Комунальні по юр. особам'!AY518,'Комунальні по юр. особам'!AY523,'Комунальні по юр. особам'!AY528,'Комунальні по юр. особам'!AY533,'Комунальні по юр. особам'!AY538,'Комунальні по юр. особам'!AY543)</f>
        <v>1</v>
      </c>
      <c r="AX84" s="417"/>
      <c r="AY84" s="417">
        <f>SUM('Комунальні по юр. особам'!BA468,'Комунальні по юр. особам'!BA473,'Комунальні по юр. особам'!BA478,'Комунальні по юр. особам'!BA483,'Комунальні по юр. особам'!BA488,'Комунальні по юр. особам'!BA493,'Комунальні по юр. особам'!BA498,'Комунальні по юр. особам'!BA503,'Комунальні по юр. особам'!BA508,'Комунальні по юр. особам'!BA513,'Комунальні по юр. особам'!BA518,'Комунальні по юр. особам'!BA523,'Комунальні по юр. особам'!BA528,'Комунальні по юр. особам'!BA533,'Комунальні по юр. особам'!BA538,'Комунальні по юр. особам'!BA543)</f>
        <v>7</v>
      </c>
      <c r="AZ84" s="417">
        <f>SUM('Комунальні по юр. особам'!BB468,'Комунальні по юр. особам'!BB473,'Комунальні по юр. особам'!BB478,'Комунальні по юр. особам'!BB483,'Комунальні по юр. особам'!BB488,'Комунальні по юр. особам'!BB493,'Комунальні по юр. особам'!BB498,'Комунальні по юр. особам'!BB503,'Комунальні по юр. особам'!BB508,'Комунальні по юр. особам'!BB513,'Комунальні по юр. особам'!BB518,'Комунальні по юр. особам'!BB523,'Комунальні по юр. особам'!BB528,'Комунальні по юр. особам'!BB533,'Комунальні по юр. особам'!BB538,'Комунальні по юр. особам'!BB543)</f>
        <v>1</v>
      </c>
      <c r="BA84" s="417">
        <f>SUM('Комунальні по юр. особам'!BC468,'Комунальні по юр. особам'!BC473,'Комунальні по юр. особам'!BC478,'Комунальні по юр. особам'!BC483,'Комунальні по юр. особам'!BC488,'Комунальні по юр. особам'!BC493,'Комунальні по юр. особам'!BC498,'Комунальні по юр. особам'!BC503,'Комунальні по юр. особам'!BC508,'Комунальні по юр. особам'!BC513,'Комунальні по юр. особам'!BC518,'Комунальні по юр. особам'!BC523,'Комунальні по юр. особам'!BC528,'Комунальні по юр. особам'!BC533,'Комунальні по юр. особам'!BC538,'Комунальні по юр. особам'!BC543)</f>
        <v>3</v>
      </c>
      <c r="BB84" s="417">
        <f>SUM('Комунальні по юр. особам'!BD468,'Комунальні по юр. особам'!BD473,'Комунальні по юр. особам'!BD478,'Комунальні по юр. особам'!BD483,'Комунальні по юр. особам'!BD488,'Комунальні по юр. особам'!BD493,'Комунальні по юр. особам'!BD498,'Комунальні по юр. особам'!BD503,'Комунальні по юр. особам'!BD508,'Комунальні по юр. особам'!BD513,'Комунальні по юр. особам'!BD518,'Комунальні по юр. особам'!BD523,'Комунальні по юр. особам'!BD528,'Комунальні по юр. особам'!BD533,'Комунальні по юр. особам'!BD538,'Комунальні по юр. особам'!BD543)</f>
        <v>1</v>
      </c>
      <c r="BC84" s="511">
        <f>SUM('Комунальні по юр. особам'!BE468,'Комунальні по юр. особам'!BE473,'Комунальні по юр. особам'!BE478,'Комунальні по юр. особам'!BE483,'Комунальні по юр. особам'!BE488,'Комунальні по юр. особам'!BE493,'Комунальні по юр. особам'!BE498,'Комунальні по юр. особам'!BE503,'Комунальні по юр. особам'!BE508,'Комунальні по юр. особам'!BE513,'Комунальні по юр. особам'!BE518,'Комунальні по юр. особам'!BE523,'Комунальні по юр. особам'!BE528,'Комунальні по юр. особам'!BE533,'Комунальні по юр. особам'!BE538,'Комунальні по юр. особам'!BE543)</f>
        <v>1</v>
      </c>
    </row>
    <row r="85" spans="1:55" ht="33.75" customHeight="1" thickBot="1" x14ac:dyDescent="0.35">
      <c r="A85" s="702"/>
      <c r="B85" s="191" t="s">
        <v>80</v>
      </c>
      <c r="C85" s="678"/>
      <c r="D85" s="734"/>
      <c r="E85" s="128">
        <f t="shared" si="105"/>
        <v>0</v>
      </c>
      <c r="F85" s="129">
        <f t="shared" si="106"/>
        <v>0</v>
      </c>
      <c r="G85" s="424"/>
      <c r="H85" s="424"/>
      <c r="I85" s="424"/>
      <c r="J85" s="163"/>
      <c r="K85" s="513">
        <f t="shared" si="107"/>
        <v>0</v>
      </c>
      <c r="L85" s="421"/>
      <c r="M85" s="421"/>
      <c r="N85" s="421"/>
      <c r="O85" s="421"/>
      <c r="P85" s="423"/>
      <c r="Q85" s="422">
        <f>SUM('Комунальні по юр. особам'!S469,'Комунальні по юр. особам'!S474,'Комунальні по юр. особам'!S479,'Комунальні по юр. особам'!S484,'Комунальні по юр. особам'!S489,'Комунальні по юр. особам'!S494,'Комунальні по юр. особам'!S499,'Комунальні по юр. особам'!S504,'Комунальні по юр. особам'!S509,'Комунальні по юр. особам'!S514,'Комунальні по юр. особам'!S519,'Комунальні по юр. особам'!S524,'Комунальні по юр. особам'!S529,'Комунальні по юр. особам'!S534,'Комунальні по юр. особам'!S539,'Комунальні по юр. особам'!S544)</f>
        <v>0</v>
      </c>
      <c r="R85" s="421"/>
      <c r="S85" s="421"/>
      <c r="T85" s="421"/>
      <c r="U85" s="421"/>
      <c r="V85" s="423"/>
      <c r="W85" s="422"/>
      <c r="X85" s="423"/>
      <c r="Y85" s="101"/>
      <c r="Z85" s="424"/>
      <c r="AA85" s="424"/>
      <c r="AB85" s="424"/>
      <c r="AC85" s="424"/>
      <c r="AD85" s="102"/>
      <c r="AE85" s="425"/>
      <c r="AF85" s="426"/>
      <c r="AG85" s="560"/>
      <c r="AH85" s="548">
        <f>SUM(AO85:AS85)</f>
        <v>0</v>
      </c>
      <c r="AI85" s="105" t="s">
        <v>75</v>
      </c>
      <c r="AJ85" s="92" t="s">
        <v>75</v>
      </c>
      <c r="AK85" s="106" t="s">
        <v>75</v>
      </c>
      <c r="AL85" s="103" t="s">
        <v>75</v>
      </c>
      <c r="AM85" s="92" t="s">
        <v>77</v>
      </c>
      <c r="AN85" s="106" t="s">
        <v>77</v>
      </c>
      <c r="AO85" s="427"/>
      <c r="AP85" s="428"/>
      <c r="AQ85" s="428"/>
      <c r="AR85" s="428"/>
      <c r="AS85" s="429"/>
      <c r="AT85" s="514">
        <f t="shared" si="108"/>
        <v>0</v>
      </c>
      <c r="AU85" s="421"/>
      <c r="AV85" s="421"/>
      <c r="AW85" s="421"/>
      <c r="AX85" s="421"/>
      <c r="AY85" s="421"/>
      <c r="AZ85" s="421"/>
      <c r="BA85" s="421"/>
      <c r="BB85" s="421"/>
      <c r="BC85" s="515"/>
    </row>
    <row r="86" spans="1:55" ht="33.75" customHeight="1" thickBot="1" x14ac:dyDescent="0.35">
      <c r="A86" s="703"/>
      <c r="B86" s="766" t="s">
        <v>478</v>
      </c>
      <c r="C86" s="695"/>
      <c r="D86" s="767"/>
      <c r="E86" s="434">
        <f t="shared" ref="E86:AD86" si="109">SUM(E81:E85)</f>
        <v>1268</v>
      </c>
      <c r="F86" s="433">
        <f t="shared" si="109"/>
        <v>19</v>
      </c>
      <c r="G86" s="430">
        <f t="shared" si="109"/>
        <v>15</v>
      </c>
      <c r="H86" s="430">
        <f t="shared" si="109"/>
        <v>3</v>
      </c>
      <c r="I86" s="430">
        <f t="shared" si="109"/>
        <v>1</v>
      </c>
      <c r="J86" s="494">
        <f t="shared" si="109"/>
        <v>0</v>
      </c>
      <c r="K86" s="437">
        <f t="shared" si="109"/>
        <v>1253</v>
      </c>
      <c r="L86" s="430">
        <f t="shared" si="109"/>
        <v>1063</v>
      </c>
      <c r="M86" s="430">
        <f t="shared" si="109"/>
        <v>0</v>
      </c>
      <c r="N86" s="430">
        <f t="shared" si="109"/>
        <v>135</v>
      </c>
      <c r="O86" s="430">
        <f t="shared" si="109"/>
        <v>0</v>
      </c>
      <c r="P86" s="434">
        <f t="shared" si="109"/>
        <v>55</v>
      </c>
      <c r="Q86" s="433">
        <f t="shared" si="109"/>
        <v>70</v>
      </c>
      <c r="R86" s="430">
        <f t="shared" si="109"/>
        <v>0</v>
      </c>
      <c r="S86" s="430">
        <f t="shared" si="109"/>
        <v>0</v>
      </c>
      <c r="T86" s="430">
        <f t="shared" si="109"/>
        <v>1048</v>
      </c>
      <c r="U86" s="430">
        <f t="shared" si="109"/>
        <v>0</v>
      </c>
      <c r="V86" s="434">
        <f t="shared" si="109"/>
        <v>135</v>
      </c>
      <c r="W86" s="433">
        <f t="shared" si="109"/>
        <v>1069</v>
      </c>
      <c r="X86" s="434">
        <f t="shared" si="109"/>
        <v>184</v>
      </c>
      <c r="Y86" s="433">
        <f t="shared" si="109"/>
        <v>0</v>
      </c>
      <c r="Z86" s="430">
        <f t="shared" si="109"/>
        <v>431</v>
      </c>
      <c r="AA86" s="430">
        <f t="shared" si="109"/>
        <v>410</v>
      </c>
      <c r="AB86" s="430">
        <f t="shared" si="109"/>
        <v>99</v>
      </c>
      <c r="AC86" s="430">
        <f t="shared" si="109"/>
        <v>502</v>
      </c>
      <c r="AD86" s="434">
        <f t="shared" si="109"/>
        <v>80</v>
      </c>
      <c r="AE86" s="435">
        <f t="shared" ref="AE86:AG86" si="110">AVERAGE(AE81,AE84)</f>
        <v>42.928571428571431</v>
      </c>
      <c r="AF86" s="436">
        <f t="shared" si="110"/>
        <v>17.285714285714285</v>
      </c>
      <c r="AG86" s="501">
        <f t="shared" si="110"/>
        <v>58.535714285714285</v>
      </c>
      <c r="AH86" s="549">
        <f t="shared" ref="AH86:BC86" si="111">SUM(AH81:AH85)</f>
        <v>1253</v>
      </c>
      <c r="AI86" s="437">
        <f t="shared" si="111"/>
        <v>0</v>
      </c>
      <c r="AJ86" s="430">
        <f t="shared" si="111"/>
        <v>0</v>
      </c>
      <c r="AK86" s="434">
        <f t="shared" si="111"/>
        <v>0</v>
      </c>
      <c r="AL86" s="433">
        <f t="shared" si="111"/>
        <v>14</v>
      </c>
      <c r="AM86" s="430">
        <f t="shared" si="111"/>
        <v>40</v>
      </c>
      <c r="AN86" s="434">
        <f t="shared" si="111"/>
        <v>2</v>
      </c>
      <c r="AO86" s="433">
        <f t="shared" si="111"/>
        <v>108</v>
      </c>
      <c r="AP86" s="430">
        <f t="shared" si="111"/>
        <v>199</v>
      </c>
      <c r="AQ86" s="430">
        <f t="shared" si="111"/>
        <v>416</v>
      </c>
      <c r="AR86" s="430">
        <f t="shared" si="111"/>
        <v>266</v>
      </c>
      <c r="AS86" s="434">
        <f t="shared" si="111"/>
        <v>208</v>
      </c>
      <c r="AT86" s="433">
        <f t="shared" si="111"/>
        <v>15</v>
      </c>
      <c r="AU86" s="430">
        <f t="shared" si="111"/>
        <v>0</v>
      </c>
      <c r="AV86" s="430">
        <f t="shared" si="111"/>
        <v>1</v>
      </c>
      <c r="AW86" s="430">
        <f t="shared" si="111"/>
        <v>1</v>
      </c>
      <c r="AX86" s="430">
        <f t="shared" si="111"/>
        <v>0</v>
      </c>
      <c r="AY86" s="430">
        <f t="shared" si="111"/>
        <v>7</v>
      </c>
      <c r="AZ86" s="430">
        <f t="shared" si="111"/>
        <v>1</v>
      </c>
      <c r="BA86" s="430">
        <f t="shared" si="111"/>
        <v>3</v>
      </c>
      <c r="BB86" s="430">
        <f t="shared" si="111"/>
        <v>1</v>
      </c>
      <c r="BC86" s="494">
        <f t="shared" si="111"/>
        <v>1</v>
      </c>
    </row>
    <row r="87" spans="1:55" ht="33.75" customHeight="1" x14ac:dyDescent="0.3">
      <c r="A87" s="769" t="s">
        <v>290</v>
      </c>
      <c r="B87" s="189" t="s">
        <v>74</v>
      </c>
      <c r="C87" s="770">
        <f>SUM('Комунальні по юр. особам'!E545:E549,'Комунальні по юр. особам'!E550:E554,'Комунальні по юр. особам'!E555:E559,'Комунальні по юр. особам'!E560:E564,'Комунальні по юр. особам'!E565:E569,'Комунальні по юр. особам'!E570:E574,'Комунальні по юр. особам'!E575:E579,'Комунальні по юр. особам'!E580:E584)</f>
        <v>1128</v>
      </c>
      <c r="D87" s="771">
        <f>C87-SUM(K87:K91)</f>
        <v>21</v>
      </c>
      <c r="E87" s="53">
        <f t="shared" ref="E87:E91" si="112">SUM(K87,AT87)</f>
        <v>128</v>
      </c>
      <c r="F87" s="54">
        <f t="shared" ref="F87:F91" si="113">SUM(G87:J87)</f>
        <v>3</v>
      </c>
      <c r="G87" s="55"/>
      <c r="H87" s="55">
        <f>SUM('Комунальні по юр. особам'!J545,'Комунальні по юр. особам'!J550,'Комунальні по юр. особам'!J555,'Комунальні по юр. особам'!J560,'Комунальні по юр. особам'!J565,'Комунальні по юр. особам'!J570,'Комунальні по юр. особам'!J575,'Комунальні по юр. особам'!J580)</f>
        <v>3</v>
      </c>
      <c r="I87" s="55"/>
      <c r="J87" s="70"/>
      <c r="K87" s="507">
        <f t="shared" ref="K87:K91" si="114">IF(AND(SUM(L87:P87)=SUM(W87:X87),SUM(Q87:V87)=SUM(W87:X87)),SUM(L87:P87),"ПЕРЕВІРТЕ ПРАВИЛЬНІСТЬ ДАНИХ")</f>
        <v>125</v>
      </c>
      <c r="L87" s="413">
        <f>SUM('Комунальні по юр. особам'!N545,'Комунальні по юр. особам'!N550,'Комунальні по юр. особам'!N555,'Комунальні по юр. особам'!N560,'Комунальні по юр. особам'!N565,'Комунальні по юр. особам'!N570,'Комунальні по юр. особам'!N575,'Комунальні по юр. особам'!N580)</f>
        <v>125</v>
      </c>
      <c r="M87" s="413"/>
      <c r="N87" s="413"/>
      <c r="O87" s="413"/>
      <c r="P87" s="415"/>
      <c r="Q87" s="414">
        <f>SUM('Комунальні по юр. особам'!S545,'Комунальні по юр. особам'!S550,'Комунальні по юр. особам'!S555,'Комунальні по юр. особам'!S560,'Комунальні по юр. особам'!S565,'Комунальні по юр. особам'!S570,'Комунальні по юр. особам'!S575,'Комунальні по юр. особам'!S580)</f>
        <v>6</v>
      </c>
      <c r="R87" s="413"/>
      <c r="S87" s="413"/>
      <c r="T87" s="413">
        <f>SUM('Комунальні по юр. особам'!V545,'Комунальні по юр. особам'!V550,'Комунальні по юр. особам'!V555,'Комунальні по юр. особам'!V560,'Комунальні по юр. особам'!V565,'Комунальні по юр. особам'!V570,'Комунальні по юр. особам'!V575,'Комунальні по юр. особам'!V580)</f>
        <v>100</v>
      </c>
      <c r="U87" s="413">
        <f>SUM('Комунальні по юр. особам'!W545,'Комунальні по юр. особам'!W550,'Комунальні по юр. особам'!W555,'Комунальні по юр. особам'!W560,'Комунальні по юр. особам'!W565,'Комунальні по юр. особам'!W570,'Комунальні по юр. особам'!W575,'Комунальні по юр. особам'!W580)</f>
        <v>19</v>
      </c>
      <c r="V87" s="415"/>
      <c r="W87" s="414">
        <f>SUM('Комунальні по юр. особам'!Y545,'Комунальні по юр. особам'!Y550,'Комунальні по юр. особам'!Y555,'Комунальні по юр. особам'!Y560,'Комунальні по юр. особам'!Y565,'Комунальні по юр. особам'!Y570,'Комунальні по юр. особам'!Y575,'Комунальні по юр. особам'!Y580)</f>
        <v>96</v>
      </c>
      <c r="X87" s="415">
        <f>SUM('Комунальні по юр. особам'!Z545,'Комунальні по юр. особам'!Z550,'Комунальні по юр. особам'!Z555,'Комунальні по юр. особам'!Z560,'Комунальні по юр. особам'!Z565,'Комунальні по юр. особам'!Z570,'Комунальні по юр. особам'!Z575,'Комунальні по юр. особам'!Z580)</f>
        <v>29</v>
      </c>
      <c r="Y87" s="414"/>
      <c r="Z87" s="413">
        <f>SUM('Комунальні по юр. особам'!AB545,'Комунальні по юр. особам'!AB550,'Комунальні по юр. особам'!AB555,'Комунальні по юр. особам'!AB560,'Комунальні по юр. особам'!AB565,'Комунальні по юр. особам'!AB570,'Комунальні по юр. особам'!AB575,'Комунальні по юр. особам'!AB580)</f>
        <v>59</v>
      </c>
      <c r="AA87" s="413">
        <f>SUM('Комунальні по юр. особам'!AC545,'Комунальні по юр. особам'!AC550,'Комунальні по юр. особам'!AC555,'Комунальні по юр. особам'!AC560,'Комунальні по юр. особам'!AC565,'Комунальні по юр. особам'!AC570,'Комунальні по юр. особам'!AC575,'Комунальні по юр. особам'!AC580)</f>
        <v>59</v>
      </c>
      <c r="AB87" s="413">
        <f>SUM('Комунальні по юр. особам'!AD545,'Комунальні по юр. особам'!AD550,'Комунальні по юр. особам'!AD555,'Комунальні по юр. особам'!AD560,'Комунальні по юр. особам'!AD565,'Комунальні по юр. особам'!AD570,'Комунальні по юр. особам'!AD575,'Комунальні по юр. особам'!AD580)</f>
        <v>8</v>
      </c>
      <c r="AC87" s="413">
        <f>SUM('Комунальні по юр. особам'!AE545,'Комунальні по юр. особам'!AE550,'Комунальні по юр. особам'!AE555,'Комунальні по юр. особам'!AE560,'Комунальні по юр. особам'!AE565,'Комунальні по юр. особам'!AE570,'Комунальні по юр. особам'!AE575,'Комунальні по юр. особам'!AE580)</f>
        <v>78</v>
      </c>
      <c r="AD87" s="415">
        <f>SUM('Комунальні по юр. особам'!AF545,'Комунальні по юр. особам'!AF550,'Комунальні по юр. особам'!AF555,'Комунальні по юр. особам'!AF560,'Комунальні по юр. особам'!AF565,'Комунальні по юр. особам'!AF570,'Комунальні по юр. особам'!AF575,'Комунальні по юр. особам'!AF580)</f>
        <v>5</v>
      </c>
      <c r="AE87" s="171">
        <f>AVERAGE('Комунальні по юр. особам'!AG545,'Комунальні по юр. особам'!AG550,'Комунальні по юр. особам'!AG555,'Комунальні по юр. особам'!AG560,'Комунальні по юр. особам'!AG565,'Комунальні по юр. особам'!AG570,'Комунальні по юр. особам'!AG575,'Комунальні по юр. особам'!AG580)</f>
        <v>48.6</v>
      </c>
      <c r="AF87" s="416">
        <f>AVERAGE('Комунальні по юр. особам'!AH545,'Комунальні по юр. особам'!AH550,'Комунальні по юр. особам'!AH555,'Комунальні по юр. особам'!AH560,'Комунальні по юр. особам'!AH565,'Комунальні по юр. особам'!AH570,'Комунальні по юр. особам'!AH575,'Комунальні по юр. особам'!AH580)</f>
        <v>29.22</v>
      </c>
      <c r="AG87" s="558">
        <f>AVERAGE('Комунальні по юр. особам'!AI545,'Комунальні по юр. особам'!AI550,'Комунальні по юр. особам'!AI555,'Комунальні по юр. особам'!AI560,'Комунальні по юр. особам'!AI565,'Комунальні по юр. особам'!AI570,'Комунальні по юр. особам'!AI575,'Комунальні по юр. особам'!AI580)</f>
        <v>13.16</v>
      </c>
      <c r="AH87" s="545">
        <f>SUM(AL87:AN87)</f>
        <v>125</v>
      </c>
      <c r="AI87" s="69" t="s">
        <v>75</v>
      </c>
      <c r="AJ87" s="55" t="s">
        <v>75</v>
      </c>
      <c r="AK87" s="70" t="s">
        <v>75</v>
      </c>
      <c r="AL87" s="67">
        <f>SUM('Комунальні по юр. особам'!AN545,'Комунальні по юр. особам'!AN550,'Комунальні по юр. особам'!AN555,'Комунальні по юр. особам'!AN560,'Комунальні по юр. особам'!AN565,'Комунальні по юр. особам'!AN570,'Комунальні по юр. особам'!AN575,'Комунальні по юр. особам'!AN580)</f>
        <v>9</v>
      </c>
      <c r="AM87" s="55">
        <f>SUM('Комунальні по юр. особам'!AO545,'Комунальні по юр. особам'!AO550,'Комунальні по юр. особам'!AO555,'Комунальні по юр. особам'!AO560,'Комунальні по юр. особам'!AO565,'Комунальні по юр. особам'!AO570,'Комунальні по юр. особам'!AO575,'Комунальні по юр. особам'!AO580)</f>
        <v>99</v>
      </c>
      <c r="AN87" s="56">
        <f>SUM('Комунальні по юр. особам'!AP545,'Комунальні по юр. особам'!AP550,'Комунальні по юр. особам'!AP555,'Комунальні по юр. особам'!AP560,'Комунальні по юр. особам'!AP565,'Комунальні по юр. особам'!AP570,'Комунальні по юр. особам'!AP575,'Комунальні по юр. особам'!AP580)</f>
        <v>17</v>
      </c>
      <c r="AO87" s="67" t="s">
        <v>75</v>
      </c>
      <c r="AP87" s="55" t="s">
        <v>75</v>
      </c>
      <c r="AQ87" s="55" t="s">
        <v>75</v>
      </c>
      <c r="AR87" s="55" t="s">
        <v>75</v>
      </c>
      <c r="AS87" s="56" t="s">
        <v>75</v>
      </c>
      <c r="AT87" s="71">
        <f t="shared" ref="AT87:AT91" si="115">SUM(AU87:BC87)</f>
        <v>3</v>
      </c>
      <c r="AU87" s="413"/>
      <c r="AV87" s="413">
        <f>SUM('Комунальні по юр. особам'!AX545,'Комунальні по юр. особам'!AX550,'Комунальні по юр. особам'!AX555,'Комунальні по юр. особам'!AX560,'Комунальні по юр. особам'!AX565,'Комунальні по юр. особам'!AX570,'Комунальні по юр. особам'!AX575,'Комунальні по юр. особам'!AX580)</f>
        <v>1</v>
      </c>
      <c r="AW87" s="413"/>
      <c r="AX87" s="413"/>
      <c r="AY87" s="413">
        <f>SUM('Комунальні по юр. особам'!BA545,'Комунальні по юр. особам'!BA550,'Комунальні по юр. особам'!BA555,'Комунальні по юр. особам'!BA560,'Комунальні по юр. особам'!BA565,'Комунальні по юр. особам'!BA570,'Комунальні по юр. особам'!BA575,'Комунальні по юр. особам'!BA580)</f>
        <v>2</v>
      </c>
      <c r="AZ87" s="413"/>
      <c r="BA87" s="413"/>
      <c r="BB87" s="413"/>
      <c r="BC87" s="508"/>
    </row>
    <row r="88" spans="1:55" ht="33.75" customHeight="1" x14ac:dyDescent="0.3">
      <c r="A88" s="702"/>
      <c r="B88" s="190" t="s">
        <v>76</v>
      </c>
      <c r="C88" s="678"/>
      <c r="D88" s="672"/>
      <c r="E88" s="73">
        <f t="shared" si="112"/>
        <v>0</v>
      </c>
      <c r="F88" s="74">
        <f t="shared" si="113"/>
        <v>0</v>
      </c>
      <c r="G88" s="75"/>
      <c r="H88" s="75"/>
      <c r="I88" s="75"/>
      <c r="J88" s="85"/>
      <c r="K88" s="510">
        <f t="shared" si="114"/>
        <v>0</v>
      </c>
      <c r="L88" s="417"/>
      <c r="M88" s="417"/>
      <c r="N88" s="417"/>
      <c r="O88" s="417"/>
      <c r="P88" s="419"/>
      <c r="Q88" s="418"/>
      <c r="R88" s="417"/>
      <c r="S88" s="417"/>
      <c r="T88" s="417"/>
      <c r="U88" s="417"/>
      <c r="V88" s="419"/>
      <c r="W88" s="418"/>
      <c r="X88" s="419"/>
      <c r="Y88" s="418"/>
      <c r="Z88" s="417"/>
      <c r="AA88" s="417"/>
      <c r="AB88" s="417"/>
      <c r="AC88" s="417"/>
      <c r="AD88" s="419"/>
      <c r="AE88" s="158"/>
      <c r="AF88" s="174"/>
      <c r="AG88" s="559"/>
      <c r="AH88" s="546">
        <f>SUM(AL88:AN88)</f>
        <v>0</v>
      </c>
      <c r="AI88" s="84" t="s">
        <v>77</v>
      </c>
      <c r="AJ88" s="75" t="s">
        <v>77</v>
      </c>
      <c r="AK88" s="85" t="s">
        <v>77</v>
      </c>
      <c r="AL88" s="82"/>
      <c r="AM88" s="75"/>
      <c r="AN88" s="76"/>
      <c r="AO88" s="82" t="s">
        <v>75</v>
      </c>
      <c r="AP88" s="75" t="s">
        <v>75</v>
      </c>
      <c r="AQ88" s="75" t="s">
        <v>75</v>
      </c>
      <c r="AR88" s="75" t="s">
        <v>75</v>
      </c>
      <c r="AS88" s="76" t="s">
        <v>75</v>
      </c>
      <c r="AT88" s="86">
        <f t="shared" si="115"/>
        <v>0</v>
      </c>
      <c r="AU88" s="417"/>
      <c r="AV88" s="417"/>
      <c r="AW88" s="417"/>
      <c r="AX88" s="417"/>
      <c r="AY88" s="417"/>
      <c r="AZ88" s="417"/>
      <c r="BA88" s="417"/>
      <c r="BB88" s="417"/>
      <c r="BC88" s="511"/>
    </row>
    <row r="89" spans="1:55" ht="33.75" customHeight="1" x14ac:dyDescent="0.3">
      <c r="A89" s="702"/>
      <c r="B89" s="190" t="s">
        <v>78</v>
      </c>
      <c r="C89" s="678"/>
      <c r="D89" s="672"/>
      <c r="E89" s="73">
        <f t="shared" si="112"/>
        <v>0</v>
      </c>
      <c r="F89" s="74">
        <f t="shared" si="113"/>
        <v>0</v>
      </c>
      <c r="G89" s="75"/>
      <c r="H89" s="75"/>
      <c r="I89" s="75"/>
      <c r="J89" s="85"/>
      <c r="K89" s="510">
        <f t="shared" si="114"/>
        <v>0</v>
      </c>
      <c r="L89" s="417"/>
      <c r="M89" s="417"/>
      <c r="N89" s="417"/>
      <c r="O89" s="417"/>
      <c r="P89" s="419"/>
      <c r="Q89" s="418"/>
      <c r="R89" s="417"/>
      <c r="S89" s="417"/>
      <c r="T89" s="417"/>
      <c r="U89" s="417"/>
      <c r="V89" s="419"/>
      <c r="W89" s="418"/>
      <c r="X89" s="419"/>
      <c r="Y89" s="418"/>
      <c r="Z89" s="417"/>
      <c r="AA89" s="417"/>
      <c r="AB89" s="417"/>
      <c r="AC89" s="417"/>
      <c r="AD89" s="419"/>
      <c r="AE89" s="158"/>
      <c r="AF89" s="174"/>
      <c r="AG89" s="559"/>
      <c r="AH89" s="546">
        <f>SUM(AI89:AK89)</f>
        <v>0</v>
      </c>
      <c r="AI89" s="84"/>
      <c r="AJ89" s="75"/>
      <c r="AK89" s="76"/>
      <c r="AL89" s="82" t="s">
        <v>75</v>
      </c>
      <c r="AM89" s="75" t="s">
        <v>75</v>
      </c>
      <c r="AN89" s="85" t="s">
        <v>75</v>
      </c>
      <c r="AO89" s="82" t="s">
        <v>75</v>
      </c>
      <c r="AP89" s="75" t="s">
        <v>75</v>
      </c>
      <c r="AQ89" s="75" t="s">
        <v>75</v>
      </c>
      <c r="AR89" s="75" t="s">
        <v>75</v>
      </c>
      <c r="AS89" s="76" t="s">
        <v>75</v>
      </c>
      <c r="AT89" s="86">
        <f t="shared" si="115"/>
        <v>0</v>
      </c>
      <c r="AU89" s="417"/>
      <c r="AV89" s="417"/>
      <c r="AW89" s="417"/>
      <c r="AX89" s="417"/>
      <c r="AY89" s="417"/>
      <c r="AZ89" s="417"/>
      <c r="BA89" s="417"/>
      <c r="BB89" s="417"/>
      <c r="BC89" s="511"/>
    </row>
    <row r="90" spans="1:55" ht="33.75" customHeight="1" x14ac:dyDescent="0.3">
      <c r="A90" s="702"/>
      <c r="B90" s="190" t="s">
        <v>79</v>
      </c>
      <c r="C90" s="678"/>
      <c r="D90" s="672"/>
      <c r="E90" s="73">
        <f t="shared" si="112"/>
        <v>1006</v>
      </c>
      <c r="F90" s="74">
        <f t="shared" si="113"/>
        <v>44</v>
      </c>
      <c r="G90" s="75">
        <f>SUM('Комунальні по юр. особам'!I548,'Комунальні по юр. особам'!I553,'Комунальні по юр. особам'!I558,'Комунальні по юр. особам'!I563,'Комунальні по юр. особам'!I568,'Комунальні по юр. особам'!I573,'Комунальні по юр. особам'!I578,'Комунальні по юр. особам'!I583)</f>
        <v>15</v>
      </c>
      <c r="H90" s="75">
        <f>SUM('Комунальні по юр. особам'!J548,'Комунальні по юр. особам'!J553,'Комунальні по юр. особам'!J558,'Комунальні по юр. особам'!J563,'Комунальні по юр. особам'!J568,'Комунальні по юр. особам'!J573,'Комунальні по юр. особам'!J578,'Комунальні по юр. особам'!J583)</f>
        <v>20</v>
      </c>
      <c r="I90" s="75">
        <f>SUM('Комунальні по юр. особам'!K548,'Комунальні по юр. особам'!K553,'Комунальні по юр. особам'!K558,'Комунальні по юр. особам'!K563,'Комунальні по юр. особам'!K568,'Комунальні по юр. особам'!K573,'Комунальні по юр. особам'!K578,'Комунальні по юр. особам'!K583)</f>
        <v>8</v>
      </c>
      <c r="J90" s="85">
        <f>SUM('Комунальні по юр. особам'!L548,'Комунальні по юр. особам'!L553,'Комунальні по юр. особам'!L558,'Комунальні по юр. особам'!L563,'Комунальні по юр. особам'!L568,'Комунальні по юр. особам'!L573,'Комунальні по юр. особам'!L578,'Комунальні по юр. особам'!L583)</f>
        <v>1</v>
      </c>
      <c r="K90" s="510">
        <f t="shared" si="114"/>
        <v>982</v>
      </c>
      <c r="L90" s="417">
        <f>SUM('Комунальні по юр. особам'!N548,'Комунальні по юр. особам'!N553,'Комунальні по юр. особам'!N558,'Комунальні по юр. особам'!N563,'Комунальні по юр. особам'!N568,'Комунальні по юр. особам'!N573,'Комунальні по юр. особам'!N578,'Комунальні по юр. особам'!N583)</f>
        <v>982</v>
      </c>
      <c r="M90" s="417"/>
      <c r="N90" s="417"/>
      <c r="O90" s="417"/>
      <c r="P90" s="419"/>
      <c r="Q90" s="418">
        <f>SUM('Комунальні по юр. особам'!S548,'Комунальні по юр. особам'!S553,'Комунальні по юр. особам'!S558,'Комунальні по юр. особам'!S563,'Комунальні по юр. особам'!S568,'Комунальні по юр. особам'!S573,'Комунальні по юр. особам'!S578,'Комунальні по юр. особам'!S583)</f>
        <v>107</v>
      </c>
      <c r="R90" s="417"/>
      <c r="S90" s="417"/>
      <c r="T90" s="417">
        <f>SUM('Комунальні по юр. особам'!V548,'Комунальні по юр. особам'!V553,'Комунальні по юр. особам'!V558,'Комунальні по юр. особам'!V563,'Комунальні по юр. особам'!V568,'Комунальні по юр. особам'!V573,'Комунальні по юр. особам'!V578,'Комунальні по юр. особам'!V583)</f>
        <v>827</v>
      </c>
      <c r="U90" s="417">
        <f>SUM('Комунальні по юр. особам'!W548,'Комунальні по юр. особам'!W553,'Комунальні по юр. особам'!W558,'Комунальні по юр. особам'!W563,'Комунальні по юр. особам'!W568,'Комунальні по юр. особам'!W573,'Комунальні по юр. особам'!W578,'Комунальні по юр. особам'!W583)</f>
        <v>48</v>
      </c>
      <c r="V90" s="419"/>
      <c r="W90" s="418">
        <f>SUM('Комунальні по юр. особам'!Y548,'Комунальні по юр. особам'!Y553,'Комунальні по юр. особам'!Y558,'Комунальні по юр. особам'!Y563,'Комунальні по юр. особам'!Y568,'Комунальні по юр. особам'!Y573,'Комунальні по юр. особам'!Y578,'Комунальні по юр. особам'!Y583)</f>
        <v>841</v>
      </c>
      <c r="X90" s="419">
        <f>SUM('Комунальні по юр. особам'!Z548,'Комунальні по юр. особам'!Z553,'Комунальні по юр. особам'!Z558,'Комунальні по юр. особам'!Z563,'Комунальні по юр. особам'!Z568,'Комунальні по юр. особам'!Z573,'Комунальні по юр. особам'!Z578,'Комунальні по юр. особам'!Z583)</f>
        <v>141</v>
      </c>
      <c r="Y90" s="418"/>
      <c r="Z90" s="417">
        <f>SUM('Комунальні по юр. особам'!AB548,'Комунальні по юр. особам'!AB553,'Комунальні по юр. особам'!AB558,'Комунальні по юр. особам'!AB563,'Комунальні по юр. особам'!AB568,'Комунальні по юр. особам'!AB573,'Комунальні по юр. особам'!AB578,'Комунальні по юр. особам'!AB583)</f>
        <v>371</v>
      </c>
      <c r="AA90" s="417">
        <f>SUM('Комунальні по юр. особам'!AC548,'Комунальні по юр. особам'!AC553,'Комунальні по юр. особам'!AC558,'Комунальні по юр. особам'!AC563,'Комунальні по юр. особам'!AC568,'Комунальні по юр. особам'!AC573,'Комунальні по юр. особам'!AC578,'Комунальні по юр. особам'!AC583)</f>
        <v>367</v>
      </c>
      <c r="AB90" s="417">
        <f>SUM('Комунальні по юр. особам'!AD548,'Комунальні по юр. особам'!AD553,'Комунальні по юр. особам'!AD558,'Комунальні по юр. особам'!AD563,'Комунальні по юр. особам'!AD568,'Комунальні по юр. особам'!AD573,'Комунальні по юр. особам'!AD578,'Комунальні по юр. особам'!AD583)</f>
        <v>40</v>
      </c>
      <c r="AC90" s="417">
        <f>SUM('Комунальні по юр. особам'!AE548,'Комунальні по юр. особам'!AE553,'Комунальні по юр. особам'!AE558,'Комунальні по юр. особам'!AE563,'Комунальні по юр. особам'!AE568,'Комунальні по юр. особам'!AE573,'Комунальні по юр. особам'!AE578,'Комунальні по юр. особам'!AE583)</f>
        <v>478</v>
      </c>
      <c r="AD90" s="419">
        <f>SUM('Комунальні по юр. особам'!AF548,'Комунальні по юр. особам'!AF553,'Комунальні по юр. особам'!AF558,'Комунальні по юр. особам'!AF563,'Комунальні по юр. особам'!AF568,'Комунальні по юр. особам'!AF573,'Комунальні по юр. особам'!AF578,'Комунальні по юр. особам'!AF583)</f>
        <v>45</v>
      </c>
      <c r="AE90" s="158">
        <f>AVERAGE('Комунальні по юр. особам'!AG548,'Комунальні по юр. особам'!AG553,'Комунальні по юр. особам'!AG558,'Комунальні по юр. особам'!AG563,'Комунальні по юр. особам'!AG568,'Комунальні по юр. особам'!AG573,'Комунальні по юр. особам'!AG578,'Комунальні по юр. особам'!AG583)</f>
        <v>41.171250000000001</v>
      </c>
      <c r="AF90" s="174">
        <f>AVERAGE('Комунальні по юр. особам'!AH548,'Комунальні по юр. особам'!AH553,'Комунальні по юр. особам'!AH558,'Комунальні по юр. особам'!AH563,'Комунальні по юр. особам'!AH568,'Комунальні по юр. особам'!AH573,'Комунальні по юр. особам'!AH578,'Комунальні по юр. особам'!AH583)</f>
        <v>21.405714285714286</v>
      </c>
      <c r="AG90" s="559">
        <f>AVERAGE('Комунальні по юр. особам'!AI548,'Комунальні по юр. особам'!AI553,'Комунальні по юр. особам'!AI558,'Комунальні по юр. особам'!AI563,'Комунальні по юр. особам'!AI568,'Комунальні по юр. особам'!AI573,'Комунальні по юр. особам'!AI578,'Комунальні по юр. особам'!AI583)</f>
        <v>99.05</v>
      </c>
      <c r="AH90" s="547">
        <f>SUM(AO90:AS90)</f>
        <v>982</v>
      </c>
      <c r="AI90" s="84" t="s">
        <v>77</v>
      </c>
      <c r="AJ90" s="75" t="s">
        <v>77</v>
      </c>
      <c r="AK90" s="85" t="s">
        <v>77</v>
      </c>
      <c r="AL90" s="82" t="s">
        <v>75</v>
      </c>
      <c r="AM90" s="75" t="s">
        <v>75</v>
      </c>
      <c r="AN90" s="85" t="s">
        <v>75</v>
      </c>
      <c r="AO90" s="122">
        <f>SUM('Комунальні по юр. особам'!AQ548,'Комунальні по юр. особам'!AQ553,'Комунальні по юр. особам'!AQ558,'Комунальні по юр. особам'!AQ563,'Комунальні по юр. особам'!AQ568,'Комунальні по юр. особам'!AQ573,'Комунальні по юр. особам'!AQ578,'Комунальні по юр. особам'!AQ583)</f>
        <v>52</v>
      </c>
      <c r="AP90" s="123">
        <f>SUM('Комунальні по юр. особам'!AR548,'Комунальні по юр. особам'!AR553,'Комунальні по юр. особам'!AR558,'Комунальні по юр. особам'!AR563,'Комунальні по юр. особам'!AR568,'Комунальні по юр. особам'!AR573,'Комунальні по юр. особам'!AR578,'Комунальні по юр. особам'!AR583)</f>
        <v>134</v>
      </c>
      <c r="AQ90" s="123">
        <f>SUM('Комунальні по юр. особам'!AS548,'Комунальні по юр. особам'!AS553,'Комунальні по юр. особам'!AS558,'Комунальні по юр. особам'!AS563,'Комунальні по юр. особам'!AS568,'Комунальні по юр. особам'!AS573,'Комунальні по юр. особам'!AS578,'Комунальні по юр. особам'!AS583)</f>
        <v>598</v>
      </c>
      <c r="AR90" s="123">
        <f>SUM('Комунальні по юр. особам'!AT548,'Комунальні по юр. особам'!AT553,'Комунальні по юр. особам'!AT558,'Комунальні по юр. особам'!AT563,'Комунальні по юр. особам'!AT568,'Комунальні по юр. особам'!AT573,'Комунальні по юр. особам'!AT578,'Комунальні по юр. особам'!AT583)</f>
        <v>168</v>
      </c>
      <c r="AS90" s="154">
        <f>SUM('Комунальні по юр. особам'!AU548,'Комунальні по юр. особам'!AU553,'Комунальні по юр. особам'!AU558,'Комунальні по юр. особам'!AU563,'Комунальні по юр. особам'!AU568,'Комунальні по юр. особам'!AU573,'Комунальні по юр. особам'!AU578,'Комунальні по юр. особам'!AU583)</f>
        <v>30</v>
      </c>
      <c r="AT90" s="86">
        <f t="shared" si="115"/>
        <v>24</v>
      </c>
      <c r="AU90" s="417">
        <f>SUM('Комунальні по юр. особам'!AW548,'Комунальні по юр. особам'!AW553,'Комунальні по юр. особам'!AW558,'Комунальні по юр. особам'!AW563,'Комунальні по юр. особам'!AW568,'Комунальні по юр. особам'!AW573,'Комунальні по юр. особам'!AW578,'Комунальні по юр. особам'!AW583)</f>
        <v>2</v>
      </c>
      <c r="AV90" s="417">
        <f>SUM('Комунальні по юр. особам'!AX548,'Комунальні по юр. особам'!AX553,'Комунальні по юр. особам'!AX558,'Комунальні по юр. особам'!AX563,'Комунальні по юр. особам'!AX568,'Комунальні по юр. особам'!AX573,'Комунальні по юр. особам'!AX578,'Комунальні по юр. особам'!AX583)</f>
        <v>1</v>
      </c>
      <c r="AW90" s="417"/>
      <c r="AX90" s="417">
        <f>SUM('Комунальні по юр. особам'!AZ548,'Комунальні по юр. особам'!AZ553,'Комунальні по юр. особам'!AZ558,'Комунальні по юр. особам'!AZ563,'Комунальні по юр. особам'!AZ568,'Комунальні по юр. особам'!AZ573,'Комунальні по юр. особам'!AZ578,'Комунальні по юр. особам'!AZ583)</f>
        <v>1</v>
      </c>
      <c r="AY90" s="417">
        <f>SUM('Комунальні по юр. особам'!BA548,'Комунальні по юр. особам'!BA553,'Комунальні по юр. особам'!BA558,'Комунальні по юр. особам'!BA563,'Комунальні по юр. особам'!BA568,'Комунальні по юр. особам'!BA573,'Комунальні по юр. особам'!BA578,'Комунальні по юр. особам'!BA583)</f>
        <v>16</v>
      </c>
      <c r="AZ90" s="417"/>
      <c r="BA90" s="417"/>
      <c r="BB90" s="417">
        <f>SUM('Комунальні по юр. особам'!BD548,'Комунальні по юр. особам'!BD553,'Комунальні по юр. особам'!BD558,'Комунальні по юр. особам'!BD563,'Комунальні по юр. особам'!BD568,'Комунальні по юр. особам'!BD573,'Комунальні по юр. особам'!BD578,'Комунальні по юр. особам'!BD583)</f>
        <v>4</v>
      </c>
      <c r="BC90" s="511"/>
    </row>
    <row r="91" spans="1:55" ht="33.75" customHeight="1" thickBot="1" x14ac:dyDescent="0.35">
      <c r="A91" s="702"/>
      <c r="B91" s="191" t="s">
        <v>80</v>
      </c>
      <c r="C91" s="678"/>
      <c r="D91" s="734"/>
      <c r="E91" s="128">
        <f t="shared" si="112"/>
        <v>0</v>
      </c>
      <c r="F91" s="129">
        <f t="shared" si="113"/>
        <v>0</v>
      </c>
      <c r="G91" s="424"/>
      <c r="H91" s="424"/>
      <c r="I91" s="424"/>
      <c r="J91" s="163"/>
      <c r="K91" s="513">
        <f t="shared" si="114"/>
        <v>0</v>
      </c>
      <c r="L91" s="421"/>
      <c r="M91" s="421"/>
      <c r="N91" s="421"/>
      <c r="O91" s="421"/>
      <c r="P91" s="423"/>
      <c r="Q91" s="422"/>
      <c r="R91" s="421"/>
      <c r="S91" s="421"/>
      <c r="T91" s="421"/>
      <c r="U91" s="421"/>
      <c r="V91" s="423"/>
      <c r="W91" s="422"/>
      <c r="X91" s="423"/>
      <c r="Y91" s="101"/>
      <c r="Z91" s="424"/>
      <c r="AA91" s="424"/>
      <c r="AB91" s="424"/>
      <c r="AC91" s="424"/>
      <c r="AD91" s="102"/>
      <c r="AE91" s="425"/>
      <c r="AF91" s="426"/>
      <c r="AG91" s="560"/>
      <c r="AH91" s="548">
        <f>SUM(AO91:AS91)</f>
        <v>0</v>
      </c>
      <c r="AI91" s="105" t="s">
        <v>75</v>
      </c>
      <c r="AJ91" s="92" t="s">
        <v>75</v>
      </c>
      <c r="AK91" s="106" t="s">
        <v>75</v>
      </c>
      <c r="AL91" s="103" t="s">
        <v>75</v>
      </c>
      <c r="AM91" s="92" t="s">
        <v>77</v>
      </c>
      <c r="AN91" s="106" t="s">
        <v>77</v>
      </c>
      <c r="AO91" s="427"/>
      <c r="AP91" s="428"/>
      <c r="AQ91" s="428"/>
      <c r="AR91" s="428"/>
      <c r="AS91" s="429"/>
      <c r="AT91" s="514">
        <f t="shared" si="115"/>
        <v>0</v>
      </c>
      <c r="AU91" s="421"/>
      <c r="AV91" s="421"/>
      <c r="AW91" s="421"/>
      <c r="AX91" s="421"/>
      <c r="AY91" s="421"/>
      <c r="AZ91" s="421"/>
      <c r="BA91" s="421"/>
      <c r="BB91" s="421"/>
      <c r="BC91" s="515"/>
    </row>
    <row r="92" spans="1:55" ht="33.75" customHeight="1" thickBot="1" x14ac:dyDescent="0.35">
      <c r="A92" s="703"/>
      <c r="B92" s="766" t="s">
        <v>478</v>
      </c>
      <c r="C92" s="695"/>
      <c r="D92" s="767"/>
      <c r="E92" s="434">
        <f t="shared" ref="E92:AD92" si="116">SUM(E87:E91)</f>
        <v>1134</v>
      </c>
      <c r="F92" s="433">
        <f t="shared" si="116"/>
        <v>47</v>
      </c>
      <c r="G92" s="430">
        <f t="shared" si="116"/>
        <v>15</v>
      </c>
      <c r="H92" s="430">
        <f t="shared" si="116"/>
        <v>23</v>
      </c>
      <c r="I92" s="430">
        <f t="shared" si="116"/>
        <v>8</v>
      </c>
      <c r="J92" s="494">
        <f t="shared" si="116"/>
        <v>1</v>
      </c>
      <c r="K92" s="437">
        <f t="shared" si="116"/>
        <v>1107</v>
      </c>
      <c r="L92" s="430">
        <f t="shared" si="116"/>
        <v>1107</v>
      </c>
      <c r="M92" s="430">
        <f t="shared" si="116"/>
        <v>0</v>
      </c>
      <c r="N92" s="430">
        <f t="shared" si="116"/>
        <v>0</v>
      </c>
      <c r="O92" s="430">
        <f t="shared" si="116"/>
        <v>0</v>
      </c>
      <c r="P92" s="434">
        <f t="shared" si="116"/>
        <v>0</v>
      </c>
      <c r="Q92" s="433">
        <f t="shared" si="116"/>
        <v>113</v>
      </c>
      <c r="R92" s="430">
        <f t="shared" si="116"/>
        <v>0</v>
      </c>
      <c r="S92" s="430">
        <f t="shared" si="116"/>
        <v>0</v>
      </c>
      <c r="T92" s="430">
        <f t="shared" si="116"/>
        <v>927</v>
      </c>
      <c r="U92" s="430">
        <f t="shared" si="116"/>
        <v>67</v>
      </c>
      <c r="V92" s="434">
        <f t="shared" si="116"/>
        <v>0</v>
      </c>
      <c r="W92" s="433">
        <f t="shared" si="116"/>
        <v>937</v>
      </c>
      <c r="X92" s="434">
        <f t="shared" si="116"/>
        <v>170</v>
      </c>
      <c r="Y92" s="433">
        <f t="shared" si="116"/>
        <v>0</v>
      </c>
      <c r="Z92" s="430">
        <f t="shared" si="116"/>
        <v>430</v>
      </c>
      <c r="AA92" s="430">
        <f t="shared" si="116"/>
        <v>426</v>
      </c>
      <c r="AB92" s="430">
        <f t="shared" si="116"/>
        <v>48</v>
      </c>
      <c r="AC92" s="430">
        <f t="shared" si="116"/>
        <v>556</v>
      </c>
      <c r="AD92" s="434">
        <f t="shared" si="116"/>
        <v>50</v>
      </c>
      <c r="AE92" s="435">
        <f t="shared" ref="AE92:AG92" si="117">AVERAGE(AE87,AE90)</f>
        <v>44.885625000000005</v>
      </c>
      <c r="AF92" s="436">
        <f t="shared" si="117"/>
        <v>25.312857142857141</v>
      </c>
      <c r="AG92" s="501">
        <f t="shared" si="117"/>
        <v>56.104999999999997</v>
      </c>
      <c r="AH92" s="549">
        <f t="shared" ref="AH92:BC92" si="118">SUM(AH87:AH91)</f>
        <v>1107</v>
      </c>
      <c r="AI92" s="437">
        <f t="shared" si="118"/>
        <v>0</v>
      </c>
      <c r="AJ92" s="430">
        <f t="shared" si="118"/>
        <v>0</v>
      </c>
      <c r="AK92" s="434">
        <f t="shared" si="118"/>
        <v>0</v>
      </c>
      <c r="AL92" s="433">
        <f t="shared" si="118"/>
        <v>9</v>
      </c>
      <c r="AM92" s="430">
        <f t="shared" si="118"/>
        <v>99</v>
      </c>
      <c r="AN92" s="434">
        <f t="shared" si="118"/>
        <v>17</v>
      </c>
      <c r="AO92" s="433">
        <f t="shared" si="118"/>
        <v>52</v>
      </c>
      <c r="AP92" s="430">
        <f t="shared" si="118"/>
        <v>134</v>
      </c>
      <c r="AQ92" s="430">
        <f t="shared" si="118"/>
        <v>598</v>
      </c>
      <c r="AR92" s="430">
        <f t="shared" si="118"/>
        <v>168</v>
      </c>
      <c r="AS92" s="434">
        <f t="shared" si="118"/>
        <v>30</v>
      </c>
      <c r="AT92" s="433">
        <f t="shared" si="118"/>
        <v>27</v>
      </c>
      <c r="AU92" s="430">
        <f t="shared" si="118"/>
        <v>2</v>
      </c>
      <c r="AV92" s="430">
        <f t="shared" si="118"/>
        <v>2</v>
      </c>
      <c r="AW92" s="430">
        <f t="shared" si="118"/>
        <v>0</v>
      </c>
      <c r="AX92" s="430">
        <f t="shared" si="118"/>
        <v>1</v>
      </c>
      <c r="AY92" s="430">
        <f t="shared" si="118"/>
        <v>18</v>
      </c>
      <c r="AZ92" s="430">
        <f t="shared" si="118"/>
        <v>0</v>
      </c>
      <c r="BA92" s="430">
        <f t="shared" si="118"/>
        <v>0</v>
      </c>
      <c r="BB92" s="430">
        <f t="shared" si="118"/>
        <v>4</v>
      </c>
      <c r="BC92" s="494">
        <f t="shared" si="118"/>
        <v>0</v>
      </c>
    </row>
    <row r="93" spans="1:55" ht="33.75" customHeight="1" x14ac:dyDescent="0.3">
      <c r="A93" s="769" t="s">
        <v>306</v>
      </c>
      <c r="B93" s="189" t="s">
        <v>74</v>
      </c>
      <c r="C93" s="770">
        <f>SUM('Комунальні по юр. особам'!E585:E589,'Комунальні по юр. особам'!E590:E594,'Комунальні по юр. особам'!E595:E599,'Комунальні по юр. особам'!E600:E604,'Комунальні по юр. особам'!E605:E609,'Комунальні по юр. особам'!E610:E614,'Комунальні по юр. особам'!E615:E619,'Комунальні по юр. особам'!E620:E624,'Комунальні по юр. особам'!E625:E629,'Комунальні по юр. особам'!E630:E634,'Комунальні по юр. особам'!E635:E639)</f>
        <v>656</v>
      </c>
      <c r="D93" s="771">
        <f>C93-SUM(K93:K97)</f>
        <v>-527</v>
      </c>
      <c r="E93" s="53">
        <f t="shared" ref="E93:E97" si="119">SUM(K93,AT93)</f>
        <v>88</v>
      </c>
      <c r="F93" s="54">
        <f t="shared" ref="F93:F97" si="120">SUM(G93:J93)</f>
        <v>3</v>
      </c>
      <c r="G93" s="55">
        <f>SUM('Комунальні по юр. особам'!I585,'Комунальні по юр. особам'!I590,'Комунальні по юр. особам'!I595,'Комунальні по юр. особам'!I600,'Комунальні по юр. особам'!I605,'Комунальні по юр. особам'!I610,'Комунальні по юр. особам'!I615,'Комунальні по юр. особам'!I620,'Комунальні по юр. особам'!I625,'Комунальні по юр. особам'!I630,'Комунальні по юр. особам'!I635)</f>
        <v>1</v>
      </c>
      <c r="H93" s="55">
        <f>SUM('Комунальні по юр. особам'!J585,'Комунальні по юр. особам'!J590,'Комунальні по юр. особам'!J595,'Комунальні по юр. особам'!J600,'Комунальні по юр. особам'!J605,'Комунальні по юр. особам'!J610,'Комунальні по юр. особам'!J615,'Комунальні по юр. особам'!J620,'Комунальні по юр. особам'!J625,'Комунальні по юр. особам'!J630,'Комунальні по юр. особам'!J635)</f>
        <v>2</v>
      </c>
      <c r="I93" s="55"/>
      <c r="J93" s="70"/>
      <c r="K93" s="507">
        <f t="shared" ref="K93:K97" si="121">IF(AND(SUM(L93:P93)=SUM(W93:X93),SUM(Q93:V93)=SUM(W93:X93)),SUM(L93:P93),"ПЕРЕВІРТЕ ПРАВИЛЬНІСТЬ ДАНИХ")</f>
        <v>88</v>
      </c>
      <c r="L93" s="413"/>
      <c r="M93" s="413"/>
      <c r="N93" s="413"/>
      <c r="O93" s="413"/>
      <c r="P93" s="415">
        <f>SUM('Комунальні по юр. особам'!R585,'Комунальні по юр. особам'!R590,'Комунальні по юр. особам'!R595,'Комунальні по юр. особам'!R600,'Комунальні по юр. особам'!R605,'Комунальні по юр. особам'!R610,'Комунальні по юр. особам'!R615,'Комунальні по юр. особам'!R620,'Комунальні по юр. особам'!R625,'Комунальні по юр. особам'!R630,'Комунальні по юр. особам'!R635)</f>
        <v>88</v>
      </c>
      <c r="Q93" s="414">
        <f>SUM('Комунальні по юр. особам'!S585,'Комунальні по юр. особам'!S590,'Комунальні по юр. особам'!S595,'Комунальні по юр. особам'!S600,'Комунальні по юр. особам'!S605,'Комунальні по юр. особам'!S610,'Комунальні по юр. особам'!S615,'Комунальні по юр. особам'!S620,'Комунальні по юр. особам'!S625,'Комунальні по юр. особам'!S630,'Комунальні по юр. особам'!S635)</f>
        <v>16</v>
      </c>
      <c r="R93" s="413"/>
      <c r="S93" s="413"/>
      <c r="T93" s="413">
        <f>SUM('Комунальні по юр. особам'!V585,'Комунальні по юр. особам'!V590,'Комунальні по юр. особам'!V595,'Комунальні по юр. особам'!V600,'Комунальні по юр. особам'!V605,'Комунальні по юр. особам'!V610,'Комунальні по юр. особам'!V615,'Комунальні по юр. особам'!V620,'Комунальні по юр. особам'!V625,'Комунальні по юр. особам'!V630,'Комунальні по юр. особам'!V635)</f>
        <v>69</v>
      </c>
      <c r="U93" s="413">
        <f>SUM('Комунальні по юр. особам'!W585,'Комунальні по юр. особам'!W590,'Комунальні по юр. особам'!W595,'Комунальні по юр. особам'!W600,'Комунальні по юр. особам'!W605,'Комунальні по юр. особам'!W610,'Комунальні по юр. особам'!W615,'Комунальні по юр. особам'!W620,'Комунальні по юр. особам'!W625,'Комунальні по юр. особам'!W630,'Комунальні по юр. особам'!W635)</f>
        <v>3</v>
      </c>
      <c r="V93" s="415"/>
      <c r="W93" s="414">
        <f>SUM('Комунальні по юр. особам'!Y585,'Комунальні по юр. особам'!Y590,'Комунальні по юр. особам'!Y595,'Комунальні по юр. особам'!Y600,'Комунальні по юр. особам'!Y605,'Комунальні по юр. особам'!Y610,'Комунальні по юр. особам'!Y615,'Комунальні по юр. особам'!Y620,'Комунальні по юр. особам'!Y625,'Комунальні по юр. особам'!Y630,'Комунальні по юр. особам'!Y635)</f>
        <v>68</v>
      </c>
      <c r="X93" s="415">
        <f>SUM('Комунальні по юр. особам'!Z585,'Комунальні по юр. особам'!Z590,'Комунальні по юр. особам'!Z595,'Комунальні по юр. особам'!Z600,'Комунальні по юр. особам'!Z605,'Комунальні по юр. особам'!Z610,'Комунальні по юр. особам'!Z615,'Комунальні по юр. особам'!Z620,'Комунальні по юр. особам'!Z625,'Комунальні по юр. особам'!Z630,'Комунальні по юр. особам'!Z635)</f>
        <v>20</v>
      </c>
      <c r="Y93" s="414"/>
      <c r="Z93" s="413">
        <f>SUM('Комунальні по юр. особам'!AB585,'Комунальні по юр. особам'!AB590,'Комунальні по юр. особам'!AB595,'Комунальні по юр. особам'!AB600,'Комунальні по юр. особам'!AB605,'Комунальні по юр. особам'!AB610,'Комунальні по юр. особам'!AB615,'Комунальні по юр. особам'!AB620,'Комунальні по юр. особам'!AB625,'Комунальні по юр. особам'!AB630,'Комунальні по юр. особам'!AB635)</f>
        <v>25</v>
      </c>
      <c r="AA93" s="413">
        <f>SUM('Комунальні по юр. особам'!AC585,'Комунальні по юр. особам'!AC590,'Комунальні по юр. особам'!AC595,'Комунальні по юр. особам'!AC600,'Комунальні по юр. особам'!AC605,'Комунальні по юр. особам'!AC610,'Комунальні по юр. особам'!AC615,'Комунальні по юр. особам'!AC620,'Комунальні по юр. особам'!AC625,'Комунальні по юр. особам'!AC630,'Комунальні по юр. особам'!AC635)</f>
        <v>25</v>
      </c>
      <c r="AB93" s="413"/>
      <c r="AC93" s="413">
        <f>SUM('Комунальні по юр. особам'!AE585,'Комунальні по юр. особам'!AE590,'Комунальні по юр. особам'!AE595,'Комунальні по юр. особам'!AE600,'Комунальні по юр. особам'!AE605,'Комунальні по юр. особам'!AE610,'Комунальні по юр. особам'!AE615,'Комунальні по юр. особам'!AE620,'Комунальні по юр. особам'!AE625,'Комунальні по юр. особам'!AE630,'Комунальні по юр. особам'!AE635)</f>
        <v>41</v>
      </c>
      <c r="AD93" s="415">
        <f>SUM('Комунальні по юр. особам'!AF585,'Комунальні по юр. особам'!AF590,'Комунальні по юр. особам'!AF595,'Комунальні по юр. особам'!AF600,'Комунальні по юр. особам'!AF605,'Комунальні по юр. особам'!AF610,'Комунальні по юр. особам'!AF615,'Комунальні по юр. особам'!AF620,'Комунальні по юр. особам'!AF625,'Комунальні по юр. особам'!AF630,'Комунальні по юр. особам'!AF635)</f>
        <v>8</v>
      </c>
      <c r="AE93" s="171">
        <f>AVERAGE('Комунальні по юр. особам'!AG585,'Комунальні по юр. особам'!AG590,'Комунальні по юр. особам'!AG595,'Комунальні по юр. особам'!AG600,'Комунальні по юр. особам'!AG605,'Комунальні по юр. особам'!AG610,'Комунальні по юр. особам'!AG615,'Комунальні по юр. особам'!AG620,'Комунальні по юр. особам'!AG625,'Комунальні по юр. особам'!AG630,'Комунальні по юр. особам'!AG635)</f>
        <v>42</v>
      </c>
      <c r="AF93" s="416">
        <f>AVERAGE('Комунальні по юр. особам'!AH585,'Комунальні по юр. особам'!AH590,'Комунальні по юр. особам'!AH595,'Комунальні по юр. особам'!AH600,'Комунальні по юр. особам'!AH605,'Комунальні по юр. особам'!AH610,'Комунальні по юр. особам'!AH615,'Комунальні по юр. особам'!AH620,'Комунальні по юр. особам'!AH625,'Комунальні по юр. особам'!AH630,'Комунальні по юр. особам'!AH635)</f>
        <v>20</v>
      </c>
      <c r="AG93" s="558">
        <f>AVERAGE('Комунальні по юр. особам'!AI585,'Комунальні по юр. особам'!AI590,'Комунальні по юр. особам'!AI595,'Комунальні по юр. особам'!AI600,'Комунальні по юр. особам'!AI605,'Комунальні по юр. особам'!AI610,'Комунальні по юр. особам'!AI615,'Комунальні по юр. особам'!AI620,'Комунальні по юр. особам'!AI625,'Комунальні по юр. особам'!AI630,'Комунальні по юр. особам'!AI635)</f>
        <v>8.5</v>
      </c>
      <c r="AH93" s="545">
        <f>SUM(AL93:AN93)</f>
        <v>88</v>
      </c>
      <c r="AI93" s="69" t="s">
        <v>75</v>
      </c>
      <c r="AJ93" s="55" t="s">
        <v>75</v>
      </c>
      <c r="AK93" s="70" t="s">
        <v>75</v>
      </c>
      <c r="AL93" s="67">
        <f>SUM('Комунальні по юр. особам'!AN585,'Комунальні по юр. особам'!AN590,'Комунальні по юр. особам'!AN595,'Комунальні по юр. особам'!AN600,'Комунальні по юр. особам'!AN605,'Комунальні по юр. особам'!AN610,'Комунальні по юр. особам'!AN615,'Комунальні по юр. особам'!AN620,'Комунальні по юр. особам'!AN625,'Комунальні по юр. особам'!AN630,'Комунальні по юр. особам'!AN635)</f>
        <v>7</v>
      </c>
      <c r="AM93" s="55">
        <f>SUM('Комунальні по юр. особам'!AO585,'Комунальні по юр. особам'!AO590,'Комунальні по юр. особам'!AO595,'Комунальні по юр. особам'!AO600,'Комунальні по юр. особам'!AO605,'Комунальні по юр. особам'!AO610,'Комунальні по юр. особам'!AO615,'Комунальні по юр. особам'!AO620,'Комунальні по юр. особам'!AO625,'Комунальні по юр. особам'!AO630,'Комунальні по юр. особам'!AO635)</f>
        <v>81</v>
      </c>
      <c r="AN93" s="56">
        <f>SUM('Комунальні по юр. особам'!AP585,'Комунальні по юр. особам'!AP590,'Комунальні по юр. особам'!AP595,'Комунальні по юр. особам'!AP600,'Комунальні по юр. особам'!AP605,'Комунальні по юр. особам'!AP610,'Комунальні по юр. особам'!AP615,'Комунальні по юр. особам'!AP620,'Комунальні по юр. особам'!AP625,'Комунальні по юр. особам'!AP630,'Комунальні по юр. особам'!AP635)</f>
        <v>0</v>
      </c>
      <c r="AO93" s="67" t="s">
        <v>75</v>
      </c>
      <c r="AP93" s="55" t="s">
        <v>75</v>
      </c>
      <c r="AQ93" s="55" t="s">
        <v>75</v>
      </c>
      <c r="AR93" s="55" t="s">
        <v>75</v>
      </c>
      <c r="AS93" s="56" t="s">
        <v>75</v>
      </c>
      <c r="AT93" s="71">
        <f t="shared" ref="AT93:AT97" si="122">SUM(AU93:BC93)</f>
        <v>0</v>
      </c>
      <c r="AU93" s="413"/>
      <c r="AV93" s="413"/>
      <c r="AW93" s="413"/>
      <c r="AX93" s="413"/>
      <c r="AY93" s="413"/>
      <c r="AZ93" s="413"/>
      <c r="BA93" s="413"/>
      <c r="BB93" s="413"/>
      <c r="BC93" s="508"/>
    </row>
    <row r="94" spans="1:55" ht="33.75" customHeight="1" x14ac:dyDescent="0.3">
      <c r="A94" s="702"/>
      <c r="B94" s="190" t="s">
        <v>76</v>
      </c>
      <c r="C94" s="678"/>
      <c r="D94" s="672"/>
      <c r="E94" s="73">
        <f t="shared" si="119"/>
        <v>0</v>
      </c>
      <c r="F94" s="74">
        <f t="shared" si="120"/>
        <v>0</v>
      </c>
      <c r="G94" s="75"/>
      <c r="H94" s="75"/>
      <c r="I94" s="75"/>
      <c r="J94" s="85"/>
      <c r="K94" s="510">
        <f t="shared" si="121"/>
        <v>0</v>
      </c>
      <c r="L94" s="417"/>
      <c r="M94" s="417"/>
      <c r="N94" s="417"/>
      <c r="O94" s="417"/>
      <c r="P94" s="419"/>
      <c r="Q94" s="418"/>
      <c r="R94" s="417"/>
      <c r="S94" s="417"/>
      <c r="T94" s="417"/>
      <c r="U94" s="417"/>
      <c r="V94" s="419"/>
      <c r="W94" s="418"/>
      <c r="X94" s="419"/>
      <c r="Y94" s="418"/>
      <c r="Z94" s="417"/>
      <c r="AA94" s="417"/>
      <c r="AB94" s="417"/>
      <c r="AC94" s="417"/>
      <c r="AD94" s="419"/>
      <c r="AE94" s="158"/>
      <c r="AF94" s="174"/>
      <c r="AG94" s="559"/>
      <c r="AH94" s="546">
        <f>SUM(AL94:AN94)</f>
        <v>0</v>
      </c>
      <c r="AI94" s="84" t="s">
        <v>77</v>
      </c>
      <c r="AJ94" s="75" t="s">
        <v>77</v>
      </c>
      <c r="AK94" s="85" t="s">
        <v>77</v>
      </c>
      <c r="AL94" s="82"/>
      <c r="AM94" s="75"/>
      <c r="AN94" s="76"/>
      <c r="AO94" s="82" t="s">
        <v>75</v>
      </c>
      <c r="AP94" s="75" t="s">
        <v>75</v>
      </c>
      <c r="AQ94" s="75" t="s">
        <v>75</v>
      </c>
      <c r="AR94" s="75" t="s">
        <v>75</v>
      </c>
      <c r="AS94" s="76" t="s">
        <v>75</v>
      </c>
      <c r="AT94" s="86">
        <f t="shared" si="122"/>
        <v>0</v>
      </c>
      <c r="AU94" s="417"/>
      <c r="AV94" s="417"/>
      <c r="AW94" s="417"/>
      <c r="AX94" s="417"/>
      <c r="AY94" s="417"/>
      <c r="AZ94" s="417"/>
      <c r="BA94" s="417"/>
      <c r="BB94" s="417"/>
      <c r="BC94" s="511"/>
    </row>
    <row r="95" spans="1:55" ht="33.75" customHeight="1" x14ac:dyDescent="0.3">
      <c r="A95" s="702"/>
      <c r="B95" s="190" t="s">
        <v>78</v>
      </c>
      <c r="C95" s="678"/>
      <c r="D95" s="672"/>
      <c r="E95" s="73">
        <f t="shared" si="119"/>
        <v>12</v>
      </c>
      <c r="F95" s="74">
        <f t="shared" si="120"/>
        <v>0</v>
      </c>
      <c r="G95" s="75"/>
      <c r="H95" s="75"/>
      <c r="I95" s="75"/>
      <c r="J95" s="85"/>
      <c r="K95" s="510">
        <f t="shared" si="121"/>
        <v>12</v>
      </c>
      <c r="L95" s="417">
        <f>SUM('Комунальні по юр. особам'!N587,'Комунальні по юр. особам'!N592,'Комунальні по юр. особам'!N597,'Комунальні по юр. особам'!N602,'Комунальні по юр. особам'!N607,'Комунальні по юр. особам'!N612,'Комунальні по юр. особам'!N617,'Комунальні по юр. особам'!N622,'Комунальні по юр. особам'!N627,'Комунальні по юр. особам'!N632,'Комунальні по юр. особам'!N637)</f>
        <v>0</v>
      </c>
      <c r="M95" s="417">
        <f>SUM('Комунальні по юр. особам'!O587,'Комунальні по юр. особам'!O592,'Комунальні по юр. особам'!O597,'Комунальні по юр. особам'!O602,'Комунальні по юр. особам'!O607,'Комунальні по юр. особам'!O612,'Комунальні по юр. особам'!O617,'Комунальні по юр. особам'!O622,'Комунальні по юр. особам'!O627,'Комунальні по юр. особам'!O632,'Комунальні по юр. особам'!O637)</f>
        <v>12</v>
      </c>
      <c r="N95" s="417"/>
      <c r="O95" s="417"/>
      <c r="P95" s="419"/>
      <c r="Q95" s="418"/>
      <c r="R95" s="417"/>
      <c r="S95" s="417">
        <f>SUM('Комунальні по юр. особам'!U587,'Комунальні по юр. особам'!U592,'Комунальні по юр. особам'!U597,'Комунальні по юр. особам'!U602,'Комунальні по юр. особам'!U607,'Комунальні по юр. особам'!U612,'Комунальні по юр. особам'!U617,'Комунальні по юр. особам'!U622,'Комунальні по юр. особам'!U627,'Комунальні по юр. особам'!U632,'Комунальні по юр. особам'!U637)</f>
        <v>12</v>
      </c>
      <c r="T95" s="417"/>
      <c r="U95" s="417"/>
      <c r="V95" s="419"/>
      <c r="W95" s="418">
        <f>SUM('Комунальні по юр. особам'!Y587,'Комунальні по юр. особам'!Y592,'Комунальні по юр. особам'!Y597,'Комунальні по юр. особам'!Y602,'Комунальні по юр. особам'!Y607,'Комунальні по юр. особам'!Y612,'Комунальні по юр. особам'!Y617,'Комунальні по юр. особам'!Y622,'Комунальні по юр. особам'!Y627,'Комунальні по юр. особам'!Y632,'Комунальні по юр. особам'!Y637)</f>
        <v>11</v>
      </c>
      <c r="X95" s="419">
        <f>SUM('Комунальні по юр. особам'!Z587,'Комунальні по юр. особам'!Z592,'Комунальні по юр. особам'!Z597,'Комунальні по юр. особам'!Z602,'Комунальні по юр. особам'!Z607,'Комунальні по юр. особам'!Z612,'Комунальні по юр. особам'!Z617,'Комунальні по юр. особам'!Z622,'Комунальні по юр. особам'!Z627,'Комунальні по юр. особам'!Z632,'Комунальні по юр. особам'!Z637)</f>
        <v>1</v>
      </c>
      <c r="Y95" s="418"/>
      <c r="Z95" s="417">
        <f>SUM('Комунальні по юр. особам'!AB587,'Комунальні по юр. особам'!AB592,'Комунальні по юр. особам'!AB597,'Комунальні по юр. особам'!AB602,'Комунальні по юр. особам'!AB607,'Комунальні по юр. особам'!AB612,'Комунальні по юр. особам'!AB617,'Комунальні по юр. особам'!AB622,'Комунальні по юр. особам'!AB627,'Комунальні по юр. особам'!AB632,'Комунальні по юр. особам'!AB637)</f>
        <v>3</v>
      </c>
      <c r="AA95" s="417">
        <f>SUM('Комунальні по юр. особам'!AC587,'Комунальні по юр. особам'!AC592,'Комунальні по юр. особам'!AC597,'Комунальні по юр. особам'!AC602,'Комунальні по юр. особам'!AC607,'Комунальні по юр. особам'!AC612,'Комунальні по юр. особам'!AC617,'Комунальні по юр. особам'!AC622,'Комунальні по юр. особам'!AC627,'Комунальні по юр. особам'!AC632,'Комунальні по юр. особам'!AC637)</f>
        <v>3</v>
      </c>
      <c r="AB95" s="417"/>
      <c r="AC95" s="417">
        <f>SUM('Комунальні по юр. особам'!AE587,'Комунальні по юр. особам'!AE592,'Комунальні по юр. особам'!AE597,'Комунальні по юр. особам'!AE602,'Комунальні по юр. особам'!AE607,'Комунальні по юр. особам'!AE612,'Комунальні по юр. особам'!AE617,'Комунальні по юр. особам'!AE622,'Комунальні по юр. особам'!AE627,'Комунальні по юр. особам'!AE632,'Комунальні по юр. особам'!AE637)</f>
        <v>5</v>
      </c>
      <c r="AD95" s="419">
        <f>SUM('Комунальні по юр. особам'!AF587,'Комунальні по юр. особам'!AF592,'Комунальні по юр. особам'!AF597,'Комунальні по юр. особам'!AF602,'Комунальні по юр. особам'!AF607,'Комунальні по юр. особам'!AF612,'Комунальні по юр. особам'!AF617,'Комунальні по юр. особам'!AF622,'Комунальні по юр. особам'!AF627,'Комунальні по юр. особам'!AF632,'Комунальні по юр. особам'!AF637)</f>
        <v>1</v>
      </c>
      <c r="AE95" s="158">
        <f>AVERAGE('Комунальні по юр. особам'!AG587,'Комунальні по юр. особам'!AG592,'Комунальні по юр. особам'!AG597,'Комунальні по юр. особам'!AG602,'Комунальні по юр. особам'!AG607,'Комунальні по юр. особам'!AG612,'Комунальні по юр. особам'!AG617,'Комунальні по юр. особам'!AG622,'Комунальні по юр. особам'!AG627,'Комунальні по юр. особам'!AG632,'Комунальні по юр. особам'!AG637)</f>
        <v>41</v>
      </c>
      <c r="AF95" s="174">
        <f>AVERAGE('Комунальні по юр. особам'!AH587,'Комунальні по юр. особам'!AH592,'Комунальні по юр. особам'!AH597,'Комунальні по юр. особам'!AH602,'Комунальні по юр. особам'!AH607,'Комунальні по юр. особам'!AH612,'Комунальні по юр. особам'!AH617,'Комунальні по юр. особам'!AH622,'Комунальні по юр. особам'!AH627,'Комунальні по юр. особам'!AH632,'Комунальні по юр. особам'!AH637)</f>
        <v>24</v>
      </c>
      <c r="AG95" s="559">
        <f>AVERAGE('Комунальні по юр. особам'!AI587,'Комунальні по юр. особам'!AI592,'Комунальні по юр. особам'!AI597,'Комунальні по юр. особам'!AI602,'Комунальні по юр. особам'!AI607,'Комунальні по юр. особам'!AI612,'Комунальні по юр. особам'!AI617,'Комунальні по юр. особам'!AI622,'Комунальні по юр. особам'!AI627,'Комунальні по юр. особам'!AI632,'Комунальні по юр. особам'!AI637)</f>
        <v>92</v>
      </c>
      <c r="AH95" s="546">
        <f>SUM(AI95:AK95)</f>
        <v>12</v>
      </c>
      <c r="AI95" s="84">
        <f>SUM('Комунальні по юр. особам'!AK587,'Комунальні по юр. особам'!AK592,'Комунальні по юр. особам'!AK597,'Комунальні по юр. особам'!AK602,'Комунальні по юр. особам'!AK607,'Комунальні по юр. особам'!AK612,'Комунальні по юр. особам'!AK617,'Комунальні по юр. особам'!AK622,'Комунальні по юр. особам'!AK627,'Комунальні по юр. особам'!AK632,'Комунальні по юр. особам'!AK637)</f>
        <v>4</v>
      </c>
      <c r="AJ95" s="75">
        <f>SUM('Комунальні по юр. особам'!AL587,'Комунальні по юр. особам'!AL592,'Комунальні по юр. особам'!AL597,'Комунальні по юр. особам'!AL602,'Комунальні по юр. особам'!AL607,'Комунальні по юр. особам'!AL612,'Комунальні по юр. особам'!AL617,'Комунальні по юр. особам'!AL622,'Комунальні по юр. особам'!AL627,'Комунальні по юр. особам'!AL632,'Комунальні по юр. особам'!AL637)</f>
        <v>5</v>
      </c>
      <c r="AK95" s="76">
        <f>SUM('Комунальні по юр. особам'!AM587,'Комунальні по юр. особам'!AM592,'Комунальні по юр. особам'!AM597,'Комунальні по юр. особам'!AM602,'Комунальні по юр. особам'!AM607,'Комунальні по юр. особам'!AM612,'Комунальні по юр. особам'!AM617,'Комунальні по юр. особам'!AM622,'Комунальні по юр. особам'!AM627,'Комунальні по юр. особам'!AM632,'Комунальні по юр. особам'!AM637)</f>
        <v>3</v>
      </c>
      <c r="AL95" s="82" t="s">
        <v>75</v>
      </c>
      <c r="AM95" s="75" t="s">
        <v>75</v>
      </c>
      <c r="AN95" s="85" t="s">
        <v>75</v>
      </c>
      <c r="AO95" s="82" t="s">
        <v>75</v>
      </c>
      <c r="AP95" s="75" t="s">
        <v>75</v>
      </c>
      <c r="AQ95" s="75" t="s">
        <v>75</v>
      </c>
      <c r="AR95" s="75" t="s">
        <v>75</v>
      </c>
      <c r="AS95" s="76" t="s">
        <v>75</v>
      </c>
      <c r="AT95" s="86">
        <f t="shared" si="122"/>
        <v>0</v>
      </c>
      <c r="AU95" s="417"/>
      <c r="AV95" s="417"/>
      <c r="AW95" s="417"/>
      <c r="AX95" s="417"/>
      <c r="AY95" s="417"/>
      <c r="AZ95" s="417"/>
      <c r="BA95" s="417"/>
      <c r="BB95" s="417"/>
      <c r="BC95" s="511"/>
    </row>
    <row r="96" spans="1:55" ht="33.75" customHeight="1" x14ac:dyDescent="0.3">
      <c r="A96" s="702"/>
      <c r="B96" s="190" t="s">
        <v>79</v>
      </c>
      <c r="C96" s="678"/>
      <c r="D96" s="672"/>
      <c r="E96" s="73">
        <f t="shared" si="119"/>
        <v>1094</v>
      </c>
      <c r="F96" s="74">
        <f t="shared" si="120"/>
        <v>16</v>
      </c>
      <c r="G96" s="75">
        <f>SUM('Комунальні по юр. особам'!I588,'Комунальні по юр. особам'!I593,'Комунальні по юр. особам'!I598,'Комунальні по юр. особам'!I603,'Комунальні по юр. особам'!I608,'Комунальні по юр. особам'!I613,'Комунальні по юр. особам'!I618,'Комунальні по юр. особам'!I623,'Комунальні по юр. особам'!I628,'Комунальні по юр. особам'!I633,'Комунальні по юр. особам'!I638)</f>
        <v>3</v>
      </c>
      <c r="H96" s="75">
        <f>SUM('Комунальні по юр. особам'!J588,'Комунальні по юр. особам'!J593,'Комунальні по юр. особам'!J598,'Комунальні по юр. особам'!J603,'Комунальні по юр. особам'!J608,'Комунальні по юр. особам'!J613,'Комунальні по юр. особам'!J618,'Комунальні по юр. особам'!J623,'Комунальні по юр. особам'!J628,'Комунальні по юр. особам'!J633,'Комунальні по юр. особам'!J638)</f>
        <v>13</v>
      </c>
      <c r="I96" s="75"/>
      <c r="J96" s="85"/>
      <c r="K96" s="510">
        <f t="shared" si="121"/>
        <v>1083</v>
      </c>
      <c r="L96" s="417"/>
      <c r="M96" s="417"/>
      <c r="N96" s="417"/>
      <c r="O96" s="417"/>
      <c r="P96" s="419">
        <f>SUM('Комунальні по юр. особам'!R588,'Комунальні по юр. особам'!R593,'Комунальні по юр. особам'!R598,'Комунальні по юр. особам'!R603,'Комунальні по юр. особам'!R608,'Комунальні по юр. особам'!R613,'Комунальні по юр. особам'!R618,'Комунальні по юр. особам'!R623,'Комунальні по юр. особам'!R628,'Комунальні по юр. особам'!R633,'Комунальні по юр. особам'!R638)</f>
        <v>1083</v>
      </c>
      <c r="Q96" s="418">
        <f>SUM('Комунальні по юр. особам'!S588,'Комунальні по юр. особам'!S593,'Комунальні по юр. особам'!S598,'Комунальні по юр. особам'!S603,'Комунальні по юр. особам'!S608,'Комунальні по юр. особам'!S613,'Комунальні по юр. особам'!S618,'Комунальні по юр. особам'!S623,'Комунальні по юр. особам'!S628,'Комунальні по юр. особам'!S633,'Комунальні по юр. особам'!S638)</f>
        <v>257</v>
      </c>
      <c r="R96" s="417"/>
      <c r="S96" s="417"/>
      <c r="T96" s="417">
        <f>SUM('Комунальні по юр. особам'!V588,'Комунальні по юр. особам'!V593,'Комунальні по юр. особам'!V598,'Комунальні по юр. особам'!V603,'Комунальні по юр. особам'!V608,'Комунальні по юр. особам'!V613,'Комунальні по юр. особам'!V618,'Комунальні по юр. особам'!V623,'Комунальні по юр. особам'!V628,'Комунальні по юр. особам'!V633,'Комунальні по юр. особам'!V638)</f>
        <v>746</v>
      </c>
      <c r="U96" s="417">
        <f>SUM('Комунальні по юр. особам'!W588,'Комунальні по юр. особам'!W593,'Комунальні по юр. особам'!W598,'Комунальні по юр. особам'!W603,'Комунальні по юр. особам'!W608,'Комунальні по юр. особам'!W613,'Комунальні по юр. особам'!W618,'Комунальні по юр. особам'!W623,'Комунальні по юр. особам'!W628,'Комунальні по юр. особам'!W633,'Комунальні по юр. особам'!W638)</f>
        <v>80</v>
      </c>
      <c r="V96" s="419"/>
      <c r="W96" s="418">
        <f>SUM('Комунальні по юр. особам'!Y588,'Комунальні по юр. особам'!Y593,'Комунальні по юр. особам'!Y598,'Комунальні по юр. особам'!Y603,'Комунальні по юр. особам'!Y608,'Комунальні по юр. особам'!Y613,'Комунальні по юр. особам'!Y618,'Комунальні по юр. особам'!Y623,'Комунальні по юр. особам'!Y628,'Комунальні по юр. особам'!Y633,'Комунальні по юр. особам'!Y638)</f>
        <v>891</v>
      </c>
      <c r="X96" s="419">
        <f>SUM('Комунальні по юр. особам'!Z588,'Комунальні по юр. особам'!Z593,'Комунальні по юр. особам'!Z598,'Комунальні по юр. особам'!Z603,'Комунальні по юр. особам'!Z608,'Комунальні по юр. особам'!Z613,'Комунальні по юр. особам'!Z618,'Комунальні по юр. особам'!Z623,'Комунальні по юр. особам'!Z628,'Комунальні по юр. особам'!Z633,'Комунальні по юр. особам'!Z638)</f>
        <v>192</v>
      </c>
      <c r="Y96" s="418"/>
      <c r="Z96" s="417">
        <f>SUM('Комунальні по юр. особам'!AB588,'Комунальні по юр. особам'!AB593,'Комунальні по юр. особам'!AB598,'Комунальні по юр. особам'!AB603,'Комунальні по юр. особам'!AB608,'Комунальні по юр. особам'!AB613,'Комунальні по юр. особам'!AB618,'Комунальні по юр. особам'!AB623,'Комунальні по юр. особам'!AB628,'Комунальні по юр. особам'!AB633,'Комунальні по юр. особам'!AB638)</f>
        <v>280</v>
      </c>
      <c r="AA96" s="417">
        <f>SUM('Комунальні по юр. особам'!AC588,'Комунальні по юр. особам'!AC593,'Комунальні по юр. особам'!AC598,'Комунальні по юр. особам'!AC603,'Комунальні по юр. особам'!AC608,'Комунальні по юр. особам'!AC613,'Комунальні по юр. особам'!AC618,'Комунальні по юр. особам'!AC623,'Комунальні по юр. особам'!AC628,'Комунальні по юр. особам'!AC633,'Комунальні по юр. особам'!AC638)</f>
        <v>275</v>
      </c>
      <c r="AB96" s="417">
        <f>SUM('Комунальні по юр. особам'!AD588,'Комунальні по юр. особам'!AD593,'Комунальні по юр. особам'!AD598,'Комунальні по юр. особам'!AD603,'Комунальні по юр. особам'!AD608,'Комунальні по юр. особам'!AD613,'Комунальні по юр. особам'!AD618,'Комунальні по юр. особам'!AD623,'Комунальні по юр. особам'!AD628,'Комунальні по юр. особам'!AD633,'Комунальні по юр. особам'!AD638)</f>
        <v>14</v>
      </c>
      <c r="AC96" s="417">
        <f>SUM('Комунальні по юр. особам'!AE588,'Комунальні по юр. особам'!AE593,'Комунальні по юр. особам'!AE598,'Комунальні по юр. особам'!AE603,'Комунальні по юр. особам'!AE608,'Комунальні по юр. особам'!AE613,'Комунальні по юр. особам'!AE618,'Комунальні по юр. особам'!AE623,'Комунальні по юр. особам'!AE628,'Комунальні по юр. особам'!AE633,'Комунальні по юр. особам'!AE638)</f>
        <v>733</v>
      </c>
      <c r="AD96" s="419">
        <f>SUM('Комунальні по юр. особам'!AF588,'Комунальні по юр. особам'!AF593,'Комунальні по юр. особам'!AF598,'Комунальні по юр. особам'!AF603,'Комунальні по юр. особам'!AF608,'Комунальні по юр. особам'!AF613,'Комунальні по юр. особам'!AF618,'Комунальні по юр. особам'!AF623,'Комунальні по юр. особам'!AF628,'Комунальні по юр. особам'!AF633,'Комунальні по юр. особам'!AF638)</f>
        <v>123</v>
      </c>
      <c r="AE96" s="158">
        <f>AVERAGE('Комунальні по юр. особам'!AG588,'Комунальні по юр. особам'!AG593,'Комунальні по юр. особам'!AG598,'Комунальні по юр. особам'!AG603,'Комунальні по юр. особам'!AG608,'Комунальні по юр. особам'!AG613,'Комунальні по юр. особам'!AG618,'Комунальні по юр. особам'!AG623,'Комунальні по юр. особам'!AG628,'Комунальні по юр. особам'!AG633,'Комунальні по юр. особам'!AG638)</f>
        <v>40.530909090909091</v>
      </c>
      <c r="AF96" s="174">
        <f>AVERAGE('Комунальні по юр. особам'!AH588,'Комунальні по юр. особам'!AH593,'Комунальні по юр. особам'!AH598,'Комунальні по юр. особам'!AH603,'Комунальні по юр. особам'!AH608,'Комунальні по юр. особам'!AH613,'Комунальні по юр. особам'!AH618,'Комунальні по юр. особам'!AH623,'Комунальні по юр. особам'!AH628,'Комунальні по юр. особам'!AH633,'Комунальні по юр. особам'!AH638)</f>
        <v>19.439393939393938</v>
      </c>
      <c r="AG96" s="559">
        <f>AVERAGE('Комунальні по юр. особам'!AI588,'Комунальні по юр. особам'!AI593,'Комунальні по юр. особам'!AI598,'Комунальні по юр. особам'!AI603,'Комунальні по юр. особам'!AI608,'Комунальні по юр. особам'!AI613,'Комунальні по юр. особам'!AI618,'Комунальні по юр. особам'!AI623,'Комунальні по юр. особам'!AI628,'Комунальні по юр. особам'!AI633,'Комунальні по юр. особам'!AI638)</f>
        <v>90.37121212121211</v>
      </c>
      <c r="AH96" s="547">
        <f>SUM(AO96:AS96)</f>
        <v>1080</v>
      </c>
      <c r="AI96" s="84" t="s">
        <v>77</v>
      </c>
      <c r="AJ96" s="75" t="s">
        <v>77</v>
      </c>
      <c r="AK96" s="85" t="s">
        <v>77</v>
      </c>
      <c r="AL96" s="82" t="s">
        <v>75</v>
      </c>
      <c r="AM96" s="75" t="s">
        <v>75</v>
      </c>
      <c r="AN96" s="85" t="s">
        <v>75</v>
      </c>
      <c r="AO96" s="122">
        <f>SUM('Комунальні по юр. особам'!AQ588,'Комунальні по юр. особам'!AQ593,'Комунальні по юр. особам'!AQ598,'Комунальні по юр. особам'!AQ603,'Комунальні по юр. особам'!AQ608,'Комунальні по юр. особам'!AQ613,'Комунальні по юр. особам'!AQ618,'Комунальні по юр. особам'!AQ623,'Комунальні по юр. особам'!AQ628,'Комунальні по юр. особам'!AQ633,'Комунальні по юр. особам'!AQ638)</f>
        <v>133</v>
      </c>
      <c r="AP96" s="123">
        <f>SUM('Комунальні по юр. особам'!AR588,'Комунальні по юр. особам'!AR593,'Комунальні по юр. особам'!AR598,'Комунальні по юр. особам'!AR603,'Комунальні по юр. особам'!AR608,'Комунальні по юр. особам'!AR613,'Комунальні по юр. особам'!AR618,'Комунальні по юр. особам'!AR623,'Комунальні по юр. особам'!AR628,'Комунальні по юр. особам'!AR633,'Комунальні по юр. особам'!AR638)</f>
        <v>325</v>
      </c>
      <c r="AQ96" s="123">
        <f>SUM('Комунальні по юр. особам'!AS588,'Комунальні по юр. особам'!AS593,'Комунальні по юр. особам'!AS598,'Комунальні по юр. особам'!AS603,'Комунальні по юр. особам'!AS608,'Комунальні по юр. особам'!AS613,'Комунальні по юр. особам'!AS618,'Комунальні по юр. особам'!AS623,'Комунальні по юр. особам'!AS628,'Комунальні по юр. особам'!AS633,'Комунальні по юр. особам'!AS638)</f>
        <v>520</v>
      </c>
      <c r="AR96" s="123">
        <f>SUM('Комунальні по юр. особам'!AT588,'Комунальні по юр. особам'!AT593,'Комунальні по юр. особам'!AT598,'Комунальні по юр. особам'!AT603,'Комунальні по юр. особам'!AT608,'Комунальні по юр. особам'!AT613,'Комунальні по юр. особам'!AT618,'Комунальні по юр. особам'!AT623,'Комунальні по юр. особам'!AT628,'Комунальні по юр. особам'!AT633,'Комунальні по юр. особам'!AT638)</f>
        <v>85</v>
      </c>
      <c r="AS96" s="154">
        <f>SUM('Комунальні по юр. особам'!AU588,'Комунальні по юр. особам'!AU593,'Комунальні по юр. особам'!AU598,'Комунальні по юр. особам'!AU603,'Комунальні по юр. особам'!AU608,'Комунальні по юр. особам'!AU613,'Комунальні по юр. особам'!AU618,'Комунальні по юр. особам'!AU623,'Комунальні по юр. особам'!AU628,'Комунальні по юр. особам'!AU633,'Комунальні по юр. особам'!AU638)</f>
        <v>17</v>
      </c>
      <c r="AT96" s="86">
        <f t="shared" si="122"/>
        <v>11</v>
      </c>
      <c r="AU96" s="417"/>
      <c r="AV96" s="417">
        <f>SUM('Комунальні по юр. особам'!AX588,'Комунальні по юр. особам'!AX593,'Комунальні по юр. особам'!AX598,'Комунальні по юр. особам'!AX603,'Комунальні по юр. особам'!AX608,'Комунальні по юр. особам'!AX613,'Комунальні по юр. особам'!AX618,'Комунальні по юр. особам'!AX623,'Комунальні по юр. особам'!AX628,'Комунальні по юр. особам'!AX633,'Комунальні по юр. особам'!AX638)</f>
        <v>1</v>
      </c>
      <c r="AW96" s="417">
        <f>SUM('Комунальні по юр. особам'!AY588,'Комунальні по юр. особам'!AY593,'Комунальні по юр. особам'!AY598,'Комунальні по юр. особам'!AY603,'Комунальні по юр. особам'!AY608,'Комунальні по юр. особам'!AY613,'Комунальні по юр. особам'!AY618,'Комунальні по юр. особам'!AY623,'Комунальні по юр. особам'!AY628,'Комунальні по юр. особам'!AY633,'Комунальні по юр. особам'!AY638)</f>
        <v>2</v>
      </c>
      <c r="AX96" s="417"/>
      <c r="AY96" s="417">
        <f>SUM('Комунальні по юр. особам'!BA588,'Комунальні по юр. особам'!BA593,'Комунальні по юр. особам'!BA598,'Комунальні по юр. особам'!BA603,'Комунальні по юр. особам'!BA608,'Комунальні по юр. особам'!BA613,'Комунальні по юр. особам'!BA618,'Комунальні по юр. особам'!BA623,'Комунальні по юр. особам'!BA628,'Комунальні по юр. особам'!BA633,'Комунальні по юр. особам'!BA638)</f>
        <v>4</v>
      </c>
      <c r="AZ96" s="417"/>
      <c r="BA96" s="417">
        <f>SUM('Комунальні по юр. особам'!BC588,'Комунальні по юр. особам'!BC593,'Комунальні по юр. особам'!BC598,'Комунальні по юр. особам'!BC603,'Комунальні по юр. особам'!BC608,'Комунальні по юр. особам'!BC613,'Комунальні по юр. особам'!BC618,'Комунальні по юр. особам'!BC623,'Комунальні по юр. особам'!BC628,'Комунальні по юр. особам'!BC633,'Комунальні по юр. особам'!BC638)</f>
        <v>2</v>
      </c>
      <c r="BB96" s="417">
        <f>SUM('Комунальні по юр. особам'!BD588,'Комунальні по юр. особам'!BD593,'Комунальні по юр. особам'!BD598,'Комунальні по юр. особам'!BD603,'Комунальні по юр. особам'!BD608,'Комунальні по юр. особам'!BD613,'Комунальні по юр. особам'!BD618,'Комунальні по юр. особам'!BD623,'Комунальні по юр. особам'!BD628,'Комунальні по юр. особам'!BD633,'Комунальні по юр. особам'!BD638)</f>
        <v>2</v>
      </c>
      <c r="BC96" s="511"/>
    </row>
    <row r="97" spans="1:55" ht="33.75" customHeight="1" thickBot="1" x14ac:dyDescent="0.35">
      <c r="A97" s="702"/>
      <c r="B97" s="191" t="s">
        <v>80</v>
      </c>
      <c r="C97" s="678"/>
      <c r="D97" s="734"/>
      <c r="E97" s="128">
        <f t="shared" si="119"/>
        <v>0</v>
      </c>
      <c r="F97" s="129">
        <f t="shared" si="120"/>
        <v>0</v>
      </c>
      <c r="G97" s="424"/>
      <c r="H97" s="424"/>
      <c r="I97" s="424"/>
      <c r="J97" s="163"/>
      <c r="K97" s="513">
        <f t="shared" si="121"/>
        <v>0</v>
      </c>
      <c r="L97" s="421"/>
      <c r="M97" s="421"/>
      <c r="N97" s="421"/>
      <c r="O97" s="421"/>
      <c r="P97" s="423"/>
      <c r="Q97" s="422"/>
      <c r="R97" s="421"/>
      <c r="S97" s="421"/>
      <c r="T97" s="421"/>
      <c r="U97" s="421"/>
      <c r="V97" s="423"/>
      <c r="W97" s="422"/>
      <c r="X97" s="423"/>
      <c r="Y97" s="101"/>
      <c r="Z97" s="424"/>
      <c r="AA97" s="424"/>
      <c r="AB97" s="424"/>
      <c r="AC97" s="424"/>
      <c r="AD97" s="102"/>
      <c r="AE97" s="425"/>
      <c r="AF97" s="426"/>
      <c r="AG97" s="560"/>
      <c r="AH97" s="548">
        <f>SUM(AO97:AS97)</f>
        <v>0</v>
      </c>
      <c r="AI97" s="105" t="s">
        <v>75</v>
      </c>
      <c r="AJ97" s="92" t="s">
        <v>75</v>
      </c>
      <c r="AK97" s="106" t="s">
        <v>75</v>
      </c>
      <c r="AL97" s="103" t="s">
        <v>75</v>
      </c>
      <c r="AM97" s="92" t="s">
        <v>77</v>
      </c>
      <c r="AN97" s="106" t="s">
        <v>77</v>
      </c>
      <c r="AO97" s="427"/>
      <c r="AP97" s="428"/>
      <c r="AQ97" s="428"/>
      <c r="AR97" s="428"/>
      <c r="AS97" s="429"/>
      <c r="AT97" s="514">
        <f t="shared" si="122"/>
        <v>0</v>
      </c>
      <c r="AU97" s="421"/>
      <c r="AV97" s="421"/>
      <c r="AW97" s="421"/>
      <c r="AX97" s="421"/>
      <c r="AY97" s="421"/>
      <c r="AZ97" s="421"/>
      <c r="BA97" s="421"/>
      <c r="BB97" s="421"/>
      <c r="BC97" s="515"/>
    </row>
    <row r="98" spans="1:55" ht="33.75" customHeight="1" thickBot="1" x14ac:dyDescent="0.35">
      <c r="A98" s="703"/>
      <c r="B98" s="766" t="s">
        <v>478</v>
      </c>
      <c r="C98" s="695"/>
      <c r="D98" s="767"/>
      <c r="E98" s="434">
        <f t="shared" ref="E98:AD98" si="123">SUM(E93:E97)</f>
        <v>1194</v>
      </c>
      <c r="F98" s="433">
        <f t="shared" si="123"/>
        <v>19</v>
      </c>
      <c r="G98" s="430">
        <f t="shared" si="123"/>
        <v>4</v>
      </c>
      <c r="H98" s="430">
        <f t="shared" si="123"/>
        <v>15</v>
      </c>
      <c r="I98" s="430">
        <f t="shared" si="123"/>
        <v>0</v>
      </c>
      <c r="J98" s="494">
        <f t="shared" si="123"/>
        <v>0</v>
      </c>
      <c r="K98" s="437">
        <f t="shared" si="123"/>
        <v>1183</v>
      </c>
      <c r="L98" s="430">
        <f t="shared" si="123"/>
        <v>0</v>
      </c>
      <c r="M98" s="430">
        <f t="shared" si="123"/>
        <v>12</v>
      </c>
      <c r="N98" s="430">
        <f t="shared" si="123"/>
        <v>0</v>
      </c>
      <c r="O98" s="430">
        <f t="shared" si="123"/>
        <v>0</v>
      </c>
      <c r="P98" s="434">
        <f t="shared" si="123"/>
        <v>1171</v>
      </c>
      <c r="Q98" s="433">
        <f t="shared" si="123"/>
        <v>273</v>
      </c>
      <c r="R98" s="430">
        <f t="shared" si="123"/>
        <v>0</v>
      </c>
      <c r="S98" s="430">
        <f t="shared" si="123"/>
        <v>12</v>
      </c>
      <c r="T98" s="430">
        <f t="shared" si="123"/>
        <v>815</v>
      </c>
      <c r="U98" s="430">
        <f t="shared" si="123"/>
        <v>83</v>
      </c>
      <c r="V98" s="434">
        <f t="shared" si="123"/>
        <v>0</v>
      </c>
      <c r="W98" s="433">
        <f t="shared" si="123"/>
        <v>970</v>
      </c>
      <c r="X98" s="434">
        <f t="shared" si="123"/>
        <v>213</v>
      </c>
      <c r="Y98" s="433">
        <f t="shared" si="123"/>
        <v>0</v>
      </c>
      <c r="Z98" s="430">
        <f t="shared" si="123"/>
        <v>308</v>
      </c>
      <c r="AA98" s="430">
        <f t="shared" si="123"/>
        <v>303</v>
      </c>
      <c r="AB98" s="430">
        <f t="shared" si="123"/>
        <v>14</v>
      </c>
      <c r="AC98" s="430">
        <f t="shared" si="123"/>
        <v>779</v>
      </c>
      <c r="AD98" s="434">
        <f t="shared" si="123"/>
        <v>132</v>
      </c>
      <c r="AE98" s="435">
        <f t="shared" ref="AE98:AG98" si="124">AVERAGE(AE93,AE96,AE95)</f>
        <v>41.176969696969699</v>
      </c>
      <c r="AF98" s="436">
        <f t="shared" si="124"/>
        <v>21.146464646464647</v>
      </c>
      <c r="AG98" s="501">
        <f t="shared" si="124"/>
        <v>63.623737373737377</v>
      </c>
      <c r="AH98" s="549">
        <f t="shared" ref="AH98:BC98" si="125">SUM(AH93:AH97)</f>
        <v>1180</v>
      </c>
      <c r="AI98" s="437">
        <f t="shared" si="125"/>
        <v>4</v>
      </c>
      <c r="AJ98" s="430">
        <f t="shared" si="125"/>
        <v>5</v>
      </c>
      <c r="AK98" s="434">
        <f t="shared" si="125"/>
        <v>3</v>
      </c>
      <c r="AL98" s="433">
        <f t="shared" si="125"/>
        <v>7</v>
      </c>
      <c r="AM98" s="430">
        <f t="shared" si="125"/>
        <v>81</v>
      </c>
      <c r="AN98" s="434">
        <f t="shared" si="125"/>
        <v>0</v>
      </c>
      <c r="AO98" s="433">
        <f t="shared" si="125"/>
        <v>133</v>
      </c>
      <c r="AP98" s="430">
        <f t="shared" si="125"/>
        <v>325</v>
      </c>
      <c r="AQ98" s="430">
        <f t="shared" si="125"/>
        <v>520</v>
      </c>
      <c r="AR98" s="430">
        <f t="shared" si="125"/>
        <v>85</v>
      </c>
      <c r="AS98" s="434">
        <f t="shared" si="125"/>
        <v>17</v>
      </c>
      <c r="AT98" s="433">
        <f t="shared" si="125"/>
        <v>11</v>
      </c>
      <c r="AU98" s="430">
        <f t="shared" si="125"/>
        <v>0</v>
      </c>
      <c r="AV98" s="430">
        <f t="shared" si="125"/>
        <v>1</v>
      </c>
      <c r="AW98" s="430">
        <f t="shared" si="125"/>
        <v>2</v>
      </c>
      <c r="AX98" s="430">
        <f t="shared" si="125"/>
        <v>0</v>
      </c>
      <c r="AY98" s="430">
        <f t="shared" si="125"/>
        <v>4</v>
      </c>
      <c r="AZ98" s="430">
        <f t="shared" si="125"/>
        <v>0</v>
      </c>
      <c r="BA98" s="430">
        <f t="shared" si="125"/>
        <v>2</v>
      </c>
      <c r="BB98" s="430">
        <f t="shared" si="125"/>
        <v>2</v>
      </c>
      <c r="BC98" s="494">
        <f t="shared" si="125"/>
        <v>0</v>
      </c>
    </row>
    <row r="99" spans="1:55" ht="33.75" customHeight="1" x14ac:dyDescent="0.3">
      <c r="A99" s="769" t="s">
        <v>330</v>
      </c>
      <c r="B99" s="189" t="s">
        <v>74</v>
      </c>
      <c r="C99" s="778">
        <f>SUM('Комунальні по юр. особам'!E640:E644,'Комунальні по юр. особам'!E645:E649,'Комунальні по юр. особам'!E650:E654,'Комунальні по юр. особам'!E655:E659,'Комунальні по юр. особам'!E660:E664)</f>
        <v>360</v>
      </c>
      <c r="D99" s="780">
        <f>C99-SUM(K99:K103)</f>
        <v>8</v>
      </c>
      <c r="E99" s="53">
        <f t="shared" ref="E99:E103" si="126">SUM(K99,AT99)</f>
        <v>36</v>
      </c>
      <c r="F99" s="54">
        <f t="shared" ref="F99:F103" si="127">SUM(G99:J99)</f>
        <v>2</v>
      </c>
      <c r="G99" s="55"/>
      <c r="H99" s="55">
        <f>SUM('Комунальні по юр. особам'!J640,'Комунальні по юр. особам'!J645,'Комунальні по юр. особам'!J650,'Комунальні по юр. особам'!J655,'Комунальні по юр. особам'!J660)</f>
        <v>2</v>
      </c>
      <c r="I99" s="55"/>
      <c r="J99" s="70"/>
      <c r="K99" s="507">
        <f t="shared" ref="K99:K103" si="128">IF(AND(SUM(L99:P99)=SUM(W99:X99),SUM(Q99:V99)=SUM(W99:X99)),SUM(L99:P99),"ПЕРЕВІРТЕ ПРАВИЛЬНІСТЬ ДАНИХ")</f>
        <v>35</v>
      </c>
      <c r="L99" s="413">
        <f>SUM('Комунальні по юр. особам'!N640,'Комунальні по юр. особам'!N645,'Комунальні по юр. особам'!N650,'Комунальні по юр. особам'!N655,'Комунальні по юр. особам'!N660)</f>
        <v>35</v>
      </c>
      <c r="M99" s="413"/>
      <c r="N99" s="413"/>
      <c r="O99" s="413"/>
      <c r="P99" s="415"/>
      <c r="Q99" s="414">
        <f>SUM('Комунальні по юр. особам'!S640,'Комунальні по юр. особам'!S645,'Комунальні по юр. особам'!S650,'Комунальні по юр. особам'!S655,'Комунальні по юр. особам'!S660)</f>
        <v>1</v>
      </c>
      <c r="R99" s="413"/>
      <c r="S99" s="413"/>
      <c r="T99" s="413">
        <f>SUM('Комунальні по юр. особам'!V640,'Комунальні по юр. особам'!V645,'Комунальні по юр. особам'!V650,'Комунальні по юр. особам'!V655,'Комунальні по юр. особам'!V660)</f>
        <v>34</v>
      </c>
      <c r="U99" s="413"/>
      <c r="V99" s="415"/>
      <c r="W99" s="414">
        <f>SUM('Комунальні по юр. особам'!Y640,'Комунальні по юр. особам'!Y645,'Комунальні по юр. особам'!Y650,'Комунальні по юр. особам'!Y655,'Комунальні по юр. особам'!Y660)</f>
        <v>33</v>
      </c>
      <c r="X99" s="415">
        <f>SUM('Комунальні по юр. особам'!Z640,'Комунальні по юр. особам'!Z645,'Комунальні по юр. особам'!Z650,'Комунальні по юр. особам'!Z655,'Комунальні по юр. особам'!Z660)</f>
        <v>2</v>
      </c>
      <c r="Y99" s="414"/>
      <c r="Z99" s="413">
        <f>SUM('Комунальні по юр. особам'!AB640,'Комунальні по юр. особам'!AB645,'Комунальні по юр. особам'!AB650,'Комунальні по юр. особам'!AB655,'Комунальні по юр. особам'!AB660)</f>
        <v>12</v>
      </c>
      <c r="AA99" s="413">
        <f>SUM('Комунальні по юр. особам'!AC640,'Комунальні по юр. особам'!AC645,'Комунальні по юр. особам'!AC650,'Комунальні по юр. особам'!AC655,'Комунальні по юр. особам'!AC660)</f>
        <v>12</v>
      </c>
      <c r="AB99" s="413">
        <f>SUM('Комунальні по юр. особам'!AD640,'Комунальні по юр. особам'!AD645,'Комунальні по юр. особам'!AD650,'Комунальні по юр. особам'!AD655,'Комунальні по юр. особам'!AD660)</f>
        <v>2</v>
      </c>
      <c r="AC99" s="413">
        <f>SUM('Комунальні по юр. особам'!AE640,'Комунальні по юр. особам'!AE645,'Комунальні по юр. особам'!AE650,'Комунальні по юр. особам'!AE655,'Комунальні по юр. особам'!AE660)</f>
        <v>27</v>
      </c>
      <c r="AD99" s="415">
        <f>SUM('Комунальні по юр. особам'!AF640,'Комунальні по юр. особам'!AF645,'Комунальні по юр. особам'!AF650,'Комунальні по юр. особам'!AF655,'Комунальні по юр. особам'!AF660)</f>
        <v>2</v>
      </c>
      <c r="AE99" s="171">
        <f>AVERAGE('Комунальні по юр. особам'!AG640,'Комунальні по юр. особам'!AG645,'Комунальні по юр. особам'!AG650,'Комунальні по юр. особам'!AG655,'Комунальні по юр. особам'!AG660)</f>
        <v>40</v>
      </c>
      <c r="AF99" s="416">
        <f>AVERAGE('Комунальні по юр. особам'!AH640,'Комунальні по юр. особам'!AH645,'Комунальні по юр. особам'!AH650,'Комунальні по юр. особам'!AH655,'Комунальні по юр. особам'!AH660)</f>
        <v>20</v>
      </c>
      <c r="AG99" s="558">
        <f>AVERAGE('Комунальні по юр. особам'!AI640,'Комунальні по юр. особам'!AI645,'Комунальні по юр. особам'!AI650,'Комунальні по юр. особам'!AI655,'Комунальні по юр. особам'!AI660)</f>
        <v>9</v>
      </c>
      <c r="AH99" s="545">
        <f>SUM(AL99:AN99)</f>
        <v>35</v>
      </c>
      <c r="AI99" s="69" t="s">
        <v>75</v>
      </c>
      <c r="AJ99" s="55" t="s">
        <v>75</v>
      </c>
      <c r="AK99" s="70" t="s">
        <v>75</v>
      </c>
      <c r="AL99" s="67"/>
      <c r="AM99" s="55">
        <f>SUM('Комунальні по юр. особам'!AO640,'Комунальні по юр. особам'!AO645,'Комунальні по юр. особам'!AO650,'Комунальні по юр. особам'!AO655,'Комунальні по юр. особам'!AO660)</f>
        <v>35</v>
      </c>
      <c r="AN99" s="56"/>
      <c r="AO99" s="67" t="s">
        <v>75</v>
      </c>
      <c r="AP99" s="55" t="s">
        <v>75</v>
      </c>
      <c r="AQ99" s="55" t="s">
        <v>75</v>
      </c>
      <c r="AR99" s="55" t="s">
        <v>75</v>
      </c>
      <c r="AS99" s="56" t="s">
        <v>75</v>
      </c>
      <c r="AT99" s="71">
        <f t="shared" ref="AT99:AT103" si="129">SUM(AU99:BC99)</f>
        <v>1</v>
      </c>
      <c r="AU99" s="413">
        <f>SUM('Комунальні по юр. особам'!AW640,'Комунальні по юр. особам'!AW645,'Комунальні по юр. особам'!AW650,'Комунальні по юр. особам'!AW655,'Комунальні по юр. особам'!AW660)</f>
        <v>0</v>
      </c>
      <c r="AV99" s="413"/>
      <c r="AW99" s="413"/>
      <c r="AX99" s="413"/>
      <c r="AY99" s="413">
        <f>SUM('Комунальні по юр. особам'!BA640,'Комунальні по юр. особам'!BA645,'Комунальні по юр. особам'!BA650,'Комунальні по юр. особам'!BA655,'Комунальні по юр. особам'!BA660)</f>
        <v>1</v>
      </c>
      <c r="AZ99" s="413"/>
      <c r="BA99" s="413"/>
      <c r="BB99" s="413"/>
      <c r="BC99" s="508"/>
    </row>
    <row r="100" spans="1:55" ht="33.75" customHeight="1" x14ac:dyDescent="0.3">
      <c r="A100" s="702"/>
      <c r="B100" s="190" t="s">
        <v>76</v>
      </c>
      <c r="C100" s="777"/>
      <c r="D100" s="781"/>
      <c r="E100" s="73">
        <f t="shared" si="126"/>
        <v>0</v>
      </c>
      <c r="F100" s="74">
        <f t="shared" si="127"/>
        <v>0</v>
      </c>
      <c r="G100" s="75"/>
      <c r="H100" s="75"/>
      <c r="I100" s="75"/>
      <c r="J100" s="85"/>
      <c r="K100" s="510">
        <f t="shared" si="128"/>
        <v>0</v>
      </c>
      <c r="L100" s="417"/>
      <c r="M100" s="417"/>
      <c r="N100" s="417"/>
      <c r="O100" s="417"/>
      <c r="P100" s="419"/>
      <c r="Q100" s="418"/>
      <c r="R100" s="417"/>
      <c r="S100" s="417"/>
      <c r="T100" s="417"/>
      <c r="U100" s="417"/>
      <c r="V100" s="419"/>
      <c r="W100" s="418"/>
      <c r="X100" s="419"/>
      <c r="Y100" s="418"/>
      <c r="Z100" s="417"/>
      <c r="AA100" s="417"/>
      <c r="AB100" s="417"/>
      <c r="AC100" s="417"/>
      <c r="AD100" s="419"/>
      <c r="AE100" s="158"/>
      <c r="AF100" s="174"/>
      <c r="AG100" s="559"/>
      <c r="AH100" s="546">
        <f>SUM(AL100:AN100)</f>
        <v>0</v>
      </c>
      <c r="AI100" s="84" t="s">
        <v>77</v>
      </c>
      <c r="AJ100" s="75" t="s">
        <v>77</v>
      </c>
      <c r="AK100" s="85" t="s">
        <v>77</v>
      </c>
      <c r="AL100" s="82"/>
      <c r="AM100" s="75"/>
      <c r="AN100" s="76"/>
      <c r="AO100" s="82" t="s">
        <v>75</v>
      </c>
      <c r="AP100" s="75" t="s">
        <v>75</v>
      </c>
      <c r="AQ100" s="75" t="s">
        <v>75</v>
      </c>
      <c r="AR100" s="75" t="s">
        <v>75</v>
      </c>
      <c r="AS100" s="76" t="s">
        <v>75</v>
      </c>
      <c r="AT100" s="86">
        <f t="shared" si="129"/>
        <v>0</v>
      </c>
      <c r="AU100" s="417"/>
      <c r="AV100" s="417"/>
      <c r="AW100" s="417"/>
      <c r="AX100" s="417"/>
      <c r="AY100" s="417"/>
      <c r="AZ100" s="417"/>
      <c r="BA100" s="417"/>
      <c r="BB100" s="417"/>
      <c r="BC100" s="511"/>
    </row>
    <row r="101" spans="1:55" ht="33.75" customHeight="1" x14ac:dyDescent="0.3">
      <c r="A101" s="702"/>
      <c r="B101" s="190" t="s">
        <v>78</v>
      </c>
      <c r="C101" s="777"/>
      <c r="D101" s="781"/>
      <c r="E101" s="73">
        <f t="shared" si="126"/>
        <v>7</v>
      </c>
      <c r="F101" s="74">
        <f t="shared" si="127"/>
        <v>0</v>
      </c>
      <c r="G101" s="75"/>
      <c r="H101" s="75"/>
      <c r="I101" s="75"/>
      <c r="J101" s="85"/>
      <c r="K101" s="510">
        <f t="shared" si="128"/>
        <v>7</v>
      </c>
      <c r="L101" s="417"/>
      <c r="M101" s="417">
        <f>SUM('Комунальні по юр. особам'!O642,'Комунальні по юр. особам'!O647,'Комунальні по юр. особам'!O652,'Комунальні по юр. особам'!O657,'Комунальні по юр. особам'!O662)</f>
        <v>7</v>
      </c>
      <c r="N101" s="417"/>
      <c r="O101" s="417"/>
      <c r="P101" s="419"/>
      <c r="Q101" s="418"/>
      <c r="R101" s="417"/>
      <c r="S101" s="417">
        <f>SUM('Комунальні по юр. особам'!U642,'Комунальні по юр. особам'!U647,'Комунальні по юр. особам'!U652,'Комунальні по юр. особам'!U657,'Комунальні по юр. особам'!U662)</f>
        <v>7</v>
      </c>
      <c r="T101" s="417"/>
      <c r="U101" s="417"/>
      <c r="V101" s="419"/>
      <c r="W101" s="418">
        <f>SUM('Комунальні по юр. особам'!Y642,'Комунальні по юр. особам'!Y647,'Комунальні по юр. особам'!Y652,'Комунальні по юр. особам'!Y657,'Комунальні по юр. особам'!Y662)</f>
        <v>7</v>
      </c>
      <c r="X101" s="419"/>
      <c r="Y101" s="418"/>
      <c r="Z101" s="417">
        <f>SUM('Комунальні по юр. особам'!AB642,'Комунальні по юр. особам'!AB647,'Комунальні по юр. особам'!AB652,'Комунальні по юр. особам'!AB657,'Комунальні по юр. особам'!AB662)</f>
        <v>3</v>
      </c>
      <c r="AA101" s="417">
        <f>SUM('Комунальні по юр. особам'!AC642,'Комунальні по юр. особам'!AC647,'Комунальні по юр. особам'!AC652,'Комунальні по юр. особам'!AC657,'Комунальні по юр. особам'!AC662)</f>
        <v>3</v>
      </c>
      <c r="AB101" s="417"/>
      <c r="AC101" s="417">
        <f>SUM('Комунальні по юр. особам'!AE642,'Комунальні по юр. особам'!AE647,'Комунальні по юр. особам'!AE652,'Комунальні по юр. особам'!AE657,'Комунальні по юр. особам'!AE662)</f>
        <v>1</v>
      </c>
      <c r="AD101" s="419"/>
      <c r="AE101" s="158">
        <f>AVERAGE('Комунальні по юр. особам'!AG642,'Комунальні по юр. особам'!AG647,'Комунальні по юр. особам'!AG652,'Комунальні по юр. особам'!AG657,'Комунальні по юр. особам'!AG662)</f>
        <v>48</v>
      </c>
      <c r="AF101" s="174">
        <f>AVERAGE('Комунальні по юр. особам'!AH642,'Комунальні по юр. особам'!AH647,'Комунальні по юр. особам'!AH652,'Комунальні по юр. особам'!AH657,'Комунальні по юр. особам'!AH662)</f>
        <v>20</v>
      </c>
      <c r="AG101" s="559">
        <f>AVERAGE('Комунальні по юр. особам'!AI642,'Комунальні по юр. особам'!AI647,'Комунальні по юр. особам'!AI652,'Комунальні по юр. особам'!AI657,'Комунальні по юр. особам'!AI662)</f>
        <v>73</v>
      </c>
      <c r="AH101" s="546">
        <f>SUM(AI101:AK101)</f>
        <v>7</v>
      </c>
      <c r="AI101" s="84">
        <f>SUM('Комунальні по юр. особам'!AK642,'Комунальні по юр. особам'!AK647,'Комунальні по юр. особам'!AK652,'Комунальні по юр. особам'!AK657,'Комунальні по юр. особам'!AK662)</f>
        <v>5</v>
      </c>
      <c r="AJ101" s="75">
        <f>SUM('Комунальні по юр. особам'!AL642,'Комунальні по юр. особам'!AL647,'Комунальні по юр. особам'!AL652,'Комунальні по юр. особам'!AL657,'Комунальні по юр. особам'!AL662)</f>
        <v>2</v>
      </c>
      <c r="AK101" s="76">
        <f>SUM('Комунальні по юр. особам'!AM642,'Комунальні по юр. особам'!AM647,'Комунальні по юр. особам'!AM652,'Комунальні по юр. особам'!AM657,'Комунальні по юр. особам'!AM662)</f>
        <v>0</v>
      </c>
      <c r="AL101" s="82" t="s">
        <v>75</v>
      </c>
      <c r="AM101" s="75" t="s">
        <v>75</v>
      </c>
      <c r="AN101" s="85" t="s">
        <v>75</v>
      </c>
      <c r="AO101" s="82" t="s">
        <v>75</v>
      </c>
      <c r="AP101" s="75" t="s">
        <v>75</v>
      </c>
      <c r="AQ101" s="75" t="s">
        <v>75</v>
      </c>
      <c r="AR101" s="75" t="s">
        <v>75</v>
      </c>
      <c r="AS101" s="76" t="s">
        <v>75</v>
      </c>
      <c r="AT101" s="86">
        <f t="shared" si="129"/>
        <v>0</v>
      </c>
      <c r="AU101" s="417"/>
      <c r="AV101" s="417"/>
      <c r="AW101" s="417"/>
      <c r="AX101" s="417"/>
      <c r="AY101" s="417"/>
      <c r="AZ101" s="417"/>
      <c r="BA101" s="417"/>
      <c r="BB101" s="417"/>
      <c r="BC101" s="511"/>
    </row>
    <row r="102" spans="1:55" ht="33.75" customHeight="1" x14ac:dyDescent="0.3">
      <c r="A102" s="702"/>
      <c r="B102" s="190" t="s">
        <v>79</v>
      </c>
      <c r="C102" s="777"/>
      <c r="D102" s="781"/>
      <c r="E102" s="73">
        <f t="shared" si="126"/>
        <v>312</v>
      </c>
      <c r="F102" s="74">
        <f t="shared" si="127"/>
        <v>7</v>
      </c>
      <c r="G102" s="75"/>
      <c r="H102" s="75">
        <f>SUM('Комунальні по юр. особам'!J643,'Комунальні по юр. особам'!J648,'Комунальні по юр. особам'!J653,'Комунальні по юр. особам'!J658,'Комунальні по юр. особам'!J663)</f>
        <v>7</v>
      </c>
      <c r="I102" s="75"/>
      <c r="J102" s="85"/>
      <c r="K102" s="510">
        <f t="shared" si="128"/>
        <v>310</v>
      </c>
      <c r="L102" s="417">
        <f>SUM('Комунальні по юр. особам'!N643,'Комунальні по юр. особам'!N648,'Комунальні по юр. особам'!N653,'Комунальні по юр. особам'!N658,'Комунальні по юр. особам'!N663)</f>
        <v>310</v>
      </c>
      <c r="M102" s="417"/>
      <c r="N102" s="417"/>
      <c r="O102" s="417"/>
      <c r="P102" s="419"/>
      <c r="Q102" s="418">
        <f>SUM('Комунальні по юр. особам'!S643,'Комунальні по юр. особам'!S648,'Комунальні по юр. особам'!S653,'Комунальні по юр. особам'!S658,'Комунальні по юр. особам'!S663)</f>
        <v>21</v>
      </c>
      <c r="R102" s="417"/>
      <c r="S102" s="417"/>
      <c r="T102" s="417">
        <f>SUM('Комунальні по юр. особам'!V643,'Комунальні по юр. особам'!V648,'Комунальні по юр. особам'!V653,'Комунальні по юр. особам'!V658,'Комунальні по юр. особам'!V663)</f>
        <v>286</v>
      </c>
      <c r="U102" s="417">
        <f>SUM('Комунальні по юр. особам'!W643,'Комунальні по юр. особам'!W648,'Комунальні по юр. особам'!W653,'Комунальні по юр. особам'!W658,'Комунальні по юр. особам'!W663)</f>
        <v>3</v>
      </c>
      <c r="V102" s="419"/>
      <c r="W102" s="418">
        <f>SUM('Комунальні по юр. особам'!Y643,'Комунальні по юр. особам'!Y648,'Комунальні по юр. особам'!Y653,'Комунальні по юр. особам'!Y658,'Комунальні по юр. особам'!Y663)</f>
        <v>274</v>
      </c>
      <c r="X102" s="419">
        <f>SUM('Комунальні по юр. особам'!Z643,'Комунальні по юр. особам'!Z648,'Комунальні по юр. особам'!Z653,'Комунальні по юр. особам'!Z658,'Комунальні по юр. особам'!Z663)</f>
        <v>36</v>
      </c>
      <c r="Y102" s="418"/>
      <c r="Z102" s="417">
        <f>SUM('Комунальні по юр. особам'!AB643,'Комунальні по юр. особам'!AB648,'Комунальні по юр. особам'!AB653,'Комунальні по юр. особам'!AB658,'Комунальні по юр. особам'!AB663)</f>
        <v>118</v>
      </c>
      <c r="AA102" s="417">
        <f>SUM('Комунальні по юр. особам'!AC643,'Комунальні по юр. особам'!AC648,'Комунальні по юр. особам'!AC653,'Комунальні по юр. особам'!AC658,'Комунальні по юр. особам'!AC663)</f>
        <v>118</v>
      </c>
      <c r="AB102" s="417">
        <f>SUM('Комунальні по юр. особам'!AD643,'Комунальні по юр. особам'!AD648,'Комунальні по юр. особам'!AD653,'Комунальні по юр. особам'!AD658,'Комунальні по юр. особам'!AD663)</f>
        <v>19</v>
      </c>
      <c r="AC102" s="417">
        <f>SUM('Комунальні по юр. особам'!AE643,'Комунальні по юр. особам'!AE648,'Комунальні по юр. особам'!AE653,'Комунальні по юр. особам'!AE658,'Комунальні по юр. особам'!AE663)</f>
        <v>163</v>
      </c>
      <c r="AD102" s="419">
        <f>SUM('Комунальні по юр. особам'!AF643,'Комунальні по юр. особам'!AF648,'Комунальні по юр. особам'!AF653,'Комунальні по юр. особам'!AF658,'Комунальні по юр. особам'!AF663)</f>
        <v>14</v>
      </c>
      <c r="AE102" s="158">
        <f>AVERAGE('Комунальні по юр. особам'!AG643,'Комунальні по юр. особам'!AG648,'Комунальні по юр. особам'!AG653,'Комунальні по юр. особам'!AG658,'Комунальні по юр. особам'!AG663)</f>
        <v>39.6</v>
      </c>
      <c r="AF102" s="174">
        <f>AVERAGE('Комунальні по юр. особам'!AH643,'Комунальні по юр. особам'!AH648,'Комунальні по юр. особам'!AH653,'Комунальні по юр. особам'!AH658,'Комунальні по юр. особам'!AH663)</f>
        <v>20.6</v>
      </c>
      <c r="AG102" s="559">
        <f>AVERAGE('Комунальні по юр. особам'!AI643,'Комунальні по юр. особам'!AI648,'Комунальні по юр. особам'!AI653,'Комунальні по юр. особам'!AI658,'Комунальні по юр. особам'!AI663)</f>
        <v>98.8</v>
      </c>
      <c r="AH102" s="547">
        <f>SUM(AO102:AS102)</f>
        <v>310</v>
      </c>
      <c r="AI102" s="84" t="s">
        <v>77</v>
      </c>
      <c r="AJ102" s="75" t="s">
        <v>77</v>
      </c>
      <c r="AK102" s="85" t="s">
        <v>77</v>
      </c>
      <c r="AL102" s="82" t="s">
        <v>75</v>
      </c>
      <c r="AM102" s="75" t="s">
        <v>75</v>
      </c>
      <c r="AN102" s="85" t="s">
        <v>75</v>
      </c>
      <c r="AO102" s="122">
        <f>SUM('Комунальні по юр. особам'!AQ643,'Комунальні по юр. особам'!AQ648,'Комунальні по юр. особам'!AQ653,'Комунальні по юр. особам'!AQ658,'Комунальні по юр. особам'!AQ663)</f>
        <v>10</v>
      </c>
      <c r="AP102" s="123">
        <f>SUM('Комунальні по юр. особам'!AR643,'Комунальні по юр. особам'!AR648,'Комунальні по юр. особам'!AR653,'Комунальні по юр. особам'!AR658,'Комунальні по юр. особам'!AR663)</f>
        <v>42</v>
      </c>
      <c r="AQ102" s="123">
        <f>SUM('Комунальні по юр. особам'!AS643,'Комунальні по юр. особам'!AS648,'Комунальні по юр. особам'!AS653,'Комунальні по юр. особам'!AS658,'Комунальні по юр. особам'!AS663)</f>
        <v>220</v>
      </c>
      <c r="AR102" s="123">
        <f>SUM('Комунальні по юр. особам'!AT643,'Комунальні по юр. особам'!AT648,'Комунальні по юр. особам'!AT653,'Комунальні по юр. особам'!AT658,'Комунальні по юр. особам'!AT663)</f>
        <v>38</v>
      </c>
      <c r="AS102" s="154"/>
      <c r="AT102" s="86">
        <f t="shared" si="129"/>
        <v>2</v>
      </c>
      <c r="AU102" s="417"/>
      <c r="AV102" s="417"/>
      <c r="AW102" s="417"/>
      <c r="AX102" s="417"/>
      <c r="AY102" s="417">
        <f>SUM('Комунальні по юр. особам'!BA643,'Комунальні по юр. особам'!BA648,'Комунальні по юр. особам'!BA653,'Комунальні по юр. особам'!BA658,'Комунальні по юр. особам'!BA663)</f>
        <v>2</v>
      </c>
      <c r="AZ102" s="417"/>
      <c r="BA102" s="417"/>
      <c r="BB102" s="417"/>
      <c r="BC102" s="511"/>
    </row>
    <row r="103" spans="1:55" ht="33.75" customHeight="1" thickBot="1" x14ac:dyDescent="0.35">
      <c r="A103" s="702"/>
      <c r="B103" s="191" t="s">
        <v>80</v>
      </c>
      <c r="C103" s="779"/>
      <c r="D103" s="782"/>
      <c r="E103" s="128">
        <f t="shared" si="126"/>
        <v>0</v>
      </c>
      <c r="F103" s="129">
        <f t="shared" si="127"/>
        <v>0</v>
      </c>
      <c r="G103" s="424"/>
      <c r="H103" s="424"/>
      <c r="I103" s="424"/>
      <c r="J103" s="163"/>
      <c r="K103" s="513">
        <f t="shared" si="128"/>
        <v>0</v>
      </c>
      <c r="L103" s="421"/>
      <c r="M103" s="421"/>
      <c r="N103" s="421"/>
      <c r="O103" s="421"/>
      <c r="P103" s="423"/>
      <c r="Q103" s="422"/>
      <c r="R103" s="421"/>
      <c r="S103" s="421"/>
      <c r="T103" s="421"/>
      <c r="U103" s="421"/>
      <c r="V103" s="423"/>
      <c r="W103" s="422"/>
      <c r="X103" s="423"/>
      <c r="Y103" s="101"/>
      <c r="Z103" s="424"/>
      <c r="AA103" s="424"/>
      <c r="AB103" s="424"/>
      <c r="AC103" s="424"/>
      <c r="AD103" s="102"/>
      <c r="AE103" s="425"/>
      <c r="AF103" s="426"/>
      <c r="AG103" s="560"/>
      <c r="AH103" s="548">
        <f>SUM(AO103:AS103)</f>
        <v>0</v>
      </c>
      <c r="AI103" s="105" t="s">
        <v>75</v>
      </c>
      <c r="AJ103" s="92" t="s">
        <v>75</v>
      </c>
      <c r="AK103" s="106" t="s">
        <v>75</v>
      </c>
      <c r="AL103" s="103" t="s">
        <v>75</v>
      </c>
      <c r="AM103" s="92" t="s">
        <v>77</v>
      </c>
      <c r="AN103" s="106" t="s">
        <v>77</v>
      </c>
      <c r="AO103" s="427"/>
      <c r="AP103" s="428"/>
      <c r="AQ103" s="428"/>
      <c r="AR103" s="428"/>
      <c r="AS103" s="429"/>
      <c r="AT103" s="514">
        <f t="shared" si="129"/>
        <v>0</v>
      </c>
      <c r="AU103" s="421"/>
      <c r="AV103" s="421"/>
      <c r="AW103" s="421"/>
      <c r="AX103" s="421"/>
      <c r="AY103" s="421"/>
      <c r="AZ103" s="421"/>
      <c r="BA103" s="421"/>
      <c r="BB103" s="421"/>
      <c r="BC103" s="515"/>
    </row>
    <row r="104" spans="1:55" ht="33.75" customHeight="1" thickBot="1" x14ac:dyDescent="0.35">
      <c r="A104" s="703"/>
      <c r="B104" s="766" t="s">
        <v>478</v>
      </c>
      <c r="C104" s="695"/>
      <c r="D104" s="767"/>
      <c r="E104" s="434">
        <f t="shared" ref="E104:AD104" si="130">SUM(E99:E103)</f>
        <v>355</v>
      </c>
      <c r="F104" s="433">
        <f t="shared" si="130"/>
        <v>9</v>
      </c>
      <c r="G104" s="430">
        <f t="shared" si="130"/>
        <v>0</v>
      </c>
      <c r="H104" s="430">
        <f t="shared" si="130"/>
        <v>9</v>
      </c>
      <c r="I104" s="430">
        <f t="shared" si="130"/>
        <v>0</v>
      </c>
      <c r="J104" s="494">
        <f t="shared" si="130"/>
        <v>0</v>
      </c>
      <c r="K104" s="437">
        <f t="shared" si="130"/>
        <v>352</v>
      </c>
      <c r="L104" s="430">
        <f t="shared" si="130"/>
        <v>345</v>
      </c>
      <c r="M104" s="430">
        <f t="shared" si="130"/>
        <v>7</v>
      </c>
      <c r="N104" s="430">
        <f t="shared" si="130"/>
        <v>0</v>
      </c>
      <c r="O104" s="430">
        <f t="shared" si="130"/>
        <v>0</v>
      </c>
      <c r="P104" s="434">
        <f t="shared" si="130"/>
        <v>0</v>
      </c>
      <c r="Q104" s="433">
        <f t="shared" si="130"/>
        <v>22</v>
      </c>
      <c r="R104" s="430">
        <f t="shared" si="130"/>
        <v>0</v>
      </c>
      <c r="S104" s="430">
        <f t="shared" si="130"/>
        <v>7</v>
      </c>
      <c r="T104" s="430">
        <f t="shared" si="130"/>
        <v>320</v>
      </c>
      <c r="U104" s="430">
        <f t="shared" si="130"/>
        <v>3</v>
      </c>
      <c r="V104" s="434">
        <f t="shared" si="130"/>
        <v>0</v>
      </c>
      <c r="W104" s="433">
        <f t="shared" si="130"/>
        <v>314</v>
      </c>
      <c r="X104" s="434">
        <f t="shared" si="130"/>
        <v>38</v>
      </c>
      <c r="Y104" s="433">
        <f t="shared" si="130"/>
        <v>0</v>
      </c>
      <c r="Z104" s="430">
        <f t="shared" si="130"/>
        <v>133</v>
      </c>
      <c r="AA104" s="430">
        <f t="shared" si="130"/>
        <v>133</v>
      </c>
      <c r="AB104" s="430">
        <f t="shared" si="130"/>
        <v>21</v>
      </c>
      <c r="AC104" s="430">
        <f t="shared" si="130"/>
        <v>191</v>
      </c>
      <c r="AD104" s="434">
        <f t="shared" si="130"/>
        <v>16</v>
      </c>
      <c r="AE104" s="435">
        <f t="shared" ref="AE104:AG104" si="131">AVERAGE(AE99,AE102,AE101)</f>
        <v>42.533333333333331</v>
      </c>
      <c r="AF104" s="436">
        <f t="shared" si="131"/>
        <v>20.2</v>
      </c>
      <c r="AG104" s="501">
        <f t="shared" si="131"/>
        <v>60.266666666666673</v>
      </c>
      <c r="AH104" s="549">
        <f t="shared" ref="AH104:BC104" si="132">SUM(AH99:AH103)</f>
        <v>352</v>
      </c>
      <c r="AI104" s="437">
        <f t="shared" si="132"/>
        <v>5</v>
      </c>
      <c r="AJ104" s="430">
        <f t="shared" si="132"/>
        <v>2</v>
      </c>
      <c r="AK104" s="434">
        <f t="shared" si="132"/>
        <v>0</v>
      </c>
      <c r="AL104" s="433">
        <f t="shared" si="132"/>
        <v>0</v>
      </c>
      <c r="AM104" s="430">
        <f t="shared" si="132"/>
        <v>35</v>
      </c>
      <c r="AN104" s="434">
        <f t="shared" si="132"/>
        <v>0</v>
      </c>
      <c r="AO104" s="433">
        <f t="shared" si="132"/>
        <v>10</v>
      </c>
      <c r="AP104" s="430">
        <f t="shared" si="132"/>
        <v>42</v>
      </c>
      <c r="AQ104" s="430">
        <f t="shared" si="132"/>
        <v>220</v>
      </c>
      <c r="AR104" s="430">
        <f t="shared" si="132"/>
        <v>38</v>
      </c>
      <c r="AS104" s="434">
        <f t="shared" si="132"/>
        <v>0</v>
      </c>
      <c r="AT104" s="433">
        <f t="shared" si="132"/>
        <v>3</v>
      </c>
      <c r="AU104" s="430">
        <f t="shared" si="132"/>
        <v>0</v>
      </c>
      <c r="AV104" s="430">
        <f t="shared" si="132"/>
        <v>0</v>
      </c>
      <c r="AW104" s="430">
        <f t="shared" si="132"/>
        <v>0</v>
      </c>
      <c r="AX104" s="430">
        <f t="shared" si="132"/>
        <v>0</v>
      </c>
      <c r="AY104" s="430">
        <f t="shared" si="132"/>
        <v>3</v>
      </c>
      <c r="AZ104" s="430">
        <f t="shared" si="132"/>
        <v>0</v>
      </c>
      <c r="BA104" s="430">
        <f t="shared" si="132"/>
        <v>0</v>
      </c>
      <c r="BB104" s="430">
        <f t="shared" si="132"/>
        <v>0</v>
      </c>
      <c r="BC104" s="494">
        <f t="shared" si="132"/>
        <v>0</v>
      </c>
    </row>
    <row r="105" spans="1:55" ht="33.75" customHeight="1" x14ac:dyDescent="0.3">
      <c r="A105" s="769" t="s">
        <v>342</v>
      </c>
      <c r="B105" s="189" t="s">
        <v>74</v>
      </c>
      <c r="C105" s="770">
        <f>SUM('Комунальні по юр. особам'!E665:E669,'Комунальні по юр. особам'!E670:E674,'Комунальні по юр. особам'!E675:E679,'Комунальні по юр. особам'!E680:E684,'Комунальні по юр. особам'!E685:E689,'Комунальні по юр. особам'!E690:E694,'Комунальні по юр. особам'!E695:E699,'Комунальні по юр. особам'!E700:E704,'Комунальні по юр. особам'!E705:E709,'Комунальні по юр. особам'!E710:E714)</f>
        <v>786</v>
      </c>
      <c r="D105" s="771">
        <f>C105-SUM(K105:K109)</f>
        <v>23</v>
      </c>
      <c r="E105" s="53">
        <f t="shared" ref="E105:E109" si="133">SUM(K105,AT105)</f>
        <v>55</v>
      </c>
      <c r="F105" s="54">
        <f t="shared" ref="F105:F109" si="134">SUM(G105:J105)</f>
        <v>1</v>
      </c>
      <c r="G105" s="55"/>
      <c r="H105" s="55"/>
      <c r="I105" s="55">
        <f>SUM('Комунальні по юр. особам'!K665,'Комунальні по юр. особам'!K670,'Комунальні по юр. особам'!K675,'Комунальні по юр. особам'!K680,'Комунальні по юр. особам'!K685,'Комунальні по юр. особам'!K690,'Комунальні по юр. особам'!K695,'Комунальні по юр. особам'!K700,'Комунальні по юр. особам'!K705,'Комунальні по юр. особам'!K710)</f>
        <v>1</v>
      </c>
      <c r="J105" s="70"/>
      <c r="K105" s="507">
        <f t="shared" ref="K105:K109" si="135">IF(AND(SUM(L105:P105)=SUM(W105:X105),SUM(Q105:V105)=SUM(W105:X105)),SUM(L105:P105),"ПЕРЕВІРТЕ ПРАВИЛЬНІСТЬ ДАНИХ")</f>
        <v>54</v>
      </c>
      <c r="L105" s="413">
        <f>SUM('Комунальні по юр. особам'!N665,'Комунальні по юр. особам'!N670,'Комунальні по юр. особам'!N675,'Комунальні по юр. особам'!N680,'Комунальні по юр. особам'!N685,'Комунальні по юр. особам'!N690,'Комунальні по юр. особам'!N695,'Комунальні по юр. особам'!N700,'Комунальні по юр. особам'!N705,'Комунальні по юр. особам'!N710)</f>
        <v>54</v>
      </c>
      <c r="M105" s="413"/>
      <c r="N105" s="413"/>
      <c r="O105" s="413"/>
      <c r="P105" s="415"/>
      <c r="Q105" s="414">
        <f>SUM('Комунальні по юр. особам'!S665,'Комунальні по юр. особам'!S670,'Комунальні по юр. особам'!S675,'Комунальні по юр. особам'!S680,'Комунальні по юр. особам'!S685,'Комунальні по юр. особам'!S690,'Комунальні по юр. особам'!S695,'Комунальні по юр. особам'!S700,'Комунальні по юр. особам'!S705,'Комунальні по юр. особам'!S710)</f>
        <v>3</v>
      </c>
      <c r="R105" s="413">
        <f>SUM('Комунальні по юр. особам'!T665,'Комунальні по юр. особам'!T670,'Комунальні по юр. особам'!T675,'Комунальні по юр. особам'!T680,'Комунальні по юр. особам'!T685,'Комунальні по юр. особам'!T690,'Комунальні по юр. особам'!T695,'Комунальні по юр. особам'!T700,'Комунальні по юр. особам'!T705,'Комунальні по юр. особам'!T710)</f>
        <v>3</v>
      </c>
      <c r="S105" s="413"/>
      <c r="T105" s="413">
        <f>SUM('Комунальні по юр. особам'!V665,'Комунальні по юр. особам'!V670,'Комунальні по юр. особам'!V675,'Комунальні по юр. особам'!V680,'Комунальні по юр. особам'!V685,'Комунальні по юр. особам'!V690,'Комунальні по юр. особам'!V695,'Комунальні по юр. особам'!V700,'Комунальні по юр. особам'!V705,'Комунальні по юр. особам'!V710)</f>
        <v>48</v>
      </c>
      <c r="U105" s="413"/>
      <c r="V105" s="415"/>
      <c r="W105" s="414">
        <f>SUM('Комунальні по юр. особам'!Y665,'Комунальні по юр. особам'!Y670,'Комунальні по юр. особам'!Y675,'Комунальні по юр. особам'!Y680,'Комунальні по юр. особам'!Y685,'Комунальні по юр. особам'!Y690,'Комунальні по юр. особам'!Y695,'Комунальні по юр. особам'!Y700,'Комунальні по юр. особам'!Y705,'Комунальні по юр. особам'!Y710)</f>
        <v>46</v>
      </c>
      <c r="X105" s="415">
        <f>SUM('Комунальні по юр. особам'!Z665,'Комунальні по юр. особам'!Z670,'Комунальні по юр. особам'!Z675,'Комунальні по юр. особам'!Z680,'Комунальні по юр. особам'!Z685,'Комунальні по юр. особам'!Z690,'Комунальні по юр. особам'!Z695,'Комунальні по юр. особам'!Z700,'Комунальні по юр. особам'!Z705,'Комунальні по юр. особам'!Z710)</f>
        <v>8</v>
      </c>
      <c r="Y105" s="414"/>
      <c r="Z105" s="413">
        <f>SUM('Комунальні по юр. особам'!AB665,'Комунальні по юр. особам'!AB670,'Комунальні по юр. особам'!AB675,'Комунальні по юр. особам'!AB680,'Комунальні по юр. особам'!AB685,'Комунальні по юр. особам'!AB690,'Комунальні по юр. особам'!AB695,'Комунальні по юр. особам'!AB700,'Комунальні по юр. особам'!AB705,'Комунальні по юр. особам'!AB710)</f>
        <v>21</v>
      </c>
      <c r="AA105" s="413">
        <f>SUM('Комунальні по юр. особам'!AC665,'Комунальні по юр. особам'!AC670,'Комунальні по юр. особам'!AC675,'Комунальні по юр. особам'!AC680,'Комунальні по юр. особам'!AC685,'Комунальні по юр. особам'!AC690,'Комунальні по юр. особам'!AC695,'Комунальні по юр. особам'!AC700,'Комунальні по юр. особам'!AC705,'Комунальні по юр. особам'!AC710)</f>
        <v>20</v>
      </c>
      <c r="AB105" s="413">
        <f>SUM('Комунальні по юр. особам'!AD665,'Комунальні по юр. особам'!AD670,'Комунальні по юр. особам'!AD675,'Комунальні по юр. особам'!AD680,'Комунальні по юр. особам'!AD685,'Комунальні по юр. особам'!AD690,'Комунальні по юр. особам'!AD695,'Комунальні по юр. особам'!AD700,'Комунальні по юр. особам'!AD705,'Комунальні по юр. особам'!AD710)</f>
        <v>2</v>
      </c>
      <c r="AC105" s="413">
        <f>SUM('Комунальні по юр. особам'!AE665,'Комунальні по юр. особам'!AE670,'Комунальні по юр. особам'!AE675,'Комунальні по юр. особам'!AE680,'Комунальні по юр. особам'!AE685,'Комунальні по юр. особам'!AE690,'Комунальні по юр. особам'!AE695,'Комунальні по юр. особам'!AE700,'Комунальні по юр. особам'!AE705,'Комунальні по юр. особам'!AE710)</f>
        <v>41</v>
      </c>
      <c r="AD105" s="415">
        <f>SUM('Комунальні по юр. особам'!AF665,'Комунальні по юр. особам'!AF670,'Комунальні по юр. особам'!AF675,'Комунальні по юр. особам'!AF680,'Комунальні по юр. особам'!AF685,'Комунальні по юр. особам'!AF690,'Комунальні по юр. особам'!AF695,'Комунальні по юр. особам'!AF700,'Комунальні по юр. особам'!AF705,'Комунальні по юр. особам'!AF710)</f>
        <v>6</v>
      </c>
      <c r="AE105" s="171">
        <f>AVERAGE('Комунальні по юр. особам'!AG665,'Комунальні по юр. особам'!AG670,'Комунальні по юр. особам'!AG675,'Комунальні по юр. особам'!AG680,'Комунальні по юр. особам'!AG685,'Комунальні по юр. особам'!AG690,'Комунальні по юр. особам'!AG695,'Комунальні по юр. особам'!AG700,'Комунальні по юр. особам'!AG705,'Комунальні по юр. особам'!AG710)</f>
        <v>41.4</v>
      </c>
      <c r="AF105" s="416">
        <f>AVERAGE('Комунальні по юр. особам'!AH665,'Комунальні по юр. особам'!AH670,'Комунальні по юр. особам'!AH675,'Комунальні по юр. особам'!AH680,'Комунальні по юр. особам'!AH685,'Комунальні по юр. особам'!AH690,'Комунальні по юр. особам'!AH695,'Комунальні по юр. особам'!AH700,'Комунальні по юр. особам'!AH705,'Комунальні по юр. особам'!AH710)</f>
        <v>22.8</v>
      </c>
      <c r="AG105" s="558">
        <f>AVERAGE('Комунальні по юр. особам'!AI665,'Комунальні по юр. особам'!AI670,'Комунальні по юр. особам'!AI675,'Комунальні по юр. особам'!AI680,'Комунальні по юр. особам'!AI685,'Комунальні по юр. особам'!AI690,'Комунальні по юр. особам'!AI695,'Комунальні по юр. особам'!AI700,'Комунальні по юр. особам'!AI705,'Комунальні по юр. особам'!AI710)</f>
        <v>10.5</v>
      </c>
      <c r="AH105" s="545">
        <f>SUM(AL105:AN105)</f>
        <v>54</v>
      </c>
      <c r="AI105" s="69" t="s">
        <v>75</v>
      </c>
      <c r="AJ105" s="55" t="s">
        <v>75</v>
      </c>
      <c r="AK105" s="70" t="s">
        <v>75</v>
      </c>
      <c r="AL105" s="67">
        <f>SUM('Комунальні по юр. особам'!AN665,'Комунальні по юр. особам'!AN670,'Комунальні по юр. особам'!AN675,'Комунальні по юр. особам'!AN680,'Комунальні по юр. особам'!AN685,'Комунальні по юр. особам'!AN690,'Комунальні по юр. особам'!AN695,'Комунальні по юр. особам'!AN700,'Комунальні по юр. особам'!AN705,'Комунальні по юр. особам'!AN710)</f>
        <v>3</v>
      </c>
      <c r="AM105" s="55">
        <f>SUM('Комунальні по юр. особам'!AO665,'Комунальні по юр. особам'!AO670,'Комунальні по юр. особам'!AO675,'Комунальні по юр. особам'!AO680,'Комунальні по юр. особам'!AO685,'Комунальні по юр. особам'!AO690,'Комунальні по юр. особам'!AO695,'Комунальні по юр. особам'!AO700,'Комунальні по юр. особам'!AO705,'Комунальні по юр. особам'!AO710)</f>
        <v>51</v>
      </c>
      <c r="AN105" s="56"/>
      <c r="AO105" s="67" t="s">
        <v>75</v>
      </c>
      <c r="AP105" s="55" t="s">
        <v>75</v>
      </c>
      <c r="AQ105" s="55" t="s">
        <v>75</v>
      </c>
      <c r="AR105" s="55" t="s">
        <v>75</v>
      </c>
      <c r="AS105" s="56" t="s">
        <v>75</v>
      </c>
      <c r="AT105" s="71">
        <f t="shared" ref="AT105:AT109" si="136">SUM(AU105:BC105)</f>
        <v>1</v>
      </c>
      <c r="AU105" s="413"/>
      <c r="AV105" s="413"/>
      <c r="AW105" s="413"/>
      <c r="AX105" s="413"/>
      <c r="AY105" s="413">
        <f>SUM('Комунальні по юр. особам'!BA665,'Комунальні по юр. особам'!BA670,'Комунальні по юр. особам'!BA675,'Комунальні по юр. особам'!BA680,'Комунальні по юр. особам'!BA685,'Комунальні по юр. особам'!BA690,'Комунальні по юр. особам'!BA695,'Комунальні по юр. особам'!BA700,'Комунальні по юр. особам'!BA705,'Комунальні по юр. особам'!BA710)</f>
        <v>1</v>
      </c>
      <c r="AZ105" s="413"/>
      <c r="BA105" s="413"/>
      <c r="BB105" s="413"/>
      <c r="BC105" s="508">
        <f>SUM('Комунальні по юр. особам'!BE665,'Комунальні по юр. особам'!BE670,'Комунальні по юр. особам'!BE675,'Комунальні по юр. особам'!BE680,'Комунальні по юр. особам'!BE685,'Комунальні по юр. особам'!BE690,'Комунальні по юр. особам'!BE695,'Комунальні по юр. особам'!BE700,'Комунальні по юр. особам'!BE705,'Комунальні по юр. особам'!BE710)</f>
        <v>0</v>
      </c>
    </row>
    <row r="106" spans="1:55" ht="33.75" customHeight="1" x14ac:dyDescent="0.3">
      <c r="A106" s="702"/>
      <c r="B106" s="190" t="s">
        <v>76</v>
      </c>
      <c r="C106" s="678"/>
      <c r="D106" s="672"/>
      <c r="E106" s="73">
        <f t="shared" si="133"/>
        <v>0</v>
      </c>
      <c r="F106" s="74">
        <f t="shared" si="134"/>
        <v>0</v>
      </c>
      <c r="G106" s="75"/>
      <c r="H106" s="75"/>
      <c r="I106" s="75"/>
      <c r="J106" s="85"/>
      <c r="K106" s="510">
        <f t="shared" si="135"/>
        <v>0</v>
      </c>
      <c r="L106" s="417"/>
      <c r="M106" s="417"/>
      <c r="N106" s="417"/>
      <c r="O106" s="417"/>
      <c r="P106" s="419"/>
      <c r="Q106" s="418"/>
      <c r="R106" s="417"/>
      <c r="S106" s="417"/>
      <c r="T106" s="417"/>
      <c r="U106" s="417"/>
      <c r="V106" s="419"/>
      <c r="W106" s="418"/>
      <c r="X106" s="419"/>
      <c r="Y106" s="418"/>
      <c r="Z106" s="417"/>
      <c r="AA106" s="417"/>
      <c r="AB106" s="417"/>
      <c r="AC106" s="417"/>
      <c r="AD106" s="419"/>
      <c r="AE106" s="158"/>
      <c r="AF106" s="174"/>
      <c r="AG106" s="559"/>
      <c r="AH106" s="546">
        <f>SUM(AL106:AN106)</f>
        <v>0</v>
      </c>
      <c r="AI106" s="84" t="s">
        <v>77</v>
      </c>
      <c r="AJ106" s="75" t="s">
        <v>77</v>
      </c>
      <c r="AK106" s="85" t="s">
        <v>77</v>
      </c>
      <c r="AL106" s="82"/>
      <c r="AM106" s="75"/>
      <c r="AN106" s="76"/>
      <c r="AO106" s="82" t="s">
        <v>75</v>
      </c>
      <c r="AP106" s="75" t="s">
        <v>75</v>
      </c>
      <c r="AQ106" s="75" t="s">
        <v>75</v>
      </c>
      <c r="AR106" s="75" t="s">
        <v>75</v>
      </c>
      <c r="AS106" s="76" t="s">
        <v>75</v>
      </c>
      <c r="AT106" s="86">
        <f t="shared" si="136"/>
        <v>0</v>
      </c>
      <c r="AU106" s="417"/>
      <c r="AV106" s="417"/>
      <c r="AW106" s="417"/>
      <c r="AX106" s="417"/>
      <c r="AY106" s="417"/>
      <c r="AZ106" s="417"/>
      <c r="BA106" s="417"/>
      <c r="BB106" s="417"/>
      <c r="BC106" s="511"/>
    </row>
    <row r="107" spans="1:55" ht="33.75" customHeight="1" x14ac:dyDescent="0.3">
      <c r="A107" s="702"/>
      <c r="B107" s="190" t="s">
        <v>78</v>
      </c>
      <c r="C107" s="678"/>
      <c r="D107" s="672"/>
      <c r="E107" s="73">
        <f t="shared" si="133"/>
        <v>8</v>
      </c>
      <c r="F107" s="74">
        <f t="shared" si="134"/>
        <v>0</v>
      </c>
      <c r="G107" s="75"/>
      <c r="H107" s="75"/>
      <c r="I107" s="75"/>
      <c r="J107" s="85"/>
      <c r="K107" s="510">
        <f t="shared" si="135"/>
        <v>8</v>
      </c>
      <c r="L107" s="417"/>
      <c r="M107" s="417">
        <f>SUM('Комунальні по юр. особам'!O667,'Комунальні по юр. особам'!O672,'Комунальні по юр. особам'!O677,'Комунальні по юр. особам'!O682,'Комунальні по юр. особам'!O687,'Комунальні по юр. особам'!O692,'Комунальні по юр. особам'!O697,'Комунальні по юр. особам'!O702,'Комунальні по юр. особам'!O707,'Комунальні по юр. особам'!O712)</f>
        <v>8</v>
      </c>
      <c r="N107" s="417"/>
      <c r="O107" s="417"/>
      <c r="P107" s="503"/>
      <c r="Q107" s="418"/>
      <c r="R107" s="417"/>
      <c r="S107" s="417">
        <f>SUM('Комунальні по юр. особам'!U667,'Комунальні по юр. особам'!U672,'Комунальні по юр. особам'!U677,'Комунальні по юр. особам'!U682,'Комунальні по юр. особам'!U687,'Комунальні по юр. особам'!U692,'Комунальні по юр. особам'!U697,'Комунальні по юр. особам'!U702,'Комунальні по юр. особам'!U707,'Комунальні по юр. особам'!U712)</f>
        <v>8</v>
      </c>
      <c r="T107" s="417"/>
      <c r="U107" s="417"/>
      <c r="V107" s="503"/>
      <c r="W107" s="418">
        <f>SUM('Комунальні по юр. особам'!Y667,'Комунальні по юр. особам'!Y672,'Комунальні по юр. особам'!Y677,'Комунальні по юр. особам'!Y682,'Комунальні по юр. особам'!Y687,'Комунальні по юр. особам'!Y692,'Комунальні по юр. особам'!Y697,'Комунальні по юр. особам'!Y702,'Комунальні по юр. особам'!Y707,'Комунальні по юр. особам'!Y712)</f>
        <v>8</v>
      </c>
      <c r="X107" s="503"/>
      <c r="Y107" s="418"/>
      <c r="Z107" s="417">
        <f>SUM('Комунальні по юр. особам'!AB667,'Комунальні по юр. особам'!AB672,'Комунальні по юр. особам'!AB677,'Комунальні по юр. особам'!AB682,'Комунальні по юр. особам'!AB687,'Комунальні по юр. особам'!AB692,'Комунальні по юр. особам'!AB697,'Комунальні по юр. особам'!AB702,'Комунальні по юр. особам'!AB707,'Комунальні по юр. особам'!AB712)</f>
        <v>3</v>
      </c>
      <c r="AA107" s="417">
        <f>SUM('Комунальні по юр. особам'!AC667,'Комунальні по юр. особам'!AC672,'Комунальні по юр. особам'!AC677,'Комунальні по юр. особам'!AC682,'Комунальні по юр. особам'!AC687,'Комунальні по юр. особам'!AC692,'Комунальні по юр. особам'!AC697,'Комунальні по юр. особам'!AC702,'Комунальні по юр. особам'!AC707,'Комунальні по юр. особам'!AC712)</f>
        <v>3</v>
      </c>
      <c r="AB107" s="417">
        <f>SUM('Комунальні по юр. особам'!AD667,'Комунальні по юр. особам'!AD672,'Комунальні по юр. особам'!AD677,'Комунальні по юр. особам'!AD682,'Комунальні по юр. особам'!AD687,'Комунальні по юр. особам'!AD692,'Комунальні по юр. особам'!AD697,'Комунальні по юр. особам'!AD702,'Комунальні по юр. особам'!AD707,'Комунальні по юр. особам'!AD712)</f>
        <v>1</v>
      </c>
      <c r="AC107" s="417">
        <f>SUM('Комунальні по юр. особам'!AE667,'Комунальні по юр. особам'!AE672,'Комунальні по юр. особам'!AE677,'Комунальні по юр. особам'!AE682,'Комунальні по юр. особам'!AE687,'Комунальні по юр. особам'!AE692,'Комунальні по юр. особам'!AE697,'Комунальні по юр. особам'!AE702,'Комунальні по юр. особам'!AE707,'Комунальні по юр. особам'!AE712)</f>
        <v>7</v>
      </c>
      <c r="AD107" s="503"/>
      <c r="AE107" s="158">
        <f>AVERAGE('Комунальні по юр. особам'!AG667,'Комунальні по юр. особам'!AG672,'Комунальні по юр. особам'!AG677,'Комунальні по юр. особам'!AG682,'Комунальні по юр. особам'!AG687,'Комунальні по юр. особам'!AG692,'Комунальні по юр. особам'!AG697,'Комунальні по юр. особам'!AG702,'Комунальні по юр. особам'!AG707,'Комунальні по юр. особам'!AG712)</f>
        <v>45.3</v>
      </c>
      <c r="AF107" s="174">
        <f>AVERAGE('Комунальні по юр. особам'!AH667,'Комунальні по юр. особам'!AH672,'Комунальні по юр. особам'!AH677,'Комунальні по юр. особам'!AH682,'Комунальні по юр. особам'!AH687,'Комунальні по юр. особам'!AH692,'Комунальні по юр. особам'!AH697,'Комунальні по юр. особам'!AH702,'Комунальні по юр. особам'!AH707,'Комунальні по юр. особам'!AH712)</f>
        <v>20.5</v>
      </c>
      <c r="AG107" s="559">
        <f>AVERAGE('Комунальні по юр. особам'!AI667,'Комунальні по юр. особам'!AI672,'Комунальні по юр. особам'!AI677,'Комунальні по юр. особам'!AI682,'Комунальні по юр. особам'!AI687,'Комунальні по юр. особам'!AI692,'Комунальні по юр. особам'!AI697,'Комунальні по юр. особам'!AI702,'Комунальні по юр. особам'!AI707,'Комунальні по юр. особам'!AI712)</f>
        <v>96</v>
      </c>
      <c r="AH107" s="546">
        <f>SUM(AI107:AK107)</f>
        <v>8</v>
      </c>
      <c r="AI107" s="212"/>
      <c r="AJ107" s="75">
        <f>SUM('Комунальні по юр. особам'!AL667,'Комунальні по юр. особам'!AL672,'Комунальні по юр. особам'!AL677,'Комунальні по юр. особам'!AL682,'Комунальні по юр. особам'!AL687,'Комунальні по юр. особам'!AL692,'Комунальні по юр. особам'!AL697,'Комунальні по юр. особам'!AL702,'Комунальні по юр. особам'!AL707,'Комунальні по юр. особам'!AL712)</f>
        <v>8</v>
      </c>
      <c r="AK107" s="504"/>
      <c r="AL107" s="82" t="s">
        <v>75</v>
      </c>
      <c r="AM107" s="75" t="s">
        <v>75</v>
      </c>
      <c r="AN107" s="85" t="s">
        <v>75</v>
      </c>
      <c r="AO107" s="82" t="s">
        <v>75</v>
      </c>
      <c r="AP107" s="75" t="s">
        <v>75</v>
      </c>
      <c r="AQ107" s="75" t="s">
        <v>75</v>
      </c>
      <c r="AR107" s="75" t="s">
        <v>75</v>
      </c>
      <c r="AS107" s="76" t="s">
        <v>75</v>
      </c>
      <c r="AT107" s="86">
        <f t="shared" si="136"/>
        <v>0</v>
      </c>
      <c r="AU107" s="417"/>
      <c r="AV107" s="417"/>
      <c r="AW107" s="417"/>
      <c r="AX107" s="417"/>
      <c r="AY107" s="417"/>
      <c r="AZ107" s="417"/>
      <c r="BA107" s="417"/>
      <c r="BB107" s="417"/>
      <c r="BC107" s="511"/>
    </row>
    <row r="108" spans="1:55" ht="33.75" customHeight="1" x14ac:dyDescent="0.3">
      <c r="A108" s="702"/>
      <c r="B108" s="190" t="s">
        <v>79</v>
      </c>
      <c r="C108" s="678"/>
      <c r="D108" s="672"/>
      <c r="E108" s="73">
        <f t="shared" si="133"/>
        <v>711</v>
      </c>
      <c r="F108" s="74">
        <f t="shared" si="134"/>
        <v>17</v>
      </c>
      <c r="G108" s="75">
        <f>SUM('Комунальні по юр. особам'!I668,'Комунальні по юр. особам'!I673,'Комунальні по юр. особам'!I678,'Комунальні по юр. особам'!I683,'Комунальні по юр. особам'!I688,'Комунальні по юр. особам'!I693,'Комунальні по юр. особам'!I698,'Комунальні по юр. особам'!I703,'Комунальні по юр. особам'!I708,'Комунальні по юр. особам'!I713)</f>
        <v>5</v>
      </c>
      <c r="H108" s="75">
        <f>SUM('Комунальні по юр. особам'!J668,'Комунальні по юр. особам'!J673,'Комунальні по юр. особам'!J678,'Комунальні по юр. особам'!J683,'Комунальні по юр. особам'!J688,'Комунальні по юр. особам'!J693,'Комунальні по юр. особам'!J698,'Комунальні по юр. особам'!J703,'Комунальні по юр. особам'!J708,'Комунальні по юр. особам'!J713)</f>
        <v>9</v>
      </c>
      <c r="I108" s="75">
        <f>SUM('Комунальні по юр. особам'!K668,'Комунальні по юр. особам'!K673,'Комунальні по юр. особам'!K678,'Комунальні по юр. особам'!K683,'Комунальні по юр. особам'!K688,'Комунальні по юр. особам'!K693,'Комунальні по юр. особам'!K698,'Комунальні по юр. особам'!K703,'Комунальні по юр. особам'!K708,'Комунальні по юр. особам'!K713)</f>
        <v>3</v>
      </c>
      <c r="J108" s="85"/>
      <c r="K108" s="510">
        <f t="shared" si="135"/>
        <v>701</v>
      </c>
      <c r="L108" s="417">
        <f>SUM('Комунальні по юр. особам'!N668,'Комунальні по юр. особам'!N673,'Комунальні по юр. особам'!N678,'Комунальні по юр. особам'!N683,'Комунальні по юр. особам'!N688,'Комунальні по юр. особам'!N693,'Комунальні по юр. особам'!N698,'Комунальні по юр. особам'!N703,'Комунальні по юр. особам'!N708,'Комунальні по юр. особам'!N713)</f>
        <v>698</v>
      </c>
      <c r="M108" s="417"/>
      <c r="N108" s="417"/>
      <c r="O108" s="417"/>
      <c r="P108" s="419">
        <f>SUM('Комунальні по юр. особам'!R668,'Комунальні по юр. особам'!R673,'Комунальні по юр. особам'!R678,'Комунальні по юр. особам'!R683,'Комунальні по юр. особам'!R688,'Комунальні по юр. особам'!R693,'Комунальні по юр. особам'!R698,'Комунальні по юр. особам'!R703,'Комунальні по юр. особам'!R708,'Комунальні по юр. особам'!R713)</f>
        <v>3</v>
      </c>
      <c r="Q108" s="418">
        <f>SUM('Комунальні по юр. особам'!S668,'Комунальні по юр. особам'!S673,'Комунальні по юр. особам'!S678,'Комунальні по юр. особам'!S683,'Комунальні по юр. особам'!S688,'Комунальні по юр. особам'!S693,'Комунальні по юр. особам'!S698,'Комунальні по юр. особам'!S703,'Комунальні по юр. особам'!S708,'Комунальні по юр. особам'!S713)</f>
        <v>87</v>
      </c>
      <c r="R108" s="417">
        <f>SUM('Комунальні по юр. особам'!T668,'Комунальні по юр. особам'!T673,'Комунальні по юр. особам'!T678,'Комунальні по юр. особам'!T683,'Комунальні по юр. особам'!T688,'Комунальні по юр. особам'!T693,'Комунальні по юр. особам'!T698,'Комунальні по юр. особам'!T703,'Комунальні по юр. особам'!T708,'Комунальні по юр. особам'!T713)</f>
        <v>13</v>
      </c>
      <c r="S108" s="417"/>
      <c r="T108" s="417">
        <f>SUM('Комунальні по юр. особам'!V668,'Комунальні по юр. особам'!V673,'Комунальні по юр. особам'!V678,'Комунальні по юр. особам'!V683,'Комунальні по юр. особам'!V688,'Комунальні по юр. особам'!V693,'Комунальні по юр. особам'!V698,'Комунальні по юр. особам'!V703,'Комунальні по юр. особам'!V708,'Комунальні по юр. особам'!V713)</f>
        <v>588</v>
      </c>
      <c r="U108" s="417">
        <f>SUM('Комунальні по юр. особам'!W668,'Комунальні по юр. особам'!W673,'Комунальні по юр. особам'!W678,'Комунальні по юр. особам'!W683,'Комунальні по юр. особам'!W688,'Комунальні по юр. особам'!W693,'Комунальні по юр. особам'!W698,'Комунальні по юр. особам'!W703,'Комунальні по юр. особам'!W708,'Комунальні по юр. особам'!W713)</f>
        <v>13</v>
      </c>
      <c r="V108" s="419"/>
      <c r="W108" s="418">
        <f>SUM('Комунальні по юр. особам'!Y668,'Комунальні по юр. особам'!Y673,'Комунальні по юр. особам'!Y678,'Комунальні по юр. особам'!Y683,'Комунальні по юр. особам'!Y688,'Комунальні по юр. особам'!Y693,'Комунальні по юр. особам'!Y698,'Комунальні по юр. особам'!Y703,'Комунальні по юр. особам'!Y708,'Комунальні по юр. особам'!Y713)</f>
        <v>640</v>
      </c>
      <c r="X108" s="419">
        <f>SUM('Комунальні по юр. особам'!Z668,'Комунальні по юр. особам'!Z673,'Комунальні по юр. особам'!Z678,'Комунальні по юр. особам'!Z683,'Комунальні по юр. особам'!Z688,'Комунальні по юр. особам'!Z693,'Комунальні по юр. особам'!Z698,'Комунальні по юр. особам'!Z703,'Комунальні по юр. особам'!Z708,'Комунальні по юр. особам'!Z713)</f>
        <v>61</v>
      </c>
      <c r="Y108" s="418"/>
      <c r="Z108" s="417">
        <f>SUM('Комунальні по юр. особам'!AB668,'Комунальні по юр. особам'!AB673,'Комунальні по юр. особам'!AB678,'Комунальні по юр. особам'!AB683,'Комунальні по юр. особам'!AB688,'Комунальні по юр. особам'!AB693,'Комунальні по юр. особам'!AB698,'Комунальні по юр. особам'!AB703,'Комунальні по юр. особам'!AB708,'Комунальні по юр. особам'!AB713)</f>
        <v>113</v>
      </c>
      <c r="AA108" s="417">
        <f>SUM('Комунальні по юр. особам'!AC668,'Комунальні по юр. особам'!AC673,'Комунальні по юр. особам'!AC678,'Комунальні по юр. особам'!AC683,'Комунальні по юр. особам'!AC688,'Комунальні по юр. особам'!AC693,'Комунальні по юр. особам'!AC698,'Комунальні по юр. особам'!AC703,'Комунальні по юр. особам'!AC708,'Комунальні по юр. особам'!AC713)</f>
        <v>110</v>
      </c>
      <c r="AB108" s="417">
        <f>SUM('Комунальні по юр. особам'!AD668,'Комунальні по юр. особам'!AD673,'Комунальні по юр. особам'!AD678,'Комунальні по юр. особам'!AD683,'Комунальні по юр. особам'!AD688,'Комунальні по юр. особам'!AD693,'Комунальні по юр. особам'!AD698,'Комунальні по юр. особам'!AD703,'Комунальні по юр. особам'!AD708,'Комунальні по юр. особам'!AD713)</f>
        <v>66</v>
      </c>
      <c r="AC108" s="417">
        <f>SUM('Комунальні по юр. особам'!AE668,'Комунальні по юр. особам'!AE673,'Комунальні по юр. особам'!AE678,'Комунальні по юр. особам'!AE683,'Комунальні по юр. особам'!AE688,'Комунальні по юр. особам'!AE693,'Комунальні по юр. особам'!AE698,'Комунальні по юр. особам'!AE703,'Комунальні по юр. особам'!AE708,'Комунальні по юр. особам'!AE713)</f>
        <v>479</v>
      </c>
      <c r="AD108" s="419">
        <f>SUM('Комунальні по юр. особам'!AF668,'Комунальні по юр. особам'!AF673,'Комунальні по юр. особам'!AF678,'Комунальні по юр. особам'!AF683,'Комунальні по юр. особам'!AF688,'Комунальні по юр. особам'!AF693,'Комунальні по юр. особам'!AF698,'Комунальні по юр. особам'!AF703,'Комунальні по юр. особам'!AF708,'Комунальні по юр. особам'!AF713)</f>
        <v>47</v>
      </c>
      <c r="AE108" s="158">
        <f>AVERAGE('Комунальні по юр. особам'!AG668,'Комунальні по юр. особам'!AG673,'Комунальні по юр. особам'!AG678,'Комунальні по юр. особам'!AG683,'Комунальні по юр. особам'!AG688,'Комунальні по юр. особам'!AG693,'Комунальні по юр. особам'!AG698,'Комунальні по юр. особам'!AG703,'Комунальні по юр. особам'!AG708,'Комунальні по юр. особам'!AG713)</f>
        <v>41.546999999999997</v>
      </c>
      <c r="AF108" s="174">
        <f>AVERAGE('Комунальні по юр. особам'!AH668,'Комунальні по юр. особам'!AH673,'Комунальні по юр. особам'!AH678,'Комунальні по юр. особам'!AH683,'Комунальні по юр. особам'!AH688,'Комунальні по юр. особам'!AH693,'Комунальні по юр. особам'!AH698,'Комунальні по юр. особам'!AH703,'Комунальні по юр. особам'!AH708,'Комунальні по юр. особам'!AH713)</f>
        <v>18.714000000000002</v>
      </c>
      <c r="AG108" s="559">
        <f>AVERAGE('Комунальні по юр. особам'!AI668,'Комунальні по юр. особам'!AI673,'Комунальні по юр. особам'!AI678,'Комунальні по юр. особам'!AI683,'Комунальні по юр. особам'!AI688,'Комунальні по юр. особам'!AI693,'Комунальні по юр. особам'!AI698,'Комунальні по юр. особам'!AI703,'Комунальні по юр. особам'!AI708,'Комунальні по юр. особам'!AI713)</f>
        <v>95.554000000000002</v>
      </c>
      <c r="AH108" s="547">
        <f>SUM(AO108:AS108)</f>
        <v>694</v>
      </c>
      <c r="AI108" s="84" t="s">
        <v>77</v>
      </c>
      <c r="AJ108" s="75" t="s">
        <v>77</v>
      </c>
      <c r="AK108" s="85" t="s">
        <v>77</v>
      </c>
      <c r="AL108" s="82" t="s">
        <v>75</v>
      </c>
      <c r="AM108" s="75" t="s">
        <v>75</v>
      </c>
      <c r="AN108" s="85" t="s">
        <v>75</v>
      </c>
      <c r="AO108" s="122">
        <f>SUM('Комунальні по юр. особам'!AQ668,'Комунальні по юр. особам'!AQ673,'Комунальні по юр. особам'!AQ678,'Комунальні по юр. особам'!AQ683,'Комунальні по юр. особам'!AQ688,'Комунальні по юр. особам'!AQ693,'Комунальні по юр. особам'!AQ698,'Комунальні по юр. особам'!AQ703,'Комунальні по юр. особам'!AQ708,'Комунальні по юр. особам'!AQ713)</f>
        <v>59</v>
      </c>
      <c r="AP108" s="123">
        <f>SUM('Комунальні по юр. особам'!AR668,'Комунальні по юр. особам'!AR673,'Комунальні по юр. особам'!AR678,'Комунальні по юр. особам'!AR683,'Комунальні по юр. особам'!AR688,'Комунальні по юр. особам'!AR693,'Комунальні по юр. особам'!AR698,'Комунальні по юр. особам'!AR703,'Комунальні по юр. особам'!AR708,'Комунальні по юр. особам'!AR713)</f>
        <v>92</v>
      </c>
      <c r="AQ108" s="123">
        <f>SUM('Комунальні по юр. особам'!AS668,'Комунальні по юр. особам'!AS673,'Комунальні по юр. особам'!AS678,'Комунальні по юр. особам'!AS683,'Комунальні по юр. особам'!AS688,'Комунальні по юр. особам'!AS693,'Комунальні по юр. особам'!AS698,'Комунальні по юр. особам'!AS703,'Комунальні по юр. особам'!AS708,'Комунальні по юр. особам'!AS713)</f>
        <v>372</v>
      </c>
      <c r="AR108" s="123">
        <f>SUM('Комунальні по юр. особам'!AT668,'Комунальні по юр. особам'!AT673,'Комунальні по юр. особам'!AT678,'Комунальні по юр. особам'!AT683,'Комунальні по юр. особам'!AT688,'Комунальні по юр. особам'!AT693,'Комунальні по юр. особам'!AT698,'Комунальні по юр. особам'!AT703,'Комунальні по юр. особам'!AT708,'Комунальні по юр. особам'!AT713)</f>
        <v>167</v>
      </c>
      <c r="AS108" s="154">
        <f>SUM('Комунальні по юр. особам'!AU668,'Комунальні по юр. особам'!AU673,'Комунальні по юр. особам'!AU678,'Комунальні по юр. особам'!AU683,'Комунальні по юр. особам'!AU688,'Комунальні по юр. особам'!AU693,'Комунальні по юр. особам'!AU698,'Комунальні по юр. особам'!AU703,'Комунальні по юр. особам'!AU708,'Комунальні по юр. особам'!AU713)</f>
        <v>4</v>
      </c>
      <c r="AT108" s="86">
        <f t="shared" si="136"/>
        <v>10</v>
      </c>
      <c r="AU108" s="417"/>
      <c r="AV108" s="417"/>
      <c r="AW108" s="417">
        <f>SUM('Комунальні по юр. особам'!AY668,'Комунальні по юр. особам'!AY673,'Комунальні по юр. особам'!AY678,'Комунальні по юр. особам'!AY683,'Комунальні по юр. особам'!AY688,'Комунальні по юр. особам'!AY693,'Комунальні по юр. особам'!AY698,'Комунальні по юр. особам'!AY703,'Комунальні по юр. особам'!AY708,'Комунальні по юр. особам'!AY713)</f>
        <v>2</v>
      </c>
      <c r="AX108" s="417"/>
      <c r="AY108" s="417">
        <f>SUM('Комунальні по юр. особам'!BA668,'Комунальні по юр. особам'!BA673,'Комунальні по юр. особам'!BA678,'Комунальні по юр. особам'!BA683,'Комунальні по юр. особам'!BA688,'Комунальні по юр. особам'!BA693,'Комунальні по юр. особам'!BA698,'Комунальні по юр. особам'!BA703,'Комунальні по юр. особам'!BA708,'Комунальні по юр. особам'!BA713)</f>
        <v>3</v>
      </c>
      <c r="AZ108" s="417"/>
      <c r="BA108" s="417"/>
      <c r="BB108" s="417">
        <f>SUM('Комунальні по юр. особам'!BD668,'Комунальні по юр. особам'!BD673,'Комунальні по юр. особам'!BD678,'Комунальні по юр. особам'!BD683,'Комунальні по юр. особам'!BD688,'Комунальні по юр. особам'!BD693,'Комунальні по юр. особам'!BD698,'Комунальні по юр. особам'!BD703,'Комунальні по юр. особам'!BD708,'Комунальні по юр. особам'!BD713)</f>
        <v>4</v>
      </c>
      <c r="BC108" s="511">
        <f>SUM('Комунальні по юр. особам'!BE668,'Комунальні по юр. особам'!BE673,'Комунальні по юр. особам'!BE678,'Комунальні по юр. особам'!BE683,'Комунальні по юр. особам'!BE688,'Комунальні по юр. особам'!BE693,'Комунальні по юр. особам'!BE698,'Комунальні по юр. особам'!BE703,'Комунальні по юр. особам'!BE708,'Комунальні по юр. особам'!BE713)</f>
        <v>1</v>
      </c>
    </row>
    <row r="109" spans="1:55" ht="33.75" customHeight="1" thickBot="1" x14ac:dyDescent="0.35">
      <c r="A109" s="702"/>
      <c r="B109" s="191" t="s">
        <v>80</v>
      </c>
      <c r="C109" s="678"/>
      <c r="D109" s="734"/>
      <c r="E109" s="128">
        <f t="shared" si="133"/>
        <v>0</v>
      </c>
      <c r="F109" s="129">
        <f t="shared" si="134"/>
        <v>0</v>
      </c>
      <c r="G109" s="424"/>
      <c r="H109" s="424"/>
      <c r="I109" s="424"/>
      <c r="J109" s="163"/>
      <c r="K109" s="513">
        <f t="shared" si="135"/>
        <v>0</v>
      </c>
      <c r="L109" s="421"/>
      <c r="M109" s="421"/>
      <c r="N109" s="421"/>
      <c r="O109" s="421"/>
      <c r="P109" s="423"/>
      <c r="Q109" s="422"/>
      <c r="R109" s="421"/>
      <c r="S109" s="421"/>
      <c r="T109" s="421"/>
      <c r="U109" s="421"/>
      <c r="V109" s="423"/>
      <c r="W109" s="422"/>
      <c r="X109" s="423"/>
      <c r="Y109" s="101"/>
      <c r="Z109" s="424"/>
      <c r="AA109" s="424"/>
      <c r="AB109" s="424"/>
      <c r="AC109" s="424"/>
      <c r="AD109" s="102"/>
      <c r="AE109" s="425"/>
      <c r="AF109" s="426"/>
      <c r="AG109" s="560"/>
      <c r="AH109" s="548">
        <f>SUM(AO109:AS109)</f>
        <v>0</v>
      </c>
      <c r="AI109" s="105" t="s">
        <v>75</v>
      </c>
      <c r="AJ109" s="92" t="s">
        <v>75</v>
      </c>
      <c r="AK109" s="106" t="s">
        <v>75</v>
      </c>
      <c r="AL109" s="103" t="s">
        <v>75</v>
      </c>
      <c r="AM109" s="92" t="s">
        <v>77</v>
      </c>
      <c r="AN109" s="106" t="s">
        <v>77</v>
      </c>
      <c r="AO109" s="427"/>
      <c r="AP109" s="428"/>
      <c r="AQ109" s="428"/>
      <c r="AR109" s="428"/>
      <c r="AS109" s="429"/>
      <c r="AT109" s="514">
        <f t="shared" si="136"/>
        <v>0</v>
      </c>
      <c r="AU109" s="421"/>
      <c r="AV109" s="421"/>
      <c r="AW109" s="421"/>
      <c r="AX109" s="421"/>
      <c r="AY109" s="421"/>
      <c r="AZ109" s="421"/>
      <c r="BA109" s="421"/>
      <c r="BB109" s="421"/>
      <c r="BC109" s="515"/>
    </row>
    <row r="110" spans="1:55" ht="33.75" customHeight="1" thickBot="1" x14ac:dyDescent="0.35">
      <c r="A110" s="702"/>
      <c r="B110" s="766" t="s">
        <v>478</v>
      </c>
      <c r="C110" s="695"/>
      <c r="D110" s="767"/>
      <c r="E110" s="430">
        <f t="shared" ref="E110:AD110" si="137">SUM(E105:E109)</f>
        <v>774</v>
      </c>
      <c r="F110" s="430">
        <f t="shared" si="137"/>
        <v>18</v>
      </c>
      <c r="G110" s="430">
        <f t="shared" si="137"/>
        <v>5</v>
      </c>
      <c r="H110" s="430">
        <f t="shared" si="137"/>
        <v>9</v>
      </c>
      <c r="I110" s="430">
        <f t="shared" si="137"/>
        <v>4</v>
      </c>
      <c r="J110" s="434">
        <f t="shared" si="137"/>
        <v>0</v>
      </c>
      <c r="K110" s="538">
        <f t="shared" si="137"/>
        <v>763</v>
      </c>
      <c r="L110" s="437">
        <f t="shared" si="137"/>
        <v>752</v>
      </c>
      <c r="M110" s="430">
        <f t="shared" si="137"/>
        <v>8</v>
      </c>
      <c r="N110" s="430">
        <f t="shared" si="137"/>
        <v>0</v>
      </c>
      <c r="O110" s="430">
        <f t="shared" si="137"/>
        <v>0</v>
      </c>
      <c r="P110" s="430">
        <f t="shared" si="137"/>
        <v>3</v>
      </c>
      <c r="Q110" s="430">
        <f t="shared" si="137"/>
        <v>90</v>
      </c>
      <c r="R110" s="430">
        <f t="shared" si="137"/>
        <v>16</v>
      </c>
      <c r="S110" s="430">
        <f t="shared" si="137"/>
        <v>8</v>
      </c>
      <c r="T110" s="430">
        <f t="shared" si="137"/>
        <v>636</v>
      </c>
      <c r="U110" s="430">
        <f t="shared" si="137"/>
        <v>13</v>
      </c>
      <c r="V110" s="430">
        <f t="shared" si="137"/>
        <v>0</v>
      </c>
      <c r="W110" s="430">
        <f t="shared" si="137"/>
        <v>694</v>
      </c>
      <c r="X110" s="430">
        <f t="shared" si="137"/>
        <v>69</v>
      </c>
      <c r="Y110" s="430">
        <f t="shared" si="137"/>
        <v>0</v>
      </c>
      <c r="Z110" s="430">
        <f t="shared" si="137"/>
        <v>137</v>
      </c>
      <c r="AA110" s="430">
        <f t="shared" si="137"/>
        <v>133</v>
      </c>
      <c r="AB110" s="430">
        <f t="shared" si="137"/>
        <v>69</v>
      </c>
      <c r="AC110" s="430">
        <f t="shared" si="137"/>
        <v>527</v>
      </c>
      <c r="AD110" s="430">
        <f t="shared" si="137"/>
        <v>53</v>
      </c>
      <c r="AE110" s="435">
        <f t="shared" ref="AE110:AG110" si="138">AVERAGE(AE105,AE108,AE107)</f>
        <v>42.749000000000002</v>
      </c>
      <c r="AF110" s="436">
        <f t="shared" si="138"/>
        <v>20.671333333333333</v>
      </c>
      <c r="AG110" s="501">
        <f t="shared" si="138"/>
        <v>67.351333333333329</v>
      </c>
      <c r="AH110" s="432">
        <f t="shared" ref="AH110:BC110" si="139">SUM(AH105:AH109)</f>
        <v>756</v>
      </c>
      <c r="AI110" s="430">
        <f t="shared" si="139"/>
        <v>0</v>
      </c>
      <c r="AJ110" s="430">
        <f t="shared" si="139"/>
        <v>8</v>
      </c>
      <c r="AK110" s="430">
        <f t="shared" si="139"/>
        <v>0</v>
      </c>
      <c r="AL110" s="430">
        <f t="shared" si="139"/>
        <v>3</v>
      </c>
      <c r="AM110" s="430">
        <f t="shared" si="139"/>
        <v>51</v>
      </c>
      <c r="AN110" s="430">
        <f t="shared" si="139"/>
        <v>0</v>
      </c>
      <c r="AO110" s="430">
        <f t="shared" si="139"/>
        <v>59</v>
      </c>
      <c r="AP110" s="430">
        <f t="shared" si="139"/>
        <v>92</v>
      </c>
      <c r="AQ110" s="430">
        <f t="shared" si="139"/>
        <v>372</v>
      </c>
      <c r="AR110" s="430">
        <f t="shared" si="139"/>
        <v>167</v>
      </c>
      <c r="AS110" s="434">
        <f t="shared" si="139"/>
        <v>4</v>
      </c>
      <c r="AT110" s="518">
        <f t="shared" si="139"/>
        <v>11</v>
      </c>
      <c r="AU110" s="437">
        <f t="shared" si="139"/>
        <v>0</v>
      </c>
      <c r="AV110" s="430">
        <f t="shared" si="139"/>
        <v>0</v>
      </c>
      <c r="AW110" s="430">
        <f t="shared" si="139"/>
        <v>2</v>
      </c>
      <c r="AX110" s="430">
        <f t="shared" si="139"/>
        <v>0</v>
      </c>
      <c r="AY110" s="430">
        <f t="shared" si="139"/>
        <v>4</v>
      </c>
      <c r="AZ110" s="430">
        <f t="shared" si="139"/>
        <v>0</v>
      </c>
      <c r="BA110" s="430">
        <f t="shared" si="139"/>
        <v>0</v>
      </c>
      <c r="BB110" s="430">
        <f t="shared" si="139"/>
        <v>4</v>
      </c>
      <c r="BC110" s="494">
        <f t="shared" si="139"/>
        <v>1</v>
      </c>
    </row>
    <row r="111" spans="1:55" ht="33.75" customHeight="1" x14ac:dyDescent="0.3">
      <c r="A111" s="769" t="s">
        <v>363</v>
      </c>
      <c r="B111" s="189" t="s">
        <v>74</v>
      </c>
      <c r="C111" s="724">
        <f>SUM('Комунальні по юр. особам'!E715:E719)</f>
        <v>262</v>
      </c>
      <c r="D111" s="681">
        <f>C111-SUM(K111:K115)</f>
        <v>115</v>
      </c>
      <c r="E111" s="53">
        <f t="shared" ref="E111:E115" si="140">SUM(K111,AT111)</f>
        <v>37</v>
      </c>
      <c r="F111" s="54">
        <f t="shared" ref="F111:F115" si="141">SUM(G111:J111)</f>
        <v>1</v>
      </c>
      <c r="G111" s="55">
        <f>SUM('Комунальні по юр. особам'!I715)</f>
        <v>1</v>
      </c>
      <c r="H111" s="55"/>
      <c r="I111" s="55"/>
      <c r="J111" s="70"/>
      <c r="K111" s="507">
        <f t="shared" ref="K111:K115" si="142">IF(AND(SUM(L111:P111)=SUM(W111:X111),SUM(Q111:V111)=SUM(W111:X111)),SUM(L111:P111),"ПЕРЕВІРТЕ ПРАВИЛЬНІСТЬ ДАНИХ")</f>
        <v>37</v>
      </c>
      <c r="L111" s="413"/>
      <c r="M111" s="413"/>
      <c r="N111" s="413"/>
      <c r="O111" s="413"/>
      <c r="P111" s="415">
        <f>SUM('Комунальні по юр. особам'!R715)</f>
        <v>37</v>
      </c>
      <c r="Q111" s="414">
        <f>SUM('Комунальні по юр. особам'!S715)</f>
        <v>2</v>
      </c>
      <c r="R111" s="413"/>
      <c r="S111" s="413"/>
      <c r="T111" s="413">
        <f>SUM('Комунальні по юр. особам'!V715)</f>
        <v>35</v>
      </c>
      <c r="U111" s="413"/>
      <c r="V111" s="415"/>
      <c r="W111" s="414">
        <f>SUM('Комунальні по юр. особам'!Y715)</f>
        <v>35</v>
      </c>
      <c r="X111" s="415">
        <f>SUM('Комунальні по юр. особам'!Z715)</f>
        <v>2</v>
      </c>
      <c r="Y111" s="414"/>
      <c r="Z111" s="413">
        <f>SUM('Комунальні по юр. особам'!AB715)</f>
        <v>5</v>
      </c>
      <c r="AA111" s="413">
        <f>SUM('Комунальні по юр. особам'!AC715)</f>
        <v>5</v>
      </c>
      <c r="AB111" s="413">
        <f>SUM('Комунальні по юр. особам'!AD715)</f>
        <v>1</v>
      </c>
      <c r="AC111" s="413">
        <f>SUM('Комунальні по юр. особам'!AE715)</f>
        <v>18</v>
      </c>
      <c r="AD111" s="415">
        <f>SUM('Комунальні по юр. особам'!AF715)</f>
        <v>5</v>
      </c>
      <c r="AE111" s="171">
        <f>AVERAGE('Комунальні по юр. особам'!AG715)</f>
        <v>38</v>
      </c>
      <c r="AF111" s="416">
        <f>AVERAGE('Комунальні по юр. особам'!AH715)</f>
        <v>19</v>
      </c>
      <c r="AG111" s="558">
        <f>AVERAGE('Комунальні по юр. особам'!AI715)</f>
        <v>9</v>
      </c>
      <c r="AH111" s="545">
        <f t="shared" ref="AH111:AH112" si="143">SUM(AL111:AN111)</f>
        <v>37</v>
      </c>
      <c r="AI111" s="69" t="s">
        <v>75</v>
      </c>
      <c r="AJ111" s="55" t="s">
        <v>75</v>
      </c>
      <c r="AK111" s="70" t="s">
        <v>75</v>
      </c>
      <c r="AL111" s="67">
        <f>SUM('Комунальні по юр. особам'!AN715)</f>
        <v>3</v>
      </c>
      <c r="AM111" s="55">
        <f>SUM('Комунальні по юр. особам'!AO715)</f>
        <v>34</v>
      </c>
      <c r="AN111" s="56"/>
      <c r="AO111" s="67" t="s">
        <v>75</v>
      </c>
      <c r="AP111" s="55" t="s">
        <v>75</v>
      </c>
      <c r="AQ111" s="55" t="s">
        <v>75</v>
      </c>
      <c r="AR111" s="55" t="s">
        <v>75</v>
      </c>
      <c r="AS111" s="56" t="s">
        <v>75</v>
      </c>
      <c r="AT111" s="71">
        <f t="shared" ref="AT111:AT115" si="144">SUM(AU111:BC111)</f>
        <v>0</v>
      </c>
      <c r="AU111" s="413"/>
      <c r="AV111" s="413"/>
      <c r="AW111" s="413"/>
      <c r="AX111" s="413"/>
      <c r="AY111" s="413"/>
      <c r="AZ111" s="413"/>
      <c r="BA111" s="413"/>
      <c r="BB111" s="413"/>
      <c r="BC111" s="508"/>
    </row>
    <row r="112" spans="1:55" ht="33.75" customHeight="1" x14ac:dyDescent="0.3">
      <c r="A112" s="702"/>
      <c r="B112" s="190" t="s">
        <v>76</v>
      </c>
      <c r="C112" s="678"/>
      <c r="D112" s="672"/>
      <c r="E112" s="73">
        <f t="shared" si="140"/>
        <v>0</v>
      </c>
      <c r="F112" s="74">
        <f t="shared" si="141"/>
        <v>0</v>
      </c>
      <c r="G112" s="75"/>
      <c r="H112" s="75"/>
      <c r="I112" s="75"/>
      <c r="J112" s="85"/>
      <c r="K112" s="510">
        <f t="shared" si="142"/>
        <v>0</v>
      </c>
      <c r="L112" s="417"/>
      <c r="M112" s="417"/>
      <c r="N112" s="417"/>
      <c r="O112" s="417"/>
      <c r="P112" s="419"/>
      <c r="Q112" s="418"/>
      <c r="R112" s="417"/>
      <c r="S112" s="417"/>
      <c r="T112" s="417"/>
      <c r="U112" s="417"/>
      <c r="V112" s="419"/>
      <c r="W112" s="418"/>
      <c r="X112" s="419"/>
      <c r="Y112" s="418"/>
      <c r="Z112" s="417"/>
      <c r="AA112" s="417"/>
      <c r="AB112" s="417"/>
      <c r="AC112" s="417"/>
      <c r="AD112" s="419"/>
      <c r="AE112" s="158"/>
      <c r="AF112" s="174"/>
      <c r="AG112" s="559"/>
      <c r="AH112" s="546">
        <f t="shared" si="143"/>
        <v>0</v>
      </c>
      <c r="AI112" s="84" t="s">
        <v>77</v>
      </c>
      <c r="AJ112" s="75" t="s">
        <v>77</v>
      </c>
      <c r="AK112" s="85" t="s">
        <v>77</v>
      </c>
      <c r="AL112" s="82"/>
      <c r="AM112" s="75"/>
      <c r="AN112" s="76"/>
      <c r="AO112" s="82" t="s">
        <v>75</v>
      </c>
      <c r="AP112" s="75" t="s">
        <v>75</v>
      </c>
      <c r="AQ112" s="75" t="s">
        <v>75</v>
      </c>
      <c r="AR112" s="75" t="s">
        <v>75</v>
      </c>
      <c r="AS112" s="76" t="s">
        <v>75</v>
      </c>
      <c r="AT112" s="86">
        <f t="shared" si="144"/>
        <v>0</v>
      </c>
      <c r="AU112" s="417"/>
      <c r="AV112" s="417"/>
      <c r="AW112" s="417"/>
      <c r="AX112" s="417"/>
      <c r="AY112" s="417"/>
      <c r="AZ112" s="417"/>
      <c r="BA112" s="417"/>
      <c r="BB112" s="417"/>
      <c r="BC112" s="511"/>
    </row>
    <row r="113" spans="1:55" ht="33.75" customHeight="1" x14ac:dyDescent="0.3">
      <c r="A113" s="702"/>
      <c r="B113" s="190" t="s">
        <v>78</v>
      </c>
      <c r="C113" s="678"/>
      <c r="D113" s="672"/>
      <c r="E113" s="73">
        <f t="shared" si="140"/>
        <v>0</v>
      </c>
      <c r="F113" s="74">
        <f t="shared" si="141"/>
        <v>0</v>
      </c>
      <c r="G113" s="75"/>
      <c r="H113" s="75"/>
      <c r="I113" s="75"/>
      <c r="J113" s="85"/>
      <c r="K113" s="510">
        <f t="shared" si="142"/>
        <v>0</v>
      </c>
      <c r="L113" s="417"/>
      <c r="M113" s="417"/>
      <c r="N113" s="417"/>
      <c r="O113" s="417"/>
      <c r="P113" s="419"/>
      <c r="Q113" s="418"/>
      <c r="R113" s="417"/>
      <c r="S113" s="417"/>
      <c r="T113" s="417"/>
      <c r="U113" s="417"/>
      <c r="V113" s="419"/>
      <c r="W113" s="418"/>
      <c r="X113" s="419"/>
      <c r="Y113" s="418"/>
      <c r="Z113" s="417"/>
      <c r="AA113" s="417"/>
      <c r="AB113" s="417"/>
      <c r="AC113" s="417"/>
      <c r="AD113" s="419"/>
      <c r="AE113" s="158"/>
      <c r="AF113" s="174"/>
      <c r="AG113" s="559"/>
      <c r="AH113" s="546">
        <f>SUM(AI113:AK113)</f>
        <v>0</v>
      </c>
      <c r="AI113" s="84"/>
      <c r="AJ113" s="75"/>
      <c r="AK113" s="76"/>
      <c r="AL113" s="82" t="s">
        <v>75</v>
      </c>
      <c r="AM113" s="75" t="s">
        <v>75</v>
      </c>
      <c r="AN113" s="85" t="s">
        <v>75</v>
      </c>
      <c r="AO113" s="82" t="s">
        <v>75</v>
      </c>
      <c r="AP113" s="75" t="s">
        <v>75</v>
      </c>
      <c r="AQ113" s="75" t="s">
        <v>75</v>
      </c>
      <c r="AR113" s="75" t="s">
        <v>75</v>
      </c>
      <c r="AS113" s="76" t="s">
        <v>75</v>
      </c>
      <c r="AT113" s="86">
        <f t="shared" si="144"/>
        <v>0</v>
      </c>
      <c r="AU113" s="417"/>
      <c r="AV113" s="417"/>
      <c r="AW113" s="417"/>
      <c r="AX113" s="417"/>
      <c r="AY113" s="417"/>
      <c r="AZ113" s="417"/>
      <c r="BA113" s="417"/>
      <c r="BB113" s="417"/>
      <c r="BC113" s="511"/>
    </row>
    <row r="114" spans="1:55" ht="33.75" customHeight="1" x14ac:dyDescent="0.3">
      <c r="A114" s="702"/>
      <c r="B114" s="190" t="s">
        <v>79</v>
      </c>
      <c r="C114" s="678"/>
      <c r="D114" s="672"/>
      <c r="E114" s="73">
        <f t="shared" si="140"/>
        <v>113</v>
      </c>
      <c r="F114" s="74">
        <f t="shared" si="141"/>
        <v>2</v>
      </c>
      <c r="G114" s="75">
        <f>SUM('Комунальні по юр. особам'!I718)</f>
        <v>2</v>
      </c>
      <c r="H114" s="75"/>
      <c r="I114" s="75"/>
      <c r="J114" s="85"/>
      <c r="K114" s="510">
        <f t="shared" si="142"/>
        <v>110</v>
      </c>
      <c r="L114" s="417"/>
      <c r="M114" s="417"/>
      <c r="N114" s="417"/>
      <c r="O114" s="417"/>
      <c r="P114" s="419">
        <f>SUM('Комунальні по юр. особам'!R718)</f>
        <v>110</v>
      </c>
      <c r="Q114" s="418">
        <f>SUM('Комунальні по юр. особам'!S718)</f>
        <v>1</v>
      </c>
      <c r="R114" s="417"/>
      <c r="S114" s="417"/>
      <c r="T114" s="417">
        <f>SUM('Комунальні по юр. особам'!V718)</f>
        <v>109</v>
      </c>
      <c r="U114" s="417"/>
      <c r="V114" s="419"/>
      <c r="W114" s="418">
        <f>SUM('Комунальні по юр. особам'!Y718)</f>
        <v>92</v>
      </c>
      <c r="X114" s="419">
        <f>SUM('Комунальні по юр. особам'!Z718)</f>
        <v>18</v>
      </c>
      <c r="Y114" s="418"/>
      <c r="Z114" s="417">
        <f>SUM('Комунальні по юр. особам'!AB718)</f>
        <v>21</v>
      </c>
      <c r="AA114" s="417">
        <f>SUM('Комунальні по юр. особам'!AC718)</f>
        <v>18</v>
      </c>
      <c r="AB114" s="417">
        <f>SUM('Комунальні по юр. особам'!AD718)</f>
        <v>1</v>
      </c>
      <c r="AC114" s="417">
        <f>SUM('Комунальні по юр. особам'!AE718)</f>
        <v>74</v>
      </c>
      <c r="AD114" s="419">
        <f>SUM('Комунальні по юр. особам'!AF718)</f>
        <v>15</v>
      </c>
      <c r="AE114" s="158">
        <f>AVERAGE('Комунальні по юр. особам'!AG718)</f>
        <v>37</v>
      </c>
      <c r="AF114" s="174">
        <f>AVERAGE('Комунальні по юр. особам'!AH718)</f>
        <v>22</v>
      </c>
      <c r="AG114" s="559">
        <f>AVERAGE('Комунальні по юр. особам'!AI718)</f>
        <v>94</v>
      </c>
      <c r="AH114" s="547">
        <f t="shared" ref="AH114:AH115" si="145">SUM(AO114:AS114)</f>
        <v>110</v>
      </c>
      <c r="AI114" s="84" t="s">
        <v>77</v>
      </c>
      <c r="AJ114" s="75" t="s">
        <v>77</v>
      </c>
      <c r="AK114" s="85" t="s">
        <v>77</v>
      </c>
      <c r="AL114" s="82" t="s">
        <v>75</v>
      </c>
      <c r="AM114" s="75" t="s">
        <v>75</v>
      </c>
      <c r="AN114" s="85" t="s">
        <v>75</v>
      </c>
      <c r="AO114" s="122">
        <f>SUM('Комунальні по юр. особам'!AQ718)</f>
        <v>17</v>
      </c>
      <c r="AP114" s="123">
        <f>SUM('Комунальні по юр. особам'!AR718)</f>
        <v>37</v>
      </c>
      <c r="AQ114" s="123">
        <f>SUM('Комунальні по юр. особам'!AS718)</f>
        <v>30</v>
      </c>
      <c r="AR114" s="123">
        <f>SUM('Комунальні по юр. особам'!AT718)</f>
        <v>24</v>
      </c>
      <c r="AS114" s="154">
        <f>SUM('Комунальні по юр. особам'!AU718)</f>
        <v>2</v>
      </c>
      <c r="AT114" s="86">
        <f t="shared" si="144"/>
        <v>3</v>
      </c>
      <c r="AU114" s="417"/>
      <c r="AV114" s="417"/>
      <c r="AW114" s="417">
        <f>SUM('Комунальні по юр. особам'!AY718)</f>
        <v>1</v>
      </c>
      <c r="AX114" s="417"/>
      <c r="AY114" s="417"/>
      <c r="AZ114" s="417"/>
      <c r="BA114" s="417">
        <f>SUM('Комунальні по юр. особам'!BC718)</f>
        <v>1</v>
      </c>
      <c r="BB114" s="417"/>
      <c r="BC114" s="511">
        <f>SUM('Комунальні по юр. особам'!BE718)</f>
        <v>1</v>
      </c>
    </row>
    <row r="115" spans="1:55" ht="33.75" customHeight="1" thickBot="1" x14ac:dyDescent="0.35">
      <c r="A115" s="702"/>
      <c r="B115" s="191" t="s">
        <v>80</v>
      </c>
      <c r="C115" s="679"/>
      <c r="D115" s="673"/>
      <c r="E115" s="128">
        <f t="shared" si="140"/>
        <v>0</v>
      </c>
      <c r="F115" s="129">
        <f t="shared" si="141"/>
        <v>0</v>
      </c>
      <c r="G115" s="424"/>
      <c r="H115" s="424"/>
      <c r="I115" s="424"/>
      <c r="J115" s="163"/>
      <c r="K115" s="513">
        <f t="shared" si="142"/>
        <v>0</v>
      </c>
      <c r="L115" s="421"/>
      <c r="M115" s="421"/>
      <c r="N115" s="421"/>
      <c r="O115" s="421"/>
      <c r="P115" s="423"/>
      <c r="Q115" s="422"/>
      <c r="R115" s="421"/>
      <c r="S115" s="421"/>
      <c r="T115" s="421"/>
      <c r="U115" s="421"/>
      <c r="V115" s="423"/>
      <c r="W115" s="422"/>
      <c r="X115" s="423"/>
      <c r="Y115" s="101"/>
      <c r="Z115" s="424"/>
      <c r="AA115" s="424"/>
      <c r="AB115" s="424"/>
      <c r="AC115" s="424"/>
      <c r="AD115" s="102"/>
      <c r="AE115" s="425"/>
      <c r="AF115" s="426"/>
      <c r="AG115" s="560"/>
      <c r="AH115" s="548">
        <f t="shared" si="145"/>
        <v>0</v>
      </c>
      <c r="AI115" s="105" t="s">
        <v>75</v>
      </c>
      <c r="AJ115" s="92" t="s">
        <v>75</v>
      </c>
      <c r="AK115" s="106" t="s">
        <v>75</v>
      </c>
      <c r="AL115" s="103" t="s">
        <v>75</v>
      </c>
      <c r="AM115" s="92" t="s">
        <v>77</v>
      </c>
      <c r="AN115" s="106" t="s">
        <v>77</v>
      </c>
      <c r="AO115" s="427"/>
      <c r="AP115" s="428"/>
      <c r="AQ115" s="428"/>
      <c r="AR115" s="428"/>
      <c r="AS115" s="429"/>
      <c r="AT115" s="514">
        <f t="shared" si="144"/>
        <v>0</v>
      </c>
      <c r="AU115" s="421"/>
      <c r="AV115" s="421"/>
      <c r="AW115" s="421"/>
      <c r="AX115" s="421"/>
      <c r="AY115" s="421"/>
      <c r="AZ115" s="421"/>
      <c r="BA115" s="421"/>
      <c r="BB115" s="421"/>
      <c r="BC115" s="515"/>
    </row>
    <row r="116" spans="1:55" ht="33.75" customHeight="1" thickBot="1" x14ac:dyDescent="0.35">
      <c r="A116" s="703"/>
      <c r="B116" s="766" t="s">
        <v>478</v>
      </c>
      <c r="C116" s="695"/>
      <c r="D116" s="767"/>
      <c r="E116" s="430">
        <f t="shared" ref="E116:AD116" si="146">SUM(E111:E115)</f>
        <v>150</v>
      </c>
      <c r="F116" s="430">
        <f t="shared" si="146"/>
        <v>3</v>
      </c>
      <c r="G116" s="430">
        <f t="shared" si="146"/>
        <v>3</v>
      </c>
      <c r="H116" s="430">
        <f t="shared" si="146"/>
        <v>0</v>
      </c>
      <c r="I116" s="430">
        <f t="shared" si="146"/>
        <v>0</v>
      </c>
      <c r="J116" s="434">
        <f t="shared" si="146"/>
        <v>0</v>
      </c>
      <c r="K116" s="538">
        <f t="shared" si="146"/>
        <v>147</v>
      </c>
      <c r="L116" s="437">
        <f t="shared" si="146"/>
        <v>0</v>
      </c>
      <c r="M116" s="430">
        <f t="shared" si="146"/>
        <v>0</v>
      </c>
      <c r="N116" s="430">
        <f t="shared" si="146"/>
        <v>0</v>
      </c>
      <c r="O116" s="430">
        <f t="shared" si="146"/>
        <v>0</v>
      </c>
      <c r="P116" s="430">
        <f t="shared" si="146"/>
        <v>147</v>
      </c>
      <c r="Q116" s="430">
        <f t="shared" si="146"/>
        <v>3</v>
      </c>
      <c r="R116" s="430">
        <f t="shared" si="146"/>
        <v>0</v>
      </c>
      <c r="S116" s="430">
        <f t="shared" si="146"/>
        <v>0</v>
      </c>
      <c r="T116" s="430">
        <f t="shared" si="146"/>
        <v>144</v>
      </c>
      <c r="U116" s="430">
        <f t="shared" si="146"/>
        <v>0</v>
      </c>
      <c r="V116" s="430">
        <f t="shared" si="146"/>
        <v>0</v>
      </c>
      <c r="W116" s="430">
        <f t="shared" si="146"/>
        <v>127</v>
      </c>
      <c r="X116" s="430">
        <f t="shared" si="146"/>
        <v>20</v>
      </c>
      <c r="Y116" s="430">
        <f t="shared" si="146"/>
        <v>0</v>
      </c>
      <c r="Z116" s="430">
        <f t="shared" si="146"/>
        <v>26</v>
      </c>
      <c r="AA116" s="430">
        <f t="shared" si="146"/>
        <v>23</v>
      </c>
      <c r="AB116" s="430">
        <f t="shared" si="146"/>
        <v>2</v>
      </c>
      <c r="AC116" s="430">
        <f t="shared" si="146"/>
        <v>92</v>
      </c>
      <c r="AD116" s="430">
        <f t="shared" si="146"/>
        <v>20</v>
      </c>
      <c r="AE116" s="435">
        <f>AVERAGE(AE111,AE114)</f>
        <v>37.5</v>
      </c>
      <c r="AF116" s="436">
        <f t="shared" ref="AF116:AG116" si="147">AVERAGE(AF111,AF114)</f>
        <v>20.5</v>
      </c>
      <c r="AG116" s="501">
        <f t="shared" si="147"/>
        <v>51.5</v>
      </c>
      <c r="AH116" s="432">
        <f t="shared" ref="AH116:BC116" si="148">SUM(AH111:AH115)</f>
        <v>147</v>
      </c>
      <c r="AI116" s="430">
        <f t="shared" si="148"/>
        <v>0</v>
      </c>
      <c r="AJ116" s="430">
        <f t="shared" si="148"/>
        <v>0</v>
      </c>
      <c r="AK116" s="430">
        <f t="shared" si="148"/>
        <v>0</v>
      </c>
      <c r="AL116" s="430">
        <f t="shared" si="148"/>
        <v>3</v>
      </c>
      <c r="AM116" s="430">
        <f t="shared" si="148"/>
        <v>34</v>
      </c>
      <c r="AN116" s="430">
        <f t="shared" si="148"/>
        <v>0</v>
      </c>
      <c r="AO116" s="430">
        <f t="shared" si="148"/>
        <v>17</v>
      </c>
      <c r="AP116" s="430">
        <f t="shared" si="148"/>
        <v>37</v>
      </c>
      <c r="AQ116" s="430">
        <f t="shared" si="148"/>
        <v>30</v>
      </c>
      <c r="AR116" s="430">
        <f t="shared" si="148"/>
        <v>24</v>
      </c>
      <c r="AS116" s="434">
        <f t="shared" si="148"/>
        <v>2</v>
      </c>
      <c r="AT116" s="538">
        <f t="shared" si="148"/>
        <v>3</v>
      </c>
      <c r="AU116" s="437">
        <f t="shared" si="148"/>
        <v>0</v>
      </c>
      <c r="AV116" s="430">
        <f t="shared" si="148"/>
        <v>0</v>
      </c>
      <c r="AW116" s="430">
        <f t="shared" si="148"/>
        <v>1</v>
      </c>
      <c r="AX116" s="430">
        <f t="shared" si="148"/>
        <v>0</v>
      </c>
      <c r="AY116" s="430">
        <f t="shared" si="148"/>
        <v>0</v>
      </c>
      <c r="AZ116" s="430">
        <f t="shared" si="148"/>
        <v>0</v>
      </c>
      <c r="BA116" s="430">
        <f t="shared" si="148"/>
        <v>1</v>
      </c>
      <c r="BB116" s="430">
        <f t="shared" si="148"/>
        <v>0</v>
      </c>
      <c r="BC116" s="494">
        <f t="shared" si="148"/>
        <v>1</v>
      </c>
    </row>
    <row r="117" spans="1:55" ht="33.75" customHeight="1" x14ac:dyDescent="0.3">
      <c r="A117" s="769" t="s">
        <v>366</v>
      </c>
      <c r="B117" s="189" t="s">
        <v>74</v>
      </c>
      <c r="C117" s="770">
        <f>SUM('Комунальні по юр. особам'!E720:E724,'Комунальні по юр. особам'!E725:E729,'Комунальні по юр. особам'!E730:E734,'Комунальні по юр. особам'!E735:E739,'Комунальні по юр. особам'!E740:E744,'Комунальні по юр. особам'!E745:E749)</f>
        <v>847</v>
      </c>
      <c r="D117" s="771">
        <f>C117-SUM(K117:K121)</f>
        <v>163</v>
      </c>
      <c r="E117" s="53">
        <f t="shared" ref="E117:E121" si="149">SUM(K117,AT117)</f>
        <v>59</v>
      </c>
      <c r="F117" s="54">
        <f t="shared" ref="F117:F121" si="150">SUM(G117:J117)</f>
        <v>2</v>
      </c>
      <c r="G117" s="55">
        <f>SUM('Комунальні по юр. особам'!I720,'Комунальні по юр. особам'!I725,'Комунальні по юр. особам'!I730,'Комунальні по юр. особам'!I735,'Комунальні по юр. особам'!I740,'Комунальні по юр. особам'!I745)</f>
        <v>2</v>
      </c>
      <c r="H117" s="55"/>
      <c r="I117" s="55"/>
      <c r="J117" s="55"/>
      <c r="K117" s="507">
        <f t="shared" ref="K117:K120" si="151">IF(AND(SUM(L117:P117)=SUM(W117:X117),SUM(Q117:V117)=SUM(W117:X117)),SUM(L117:P117),"ПЕРЕВІРТЕ ПРАВИЛЬНІСТЬ ДАНИХ")</f>
        <v>58</v>
      </c>
      <c r="L117" s="413">
        <f>SUM('Комунальні по юр. особам'!N720,'Комунальні по юр. особам'!N725,'Комунальні по юр. особам'!N730,'Комунальні по юр. особам'!N735,'Комунальні по юр. особам'!N740,'Комунальні по юр. особам'!N745)</f>
        <v>58</v>
      </c>
      <c r="M117" s="413"/>
      <c r="N117" s="413"/>
      <c r="O117" s="413"/>
      <c r="P117" s="415"/>
      <c r="Q117" s="414">
        <f>SUM('Комунальні по юр. особам'!S720,'Комунальні по юр. особам'!S725,'Комунальні по юр. особам'!S730,'Комунальні по юр. особам'!S735,'Комунальні по юр. особам'!S740,'Комунальні по юр. особам'!S745)</f>
        <v>6</v>
      </c>
      <c r="R117" s="413"/>
      <c r="S117" s="413"/>
      <c r="T117" s="413">
        <f>SUM('Комунальні по юр. особам'!V720,'Комунальні по юр. особам'!V725,'Комунальні по юр. особам'!V730,'Комунальні по юр. особам'!V735,'Комунальні по юр. особам'!V740,'Комунальні по юр. особам'!V745)</f>
        <v>49</v>
      </c>
      <c r="U117" s="413">
        <f>SUM('Комунальні по юр. особам'!W720,'Комунальні по юр. особам'!W725,'Комунальні по юр. особам'!W730,'Комунальні по юр. особам'!W735,'Комунальні по юр. особам'!W740,'Комунальні по юр. особам'!W745)</f>
        <v>3</v>
      </c>
      <c r="V117" s="415"/>
      <c r="W117" s="414">
        <f>SUM('Комунальні по юр. особам'!Y720,'Комунальні по юр. особам'!Y725,'Комунальні по юр. особам'!Y730,'Комунальні по юр. особам'!Y735,'Комунальні по юр. особам'!Y740,'Комунальні по юр. особам'!Y745)</f>
        <v>52</v>
      </c>
      <c r="X117" s="415">
        <f>SUM('Комунальні по юр. особам'!Z720,'Комунальні по юр. особам'!Z725,'Комунальні по юр. особам'!Z730,'Комунальні по юр. особам'!Z735,'Комунальні по юр. особам'!Z740,'Комунальні по юр. особам'!Z745)</f>
        <v>6</v>
      </c>
      <c r="Y117" s="414"/>
      <c r="Z117" s="413">
        <f>SUM('Комунальні по юр. особам'!AB720,'Комунальні по юр. особам'!AB725,'Комунальні по юр. особам'!AB730,'Комунальні по юр. особам'!AB735,'Комунальні по юр. особам'!AB740,'Комунальні по юр. особам'!AB745)</f>
        <v>13</v>
      </c>
      <c r="AA117" s="413">
        <f>SUM('Комунальні по юр. особам'!AC720,'Комунальні по юр. особам'!AC725,'Комунальні по юр. особам'!AC730,'Комунальні по юр. особам'!AC735,'Комунальні по юр. особам'!AC740,'Комунальні по юр. особам'!AC745)</f>
        <v>13</v>
      </c>
      <c r="AB117" s="413">
        <f>SUM('Комунальні по юр. особам'!AD720,'Комунальні по юр. особам'!AD725,'Комунальні по юр. особам'!AD730,'Комунальні по юр. особам'!AD735,'Комунальні по юр. особам'!AD740,'Комунальні по юр. особам'!AD745)</f>
        <v>3</v>
      </c>
      <c r="AC117" s="413">
        <f>SUM('Комунальні по юр. особам'!AE720,'Комунальні по юр. особам'!AE725,'Комунальні по юр. особам'!AE730,'Комунальні по юр. особам'!AE735,'Комунальні по юр. особам'!AE740,'Комунальні по юр. особам'!AE745)</f>
        <v>34</v>
      </c>
      <c r="AD117" s="415">
        <f>SUM('Комунальні по юр. особам'!AF720,'Комунальні по юр. особам'!AF725,'Комунальні по юр. особам'!AF730,'Комунальні по юр. особам'!AF735,'Комунальні по юр. особам'!AF740,'Комунальні по юр. особам'!AF745)</f>
        <v>0</v>
      </c>
      <c r="AE117" s="171">
        <f>AVERAGE('Комунальні по юр. особам'!AG720,'Комунальні по юр. особам'!AG725,'Комунальні по юр. особам'!AG730,'Комунальні по юр. особам'!AG735,'Комунальні по юр. особам'!AG740,'Комунальні по юр. особам'!AG745)</f>
        <v>40.666666666666664</v>
      </c>
      <c r="AF117" s="416">
        <f>AVERAGE('Комунальні по юр. особам'!AH720,'Комунальні по юр. особам'!AH725,'Комунальні по юр. особам'!AH730,'Комунальні по юр. особам'!AH735,'Комунальні по юр. особам'!AH740,'Комунальні по юр. особам'!AH745)</f>
        <v>22.333333333333332</v>
      </c>
      <c r="AG117" s="558">
        <f>AVERAGE('Комунальні по юр. особам'!AI720,'Комунальні по юр. особам'!AI725,'Комунальні по юр. особам'!AI730,'Комунальні по юр. особам'!AI735,'Комунальні по юр. особам'!AI740,'Комунальні по юр. особам'!AI745)</f>
        <v>12</v>
      </c>
      <c r="AH117" s="545">
        <f>SUM(AL117:AN117)</f>
        <v>58</v>
      </c>
      <c r="AI117" s="69" t="s">
        <v>75</v>
      </c>
      <c r="AJ117" s="55" t="s">
        <v>75</v>
      </c>
      <c r="AK117" s="70" t="s">
        <v>75</v>
      </c>
      <c r="AL117" s="67"/>
      <c r="AM117" s="55">
        <f>SUM('Комунальні по юр. особам'!AO720,'Комунальні по юр. особам'!AO725,'Комунальні по юр. особам'!AO730,'Комунальні по юр. особам'!AO735,'Комунальні по юр. особам'!AO740,'Комунальні по юр. особам'!AO745)</f>
        <v>53</v>
      </c>
      <c r="AN117" s="56">
        <f>SUM('Комунальні по юр. особам'!AP720,'Комунальні по юр. особам'!AP725,'Комунальні по юр. особам'!AP730,'Комунальні по юр. особам'!AP735,'Комунальні по юр. особам'!AP740,'Комунальні по юр. особам'!AP745)</f>
        <v>5</v>
      </c>
      <c r="AO117" s="67" t="s">
        <v>75</v>
      </c>
      <c r="AP117" s="55" t="s">
        <v>75</v>
      </c>
      <c r="AQ117" s="55" t="s">
        <v>75</v>
      </c>
      <c r="AR117" s="55" t="s">
        <v>75</v>
      </c>
      <c r="AS117" s="56" t="s">
        <v>75</v>
      </c>
      <c r="AT117" s="71">
        <f t="shared" ref="AT117:AT121" si="152">SUM(AU117:BC117)</f>
        <v>1</v>
      </c>
      <c r="AU117" s="413"/>
      <c r="AV117" s="413"/>
      <c r="AW117" s="413"/>
      <c r="AX117" s="413"/>
      <c r="AY117" s="413">
        <f>SUM('Комунальні по юр. особам'!BA720,'Комунальні по юр. особам'!BA725,'Комунальні по юр. особам'!BA730,'Комунальні по юр. особам'!BA735,'Комунальні по юр. особам'!BA740,'Комунальні по юр. особам'!BA745)</f>
        <v>1</v>
      </c>
      <c r="AZ117" s="413"/>
      <c r="BA117" s="413"/>
      <c r="BB117" s="413"/>
      <c r="BC117" s="508"/>
    </row>
    <row r="118" spans="1:55" ht="33.75" customHeight="1" x14ac:dyDescent="0.3">
      <c r="A118" s="702"/>
      <c r="B118" s="190" t="s">
        <v>76</v>
      </c>
      <c r="C118" s="678"/>
      <c r="D118" s="672"/>
      <c r="E118" s="73">
        <f t="shared" si="149"/>
        <v>0</v>
      </c>
      <c r="F118" s="74">
        <f t="shared" si="150"/>
        <v>0</v>
      </c>
      <c r="G118" s="75"/>
      <c r="H118" s="75"/>
      <c r="I118" s="75"/>
      <c r="J118" s="75"/>
      <c r="K118" s="510">
        <f t="shared" si="151"/>
        <v>0</v>
      </c>
      <c r="L118" s="417"/>
      <c r="M118" s="417"/>
      <c r="N118" s="417"/>
      <c r="O118" s="417"/>
      <c r="P118" s="419"/>
      <c r="Q118" s="418"/>
      <c r="R118" s="417"/>
      <c r="S118" s="417"/>
      <c r="T118" s="417"/>
      <c r="U118" s="417"/>
      <c r="V118" s="419"/>
      <c r="W118" s="418"/>
      <c r="X118" s="419"/>
      <c r="Y118" s="418"/>
      <c r="Z118" s="417"/>
      <c r="AA118" s="417"/>
      <c r="AB118" s="417"/>
      <c r="AC118" s="417"/>
      <c r="AD118" s="419"/>
      <c r="AE118" s="158"/>
      <c r="AF118" s="174"/>
      <c r="AG118" s="559"/>
      <c r="AH118" s="546">
        <f>SUM(AL118:AN118)</f>
        <v>0</v>
      </c>
      <c r="AI118" s="84" t="s">
        <v>77</v>
      </c>
      <c r="AJ118" s="75" t="s">
        <v>77</v>
      </c>
      <c r="AK118" s="85" t="s">
        <v>77</v>
      </c>
      <c r="AL118" s="82"/>
      <c r="AM118" s="75"/>
      <c r="AN118" s="76"/>
      <c r="AO118" s="82" t="s">
        <v>75</v>
      </c>
      <c r="AP118" s="75" t="s">
        <v>75</v>
      </c>
      <c r="AQ118" s="75" t="s">
        <v>75</v>
      </c>
      <c r="AR118" s="75" t="s">
        <v>75</v>
      </c>
      <c r="AS118" s="76" t="s">
        <v>75</v>
      </c>
      <c r="AT118" s="86">
        <f t="shared" si="152"/>
        <v>0</v>
      </c>
      <c r="AU118" s="417"/>
      <c r="AV118" s="417"/>
      <c r="AW118" s="417"/>
      <c r="AX118" s="417"/>
      <c r="AY118" s="417"/>
      <c r="AZ118" s="417"/>
      <c r="BA118" s="417"/>
      <c r="BB118" s="417"/>
      <c r="BC118" s="511"/>
    </row>
    <row r="119" spans="1:55" ht="33.75" customHeight="1" x14ac:dyDescent="0.3">
      <c r="A119" s="702"/>
      <c r="B119" s="190" t="s">
        <v>78</v>
      </c>
      <c r="C119" s="678"/>
      <c r="D119" s="672"/>
      <c r="E119" s="73">
        <f t="shared" si="149"/>
        <v>0</v>
      </c>
      <c r="F119" s="74">
        <f t="shared" si="150"/>
        <v>0</v>
      </c>
      <c r="G119" s="75"/>
      <c r="H119" s="75"/>
      <c r="I119" s="75"/>
      <c r="J119" s="75"/>
      <c r="K119" s="510">
        <f t="shared" si="151"/>
        <v>0</v>
      </c>
      <c r="L119" s="417"/>
      <c r="M119" s="417"/>
      <c r="N119" s="417"/>
      <c r="O119" s="417"/>
      <c r="P119" s="419"/>
      <c r="Q119" s="418"/>
      <c r="R119" s="417"/>
      <c r="S119" s="417"/>
      <c r="T119" s="417"/>
      <c r="U119" s="417"/>
      <c r="V119" s="419"/>
      <c r="W119" s="418"/>
      <c r="X119" s="419"/>
      <c r="Y119" s="418"/>
      <c r="Z119" s="417"/>
      <c r="AA119" s="417"/>
      <c r="AB119" s="417"/>
      <c r="AC119" s="417"/>
      <c r="AD119" s="419"/>
      <c r="AE119" s="158"/>
      <c r="AF119" s="174"/>
      <c r="AG119" s="559"/>
      <c r="AH119" s="546">
        <f>SUM(AI119:AK119)</f>
        <v>0</v>
      </c>
      <c r="AI119" s="84"/>
      <c r="AJ119" s="75"/>
      <c r="AK119" s="76"/>
      <c r="AL119" s="82" t="s">
        <v>75</v>
      </c>
      <c r="AM119" s="75" t="s">
        <v>75</v>
      </c>
      <c r="AN119" s="85" t="s">
        <v>75</v>
      </c>
      <c r="AO119" s="82" t="s">
        <v>75</v>
      </c>
      <c r="AP119" s="75" t="s">
        <v>75</v>
      </c>
      <c r="AQ119" s="75" t="s">
        <v>75</v>
      </c>
      <c r="AR119" s="75" t="s">
        <v>75</v>
      </c>
      <c r="AS119" s="76" t="s">
        <v>75</v>
      </c>
      <c r="AT119" s="86">
        <f t="shared" si="152"/>
        <v>0</v>
      </c>
      <c r="AU119" s="417"/>
      <c r="AV119" s="417"/>
      <c r="AW119" s="417"/>
      <c r="AX119" s="417"/>
      <c r="AY119" s="417"/>
      <c r="AZ119" s="417"/>
      <c r="BA119" s="417"/>
      <c r="BB119" s="417"/>
      <c r="BC119" s="511"/>
    </row>
    <row r="120" spans="1:55" ht="33.75" customHeight="1" x14ac:dyDescent="0.3">
      <c r="A120" s="702"/>
      <c r="B120" s="190" t="s">
        <v>79</v>
      </c>
      <c r="C120" s="678"/>
      <c r="D120" s="672"/>
      <c r="E120" s="73">
        <f t="shared" si="149"/>
        <v>633</v>
      </c>
      <c r="F120" s="74">
        <f t="shared" si="150"/>
        <v>41</v>
      </c>
      <c r="G120" s="75">
        <f>SUM('Комунальні по юр. особам'!I723,'Комунальні по юр. особам'!I728,'Комунальні по юр. особам'!I733,'Комунальні по юр. особам'!I738,'Комунальні по юр. особам'!I743,'Комунальні по юр. особам'!I748)</f>
        <v>13</v>
      </c>
      <c r="H120" s="75">
        <f>SUM('Комунальні по юр. особам'!J723,'Комунальні по юр. особам'!J728,'Комунальні по юр. особам'!J733,'Комунальні по юр. особам'!J738,'Комунальні по юр. особам'!J743,'Комунальні по юр. особам'!J748)</f>
        <v>22</v>
      </c>
      <c r="I120" s="75">
        <f>SUM('Комунальні по юр. особам'!K723,'Комунальні по юр. особам'!K728,'Комунальні по юр. особам'!K733,'Комунальні по юр. особам'!K738,'Комунальні по юр. особам'!K743,'Комунальні по юр. особам'!K748)</f>
        <v>6</v>
      </c>
      <c r="J120" s="75"/>
      <c r="K120" s="510">
        <f t="shared" si="151"/>
        <v>626</v>
      </c>
      <c r="L120" s="417">
        <f>SUM('Комунальні по юр. особам'!N723,'Комунальні по юр. особам'!N728,'Комунальні по юр. особам'!N733,'Комунальні по юр. особам'!N738,'Комунальні по юр. особам'!N743,'Комунальні по юр. особам'!N748)</f>
        <v>624</v>
      </c>
      <c r="M120" s="417"/>
      <c r="N120" s="417"/>
      <c r="O120" s="417"/>
      <c r="P120" s="505">
        <f>SUM('Комунальні по юр. особам'!R723,'Комунальні по юр. особам'!R728,'Комунальні по юр. особам'!R733,'Комунальні по юр. особам'!R738,'Комунальні по юр. особам'!R743,'Комунальні по юр. особам'!R748)</f>
        <v>2</v>
      </c>
      <c r="Q120" s="418">
        <f>SUM('Комунальні по юр. особам'!S723,'Комунальні по юр. особам'!S728,'Комунальні по юр. особам'!S733,'Комунальні по юр. особам'!S738,'Комунальні по юр. особам'!S743,'Комунальні по юр. особам'!S748)</f>
        <v>58</v>
      </c>
      <c r="R120" s="417"/>
      <c r="S120" s="417"/>
      <c r="T120" s="417">
        <f>SUM('Комунальні по юр. особам'!V723,'Комунальні по юр. особам'!V728,'Комунальні по юр. особам'!V733,'Комунальні по юр. особам'!V738,'Комунальні по юр. особам'!V743,'Комунальні по юр. особам'!V748)</f>
        <v>540</v>
      </c>
      <c r="U120" s="417">
        <f>SUM('Комунальні по юр. особам'!W723,'Комунальні по юр. особам'!W728,'Комунальні по юр. особам'!W733,'Комунальні по юр. особам'!W738,'Комунальні по юр. особам'!W743,'Комунальні по юр. особам'!W748)</f>
        <v>20</v>
      </c>
      <c r="V120" s="419">
        <f>SUM('Комунальні по юр. особам'!X723,'Комунальні по юр. особам'!X728,'Комунальні по юр. особам'!X733,'Комунальні по юр. особам'!X738,'Комунальні по юр. особам'!X743,'Комунальні по юр. особам'!X748)</f>
        <v>8</v>
      </c>
      <c r="W120" s="418">
        <f>SUM('Комунальні по юр. особам'!Y723,'Комунальні по юр. особам'!Y728,'Комунальні по юр. особам'!Y733,'Комунальні по юр. особам'!Y738,'Комунальні по юр. особам'!Y743,'Комунальні по юр. особам'!Y748)</f>
        <v>563</v>
      </c>
      <c r="X120" s="419">
        <f>SUM('Комунальні по юр. особам'!Z723,'Комунальні по юр. особам'!Z728,'Комунальні по юр. особам'!Z733,'Комунальні по юр. особам'!Z738,'Комунальні по юр. особам'!Z743,'Комунальні по юр. особам'!Z748)</f>
        <v>63</v>
      </c>
      <c r="Y120" s="418"/>
      <c r="Z120" s="417">
        <f>SUM('Комунальні по юр. особам'!AB723,'Комунальні по юр. особам'!AB728,'Комунальні по юр. особам'!AB733,'Комунальні по юр. особам'!AB738,'Комунальні по юр. особам'!AB743,'Комунальні по юр. особам'!AB748)</f>
        <v>160</v>
      </c>
      <c r="AA120" s="417">
        <f>SUM('Комунальні по юр. особам'!AC723,'Комунальні по юр. особам'!AC728,'Комунальні по юр. особам'!AC733,'Комунальні по юр. особам'!AC738,'Комунальні по юр. особам'!AC743,'Комунальні по юр. особам'!AC748)</f>
        <v>160</v>
      </c>
      <c r="AB120" s="417">
        <f>SUM('Комунальні по юр. особам'!AD723,'Комунальні по юр. особам'!AD728,'Комунальні по юр. особам'!AD733,'Комунальні по юр. особам'!AD738,'Комунальні по юр. особам'!AD743,'Комунальні по юр. особам'!AD748)</f>
        <v>52</v>
      </c>
      <c r="AC120" s="417">
        <f>SUM('Комунальні по юр. особам'!AE723,'Комунальні по юр. особам'!AE728,'Комунальні по юр. особам'!AE733,'Комунальні по юр. особам'!AE738,'Комунальні по юр. особам'!AE743,'Комунальні по юр. особам'!AE748)</f>
        <v>433</v>
      </c>
      <c r="AD120" s="419">
        <f>SUM('Комунальні по юр. особам'!AF723,'Комунальні по юр. особам'!AF728,'Комунальні по юр. особам'!AF733,'Комунальні по юр. особам'!AF738,'Комунальні по юр. особам'!AF743,'Комунальні по юр. особам'!AF748)</f>
        <v>49</v>
      </c>
      <c r="AE120" s="158">
        <f>AVERAGE('Комунальні по юр. особам'!AG723,'Комунальні по юр. особам'!AG728,'Комунальні по юр. особам'!AG733,'Комунальні по юр. особам'!AG738,'Комунальні по юр. особам'!AG743,'Комунальні по юр. особам'!AG748)</f>
        <v>42.166666666666664</v>
      </c>
      <c r="AF120" s="174">
        <f>AVERAGE('Комунальні по юр. особам'!AH723,'Комунальні по юр. особам'!AH728,'Комунальні по юр. особам'!AH733,'Комунальні по юр. особам'!AH738,'Комунальні по юр. особам'!AH743,'Комунальні по юр. особам'!AH748)</f>
        <v>22.333333333333332</v>
      </c>
      <c r="AG120" s="559">
        <f>AVERAGE('Комунальні по юр. особам'!AI723,'Комунальні по юр. особам'!AI728,'Комунальні по юр. особам'!AI733,'Комунальні по юр. особам'!AI738,'Комунальні по юр. особам'!AI743,'Комунальні по юр. особам'!AI748)</f>
        <v>96.166666666666671</v>
      </c>
      <c r="AH120" s="547">
        <f>SUM(AO120:AS120)</f>
        <v>616</v>
      </c>
      <c r="AI120" s="84" t="s">
        <v>77</v>
      </c>
      <c r="AJ120" s="75" t="s">
        <v>77</v>
      </c>
      <c r="AK120" s="85" t="s">
        <v>77</v>
      </c>
      <c r="AL120" s="82" t="s">
        <v>75</v>
      </c>
      <c r="AM120" s="75" t="s">
        <v>75</v>
      </c>
      <c r="AN120" s="85" t="s">
        <v>75</v>
      </c>
      <c r="AO120" s="122">
        <f>SUM('Комунальні по юр. особам'!AQ723,'Комунальні по юр. особам'!AQ728,'Комунальні по юр. особам'!AQ733,'Комунальні по юр. особам'!AQ738,'Комунальні по юр. особам'!AQ743,'Комунальні по юр. особам'!AQ748)</f>
        <v>4</v>
      </c>
      <c r="AP120" s="123">
        <f>SUM('Комунальні по юр. особам'!AR723,'Комунальні по юр. особам'!AR728,'Комунальні по юр. особам'!AR733,'Комунальні по юр. особам'!AR738,'Комунальні по юр. особам'!AR743,'Комунальні по юр. особам'!AR748)</f>
        <v>71</v>
      </c>
      <c r="AQ120" s="123">
        <f>SUM('Комунальні по юр. особам'!AS723,'Комунальні по юр. особам'!AS728,'Комунальні по юр. особам'!AS733,'Комунальні по юр. особам'!AS738,'Комунальні по юр. особам'!AS743,'Комунальні по юр. особам'!AS748)</f>
        <v>425</v>
      </c>
      <c r="AR120" s="123">
        <f>SUM('Комунальні по юр. особам'!AT723,'Комунальні по юр. особам'!AT728,'Комунальні по юр. особам'!AT733,'Комунальні по юр. особам'!AT738,'Комунальні по юр. особам'!AT743,'Комунальні по юр. особам'!AT748)</f>
        <v>112</v>
      </c>
      <c r="AS120" s="154">
        <f>SUM('Комунальні по юр. особам'!AU723,'Комунальні по юр. особам'!AU728,'Комунальні по юр. особам'!AU733,'Комунальні по юр. особам'!AU738,'Комунальні по юр. особам'!AU743,'Комунальні по юр. особам'!AU748)</f>
        <v>4</v>
      </c>
      <c r="AT120" s="86">
        <f t="shared" si="152"/>
        <v>7</v>
      </c>
      <c r="AU120" s="417"/>
      <c r="AV120" s="417"/>
      <c r="AW120" s="417"/>
      <c r="AX120" s="417"/>
      <c r="AY120" s="417">
        <f>SUM('Комунальні по юр. особам'!BA723,'Комунальні по юр. особам'!BA728,'Комунальні по юр. особам'!BA733,'Комунальні по юр. особам'!BA738,'Комунальні по юр. особам'!BA743,'Комунальні по юр. особам'!BA748)</f>
        <v>2</v>
      </c>
      <c r="AZ120" s="417"/>
      <c r="BA120" s="417">
        <f>SUM('Комунальні по юр. особам'!BC723,'Комунальні по юр. особам'!BC728,'Комунальні по юр. особам'!BC733,'Комунальні по юр. особам'!BC738,'Комунальні по юр. особам'!BC743,'Комунальні по юр. особам'!BC748)</f>
        <v>2</v>
      </c>
      <c r="BB120" s="417">
        <f>SUM('Комунальні по юр. особам'!BD723,'Комунальні по юр. особам'!BD728,'Комунальні по юр. особам'!BD733,'Комунальні по юр. особам'!BD738,'Комунальні по юр. особам'!BD743,'Комунальні по юр. особам'!BD748)</f>
        <v>3</v>
      </c>
      <c r="BC120" s="511"/>
    </row>
    <row r="121" spans="1:55" ht="33.75" customHeight="1" thickBot="1" x14ac:dyDescent="0.35">
      <c r="A121" s="702"/>
      <c r="B121" s="191" t="s">
        <v>80</v>
      </c>
      <c r="C121" s="678"/>
      <c r="D121" s="734"/>
      <c r="E121" s="128">
        <f t="shared" si="149"/>
        <v>0</v>
      </c>
      <c r="F121" s="129">
        <f t="shared" si="150"/>
        <v>0</v>
      </c>
      <c r="G121" s="424"/>
      <c r="H121" s="424"/>
      <c r="I121" s="424"/>
      <c r="J121" s="424"/>
      <c r="K121" s="513">
        <f>IF(AND(SUM(L121:Q121)=SUM(W121:X121),SUM(Q121:V121)=SUM(W121:X121)),SUM(L121:Q121),"ПЕРЕВІРТЕ ПРАВИЛЬНІСТЬ ДАНИХ")</f>
        <v>0</v>
      </c>
      <c r="L121" s="421"/>
      <c r="M121" s="421"/>
      <c r="N121" s="421"/>
      <c r="O121" s="505"/>
      <c r="P121" s="539"/>
      <c r="Q121" s="540"/>
      <c r="R121" s="421"/>
      <c r="S121" s="421"/>
      <c r="T121" s="421"/>
      <c r="U121" s="421"/>
      <c r="V121" s="423"/>
      <c r="W121" s="422"/>
      <c r="X121" s="423"/>
      <c r="Y121" s="101"/>
      <c r="Z121" s="424"/>
      <c r="AA121" s="424"/>
      <c r="AB121" s="424"/>
      <c r="AC121" s="424"/>
      <c r="AD121" s="102"/>
      <c r="AE121" s="425"/>
      <c r="AF121" s="426"/>
      <c r="AG121" s="560"/>
      <c r="AH121" s="548">
        <f>SUM(AO121:AS121)</f>
        <v>0</v>
      </c>
      <c r="AI121" s="105" t="s">
        <v>75</v>
      </c>
      <c r="AJ121" s="92" t="s">
        <v>75</v>
      </c>
      <c r="AK121" s="106" t="s">
        <v>75</v>
      </c>
      <c r="AL121" s="103" t="s">
        <v>75</v>
      </c>
      <c r="AM121" s="92" t="s">
        <v>77</v>
      </c>
      <c r="AN121" s="106" t="s">
        <v>77</v>
      </c>
      <c r="AO121" s="427"/>
      <c r="AP121" s="428"/>
      <c r="AQ121" s="428"/>
      <c r="AR121" s="428"/>
      <c r="AS121" s="429"/>
      <c r="AT121" s="514">
        <f t="shared" si="152"/>
        <v>0</v>
      </c>
      <c r="AU121" s="421"/>
      <c r="AV121" s="421"/>
      <c r="AW121" s="421"/>
      <c r="AX121" s="421"/>
      <c r="AY121" s="421"/>
      <c r="AZ121" s="421"/>
      <c r="BA121" s="421"/>
      <c r="BB121" s="421"/>
      <c r="BC121" s="515"/>
    </row>
    <row r="122" spans="1:55" ht="33.75" customHeight="1" thickBot="1" x14ac:dyDescent="0.35">
      <c r="A122" s="703"/>
      <c r="B122" s="766" t="s">
        <v>478</v>
      </c>
      <c r="C122" s="695"/>
      <c r="D122" s="767"/>
      <c r="E122" s="430">
        <f t="shared" ref="E122:AD122" si="153">SUM(E117:E121)</f>
        <v>692</v>
      </c>
      <c r="F122" s="430">
        <f t="shared" si="153"/>
        <v>43</v>
      </c>
      <c r="G122" s="430">
        <f t="shared" si="153"/>
        <v>15</v>
      </c>
      <c r="H122" s="430">
        <f t="shared" si="153"/>
        <v>22</v>
      </c>
      <c r="I122" s="430">
        <f t="shared" si="153"/>
        <v>6</v>
      </c>
      <c r="J122" s="434">
        <f t="shared" si="153"/>
        <v>0</v>
      </c>
      <c r="K122" s="538">
        <f t="shared" si="153"/>
        <v>684</v>
      </c>
      <c r="L122" s="437">
        <f t="shared" si="153"/>
        <v>682</v>
      </c>
      <c r="M122" s="430">
        <f t="shared" si="153"/>
        <v>0</v>
      </c>
      <c r="N122" s="430">
        <f t="shared" si="153"/>
        <v>0</v>
      </c>
      <c r="O122" s="430">
        <f t="shared" si="153"/>
        <v>0</v>
      </c>
      <c r="P122" s="476">
        <f t="shared" si="153"/>
        <v>2</v>
      </c>
      <c r="Q122" s="430">
        <f>SUM(Q117:Q121)</f>
        <v>64</v>
      </c>
      <c r="R122" s="430">
        <f t="shared" si="153"/>
        <v>0</v>
      </c>
      <c r="S122" s="430">
        <f t="shared" si="153"/>
        <v>0</v>
      </c>
      <c r="T122" s="430">
        <f t="shared" si="153"/>
        <v>589</v>
      </c>
      <c r="U122" s="430">
        <f t="shared" si="153"/>
        <v>23</v>
      </c>
      <c r="V122" s="430">
        <f t="shared" si="153"/>
        <v>8</v>
      </c>
      <c r="W122" s="430">
        <f t="shared" si="153"/>
        <v>615</v>
      </c>
      <c r="X122" s="430">
        <f t="shared" si="153"/>
        <v>69</v>
      </c>
      <c r="Y122" s="430">
        <f t="shared" si="153"/>
        <v>0</v>
      </c>
      <c r="Z122" s="430">
        <f t="shared" si="153"/>
        <v>173</v>
      </c>
      <c r="AA122" s="430">
        <f t="shared" si="153"/>
        <v>173</v>
      </c>
      <c r="AB122" s="430">
        <f t="shared" si="153"/>
        <v>55</v>
      </c>
      <c r="AC122" s="430">
        <f t="shared" si="153"/>
        <v>467</v>
      </c>
      <c r="AD122" s="430">
        <f t="shared" si="153"/>
        <v>49</v>
      </c>
      <c r="AE122" s="435">
        <f t="shared" ref="AE122:AG122" si="154">AVERAGE(AE117,AE120)</f>
        <v>41.416666666666664</v>
      </c>
      <c r="AF122" s="436">
        <f t="shared" si="154"/>
        <v>22.333333333333332</v>
      </c>
      <c r="AG122" s="501">
        <f t="shared" si="154"/>
        <v>54.083333333333336</v>
      </c>
      <c r="AH122" s="432">
        <f t="shared" ref="AH122:BC122" si="155">SUM(AH117:AH121)</f>
        <v>674</v>
      </c>
      <c r="AI122" s="430">
        <f t="shared" si="155"/>
        <v>0</v>
      </c>
      <c r="AJ122" s="430">
        <f t="shared" si="155"/>
        <v>0</v>
      </c>
      <c r="AK122" s="430">
        <f t="shared" si="155"/>
        <v>0</v>
      </c>
      <c r="AL122" s="430">
        <f t="shared" si="155"/>
        <v>0</v>
      </c>
      <c r="AM122" s="430">
        <f t="shared" si="155"/>
        <v>53</v>
      </c>
      <c r="AN122" s="430">
        <f t="shared" si="155"/>
        <v>5</v>
      </c>
      <c r="AO122" s="430">
        <f t="shared" si="155"/>
        <v>4</v>
      </c>
      <c r="AP122" s="430">
        <f t="shared" si="155"/>
        <v>71</v>
      </c>
      <c r="AQ122" s="430">
        <f t="shared" si="155"/>
        <v>425</v>
      </c>
      <c r="AR122" s="430">
        <f t="shared" si="155"/>
        <v>112</v>
      </c>
      <c r="AS122" s="434">
        <f t="shared" si="155"/>
        <v>4</v>
      </c>
      <c r="AT122" s="518">
        <f t="shared" si="155"/>
        <v>8</v>
      </c>
      <c r="AU122" s="437">
        <f t="shared" si="155"/>
        <v>0</v>
      </c>
      <c r="AV122" s="430">
        <f t="shared" si="155"/>
        <v>0</v>
      </c>
      <c r="AW122" s="430">
        <f t="shared" si="155"/>
        <v>0</v>
      </c>
      <c r="AX122" s="430">
        <f t="shared" si="155"/>
        <v>0</v>
      </c>
      <c r="AY122" s="430">
        <f t="shared" si="155"/>
        <v>3</v>
      </c>
      <c r="AZ122" s="430">
        <f t="shared" si="155"/>
        <v>0</v>
      </c>
      <c r="BA122" s="430">
        <f t="shared" si="155"/>
        <v>2</v>
      </c>
      <c r="BB122" s="430">
        <f t="shared" si="155"/>
        <v>3</v>
      </c>
      <c r="BC122" s="494">
        <f t="shared" si="155"/>
        <v>0</v>
      </c>
    </row>
    <row r="123" spans="1:55" ht="33.75" customHeight="1" x14ac:dyDescent="0.3">
      <c r="A123" s="769" t="s">
        <v>380</v>
      </c>
      <c r="B123" s="189" t="s">
        <v>74</v>
      </c>
      <c r="C123" s="724">
        <f>SUM('Комунальні по юр. особам'!E750:E754)</f>
        <v>301</v>
      </c>
      <c r="D123" s="681">
        <f>C123-SUM(K123:K127)</f>
        <v>90</v>
      </c>
      <c r="E123" s="53">
        <f t="shared" ref="E123:E127" si="156">SUM(K123,AT123)</f>
        <v>49</v>
      </c>
      <c r="F123" s="54">
        <f t="shared" ref="F123:F127" si="157">SUM(G123:J123)</f>
        <v>0</v>
      </c>
      <c r="G123" s="55"/>
      <c r="H123" s="55"/>
      <c r="I123" s="55"/>
      <c r="J123" s="70"/>
      <c r="K123" s="507">
        <f t="shared" ref="K123:K127" si="158">IF(AND(SUM(L123:P123)=SUM(W123:X123),SUM(Q123:V123)=SUM(W123:X123)),SUM(L123:P123),"ПЕРЕВІРТЕ ПРАВИЛЬНІСТЬ ДАНИХ")</f>
        <v>49</v>
      </c>
      <c r="L123" s="413"/>
      <c r="M123" s="413"/>
      <c r="N123" s="413"/>
      <c r="O123" s="413"/>
      <c r="P123" s="415">
        <f>SUM('Комунальні по юр. особам'!R750)</f>
        <v>49</v>
      </c>
      <c r="Q123" s="414">
        <f>SUM('Комунальні по юр. особам'!S750)</f>
        <v>5</v>
      </c>
      <c r="R123" s="413"/>
      <c r="S123" s="413"/>
      <c r="T123" s="413">
        <f>SUM('Комунальні по юр. особам'!V750)</f>
        <v>44</v>
      </c>
      <c r="U123" s="413"/>
      <c r="V123" s="415"/>
      <c r="W123" s="414">
        <f>SUM('Комунальні по юр. особам'!Y750)</f>
        <v>45</v>
      </c>
      <c r="X123" s="415">
        <f>SUM('Комунальні по юр. особам'!Z750)</f>
        <v>4</v>
      </c>
      <c r="Y123" s="414"/>
      <c r="Z123" s="413">
        <f>SUM('Комунальні по юр. особам'!AB750)</f>
        <v>9</v>
      </c>
      <c r="AA123" s="413">
        <f>SUM('Комунальні по юр. особам'!AC750)</f>
        <v>9</v>
      </c>
      <c r="AB123" s="413"/>
      <c r="AC123" s="413">
        <f>SUM('Комунальні по юр. особам'!AE750)</f>
        <v>29</v>
      </c>
      <c r="AD123" s="415">
        <f>SUM('Комунальні по юр. особам'!AF750)</f>
        <v>2</v>
      </c>
      <c r="AE123" s="171">
        <f>AVERAGE('Комунальні по юр. особам'!AG750)</f>
        <v>42.75</v>
      </c>
      <c r="AF123" s="416">
        <f>AVERAGE('Комунальні по юр. особам'!AH750)</f>
        <v>19.420000000000002</v>
      </c>
      <c r="AG123" s="558">
        <f>AVERAGE('Комунальні по юр. особам'!AI750)</f>
        <v>8.5299999999999994</v>
      </c>
      <c r="AH123" s="545">
        <f t="shared" ref="AH123:AH124" si="159">SUM(AL123:AN123)</f>
        <v>49</v>
      </c>
      <c r="AI123" s="69" t="s">
        <v>75</v>
      </c>
      <c r="AJ123" s="55" t="s">
        <v>75</v>
      </c>
      <c r="AK123" s="70" t="s">
        <v>75</v>
      </c>
      <c r="AL123" s="67">
        <f>SUM('Комунальні по юр. особам'!AN750)</f>
        <v>19</v>
      </c>
      <c r="AM123" s="55">
        <f>SUM('Комунальні по юр. особам'!AO750)</f>
        <v>30</v>
      </c>
      <c r="AN123" s="56"/>
      <c r="AO123" s="67" t="s">
        <v>75</v>
      </c>
      <c r="AP123" s="55" t="s">
        <v>75</v>
      </c>
      <c r="AQ123" s="55" t="s">
        <v>75</v>
      </c>
      <c r="AR123" s="55" t="s">
        <v>75</v>
      </c>
      <c r="AS123" s="56" t="s">
        <v>75</v>
      </c>
      <c r="AT123" s="71">
        <f t="shared" ref="AT123:AT127" si="160">SUM(AU123:BC123)</f>
        <v>0</v>
      </c>
      <c r="AU123" s="413"/>
      <c r="AV123" s="413"/>
      <c r="AW123" s="413"/>
      <c r="AX123" s="413"/>
      <c r="AY123" s="413"/>
      <c r="AZ123" s="413"/>
      <c r="BA123" s="413"/>
      <c r="BB123" s="413"/>
      <c r="BC123" s="508"/>
    </row>
    <row r="124" spans="1:55" ht="33.75" customHeight="1" x14ac:dyDescent="0.3">
      <c r="A124" s="702"/>
      <c r="B124" s="190" t="s">
        <v>76</v>
      </c>
      <c r="C124" s="678"/>
      <c r="D124" s="672"/>
      <c r="E124" s="73">
        <f t="shared" si="156"/>
        <v>0</v>
      </c>
      <c r="F124" s="74">
        <f t="shared" si="157"/>
        <v>0</v>
      </c>
      <c r="G124" s="75"/>
      <c r="H124" s="75"/>
      <c r="I124" s="75"/>
      <c r="J124" s="85"/>
      <c r="K124" s="510">
        <f t="shared" si="158"/>
        <v>0</v>
      </c>
      <c r="L124" s="417"/>
      <c r="M124" s="417"/>
      <c r="N124" s="417"/>
      <c r="O124" s="417"/>
      <c r="P124" s="419"/>
      <c r="Q124" s="418"/>
      <c r="R124" s="417"/>
      <c r="S124" s="417"/>
      <c r="T124" s="417"/>
      <c r="U124" s="417"/>
      <c r="V124" s="419"/>
      <c r="W124" s="418"/>
      <c r="X124" s="419"/>
      <c r="Y124" s="418"/>
      <c r="Z124" s="417"/>
      <c r="AA124" s="417"/>
      <c r="AB124" s="417"/>
      <c r="AC124" s="417"/>
      <c r="AD124" s="419"/>
      <c r="AE124" s="158"/>
      <c r="AF124" s="174"/>
      <c r="AG124" s="559"/>
      <c r="AH124" s="546">
        <f t="shared" si="159"/>
        <v>0</v>
      </c>
      <c r="AI124" s="84" t="s">
        <v>77</v>
      </c>
      <c r="AJ124" s="75" t="s">
        <v>77</v>
      </c>
      <c r="AK124" s="85" t="s">
        <v>77</v>
      </c>
      <c r="AL124" s="82"/>
      <c r="AM124" s="75"/>
      <c r="AN124" s="76"/>
      <c r="AO124" s="82" t="s">
        <v>75</v>
      </c>
      <c r="AP124" s="75" t="s">
        <v>75</v>
      </c>
      <c r="AQ124" s="75" t="s">
        <v>75</v>
      </c>
      <c r="AR124" s="75" t="s">
        <v>75</v>
      </c>
      <c r="AS124" s="76" t="s">
        <v>75</v>
      </c>
      <c r="AT124" s="86">
        <f t="shared" si="160"/>
        <v>0</v>
      </c>
      <c r="AU124" s="417"/>
      <c r="AV124" s="417"/>
      <c r="AW124" s="417"/>
      <c r="AX124" s="417"/>
      <c r="AY124" s="417"/>
      <c r="AZ124" s="417"/>
      <c r="BA124" s="417"/>
      <c r="BB124" s="417"/>
      <c r="BC124" s="511"/>
    </row>
    <row r="125" spans="1:55" ht="33.75" customHeight="1" x14ac:dyDescent="0.3">
      <c r="A125" s="702"/>
      <c r="B125" s="190" t="s">
        <v>78</v>
      </c>
      <c r="C125" s="678"/>
      <c r="D125" s="672"/>
      <c r="E125" s="73">
        <f t="shared" si="156"/>
        <v>0</v>
      </c>
      <c r="F125" s="74">
        <f t="shared" si="157"/>
        <v>0</v>
      </c>
      <c r="G125" s="75"/>
      <c r="H125" s="75"/>
      <c r="I125" s="75"/>
      <c r="J125" s="85"/>
      <c r="K125" s="510">
        <f t="shared" si="158"/>
        <v>0</v>
      </c>
      <c r="L125" s="417"/>
      <c r="M125" s="417"/>
      <c r="N125" s="417"/>
      <c r="O125" s="417"/>
      <c r="P125" s="419"/>
      <c r="Q125" s="418"/>
      <c r="R125" s="417"/>
      <c r="S125" s="417"/>
      <c r="T125" s="417"/>
      <c r="U125" s="417"/>
      <c r="V125" s="419"/>
      <c r="W125" s="418"/>
      <c r="X125" s="419"/>
      <c r="Y125" s="418"/>
      <c r="Z125" s="417"/>
      <c r="AA125" s="417"/>
      <c r="AB125" s="417"/>
      <c r="AC125" s="417"/>
      <c r="AD125" s="419"/>
      <c r="AE125" s="158"/>
      <c r="AF125" s="174"/>
      <c r="AG125" s="559"/>
      <c r="AH125" s="546">
        <f>SUM(AI125:AK125)</f>
        <v>0</v>
      </c>
      <c r="AI125" s="84"/>
      <c r="AJ125" s="75"/>
      <c r="AK125" s="76"/>
      <c r="AL125" s="82" t="s">
        <v>75</v>
      </c>
      <c r="AM125" s="75" t="s">
        <v>75</v>
      </c>
      <c r="AN125" s="85" t="s">
        <v>75</v>
      </c>
      <c r="AO125" s="82" t="s">
        <v>75</v>
      </c>
      <c r="AP125" s="75" t="s">
        <v>75</v>
      </c>
      <c r="AQ125" s="75" t="s">
        <v>75</v>
      </c>
      <c r="AR125" s="75" t="s">
        <v>75</v>
      </c>
      <c r="AS125" s="76" t="s">
        <v>75</v>
      </c>
      <c r="AT125" s="86">
        <f t="shared" si="160"/>
        <v>0</v>
      </c>
      <c r="AU125" s="417"/>
      <c r="AV125" s="417"/>
      <c r="AW125" s="417"/>
      <c r="AX125" s="417"/>
      <c r="AY125" s="417"/>
      <c r="AZ125" s="417"/>
      <c r="BA125" s="417"/>
      <c r="BB125" s="417"/>
      <c r="BC125" s="511"/>
    </row>
    <row r="126" spans="1:55" ht="33.75" customHeight="1" x14ac:dyDescent="0.3">
      <c r="A126" s="702"/>
      <c r="B126" s="190" t="s">
        <v>79</v>
      </c>
      <c r="C126" s="678"/>
      <c r="D126" s="672"/>
      <c r="E126" s="73">
        <f t="shared" si="156"/>
        <v>169</v>
      </c>
      <c r="F126" s="74">
        <f t="shared" si="157"/>
        <v>19</v>
      </c>
      <c r="G126" s="75">
        <f>SUM('Комунальні по юр. особам'!I753)</f>
        <v>7</v>
      </c>
      <c r="H126" s="75">
        <f>SUM('Комунальні по юр. особам'!J753)</f>
        <v>12</v>
      </c>
      <c r="I126" s="75"/>
      <c r="J126" s="85"/>
      <c r="K126" s="510">
        <f t="shared" si="158"/>
        <v>162</v>
      </c>
      <c r="L126" s="417"/>
      <c r="M126" s="417"/>
      <c r="N126" s="417"/>
      <c r="O126" s="417"/>
      <c r="P126" s="419">
        <f>SUM('Комунальні по юр. особам'!R753)</f>
        <v>162</v>
      </c>
      <c r="Q126" s="418">
        <f>SUM('Комунальні по юр. особам'!S753)</f>
        <v>39</v>
      </c>
      <c r="R126" s="417"/>
      <c r="S126" s="417"/>
      <c r="T126" s="417">
        <f>SUM('Комунальні по юр. особам'!V753)</f>
        <v>123</v>
      </c>
      <c r="U126" s="417"/>
      <c r="V126" s="419"/>
      <c r="W126" s="418">
        <f>SUM('Комунальні по юр. особам'!Y753)</f>
        <v>144</v>
      </c>
      <c r="X126" s="419">
        <f>SUM('Комунальні по юр. особам'!Z753)</f>
        <v>18</v>
      </c>
      <c r="Y126" s="418">
        <f>SUM('Комунальні по юр. особам'!AA753)</f>
        <v>1</v>
      </c>
      <c r="Z126" s="417">
        <f>SUM('Комунальні по юр. особам'!AB753)</f>
        <v>47</v>
      </c>
      <c r="AA126" s="417">
        <f>SUM('Комунальні по юр. особам'!AC753)</f>
        <v>47</v>
      </c>
      <c r="AB126" s="417"/>
      <c r="AC126" s="417">
        <f>SUM('Комунальні по юр. особам'!AE753)</f>
        <v>100</v>
      </c>
      <c r="AD126" s="419">
        <f>SUM('Комунальні по юр. особам'!AF753)</f>
        <v>13</v>
      </c>
      <c r="AE126" s="158">
        <f>AVERAGE('Комунальні по юр. особам'!AG753)</f>
        <v>47.36</v>
      </c>
      <c r="AF126" s="174">
        <f>AVERAGE('Комунальні по юр. особам'!AH753)</f>
        <v>18.440000000000001</v>
      </c>
      <c r="AG126" s="559">
        <f>AVERAGE('Комунальні по юр. особам'!AI753)</f>
        <v>68.650000000000006</v>
      </c>
      <c r="AH126" s="547">
        <f t="shared" ref="AH126:AH127" si="161">SUM(AO126:AS126)</f>
        <v>139</v>
      </c>
      <c r="AI126" s="84" t="s">
        <v>77</v>
      </c>
      <c r="AJ126" s="75" t="s">
        <v>77</v>
      </c>
      <c r="AK126" s="85" t="s">
        <v>77</v>
      </c>
      <c r="AL126" s="82" t="s">
        <v>75</v>
      </c>
      <c r="AM126" s="75" t="s">
        <v>75</v>
      </c>
      <c r="AN126" s="85" t="s">
        <v>75</v>
      </c>
      <c r="AO126" s="122">
        <f>SUM('Комунальні по юр. особам'!AQ753)</f>
        <v>48</v>
      </c>
      <c r="AP126" s="123">
        <f>SUM('Комунальні по юр. особам'!AR753)</f>
        <v>43</v>
      </c>
      <c r="AQ126" s="123">
        <f>SUM('Комунальні по юр. особам'!AS753)</f>
        <v>35</v>
      </c>
      <c r="AR126" s="123">
        <f>SUM('Комунальні по юр. особам'!AT753)</f>
        <v>13</v>
      </c>
      <c r="AS126" s="154"/>
      <c r="AT126" s="86">
        <f t="shared" si="160"/>
        <v>7</v>
      </c>
      <c r="AU126" s="417"/>
      <c r="AV126" s="417">
        <f>SUM('Комунальні по юр. особам'!AX753)</f>
        <v>2</v>
      </c>
      <c r="AW126" s="417">
        <f>SUM('Комунальні по юр. особам'!AY753)</f>
        <v>2</v>
      </c>
      <c r="AX126" s="417"/>
      <c r="AY126" s="417">
        <f>SUM('Комунальні по юр. особам'!BA753)</f>
        <v>1</v>
      </c>
      <c r="AZ126" s="417"/>
      <c r="BA126" s="417">
        <f>SUM('Комунальні по юр. особам'!BC753)</f>
        <v>2</v>
      </c>
      <c r="BB126" s="417"/>
      <c r="BC126" s="511"/>
    </row>
    <row r="127" spans="1:55" ht="33.75" customHeight="1" thickBot="1" x14ac:dyDescent="0.35">
      <c r="A127" s="702"/>
      <c r="B127" s="191" t="s">
        <v>80</v>
      </c>
      <c r="C127" s="679"/>
      <c r="D127" s="673"/>
      <c r="E127" s="128">
        <f t="shared" si="156"/>
        <v>0</v>
      </c>
      <c r="F127" s="129">
        <f t="shared" si="157"/>
        <v>0</v>
      </c>
      <c r="G127" s="424"/>
      <c r="H127" s="424"/>
      <c r="I127" s="424"/>
      <c r="J127" s="163"/>
      <c r="K127" s="513">
        <f t="shared" si="158"/>
        <v>0</v>
      </c>
      <c r="L127" s="421"/>
      <c r="M127" s="421"/>
      <c r="N127" s="421"/>
      <c r="O127" s="421"/>
      <c r="P127" s="423"/>
      <c r="Q127" s="422"/>
      <c r="R127" s="421"/>
      <c r="S127" s="421"/>
      <c r="T127" s="421"/>
      <c r="U127" s="421"/>
      <c r="V127" s="423"/>
      <c r="W127" s="422"/>
      <c r="X127" s="423"/>
      <c r="Y127" s="101"/>
      <c r="Z127" s="424"/>
      <c r="AA127" s="424"/>
      <c r="AB127" s="424"/>
      <c r="AC127" s="424"/>
      <c r="AD127" s="102"/>
      <c r="AE127" s="425"/>
      <c r="AF127" s="426"/>
      <c r="AG127" s="560"/>
      <c r="AH127" s="548">
        <f t="shared" si="161"/>
        <v>0</v>
      </c>
      <c r="AI127" s="105" t="s">
        <v>75</v>
      </c>
      <c r="AJ127" s="92" t="s">
        <v>75</v>
      </c>
      <c r="AK127" s="106" t="s">
        <v>75</v>
      </c>
      <c r="AL127" s="103" t="s">
        <v>75</v>
      </c>
      <c r="AM127" s="92" t="s">
        <v>77</v>
      </c>
      <c r="AN127" s="106" t="s">
        <v>77</v>
      </c>
      <c r="AO127" s="427"/>
      <c r="AP127" s="428"/>
      <c r="AQ127" s="428"/>
      <c r="AR127" s="428"/>
      <c r="AS127" s="429"/>
      <c r="AT127" s="514">
        <f t="shared" si="160"/>
        <v>0</v>
      </c>
      <c r="AU127" s="421"/>
      <c r="AV127" s="421"/>
      <c r="AW127" s="421"/>
      <c r="AX127" s="421"/>
      <c r="AY127" s="421"/>
      <c r="AZ127" s="421"/>
      <c r="BA127" s="421"/>
      <c r="BB127" s="421"/>
      <c r="BC127" s="515"/>
    </row>
    <row r="128" spans="1:55" ht="33.75" customHeight="1" thickBot="1" x14ac:dyDescent="0.35">
      <c r="A128" s="703"/>
      <c r="B128" s="766" t="s">
        <v>478</v>
      </c>
      <c r="C128" s="695"/>
      <c r="D128" s="767"/>
      <c r="E128" s="430">
        <f t="shared" ref="E128:AD128" si="162">SUM(E123:E127)</f>
        <v>218</v>
      </c>
      <c r="F128" s="430">
        <f t="shared" si="162"/>
        <v>19</v>
      </c>
      <c r="G128" s="430">
        <f t="shared" si="162"/>
        <v>7</v>
      </c>
      <c r="H128" s="430">
        <f t="shared" si="162"/>
        <v>12</v>
      </c>
      <c r="I128" s="430">
        <f t="shared" si="162"/>
        <v>0</v>
      </c>
      <c r="J128" s="434">
        <f t="shared" si="162"/>
        <v>0</v>
      </c>
      <c r="K128" s="538">
        <f t="shared" si="162"/>
        <v>211</v>
      </c>
      <c r="L128" s="437">
        <f t="shared" si="162"/>
        <v>0</v>
      </c>
      <c r="M128" s="430">
        <f t="shared" si="162"/>
        <v>0</v>
      </c>
      <c r="N128" s="430">
        <f t="shared" si="162"/>
        <v>0</v>
      </c>
      <c r="O128" s="430">
        <f t="shared" si="162"/>
        <v>0</v>
      </c>
      <c r="P128" s="430">
        <f t="shared" si="162"/>
        <v>211</v>
      </c>
      <c r="Q128" s="430">
        <f t="shared" si="162"/>
        <v>44</v>
      </c>
      <c r="R128" s="430">
        <f t="shared" si="162"/>
        <v>0</v>
      </c>
      <c r="S128" s="430">
        <f t="shared" si="162"/>
        <v>0</v>
      </c>
      <c r="T128" s="430">
        <f t="shared" si="162"/>
        <v>167</v>
      </c>
      <c r="U128" s="430">
        <f t="shared" si="162"/>
        <v>0</v>
      </c>
      <c r="V128" s="430">
        <f t="shared" si="162"/>
        <v>0</v>
      </c>
      <c r="W128" s="430">
        <f t="shared" si="162"/>
        <v>189</v>
      </c>
      <c r="X128" s="430">
        <f t="shared" si="162"/>
        <v>22</v>
      </c>
      <c r="Y128" s="430">
        <f t="shared" si="162"/>
        <v>1</v>
      </c>
      <c r="Z128" s="430">
        <f t="shared" si="162"/>
        <v>56</v>
      </c>
      <c r="AA128" s="430">
        <f t="shared" si="162"/>
        <v>56</v>
      </c>
      <c r="AB128" s="430">
        <f t="shared" si="162"/>
        <v>0</v>
      </c>
      <c r="AC128" s="430">
        <f t="shared" si="162"/>
        <v>129</v>
      </c>
      <c r="AD128" s="430">
        <f t="shared" si="162"/>
        <v>15</v>
      </c>
      <c r="AE128" s="435">
        <f t="shared" ref="AE128:AG128" si="163">AVERAGE(AE123,AE126)</f>
        <v>45.055</v>
      </c>
      <c r="AF128" s="436">
        <f t="shared" si="163"/>
        <v>18.93</v>
      </c>
      <c r="AG128" s="501">
        <f t="shared" si="163"/>
        <v>38.590000000000003</v>
      </c>
      <c r="AH128" s="432">
        <f t="shared" ref="AH128:BC128" si="164">SUM(AH123:AH127)</f>
        <v>188</v>
      </c>
      <c r="AI128" s="430">
        <f t="shared" si="164"/>
        <v>0</v>
      </c>
      <c r="AJ128" s="430">
        <f t="shared" si="164"/>
        <v>0</v>
      </c>
      <c r="AK128" s="430">
        <f t="shared" si="164"/>
        <v>0</v>
      </c>
      <c r="AL128" s="430">
        <f t="shared" si="164"/>
        <v>19</v>
      </c>
      <c r="AM128" s="430">
        <f t="shared" si="164"/>
        <v>30</v>
      </c>
      <c r="AN128" s="430">
        <f t="shared" si="164"/>
        <v>0</v>
      </c>
      <c r="AO128" s="430">
        <f t="shared" si="164"/>
        <v>48</v>
      </c>
      <c r="AP128" s="430">
        <f t="shared" si="164"/>
        <v>43</v>
      </c>
      <c r="AQ128" s="430">
        <f t="shared" si="164"/>
        <v>35</v>
      </c>
      <c r="AR128" s="430">
        <f t="shared" si="164"/>
        <v>13</v>
      </c>
      <c r="AS128" s="434">
        <f t="shared" si="164"/>
        <v>0</v>
      </c>
      <c r="AT128" s="538">
        <f t="shared" si="164"/>
        <v>7</v>
      </c>
      <c r="AU128" s="437">
        <f t="shared" si="164"/>
        <v>0</v>
      </c>
      <c r="AV128" s="430">
        <f t="shared" si="164"/>
        <v>2</v>
      </c>
      <c r="AW128" s="430">
        <f t="shared" si="164"/>
        <v>2</v>
      </c>
      <c r="AX128" s="430">
        <f t="shared" si="164"/>
        <v>0</v>
      </c>
      <c r="AY128" s="430">
        <f t="shared" si="164"/>
        <v>1</v>
      </c>
      <c r="AZ128" s="430">
        <f t="shared" si="164"/>
        <v>0</v>
      </c>
      <c r="BA128" s="430">
        <f t="shared" si="164"/>
        <v>2</v>
      </c>
      <c r="BB128" s="430">
        <f t="shared" si="164"/>
        <v>0</v>
      </c>
      <c r="BC128" s="494">
        <f t="shared" si="164"/>
        <v>0</v>
      </c>
    </row>
    <row r="129" spans="1:55" ht="33.75" customHeight="1" x14ac:dyDescent="0.3">
      <c r="A129" s="769" t="s">
        <v>383</v>
      </c>
      <c r="B129" s="189" t="s">
        <v>74</v>
      </c>
      <c r="C129" s="770">
        <f>SUM('Комунальні по юр. особам'!E755:E759,'Комунальні по юр. особам'!E760:E764,'Комунальні по юр. особам'!E765:E769,'Комунальні по юр. особам'!E770:E774,'Комунальні по юр. особам'!E775:E779,'Комунальні по юр. особам'!E780:E784,'Комунальні по юр. особам'!E785:E789,'Комунальні по юр. особам'!E790:E794,'Комунальні по юр. особам'!E795:E799,'Комунальні по юр. особам'!E800:E804,'Комунальні по юр. особам'!E805:E809,'Комунальні по юр. особам'!E810:E814)</f>
        <v>586</v>
      </c>
      <c r="D129" s="771">
        <f>C129-SUM(K129:K133)</f>
        <v>131</v>
      </c>
      <c r="E129" s="53">
        <f t="shared" ref="E129:E133" si="165">SUM(K129,AT129)</f>
        <v>16</v>
      </c>
      <c r="F129" s="54">
        <f t="shared" ref="F129:F133" si="166">SUM(G129:J129)</f>
        <v>0</v>
      </c>
      <c r="G129" s="55"/>
      <c r="H129" s="55"/>
      <c r="I129" s="55"/>
      <c r="J129" s="70"/>
      <c r="K129" s="507">
        <f t="shared" ref="K129:K133" si="167">IF(AND(SUM(L129:P129)=SUM(W129:X129),SUM(Q129:V129)=SUM(W129:X129)),SUM(L129:P129),"ПЕРЕВІРТЕ ПРАВИЛЬНІСТЬ ДАНИХ")</f>
        <v>14</v>
      </c>
      <c r="L129" s="413"/>
      <c r="M129" s="413"/>
      <c r="N129" s="413"/>
      <c r="O129" s="413"/>
      <c r="P129" s="415">
        <f>SUM('Комунальні по юр. особам'!R755,'Комунальні по юр. особам'!R760,'Комунальні по юр. особам'!R765,'Комунальні по юр. особам'!R770,'Комунальні по юр. особам'!R775,'Комунальні по юр. особам'!R780,'Комунальні по юр. особам'!R785,'Комунальні по юр. особам'!R790,'Комунальні по юр. особам'!R795,'Комунальні по юр. особам'!R800,'Комунальні по юр. особам'!R805,'Комунальні по юр. особам'!R810)</f>
        <v>14</v>
      </c>
      <c r="Q129" s="414"/>
      <c r="R129" s="413"/>
      <c r="S129" s="413"/>
      <c r="T129" s="413">
        <f>SUM('Комунальні по юр. особам'!V755,'Комунальні по юр. особам'!V760,'Комунальні по юр. особам'!V765,'Комунальні по юр. особам'!V770,'Комунальні по юр. особам'!V775,'Комунальні по юр. особам'!V780,'Комунальні по юр. особам'!V785,'Комунальні по юр. особам'!V790,'Комунальні по юр. особам'!V795,'Комунальні по юр. особам'!V800,'Комунальні по юр. особам'!V805,'Комунальні по юр. особам'!V810)</f>
        <v>14</v>
      </c>
      <c r="U129" s="413"/>
      <c r="V129" s="415"/>
      <c r="W129" s="414">
        <f>SUM('Комунальні по юр. особам'!Y755,'Комунальні по юр. особам'!Y760,'Комунальні по юр. особам'!Y765,'Комунальні по юр. особам'!Y770,'Комунальні по юр. особам'!Y775,'Комунальні по юр. особам'!Y780,'Комунальні по юр. особам'!Y785,'Комунальні по юр. особам'!Y790,'Комунальні по юр. особам'!Y795,'Комунальні по юр. особам'!Y800,'Комунальні по юр. особам'!Y805,'Комунальні по юр. особам'!Y810)</f>
        <v>12</v>
      </c>
      <c r="X129" s="415">
        <f>SUM('Комунальні по юр. особам'!Z755,'Комунальні по юр. особам'!Z760,'Комунальні по юр. особам'!Z765,'Комунальні по юр. особам'!Z770,'Комунальні по юр. особам'!Z775,'Комунальні по юр. особам'!Z780,'Комунальні по юр. особам'!Z785,'Комунальні по юр. особам'!Z790,'Комунальні по юр. особам'!Z795,'Комунальні по юр. особам'!Z800,'Комунальні по юр. особам'!Z805,'Комунальні по юр. особам'!Z810)</f>
        <v>2</v>
      </c>
      <c r="Y129" s="414"/>
      <c r="Z129" s="413">
        <f>SUM('Комунальні по юр. особам'!AB755,'Комунальні по юр. особам'!AB760,'Комунальні по юр. особам'!AB765,'Комунальні по юр. особам'!AB770,'Комунальні по юр. особам'!AB775,'Комунальні по юр. особам'!AB780,'Комунальні по юр. особам'!AB785,'Комунальні по юр. особам'!AB790,'Комунальні по юр. особам'!AB795,'Комунальні по юр. особам'!AB800,'Комунальні по юр. особам'!AB805,'Комунальні по юр. особам'!AB810)</f>
        <v>8</v>
      </c>
      <c r="AA129" s="413">
        <f>SUM('Комунальні по юр. особам'!AC755,'Комунальні по юр. особам'!AC760,'Комунальні по юр. особам'!AC765,'Комунальні по юр. особам'!AC770,'Комунальні по юр. особам'!AC775,'Комунальні по юр. особам'!AC780,'Комунальні по юр. особам'!AC785,'Комунальні по юр. особам'!AC790,'Комунальні по юр. особам'!AC795,'Комунальні по юр. особам'!AC800,'Комунальні по юр. особам'!AC805,'Комунальні по юр. особам'!AC810)</f>
        <v>7</v>
      </c>
      <c r="AB129" s="413">
        <f>SUM('Комунальні по юр. особам'!AD755,'Комунальні по юр. особам'!AD760,'Комунальні по юр. особам'!AD765,'Комунальні по юр. особам'!AD770,'Комунальні по юр. особам'!AD775,'Комунальні по юр. особам'!AD780,'Комунальні по юр. особам'!AD785,'Комунальні по юр. особам'!AD790,'Комунальні по юр. особам'!AD795,'Комунальні по юр. особам'!AD800,'Комунальні по юр. особам'!AD805,'Комунальні по юр. особам'!AD810)</f>
        <v>4</v>
      </c>
      <c r="AC129" s="413">
        <f>SUM('Комунальні по юр. особам'!AE755,'Комунальні по юр. особам'!AE760,'Комунальні по юр. особам'!AE765,'Комунальні по юр. особам'!AE770,'Комунальні по юр. особам'!AE775,'Комунальні по юр. особам'!AE780,'Комунальні по юр. особам'!AE785,'Комунальні по юр. особам'!AE790,'Комунальні по юр. особам'!AE795,'Комунальні по юр. особам'!AE800,'Комунальні по юр. особам'!AE805,'Комунальні по юр. особам'!AE810)</f>
        <v>6</v>
      </c>
      <c r="AD129" s="415">
        <f>SUM('Комунальні по юр. особам'!AF755,'Комунальні по юр. особам'!AF760,'Комунальні по юр. особам'!AF765,'Комунальні по юр. особам'!AF770,'Комунальні по юр. особам'!AF775,'Комунальні по юр. особам'!AF780,'Комунальні по юр. особам'!AF785,'Комунальні по юр. особам'!AF790,'Комунальні по юр. особам'!AF795,'Комунальні по юр. особам'!AF800,'Комунальні по юр. особам'!AF805,'Комунальні по юр. особам'!AF810)</f>
        <v>2</v>
      </c>
      <c r="AE129" s="171">
        <f>AVERAGE('Комунальні по юр. особам'!AG755,'Комунальні по юр. особам'!AG760,'Комунальні по юр. особам'!AG765,'Комунальні по юр. особам'!AG770,'Комунальні по юр. особам'!AG775,'Комунальні по юр. особам'!AG780,'Комунальні по юр. особам'!AG785,'Комунальні по юр. особам'!AG790,'Комунальні по юр. особам'!AG795,'Комунальні по юр. особам'!AG800,'Комунальні по юр. особам'!AG805,'Комунальні по юр. особам'!AG810)</f>
        <v>46.4</v>
      </c>
      <c r="AF129" s="416">
        <f>AVERAGE('Комунальні по юр. особам'!AH755,'Комунальні по юр. особам'!AH760,'Комунальні по юр. особам'!AH765,'Комунальні по юр. особам'!AH770,'Комунальні по юр. особам'!AH775,'Комунальні по юр. особам'!AH780,'Комунальні по юр. особам'!AH785,'Комунальні по юр. особам'!AH790,'Комунальні по юр. особам'!AH795,'Комунальні по юр. особам'!AH800,'Комунальні по юр. особам'!AH805,'Комунальні по юр. особам'!AH810)</f>
        <v>24</v>
      </c>
      <c r="AG129" s="558">
        <f>AVERAGE('Комунальні по юр. особам'!AI755,'Комунальні по юр. особам'!AI760,'Комунальні по юр. особам'!AI765,'Комунальні по юр. особам'!AI770,'Комунальні по юр. особам'!AI775,'Комунальні по юр. особам'!AI780,'Комунальні по юр. особам'!AI785,'Комунальні по юр. особам'!AI790,'Комунальні по юр. особам'!AI795,'Комунальні по юр. особам'!AI800,'Комунальні по юр. особам'!AI805,'Комунальні по юр. особам'!AI810)</f>
        <v>14.3</v>
      </c>
      <c r="AH129" s="545">
        <f>SUM(AL129:AN129)</f>
        <v>14</v>
      </c>
      <c r="AI129" s="69" t="s">
        <v>75</v>
      </c>
      <c r="AJ129" s="55" t="s">
        <v>75</v>
      </c>
      <c r="AK129" s="70" t="s">
        <v>75</v>
      </c>
      <c r="AL129" s="67"/>
      <c r="AM129" s="55">
        <f>SUM('Комунальні по юр. особам'!AO755,'Комунальні по юр. особам'!AO760,'Комунальні по юр. особам'!AO765,'Комунальні по юр. особам'!AO770,'Комунальні по юр. особам'!AO775,'Комунальні по юр. особам'!AO780,'Комунальні по юр. особам'!AO785,'Комунальні по юр. особам'!AO790,'Комунальні по юр. особам'!AO795,'Комунальні по юр. особам'!AO800,'Комунальні по юр. особам'!AO805,'Комунальні по юр. особам'!AO810)</f>
        <v>12</v>
      </c>
      <c r="AN129" s="56">
        <f>SUM('Комунальні по юр. особам'!AP755,'Комунальні по юр. особам'!AP760,'Комунальні по юр. особам'!AP765,'Комунальні по юр. особам'!AP770,'Комунальні по юр. особам'!AP775,'Комунальні по юр. особам'!AP780,'Комунальні по юр. особам'!AP785,'Комунальні по юр. особам'!AP790,'Комунальні по юр. особам'!AP795,'Комунальні по юр. особам'!AP800,'Комунальні по юр. особам'!AP805,'Комунальні по юр. особам'!AP810)</f>
        <v>2</v>
      </c>
      <c r="AO129" s="67" t="s">
        <v>75</v>
      </c>
      <c r="AP129" s="55" t="s">
        <v>75</v>
      </c>
      <c r="AQ129" s="55" t="s">
        <v>75</v>
      </c>
      <c r="AR129" s="55" t="s">
        <v>75</v>
      </c>
      <c r="AS129" s="56" t="s">
        <v>75</v>
      </c>
      <c r="AT129" s="71">
        <f t="shared" ref="AT129:AT133" si="168">SUM(AU129:BC129)</f>
        <v>2</v>
      </c>
      <c r="AU129" s="413"/>
      <c r="AV129" s="413">
        <f>SUM('Комунальні по юр. особам'!AX755,'Комунальні по юр. особам'!AX760,'Комунальні по юр. особам'!AX765,'Комунальні по юр. особам'!AX770,'Комунальні по юр. особам'!AX775,'Комунальні по юр. особам'!AX780,'Комунальні по юр. особам'!AX785,'Комунальні по юр. особам'!AX790,'Комунальні по юр. особам'!AX795,'Комунальні по юр. особам'!AX800,'Комунальні по юр. особам'!AX805,'Комунальні по юр. особам'!AX810)</f>
        <v>1</v>
      </c>
      <c r="AW129" s="413"/>
      <c r="AX129" s="413"/>
      <c r="AY129" s="413">
        <f>SUM('Комунальні по юр. особам'!BA755,'Комунальні по юр. особам'!BA760,'Комунальні по юр. особам'!BA765,'Комунальні по юр. особам'!BA770,'Комунальні по юр. особам'!BA775,'Комунальні по юр. особам'!BA780,'Комунальні по юр. особам'!BA785,'Комунальні по юр. особам'!BA790,'Комунальні по юр. особам'!BA795,'Комунальні по юр. особам'!BA800,'Комунальні по юр. особам'!BA805,'Комунальні по юр. особам'!BA810)</f>
        <v>1</v>
      </c>
      <c r="AZ129" s="413"/>
      <c r="BA129" s="413"/>
      <c r="BB129" s="413"/>
      <c r="BC129" s="508"/>
    </row>
    <row r="130" spans="1:55" ht="33.75" customHeight="1" x14ac:dyDescent="0.3">
      <c r="A130" s="702"/>
      <c r="B130" s="190" t="s">
        <v>76</v>
      </c>
      <c r="C130" s="678"/>
      <c r="D130" s="672"/>
      <c r="E130" s="73">
        <f t="shared" si="165"/>
        <v>0</v>
      </c>
      <c r="F130" s="74">
        <f t="shared" si="166"/>
        <v>0</v>
      </c>
      <c r="G130" s="75"/>
      <c r="H130" s="75"/>
      <c r="I130" s="75"/>
      <c r="J130" s="85"/>
      <c r="K130" s="510">
        <f t="shared" si="167"/>
        <v>0</v>
      </c>
      <c r="L130" s="417"/>
      <c r="M130" s="417"/>
      <c r="N130" s="417"/>
      <c r="O130" s="417"/>
      <c r="P130" s="419"/>
      <c r="Q130" s="418"/>
      <c r="R130" s="417"/>
      <c r="S130" s="417"/>
      <c r="T130" s="417"/>
      <c r="U130" s="417"/>
      <c r="V130" s="419"/>
      <c r="W130" s="418"/>
      <c r="X130" s="419"/>
      <c r="Y130" s="418"/>
      <c r="Z130" s="417"/>
      <c r="AA130" s="417"/>
      <c r="AB130" s="417"/>
      <c r="AC130" s="417"/>
      <c r="AD130" s="419"/>
      <c r="AE130" s="158"/>
      <c r="AF130" s="174"/>
      <c r="AG130" s="559"/>
      <c r="AH130" s="546">
        <f>SUM(AL130:AN130)</f>
        <v>0</v>
      </c>
      <c r="AI130" s="84" t="s">
        <v>77</v>
      </c>
      <c r="AJ130" s="75" t="s">
        <v>77</v>
      </c>
      <c r="AK130" s="85" t="s">
        <v>77</v>
      </c>
      <c r="AL130" s="82"/>
      <c r="AM130" s="75"/>
      <c r="AN130" s="76"/>
      <c r="AO130" s="82" t="s">
        <v>75</v>
      </c>
      <c r="AP130" s="75" t="s">
        <v>75</v>
      </c>
      <c r="AQ130" s="75" t="s">
        <v>75</v>
      </c>
      <c r="AR130" s="75" t="s">
        <v>75</v>
      </c>
      <c r="AS130" s="76" t="s">
        <v>75</v>
      </c>
      <c r="AT130" s="86">
        <f t="shared" si="168"/>
        <v>0</v>
      </c>
      <c r="AU130" s="417"/>
      <c r="AV130" s="417"/>
      <c r="AW130" s="417"/>
      <c r="AX130" s="417"/>
      <c r="AY130" s="417"/>
      <c r="AZ130" s="417"/>
      <c r="BA130" s="417"/>
      <c r="BB130" s="417"/>
      <c r="BC130" s="511"/>
    </row>
    <row r="131" spans="1:55" ht="33.75" customHeight="1" x14ac:dyDescent="0.3">
      <c r="A131" s="702"/>
      <c r="B131" s="190" t="s">
        <v>78</v>
      </c>
      <c r="C131" s="678"/>
      <c r="D131" s="672"/>
      <c r="E131" s="73">
        <f t="shared" si="165"/>
        <v>0</v>
      </c>
      <c r="F131" s="74">
        <f t="shared" si="166"/>
        <v>0</v>
      </c>
      <c r="G131" s="75"/>
      <c r="H131" s="75"/>
      <c r="I131" s="75"/>
      <c r="J131" s="85"/>
      <c r="K131" s="510">
        <f t="shared" si="167"/>
        <v>0</v>
      </c>
      <c r="L131" s="417"/>
      <c r="M131" s="417"/>
      <c r="N131" s="417"/>
      <c r="O131" s="417"/>
      <c r="P131" s="419"/>
      <c r="Q131" s="418"/>
      <c r="R131" s="417"/>
      <c r="S131" s="417"/>
      <c r="T131" s="417"/>
      <c r="U131" s="417"/>
      <c r="V131" s="419"/>
      <c r="W131" s="418"/>
      <c r="X131" s="419"/>
      <c r="Y131" s="418"/>
      <c r="Z131" s="417"/>
      <c r="AA131" s="417"/>
      <c r="AB131" s="417"/>
      <c r="AC131" s="417"/>
      <c r="AD131" s="419"/>
      <c r="AE131" s="158"/>
      <c r="AF131" s="174"/>
      <c r="AG131" s="559"/>
      <c r="AH131" s="546">
        <f>SUM(AI131:AK131)</f>
        <v>0</v>
      </c>
      <c r="AI131" s="84"/>
      <c r="AJ131" s="75"/>
      <c r="AK131" s="76"/>
      <c r="AL131" s="82" t="s">
        <v>75</v>
      </c>
      <c r="AM131" s="75" t="s">
        <v>75</v>
      </c>
      <c r="AN131" s="85" t="s">
        <v>75</v>
      </c>
      <c r="AO131" s="82" t="s">
        <v>75</v>
      </c>
      <c r="AP131" s="75" t="s">
        <v>75</v>
      </c>
      <c r="AQ131" s="75" t="s">
        <v>75</v>
      </c>
      <c r="AR131" s="75" t="s">
        <v>75</v>
      </c>
      <c r="AS131" s="76" t="s">
        <v>75</v>
      </c>
      <c r="AT131" s="86">
        <f t="shared" si="168"/>
        <v>0</v>
      </c>
      <c r="AU131" s="417"/>
      <c r="AV131" s="417"/>
      <c r="AW131" s="417"/>
      <c r="AX131" s="417"/>
      <c r="AY131" s="417"/>
      <c r="AZ131" s="417"/>
      <c r="BA131" s="417"/>
      <c r="BB131" s="417"/>
      <c r="BC131" s="511"/>
    </row>
    <row r="132" spans="1:55" ht="33.75" customHeight="1" x14ac:dyDescent="0.3">
      <c r="A132" s="702"/>
      <c r="B132" s="190" t="s">
        <v>79</v>
      </c>
      <c r="C132" s="678"/>
      <c r="D132" s="672"/>
      <c r="E132" s="73">
        <f t="shared" si="165"/>
        <v>449</v>
      </c>
      <c r="F132" s="74">
        <f t="shared" si="166"/>
        <v>8</v>
      </c>
      <c r="G132" s="75">
        <f>SUM('Комунальні по юр. особам'!I758,'Комунальні по юр. особам'!I763,'Комунальні по юр. особам'!I768,'Комунальні по юр. особам'!I773,'Комунальні по юр. особам'!I778,'Комунальні по юр. особам'!I783,'Комунальні по юр. особам'!I788,'Комунальні по юр. особам'!I793,'Комунальні по юр. особам'!I798,'Комунальні по юр. особам'!I803,'Комунальні по юр. особам'!I808,'Комунальні по юр. особам'!I813)</f>
        <v>3</v>
      </c>
      <c r="H132" s="75"/>
      <c r="I132" s="75">
        <f>SUM('Комунальні по юр. особам'!K758,'Комунальні по юр. особам'!K763,'Комунальні по юр. особам'!K768,'Комунальні по юр. особам'!K773,'Комунальні по юр. особам'!K778,'Комунальні по юр. особам'!K783,'Комунальні по юр. особам'!K788,'Комунальні по юр. особам'!K793,'Комунальні по юр. особам'!K798,'Комунальні по юр. особам'!K803,'Комунальні по юр. особам'!K808,'Комунальні по юр. особам'!K813)</f>
        <v>1</v>
      </c>
      <c r="J132" s="85">
        <f>SUM('Комунальні по юр. особам'!L758,'Комунальні по юр. особам'!L763,'Комунальні по юр. особам'!L768,'Комунальні по юр. особам'!L773,'Комунальні по юр. особам'!L778,'Комунальні по юр. особам'!L783,'Комунальні по юр. особам'!L788,'Комунальні по юр. особам'!L793,'Комунальні по юр. особам'!L798,'Комунальні по юр. особам'!L803,'Комунальні по юр. особам'!L808,'Комунальні по юр. особам'!L813)</f>
        <v>4</v>
      </c>
      <c r="K132" s="510">
        <f t="shared" si="167"/>
        <v>441</v>
      </c>
      <c r="L132" s="417"/>
      <c r="M132" s="417"/>
      <c r="N132" s="417"/>
      <c r="O132" s="417"/>
      <c r="P132" s="419">
        <f>SUM('Комунальні по юр. особам'!R758,'Комунальні по юр. особам'!R763,'Комунальні по юр. особам'!R768,'Комунальні по юр. особам'!R773,'Комунальні по юр. особам'!R778,'Комунальні по юр. особам'!R783,'Комунальні по юр. особам'!R788,'Комунальні по юр. особам'!R793,'Комунальні по юр. особам'!R798,'Комунальні по юр. особам'!R803,'Комунальні по юр. особам'!R808,'Комунальні по юр. особам'!R813)</f>
        <v>441</v>
      </c>
      <c r="Q132" s="418">
        <f>SUM('Комунальні по юр. особам'!S758,'Комунальні по юр. особам'!S763,'Комунальні по юр. особам'!S768,'Комунальні по юр. особам'!S773,'Комунальні по юр. особам'!S778,'Комунальні по юр. особам'!S783,'Комунальні по юр. особам'!S788,'Комунальні по юр. особам'!S793,'Комунальні по юр. особам'!S798,'Комунальні по юр. особам'!S803,'Комунальні по юр. особам'!S808,'Комунальні по юр. особам'!S813)</f>
        <v>23</v>
      </c>
      <c r="R132" s="417"/>
      <c r="S132" s="417"/>
      <c r="T132" s="417">
        <f>SUM('Комунальні по юр. особам'!V758,'Комунальні по юр. особам'!V763,'Комунальні по юр. особам'!V768,'Комунальні по юр. особам'!V773,'Комунальні по юр. особам'!V778,'Комунальні по юр. особам'!V783,'Комунальні по юр. особам'!V788,'Комунальні по юр. особам'!V793,'Комунальні по юр. особам'!V798,'Комунальні по юр. особам'!V803,'Комунальні по юр. особам'!V808,'Комунальні по юр. особам'!V813)</f>
        <v>417</v>
      </c>
      <c r="U132" s="417">
        <f>SUM('Комунальні по юр. особам'!W758,'Комунальні по юр. особам'!W763,'Комунальні по юр. особам'!W768,'Комунальні по юр. особам'!W773,'Комунальні по юр. особам'!W778,'Комунальні по юр. особам'!W783,'Комунальні по юр. особам'!W788,'Комунальні по юр. особам'!W793,'Комунальні по юр. особам'!W798,'Комунальні по юр. особам'!W803,'Комунальні по юр. особам'!W808,'Комунальні по юр. особам'!W813)</f>
        <v>1</v>
      </c>
      <c r="V132" s="419"/>
      <c r="W132" s="418">
        <f>SUM('Комунальні по юр. особам'!Y758,'Комунальні по юр. особам'!Y763,'Комунальні по юр. особам'!Y768,'Комунальні по юр. особам'!Y773,'Комунальні по юр. особам'!Y778,'Комунальні по юр. особам'!Y783,'Комунальні по юр. особам'!Y788,'Комунальні по юр. особам'!Y793,'Комунальні по юр. особам'!Y798,'Комунальні по юр. особам'!Y803,'Комунальні по юр. особам'!Y808,'Комунальні по юр. особам'!Y813)</f>
        <v>379</v>
      </c>
      <c r="X132" s="419">
        <f>SUM('Комунальні по юр. особам'!Z758,'Комунальні по юр. особам'!Z763,'Комунальні по юр. особам'!Z768,'Комунальні по юр. особам'!Z773,'Комунальні по юр. особам'!Z778,'Комунальні по юр. особам'!Z783,'Комунальні по юр. особам'!Z788,'Комунальні по юр. особам'!Z793,'Комунальні по юр. особам'!Z798,'Комунальні по юр. особам'!Z803,'Комунальні по юр. особам'!Z808,'Комунальні по юр. особам'!Z813)</f>
        <v>62</v>
      </c>
      <c r="Y132" s="418"/>
      <c r="Z132" s="417">
        <f>SUM('Комунальні по юр. особам'!AB758,'Комунальні по юр. особам'!AB763,'Комунальні по юр. особам'!AB768,'Комунальні по юр. особам'!AB773,'Комунальні по юр. особам'!AB778,'Комунальні по юр. особам'!AB783,'Комунальні по юр. особам'!AB788,'Комунальні по юр. особам'!AB793,'Комунальні по юр. особам'!AB798,'Комунальні по юр. особам'!AB803,'Комунальні по юр. особам'!AB808,'Комунальні по юр. особам'!AB813)</f>
        <v>118</v>
      </c>
      <c r="AA132" s="417">
        <f>SUM('Комунальні по юр. особам'!AC758,'Комунальні по юр. особам'!AC763,'Комунальні по юр. особам'!AC768,'Комунальні по юр. особам'!AC773,'Комунальні по юр. особам'!AC778,'Комунальні по юр. особам'!AC783,'Комунальні по юр. особам'!AC788,'Комунальні по юр. особам'!AC793,'Комунальні по юр. особам'!AC798,'Комунальні по юр. особам'!AC803,'Комунальні по юр. особам'!AC808,'Комунальні по юр. особам'!AC813)</f>
        <v>116</v>
      </c>
      <c r="AB132" s="417">
        <f>SUM('Комунальні по юр. особам'!AD758,'Комунальні по юр. особам'!AD763,'Комунальні по юр. особам'!AD768,'Комунальні по юр. особам'!AD773,'Комунальні по юр. особам'!AD778,'Комунальні по юр. особам'!AD783,'Комунальні по юр. особам'!AD788,'Комунальні по юр. особам'!AD793,'Комунальні по юр. особам'!AD798,'Комунальні по юр. особам'!AD803,'Комунальні по юр. особам'!AD808,'Комунальні по юр. особам'!AD813)</f>
        <v>49</v>
      </c>
      <c r="AC132" s="417">
        <f>SUM('Комунальні по юр. особам'!AE758,'Комунальні по юр. особам'!AE763,'Комунальні по юр. особам'!AE768,'Комунальні по юр. особам'!AE773,'Комунальні по юр. особам'!AE778,'Комунальні по юр. особам'!AE783,'Комунальні по юр. особам'!AE788,'Комунальні по юр. особам'!AE793,'Комунальні по юр. особам'!AE798,'Комунальні по юр. особам'!AE803,'Комунальні по юр. особам'!AE808,'Комунальні по юр. особам'!AE813)</f>
        <v>183</v>
      </c>
      <c r="AD132" s="419">
        <f>SUM('Комунальні по юр. особам'!AF758,'Комунальні по юр. особам'!AF763,'Комунальні по юр. особам'!AF768,'Комунальні по юр. особам'!AF773,'Комунальні по юр. особам'!AF778,'Комунальні по юр. особам'!AF783,'Комунальні по юр. особам'!AF788,'Комунальні по юр. особам'!AF793,'Комунальні по юр. особам'!AF798,'Комунальні по юр. особам'!AF803,'Комунальні по юр. особам'!AF808,'Комунальні по юр. особам'!AF813)</f>
        <v>32</v>
      </c>
      <c r="AE132" s="158">
        <f>AVERAGE('Комунальні по юр. особам'!AG758,'Комунальні по юр. особам'!AG763,'Комунальні по юр. особам'!AG768,'Комунальні по юр. особам'!AG773,'Комунальні по юр. особам'!AG778,'Комунальні по юр. особам'!AG783,'Комунальні по юр. особам'!AG788,'Комунальні по юр. особам'!AG793,'Комунальні по юр. особам'!AG798,'Комунальні по юр. особам'!AG803,'Комунальні по юр. особам'!AG808,'Комунальні по юр. особам'!AG813)</f>
        <v>43.770833333333336</v>
      </c>
      <c r="AF132" s="174">
        <f>AVERAGE('Комунальні по юр. особам'!AH758,'Комунальні по юр. особам'!AH763,'Комунальні по юр. особам'!AH768,'Комунальні по юр. особам'!AH773,'Комунальні по юр. особам'!AH778,'Комунальні по юр. особам'!AH783,'Комунальні по юр. особам'!AH788,'Комунальні по юр. особам'!AH793,'Комунальні по юр. особам'!AH798,'Комунальні по юр. особам'!AH803,'Комунальні по юр. особам'!AH808,'Комунальні по юр. особам'!AH813)</f>
        <v>21.625</v>
      </c>
      <c r="AG132" s="559">
        <f>AVERAGE('Комунальні по юр. особам'!AI758,'Комунальні по юр. особам'!AI763,'Комунальні по юр. особам'!AI768,'Комунальні по юр. особам'!AI773,'Комунальні по юр. особам'!AI778,'Комунальні по юр. особам'!AI783,'Комунальні по юр. особам'!AI788,'Комунальні по юр. особам'!AI793,'Комунальні по юр. особам'!AI798,'Комунальні по юр. особам'!AI803,'Комунальні по юр. особам'!AI808,'Комунальні по юр. особам'!AI813)</f>
        <v>104.89166666666665</v>
      </c>
      <c r="AH132" s="547">
        <f>SUM(AO132:AS132)</f>
        <v>441</v>
      </c>
      <c r="AI132" s="84" t="s">
        <v>77</v>
      </c>
      <c r="AJ132" s="75" t="s">
        <v>77</v>
      </c>
      <c r="AK132" s="85" t="s">
        <v>77</v>
      </c>
      <c r="AL132" s="82" t="s">
        <v>75</v>
      </c>
      <c r="AM132" s="75" t="s">
        <v>75</v>
      </c>
      <c r="AN132" s="85" t="s">
        <v>75</v>
      </c>
      <c r="AO132" s="122">
        <f>SUM('Комунальні по юр. особам'!AQ758,'Комунальні по юр. особам'!AQ763,'Комунальні по юр. особам'!AQ768,'Комунальні по юр. особам'!AQ773,'Комунальні по юр. особам'!AQ778,'Комунальні по юр. особам'!AQ783,'Комунальні по юр. особам'!AQ788,'Комунальні по юр. особам'!AQ793,'Комунальні по юр. особам'!AQ798,'Комунальні по юр. особам'!AQ803,'Комунальні по юр. особам'!AQ808,'Комунальні по юр. особам'!AQ813)</f>
        <v>24</v>
      </c>
      <c r="AP132" s="123">
        <f>SUM('Комунальні по юр. особам'!AR758,'Комунальні по юр. особам'!AR763,'Комунальні по юр. особам'!AR768,'Комунальні по юр. особам'!AR773,'Комунальні по юр. особам'!AR778,'Комунальні по юр. особам'!AR783,'Комунальні по юр. особам'!AR788,'Комунальні по юр. особам'!AR793,'Комунальні по юр. особам'!AR798,'Комунальні по юр. особам'!AR803,'Комунальні по юр. особам'!AR808,'Комунальні по юр. особам'!AR813)</f>
        <v>92</v>
      </c>
      <c r="AQ132" s="123">
        <f>SUM('Комунальні по юр. особам'!AS758,'Комунальні по юр. особам'!AS763,'Комунальні по юр. особам'!AS768,'Комунальні по юр. особам'!AS773,'Комунальні по юр. особам'!AS778,'Комунальні по юр. особам'!AS783,'Комунальні по юр. особам'!AS788,'Комунальні по юр. особам'!AS793,'Комунальні по юр. особам'!AS798,'Комунальні по юр. особам'!AS803,'Комунальні по юр. особам'!AS808,'Комунальні по юр. особам'!AS813)</f>
        <v>220</v>
      </c>
      <c r="AR132" s="123">
        <f>SUM('Комунальні по юр. особам'!AT758,'Комунальні по юр. особам'!AT763,'Комунальні по юр. особам'!AT768,'Комунальні по юр. особам'!AT773,'Комунальні по юр. особам'!AT778,'Комунальні по юр. особам'!AT783,'Комунальні по юр. особам'!AT788,'Комунальні по юр. особам'!AT793,'Комунальні по юр. особам'!AT798,'Комунальні по юр. особам'!AT803,'Комунальні по юр. особам'!AT808,'Комунальні по юр. особам'!AT813)</f>
        <v>93</v>
      </c>
      <c r="AS132" s="154">
        <f>SUM('Комунальні по юр. особам'!AU758,'Комунальні по юр. особам'!AU763,'Комунальні по юр. особам'!AU768,'Комунальні по юр. особам'!AU773,'Комунальні по юр. особам'!AU778,'Комунальні по юр. особам'!AU783,'Комунальні по юр. особам'!AU788,'Комунальні по юр. особам'!AU793,'Комунальні по юр. особам'!AU798,'Комунальні по юр. особам'!AU803,'Комунальні по юр. особам'!AU808,'Комунальні по юр. особам'!AU813)</f>
        <v>12</v>
      </c>
      <c r="AT132" s="86">
        <f t="shared" si="168"/>
        <v>8</v>
      </c>
      <c r="AU132" s="417"/>
      <c r="AV132" s="417">
        <f>SUM('Комунальні по юр. особам'!AX758,'Комунальні по юр. особам'!AX763,'Комунальні по юр. особам'!AX768,'Комунальні по юр. особам'!AX773,'Комунальні по юр. особам'!AX778,'Комунальні по юр. особам'!AX783,'Комунальні по юр. особам'!AX788,'Комунальні по юр. особам'!AX793,'Комунальні по юр. особам'!AX798,'Комунальні по юр. особам'!AX803,'Комунальні по юр. особам'!AX808,'Комунальні по юр. особам'!AX813)</f>
        <v>1</v>
      </c>
      <c r="AW132" s="417">
        <f>SUM('Комунальні по юр. особам'!AY758,'Комунальні по юр. особам'!AY763,'Комунальні по юр. особам'!AY768,'Комунальні по юр. особам'!AY773,'Комунальні по юр. особам'!AY778,'Комунальні по юр. особам'!AY783,'Комунальні по юр. особам'!AY788,'Комунальні по юр. особам'!AY793,'Комунальні по юр. особам'!AY798,'Комунальні по юр. особам'!AY803,'Комунальні по юр. особам'!AY808,'Комунальні по юр. особам'!AY813)</f>
        <v>3</v>
      </c>
      <c r="AX132" s="417"/>
      <c r="AY132" s="417">
        <f>SUM('Комунальні по юр. особам'!BA758,'Комунальні по юр. особам'!BA763,'Комунальні по юр. особам'!BA768,'Комунальні по юр. особам'!BA773,'Комунальні по юр. особам'!BA778,'Комунальні по юр. особам'!BA783,'Комунальні по юр. особам'!BA788,'Комунальні по юр. особам'!BA793,'Комунальні по юр. особам'!BA798,'Комунальні по юр. особам'!BA803,'Комунальні по юр. особам'!BA808,'Комунальні по юр. особам'!BA813)</f>
        <v>2</v>
      </c>
      <c r="AZ132" s="417"/>
      <c r="BA132" s="417">
        <f>SUM('Комунальні по юр. особам'!BC758,'Комунальні по юр. особам'!BC763,'Комунальні по юр. особам'!BC768,'Комунальні по юр. особам'!BC773,'Комунальні по юр. особам'!BC778,'Комунальні по юр. особам'!BC783,'Комунальні по юр. особам'!BC788,'Комунальні по юр. особам'!BC793,'Комунальні по юр. особам'!BC798,'Комунальні по юр. особам'!BC803,'Комунальні по юр. особам'!BC808,'Комунальні по юр. особам'!BC813)</f>
        <v>1</v>
      </c>
      <c r="BB132" s="417">
        <f>SUM('Комунальні по юр. особам'!BD758,'Комунальні по юр. особам'!BD763,'Комунальні по юр. особам'!BD768,'Комунальні по юр. особам'!BD773,'Комунальні по юр. особам'!BD778,'Комунальні по юр. особам'!BD783,'Комунальні по юр. особам'!BD788,'Комунальні по юр. особам'!BD793,'Комунальні по юр. особам'!BD798,'Комунальні по юр. особам'!BD803,'Комунальні по юр. особам'!BD808,'Комунальні по юр. особам'!BD813)</f>
        <v>1</v>
      </c>
      <c r="BC132" s="511">
        <f>SUM('Комунальні по юр. особам'!BE758,'Комунальні по юр. особам'!BE763,'Комунальні по юр. особам'!BE768,'Комунальні по юр. особам'!BE773,'Комунальні по юр. особам'!BE778,'Комунальні по юр. особам'!BE783,'Комунальні по юр. особам'!BE788,'Комунальні по юр. особам'!BE793,'Комунальні по юр. особам'!BE798,'Комунальні по юр. особам'!BE803,'Комунальні по юр. особам'!BE808,'Комунальні по юр. особам'!BE813)</f>
        <v>0</v>
      </c>
    </row>
    <row r="133" spans="1:55" ht="33.75" customHeight="1" thickBot="1" x14ac:dyDescent="0.35">
      <c r="A133" s="702"/>
      <c r="B133" s="191" t="s">
        <v>80</v>
      </c>
      <c r="C133" s="678"/>
      <c r="D133" s="734"/>
      <c r="E133" s="128">
        <f t="shared" si="165"/>
        <v>0</v>
      </c>
      <c r="F133" s="129">
        <f t="shared" si="166"/>
        <v>0</v>
      </c>
      <c r="G133" s="424"/>
      <c r="H133" s="424"/>
      <c r="I133" s="424"/>
      <c r="J133" s="163"/>
      <c r="K133" s="513">
        <f t="shared" si="167"/>
        <v>0</v>
      </c>
      <c r="L133" s="421"/>
      <c r="M133" s="421"/>
      <c r="N133" s="421"/>
      <c r="O133" s="421"/>
      <c r="P133" s="423"/>
      <c r="Q133" s="422"/>
      <c r="R133" s="421"/>
      <c r="S133" s="421"/>
      <c r="T133" s="421"/>
      <c r="U133" s="421"/>
      <c r="V133" s="423"/>
      <c r="W133" s="422"/>
      <c r="X133" s="423"/>
      <c r="Y133" s="101"/>
      <c r="Z133" s="424"/>
      <c r="AA133" s="424"/>
      <c r="AB133" s="424"/>
      <c r="AC133" s="424"/>
      <c r="AD133" s="102"/>
      <c r="AE133" s="425"/>
      <c r="AF133" s="426"/>
      <c r="AG133" s="560"/>
      <c r="AH133" s="548">
        <f>SUM(AO133:AS133)</f>
        <v>0</v>
      </c>
      <c r="AI133" s="105" t="s">
        <v>75</v>
      </c>
      <c r="AJ133" s="92" t="s">
        <v>75</v>
      </c>
      <c r="AK133" s="106" t="s">
        <v>75</v>
      </c>
      <c r="AL133" s="103" t="s">
        <v>75</v>
      </c>
      <c r="AM133" s="92" t="s">
        <v>77</v>
      </c>
      <c r="AN133" s="106" t="s">
        <v>77</v>
      </c>
      <c r="AO133" s="427"/>
      <c r="AP133" s="428"/>
      <c r="AQ133" s="428"/>
      <c r="AR133" s="428"/>
      <c r="AS133" s="429"/>
      <c r="AT133" s="514">
        <f t="shared" si="168"/>
        <v>0</v>
      </c>
      <c r="AU133" s="421"/>
      <c r="AV133" s="421"/>
      <c r="AW133" s="421"/>
      <c r="AX133" s="421"/>
      <c r="AY133" s="421"/>
      <c r="AZ133" s="421"/>
      <c r="BA133" s="421"/>
      <c r="BB133" s="421"/>
      <c r="BC133" s="515"/>
    </row>
    <row r="134" spans="1:55" ht="33.75" customHeight="1" thickBot="1" x14ac:dyDescent="0.35">
      <c r="A134" s="703"/>
      <c r="B134" s="766" t="s">
        <v>478</v>
      </c>
      <c r="C134" s="695"/>
      <c r="D134" s="767"/>
      <c r="E134" s="430">
        <f t="shared" ref="E134:AD134" si="169">SUM(E129:E133)</f>
        <v>465</v>
      </c>
      <c r="F134" s="430">
        <f t="shared" si="169"/>
        <v>8</v>
      </c>
      <c r="G134" s="430">
        <f t="shared" si="169"/>
        <v>3</v>
      </c>
      <c r="H134" s="430">
        <f t="shared" si="169"/>
        <v>0</v>
      </c>
      <c r="I134" s="430">
        <f t="shared" si="169"/>
        <v>1</v>
      </c>
      <c r="J134" s="434">
        <f t="shared" si="169"/>
        <v>4</v>
      </c>
      <c r="K134" s="538">
        <f t="shared" si="169"/>
        <v>455</v>
      </c>
      <c r="L134" s="437">
        <f t="shared" si="169"/>
        <v>0</v>
      </c>
      <c r="M134" s="430">
        <f t="shared" si="169"/>
        <v>0</v>
      </c>
      <c r="N134" s="430">
        <f t="shared" si="169"/>
        <v>0</v>
      </c>
      <c r="O134" s="430">
        <f t="shared" si="169"/>
        <v>0</v>
      </c>
      <c r="P134" s="430">
        <f t="shared" si="169"/>
        <v>455</v>
      </c>
      <c r="Q134" s="430">
        <f t="shared" si="169"/>
        <v>23</v>
      </c>
      <c r="R134" s="430">
        <f t="shared" si="169"/>
        <v>0</v>
      </c>
      <c r="S134" s="430">
        <f t="shared" si="169"/>
        <v>0</v>
      </c>
      <c r="T134" s="430">
        <f t="shared" si="169"/>
        <v>431</v>
      </c>
      <c r="U134" s="430">
        <f t="shared" si="169"/>
        <v>1</v>
      </c>
      <c r="V134" s="430">
        <f t="shared" si="169"/>
        <v>0</v>
      </c>
      <c r="W134" s="430">
        <f t="shared" si="169"/>
        <v>391</v>
      </c>
      <c r="X134" s="430">
        <f t="shared" si="169"/>
        <v>64</v>
      </c>
      <c r="Y134" s="430">
        <f t="shared" si="169"/>
        <v>0</v>
      </c>
      <c r="Z134" s="430">
        <f t="shared" si="169"/>
        <v>126</v>
      </c>
      <c r="AA134" s="430">
        <f t="shared" si="169"/>
        <v>123</v>
      </c>
      <c r="AB134" s="430">
        <f t="shared" si="169"/>
        <v>53</v>
      </c>
      <c r="AC134" s="430">
        <f t="shared" si="169"/>
        <v>189</v>
      </c>
      <c r="AD134" s="430">
        <f t="shared" si="169"/>
        <v>34</v>
      </c>
      <c r="AE134" s="435">
        <f t="shared" ref="AE134:AG134" si="170">AVERAGE(AE129,AE132)</f>
        <v>45.085416666666667</v>
      </c>
      <c r="AF134" s="436">
        <f t="shared" si="170"/>
        <v>22.8125</v>
      </c>
      <c r="AG134" s="501">
        <f t="shared" si="170"/>
        <v>59.595833333333324</v>
      </c>
      <c r="AH134" s="432">
        <f t="shared" ref="AH134:BC134" si="171">SUM(AH129:AH133)</f>
        <v>455</v>
      </c>
      <c r="AI134" s="430">
        <f t="shared" si="171"/>
        <v>0</v>
      </c>
      <c r="AJ134" s="430">
        <f t="shared" si="171"/>
        <v>0</v>
      </c>
      <c r="AK134" s="430">
        <f t="shared" si="171"/>
        <v>0</v>
      </c>
      <c r="AL134" s="430">
        <f t="shared" si="171"/>
        <v>0</v>
      </c>
      <c r="AM134" s="430">
        <f t="shared" si="171"/>
        <v>12</v>
      </c>
      <c r="AN134" s="430">
        <f t="shared" si="171"/>
        <v>2</v>
      </c>
      <c r="AO134" s="430">
        <f t="shared" si="171"/>
        <v>24</v>
      </c>
      <c r="AP134" s="430">
        <f t="shared" si="171"/>
        <v>92</v>
      </c>
      <c r="AQ134" s="430">
        <f t="shared" si="171"/>
        <v>220</v>
      </c>
      <c r="AR134" s="430">
        <f t="shared" si="171"/>
        <v>93</v>
      </c>
      <c r="AS134" s="434">
        <f t="shared" si="171"/>
        <v>12</v>
      </c>
      <c r="AT134" s="538">
        <f t="shared" si="171"/>
        <v>10</v>
      </c>
      <c r="AU134" s="437">
        <f t="shared" si="171"/>
        <v>0</v>
      </c>
      <c r="AV134" s="430">
        <f t="shared" si="171"/>
        <v>2</v>
      </c>
      <c r="AW134" s="430">
        <f t="shared" si="171"/>
        <v>3</v>
      </c>
      <c r="AX134" s="430">
        <f t="shared" si="171"/>
        <v>0</v>
      </c>
      <c r="AY134" s="430">
        <f t="shared" si="171"/>
        <v>3</v>
      </c>
      <c r="AZ134" s="430">
        <f t="shared" si="171"/>
        <v>0</v>
      </c>
      <c r="BA134" s="430">
        <f t="shared" si="171"/>
        <v>1</v>
      </c>
      <c r="BB134" s="430">
        <f t="shared" si="171"/>
        <v>1</v>
      </c>
      <c r="BC134" s="494">
        <f t="shared" si="171"/>
        <v>0</v>
      </c>
    </row>
    <row r="135" spans="1:55" ht="33.75" customHeight="1" x14ac:dyDescent="0.3">
      <c r="A135" s="769" t="s">
        <v>408</v>
      </c>
      <c r="B135" s="189" t="s">
        <v>74</v>
      </c>
      <c r="C135" s="770">
        <f>SUM('Комунальні по юр. особам'!E815:E819,'Комунальні по юр. особам'!E820:E824,'Комунальні по юр. особам'!E825:E829,'Комунальні по юр. особам'!E830:E834,'Комунальні по юр. особам'!E835:E839,'Комунальні по юр. особам'!E840:E844,'Комунальні по юр. особам'!E845:E849,'Комунальні по юр. особам'!E850:E854,'Комунальні по юр. особам'!E855:E859,'Комунальні по юр. особам'!E860:E864,'Комунальні по юр. особам'!E865:E869,'Комунальні по юр. особам'!E870:E874,'Комунальні по юр. особам'!E875:E879,'Комунальні по юр. особам'!E880:E884,'Комунальні по юр. особам'!E885:E889,'Комунальні по юр. особам'!E890:E894,'Комунальні по юр. особам'!E895:E899,'Комунальні по юр. особам'!E900:E904,'Комунальні по юр. особам'!E905:E909,'Комунальні по юр. особам'!E910:E914,'Комунальні по юр. особам'!E915:E919,'Комунальні по юр. особам'!E920:E924,'Комунальні по юр. особам'!E925:E929,'Комунальні по юр. особам'!E930:E934,'Комунальні по юр. особам'!E935:E939)</f>
        <v>1175</v>
      </c>
      <c r="D135" s="771">
        <f>C135-SUM(K135:K139)</f>
        <v>232</v>
      </c>
      <c r="E135" s="53">
        <f t="shared" ref="E135:E139" si="172">SUM(K135,AT135)</f>
        <v>69</v>
      </c>
      <c r="F135" s="54">
        <f t="shared" ref="F135:F139" si="173">SUM(G135:J135)</f>
        <v>1</v>
      </c>
      <c r="G135" s="55">
        <f>SUM('Комунальні по юр. особам'!I815,'Комунальні по юр. особам'!I820,'Комунальні по юр. особам'!I825,'Комунальні по юр. особам'!I830,'Комунальні по юр. особам'!I835,'Комунальні по юр. особам'!I840,'Комунальні по юр. особам'!I845,'Комунальні по юр. особам'!I850,'Комунальні по юр. особам'!I855,'Комунальні по юр. особам'!I860,'Комунальні по юр. особам'!I865,'Комунальні по юр. особам'!I870,'Комунальні по юр. особам'!I875,'Комунальні по юр. особам'!I880,'Комунальні по юр. особам'!I885,'Комунальні по юр. особам'!I890,'Комунальні по юр. особам'!I895,'Комунальні по юр. особам'!I900,'Комунальні по юр. особам'!I905,'Комунальні по юр. особам'!I910,'Комунальні по юр. особам'!I915,'Комунальні по юр. особам'!I920,'Комунальні по юр. особам'!I925,'Комунальні по юр. особам'!I930,'Комунальні по юр. особам'!I935)</f>
        <v>1</v>
      </c>
      <c r="H135" s="55"/>
      <c r="I135" s="55"/>
      <c r="J135" s="70"/>
      <c r="K135" s="507">
        <f t="shared" ref="K135:K139" si="174">IF(AND(SUM(L135:P135)=SUM(W135:X135),SUM(Q135:V135)=SUM(W135:X135)),SUM(L135:P135),"ПЕРЕВІРТЕ ПРАВИЛЬНІСТЬ ДАНИХ")</f>
        <v>65</v>
      </c>
      <c r="L135" s="413"/>
      <c r="M135" s="413"/>
      <c r="N135" s="413"/>
      <c r="O135" s="413"/>
      <c r="P135" s="415">
        <f>SUM('Комунальні по юр. особам'!R815,'Комунальні по юр. особам'!R820,'Комунальні по юр. особам'!R825,'Комунальні по юр. особам'!R830,'Комунальні по юр. особам'!R835,'Комунальні по юр. особам'!R840,'Комунальні по юр. особам'!R845,'Комунальні по юр. особам'!R850,'Комунальні по юр. особам'!R855,'Комунальні по юр. особам'!R860,'Комунальні по юр. особам'!R865,'Комунальні по юр. особам'!R870,'Комунальні по юр. особам'!R875,'Комунальні по юр. особам'!R880,'Комунальні по юр. особам'!R885,'Комунальні по юр. особам'!R890,'Комунальні по юр. особам'!R895,'Комунальні по юр. особам'!R900,'Комунальні по юр. особам'!R905,'Комунальні по юр. особам'!R910,'Комунальні по юр. особам'!R915,'Комунальні по юр. особам'!R920,'Комунальні по юр. особам'!R925,'Комунальні по юр. особам'!R930,'Комунальні по юр. особам'!R935)</f>
        <v>65</v>
      </c>
      <c r="Q135" s="414">
        <f>SUM('Комунальні по юр. особам'!S815,'Комунальні по юр. особам'!S820,'Комунальні по юр. особам'!S825,'Комунальні по юр. особам'!S830,'Комунальні по юр. особам'!S835,'Комунальні по юр. особам'!S840,'Комунальні по юр. особам'!S845,'Комунальні по юр. особам'!S850,'Комунальні по юр. особам'!S855,'Комунальні по юр. особам'!S860,'Комунальні по юр. особам'!S865,'Комунальні по юр. особам'!S870,'Комунальні по юр. особам'!S875,'Комунальні по юр. особам'!S880,'Комунальні по юр. особам'!S885,'Комунальні по юр. особам'!S890,'Комунальні по юр. особам'!S895,'Комунальні по юр. особам'!S900,'Комунальні по юр. особам'!S905,'Комунальні по юр. особам'!S910,'Комунальні по юр. особам'!S915,'Комунальні по юр. особам'!S920,'Комунальні по юр. особам'!S925,'Комунальні по юр. особам'!S930,'Комунальні по юр. особам'!S935)</f>
        <v>13</v>
      </c>
      <c r="R135" s="413"/>
      <c r="S135" s="413"/>
      <c r="T135" s="413">
        <f>SUM('Комунальні по юр. особам'!V815,'Комунальні по юр. особам'!V820,'Комунальні по юр. особам'!V825,'Комунальні по юр. особам'!V830,'Комунальні по юр. особам'!V835,'Комунальні по юр. особам'!V840,'Комунальні по юр. особам'!V845,'Комунальні по юр. особам'!V850,'Комунальні по юр. особам'!V855,'Комунальні по юр. особам'!V860,'Комунальні по юр. особам'!V865,'Комунальні по юр. особам'!V870,'Комунальні по юр. особам'!V875,'Комунальні по юр. особам'!V880,'Комунальні по юр. особам'!V885,'Комунальні по юр. особам'!V890,'Комунальні по юр. особам'!V895,'Комунальні по юр. особам'!V900,'Комунальні по юр. особам'!V905,'Комунальні по юр. особам'!V910,'Комунальні по юр. особам'!V915,'Комунальні по юр. особам'!V920,'Комунальні по юр. особам'!V925,'Комунальні по юр. особам'!V930,'Комунальні по юр. особам'!V935)</f>
        <v>51</v>
      </c>
      <c r="U135" s="413">
        <f>SUM('Комунальні по юр. особам'!W815,'Комунальні по юр. особам'!W820,'Комунальні по юр. особам'!W825,'Комунальні по юр. особам'!W830,'Комунальні по юр. особам'!W835,'Комунальні по юр. особам'!W840,'Комунальні по юр. особам'!W845,'Комунальні по юр. особам'!W850,'Комунальні по юр. особам'!W855,'Комунальні по юр. особам'!W860,'Комунальні по юр. особам'!W865,'Комунальні по юр. особам'!W870,'Комунальні по юр. особам'!W875,'Комунальні по юр. особам'!W880,'Комунальні по юр. особам'!W885,'Комунальні по юр. особам'!W890,'Комунальні по юр. особам'!W895,'Комунальні по юр. особам'!W900,'Комунальні по юр. особам'!W905,'Комунальні по юр. особам'!W910,'Комунальні по юр. особам'!W915,'Комунальні по юр. особам'!W920,'Комунальні по юр. особам'!W925,'Комунальні по юр. особам'!W930,'Комунальні по юр. особам'!W935)</f>
        <v>1</v>
      </c>
      <c r="V135" s="415"/>
      <c r="W135" s="414">
        <f>SUM('Комунальні по юр. особам'!Y815,'Комунальні по юр. особам'!Y820,'Комунальні по юр. особам'!Y825,'Комунальні по юр. особам'!Y830,'Комунальні по юр. особам'!Y835,'Комунальні по юр. особам'!Y840,'Комунальні по юр. особам'!Y845,'Комунальні по юр. особам'!Y850,'Комунальні по юр. особам'!Y855,'Комунальні по юр. особам'!Y860,'Комунальні по юр. особам'!Y865,'Комунальні по юр. особам'!Y870,'Комунальні по юр. особам'!Y875,'Комунальні по юр. особам'!Y880,'Комунальні по юр. особам'!Y885,'Комунальні по юр. особам'!Y890,'Комунальні по юр. особам'!Y895,'Комунальні по юр. особам'!Y900,'Комунальні по юр. особам'!Y905,'Комунальні по юр. особам'!Y910,'Комунальні по юр. особам'!Y915,'Комунальні по юр. особам'!Y920,'Комунальні по юр. особам'!Y925,'Комунальні по юр. особам'!Y930,'Комунальні по юр. особам'!Y935)</f>
        <v>59</v>
      </c>
      <c r="X135" s="415">
        <f>SUM('Комунальні по юр. особам'!Z815,'Комунальні по юр. особам'!Z820,'Комунальні по юр. особам'!Z825,'Комунальні по юр. особам'!Z830,'Комунальні по юр. особам'!Z835,'Комунальні по юр. особам'!Z840,'Комунальні по юр. особам'!Z845,'Комунальні по юр. особам'!Z850,'Комунальні по юр. особам'!Z855,'Комунальні по юр. особам'!Z860,'Комунальні по юр. особам'!Z865,'Комунальні по юр. особам'!Z870,'Комунальні по юр. особам'!Z875,'Комунальні по юр. особам'!Z880,'Комунальні по юр. особам'!Z885,'Комунальні по юр. особам'!Z890,'Комунальні по юр. особам'!Z895,'Комунальні по юр. особам'!Z900,'Комунальні по юр. особам'!Z905,'Комунальні по юр. особам'!Z910,'Комунальні по юр. особам'!Z915,'Комунальні по юр. особам'!Z920,'Комунальні по юр. особам'!Z925,'Комунальні по юр. особам'!Z930,'Комунальні по юр. особам'!Z935)</f>
        <v>6</v>
      </c>
      <c r="Y135" s="414"/>
      <c r="Z135" s="413">
        <f>SUM('Комунальні по юр. особам'!AB815,'Комунальні по юр. особам'!AB820,'Комунальні по юр. особам'!AB825,'Комунальні по юр. особам'!AB830,'Комунальні по юр. особам'!AB835,'Комунальні по юр. особам'!AB840,'Комунальні по юр. особам'!AB845,'Комунальні по юр. особам'!AB850,'Комунальні по юр. особам'!AB855,'Комунальні по юр. особам'!AB860,'Комунальні по юр. особам'!AB865,'Комунальні по юр. особам'!AB870,'Комунальні по юр. особам'!AB875,'Комунальні по юр. особам'!AB880,'Комунальні по юр. особам'!AB885,'Комунальні по юр. особам'!AB890,'Комунальні по юр. особам'!AB895,'Комунальні по юр. особам'!AB900,'Комунальні по юр. особам'!AB905,'Комунальні по юр. особам'!AB910,'Комунальні по юр. особам'!AB915,'Комунальні по юр. особам'!AB920,'Комунальні по юр. особам'!AB925,'Комунальні по юр. особам'!AB930,'Комунальні по юр. особам'!AB935)</f>
        <v>21</v>
      </c>
      <c r="AA135" s="413">
        <f>SUM('Комунальні по юр. особам'!AC815,'Комунальні по юр. особам'!AC820,'Комунальні по юр. особам'!AC825,'Комунальні по юр. особам'!AC830,'Комунальні по юр. особам'!AC835,'Комунальні по юр. особам'!AC840,'Комунальні по юр. особам'!AC845,'Комунальні по юр. особам'!AC850,'Комунальні по юр. особам'!AC855,'Комунальні по юр. особам'!AC860,'Комунальні по юр. особам'!AC865,'Комунальні по юр. особам'!AC870,'Комунальні по юр. особам'!AC875,'Комунальні по юр. особам'!AC880,'Комунальні по юр. особам'!AC885,'Комунальні по юр. особам'!AC890,'Комунальні по юр. особам'!AC895,'Комунальні по юр. особам'!AC900,'Комунальні по юр. особам'!AC905,'Комунальні по юр. особам'!AC910,'Комунальні по юр. особам'!AC915,'Комунальні по юр. особам'!AC920,'Комунальні по юр. особам'!AC925,'Комунальні по юр. особам'!AC930,'Комунальні по юр. особам'!AC935)</f>
        <v>21</v>
      </c>
      <c r="AB135" s="413">
        <f>SUM('Комунальні по юр. особам'!AD815,'Комунальні по юр. особам'!AD820,'Комунальні по юр. особам'!AD825,'Комунальні по юр. особам'!AD830,'Комунальні по юр. особам'!AD835,'Комунальні по юр. особам'!AD840,'Комунальні по юр. особам'!AD845,'Комунальні по юр. особам'!AD850,'Комунальні по юр. особам'!AD855,'Комунальні по юр. особам'!AD860,'Комунальні по юр. особам'!AD865,'Комунальні по юр. особам'!AD870,'Комунальні по юр. особам'!AD875,'Комунальні по юр. особам'!AD880,'Комунальні по юр. особам'!AD885,'Комунальні по юр. особам'!AD890,'Комунальні по юр. особам'!AD895,'Комунальні по юр. особам'!AD900,'Комунальні по юр. особам'!AD905,'Комунальні по юр. особам'!AD910,'Комунальні по юр. особам'!AD915,'Комунальні по юр. особам'!AD920,'Комунальні по юр. особам'!AD925,'Комунальні по юр. особам'!AD930,'Комунальні по юр. особам'!AD935)</f>
        <v>4</v>
      </c>
      <c r="AC135" s="413">
        <f>SUM('Комунальні по юр. особам'!AE815,'Комунальні по юр. особам'!AE820,'Комунальні по юр. особам'!AE825,'Комунальні по юр. особам'!AE830,'Комунальні по юр. особам'!AE835,'Комунальні по юр. особам'!AE840,'Комунальні по юр. особам'!AE845,'Комунальні по юр. особам'!AE850,'Комунальні по юр. особам'!AE855,'Комунальні по юр. особам'!AE860,'Комунальні по юр. особам'!AE865,'Комунальні по юр. особам'!AE870,'Комунальні по юр. особам'!AE875,'Комунальні по юр. особам'!AE880,'Комунальні по юр. особам'!AE885,'Комунальні по юр. особам'!AE890,'Комунальні по юр. особам'!AE895,'Комунальні по юр. особам'!AE900,'Комунальні по юр. особам'!AE905,'Комунальні по юр. особам'!AE910,'Комунальні по юр. особам'!AE915,'Комунальні по юр. особам'!AE920,'Комунальні по юр. особам'!AE925,'Комунальні по юр. особам'!AE930,'Комунальні по юр. особам'!AE935)</f>
        <v>31</v>
      </c>
      <c r="AD135" s="415">
        <f>SUM('Комунальні по юр. особам'!AF815,'Комунальні по юр. особам'!AF820,'Комунальні по юр. особам'!AF825,'Комунальні по юр. особам'!AF830,'Комунальні по юр. особам'!AF835,'Комунальні по юр. особам'!AF840,'Комунальні по юр. особам'!AF845,'Комунальні по юр. особам'!AF850,'Комунальні по юр. особам'!AF855,'Комунальні по юр. особам'!AF860,'Комунальні по юр. особам'!AF865,'Комунальні по юр. особам'!AF870,'Комунальні по юр. особам'!AF875,'Комунальні по юр. особам'!AF880,'Комунальні по юр. особам'!AF885,'Комунальні по юр. особам'!AF890,'Комунальні по юр. особам'!AF895,'Комунальні по юр. особам'!AF900,'Комунальні по юр. особам'!AF905,'Комунальні по юр. особам'!AF910,'Комунальні по юр. особам'!AF915,'Комунальні по юр. особам'!AF920,'Комунальні по юр. особам'!AF925,'Комунальні по юр. особам'!AF930,'Комунальні по юр. особам'!AF935)</f>
        <v>6</v>
      </c>
      <c r="AE135" s="171">
        <f>AVERAGE('Комунальні по юр. особам'!AG815,'Комунальні по юр. особам'!AG820,'Комунальні по юр. особам'!AG825,'Комунальні по юр. особам'!AG830,'Комунальні по юр. особам'!AG835,'Комунальні по юр. особам'!AG840,'Комунальні по юр. особам'!AG845,'Комунальні по юр. особам'!AG850,'Комунальні по юр. особам'!AG855,'Комунальні по юр. особам'!AG860,'Комунальні по юр. особам'!AG865,'Комунальні по юр. особам'!AG870,'Комунальні по юр. особам'!AG875,'Комунальні по юр. особам'!AG880,'Комунальні по юр. особам'!AG885,'Комунальні по юр. особам'!AG890,'Комунальні по юр. особам'!AG895,'Комунальні по юр. особам'!AG900,'Комунальні по юр. особам'!AG905,'Комунальні по юр. особам'!AG910,'Комунальні по юр. особам'!AG915,'Комунальні по юр. особам'!AG920,'Комунальні по юр. особам'!AG925,'Комунальні по юр. особам'!AG930,'Комунальні по юр. особам'!AG935)</f>
        <v>40.375</v>
      </c>
      <c r="AF135" s="416">
        <f>AVERAGE('Комунальні по юр. особам'!AH815,'Комунальні по юр. особам'!AH820,'Комунальні по юр. особам'!AH825,'Комунальні по юр. особам'!AH830,'Комунальні по юр. особам'!AH835,'Комунальні по юр. особам'!AH840,'Комунальні по юр. особам'!AH845,'Комунальні по юр. особам'!AH850,'Комунальні по юр. особам'!AH855,'Комунальні по юр. особам'!AH860,'Комунальні по юр. особам'!AH865,'Комунальні по юр. особам'!AH870,'Комунальні по юр. особам'!AH875,'Комунальні по юр. особам'!AH880,'Комунальні по юр. особам'!AH885,'Комунальні по юр. особам'!AH890,'Комунальні по юр. особам'!AH895,'Комунальні по юр. особам'!AH900,'Комунальні по юр. особам'!AH905,'Комунальні по юр. особам'!AH910,'Комунальні по юр. особам'!AH915,'Комунальні по юр. особам'!AH920,'Комунальні по юр. особам'!AH925,'Комунальні по юр. особам'!AH930,'Комунальні по юр. особам'!AH935)</f>
        <v>15</v>
      </c>
      <c r="AG135" s="558">
        <f>AVERAGE('Комунальні по юр. особам'!AI815,'Комунальні по юр. особам'!AI820,'Комунальні по юр. особам'!AI825,'Комунальні по юр. особам'!AI830,'Комунальні по юр. особам'!AI835,'Комунальні по юр. особам'!AI840,'Комунальні по юр. особам'!AI845,'Комунальні по юр. особам'!AI850,'Комунальні по юр. особам'!AI855,'Комунальні по юр. особам'!AI860,'Комунальні по юр. особам'!AI865,'Комунальні по юр. особам'!AI870,'Комунальні по юр. особам'!AI875,'Комунальні по юр. особам'!AI880,'Комунальні по юр. особам'!AI885,'Комунальні по юр. особам'!AI890,'Комунальні по юр. особам'!AI895,'Комунальні по юр. особам'!AI900,'Комунальні по юр. особам'!AI905,'Комунальні по юр. особам'!AI910,'Комунальні по юр. особам'!AI915,'Комунальні по юр. особам'!AI920,'Комунальні по юр. особам'!AI925,'Комунальні по юр. особам'!AI930,'Комунальні по юр. особам'!AI935)</f>
        <v>11.55</v>
      </c>
      <c r="AH135" s="545">
        <f>SUM(AL135:AN135)</f>
        <v>65</v>
      </c>
      <c r="AI135" s="69" t="s">
        <v>75</v>
      </c>
      <c r="AJ135" s="55" t="s">
        <v>75</v>
      </c>
      <c r="AK135" s="70" t="s">
        <v>75</v>
      </c>
      <c r="AL135" s="67">
        <f>SUM('Комунальні по юр. особам'!AN815,'Комунальні по юр. особам'!AN820,'Комунальні по юр. особам'!AN825,'Комунальні по юр. особам'!AN830,'Комунальні по юр. особам'!AN835,'Комунальні по юр. особам'!AN840,'Комунальні по юр. особам'!AN845,'Комунальні по юр. особам'!AN850,'Комунальні по юр. особам'!AN855,'Комунальні по юр. особам'!AN860,'Комунальні по юр. особам'!AN865,'Комунальні по юр. особам'!AN870,'Комунальні по юр. особам'!AN875,'Комунальні по юр. особам'!AN880,'Комунальні по юр. особам'!AN885,'Комунальні по юр. особам'!AN890,'Комунальні по юр. особам'!AN895,'Комунальні по юр. особам'!AN900,'Комунальні по юр. особам'!AN905,'Комунальні по юр. особам'!AN910,'Комунальні по юр. особам'!AN915,'Комунальні по юр. особам'!AN920,'Комунальні по юр. особам'!AN925,'Комунальні по юр. особам'!AN930,'Комунальні по юр. особам'!AN935)</f>
        <v>11</v>
      </c>
      <c r="AM135" s="55">
        <f>SUM('Комунальні по юр. особам'!AO815,'Комунальні по юр. особам'!AO820,'Комунальні по юр. особам'!AO825,'Комунальні по юр. особам'!AO830,'Комунальні по юр. особам'!AO835,'Комунальні по юр. особам'!AO840,'Комунальні по юр. особам'!AO845,'Комунальні по юр. особам'!AO850,'Комунальні по юр. особам'!AO855,'Комунальні по юр. особам'!AO860,'Комунальні по юр. особам'!AO865,'Комунальні по юр. особам'!AO870,'Комунальні по юр. особам'!AO875,'Комунальні по юр. особам'!AO880,'Комунальні по юр. особам'!AO885,'Комунальні по юр. особам'!AO890,'Комунальні по юр. особам'!AO895,'Комунальні по юр. особам'!AO900,'Комунальні по юр. особам'!AO905,'Комунальні по юр. особам'!AO910,'Комунальні по юр. особам'!AO915,'Комунальні по юр. особам'!AO920,'Комунальні по юр. особам'!AO925,'Комунальні по юр. особам'!AO930,'Комунальні по юр. особам'!AO935)</f>
        <v>51</v>
      </c>
      <c r="AN135" s="56">
        <f>SUM('Комунальні по юр. особам'!AP815,'Комунальні по юр. особам'!AP820,'Комунальні по юр. особам'!AP825,'Комунальні по юр. особам'!AP830,'Комунальні по юр. особам'!AP835,'Комунальні по юр. особам'!AP840,'Комунальні по юр. особам'!AP845,'Комунальні по юр. особам'!AP850,'Комунальні по юр. особам'!AP855,'Комунальні по юр. особам'!AP860,'Комунальні по юр. особам'!AP865,'Комунальні по юр. особам'!AP870,'Комунальні по юр. особам'!AP875,'Комунальні по юр. особам'!AP880,'Комунальні по юр. особам'!AP885,'Комунальні по юр. особам'!AP890,'Комунальні по юр. особам'!AP895,'Комунальні по юр. особам'!AP900,'Комунальні по юр. особам'!AP905,'Комунальні по юр. особам'!AP910,'Комунальні по юр. особам'!AP915,'Комунальні по юр. особам'!AP920,'Комунальні по юр. особам'!AP925,'Комунальні по юр. особам'!AP930,'Комунальні по юр. особам'!AP935)</f>
        <v>3</v>
      </c>
      <c r="AO135" s="67" t="s">
        <v>75</v>
      </c>
      <c r="AP135" s="55" t="s">
        <v>75</v>
      </c>
      <c r="AQ135" s="55" t="s">
        <v>75</v>
      </c>
      <c r="AR135" s="55" t="s">
        <v>75</v>
      </c>
      <c r="AS135" s="56" t="s">
        <v>75</v>
      </c>
      <c r="AT135" s="71">
        <f t="shared" ref="AT135:AT139" si="175">SUM(AU135:BC135)</f>
        <v>4</v>
      </c>
      <c r="AU135" s="413"/>
      <c r="AV135" s="413">
        <f>SUM('Комунальні по юр. особам'!AX815,'Комунальні по юр. особам'!AX820,'Комунальні по юр. особам'!AX825,'Комунальні по юр. особам'!AX830,'Комунальні по юр. особам'!AX835,'Комунальні по юр. особам'!AX840,'Комунальні по юр. особам'!AX845,'Комунальні по юр. особам'!AX850,'Комунальні по юр. особам'!AX855,'Комунальні по юр. особам'!AX860,'Комунальні по юр. особам'!AX865,'Комунальні по юр. особам'!AX870,'Комунальні по юр. особам'!AX875,'Комунальні по юр. особам'!AX880,'Комунальні по юр. особам'!AX885,'Комунальні по юр. особам'!AX890,'Комунальні по юр. особам'!AX895,'Комунальні по юр. особам'!AX900,'Комунальні по юр. особам'!AX905,'Комунальні по юр. особам'!AX910,'Комунальні по юр. особам'!AX915,'Комунальні по юр. особам'!AX920,'Комунальні по юр. особам'!AX925,'Комунальні по юр. особам'!AX930,'Комунальні по юр. особам'!AX935)</f>
        <v>1</v>
      </c>
      <c r="AW135" s="413">
        <f>SUM('Комунальні по юр. особам'!AY815,'Комунальні по юр. особам'!AY820,'Комунальні по юр. особам'!AY825,'Комунальні по юр. особам'!AY830,'Комунальні по юр. особам'!AY835,'Комунальні по юр. особам'!AY840,'Комунальні по юр. особам'!AY845,'Комунальні по юр. особам'!AY850,'Комунальні по юр. особам'!AY855,'Комунальні по юр. особам'!AY860,'Комунальні по юр. особам'!AY865,'Комунальні по юр. особам'!AY870,'Комунальні по юр. особам'!AY875,'Комунальні по юр. особам'!AY880,'Комунальні по юр. особам'!AY885,'Комунальні по юр. особам'!AY890,'Комунальні по юр. особам'!AY895,'Комунальні по юр. особам'!AY900,'Комунальні по юр. особам'!AY905,'Комунальні по юр. особам'!AY910,'Комунальні по юр. особам'!AY915,'Комунальні по юр. особам'!AY920,'Комунальні по юр. особам'!AY925,'Комунальні по юр. особам'!AY930,'Комунальні по юр. особам'!AY935)</f>
        <v>1</v>
      </c>
      <c r="AX135" s="413"/>
      <c r="AY135" s="413"/>
      <c r="AZ135" s="413"/>
      <c r="BA135" s="413">
        <f>SUM('Комунальні по юр. особам'!BC815,'Комунальні по юр. особам'!BC820,'Комунальні по юр. особам'!BC825,'Комунальні по юр. особам'!BC830,'Комунальні по юр. особам'!BC835,'Комунальні по юр. особам'!BC840,'Комунальні по юр. особам'!BC845,'Комунальні по юр. особам'!BC850,'Комунальні по юр. особам'!BC855,'Комунальні по юр. особам'!BC860,'Комунальні по юр. особам'!BC865,'Комунальні по юр. особам'!BC870,'Комунальні по юр. особам'!BC875,'Комунальні по юр. особам'!BC880,'Комунальні по юр. особам'!BC885,'Комунальні по юр. особам'!BC890,'Комунальні по юр. особам'!BC895,'Комунальні по юр. особам'!BC900,'Комунальні по юр. особам'!BC905,'Комунальні по юр. особам'!BC910,'Комунальні по юр. особам'!BC915,'Комунальні по юр. особам'!BC920,'Комунальні по юр. особам'!BC925,'Комунальні по юр. особам'!BC930,'Комунальні по юр. особам'!BC935)</f>
        <v>1</v>
      </c>
      <c r="BB135" s="413"/>
      <c r="BC135" s="508">
        <f>SUM('Комунальні по юр. особам'!BE815,'Комунальні по юр. особам'!BE820,'Комунальні по юр. особам'!BE825,'Комунальні по юр. особам'!BE830,'Комунальні по юр. особам'!BE835,'Комунальні по юр. особам'!BE840,'Комунальні по юр. особам'!BE845,'Комунальні по юр. особам'!BE850,'Комунальні по юр. особам'!BE855,'Комунальні по юр. особам'!BE860,'Комунальні по юр. особам'!BE865,'Комунальні по юр. особам'!BE870,'Комунальні по юр. особам'!BE875,'Комунальні по юр. особам'!BE880,'Комунальні по юр. особам'!BE885,'Комунальні по юр. особам'!BE890,'Комунальні по юр. особам'!BE895,'Комунальні по юр. особам'!BE900,'Комунальні по юр. особам'!BE905,'Комунальні по юр. особам'!BE910,'Комунальні по юр. особам'!BE915,'Комунальні по юр. особам'!BE920,'Комунальні по юр. особам'!BE925,'Комунальні по юр. особам'!BE930,'Комунальні по юр. особам'!BE935)</f>
        <v>1</v>
      </c>
    </row>
    <row r="136" spans="1:55" ht="33.75" customHeight="1" x14ac:dyDescent="0.3">
      <c r="A136" s="702"/>
      <c r="B136" s="190" t="s">
        <v>76</v>
      </c>
      <c r="C136" s="678"/>
      <c r="D136" s="672"/>
      <c r="E136" s="73">
        <f t="shared" si="172"/>
        <v>0</v>
      </c>
      <c r="F136" s="74">
        <f t="shared" si="173"/>
        <v>0</v>
      </c>
      <c r="G136" s="75"/>
      <c r="H136" s="75"/>
      <c r="I136" s="75"/>
      <c r="J136" s="85"/>
      <c r="K136" s="510">
        <f t="shared" si="174"/>
        <v>0</v>
      </c>
      <c r="L136" s="417"/>
      <c r="M136" s="417"/>
      <c r="N136" s="417"/>
      <c r="O136" s="417"/>
      <c r="P136" s="419"/>
      <c r="Q136" s="418"/>
      <c r="R136" s="417"/>
      <c r="S136" s="417"/>
      <c r="T136" s="417"/>
      <c r="U136" s="417"/>
      <c r="V136" s="419"/>
      <c r="W136" s="418"/>
      <c r="X136" s="419"/>
      <c r="Y136" s="418"/>
      <c r="Z136" s="417"/>
      <c r="AA136" s="417"/>
      <c r="AB136" s="417"/>
      <c r="AC136" s="417"/>
      <c r="AD136" s="419"/>
      <c r="AE136" s="158"/>
      <c r="AF136" s="174"/>
      <c r="AG136" s="559"/>
      <c r="AH136" s="546">
        <f>SUM(AL136:AN136)</f>
        <v>0</v>
      </c>
      <c r="AI136" s="84" t="s">
        <v>77</v>
      </c>
      <c r="AJ136" s="75" t="s">
        <v>77</v>
      </c>
      <c r="AK136" s="85" t="s">
        <v>77</v>
      </c>
      <c r="AL136" s="82"/>
      <c r="AM136" s="75"/>
      <c r="AN136" s="76"/>
      <c r="AO136" s="82" t="s">
        <v>75</v>
      </c>
      <c r="AP136" s="75" t="s">
        <v>75</v>
      </c>
      <c r="AQ136" s="75" t="s">
        <v>75</v>
      </c>
      <c r="AR136" s="75" t="s">
        <v>75</v>
      </c>
      <c r="AS136" s="76" t="s">
        <v>75</v>
      </c>
      <c r="AT136" s="86">
        <f t="shared" si="175"/>
        <v>0</v>
      </c>
      <c r="AU136" s="417"/>
      <c r="AV136" s="417"/>
      <c r="AW136" s="417"/>
      <c r="AX136" s="417"/>
      <c r="AY136" s="417"/>
      <c r="AZ136" s="417"/>
      <c r="BA136" s="417"/>
      <c r="BB136" s="417"/>
      <c r="BC136" s="511"/>
    </row>
    <row r="137" spans="1:55" ht="33.75" customHeight="1" x14ac:dyDescent="0.3">
      <c r="A137" s="702"/>
      <c r="B137" s="190" t="s">
        <v>78</v>
      </c>
      <c r="C137" s="678"/>
      <c r="D137" s="672"/>
      <c r="E137" s="73">
        <f t="shared" si="172"/>
        <v>0</v>
      </c>
      <c r="F137" s="74">
        <f t="shared" si="173"/>
        <v>0</v>
      </c>
      <c r="G137" s="75"/>
      <c r="H137" s="75"/>
      <c r="I137" s="75"/>
      <c r="J137" s="85"/>
      <c r="K137" s="510">
        <f t="shared" si="174"/>
        <v>0</v>
      </c>
      <c r="L137" s="417"/>
      <c r="M137" s="417"/>
      <c r="N137" s="417"/>
      <c r="O137" s="417"/>
      <c r="P137" s="419"/>
      <c r="Q137" s="418"/>
      <c r="R137" s="417"/>
      <c r="S137" s="417"/>
      <c r="T137" s="417"/>
      <c r="U137" s="417"/>
      <c r="V137" s="419"/>
      <c r="W137" s="418"/>
      <c r="X137" s="419"/>
      <c r="Y137" s="418"/>
      <c r="Z137" s="417"/>
      <c r="AA137" s="417"/>
      <c r="AB137" s="417"/>
      <c r="AC137" s="417"/>
      <c r="AD137" s="419"/>
      <c r="AE137" s="158"/>
      <c r="AF137" s="174"/>
      <c r="AG137" s="559"/>
      <c r="AH137" s="546">
        <f>SUM(AI137:AK137)</f>
        <v>0</v>
      </c>
      <c r="AI137" s="84"/>
      <c r="AJ137" s="75"/>
      <c r="AK137" s="76"/>
      <c r="AL137" s="82" t="s">
        <v>75</v>
      </c>
      <c r="AM137" s="75" t="s">
        <v>75</v>
      </c>
      <c r="AN137" s="85" t="s">
        <v>75</v>
      </c>
      <c r="AO137" s="82" t="s">
        <v>75</v>
      </c>
      <c r="AP137" s="75" t="s">
        <v>75</v>
      </c>
      <c r="AQ137" s="75" t="s">
        <v>75</v>
      </c>
      <c r="AR137" s="75" t="s">
        <v>75</v>
      </c>
      <c r="AS137" s="76" t="s">
        <v>75</v>
      </c>
      <c r="AT137" s="86">
        <f t="shared" si="175"/>
        <v>0</v>
      </c>
      <c r="AU137" s="417"/>
      <c r="AV137" s="417"/>
      <c r="AW137" s="417"/>
      <c r="AX137" s="417"/>
      <c r="AY137" s="417"/>
      <c r="AZ137" s="417"/>
      <c r="BA137" s="417"/>
      <c r="BB137" s="417"/>
      <c r="BC137" s="511"/>
    </row>
    <row r="138" spans="1:55" ht="33.75" customHeight="1" x14ac:dyDescent="0.3">
      <c r="A138" s="702"/>
      <c r="B138" s="190" t="s">
        <v>79</v>
      </c>
      <c r="C138" s="678"/>
      <c r="D138" s="672"/>
      <c r="E138" s="73">
        <f t="shared" si="172"/>
        <v>895</v>
      </c>
      <c r="F138" s="74">
        <f t="shared" si="173"/>
        <v>18</v>
      </c>
      <c r="G138" s="75">
        <f>SUM('Комунальні по юр. особам'!I818,'Комунальні по юр. особам'!I823,'Комунальні по юр. особам'!I828,'Комунальні по юр. особам'!I833,'Комунальні по юр. особам'!I838,'Комунальні по юр. особам'!I843,'Комунальні по юр. особам'!I848,'Комунальні по юр. особам'!I853,'Комунальні по юр. особам'!I858,'Комунальні по юр. особам'!I863,'Комунальні по юр. особам'!I868,'Комунальні по юр. особам'!I873,'Комунальні по юр. особам'!I878,'Комунальні по юр. особам'!I883,'Комунальні по юр. особам'!I888,'Комунальні по юр. особам'!I893,'Комунальні по юр. особам'!I898,'Комунальні по юр. особам'!I903,'Комунальні по юр. особам'!I908,'Комунальні по юр. особам'!I913,'Комунальні по юр. особам'!I918,'Комунальні по юр. особам'!I923,'Комунальні по юр. особам'!I928,'Комунальні по юр. особам'!I933,'Комунальні по юр. особам'!I938)</f>
        <v>11</v>
      </c>
      <c r="H138" s="75">
        <f>SUM('Комунальні по юр. особам'!J818,'Комунальні по юр. особам'!J823,'Комунальні по юр. особам'!J828,'Комунальні по юр. особам'!J833,'Комунальні по юр. особам'!J838,'Комунальні по юр. особам'!J843,'Комунальні по юр. особам'!J848,'Комунальні по юр. особам'!J853,'Комунальні по юр. особам'!J858,'Комунальні по юр. особам'!J863,'Комунальні по юр. особам'!J868,'Комунальні по юр. особам'!J873,'Комунальні по юр. особам'!J878,'Комунальні по юр. особам'!J883,'Комунальні по юр. особам'!J888,'Комунальні по юр. особам'!J893,'Комунальні по юр. особам'!J898,'Комунальні по юр. особам'!J903,'Комунальні по юр. особам'!J908,'Комунальні по юр. особам'!J913,'Комунальні по юр. особам'!J918,'Комунальні по юр. особам'!J923,'Комунальні по юр. особам'!J928,'Комунальні по юр. особам'!J933,'Комунальні по юр. особам'!J938)</f>
        <v>1</v>
      </c>
      <c r="I138" s="75">
        <f>SUM('Комунальні по юр. особам'!K818,'Комунальні по юр. особам'!K823,'Комунальні по юр. особам'!K828,'Комунальні по юр. особам'!K833,'Комунальні по юр. особам'!K838,'Комунальні по юр. особам'!K843,'Комунальні по юр. особам'!K848,'Комунальні по юр. особам'!K853,'Комунальні по юр. особам'!K858,'Комунальні по юр. особам'!K863,'Комунальні по юр. особам'!K868,'Комунальні по юр. особам'!K873,'Комунальні по юр. особам'!K878,'Комунальні по юр. особам'!K883,'Комунальні по юр. особам'!K888,'Комунальні по юр. особам'!K893,'Комунальні по юр. особам'!K898,'Комунальні по юр. особам'!K903,'Комунальні по юр. особам'!K908,'Комунальні по юр. особам'!K913,'Комунальні по юр. особам'!K918,'Комунальні по юр. особам'!K923,'Комунальні по юр. особам'!K928,'Комунальні по юр. особам'!K933,'Комунальні по юр. особам'!K938)</f>
        <v>6</v>
      </c>
      <c r="J138" s="85"/>
      <c r="K138" s="510">
        <f t="shared" si="174"/>
        <v>878</v>
      </c>
      <c r="L138" s="417"/>
      <c r="M138" s="417"/>
      <c r="N138" s="417">
        <f>SUM('Комунальні по юр. особам'!P818,'Комунальні по юр. особам'!P823,'Комунальні по юр. особам'!P828,'Комунальні по юр. особам'!P833,'Комунальні по юр. особам'!P838,'Комунальні по юр. особам'!P843,'Комунальні по юр. особам'!P848,'Комунальні по юр. особам'!P853,'Комунальні по юр. особам'!P858,'Комунальні по юр. особам'!P863,'Комунальні по юр. особам'!P868,'Комунальні по юр. особам'!P873,'Комунальні по юр. особам'!P878,'Комунальні по юр. особам'!P883,'Комунальні по юр. особам'!P888,'Комунальні по юр. особам'!P893,'Комунальні по юр. особам'!P898,'Комунальні по юр. особам'!P903,'Комунальні по юр. особам'!P908,'Комунальні по юр. особам'!P913,'Комунальні по юр. особам'!P918,'Комунальні по юр. особам'!P923,'Комунальні по юр. особам'!P928,'Комунальні по юр. особам'!P933,'Комунальні по юр. особам'!P938)</f>
        <v>2</v>
      </c>
      <c r="O138" s="417"/>
      <c r="P138" s="419">
        <f>SUM('Комунальні по юр. особам'!R818,'Комунальні по юр. особам'!R823,'Комунальні по юр. особам'!R828,'Комунальні по юр. особам'!R833,'Комунальні по юр. особам'!R838,'Комунальні по юр. особам'!R843,'Комунальні по юр. особам'!R848,'Комунальні по юр. особам'!R853,'Комунальні по юр. особам'!R858,'Комунальні по юр. особам'!R863,'Комунальні по юр. особам'!R868,'Комунальні по юр. особам'!R873,'Комунальні по юр. особам'!R878,'Комунальні по юр. особам'!R883,'Комунальні по юр. особам'!R888,'Комунальні по юр. особам'!R893,'Комунальні по юр. особам'!R898,'Комунальні по юр. особам'!R903,'Комунальні по юр. особам'!R908,'Комунальні по юр. особам'!R913,'Комунальні по юр. особам'!R918,'Комунальні по юр. особам'!R923,'Комунальні по юр. особам'!R928,'Комунальні по юр. особам'!R933,'Комунальні по юр. особам'!R938)</f>
        <v>876</v>
      </c>
      <c r="Q138" s="418">
        <f>SUM('Комунальні по юр. особам'!S818,'Комунальні по юр. особам'!S823,'Комунальні по юр. особам'!S828,'Комунальні по юр. особам'!S833,'Комунальні по юр. особам'!S838,'Комунальні по юр. особам'!S843,'Комунальні по юр. особам'!S848,'Комунальні по юр. особам'!S853,'Комунальні по юр. особам'!S858,'Комунальні по юр. особам'!S863,'Комунальні по юр. особам'!S868,'Комунальні по юр. особам'!S873,'Комунальні по юр. особам'!S878,'Комунальні по юр. особам'!S883,'Комунальні по юр. особам'!S888,'Комунальні по юр. особам'!S893,'Комунальні по юр. особам'!S898,'Комунальні по юр. особам'!S903,'Комунальні по юр. особам'!S908,'Комунальні по юр. особам'!S913,'Комунальні по юр. особам'!S918,'Комунальні по юр. особам'!S923,'Комунальні по юр. особам'!S928,'Комунальні по юр. особам'!S933,'Комунальні по юр. особам'!S938)</f>
        <v>106</v>
      </c>
      <c r="R138" s="417"/>
      <c r="S138" s="417"/>
      <c r="T138" s="417">
        <f>SUM('Комунальні по юр. особам'!V818,'Комунальні по юр. особам'!V823,'Комунальні по юр. особам'!V828,'Комунальні по юр. особам'!V833,'Комунальні по юр. особам'!V838,'Комунальні по юр. особам'!V843,'Комунальні по юр. особам'!V848,'Комунальні по юр. особам'!V853,'Комунальні по юр. особам'!V858,'Комунальні по юр. особам'!V863,'Комунальні по юр. особам'!V868,'Комунальні по юр. особам'!V873,'Комунальні по юр. особам'!V878,'Комунальні по юр. особам'!V883,'Комунальні по юр. особам'!V888,'Комунальні по юр. особам'!V893,'Комунальні по юр. особам'!V898,'Комунальні по юр. особам'!V903,'Комунальні по юр. особам'!V908,'Комунальні по юр. особам'!V913,'Комунальні по юр. особам'!V918,'Комунальні по юр. особам'!V923,'Комунальні по юр. особам'!V928,'Комунальні по юр. особам'!V933,'Комунальні по юр. особам'!V938)</f>
        <v>743</v>
      </c>
      <c r="U138" s="417">
        <f>SUM('Комунальні по юр. особам'!W818,'Комунальні по юр. особам'!W823,'Комунальні по юр. особам'!W828,'Комунальні по юр. особам'!W833,'Комунальні по юр. особам'!W838,'Комунальні по юр. особам'!W843,'Комунальні по юр. особам'!W848,'Комунальні по юр. особам'!W853,'Комунальні по юр. особам'!W858,'Комунальні по юр. особам'!W863,'Комунальні по юр. особам'!W868,'Комунальні по юр. особам'!W873,'Комунальні по юр. особам'!W878,'Комунальні по юр. особам'!W883,'Комунальні по юр. особам'!W888,'Комунальні по юр. особам'!W893,'Комунальні по юр. особам'!W898,'Комунальні по юр. особам'!W903,'Комунальні по юр. особам'!W908,'Комунальні по юр. особам'!W913,'Комунальні по юр. особам'!W918,'Комунальні по юр. особам'!W923,'Комунальні по юр. особам'!W928,'Комунальні по юр. особам'!W933,'Комунальні по юр. особам'!W938)</f>
        <v>27</v>
      </c>
      <c r="V138" s="419">
        <f>SUM('Комунальні по юр. особам'!X818,'Комунальні по юр. особам'!X823,'Комунальні по юр. особам'!X828,'Комунальні по юр. особам'!X833,'Комунальні по юр. особам'!X838,'Комунальні по юр. особам'!X843,'Комунальні по юр. особам'!X848,'Комунальні по юр. особам'!X853,'Комунальні по юр. особам'!X858,'Комунальні по юр. особам'!X863,'Комунальні по юр. особам'!X868,'Комунальні по юр. особам'!X873,'Комунальні по юр. особам'!X878,'Комунальні по юр. особам'!X883,'Комунальні по юр. особам'!X888,'Комунальні по юр. особам'!X893,'Комунальні по юр. особам'!X898,'Комунальні по юр. особам'!X903,'Комунальні по юр. особам'!X908,'Комунальні по юр. особам'!X913,'Комунальні по юр. особам'!X918,'Комунальні по юр. особам'!X923,'Комунальні по юр. особам'!X928,'Комунальні по юр. особам'!X933,'Комунальні по юр. особам'!X938)</f>
        <v>2</v>
      </c>
      <c r="W138" s="418">
        <f>SUM('Комунальні по юр. особам'!Y818,'Комунальні по юр. особам'!Y823,'Комунальні по юр. особам'!Y828,'Комунальні по юр. особам'!Y833,'Комунальні по юр. особам'!Y838,'Комунальні по юр. особам'!Y843,'Комунальні по юр. особам'!Y848,'Комунальні по юр. особам'!Y853,'Комунальні по юр. особам'!Y858,'Комунальні по юр. особам'!Y863,'Комунальні по юр. особам'!Y868,'Комунальні по юр. особам'!Y873,'Комунальні по юр. особам'!Y878,'Комунальні по юр. особам'!Y883,'Комунальні по юр. особам'!Y888,'Комунальні по юр. особам'!Y893,'Комунальні по юр. особам'!Y898,'Комунальні по юр. особам'!Y903,'Комунальні по юр. особам'!Y908,'Комунальні по юр. особам'!Y913,'Комунальні по юр. особам'!Y918,'Комунальні по юр. особам'!Y923,'Комунальні по юр. особам'!Y928,'Комунальні по юр. особам'!Y933,'Комунальні по юр. особам'!Y938)</f>
        <v>779</v>
      </c>
      <c r="X138" s="419">
        <f>SUM('Комунальні по юр. особам'!Z818,'Комунальні по юр. особам'!Z823,'Комунальні по юр. особам'!Z828,'Комунальні по юр. особам'!Z833,'Комунальні по юр. особам'!Z838,'Комунальні по юр. особам'!Z843,'Комунальні по юр. особам'!Z848,'Комунальні по юр. особам'!Z853,'Комунальні по юр. особам'!Z858,'Комунальні по юр. особам'!Z863,'Комунальні по юр. особам'!Z868,'Комунальні по юр. особам'!Z873,'Комунальні по юр. особам'!Z878,'Комунальні по юр. особам'!Z883,'Комунальні по юр. особам'!Z888,'Комунальні по юр. особам'!Z893,'Комунальні по юр. особам'!Z898,'Комунальні по юр. особам'!Z903,'Комунальні по юр. особам'!Z908,'Комунальні по юр. особам'!Z913,'Комунальні по юр. особам'!Z918,'Комунальні по юр. особам'!Z923,'Комунальні по юр. особам'!Z928,'Комунальні по юр. особам'!Z933,'Комунальні по юр. особам'!Z938)</f>
        <v>99</v>
      </c>
      <c r="Y138" s="418">
        <f>SUM('Комунальні по юр. особам'!AA818,'Комунальні по юр. особам'!AA823,'Комунальні по юр. особам'!AA828,'Комунальні по юр. особам'!AA833,'Комунальні по юр. особам'!AA838,'Комунальні по юр. особам'!AA843,'Комунальні по юр. особам'!AA848,'Комунальні по юр. особам'!AA853,'Комунальні по юр. особам'!AA858,'Комунальні по юр. особам'!AA863,'Комунальні по юр. особам'!AA868,'Комунальні по юр. особам'!AA873,'Комунальні по юр. особам'!AA878,'Комунальні по юр. особам'!AA883,'Комунальні по юр. особам'!AA888,'Комунальні по юр. особам'!AA893,'Комунальні по юр. особам'!AA898,'Комунальні по юр. особам'!AA903,'Комунальні по юр. особам'!AA908,'Комунальні по юр. особам'!AA913,'Комунальні по юр. особам'!AA918,'Комунальні по юр. особам'!AA923,'Комунальні по юр. особам'!AA928,'Комунальні по юр. особам'!AA933,'Комунальні по юр. особам'!AA938)</f>
        <v>1</v>
      </c>
      <c r="Z138" s="417">
        <f>SUM('Комунальні по юр. особам'!AB818,'Комунальні по юр. особам'!AB823,'Комунальні по юр. особам'!AB828,'Комунальні по юр. особам'!AB833,'Комунальні по юр. особам'!AB838,'Комунальні по юр. особам'!AB843,'Комунальні по юр. особам'!AB848,'Комунальні по юр. особам'!AB853,'Комунальні по юр. особам'!AB858,'Комунальні по юр. особам'!AB863,'Комунальні по юр. особам'!AB868,'Комунальні по юр. особам'!AB873,'Комунальні по юр. особам'!AB878,'Комунальні по юр. особам'!AB883,'Комунальні по юр. особам'!AB888,'Комунальні по юр. особам'!AB893,'Комунальні по юр. особам'!AB898,'Комунальні по юр. особам'!AB903,'Комунальні по юр. особам'!AB908,'Комунальні по юр. особам'!AB913,'Комунальні по юр. особам'!AB918,'Комунальні по юр. особам'!AB923,'Комунальні по юр. особам'!AB928,'Комунальні по юр. особам'!AB933,'Комунальні по юр. особам'!AB938)</f>
        <v>317</v>
      </c>
      <c r="AA138" s="417">
        <f>SUM('Комунальні по юр. особам'!AC818,'Комунальні по юр. особам'!AC823,'Комунальні по юр. особам'!AC828,'Комунальні по юр. особам'!AC833,'Комунальні по юр. особам'!AC838,'Комунальні по юр. особам'!AC843,'Комунальні по юр. особам'!AC848,'Комунальні по юр. особам'!AC853,'Комунальні по юр. особам'!AC858,'Комунальні по юр. особам'!AC863,'Комунальні по юр. особам'!AC868,'Комунальні по юр. особам'!AC873,'Комунальні по юр. особам'!AC878,'Комунальні по юр. особам'!AC883,'Комунальні по юр. особам'!AC888,'Комунальні по юр. особам'!AC893,'Комунальні по юр. особам'!AC898,'Комунальні по юр. особам'!AC903,'Комунальні по юр. особам'!AC908,'Комунальні по юр. особам'!AC913,'Комунальні по юр. особам'!AC918,'Комунальні по юр. особам'!AC923,'Комунальні по юр. особам'!AC928,'Комунальні по юр. особам'!AC933,'Комунальні по юр. особам'!AC938)</f>
        <v>300</v>
      </c>
      <c r="AB138" s="417">
        <f>SUM('Комунальні по юр. особам'!AD818,'Комунальні по юр. особам'!AD823,'Комунальні по юр. особам'!AD828,'Комунальні по юр. особам'!AD833,'Комунальні по юр. особам'!AD838,'Комунальні по юр. особам'!AD843,'Комунальні по юр. особам'!AD848,'Комунальні по юр. особам'!AD853,'Комунальні по юр. особам'!AD858,'Комунальні по юр. особам'!AD863,'Комунальні по юр. особам'!AD868,'Комунальні по юр. особам'!AD873,'Комунальні по юр. особам'!AD878,'Комунальні по юр. особам'!AD883,'Комунальні по юр. особам'!AD888,'Комунальні по юр. особам'!AD893,'Комунальні по юр. особам'!AD898,'Комунальні по юр. особам'!AD903,'Комунальні по юр. особам'!AD908,'Комунальні по юр. особам'!AD913,'Комунальні по юр. особам'!AD918,'Комунальні по юр. особам'!AD923,'Комунальні по юр. особам'!AD928,'Комунальні по юр. особам'!AD933,'Комунальні по юр. особам'!AD938)</f>
        <v>41</v>
      </c>
      <c r="AC138" s="417">
        <f>SUM('Комунальні по юр. особам'!AE818,'Комунальні по юр. особам'!AE823,'Комунальні по юр. особам'!AE828,'Комунальні по юр. особам'!AE833,'Комунальні по юр. особам'!AE838,'Комунальні по юр. особам'!AE843,'Комунальні по юр. особам'!AE848,'Комунальні по юр. особам'!AE853,'Комунальні по юр. особам'!AE858,'Комунальні по юр. особам'!AE863,'Комунальні по юр. особам'!AE868,'Комунальні по юр. особам'!AE873,'Комунальні по юр. особам'!AE878,'Комунальні по юр. особам'!AE883,'Комунальні по юр. особам'!AE888,'Комунальні по юр. особам'!AE893,'Комунальні по юр. особам'!AE898,'Комунальні по юр. особам'!AE903,'Комунальні по юр. особам'!AE908,'Комунальні по юр. особам'!AE913,'Комунальні по юр. особам'!AE918,'Комунальні по юр. особам'!AE923,'Комунальні по юр. особам'!AE928,'Комунальні по юр. особам'!AE933,'Комунальні по юр. особам'!AE938)</f>
        <v>456</v>
      </c>
      <c r="AD138" s="419">
        <f>SUM('Комунальні по юр. особам'!AF818,'Комунальні по юр. особам'!AF823,'Комунальні по юр. особам'!AF828,'Комунальні по юр. особам'!AF833,'Комунальні по юр. особам'!AF838,'Комунальні по юр. особам'!AF843,'Комунальні по юр. особам'!AF848,'Комунальні по юр. особам'!AF853,'Комунальні по юр. особам'!AF858,'Комунальні по юр. особам'!AF863,'Комунальні по юр. особам'!AF868,'Комунальні по юр. особам'!AF873,'Комунальні по юр. особам'!AF878,'Комунальні по юр. особам'!AF883,'Комунальні по юр. особам'!AF888,'Комунальні по юр. особам'!AF893,'Комунальні по юр. особам'!AF898,'Комунальні по юр. особам'!AF903,'Комунальні по юр. особам'!AF908,'Комунальні по юр. особам'!AF913,'Комунальні по юр. особам'!AF918,'Комунальні по юр. особам'!AF923,'Комунальні по юр. особам'!AF928,'Комунальні по юр. особам'!AF933,'Комунальні по юр. особам'!AF938)</f>
        <v>106</v>
      </c>
      <c r="AE138" s="158">
        <f>AVERAGE('Комунальні по юр. особам'!AG818,'Комунальні по юр. особам'!AG823,'Комунальні по юр. особам'!AG828,'Комунальні по юр. особам'!AG833,'Комунальні по юр. особам'!AG838,'Комунальні по юр. особам'!AG843,'Комунальні по юр. особам'!AG848,'Комунальні по юр. особам'!AG853,'Комунальні по юр. особам'!AG858,'Комунальні по юр. особам'!AG863,'Комунальні по юр. особам'!AG868,'Комунальні по юр. особам'!AG873,'Комунальні по юр. особам'!AG878,'Комунальні по юр. особам'!AG883,'Комунальні по юр. особам'!AG888,'Комунальні по юр. особам'!AG893,'Комунальні по юр. особам'!AG898,'Комунальні по юр. особам'!AG903,'Комунальні по юр. особам'!AG908,'Комунальні по юр. особам'!AG913,'Комунальні по юр. особам'!AG918,'Комунальні по юр. особам'!AG923,'Комунальні по юр. особам'!AG928,'Комунальні по юр. особам'!AG933,'Комунальні по юр. особам'!AG938)</f>
        <v>40.888000000000005</v>
      </c>
      <c r="AF138" s="174">
        <f>AVERAGE('Комунальні по юр. особам'!AH818,'Комунальні по юр. особам'!AH823,'Комунальні по юр. особам'!AH828,'Комунальні по юр. особам'!AH833,'Комунальні по юр. особам'!AH838,'Комунальні по юр. особам'!AH843,'Комунальні по юр. особам'!AH848,'Комунальні по юр. особам'!AH853,'Комунальні по юр. особам'!AH858,'Комунальні по юр. особам'!AH863,'Комунальні по юр. особам'!AH868,'Комунальні по юр. особам'!AH873,'Комунальні по юр. особам'!AH878,'Комунальні по юр. особам'!AH883,'Комунальні по юр. особам'!AH888,'Комунальні по юр. особам'!AH893,'Комунальні по юр. особам'!AH898,'Комунальні по юр. особам'!AH903,'Комунальні по юр. особам'!AH908,'Комунальні по юр. особам'!AH913,'Комунальні по юр. особам'!AH918,'Комунальні по юр. особам'!AH923,'Комунальні по юр. особам'!AH928,'Комунальні по юр. особам'!AH933,'Комунальні по юр. особам'!AH938)</f>
        <v>18.86</v>
      </c>
      <c r="AG138" s="559">
        <f>AVERAGE('Комунальні по юр. особам'!AI818,'Комунальні по юр. особам'!AI823,'Комунальні по юр. особам'!AI828,'Комунальні по юр. особам'!AI833,'Комунальні по юр. особам'!AI838,'Комунальні по юр. особам'!AI843,'Комунальні по юр. особам'!AI848,'Комунальні по юр. особам'!AI853,'Комунальні по юр. особам'!AI858,'Комунальні по юр. особам'!AI863,'Комунальні по юр. особам'!AI868,'Комунальні по юр. особам'!AI873,'Комунальні по юр. особам'!AI878,'Комунальні по юр. особам'!AI883,'Комунальні по юр. особам'!AI888,'Комунальні по юр. особам'!AI893,'Комунальні по юр. особам'!AI898,'Комунальні по юр. особам'!AI903,'Комунальні по юр. особам'!AI908,'Комунальні по юр. особам'!AI913,'Комунальні по юр. особам'!AI918,'Комунальні по юр. особам'!AI923,'Комунальні по юр. особам'!AI928,'Комунальні по юр. особам'!AI933,'Комунальні по юр. особам'!AI938)</f>
        <v>98.75439999999999</v>
      </c>
      <c r="AH138" s="547">
        <f>SUM(AO138:AS138)</f>
        <v>872</v>
      </c>
      <c r="AI138" s="84" t="s">
        <v>77</v>
      </c>
      <c r="AJ138" s="75" t="s">
        <v>77</v>
      </c>
      <c r="AK138" s="85" t="s">
        <v>77</v>
      </c>
      <c r="AL138" s="82" t="s">
        <v>75</v>
      </c>
      <c r="AM138" s="75" t="s">
        <v>75</v>
      </c>
      <c r="AN138" s="85" t="s">
        <v>75</v>
      </c>
      <c r="AO138" s="122">
        <f>SUM('Комунальні по юр. особам'!AQ818,'Комунальні по юр. особам'!AQ823,'Комунальні по юр. особам'!AQ828,'Комунальні по юр. особам'!AQ833,'Комунальні по юр. особам'!AQ838,'Комунальні по юр. особам'!AQ843,'Комунальні по юр. особам'!AQ848,'Комунальні по юр. особам'!AQ853,'Комунальні по юр. особам'!AQ858,'Комунальні по юр. особам'!AQ863,'Комунальні по юр. особам'!AQ868,'Комунальні по юр. особам'!AQ873,'Комунальні по юр. особам'!AQ878,'Комунальні по юр. особам'!AQ883,'Комунальні по юр. особам'!AQ888,'Комунальні по юр. особам'!AQ893,'Комунальні по юр. особам'!AQ898,'Комунальні по юр. особам'!AQ903,'Комунальні по юр. особам'!AQ908,'Комунальні по юр. особам'!AQ913,'Комунальні по юр. особам'!AQ918,'Комунальні по юр. особам'!AQ923,'Комунальні по юр. особам'!AQ928,'Комунальні по юр. особам'!AQ933,'Комунальні по юр. особам'!AQ938)</f>
        <v>68</v>
      </c>
      <c r="AP138" s="123">
        <f>SUM('Комунальні по юр. особам'!AR818,'Комунальні по юр. особам'!AR823,'Комунальні по юр. особам'!AR828,'Комунальні по юр. особам'!AR833,'Комунальні по юр. особам'!AR838,'Комунальні по юр. особам'!AR843,'Комунальні по юр. особам'!AR848,'Комунальні по юр. особам'!AR853,'Комунальні по юр. особам'!AR858,'Комунальні по юр. особам'!AR863,'Комунальні по юр. особам'!AR868,'Комунальні по юр. особам'!AR873,'Комунальні по юр. особам'!AR878,'Комунальні по юр. особам'!AR883,'Комунальні по юр. особам'!AR888,'Комунальні по юр. особам'!AR893,'Комунальні по юр. особам'!AR898,'Комунальні по юр. особам'!AR903,'Комунальні по юр. особам'!AR908,'Комунальні по юр. особам'!AR913,'Комунальні по юр. особам'!AR918,'Комунальні по юр. особам'!AR923,'Комунальні по юр. особам'!AR928,'Комунальні по юр. особам'!AR933,'Комунальні по юр. особам'!AR938)</f>
        <v>197</v>
      </c>
      <c r="AQ138" s="123">
        <f>SUM('Комунальні по юр. особам'!AS818,'Комунальні по юр. особам'!AS823,'Комунальні по юр. особам'!AS828,'Комунальні по юр. особам'!AS833,'Комунальні по юр. особам'!AS838,'Комунальні по юр. особам'!AS843,'Комунальні по юр. особам'!AS848,'Комунальні по юр. особам'!AS853,'Комунальні по юр. особам'!AS858,'Комунальні по юр. особам'!AS863,'Комунальні по юр. особам'!AS868,'Комунальні по юр. особам'!AS873,'Комунальні по юр. особам'!AS878,'Комунальні по юр. особам'!AS883,'Комунальні по юр. особам'!AS888,'Комунальні по юр. особам'!AS893,'Комунальні по юр. особам'!AS898,'Комунальні по юр. особам'!AS903,'Комунальні по юр. особам'!AS908,'Комунальні по юр. особам'!AS913,'Комунальні по юр. особам'!AS918,'Комунальні по юр. особам'!AS923,'Комунальні по юр. особам'!AS928,'Комунальні по юр. особам'!AS933,'Комунальні по юр. особам'!AS938)</f>
        <v>337</v>
      </c>
      <c r="AR138" s="123">
        <f>SUM('Комунальні по юр. особам'!AT818,'Комунальні по юр. особам'!AT823,'Комунальні по юр. особам'!AT828,'Комунальні по юр. особам'!AT833,'Комунальні по юр. особам'!AT838,'Комунальні по юр. особам'!AT843,'Комунальні по юр. особам'!AT848,'Комунальні по юр. особам'!AT853,'Комунальні по юр. особам'!AT858,'Комунальні по юр. особам'!AT863,'Комунальні по юр. особам'!AT868,'Комунальні по юр. особам'!AT873,'Комунальні по юр. особам'!AT878,'Комунальні по юр. особам'!AT883,'Комунальні по юр. особам'!AT888,'Комунальні по юр. особам'!AT893,'Комунальні по юр. особам'!AT898,'Комунальні по юр. особам'!AT903,'Комунальні по юр. особам'!AT908,'Комунальні по юр. особам'!AT913,'Комунальні по юр. особам'!AT918,'Комунальні по юр. особам'!AT923,'Комунальні по юр. особам'!AT928,'Комунальні по юр. особам'!AT933,'Комунальні по юр. особам'!AT938)</f>
        <v>259</v>
      </c>
      <c r="AS138" s="154">
        <f>SUM('Комунальні по юр. особам'!AU818,'Комунальні по юр. особам'!AU823,'Комунальні по юр. особам'!AU828,'Комунальні по юр. особам'!AU833,'Комунальні по юр. особам'!AU838,'Комунальні по юр. особам'!AU843,'Комунальні по юр. особам'!AU848,'Комунальні по юр. особам'!AU853,'Комунальні по юр. особам'!AU858,'Комунальні по юр. особам'!AU863,'Комунальні по юр. особам'!AU868,'Комунальні по юр. особам'!AU873,'Комунальні по юр. особам'!AU878,'Комунальні по юр. особам'!AU883,'Комунальні по юр. особам'!AU888,'Комунальні по юр. особам'!AU893,'Комунальні по юр. особам'!AU898,'Комунальні по юр. особам'!AU903,'Комунальні по юр. особам'!AU908,'Комунальні по юр. особам'!AU913,'Комунальні по юр. особам'!AU918,'Комунальні по юр. особам'!AU923,'Комунальні по юр. особам'!AU928,'Комунальні по юр. особам'!AU933,'Комунальні по юр. особам'!AU938)</f>
        <v>11</v>
      </c>
      <c r="AT138" s="86">
        <f t="shared" si="175"/>
        <v>17</v>
      </c>
      <c r="AU138" s="417">
        <f>SUM('Комунальні по юр. особам'!AW818,'Комунальні по юр. особам'!AW823,'Комунальні по юр. особам'!AW828,'Комунальні по юр. особам'!AW833,'Комунальні по юр. особам'!AW838,'Комунальні по юр. особам'!AW843,'Комунальні по юр. особам'!AW848,'Комунальні по юр. особам'!AW853,'Комунальні по юр. особам'!AW858,'Комунальні по юр. особам'!AW863,'Комунальні по юр. особам'!AW868,'Комунальні по юр. особам'!AW873,'Комунальні по юр. особам'!AW878,'Комунальні по юр. особам'!AW883,'Комунальні по юр. особам'!AW888,'Комунальні по юр. особам'!AW893,'Комунальні по юр. особам'!AW898,'Комунальні по юр. особам'!AW903,'Комунальні по юр. особам'!AW908,'Комунальні по юр. особам'!AW913,'Комунальні по юр. особам'!AW918,'Комунальні по юр. особам'!AW923,'Комунальні по юр. особам'!AW928,'Комунальні по юр. особам'!AW933,'Комунальні по юр. особам'!AW938)</f>
        <v>1</v>
      </c>
      <c r="AV138" s="417">
        <f>SUM('Комунальні по юр. особам'!AX818,'Комунальні по юр. особам'!AX823,'Комунальні по юр. особам'!AX828,'Комунальні по юр. особам'!AX833,'Комунальні по юр. особам'!AX838,'Комунальні по юр. особам'!AX843,'Комунальні по юр. особам'!AX848,'Комунальні по юр. особам'!AX853,'Комунальні по юр. особам'!AX858,'Комунальні по юр. особам'!AX863,'Комунальні по юр. особам'!AX868,'Комунальні по юр. особам'!AX873,'Комунальні по юр. особам'!AX878,'Комунальні по юр. особам'!AX883,'Комунальні по юр. особам'!AX888,'Комунальні по юр. особам'!AX893,'Комунальні по юр. особам'!AX898,'Комунальні по юр. особам'!AX903,'Комунальні по юр. особам'!AX908,'Комунальні по юр. особам'!AX913,'Комунальні по юр. особам'!AX918,'Комунальні по юр. особам'!AX923,'Комунальні по юр. особам'!AX928,'Комунальні по юр. особам'!AX933,'Комунальні по юр. особам'!AX938)</f>
        <v>1</v>
      </c>
      <c r="AW138" s="417">
        <f>SUM('Комунальні по юр. особам'!AY818,'Комунальні по юр. особам'!AY823,'Комунальні по юр. особам'!AY828,'Комунальні по юр. особам'!AY833,'Комунальні по юр. особам'!AY838,'Комунальні по юр. особам'!AY843,'Комунальні по юр. особам'!AY848,'Комунальні по юр. особам'!AY853,'Комунальні по юр. особам'!AY858,'Комунальні по юр. особам'!AY863,'Комунальні по юр. особам'!AY868,'Комунальні по юр. особам'!AY873,'Комунальні по юр. особам'!AY878,'Комунальні по юр. особам'!AY883,'Комунальні по юр. особам'!AY888,'Комунальні по юр. особам'!AY893,'Комунальні по юр. особам'!AY898,'Комунальні по юр. особам'!AY903,'Комунальні по юр. особам'!AY908,'Комунальні по юр. особам'!AY913,'Комунальні по юр. особам'!AY918,'Комунальні по юр. особам'!AY923,'Комунальні по юр. особам'!AY928,'Комунальні по юр. особам'!AY933,'Комунальні по юр. особам'!AY938)</f>
        <v>3</v>
      </c>
      <c r="AX138" s="417"/>
      <c r="AY138" s="417">
        <f>SUM('Комунальні по юр. особам'!BA818,'Комунальні по юр. особам'!BA823,'Комунальні по юр. особам'!BA828,'Комунальні по юр. особам'!BA833,'Комунальні по юр. особам'!BA838,'Комунальні по юр. особам'!BA843,'Комунальні по юр. особам'!BA848,'Комунальні по юр. особам'!BA853,'Комунальні по юр. особам'!BA858,'Комунальні по юр. особам'!BA863,'Комунальні по юр. особам'!BA868,'Комунальні по юр. особам'!BA873,'Комунальні по юр. особам'!BA878,'Комунальні по юр. особам'!BA883,'Комунальні по юр. особам'!BA888,'Комунальні по юр. особам'!BA893,'Комунальні по юр. особам'!BA898,'Комунальні по юр. особам'!BA903,'Комунальні по юр. особам'!BA908,'Комунальні по юр. особам'!BA913,'Комунальні по юр. особам'!BA918,'Комунальні по юр. особам'!BA923,'Комунальні по юр. особам'!BA928,'Комунальні по юр. особам'!BA933,'Комунальні по юр. особам'!BA938)</f>
        <v>1</v>
      </c>
      <c r="AZ138" s="417"/>
      <c r="BA138" s="417">
        <f>SUM('Комунальні по юр. особам'!BC818,'Комунальні по юр. особам'!BC823,'Комунальні по юр. особам'!BC828,'Комунальні по юр. особам'!BC833,'Комунальні по юр. особам'!BC838,'Комунальні по юр. особам'!BC843,'Комунальні по юр. особам'!BC848,'Комунальні по юр. особам'!BC853,'Комунальні по юр. особам'!BC858,'Комунальні по юр. особам'!BC863,'Комунальні по юр. особам'!BC868,'Комунальні по юр. особам'!BC873,'Комунальні по юр. особам'!BC878,'Комунальні по юр. особам'!BC883,'Комунальні по юр. особам'!BC888,'Комунальні по юр. особам'!BC893,'Комунальні по юр. особам'!BC898,'Комунальні по юр. особам'!BC903,'Комунальні по юр. особам'!BC908,'Комунальні по юр. особам'!BC913,'Комунальні по юр. особам'!BC918,'Комунальні по юр. особам'!BC923,'Комунальні по юр. особам'!BC928,'Комунальні по юр. особам'!BC933,'Комунальні по юр. особам'!BC938)</f>
        <v>3</v>
      </c>
      <c r="BB138" s="417">
        <f>SUM('Комунальні по юр. особам'!BD818,'Комунальні по юр. особам'!BD823,'Комунальні по юр. особам'!BD828,'Комунальні по юр. особам'!BD833,'Комунальні по юр. особам'!BD838,'Комунальні по юр. особам'!BD843,'Комунальні по юр. особам'!BD848,'Комунальні по юр. особам'!BD853,'Комунальні по юр. особам'!BD858,'Комунальні по юр. особам'!BD863,'Комунальні по юр. особам'!BD868,'Комунальні по юр. особам'!BD873,'Комунальні по юр. особам'!BD878,'Комунальні по юр. особам'!BD883,'Комунальні по юр. особам'!BD888,'Комунальні по юр. особам'!BD893,'Комунальні по юр. особам'!BD898,'Комунальні по юр. особам'!BD903,'Комунальні по юр. особам'!BD908,'Комунальні по юр. особам'!BD913,'Комунальні по юр. особам'!BD918,'Комунальні по юр. особам'!BD923,'Комунальні по юр. особам'!BD928,'Комунальні по юр. особам'!BD933,'Комунальні по юр. особам'!BD938)</f>
        <v>8</v>
      </c>
      <c r="BC138" s="511"/>
    </row>
    <row r="139" spans="1:55" ht="33.75" customHeight="1" thickBot="1" x14ac:dyDescent="0.35">
      <c r="A139" s="702"/>
      <c r="B139" s="191" t="s">
        <v>80</v>
      </c>
      <c r="C139" s="678"/>
      <c r="D139" s="734"/>
      <c r="E139" s="128">
        <f t="shared" si="172"/>
        <v>0</v>
      </c>
      <c r="F139" s="129">
        <f t="shared" si="173"/>
        <v>0</v>
      </c>
      <c r="G139" s="424"/>
      <c r="H139" s="424"/>
      <c r="I139" s="424"/>
      <c r="J139" s="163"/>
      <c r="K139" s="513">
        <f t="shared" si="174"/>
        <v>0</v>
      </c>
      <c r="L139" s="421"/>
      <c r="M139" s="421"/>
      <c r="N139" s="421"/>
      <c r="O139" s="421"/>
      <c r="P139" s="423"/>
      <c r="Q139" s="422"/>
      <c r="R139" s="421"/>
      <c r="S139" s="421"/>
      <c r="T139" s="421"/>
      <c r="U139" s="421"/>
      <c r="V139" s="423"/>
      <c r="W139" s="422"/>
      <c r="X139" s="423"/>
      <c r="Y139" s="101"/>
      <c r="Z139" s="424"/>
      <c r="AA139" s="424"/>
      <c r="AB139" s="424"/>
      <c r="AC139" s="424"/>
      <c r="AD139" s="102"/>
      <c r="AE139" s="425"/>
      <c r="AF139" s="426"/>
      <c r="AG139" s="560"/>
      <c r="AH139" s="548">
        <f>SUM(AO139:AS139)</f>
        <v>0</v>
      </c>
      <c r="AI139" s="105" t="s">
        <v>75</v>
      </c>
      <c r="AJ139" s="92" t="s">
        <v>75</v>
      </c>
      <c r="AK139" s="106" t="s">
        <v>75</v>
      </c>
      <c r="AL139" s="103" t="s">
        <v>75</v>
      </c>
      <c r="AM139" s="92" t="s">
        <v>77</v>
      </c>
      <c r="AN139" s="106" t="s">
        <v>77</v>
      </c>
      <c r="AO139" s="427"/>
      <c r="AP139" s="428"/>
      <c r="AQ139" s="428"/>
      <c r="AR139" s="428"/>
      <c r="AS139" s="429"/>
      <c r="AT139" s="514">
        <f t="shared" si="175"/>
        <v>0</v>
      </c>
      <c r="AU139" s="421"/>
      <c r="AV139" s="421"/>
      <c r="AW139" s="421"/>
      <c r="AX139" s="421"/>
      <c r="AY139" s="421"/>
      <c r="AZ139" s="421"/>
      <c r="BA139" s="421"/>
      <c r="BB139" s="421"/>
      <c r="BC139" s="515"/>
    </row>
    <row r="140" spans="1:55" ht="33.75" customHeight="1" thickBot="1" x14ac:dyDescent="0.35">
      <c r="A140" s="703"/>
      <c r="B140" s="766" t="s">
        <v>478</v>
      </c>
      <c r="C140" s="695"/>
      <c r="D140" s="767"/>
      <c r="E140" s="430">
        <f t="shared" ref="E140:AD140" si="176">SUM(E135:E139)</f>
        <v>964</v>
      </c>
      <c r="F140" s="430">
        <f t="shared" si="176"/>
        <v>19</v>
      </c>
      <c r="G140" s="430">
        <f t="shared" si="176"/>
        <v>12</v>
      </c>
      <c r="H140" s="430">
        <f t="shared" si="176"/>
        <v>1</v>
      </c>
      <c r="I140" s="430">
        <f t="shared" si="176"/>
        <v>6</v>
      </c>
      <c r="J140" s="434">
        <f t="shared" si="176"/>
        <v>0</v>
      </c>
      <c r="K140" s="538">
        <f t="shared" si="176"/>
        <v>943</v>
      </c>
      <c r="L140" s="437">
        <f t="shared" si="176"/>
        <v>0</v>
      </c>
      <c r="M140" s="430">
        <f t="shared" si="176"/>
        <v>0</v>
      </c>
      <c r="N140" s="430">
        <f t="shared" si="176"/>
        <v>2</v>
      </c>
      <c r="O140" s="430">
        <f t="shared" si="176"/>
        <v>0</v>
      </c>
      <c r="P140" s="430">
        <f t="shared" si="176"/>
        <v>941</v>
      </c>
      <c r="Q140" s="430">
        <f t="shared" si="176"/>
        <v>119</v>
      </c>
      <c r="R140" s="430">
        <f t="shared" si="176"/>
        <v>0</v>
      </c>
      <c r="S140" s="430">
        <f t="shared" si="176"/>
        <v>0</v>
      </c>
      <c r="T140" s="430">
        <f t="shared" si="176"/>
        <v>794</v>
      </c>
      <c r="U140" s="430">
        <f t="shared" si="176"/>
        <v>28</v>
      </c>
      <c r="V140" s="430">
        <f t="shared" si="176"/>
        <v>2</v>
      </c>
      <c r="W140" s="430">
        <f t="shared" si="176"/>
        <v>838</v>
      </c>
      <c r="X140" s="430">
        <f t="shared" si="176"/>
        <v>105</v>
      </c>
      <c r="Y140" s="430">
        <f t="shared" si="176"/>
        <v>1</v>
      </c>
      <c r="Z140" s="430">
        <f t="shared" si="176"/>
        <v>338</v>
      </c>
      <c r="AA140" s="430">
        <f t="shared" si="176"/>
        <v>321</v>
      </c>
      <c r="AB140" s="430">
        <f t="shared" si="176"/>
        <v>45</v>
      </c>
      <c r="AC140" s="430">
        <f t="shared" si="176"/>
        <v>487</v>
      </c>
      <c r="AD140" s="430">
        <f t="shared" si="176"/>
        <v>112</v>
      </c>
      <c r="AE140" s="435">
        <f t="shared" ref="AE140:AG140" si="177">AVERAGE(AE135,AE138)</f>
        <v>40.631500000000003</v>
      </c>
      <c r="AF140" s="436">
        <f t="shared" si="177"/>
        <v>16.93</v>
      </c>
      <c r="AG140" s="501">
        <f t="shared" si="177"/>
        <v>55.152199999999993</v>
      </c>
      <c r="AH140" s="432">
        <f t="shared" ref="AH140:BC140" si="178">SUM(AH135:AH139)</f>
        <v>937</v>
      </c>
      <c r="AI140" s="430">
        <f t="shared" si="178"/>
        <v>0</v>
      </c>
      <c r="AJ140" s="430">
        <f t="shared" si="178"/>
        <v>0</v>
      </c>
      <c r="AK140" s="430">
        <f t="shared" si="178"/>
        <v>0</v>
      </c>
      <c r="AL140" s="430">
        <f t="shared" si="178"/>
        <v>11</v>
      </c>
      <c r="AM140" s="430">
        <f t="shared" si="178"/>
        <v>51</v>
      </c>
      <c r="AN140" s="430">
        <f t="shared" si="178"/>
        <v>3</v>
      </c>
      <c r="AO140" s="430">
        <f t="shared" si="178"/>
        <v>68</v>
      </c>
      <c r="AP140" s="430">
        <f t="shared" si="178"/>
        <v>197</v>
      </c>
      <c r="AQ140" s="430">
        <f t="shared" si="178"/>
        <v>337</v>
      </c>
      <c r="AR140" s="430">
        <f t="shared" si="178"/>
        <v>259</v>
      </c>
      <c r="AS140" s="434">
        <f t="shared" si="178"/>
        <v>11</v>
      </c>
      <c r="AT140" s="538">
        <f t="shared" si="178"/>
        <v>21</v>
      </c>
      <c r="AU140" s="432">
        <f t="shared" si="178"/>
        <v>1</v>
      </c>
      <c r="AV140" s="430">
        <f t="shared" si="178"/>
        <v>2</v>
      </c>
      <c r="AW140" s="430">
        <f t="shared" si="178"/>
        <v>4</v>
      </c>
      <c r="AX140" s="430">
        <f t="shared" si="178"/>
        <v>0</v>
      </c>
      <c r="AY140" s="430">
        <f t="shared" si="178"/>
        <v>1</v>
      </c>
      <c r="AZ140" s="430">
        <f t="shared" si="178"/>
        <v>0</v>
      </c>
      <c r="BA140" s="430">
        <f t="shared" si="178"/>
        <v>4</v>
      </c>
      <c r="BB140" s="430">
        <f t="shared" si="178"/>
        <v>8</v>
      </c>
      <c r="BC140" s="494">
        <f t="shared" si="178"/>
        <v>1</v>
      </c>
    </row>
    <row r="141" spans="1:55" ht="33.75" customHeight="1" x14ac:dyDescent="0.3">
      <c r="A141" s="769" t="s">
        <v>457</v>
      </c>
      <c r="B141" s="189" t="s">
        <v>74</v>
      </c>
      <c r="C141" s="724">
        <f>SUM('Комунальні по юр. особам'!E940:E944)</f>
        <v>187</v>
      </c>
      <c r="D141" s="681">
        <f>C141-SUM(K141:K145)</f>
        <v>-43</v>
      </c>
      <c r="E141" s="53">
        <f t="shared" ref="E141:E145" si="179">SUM(K141,AT141)</f>
        <v>65</v>
      </c>
      <c r="F141" s="54">
        <f t="shared" ref="F141:F145" si="180">SUM(G141:J141)</f>
        <v>2</v>
      </c>
      <c r="G141" s="55">
        <f>SUM('Комунальні по юр. особам'!I940)</f>
        <v>2</v>
      </c>
      <c r="H141" s="55"/>
      <c r="I141" s="55"/>
      <c r="J141" s="70"/>
      <c r="K141" s="507">
        <f t="shared" ref="K141:K145" si="181">IF(AND(SUM(L141:P141)=SUM(W141:X141),SUM(Q141:V141)=SUM(W141:X141)),SUM(L141:P141),"ПЕРЕВІРТЕ ПРАВИЛЬНІСТЬ ДАНИХ")</f>
        <v>64</v>
      </c>
      <c r="L141" s="413"/>
      <c r="M141" s="413"/>
      <c r="N141" s="413"/>
      <c r="O141" s="413"/>
      <c r="P141" s="415">
        <f>SUM('Комунальні по юр. особам'!R940)</f>
        <v>64</v>
      </c>
      <c r="Q141" s="414">
        <f>SUM('Комунальні по юр. особам'!S940)</f>
        <v>9</v>
      </c>
      <c r="R141" s="413"/>
      <c r="S141" s="413"/>
      <c r="T141" s="413">
        <f>SUM('Комунальні по юр. особам'!V940)</f>
        <v>55</v>
      </c>
      <c r="U141" s="413"/>
      <c r="V141" s="415"/>
      <c r="W141" s="414">
        <f>SUM('Комунальні по юр. особам'!Y940)</f>
        <v>55</v>
      </c>
      <c r="X141" s="415">
        <f>SUM('Комунальні по юр. особам'!Z940)</f>
        <v>9</v>
      </c>
      <c r="Y141" s="414"/>
      <c r="Z141" s="413">
        <f>SUM('Комунальні по юр. особам'!AB940)</f>
        <v>16</v>
      </c>
      <c r="AA141" s="413">
        <f>SUM('Комунальні по юр. особам'!AC940)</f>
        <v>16</v>
      </c>
      <c r="AB141" s="413">
        <f>SUM('Комунальні по юр. особам'!AD940)</f>
        <v>9</v>
      </c>
      <c r="AC141" s="413">
        <f>SUM('Комунальні по юр. особам'!AE940)</f>
        <v>47</v>
      </c>
      <c r="AD141" s="415">
        <f>SUM('Комунальні по юр. особам'!AF940)</f>
        <v>8</v>
      </c>
      <c r="AE141" s="171">
        <f>AVERAGE('Комунальні по юр. особам'!AG940)</f>
        <v>41.5</v>
      </c>
      <c r="AF141" s="416">
        <f>AVERAGE('Комунальні по юр. особам'!AH940)</f>
        <v>23</v>
      </c>
      <c r="AG141" s="558">
        <f>AVERAGE('Комунальні по юр. особам'!AI940)</f>
        <v>10.4</v>
      </c>
      <c r="AH141" s="545">
        <f t="shared" ref="AH141:AH142" si="182">SUM(AL141:AN141)</f>
        <v>64</v>
      </c>
      <c r="AI141" s="69" t="s">
        <v>75</v>
      </c>
      <c r="AJ141" s="55" t="s">
        <v>75</v>
      </c>
      <c r="AK141" s="70" t="s">
        <v>75</v>
      </c>
      <c r="AL141" s="67">
        <f>SUM('Комунальні по юр. особам'!AN940)</f>
        <v>8</v>
      </c>
      <c r="AM141" s="55">
        <f>SUM('Комунальні по юр. особам'!AO940)</f>
        <v>56</v>
      </c>
      <c r="AN141" s="56"/>
      <c r="AO141" s="67" t="s">
        <v>75</v>
      </c>
      <c r="AP141" s="55" t="s">
        <v>75</v>
      </c>
      <c r="AQ141" s="55" t="s">
        <v>75</v>
      </c>
      <c r="AR141" s="55" t="s">
        <v>75</v>
      </c>
      <c r="AS141" s="56" t="s">
        <v>75</v>
      </c>
      <c r="AT141" s="568">
        <f t="shared" ref="AT141:AT144" si="183">SUM(AU141:BC141)</f>
        <v>1</v>
      </c>
      <c r="AU141" s="532"/>
      <c r="AV141" s="413"/>
      <c r="AW141" s="413"/>
      <c r="AX141" s="413"/>
      <c r="AY141" s="413">
        <f>SUM('Комунальні по юр. особам'!BA940)</f>
        <v>1</v>
      </c>
      <c r="AZ141" s="413"/>
      <c r="BA141" s="413"/>
      <c r="BB141" s="413"/>
      <c r="BC141" s="508"/>
    </row>
    <row r="142" spans="1:55" ht="33.75" customHeight="1" x14ac:dyDescent="0.3">
      <c r="A142" s="702"/>
      <c r="B142" s="190" t="s">
        <v>76</v>
      </c>
      <c r="C142" s="678"/>
      <c r="D142" s="672"/>
      <c r="E142" s="73">
        <f t="shared" si="179"/>
        <v>0</v>
      </c>
      <c r="F142" s="74">
        <f t="shared" si="180"/>
        <v>0</v>
      </c>
      <c r="G142" s="75"/>
      <c r="H142" s="75"/>
      <c r="I142" s="75"/>
      <c r="J142" s="85"/>
      <c r="K142" s="510">
        <f t="shared" si="181"/>
        <v>0</v>
      </c>
      <c r="L142" s="417"/>
      <c r="M142" s="417"/>
      <c r="N142" s="417"/>
      <c r="O142" s="417"/>
      <c r="P142" s="419"/>
      <c r="Q142" s="418"/>
      <c r="R142" s="417"/>
      <c r="S142" s="417"/>
      <c r="T142" s="417"/>
      <c r="U142" s="417"/>
      <c r="V142" s="419"/>
      <c r="W142" s="418"/>
      <c r="X142" s="419"/>
      <c r="Y142" s="418"/>
      <c r="Z142" s="417"/>
      <c r="AA142" s="417"/>
      <c r="AB142" s="417"/>
      <c r="AC142" s="417"/>
      <c r="AD142" s="419"/>
      <c r="AE142" s="158"/>
      <c r="AF142" s="174"/>
      <c r="AG142" s="559"/>
      <c r="AH142" s="546">
        <f t="shared" si="182"/>
        <v>0</v>
      </c>
      <c r="AI142" s="84" t="s">
        <v>77</v>
      </c>
      <c r="AJ142" s="75" t="s">
        <v>77</v>
      </c>
      <c r="AK142" s="85" t="s">
        <v>77</v>
      </c>
      <c r="AL142" s="82"/>
      <c r="AM142" s="75"/>
      <c r="AN142" s="76"/>
      <c r="AO142" s="82" t="s">
        <v>75</v>
      </c>
      <c r="AP142" s="75" t="s">
        <v>75</v>
      </c>
      <c r="AQ142" s="75" t="s">
        <v>75</v>
      </c>
      <c r="AR142" s="75" t="s">
        <v>75</v>
      </c>
      <c r="AS142" s="76" t="s">
        <v>75</v>
      </c>
      <c r="AT142" s="86">
        <f t="shared" si="183"/>
        <v>0</v>
      </c>
      <c r="AU142" s="417"/>
      <c r="AV142" s="417"/>
      <c r="AW142" s="417"/>
      <c r="AX142" s="417"/>
      <c r="AY142" s="417"/>
      <c r="AZ142" s="417"/>
      <c r="BA142" s="417"/>
      <c r="BB142" s="417"/>
      <c r="BC142" s="511"/>
    </row>
    <row r="143" spans="1:55" ht="33.75" customHeight="1" x14ac:dyDescent="0.3">
      <c r="A143" s="702"/>
      <c r="B143" s="190" t="s">
        <v>78</v>
      </c>
      <c r="C143" s="678"/>
      <c r="D143" s="672"/>
      <c r="E143" s="73">
        <f t="shared" si="179"/>
        <v>0</v>
      </c>
      <c r="F143" s="74">
        <f t="shared" si="180"/>
        <v>0</v>
      </c>
      <c r="G143" s="75"/>
      <c r="H143" s="75"/>
      <c r="I143" s="75"/>
      <c r="J143" s="85"/>
      <c r="K143" s="510">
        <f t="shared" si="181"/>
        <v>0</v>
      </c>
      <c r="L143" s="417"/>
      <c r="M143" s="417"/>
      <c r="N143" s="417"/>
      <c r="O143" s="417"/>
      <c r="P143" s="419"/>
      <c r="Q143" s="418"/>
      <c r="R143" s="417"/>
      <c r="S143" s="417"/>
      <c r="T143" s="417"/>
      <c r="U143" s="417"/>
      <c r="V143" s="419"/>
      <c r="W143" s="418"/>
      <c r="X143" s="419"/>
      <c r="Y143" s="418"/>
      <c r="Z143" s="417"/>
      <c r="AA143" s="417"/>
      <c r="AB143" s="417"/>
      <c r="AC143" s="417"/>
      <c r="AD143" s="419"/>
      <c r="AE143" s="158"/>
      <c r="AF143" s="174"/>
      <c r="AG143" s="559"/>
      <c r="AH143" s="546">
        <f>SUM(AI143:AK143)</f>
        <v>0</v>
      </c>
      <c r="AI143" s="84"/>
      <c r="AJ143" s="75"/>
      <c r="AK143" s="76"/>
      <c r="AL143" s="82" t="s">
        <v>75</v>
      </c>
      <c r="AM143" s="75" t="s">
        <v>75</v>
      </c>
      <c r="AN143" s="85" t="s">
        <v>75</v>
      </c>
      <c r="AO143" s="82" t="s">
        <v>75</v>
      </c>
      <c r="AP143" s="75" t="s">
        <v>75</v>
      </c>
      <c r="AQ143" s="75" t="s">
        <v>75</v>
      </c>
      <c r="AR143" s="75" t="s">
        <v>75</v>
      </c>
      <c r="AS143" s="76" t="s">
        <v>75</v>
      </c>
      <c r="AT143" s="86">
        <f t="shared" si="183"/>
        <v>0</v>
      </c>
      <c r="AU143" s="417"/>
      <c r="AV143" s="417"/>
      <c r="AW143" s="417"/>
      <c r="AX143" s="417"/>
      <c r="AY143" s="417"/>
      <c r="AZ143" s="417"/>
      <c r="BA143" s="417"/>
      <c r="BB143" s="417"/>
      <c r="BC143" s="511"/>
    </row>
    <row r="144" spans="1:55" ht="33.75" customHeight="1" x14ac:dyDescent="0.3">
      <c r="A144" s="702"/>
      <c r="B144" s="190" t="s">
        <v>79</v>
      </c>
      <c r="C144" s="678"/>
      <c r="D144" s="672"/>
      <c r="E144" s="73">
        <f t="shared" si="179"/>
        <v>167</v>
      </c>
      <c r="F144" s="74">
        <f t="shared" si="180"/>
        <v>2</v>
      </c>
      <c r="G144" s="75">
        <f>SUM('Комунальні по юр. особам'!I943)</f>
        <v>2</v>
      </c>
      <c r="H144" s="75"/>
      <c r="I144" s="75"/>
      <c r="J144" s="85"/>
      <c r="K144" s="510">
        <f t="shared" si="181"/>
        <v>166</v>
      </c>
      <c r="L144" s="417"/>
      <c r="M144" s="417"/>
      <c r="N144" s="417"/>
      <c r="O144" s="417"/>
      <c r="P144" s="419">
        <f>SUM('Комунальні по юр. особам'!R943)</f>
        <v>166</v>
      </c>
      <c r="Q144" s="418">
        <f>SUM('Комунальні по юр. особам'!S943)</f>
        <v>24</v>
      </c>
      <c r="R144" s="417"/>
      <c r="S144" s="417"/>
      <c r="T144" s="417">
        <f>SUM('Комунальні по юр. особам'!V943)</f>
        <v>142</v>
      </c>
      <c r="U144" s="417"/>
      <c r="V144" s="419"/>
      <c r="W144" s="418">
        <f>SUM('Комунальні по юр. особам'!Y943)</f>
        <v>148</v>
      </c>
      <c r="X144" s="419">
        <f>SUM('Комунальні по юр. особам'!Z943)</f>
        <v>18</v>
      </c>
      <c r="Y144" s="418"/>
      <c r="Z144" s="417">
        <f>SUM('Комунальні по юр. особам'!AB943)</f>
        <v>23</v>
      </c>
      <c r="AA144" s="417">
        <f>SUM('Комунальні по юр. особам'!AC943)</f>
        <v>21</v>
      </c>
      <c r="AB144" s="417">
        <f>SUM('Комунальні по юр. особам'!AD943)</f>
        <v>18</v>
      </c>
      <c r="AC144" s="417">
        <f>SUM('Комунальні по юр. особам'!AE943)</f>
        <v>124</v>
      </c>
      <c r="AD144" s="419">
        <f>SUM('Комунальні по юр. особам'!AF943)</f>
        <v>22</v>
      </c>
      <c r="AE144" s="158">
        <f>AVERAGE('Комунальні по юр. особам'!AG943)</f>
        <v>41.5</v>
      </c>
      <c r="AF144" s="174">
        <f>AVERAGE('Комунальні по юр. особам'!AH943)</f>
        <v>22.6</v>
      </c>
      <c r="AG144" s="559">
        <f>AVERAGE('Комунальні по юр. особам'!AI943)</f>
        <v>103.5</v>
      </c>
      <c r="AH144" s="547">
        <f t="shared" ref="AH144:AH145" si="184">SUM(AO144:AS144)</f>
        <v>166</v>
      </c>
      <c r="AI144" s="84" t="s">
        <v>77</v>
      </c>
      <c r="AJ144" s="75" t="s">
        <v>77</v>
      </c>
      <c r="AK144" s="85" t="s">
        <v>77</v>
      </c>
      <c r="AL144" s="82" t="s">
        <v>75</v>
      </c>
      <c r="AM144" s="75" t="s">
        <v>75</v>
      </c>
      <c r="AN144" s="85" t="s">
        <v>75</v>
      </c>
      <c r="AO144" s="122">
        <f>SUM('Комунальні по юр. особам'!AQ943)</f>
        <v>11</v>
      </c>
      <c r="AP144" s="123">
        <f>SUM('Комунальні по юр. особам'!AR943)</f>
        <v>24</v>
      </c>
      <c r="AQ144" s="123">
        <f>SUM('Комунальні по юр. особам'!AS943)</f>
        <v>73</v>
      </c>
      <c r="AR144" s="123">
        <f>SUM('Комунальні по юр. особам'!AT943)</f>
        <v>56</v>
      </c>
      <c r="AS144" s="154">
        <f>SUM('Комунальні по юр. особам'!AU943)</f>
        <v>2</v>
      </c>
      <c r="AT144" s="86">
        <f t="shared" si="183"/>
        <v>1</v>
      </c>
      <c r="AU144" s="417"/>
      <c r="AV144" s="417">
        <f>SUM('Комунальні по юр. особам'!AX943)</f>
        <v>1</v>
      </c>
      <c r="AW144" s="417"/>
      <c r="AX144" s="417"/>
      <c r="AY144" s="417"/>
      <c r="AZ144" s="417"/>
      <c r="BA144" s="417"/>
      <c r="BB144" s="417"/>
      <c r="BC144" s="511"/>
    </row>
    <row r="145" spans="1:55" ht="33.75" customHeight="1" thickBot="1" x14ac:dyDescent="0.35">
      <c r="A145" s="702"/>
      <c r="B145" s="191" t="s">
        <v>80</v>
      </c>
      <c r="C145" s="679"/>
      <c r="D145" s="673"/>
      <c r="E145" s="128">
        <f t="shared" si="179"/>
        <v>0</v>
      </c>
      <c r="F145" s="129">
        <f t="shared" si="180"/>
        <v>0</v>
      </c>
      <c r="G145" s="424"/>
      <c r="H145" s="424"/>
      <c r="I145" s="424"/>
      <c r="J145" s="163"/>
      <c r="K145" s="513">
        <f t="shared" si="181"/>
        <v>0</v>
      </c>
      <c r="L145" s="421"/>
      <c r="M145" s="421"/>
      <c r="N145" s="421"/>
      <c r="O145" s="421"/>
      <c r="P145" s="423"/>
      <c r="Q145" s="422"/>
      <c r="R145" s="421"/>
      <c r="S145" s="421"/>
      <c r="T145" s="421"/>
      <c r="U145" s="421"/>
      <c r="V145" s="423"/>
      <c r="W145" s="422"/>
      <c r="X145" s="423"/>
      <c r="Y145" s="101"/>
      <c r="Z145" s="424"/>
      <c r="AA145" s="424"/>
      <c r="AB145" s="424"/>
      <c r="AC145" s="424"/>
      <c r="AD145" s="102"/>
      <c r="AE145" s="425"/>
      <c r="AF145" s="426"/>
      <c r="AG145" s="560"/>
      <c r="AH145" s="548">
        <f t="shared" si="184"/>
        <v>0</v>
      </c>
      <c r="AI145" s="105" t="s">
        <v>75</v>
      </c>
      <c r="AJ145" s="92" t="s">
        <v>75</v>
      </c>
      <c r="AK145" s="106" t="s">
        <v>75</v>
      </c>
      <c r="AL145" s="103" t="s">
        <v>75</v>
      </c>
      <c r="AM145" s="92" t="s">
        <v>77</v>
      </c>
      <c r="AN145" s="106" t="s">
        <v>77</v>
      </c>
      <c r="AO145" s="427"/>
      <c r="AP145" s="428"/>
      <c r="AQ145" s="428"/>
      <c r="AR145" s="428"/>
      <c r="AS145" s="429"/>
      <c r="AT145" s="514">
        <f>SUM(AU145:BC145)</f>
        <v>0</v>
      </c>
      <c r="AU145" s="421"/>
      <c r="AV145" s="421"/>
      <c r="AW145" s="421"/>
      <c r="AX145" s="421"/>
      <c r="AY145" s="421"/>
      <c r="AZ145" s="421"/>
      <c r="BA145" s="421"/>
      <c r="BB145" s="421"/>
      <c r="BC145" s="515"/>
    </row>
    <row r="146" spans="1:55" ht="33.75" customHeight="1" thickBot="1" x14ac:dyDescent="0.35">
      <c r="A146" s="702"/>
      <c r="B146" s="766" t="s">
        <v>478</v>
      </c>
      <c r="C146" s="695"/>
      <c r="D146" s="767"/>
      <c r="E146" s="430">
        <f t="shared" ref="E146:AD146" si="185">SUM(E141:E145)</f>
        <v>232</v>
      </c>
      <c r="F146" s="430">
        <f t="shared" si="185"/>
        <v>4</v>
      </c>
      <c r="G146" s="430">
        <f t="shared" si="185"/>
        <v>4</v>
      </c>
      <c r="H146" s="430">
        <f t="shared" si="185"/>
        <v>0</v>
      </c>
      <c r="I146" s="430">
        <f t="shared" si="185"/>
        <v>0</v>
      </c>
      <c r="J146" s="434">
        <f t="shared" si="185"/>
        <v>0</v>
      </c>
      <c r="K146" s="538">
        <f t="shared" si="185"/>
        <v>230</v>
      </c>
      <c r="L146" s="437">
        <f t="shared" si="185"/>
        <v>0</v>
      </c>
      <c r="M146" s="430">
        <f t="shared" si="185"/>
        <v>0</v>
      </c>
      <c r="N146" s="430">
        <f t="shared" si="185"/>
        <v>0</v>
      </c>
      <c r="O146" s="430">
        <f t="shared" si="185"/>
        <v>0</v>
      </c>
      <c r="P146" s="430">
        <f t="shared" si="185"/>
        <v>230</v>
      </c>
      <c r="Q146" s="430">
        <f t="shared" si="185"/>
        <v>33</v>
      </c>
      <c r="R146" s="430">
        <f t="shared" si="185"/>
        <v>0</v>
      </c>
      <c r="S146" s="430">
        <f t="shared" si="185"/>
        <v>0</v>
      </c>
      <c r="T146" s="430">
        <f t="shared" si="185"/>
        <v>197</v>
      </c>
      <c r="U146" s="430">
        <f t="shared" si="185"/>
        <v>0</v>
      </c>
      <c r="V146" s="430">
        <f t="shared" si="185"/>
        <v>0</v>
      </c>
      <c r="W146" s="430">
        <f t="shared" si="185"/>
        <v>203</v>
      </c>
      <c r="X146" s="430">
        <f t="shared" si="185"/>
        <v>27</v>
      </c>
      <c r="Y146" s="430">
        <f t="shared" si="185"/>
        <v>0</v>
      </c>
      <c r="Z146" s="430">
        <f t="shared" si="185"/>
        <v>39</v>
      </c>
      <c r="AA146" s="430">
        <f t="shared" si="185"/>
        <v>37</v>
      </c>
      <c r="AB146" s="430">
        <f t="shared" si="185"/>
        <v>27</v>
      </c>
      <c r="AC146" s="430">
        <f t="shared" si="185"/>
        <v>171</v>
      </c>
      <c r="AD146" s="430">
        <f t="shared" si="185"/>
        <v>30</v>
      </c>
      <c r="AE146" s="435">
        <f t="shared" ref="AE146:AG146" si="186">AVERAGE(AE141,AE144)</f>
        <v>41.5</v>
      </c>
      <c r="AF146" s="436">
        <f t="shared" si="186"/>
        <v>22.8</v>
      </c>
      <c r="AG146" s="501">
        <f t="shared" si="186"/>
        <v>56.95</v>
      </c>
      <c r="AH146" s="432">
        <f t="shared" ref="AH146:BC146" si="187">SUM(AH141:AH145)</f>
        <v>230</v>
      </c>
      <c r="AI146" s="430">
        <f t="shared" si="187"/>
        <v>0</v>
      </c>
      <c r="AJ146" s="430">
        <f t="shared" si="187"/>
        <v>0</v>
      </c>
      <c r="AK146" s="430">
        <f t="shared" si="187"/>
        <v>0</v>
      </c>
      <c r="AL146" s="430">
        <f t="shared" si="187"/>
        <v>8</v>
      </c>
      <c r="AM146" s="430">
        <f t="shared" si="187"/>
        <v>56</v>
      </c>
      <c r="AN146" s="430">
        <f t="shared" si="187"/>
        <v>0</v>
      </c>
      <c r="AO146" s="430">
        <f t="shared" si="187"/>
        <v>11</v>
      </c>
      <c r="AP146" s="430">
        <f t="shared" si="187"/>
        <v>24</v>
      </c>
      <c r="AQ146" s="430">
        <f t="shared" si="187"/>
        <v>73</v>
      </c>
      <c r="AR146" s="430">
        <f t="shared" si="187"/>
        <v>56</v>
      </c>
      <c r="AS146" s="434">
        <f t="shared" si="187"/>
        <v>2</v>
      </c>
      <c r="AT146" s="538">
        <f t="shared" si="187"/>
        <v>2</v>
      </c>
      <c r="AU146" s="437">
        <f t="shared" si="187"/>
        <v>0</v>
      </c>
      <c r="AV146" s="430">
        <f t="shared" si="187"/>
        <v>1</v>
      </c>
      <c r="AW146" s="430">
        <f t="shared" si="187"/>
        <v>0</v>
      </c>
      <c r="AX146" s="430">
        <f t="shared" si="187"/>
        <v>0</v>
      </c>
      <c r="AY146" s="430">
        <f t="shared" si="187"/>
        <v>1</v>
      </c>
      <c r="AZ146" s="430">
        <f t="shared" si="187"/>
        <v>0</v>
      </c>
      <c r="BA146" s="430">
        <f t="shared" si="187"/>
        <v>0</v>
      </c>
      <c r="BB146" s="430">
        <f t="shared" si="187"/>
        <v>0</v>
      </c>
      <c r="BC146" s="494">
        <f t="shared" si="187"/>
        <v>0</v>
      </c>
    </row>
    <row r="147" spans="1:55" ht="33.75" customHeight="1" x14ac:dyDescent="0.3">
      <c r="A147" s="783" t="s">
        <v>460</v>
      </c>
      <c r="B147" s="189" t="s">
        <v>74</v>
      </c>
      <c r="C147" s="770">
        <f>SUM('Комунальні по юр. особам'!E945:E949,'Комунальні по юр. особам'!E950:E954,,'Комунальні по юр. особам'!E955:E959,'Комунальні по юр. особам'!E960:E964)</f>
        <v>509</v>
      </c>
      <c r="D147" s="771">
        <f>C147-SUM(K147:K151)</f>
        <v>-80</v>
      </c>
      <c r="E147" s="53">
        <f t="shared" ref="E147:E151" si="188">SUM(K147,AT147)</f>
        <v>42</v>
      </c>
      <c r="F147" s="54">
        <f t="shared" ref="F147:F151" si="189">SUM(G147:J147)</f>
        <v>0</v>
      </c>
      <c r="G147" s="55"/>
      <c r="H147" s="55"/>
      <c r="I147" s="55"/>
      <c r="J147" s="70"/>
      <c r="K147" s="507">
        <f t="shared" ref="K147:K151" si="190">IF(AND(SUM(L147:P147)=SUM(W147:X147),SUM(Q147:V147)=SUM(W147:X147)),SUM(L147:P147),"ПЕРЕВІРТЕ ПРАВИЛЬНІСТЬ ДАНИХ")</f>
        <v>41</v>
      </c>
      <c r="L147" s="413">
        <f>SUM('Комунальні по юр. особам'!N945,'Комунальні по юр. особам'!N950,'Комунальні по юр. особам'!N955,'Комунальні по юр. особам'!N960)</f>
        <v>39</v>
      </c>
      <c r="M147" s="413"/>
      <c r="N147" s="413"/>
      <c r="O147" s="413"/>
      <c r="P147" s="415">
        <f>SUM('Комунальні по юр. особам'!R945,'Комунальні по юр. особам'!R950,'Комунальні по юр. особам'!R955,'Комунальні по юр. особам'!R960)</f>
        <v>2</v>
      </c>
      <c r="Q147" s="414">
        <f>SUM('Комунальні по юр. особам'!S945,'Комунальні по юр. особам'!S950,'Комунальні по юр. особам'!S955,'Комунальні по юр. особам'!S960)</f>
        <v>1</v>
      </c>
      <c r="R147" s="413"/>
      <c r="S147" s="413"/>
      <c r="T147" s="413">
        <f>SUM('Комунальні по юр. особам'!V945,'Комунальні по юр. особам'!V950,'Комунальні по юр. особам'!V955,'Комунальні по юр. особам'!V960)</f>
        <v>28</v>
      </c>
      <c r="U147" s="413">
        <f>SUM('Комунальні по юр. особам'!W945,'Комунальні по юр. особам'!W950,'Комунальні по юр. особам'!W955,'Комунальні по юр. особам'!W960)</f>
        <v>12</v>
      </c>
      <c r="V147" s="415"/>
      <c r="W147" s="414">
        <f>SUM('Комунальні по юр. особам'!Y945,'Комунальні по юр. особам'!Y950,'Комунальні по юр. особам'!Y955,'Комунальні по юр. особам'!Y960)</f>
        <v>33</v>
      </c>
      <c r="X147" s="415">
        <f>SUM('Комунальні по юр. особам'!Z945,'Комунальні по юр. особам'!Z950,'Комунальні по юр. особам'!Z955,'Комунальні по юр. особам'!Z960)</f>
        <v>8</v>
      </c>
      <c r="Y147" s="414"/>
      <c r="Z147" s="413">
        <f>SUM('Комунальні по юр. особам'!AB945,'Комунальні по юр. особам'!AB950,'Комунальні по юр. особам'!AB955,'Комунальні по юр. особам'!AB960)</f>
        <v>22</v>
      </c>
      <c r="AA147" s="413">
        <f>SUM('Комунальні по юр. особам'!AC945,'Комунальні по юр. особам'!AC950,'Комунальні по юр. особам'!AC955,'Комунальні по юр. особам'!AC960)</f>
        <v>20</v>
      </c>
      <c r="AB147" s="413">
        <f>SUM('Комунальні по юр. особам'!AD945,'Комунальні по юр. особам'!AD950,'Комунальні по юр. особам'!AD955,'Комунальні по юр. особам'!AD960)</f>
        <v>5</v>
      </c>
      <c r="AC147" s="413">
        <f>SUM('Комунальні по юр. особам'!AE945,'Комунальні по юр. особам'!AE950,'Комунальні по юр. особам'!AE955,'Комунальні по юр. особам'!AE960)</f>
        <v>30</v>
      </c>
      <c r="AD147" s="415">
        <f>SUM('Комунальні по юр. особам'!AF945,'Комунальні по юр. особам'!AF950,'Комунальні по юр. особам'!AF955,'Комунальні по юр. особам'!AF960)</f>
        <v>4</v>
      </c>
      <c r="AE147" s="171">
        <f>AVERAGE('Комунальні по юр. особам'!AG945,'Комунальні по юр. особам'!AG950,'Комунальні по юр. особам'!AG955,'Комунальні по юр. особам'!AG960)</f>
        <v>38.5</v>
      </c>
      <c r="AF147" s="416">
        <f>AVERAGE('Комунальні по юр. особам'!AH945,'Комунальні по юр. особам'!AH950,'Комунальні по юр. особам'!AH955,'Комунальні по юр. особам'!AH960)</f>
        <v>16.400000000000002</v>
      </c>
      <c r="AG147" s="558">
        <f>AVERAGE('Комунальні по юр. особам'!AI945,'Комунальні по юр. особам'!AI950,'Комунальні по юр. особам'!AI955,'Комунальні по юр. особам'!AI960)</f>
        <v>10.95</v>
      </c>
      <c r="AH147" s="545">
        <f>SUM(AL147:AN147)</f>
        <v>41</v>
      </c>
      <c r="AI147" s="69" t="s">
        <v>75</v>
      </c>
      <c r="AJ147" s="55" t="s">
        <v>75</v>
      </c>
      <c r="AK147" s="70" t="s">
        <v>75</v>
      </c>
      <c r="AL147" s="67">
        <f>SUM('Комунальні по юр. особам'!AN945,'Комунальні по юр. особам'!AN950,'Комунальні по юр. особам'!AN955,'Комунальні по юр. особам'!AN960)</f>
        <v>6</v>
      </c>
      <c r="AM147" s="55">
        <f>SUM('Комунальні по юр. особам'!AO945,'Комунальні по юр. особам'!AO950,'Комунальні по юр. особам'!AO955,'Комунальні по юр. особам'!AO960)</f>
        <v>32</v>
      </c>
      <c r="AN147" s="56">
        <f>SUM('Комунальні по юр. особам'!AP945,'Комунальні по юр. особам'!AP950,'Комунальні по юр. особам'!AP955,'Комунальні по юр. особам'!AP960)</f>
        <v>3</v>
      </c>
      <c r="AO147" s="67" t="s">
        <v>75</v>
      </c>
      <c r="AP147" s="55" t="s">
        <v>75</v>
      </c>
      <c r="AQ147" s="55" t="s">
        <v>75</v>
      </c>
      <c r="AR147" s="55" t="s">
        <v>75</v>
      </c>
      <c r="AS147" s="56" t="s">
        <v>75</v>
      </c>
      <c r="AT147" s="71">
        <f t="shared" ref="AT147:AT151" si="191">SUM(AU147:BC147)</f>
        <v>1</v>
      </c>
      <c r="AU147" s="413"/>
      <c r="AV147" s="413"/>
      <c r="AW147" s="413"/>
      <c r="AX147" s="413"/>
      <c r="AY147" s="413"/>
      <c r="AZ147" s="413"/>
      <c r="BA147" s="413"/>
      <c r="BB147" s="413"/>
      <c r="BC147" s="508">
        <f>SUM('Комунальні по юр. особам'!BE945,'Комунальні по юр. особам'!BE950,'Комунальні по юр. особам'!BE955,'Комунальні по юр. особам'!BE960)</f>
        <v>1</v>
      </c>
    </row>
    <row r="148" spans="1:55" ht="33.75" customHeight="1" x14ac:dyDescent="0.3">
      <c r="A148" s="702"/>
      <c r="B148" s="190" t="s">
        <v>76</v>
      </c>
      <c r="C148" s="678"/>
      <c r="D148" s="672"/>
      <c r="E148" s="73">
        <f t="shared" si="188"/>
        <v>0</v>
      </c>
      <c r="F148" s="74">
        <f t="shared" si="189"/>
        <v>0</v>
      </c>
      <c r="G148" s="75"/>
      <c r="H148" s="75"/>
      <c r="I148" s="75"/>
      <c r="J148" s="85"/>
      <c r="K148" s="510">
        <f t="shared" si="190"/>
        <v>0</v>
      </c>
      <c r="L148" s="417"/>
      <c r="M148" s="417"/>
      <c r="N148" s="417"/>
      <c r="O148" s="417"/>
      <c r="P148" s="419"/>
      <c r="Q148" s="418"/>
      <c r="R148" s="417"/>
      <c r="S148" s="417"/>
      <c r="T148" s="417"/>
      <c r="U148" s="417"/>
      <c r="V148" s="419"/>
      <c r="W148" s="418"/>
      <c r="X148" s="419"/>
      <c r="Y148" s="418"/>
      <c r="Z148" s="417"/>
      <c r="AA148" s="417"/>
      <c r="AB148" s="417"/>
      <c r="AC148" s="417"/>
      <c r="AD148" s="419"/>
      <c r="AE148" s="158"/>
      <c r="AF148" s="174"/>
      <c r="AG148" s="559"/>
      <c r="AH148" s="546">
        <f>SUM(AL148:AN148)</f>
        <v>0</v>
      </c>
      <c r="AI148" s="84" t="s">
        <v>77</v>
      </c>
      <c r="AJ148" s="75" t="s">
        <v>77</v>
      </c>
      <c r="AK148" s="85" t="s">
        <v>77</v>
      </c>
      <c r="AL148" s="82"/>
      <c r="AM148" s="75"/>
      <c r="AN148" s="76"/>
      <c r="AO148" s="82" t="s">
        <v>75</v>
      </c>
      <c r="AP148" s="75" t="s">
        <v>75</v>
      </c>
      <c r="AQ148" s="75" t="s">
        <v>75</v>
      </c>
      <c r="AR148" s="75" t="s">
        <v>75</v>
      </c>
      <c r="AS148" s="76" t="s">
        <v>75</v>
      </c>
      <c r="AT148" s="86">
        <f t="shared" si="191"/>
        <v>0</v>
      </c>
      <c r="AU148" s="417"/>
      <c r="AV148" s="417"/>
      <c r="AW148" s="417"/>
      <c r="AX148" s="417"/>
      <c r="AY148" s="417"/>
      <c r="AZ148" s="417"/>
      <c r="BA148" s="417"/>
      <c r="BB148" s="417"/>
      <c r="BC148" s="511"/>
    </row>
    <row r="149" spans="1:55" ht="33.75" customHeight="1" x14ac:dyDescent="0.3">
      <c r="A149" s="702"/>
      <c r="B149" s="190" t="s">
        <v>78</v>
      </c>
      <c r="C149" s="678"/>
      <c r="D149" s="672"/>
      <c r="E149" s="73">
        <f t="shared" si="188"/>
        <v>0</v>
      </c>
      <c r="F149" s="74">
        <f t="shared" si="189"/>
        <v>0</v>
      </c>
      <c r="G149" s="75"/>
      <c r="H149" s="75"/>
      <c r="I149" s="75"/>
      <c r="J149" s="85"/>
      <c r="K149" s="510">
        <f t="shared" si="190"/>
        <v>0</v>
      </c>
      <c r="L149" s="417"/>
      <c r="M149" s="417"/>
      <c r="N149" s="417"/>
      <c r="O149" s="417"/>
      <c r="P149" s="419"/>
      <c r="Q149" s="418"/>
      <c r="R149" s="417"/>
      <c r="S149" s="417"/>
      <c r="T149" s="417"/>
      <c r="U149" s="417"/>
      <c r="V149" s="419"/>
      <c r="W149" s="418"/>
      <c r="X149" s="419"/>
      <c r="Y149" s="418"/>
      <c r="Z149" s="417"/>
      <c r="AA149" s="417"/>
      <c r="AB149" s="417"/>
      <c r="AC149" s="417"/>
      <c r="AD149" s="419"/>
      <c r="AE149" s="158"/>
      <c r="AF149" s="174"/>
      <c r="AG149" s="559"/>
      <c r="AH149" s="546">
        <f>SUM(AI149:AK149)</f>
        <v>0</v>
      </c>
      <c r="AI149" s="84"/>
      <c r="AJ149" s="75"/>
      <c r="AK149" s="76"/>
      <c r="AL149" s="82" t="s">
        <v>75</v>
      </c>
      <c r="AM149" s="75" t="s">
        <v>75</v>
      </c>
      <c r="AN149" s="85" t="s">
        <v>75</v>
      </c>
      <c r="AO149" s="82" t="s">
        <v>75</v>
      </c>
      <c r="AP149" s="75" t="s">
        <v>75</v>
      </c>
      <c r="AQ149" s="75" t="s">
        <v>75</v>
      </c>
      <c r="AR149" s="75" t="s">
        <v>75</v>
      </c>
      <c r="AS149" s="76" t="s">
        <v>75</v>
      </c>
      <c r="AT149" s="86">
        <f t="shared" si="191"/>
        <v>0</v>
      </c>
      <c r="AU149" s="417"/>
      <c r="AV149" s="417"/>
      <c r="AW149" s="417"/>
      <c r="AX149" s="417"/>
      <c r="AY149" s="417"/>
      <c r="AZ149" s="417"/>
      <c r="BA149" s="417"/>
      <c r="BB149" s="417"/>
      <c r="BC149" s="511"/>
    </row>
    <row r="150" spans="1:55" ht="33.75" customHeight="1" x14ac:dyDescent="0.3">
      <c r="A150" s="702"/>
      <c r="B150" s="190" t="s">
        <v>79</v>
      </c>
      <c r="C150" s="678"/>
      <c r="D150" s="672"/>
      <c r="E150" s="73">
        <f t="shared" si="188"/>
        <v>563</v>
      </c>
      <c r="F150" s="74">
        <f t="shared" si="189"/>
        <v>20</v>
      </c>
      <c r="G150" s="75">
        <f>SUM('Комунальні по юр. особам'!I948,'Комунальні по юр. особам'!I953,'Комунальні по юр. особам'!I958,'Комунальні по юр. особам'!I963)</f>
        <v>18</v>
      </c>
      <c r="H150" s="75">
        <f>SUM('Комунальні по юр. особам'!J948,'Комунальні по юр. особам'!J953,'Комунальні по юр. особам'!J958,'Комунальні по юр. особам'!J963)</f>
        <v>2</v>
      </c>
      <c r="I150" s="75"/>
      <c r="J150" s="85"/>
      <c r="K150" s="510">
        <f t="shared" si="190"/>
        <v>548</v>
      </c>
      <c r="L150" s="417">
        <f>SUM('Комунальні по юр. особам'!N948,'Комунальні по юр. особам'!N953,'Комунальні по юр. особам'!N958,'Комунальні по юр. особам'!N963)</f>
        <v>423</v>
      </c>
      <c r="M150" s="417"/>
      <c r="N150" s="417"/>
      <c r="O150" s="417"/>
      <c r="P150" s="419">
        <f>SUM('Комунальні по юр. особам'!R948,'Комунальні по юр. особам'!R953,'Комунальні по юр. особам'!R958,'Комунальні по юр. особам'!R963)</f>
        <v>125</v>
      </c>
      <c r="Q150" s="418">
        <f>SUM('Комунальні по юр. особам'!S948,'Комунальні по юр. особам'!S953,'Комунальні по юр. особам'!S958,'Комунальні по юр. особам'!S963)</f>
        <v>80</v>
      </c>
      <c r="R150" s="417"/>
      <c r="S150" s="417"/>
      <c r="T150" s="417">
        <f>SUM('Комунальні по юр. особам'!V948,'Комунальні по юр. особам'!V953,'Комунальні по юр. особам'!V958,'Комунальні по юр. особам'!V963)</f>
        <v>424</v>
      </c>
      <c r="U150" s="417">
        <f>SUM('Комунальні по юр. особам'!W948,'Комунальні по юр. особам'!W953,'Комунальні по юр. особам'!W958,'Комунальні по юр. особам'!W963)</f>
        <v>44</v>
      </c>
      <c r="V150" s="419"/>
      <c r="W150" s="418">
        <f>SUM('Комунальні по юр. особам'!Y948,'Комунальні по юр. особам'!Y953,'Комунальні по юр. особам'!Y958,'Комунальні по юр. особам'!Y963)</f>
        <v>472</v>
      </c>
      <c r="X150" s="419">
        <f>SUM('Комунальні по юр. особам'!Z948,'Комунальні по юр. особам'!Z953,'Комунальні по юр. особам'!Z958,'Комунальні по юр. особам'!Z963)</f>
        <v>76</v>
      </c>
      <c r="Y150" s="418"/>
      <c r="Z150" s="417">
        <f>SUM('Комунальні по юр. особам'!AB948,'Комунальні по юр. особам'!AB953,'Комунальні по юр. особам'!AB958,'Комунальні по юр. особам'!AB963)</f>
        <v>247</v>
      </c>
      <c r="AA150" s="417">
        <f>SUM('Комунальні по юр. особам'!AC948,'Комунальні по юр. особам'!AC953,'Комунальні по юр. особам'!AC958,'Комунальні по юр. особам'!AC963)</f>
        <v>243</v>
      </c>
      <c r="AB150" s="417">
        <f>SUM('Комунальні по юр. особам'!AD948,'Комунальні по юр. особам'!AD953,'Комунальні по юр. особам'!AD958,'Комунальні по юр. особам'!AD963)</f>
        <v>36</v>
      </c>
      <c r="AC150" s="417">
        <f>SUM('Комунальні по юр. особам'!AE948,'Комунальні по юр. особам'!AE953,'Комунальні по юр. особам'!AE958,'Комунальні по юр. особам'!AE963)</f>
        <v>364</v>
      </c>
      <c r="AD150" s="419">
        <f>SUM('Комунальні по юр. особам'!AF948,'Комунальні по юр. особам'!AF953,'Комунальні по юр. особам'!AF958,'Комунальні по юр. особам'!AF963)</f>
        <v>62</v>
      </c>
      <c r="AE150" s="158">
        <f>AVERAGE('Комунальні по юр. особам'!AG948,'Комунальні по юр. особам'!AG953,'Комунальні по юр. особам'!AG958,'Комунальні по юр. особам'!AG963)</f>
        <v>40.104166666666664</v>
      </c>
      <c r="AF150" s="174">
        <f>AVERAGE('Комунальні по юр. особам'!AH948,'Комунальні по юр. особам'!AH953,'Комунальні по юр. особам'!AH958,'Комунальні по юр. особам'!AH963)</f>
        <v>21.949999999999996</v>
      </c>
      <c r="AG150" s="559">
        <f>AVERAGE('Комунальні по юр. особам'!AI948,'Комунальні по юр. особам'!AI953,'Комунальні по юр. особам'!AI958,'Комунальні по юр. особам'!AI963)</f>
        <v>107.125</v>
      </c>
      <c r="AH150" s="547">
        <f>SUM(AO150:AS150)</f>
        <v>548</v>
      </c>
      <c r="AI150" s="84" t="s">
        <v>77</v>
      </c>
      <c r="AJ150" s="75" t="s">
        <v>77</v>
      </c>
      <c r="AK150" s="85" t="s">
        <v>77</v>
      </c>
      <c r="AL150" s="82" t="s">
        <v>75</v>
      </c>
      <c r="AM150" s="75" t="s">
        <v>75</v>
      </c>
      <c r="AN150" s="85" t="s">
        <v>75</v>
      </c>
      <c r="AO150" s="122">
        <f>SUM('Комунальні по юр. особам'!AQ948,'Комунальні по юр. особам'!AQ953,'Комунальні по юр. особам'!AQ958,'Комунальні по юр. особам'!AQ963)</f>
        <v>23</v>
      </c>
      <c r="AP150" s="123">
        <f>SUM('Комунальні по юр. особам'!AR948,'Комунальні по юр. особам'!AR953,'Комунальні по юр. особам'!AR958,'Комунальні по юр. особам'!AR963)</f>
        <v>69</v>
      </c>
      <c r="AQ150" s="123">
        <f>SUM('Комунальні по юр. особам'!AS948,'Комунальні по юр. особам'!AS953,'Комунальні по юр. особам'!AS958,'Комунальні по юр. особам'!AS963)</f>
        <v>257</v>
      </c>
      <c r="AR150" s="123">
        <f>SUM('Комунальні по юр. особам'!AT948,'Комунальні по юр. особам'!AT953,'Комунальні по юр. особам'!AT958,'Комунальні по юр. особам'!AT963)</f>
        <v>192</v>
      </c>
      <c r="AS150" s="154">
        <f>SUM('Комунальні по юр. особам'!AU948,'Комунальні по юр. особам'!AU953,'Комунальні по юр. особам'!AU958,'Комунальні по юр. особам'!AU963)</f>
        <v>7</v>
      </c>
      <c r="AT150" s="86">
        <f t="shared" si="191"/>
        <v>15</v>
      </c>
      <c r="AU150" s="417"/>
      <c r="AV150" s="417"/>
      <c r="AW150" s="417">
        <f>SUM('Комунальні по юр. особам'!AY948,'Комунальні по юр. особам'!AY953,'Комунальні по юр. особам'!AY958,'Комунальні по юр. особам'!AY963)</f>
        <v>3</v>
      </c>
      <c r="AX150" s="417">
        <f>SUM('Комунальні по юр. особам'!AZ948,'Комунальні по юр. особам'!AZ953,'Комунальні по юр. особам'!AZ958,'Комунальні по юр. особам'!AZ963)</f>
        <v>3</v>
      </c>
      <c r="AY150" s="417">
        <f>SUM('Комунальні по юр. особам'!BA948,'Комунальні по юр. особам'!BA953,'Комунальні по юр. особам'!BA958,'Комунальні по юр. особам'!BA963)</f>
        <v>1</v>
      </c>
      <c r="AZ150" s="417"/>
      <c r="BA150" s="417">
        <f>SUM('Комунальні по юр. особам'!BC948,'Комунальні по юр. особам'!BC953,'Комунальні по юр. особам'!BC958,'Комунальні по юр. особам'!BC963)</f>
        <v>1</v>
      </c>
      <c r="BB150" s="417">
        <f>SUM('Комунальні по юр. особам'!BD948,'Комунальні по юр. особам'!BD953,'Комунальні по юр. особам'!BD958,'Комунальні по юр. особам'!BD963)</f>
        <v>3</v>
      </c>
      <c r="BC150" s="511">
        <f>SUM('Комунальні по юр. особам'!BE948,'Комунальні по юр. особам'!BE953,'Комунальні по юр. особам'!BE958,'Комунальні по юр. особам'!BE963)</f>
        <v>4</v>
      </c>
    </row>
    <row r="151" spans="1:55" ht="33.75" customHeight="1" thickBot="1" x14ac:dyDescent="0.35">
      <c r="A151" s="702"/>
      <c r="B151" s="191" t="s">
        <v>80</v>
      </c>
      <c r="C151" s="678"/>
      <c r="D151" s="734"/>
      <c r="E151" s="128">
        <f t="shared" si="188"/>
        <v>0</v>
      </c>
      <c r="F151" s="129">
        <f t="shared" si="189"/>
        <v>0</v>
      </c>
      <c r="G151" s="424"/>
      <c r="H151" s="424"/>
      <c r="I151" s="424"/>
      <c r="J151" s="163"/>
      <c r="K151" s="513">
        <f t="shared" si="190"/>
        <v>0</v>
      </c>
      <c r="L151" s="421"/>
      <c r="M151" s="421"/>
      <c r="N151" s="421"/>
      <c r="O151" s="421"/>
      <c r="P151" s="423"/>
      <c r="Q151" s="422"/>
      <c r="R151" s="421"/>
      <c r="S151" s="421"/>
      <c r="T151" s="421"/>
      <c r="U151" s="421"/>
      <c r="V151" s="423"/>
      <c r="W151" s="422"/>
      <c r="X151" s="423"/>
      <c r="Y151" s="101"/>
      <c r="Z151" s="424"/>
      <c r="AA151" s="424"/>
      <c r="AB151" s="424"/>
      <c r="AC151" s="424"/>
      <c r="AD151" s="102"/>
      <c r="AE151" s="425"/>
      <c r="AF151" s="426"/>
      <c r="AG151" s="560"/>
      <c r="AH151" s="548">
        <f>SUM(AO151:AS151)</f>
        <v>0</v>
      </c>
      <c r="AI151" s="105" t="s">
        <v>75</v>
      </c>
      <c r="AJ151" s="92" t="s">
        <v>75</v>
      </c>
      <c r="AK151" s="106" t="s">
        <v>75</v>
      </c>
      <c r="AL151" s="103" t="s">
        <v>75</v>
      </c>
      <c r="AM151" s="92" t="s">
        <v>77</v>
      </c>
      <c r="AN151" s="106" t="s">
        <v>77</v>
      </c>
      <c r="AO151" s="427"/>
      <c r="AP151" s="428"/>
      <c r="AQ151" s="428"/>
      <c r="AR151" s="428"/>
      <c r="AS151" s="429"/>
      <c r="AT151" s="514">
        <f t="shared" si="191"/>
        <v>0</v>
      </c>
      <c r="AU151" s="421"/>
      <c r="AV151" s="421"/>
      <c r="AW151" s="421"/>
      <c r="AX151" s="421"/>
      <c r="AY151" s="421"/>
      <c r="AZ151" s="421"/>
      <c r="BA151" s="421"/>
      <c r="BB151" s="421"/>
      <c r="BC151" s="515"/>
    </row>
    <row r="152" spans="1:55" ht="33.75" customHeight="1" thickBot="1" x14ac:dyDescent="0.35">
      <c r="A152" s="703"/>
      <c r="B152" s="766" t="s">
        <v>478</v>
      </c>
      <c r="C152" s="695"/>
      <c r="D152" s="767"/>
      <c r="E152" s="431">
        <f t="shared" ref="E152:AD152" si="192">SUM(E147:E151)</f>
        <v>605</v>
      </c>
      <c r="F152" s="432">
        <f t="shared" si="192"/>
        <v>20</v>
      </c>
      <c r="G152" s="430">
        <f t="shared" si="192"/>
        <v>18</v>
      </c>
      <c r="H152" s="430">
        <f t="shared" si="192"/>
        <v>2</v>
      </c>
      <c r="I152" s="430">
        <f t="shared" si="192"/>
        <v>0</v>
      </c>
      <c r="J152" s="434">
        <f t="shared" si="192"/>
        <v>0</v>
      </c>
      <c r="K152" s="538">
        <f t="shared" si="192"/>
        <v>589</v>
      </c>
      <c r="L152" s="437">
        <f t="shared" si="192"/>
        <v>462</v>
      </c>
      <c r="M152" s="430">
        <f t="shared" si="192"/>
        <v>0</v>
      </c>
      <c r="N152" s="430">
        <f t="shared" si="192"/>
        <v>0</v>
      </c>
      <c r="O152" s="430">
        <f t="shared" si="192"/>
        <v>0</v>
      </c>
      <c r="P152" s="431">
        <f t="shared" si="192"/>
        <v>127</v>
      </c>
      <c r="Q152" s="432">
        <f t="shared" si="192"/>
        <v>81</v>
      </c>
      <c r="R152" s="430">
        <f t="shared" si="192"/>
        <v>0</v>
      </c>
      <c r="S152" s="430">
        <f t="shared" si="192"/>
        <v>0</v>
      </c>
      <c r="T152" s="430">
        <f t="shared" si="192"/>
        <v>452</v>
      </c>
      <c r="U152" s="430">
        <f t="shared" si="192"/>
        <v>56</v>
      </c>
      <c r="V152" s="431">
        <f t="shared" si="192"/>
        <v>0</v>
      </c>
      <c r="W152" s="432">
        <f t="shared" si="192"/>
        <v>505</v>
      </c>
      <c r="X152" s="431">
        <f t="shared" si="192"/>
        <v>84</v>
      </c>
      <c r="Y152" s="432">
        <f t="shared" si="192"/>
        <v>0</v>
      </c>
      <c r="Z152" s="430">
        <f t="shared" si="192"/>
        <v>269</v>
      </c>
      <c r="AA152" s="430">
        <f t="shared" si="192"/>
        <v>263</v>
      </c>
      <c r="AB152" s="430">
        <f t="shared" si="192"/>
        <v>41</v>
      </c>
      <c r="AC152" s="430">
        <f t="shared" si="192"/>
        <v>394</v>
      </c>
      <c r="AD152" s="430">
        <f t="shared" si="192"/>
        <v>66</v>
      </c>
      <c r="AE152" s="435">
        <f>AVERAGE(AE147:AE151)</f>
        <v>39.302083333333329</v>
      </c>
      <c r="AF152" s="436">
        <f t="shared" ref="AF152:AG152" si="193">AVERAGE(AF147:AF151)</f>
        <v>19.174999999999997</v>
      </c>
      <c r="AG152" s="501">
        <f t="shared" si="193"/>
        <v>59.037500000000001</v>
      </c>
      <c r="AH152" s="432">
        <f t="shared" ref="AH152:BC152" si="194">SUM(AH147:AH151)</f>
        <v>589</v>
      </c>
      <c r="AI152" s="430">
        <f t="shared" si="194"/>
        <v>0</v>
      </c>
      <c r="AJ152" s="430">
        <f t="shared" si="194"/>
        <v>0</v>
      </c>
      <c r="AK152" s="431">
        <f t="shared" si="194"/>
        <v>0</v>
      </c>
      <c r="AL152" s="432">
        <f t="shared" si="194"/>
        <v>6</v>
      </c>
      <c r="AM152" s="430">
        <f t="shared" si="194"/>
        <v>32</v>
      </c>
      <c r="AN152" s="431">
        <f t="shared" si="194"/>
        <v>3</v>
      </c>
      <c r="AO152" s="432">
        <f t="shared" si="194"/>
        <v>23</v>
      </c>
      <c r="AP152" s="430">
        <f t="shared" si="194"/>
        <v>69</v>
      </c>
      <c r="AQ152" s="430">
        <f t="shared" si="194"/>
        <v>257</v>
      </c>
      <c r="AR152" s="430">
        <f t="shared" si="194"/>
        <v>192</v>
      </c>
      <c r="AS152" s="434">
        <f t="shared" si="194"/>
        <v>7</v>
      </c>
      <c r="AT152" s="538">
        <f t="shared" si="194"/>
        <v>16</v>
      </c>
      <c r="AU152" s="437">
        <f t="shared" si="194"/>
        <v>0</v>
      </c>
      <c r="AV152" s="430">
        <f t="shared" si="194"/>
        <v>0</v>
      </c>
      <c r="AW152" s="430">
        <f t="shared" si="194"/>
        <v>3</v>
      </c>
      <c r="AX152" s="430">
        <f t="shared" si="194"/>
        <v>3</v>
      </c>
      <c r="AY152" s="430">
        <f t="shared" si="194"/>
        <v>1</v>
      </c>
      <c r="AZ152" s="430">
        <f t="shared" si="194"/>
        <v>0</v>
      </c>
      <c r="BA152" s="430">
        <f t="shared" si="194"/>
        <v>1</v>
      </c>
      <c r="BB152" s="430">
        <f t="shared" si="194"/>
        <v>3</v>
      </c>
      <c r="BC152" s="494">
        <f t="shared" si="194"/>
        <v>5</v>
      </c>
    </row>
    <row r="153" spans="1:55" ht="14.25" customHeight="1" x14ac:dyDescent="0.3">
      <c r="A153" s="177"/>
    </row>
    <row r="154" spans="1:55" ht="14.25" customHeight="1" x14ac:dyDescent="0.3">
      <c r="A154" s="177"/>
    </row>
    <row r="155" spans="1:55" ht="14.25" customHeight="1" x14ac:dyDescent="0.3">
      <c r="A155" s="177"/>
    </row>
    <row r="156" spans="1:55" ht="14.25" customHeight="1" x14ac:dyDescent="0.3">
      <c r="A156" s="177"/>
    </row>
    <row r="157" spans="1:55" ht="14.25" customHeight="1" x14ac:dyDescent="0.3">
      <c r="A157" s="177"/>
    </row>
    <row r="158" spans="1:55" ht="14.25" customHeight="1" x14ac:dyDescent="0.3">
      <c r="A158" s="177"/>
    </row>
    <row r="159" spans="1:55" ht="14.25" customHeight="1" x14ac:dyDescent="0.3">
      <c r="A159" s="177"/>
    </row>
    <row r="160" spans="1:55" ht="14.25" customHeight="1" x14ac:dyDescent="0.3">
      <c r="A160" s="177"/>
    </row>
    <row r="161" spans="1:1" ht="14.25" customHeight="1" x14ac:dyDescent="0.3">
      <c r="A161" s="177"/>
    </row>
    <row r="162" spans="1:1" ht="14.25" customHeight="1" x14ac:dyDescent="0.3">
      <c r="A162" s="177"/>
    </row>
    <row r="163" spans="1:1" ht="14.25" customHeight="1" x14ac:dyDescent="0.3">
      <c r="A163" s="177"/>
    </row>
    <row r="164" spans="1:1" ht="14.25" customHeight="1" x14ac:dyDescent="0.3">
      <c r="A164" s="177"/>
    </row>
    <row r="165" spans="1:1" ht="14.25" customHeight="1" x14ac:dyDescent="0.3">
      <c r="A165" s="177"/>
    </row>
    <row r="166" spans="1:1" ht="14.25" customHeight="1" x14ac:dyDescent="0.3">
      <c r="A166" s="177"/>
    </row>
    <row r="167" spans="1:1" ht="14.25" customHeight="1" x14ac:dyDescent="0.3">
      <c r="A167" s="177"/>
    </row>
    <row r="168" spans="1:1" ht="14.25" customHeight="1" x14ac:dyDescent="0.3">
      <c r="A168" s="177"/>
    </row>
    <row r="169" spans="1:1" ht="14.25" customHeight="1" x14ac:dyDescent="0.3">
      <c r="A169" s="177"/>
    </row>
    <row r="170" spans="1:1" ht="14.25" customHeight="1" x14ac:dyDescent="0.3">
      <c r="A170" s="177"/>
    </row>
    <row r="171" spans="1:1" ht="14.25" customHeight="1" x14ac:dyDescent="0.3">
      <c r="A171" s="177"/>
    </row>
    <row r="172" spans="1:1" ht="14.25" customHeight="1" x14ac:dyDescent="0.3">
      <c r="A172" s="177"/>
    </row>
    <row r="173" spans="1:1" ht="14.25" customHeight="1" x14ac:dyDescent="0.3">
      <c r="A173" s="177"/>
    </row>
    <row r="174" spans="1:1" ht="14.25" customHeight="1" x14ac:dyDescent="0.3">
      <c r="A174" s="177"/>
    </row>
    <row r="175" spans="1:1" ht="14.25" customHeight="1" x14ac:dyDescent="0.3">
      <c r="A175" s="177"/>
    </row>
    <row r="176" spans="1:1" ht="14.25" customHeight="1" x14ac:dyDescent="0.3">
      <c r="A176" s="177"/>
    </row>
    <row r="177" spans="1:1" ht="14.25" customHeight="1" x14ac:dyDescent="0.3">
      <c r="A177" s="177"/>
    </row>
    <row r="178" spans="1:1" ht="14.25" customHeight="1" x14ac:dyDescent="0.3">
      <c r="A178" s="177"/>
    </row>
    <row r="179" spans="1:1" ht="14.25" customHeight="1" x14ac:dyDescent="0.3">
      <c r="A179" s="177"/>
    </row>
    <row r="180" spans="1:1" ht="14.25" customHeight="1" x14ac:dyDescent="0.3">
      <c r="A180" s="177"/>
    </row>
    <row r="181" spans="1:1" ht="14.25" customHeight="1" x14ac:dyDescent="0.3">
      <c r="A181" s="177"/>
    </row>
    <row r="182" spans="1:1" ht="14.25" customHeight="1" x14ac:dyDescent="0.3">
      <c r="A182" s="177"/>
    </row>
    <row r="183" spans="1:1" ht="14.25" customHeight="1" x14ac:dyDescent="0.3">
      <c r="A183" s="177"/>
    </row>
    <row r="184" spans="1:1" ht="14.25" customHeight="1" x14ac:dyDescent="0.3">
      <c r="A184" s="177"/>
    </row>
    <row r="185" spans="1:1" ht="14.25" customHeight="1" x14ac:dyDescent="0.3">
      <c r="A185" s="177"/>
    </row>
    <row r="186" spans="1:1" ht="14.25" customHeight="1" x14ac:dyDescent="0.3">
      <c r="A186" s="177"/>
    </row>
    <row r="187" spans="1:1" ht="14.25" customHeight="1" x14ac:dyDescent="0.3">
      <c r="A187" s="177"/>
    </row>
    <row r="188" spans="1:1" ht="14.25" customHeight="1" x14ac:dyDescent="0.3">
      <c r="A188" s="177"/>
    </row>
    <row r="189" spans="1:1" ht="14.25" customHeight="1" x14ac:dyDescent="0.3">
      <c r="A189" s="177"/>
    </row>
    <row r="190" spans="1:1" ht="14.25" customHeight="1" x14ac:dyDescent="0.3">
      <c r="A190" s="177"/>
    </row>
    <row r="191" spans="1:1" ht="14.25" customHeight="1" x14ac:dyDescent="0.3">
      <c r="A191" s="177"/>
    </row>
    <row r="192" spans="1:1" ht="14.25" customHeight="1" x14ac:dyDescent="0.3">
      <c r="A192" s="177"/>
    </row>
    <row r="193" spans="1:1" ht="14.25" customHeight="1" x14ac:dyDescent="0.3">
      <c r="A193" s="177"/>
    </row>
    <row r="194" spans="1:1" ht="14.25" customHeight="1" x14ac:dyDescent="0.3">
      <c r="A194" s="177"/>
    </row>
    <row r="195" spans="1:1" ht="14.25" customHeight="1" x14ac:dyDescent="0.3">
      <c r="A195" s="177"/>
    </row>
    <row r="196" spans="1:1" ht="14.25" customHeight="1" x14ac:dyDescent="0.3">
      <c r="A196" s="177"/>
    </row>
    <row r="197" spans="1:1" ht="14.25" customHeight="1" x14ac:dyDescent="0.3">
      <c r="A197" s="177"/>
    </row>
    <row r="198" spans="1:1" ht="14.25" customHeight="1" x14ac:dyDescent="0.3">
      <c r="A198" s="177"/>
    </row>
    <row r="199" spans="1:1" ht="14.25" customHeight="1" x14ac:dyDescent="0.3">
      <c r="A199" s="177"/>
    </row>
    <row r="200" spans="1:1" ht="14.25" customHeight="1" x14ac:dyDescent="0.3">
      <c r="A200" s="177"/>
    </row>
    <row r="201" spans="1:1" ht="14.25" customHeight="1" x14ac:dyDescent="0.3">
      <c r="A201" s="177"/>
    </row>
    <row r="202" spans="1:1" ht="14.25" customHeight="1" x14ac:dyDescent="0.3">
      <c r="A202" s="177"/>
    </row>
    <row r="203" spans="1:1" ht="14.25" customHeight="1" x14ac:dyDescent="0.3">
      <c r="A203" s="177"/>
    </row>
    <row r="204" spans="1:1" ht="14.25" customHeight="1" x14ac:dyDescent="0.3">
      <c r="A204" s="177"/>
    </row>
    <row r="205" spans="1:1" ht="14.25" customHeight="1" x14ac:dyDescent="0.3">
      <c r="A205" s="177"/>
    </row>
    <row r="206" spans="1:1" ht="14.25" customHeight="1" x14ac:dyDescent="0.3">
      <c r="A206" s="177"/>
    </row>
    <row r="207" spans="1:1" ht="14.25" customHeight="1" x14ac:dyDescent="0.3">
      <c r="A207" s="177"/>
    </row>
    <row r="208" spans="1:1" ht="14.25" customHeight="1" x14ac:dyDescent="0.3">
      <c r="A208" s="177"/>
    </row>
    <row r="209" spans="1:1" ht="14.25" customHeight="1" x14ac:dyDescent="0.3">
      <c r="A209" s="177"/>
    </row>
    <row r="210" spans="1:1" ht="14.25" customHeight="1" x14ac:dyDescent="0.3">
      <c r="A210" s="177"/>
    </row>
    <row r="211" spans="1:1" ht="14.25" customHeight="1" x14ac:dyDescent="0.3">
      <c r="A211" s="177"/>
    </row>
    <row r="212" spans="1:1" ht="14.25" customHeight="1" x14ac:dyDescent="0.3">
      <c r="A212" s="177"/>
    </row>
    <row r="213" spans="1:1" ht="14.25" customHeight="1" x14ac:dyDescent="0.3">
      <c r="A213" s="177"/>
    </row>
    <row r="214" spans="1:1" ht="14.25" customHeight="1" x14ac:dyDescent="0.3">
      <c r="A214" s="177"/>
    </row>
    <row r="215" spans="1:1" ht="14.25" customHeight="1" x14ac:dyDescent="0.3">
      <c r="A215" s="177"/>
    </row>
    <row r="216" spans="1:1" ht="14.25" customHeight="1" x14ac:dyDescent="0.3">
      <c r="A216" s="177"/>
    </row>
    <row r="217" spans="1:1" ht="14.25" customHeight="1" x14ac:dyDescent="0.3">
      <c r="A217" s="177"/>
    </row>
    <row r="218" spans="1:1" ht="14.25" customHeight="1" x14ac:dyDescent="0.3">
      <c r="A218" s="177"/>
    </row>
    <row r="219" spans="1:1" ht="14.25" customHeight="1" x14ac:dyDescent="0.3">
      <c r="A219" s="177"/>
    </row>
    <row r="220" spans="1:1" ht="14.25" customHeight="1" x14ac:dyDescent="0.3">
      <c r="A220" s="177"/>
    </row>
    <row r="221" spans="1:1" ht="14.25" customHeight="1" x14ac:dyDescent="0.3">
      <c r="A221" s="177"/>
    </row>
    <row r="222" spans="1:1" ht="14.25" customHeight="1" x14ac:dyDescent="0.3">
      <c r="A222" s="177"/>
    </row>
    <row r="223" spans="1:1" ht="14.25" customHeight="1" x14ac:dyDescent="0.3">
      <c r="A223" s="177"/>
    </row>
    <row r="224" spans="1:1" ht="14.25" customHeight="1" x14ac:dyDescent="0.3">
      <c r="A224" s="177"/>
    </row>
    <row r="225" spans="1:1" ht="14.25" customHeight="1" x14ac:dyDescent="0.3">
      <c r="A225" s="177"/>
    </row>
    <row r="226" spans="1:1" ht="14.25" customHeight="1" x14ac:dyDescent="0.3">
      <c r="A226" s="177"/>
    </row>
    <row r="227" spans="1:1" ht="14.25" customHeight="1" x14ac:dyDescent="0.3">
      <c r="A227" s="177"/>
    </row>
    <row r="228" spans="1:1" ht="14.25" customHeight="1" x14ac:dyDescent="0.3">
      <c r="A228" s="177"/>
    </row>
    <row r="229" spans="1:1" ht="14.25" customHeight="1" x14ac:dyDescent="0.3">
      <c r="A229" s="177"/>
    </row>
    <row r="230" spans="1:1" ht="14.25" customHeight="1" x14ac:dyDescent="0.3">
      <c r="A230" s="177"/>
    </row>
    <row r="231" spans="1:1" ht="14.25" customHeight="1" x14ac:dyDescent="0.3">
      <c r="A231" s="177"/>
    </row>
    <row r="232" spans="1:1" ht="14.25" customHeight="1" x14ac:dyDescent="0.3">
      <c r="A232" s="177"/>
    </row>
    <row r="233" spans="1:1" ht="14.25" customHeight="1" x14ac:dyDescent="0.3">
      <c r="A233" s="177"/>
    </row>
    <row r="234" spans="1:1" ht="14.25" customHeight="1" x14ac:dyDescent="0.3">
      <c r="A234" s="177"/>
    </row>
    <row r="235" spans="1:1" ht="14.25" customHeight="1" x14ac:dyDescent="0.3">
      <c r="A235" s="177"/>
    </row>
    <row r="236" spans="1:1" ht="14.25" customHeight="1" x14ac:dyDescent="0.3">
      <c r="A236" s="177"/>
    </row>
    <row r="237" spans="1:1" ht="14.25" customHeight="1" x14ac:dyDescent="0.3">
      <c r="A237" s="177"/>
    </row>
    <row r="238" spans="1:1" ht="14.25" customHeight="1" x14ac:dyDescent="0.3">
      <c r="A238" s="177"/>
    </row>
    <row r="239" spans="1:1" ht="14.25" customHeight="1" x14ac:dyDescent="0.3">
      <c r="A239" s="177"/>
    </row>
    <row r="240" spans="1:1" ht="14.25" customHeight="1" x14ac:dyDescent="0.3">
      <c r="A240" s="177"/>
    </row>
    <row r="241" spans="1:1" ht="14.25" customHeight="1" x14ac:dyDescent="0.3">
      <c r="A241" s="177"/>
    </row>
    <row r="242" spans="1:1" ht="14.25" customHeight="1" x14ac:dyDescent="0.3">
      <c r="A242" s="177"/>
    </row>
    <row r="243" spans="1:1" ht="14.25" customHeight="1" x14ac:dyDescent="0.3">
      <c r="A243" s="177"/>
    </row>
    <row r="244" spans="1:1" ht="14.25" customHeight="1" x14ac:dyDescent="0.3">
      <c r="A244" s="177"/>
    </row>
    <row r="245" spans="1:1" ht="14.25" customHeight="1" x14ac:dyDescent="0.3">
      <c r="A245" s="177"/>
    </row>
    <row r="246" spans="1:1" ht="14.25" customHeight="1" x14ac:dyDescent="0.3">
      <c r="A246" s="177"/>
    </row>
    <row r="247" spans="1:1" ht="14.25" customHeight="1" x14ac:dyDescent="0.3">
      <c r="A247" s="177"/>
    </row>
    <row r="248" spans="1:1" ht="14.25" customHeight="1" x14ac:dyDescent="0.3">
      <c r="A248" s="177"/>
    </row>
    <row r="249" spans="1:1" ht="14.25" customHeight="1" x14ac:dyDescent="0.3">
      <c r="A249" s="177"/>
    </row>
    <row r="250" spans="1:1" ht="14.25" customHeight="1" x14ac:dyDescent="0.3">
      <c r="A250" s="177"/>
    </row>
    <row r="251" spans="1:1" ht="14.25" customHeight="1" x14ac:dyDescent="0.3">
      <c r="A251" s="177"/>
    </row>
    <row r="252" spans="1:1" ht="14.25" customHeight="1" x14ac:dyDescent="0.3">
      <c r="A252" s="177"/>
    </row>
    <row r="253" spans="1:1" ht="14.25" customHeight="1" x14ac:dyDescent="0.3">
      <c r="A253" s="177"/>
    </row>
    <row r="254" spans="1:1" ht="14.25" customHeight="1" x14ac:dyDescent="0.3">
      <c r="A254" s="177"/>
    </row>
    <row r="255" spans="1:1" ht="14.25" customHeight="1" x14ac:dyDescent="0.3">
      <c r="A255" s="177"/>
    </row>
    <row r="256" spans="1:1" ht="14.25" customHeight="1" x14ac:dyDescent="0.3">
      <c r="A256" s="177"/>
    </row>
    <row r="257" spans="1:1" ht="14.25" customHeight="1" x14ac:dyDescent="0.3">
      <c r="A257" s="177"/>
    </row>
    <row r="258" spans="1:1" ht="14.25" customHeight="1" x14ac:dyDescent="0.3">
      <c r="A258" s="177"/>
    </row>
    <row r="259" spans="1:1" ht="14.25" customHeight="1" x14ac:dyDescent="0.3">
      <c r="A259" s="177"/>
    </row>
    <row r="260" spans="1:1" ht="14.25" customHeight="1" x14ac:dyDescent="0.3">
      <c r="A260" s="177"/>
    </row>
    <row r="261" spans="1:1" ht="14.25" customHeight="1" x14ac:dyDescent="0.3">
      <c r="A261" s="177"/>
    </row>
    <row r="262" spans="1:1" ht="14.25" customHeight="1" x14ac:dyDescent="0.3">
      <c r="A262" s="177"/>
    </row>
    <row r="263" spans="1:1" ht="14.25" customHeight="1" x14ac:dyDescent="0.3">
      <c r="A263" s="177"/>
    </row>
    <row r="264" spans="1:1" ht="14.25" customHeight="1" x14ac:dyDescent="0.3">
      <c r="A264" s="177"/>
    </row>
    <row r="265" spans="1:1" ht="14.25" customHeight="1" x14ac:dyDescent="0.3">
      <c r="A265" s="177"/>
    </row>
    <row r="266" spans="1:1" ht="14.25" customHeight="1" x14ac:dyDescent="0.3">
      <c r="A266" s="177"/>
    </row>
    <row r="267" spans="1:1" ht="14.25" customHeight="1" x14ac:dyDescent="0.3">
      <c r="A267" s="177"/>
    </row>
    <row r="268" spans="1:1" ht="14.25" customHeight="1" x14ac:dyDescent="0.3">
      <c r="A268" s="177"/>
    </row>
    <row r="269" spans="1:1" ht="14.25" customHeight="1" x14ac:dyDescent="0.3">
      <c r="A269" s="177"/>
    </row>
    <row r="270" spans="1:1" ht="14.25" customHeight="1" x14ac:dyDescent="0.3">
      <c r="A270" s="177"/>
    </row>
    <row r="271" spans="1:1" ht="14.25" customHeight="1" x14ac:dyDescent="0.3">
      <c r="A271" s="177"/>
    </row>
    <row r="272" spans="1:1" ht="14.25" customHeight="1" x14ac:dyDescent="0.3">
      <c r="A272" s="177"/>
    </row>
    <row r="273" spans="1:1" ht="14.25" customHeight="1" x14ac:dyDescent="0.3">
      <c r="A273" s="177"/>
    </row>
    <row r="274" spans="1:1" ht="14.25" customHeight="1" x14ac:dyDescent="0.3">
      <c r="A274" s="177"/>
    </row>
    <row r="275" spans="1:1" ht="14.25" customHeight="1" x14ac:dyDescent="0.3">
      <c r="A275" s="177"/>
    </row>
    <row r="276" spans="1:1" ht="14.25" customHeight="1" x14ac:dyDescent="0.3">
      <c r="A276" s="177"/>
    </row>
    <row r="277" spans="1:1" ht="14.25" customHeight="1" x14ac:dyDescent="0.3">
      <c r="A277" s="177"/>
    </row>
    <row r="278" spans="1:1" ht="14.25" customHeight="1" x14ac:dyDescent="0.3">
      <c r="A278" s="177"/>
    </row>
    <row r="279" spans="1:1" ht="14.25" customHeight="1" x14ac:dyDescent="0.3">
      <c r="A279" s="177"/>
    </row>
    <row r="280" spans="1:1" ht="14.25" customHeight="1" x14ac:dyDescent="0.3">
      <c r="A280" s="177"/>
    </row>
    <row r="281" spans="1:1" ht="14.25" customHeight="1" x14ac:dyDescent="0.3">
      <c r="A281" s="177"/>
    </row>
    <row r="282" spans="1:1" ht="14.25" customHeight="1" x14ac:dyDescent="0.3">
      <c r="A282" s="177"/>
    </row>
    <row r="283" spans="1:1" ht="14.25" customHeight="1" x14ac:dyDescent="0.3">
      <c r="A283" s="177"/>
    </row>
    <row r="284" spans="1:1" ht="14.25" customHeight="1" x14ac:dyDescent="0.3">
      <c r="A284" s="177"/>
    </row>
    <row r="285" spans="1:1" ht="14.25" customHeight="1" x14ac:dyDescent="0.3">
      <c r="A285" s="177"/>
    </row>
    <row r="286" spans="1:1" ht="14.25" customHeight="1" x14ac:dyDescent="0.3">
      <c r="A286" s="177"/>
    </row>
    <row r="287" spans="1:1" ht="14.25" customHeight="1" x14ac:dyDescent="0.3">
      <c r="A287" s="177"/>
    </row>
    <row r="288" spans="1:1" ht="14.25" customHeight="1" x14ac:dyDescent="0.3">
      <c r="A288" s="177"/>
    </row>
    <row r="289" spans="1:1" ht="14.25" customHeight="1" x14ac:dyDescent="0.3">
      <c r="A289" s="177"/>
    </row>
    <row r="290" spans="1:1" ht="14.25" customHeight="1" x14ac:dyDescent="0.3">
      <c r="A290" s="177"/>
    </row>
    <row r="291" spans="1:1" ht="14.25" customHeight="1" x14ac:dyDescent="0.3">
      <c r="A291" s="177"/>
    </row>
    <row r="292" spans="1:1" ht="14.25" customHeight="1" x14ac:dyDescent="0.3">
      <c r="A292" s="177"/>
    </row>
    <row r="293" spans="1:1" ht="14.25" customHeight="1" x14ac:dyDescent="0.3">
      <c r="A293" s="177"/>
    </row>
    <row r="294" spans="1:1" ht="14.25" customHeight="1" x14ac:dyDescent="0.3">
      <c r="A294" s="177"/>
    </row>
    <row r="295" spans="1:1" ht="14.25" customHeight="1" x14ac:dyDescent="0.3">
      <c r="A295" s="177"/>
    </row>
    <row r="296" spans="1:1" ht="14.25" customHeight="1" x14ac:dyDescent="0.3">
      <c r="A296" s="177"/>
    </row>
    <row r="297" spans="1:1" ht="14.25" customHeight="1" x14ac:dyDescent="0.3">
      <c r="A297" s="177"/>
    </row>
    <row r="298" spans="1:1" ht="14.25" customHeight="1" x14ac:dyDescent="0.3">
      <c r="A298" s="177"/>
    </row>
    <row r="299" spans="1:1" ht="14.25" customHeight="1" x14ac:dyDescent="0.3">
      <c r="A299" s="177"/>
    </row>
    <row r="300" spans="1:1" ht="14.25" customHeight="1" x14ac:dyDescent="0.3">
      <c r="A300" s="177"/>
    </row>
    <row r="301" spans="1:1" ht="14.25" customHeight="1" x14ac:dyDescent="0.3">
      <c r="A301" s="177"/>
    </row>
    <row r="302" spans="1:1" ht="14.25" customHeight="1" x14ac:dyDescent="0.3">
      <c r="A302" s="177"/>
    </row>
    <row r="303" spans="1:1" ht="14.25" customHeight="1" x14ac:dyDescent="0.3">
      <c r="A303" s="177"/>
    </row>
    <row r="304" spans="1:1" ht="14.25" customHeight="1" x14ac:dyDescent="0.3">
      <c r="A304" s="177"/>
    </row>
    <row r="305" spans="1:1" ht="14.25" customHeight="1" x14ac:dyDescent="0.3">
      <c r="A305" s="177"/>
    </row>
    <row r="306" spans="1:1" ht="14.25" customHeight="1" x14ac:dyDescent="0.3">
      <c r="A306" s="177"/>
    </row>
    <row r="307" spans="1:1" ht="14.25" customHeight="1" x14ac:dyDescent="0.3">
      <c r="A307" s="177"/>
    </row>
    <row r="308" spans="1:1" ht="14.25" customHeight="1" x14ac:dyDescent="0.3">
      <c r="A308" s="177"/>
    </row>
    <row r="309" spans="1:1" ht="14.25" customHeight="1" x14ac:dyDescent="0.3">
      <c r="A309" s="177"/>
    </row>
    <row r="310" spans="1:1" ht="14.25" customHeight="1" x14ac:dyDescent="0.3">
      <c r="A310" s="177"/>
    </row>
    <row r="311" spans="1:1" ht="14.25" customHeight="1" x14ac:dyDescent="0.3">
      <c r="A311" s="177"/>
    </row>
    <row r="312" spans="1:1" ht="14.25" customHeight="1" x14ac:dyDescent="0.3">
      <c r="A312" s="177"/>
    </row>
    <row r="313" spans="1:1" ht="14.25" customHeight="1" x14ac:dyDescent="0.3">
      <c r="A313" s="177"/>
    </row>
    <row r="314" spans="1:1" ht="14.25" customHeight="1" x14ac:dyDescent="0.3">
      <c r="A314" s="177"/>
    </row>
    <row r="315" spans="1:1" ht="14.25" customHeight="1" x14ac:dyDescent="0.3">
      <c r="A315" s="177"/>
    </row>
    <row r="316" spans="1:1" ht="14.25" customHeight="1" x14ac:dyDescent="0.3">
      <c r="A316" s="177"/>
    </row>
    <row r="317" spans="1:1" ht="14.25" customHeight="1" x14ac:dyDescent="0.3">
      <c r="A317" s="177"/>
    </row>
    <row r="318" spans="1:1" ht="14.25" customHeight="1" x14ac:dyDescent="0.3">
      <c r="A318" s="177"/>
    </row>
    <row r="319" spans="1:1" ht="14.25" customHeight="1" x14ac:dyDescent="0.3">
      <c r="A319" s="177"/>
    </row>
    <row r="320" spans="1:1" ht="14.25" customHeight="1" x14ac:dyDescent="0.3">
      <c r="A320" s="177"/>
    </row>
    <row r="321" spans="1:1" ht="14.25" customHeight="1" x14ac:dyDescent="0.3">
      <c r="A321" s="177"/>
    </row>
    <row r="322" spans="1:1" ht="14.25" customHeight="1" x14ac:dyDescent="0.3">
      <c r="A322" s="177"/>
    </row>
    <row r="323" spans="1:1" ht="14.25" customHeight="1" x14ac:dyDescent="0.3">
      <c r="A323" s="177"/>
    </row>
    <row r="324" spans="1:1" ht="14.25" customHeight="1" x14ac:dyDescent="0.3">
      <c r="A324" s="177"/>
    </row>
    <row r="325" spans="1:1" ht="14.25" customHeight="1" x14ac:dyDescent="0.3">
      <c r="A325" s="177"/>
    </row>
    <row r="326" spans="1:1" ht="14.25" customHeight="1" x14ac:dyDescent="0.3">
      <c r="A326" s="177"/>
    </row>
    <row r="327" spans="1:1" ht="14.25" customHeight="1" x14ac:dyDescent="0.3">
      <c r="A327" s="177"/>
    </row>
    <row r="328" spans="1:1" ht="14.25" customHeight="1" x14ac:dyDescent="0.3">
      <c r="A328" s="177"/>
    </row>
    <row r="329" spans="1:1" ht="14.25" customHeight="1" x14ac:dyDescent="0.3">
      <c r="A329" s="177"/>
    </row>
    <row r="330" spans="1:1" ht="14.25" customHeight="1" x14ac:dyDescent="0.3">
      <c r="A330" s="177"/>
    </row>
    <row r="331" spans="1:1" ht="14.25" customHeight="1" x14ac:dyDescent="0.3">
      <c r="A331" s="177"/>
    </row>
    <row r="332" spans="1:1" ht="14.25" customHeight="1" x14ac:dyDescent="0.3">
      <c r="A332" s="177"/>
    </row>
    <row r="333" spans="1:1" ht="14.25" customHeight="1" x14ac:dyDescent="0.3">
      <c r="A333" s="177"/>
    </row>
    <row r="334" spans="1:1" ht="14.25" customHeight="1" x14ac:dyDescent="0.3">
      <c r="A334" s="177"/>
    </row>
    <row r="335" spans="1:1" ht="14.25" customHeight="1" x14ac:dyDescent="0.3">
      <c r="A335" s="177"/>
    </row>
    <row r="336" spans="1:1" ht="14.25" customHeight="1" x14ac:dyDescent="0.3">
      <c r="A336" s="177"/>
    </row>
    <row r="337" spans="1:1" ht="14.25" customHeight="1" x14ac:dyDescent="0.3">
      <c r="A337" s="177"/>
    </row>
    <row r="338" spans="1:1" ht="14.25" customHeight="1" x14ac:dyDescent="0.3">
      <c r="A338" s="177"/>
    </row>
    <row r="339" spans="1:1" ht="14.25" customHeight="1" x14ac:dyDescent="0.3">
      <c r="A339" s="177"/>
    </row>
    <row r="340" spans="1:1" ht="14.25" customHeight="1" x14ac:dyDescent="0.3">
      <c r="A340" s="177"/>
    </row>
    <row r="341" spans="1:1" ht="14.25" customHeight="1" x14ac:dyDescent="0.3">
      <c r="A341" s="177"/>
    </row>
    <row r="342" spans="1:1" ht="14.25" customHeight="1" x14ac:dyDescent="0.3">
      <c r="A342" s="177"/>
    </row>
    <row r="343" spans="1:1" ht="14.25" customHeight="1" x14ac:dyDescent="0.3">
      <c r="A343" s="177"/>
    </row>
    <row r="344" spans="1:1" ht="14.25" customHeight="1" x14ac:dyDescent="0.3">
      <c r="A344" s="177"/>
    </row>
    <row r="345" spans="1:1" ht="14.25" customHeight="1" x14ac:dyDescent="0.3">
      <c r="A345" s="177"/>
    </row>
    <row r="346" spans="1:1" ht="14.25" customHeight="1" x14ac:dyDescent="0.3">
      <c r="A346" s="177"/>
    </row>
    <row r="347" spans="1:1" ht="14.25" customHeight="1" x14ac:dyDescent="0.3">
      <c r="A347" s="177"/>
    </row>
    <row r="348" spans="1:1" ht="14.25" customHeight="1" x14ac:dyDescent="0.3">
      <c r="A348" s="177"/>
    </row>
    <row r="349" spans="1:1" ht="14.25" customHeight="1" x14ac:dyDescent="0.3">
      <c r="A349" s="177"/>
    </row>
    <row r="350" spans="1:1" ht="14.25" customHeight="1" x14ac:dyDescent="0.3">
      <c r="A350" s="177"/>
    </row>
    <row r="351" spans="1:1" ht="14.25" customHeight="1" x14ac:dyDescent="0.3">
      <c r="A351" s="177"/>
    </row>
    <row r="352" spans="1:1" ht="14.25" customHeight="1" x14ac:dyDescent="0.3">
      <c r="A352" s="177"/>
    </row>
    <row r="353" spans="1:1" ht="14.25" customHeight="1" x14ac:dyDescent="0.3">
      <c r="A353" s="177"/>
    </row>
    <row r="354" spans="1:1" ht="14.25" customHeight="1" x14ac:dyDescent="0.3">
      <c r="A354" s="177"/>
    </row>
    <row r="355" spans="1:1" ht="14.25" customHeight="1" x14ac:dyDescent="0.3">
      <c r="A355" s="177"/>
    </row>
    <row r="356" spans="1:1" ht="14.25" customHeight="1" x14ac:dyDescent="0.3">
      <c r="A356" s="177"/>
    </row>
    <row r="357" spans="1:1" ht="14.25" customHeight="1" x14ac:dyDescent="0.3">
      <c r="A357" s="177"/>
    </row>
    <row r="358" spans="1:1" ht="14.25" customHeight="1" x14ac:dyDescent="0.3">
      <c r="A358" s="177"/>
    </row>
    <row r="359" spans="1:1" ht="14.25" customHeight="1" x14ac:dyDescent="0.3">
      <c r="A359" s="177"/>
    </row>
    <row r="360" spans="1:1" ht="14.25" customHeight="1" x14ac:dyDescent="0.3">
      <c r="A360" s="177"/>
    </row>
    <row r="361" spans="1:1" ht="14.25" customHeight="1" x14ac:dyDescent="0.3">
      <c r="A361" s="177"/>
    </row>
    <row r="362" spans="1:1" ht="14.25" customHeight="1" x14ac:dyDescent="0.3">
      <c r="A362" s="177"/>
    </row>
    <row r="363" spans="1:1" ht="14.25" customHeight="1" x14ac:dyDescent="0.3">
      <c r="A363" s="177"/>
    </row>
    <row r="364" spans="1:1" ht="14.25" customHeight="1" x14ac:dyDescent="0.3">
      <c r="A364" s="177"/>
    </row>
    <row r="365" spans="1:1" ht="14.25" customHeight="1" x14ac:dyDescent="0.3">
      <c r="A365" s="177"/>
    </row>
    <row r="366" spans="1:1" ht="14.25" customHeight="1" x14ac:dyDescent="0.3">
      <c r="A366" s="177"/>
    </row>
    <row r="367" spans="1:1" ht="14.25" customHeight="1" x14ac:dyDescent="0.3">
      <c r="A367" s="177"/>
    </row>
    <row r="368" spans="1:1" ht="14.25" customHeight="1" x14ac:dyDescent="0.3">
      <c r="A368" s="177"/>
    </row>
    <row r="369" spans="1:1" ht="14.25" customHeight="1" x14ac:dyDescent="0.3">
      <c r="A369" s="177"/>
    </row>
    <row r="370" spans="1:1" ht="14.25" customHeight="1" x14ac:dyDescent="0.3">
      <c r="A370" s="177"/>
    </row>
    <row r="371" spans="1:1" ht="14.25" customHeight="1" x14ac:dyDescent="0.3">
      <c r="A371" s="177"/>
    </row>
    <row r="372" spans="1:1" ht="14.25" customHeight="1" x14ac:dyDescent="0.3">
      <c r="A372" s="177"/>
    </row>
    <row r="373" spans="1:1" ht="14.25" customHeight="1" x14ac:dyDescent="0.3">
      <c r="A373" s="177"/>
    </row>
    <row r="374" spans="1:1" ht="14.25" customHeight="1" x14ac:dyDescent="0.3">
      <c r="A374" s="177"/>
    </row>
    <row r="375" spans="1:1" ht="14.25" customHeight="1" x14ac:dyDescent="0.3">
      <c r="A375" s="177"/>
    </row>
    <row r="376" spans="1:1" ht="14.25" customHeight="1" x14ac:dyDescent="0.3">
      <c r="A376" s="177"/>
    </row>
    <row r="377" spans="1:1" ht="14.25" customHeight="1" x14ac:dyDescent="0.3">
      <c r="A377" s="177"/>
    </row>
    <row r="378" spans="1:1" ht="14.25" customHeight="1" x14ac:dyDescent="0.3">
      <c r="A378" s="177"/>
    </row>
    <row r="379" spans="1:1" ht="14.25" customHeight="1" x14ac:dyDescent="0.3">
      <c r="A379" s="177"/>
    </row>
    <row r="380" spans="1:1" ht="14.25" customHeight="1" x14ac:dyDescent="0.3">
      <c r="A380" s="177"/>
    </row>
    <row r="381" spans="1:1" ht="14.25" customHeight="1" x14ac:dyDescent="0.3">
      <c r="A381" s="177"/>
    </row>
    <row r="382" spans="1:1" ht="14.25" customHeight="1" x14ac:dyDescent="0.3">
      <c r="A382" s="177"/>
    </row>
    <row r="383" spans="1:1" ht="14.25" customHeight="1" x14ac:dyDescent="0.3">
      <c r="A383" s="177"/>
    </row>
    <row r="384" spans="1:1" ht="14.25" customHeight="1" x14ac:dyDescent="0.3">
      <c r="A384" s="177"/>
    </row>
    <row r="385" spans="1:1" ht="14.25" customHeight="1" x14ac:dyDescent="0.3">
      <c r="A385" s="177"/>
    </row>
    <row r="386" spans="1:1" ht="14.25" customHeight="1" x14ac:dyDescent="0.3">
      <c r="A386" s="177"/>
    </row>
    <row r="387" spans="1:1" ht="14.25" customHeight="1" x14ac:dyDescent="0.3">
      <c r="A387" s="177"/>
    </row>
    <row r="388" spans="1:1" ht="14.25" customHeight="1" x14ac:dyDescent="0.3">
      <c r="A388" s="177"/>
    </row>
    <row r="389" spans="1:1" ht="14.25" customHeight="1" x14ac:dyDescent="0.3">
      <c r="A389" s="177"/>
    </row>
    <row r="390" spans="1:1" ht="14.25" customHeight="1" x14ac:dyDescent="0.3">
      <c r="A390" s="177"/>
    </row>
    <row r="391" spans="1:1" ht="14.25" customHeight="1" x14ac:dyDescent="0.3">
      <c r="A391" s="177"/>
    </row>
    <row r="392" spans="1:1" ht="14.25" customHeight="1" x14ac:dyDescent="0.3">
      <c r="A392" s="177"/>
    </row>
    <row r="393" spans="1:1" ht="14.25" customHeight="1" x14ac:dyDescent="0.3">
      <c r="A393" s="177"/>
    </row>
    <row r="394" spans="1:1" ht="14.25" customHeight="1" x14ac:dyDescent="0.3">
      <c r="A394" s="177"/>
    </row>
    <row r="395" spans="1:1" ht="14.25" customHeight="1" x14ac:dyDescent="0.3">
      <c r="A395" s="177"/>
    </row>
    <row r="396" spans="1:1" ht="14.25" customHeight="1" x14ac:dyDescent="0.3">
      <c r="A396" s="177"/>
    </row>
    <row r="397" spans="1:1" ht="14.25" customHeight="1" x14ac:dyDescent="0.3">
      <c r="A397" s="177"/>
    </row>
    <row r="398" spans="1:1" ht="14.25" customHeight="1" x14ac:dyDescent="0.3">
      <c r="A398" s="177"/>
    </row>
    <row r="399" spans="1:1" ht="14.25" customHeight="1" x14ac:dyDescent="0.3">
      <c r="A399" s="177"/>
    </row>
    <row r="400" spans="1:1" ht="14.25" customHeight="1" x14ac:dyDescent="0.3">
      <c r="A400" s="177"/>
    </row>
    <row r="401" spans="1:1" ht="14.25" customHeight="1" x14ac:dyDescent="0.3">
      <c r="A401" s="177"/>
    </row>
    <row r="402" spans="1:1" ht="14.25" customHeight="1" x14ac:dyDescent="0.3">
      <c r="A402" s="177"/>
    </row>
    <row r="403" spans="1:1" ht="14.25" customHeight="1" x14ac:dyDescent="0.3">
      <c r="A403" s="177"/>
    </row>
    <row r="404" spans="1:1" ht="14.25" customHeight="1" x14ac:dyDescent="0.3">
      <c r="A404" s="177"/>
    </row>
    <row r="405" spans="1:1" ht="14.25" customHeight="1" x14ac:dyDescent="0.3">
      <c r="A405" s="177"/>
    </row>
    <row r="406" spans="1:1" ht="14.25" customHeight="1" x14ac:dyDescent="0.3">
      <c r="A406" s="177"/>
    </row>
    <row r="407" spans="1:1" ht="14.25" customHeight="1" x14ac:dyDescent="0.3">
      <c r="A407" s="177"/>
    </row>
    <row r="408" spans="1:1" ht="14.25" customHeight="1" x14ac:dyDescent="0.3">
      <c r="A408" s="177"/>
    </row>
    <row r="409" spans="1:1" ht="14.25" customHeight="1" x14ac:dyDescent="0.3">
      <c r="A409" s="177"/>
    </row>
    <row r="410" spans="1:1" ht="14.25" customHeight="1" x14ac:dyDescent="0.3">
      <c r="A410" s="177"/>
    </row>
    <row r="411" spans="1:1" ht="14.25" customHeight="1" x14ac:dyDescent="0.3">
      <c r="A411" s="177"/>
    </row>
    <row r="412" spans="1:1" ht="14.25" customHeight="1" x14ac:dyDescent="0.3">
      <c r="A412" s="177"/>
    </row>
    <row r="413" spans="1:1" ht="14.25" customHeight="1" x14ac:dyDescent="0.3">
      <c r="A413" s="177"/>
    </row>
    <row r="414" spans="1:1" ht="14.25" customHeight="1" x14ac:dyDescent="0.3">
      <c r="A414" s="177"/>
    </row>
    <row r="415" spans="1:1" ht="14.25" customHeight="1" x14ac:dyDescent="0.3">
      <c r="A415" s="177"/>
    </row>
    <row r="416" spans="1:1" ht="14.25" customHeight="1" x14ac:dyDescent="0.3">
      <c r="A416" s="177"/>
    </row>
    <row r="417" spans="1:1" ht="14.25" customHeight="1" x14ac:dyDescent="0.3">
      <c r="A417" s="177"/>
    </row>
    <row r="418" spans="1:1" ht="14.25" customHeight="1" x14ac:dyDescent="0.3">
      <c r="A418" s="177"/>
    </row>
    <row r="419" spans="1:1" ht="14.25" customHeight="1" x14ac:dyDescent="0.3">
      <c r="A419" s="177"/>
    </row>
    <row r="420" spans="1:1" ht="14.25" customHeight="1" x14ac:dyDescent="0.3">
      <c r="A420" s="177"/>
    </row>
    <row r="421" spans="1:1" ht="14.25" customHeight="1" x14ac:dyDescent="0.3">
      <c r="A421" s="177"/>
    </row>
    <row r="422" spans="1:1" ht="14.25" customHeight="1" x14ac:dyDescent="0.3">
      <c r="A422" s="177"/>
    </row>
    <row r="423" spans="1:1" ht="14.25" customHeight="1" x14ac:dyDescent="0.3">
      <c r="A423" s="177"/>
    </row>
    <row r="424" spans="1:1" ht="14.25" customHeight="1" x14ac:dyDescent="0.3">
      <c r="A424" s="177"/>
    </row>
    <row r="425" spans="1:1" ht="14.25" customHeight="1" x14ac:dyDescent="0.3">
      <c r="A425" s="177"/>
    </row>
    <row r="426" spans="1:1" ht="14.25" customHeight="1" x14ac:dyDescent="0.3">
      <c r="A426" s="177"/>
    </row>
    <row r="427" spans="1:1" ht="14.25" customHeight="1" x14ac:dyDescent="0.3">
      <c r="A427" s="177"/>
    </row>
    <row r="428" spans="1:1" ht="14.25" customHeight="1" x14ac:dyDescent="0.3">
      <c r="A428" s="177"/>
    </row>
    <row r="429" spans="1:1" ht="14.25" customHeight="1" x14ac:dyDescent="0.3">
      <c r="A429" s="177"/>
    </row>
    <row r="430" spans="1:1" ht="14.25" customHeight="1" x14ac:dyDescent="0.3">
      <c r="A430" s="177"/>
    </row>
    <row r="431" spans="1:1" ht="14.25" customHeight="1" x14ac:dyDescent="0.3">
      <c r="A431" s="177"/>
    </row>
    <row r="432" spans="1:1" ht="14.25" customHeight="1" x14ac:dyDescent="0.3">
      <c r="A432" s="177"/>
    </row>
    <row r="433" spans="1:1" ht="14.25" customHeight="1" x14ac:dyDescent="0.3">
      <c r="A433" s="177"/>
    </row>
    <row r="434" spans="1:1" ht="14.25" customHeight="1" x14ac:dyDescent="0.3">
      <c r="A434" s="177"/>
    </row>
    <row r="435" spans="1:1" ht="14.25" customHeight="1" x14ac:dyDescent="0.3">
      <c r="A435" s="177"/>
    </row>
    <row r="436" spans="1:1" ht="14.25" customHeight="1" x14ac:dyDescent="0.3">
      <c r="A436" s="177"/>
    </row>
    <row r="437" spans="1:1" ht="14.25" customHeight="1" x14ac:dyDescent="0.3">
      <c r="A437" s="177"/>
    </row>
    <row r="438" spans="1:1" ht="14.25" customHeight="1" x14ac:dyDescent="0.3">
      <c r="A438" s="177"/>
    </row>
    <row r="439" spans="1:1" ht="14.25" customHeight="1" x14ac:dyDescent="0.3">
      <c r="A439" s="177"/>
    </row>
    <row r="440" spans="1:1" ht="14.25" customHeight="1" x14ac:dyDescent="0.3">
      <c r="A440" s="177"/>
    </row>
    <row r="441" spans="1:1" ht="14.25" customHeight="1" x14ac:dyDescent="0.3">
      <c r="A441" s="177"/>
    </row>
    <row r="442" spans="1:1" ht="14.25" customHeight="1" x14ac:dyDescent="0.3">
      <c r="A442" s="177"/>
    </row>
    <row r="443" spans="1:1" ht="14.25" customHeight="1" x14ac:dyDescent="0.3">
      <c r="A443" s="177"/>
    </row>
    <row r="444" spans="1:1" ht="14.25" customHeight="1" x14ac:dyDescent="0.3">
      <c r="A444" s="177"/>
    </row>
    <row r="445" spans="1:1" ht="14.25" customHeight="1" x14ac:dyDescent="0.3">
      <c r="A445" s="177"/>
    </row>
    <row r="446" spans="1:1" ht="14.25" customHeight="1" x14ac:dyDescent="0.3">
      <c r="A446" s="177"/>
    </row>
    <row r="447" spans="1:1" ht="14.25" customHeight="1" x14ac:dyDescent="0.3">
      <c r="A447" s="177"/>
    </row>
    <row r="448" spans="1:1" ht="14.25" customHeight="1" x14ac:dyDescent="0.3">
      <c r="A448" s="177"/>
    </row>
    <row r="449" spans="1:1" ht="14.25" customHeight="1" x14ac:dyDescent="0.3">
      <c r="A449" s="177"/>
    </row>
    <row r="450" spans="1:1" ht="14.25" customHeight="1" x14ac:dyDescent="0.3">
      <c r="A450" s="177"/>
    </row>
    <row r="451" spans="1:1" ht="14.25" customHeight="1" x14ac:dyDescent="0.3">
      <c r="A451" s="177"/>
    </row>
    <row r="452" spans="1:1" ht="14.25" customHeight="1" x14ac:dyDescent="0.3">
      <c r="A452" s="177"/>
    </row>
    <row r="453" spans="1:1" ht="14.25" customHeight="1" x14ac:dyDescent="0.3">
      <c r="A453" s="177"/>
    </row>
    <row r="454" spans="1:1" ht="14.25" customHeight="1" x14ac:dyDescent="0.3">
      <c r="A454" s="177"/>
    </row>
    <row r="455" spans="1:1" ht="14.25" customHeight="1" x14ac:dyDescent="0.3">
      <c r="A455" s="177"/>
    </row>
    <row r="456" spans="1:1" ht="14.25" customHeight="1" x14ac:dyDescent="0.3">
      <c r="A456" s="177"/>
    </row>
    <row r="457" spans="1:1" ht="14.25" customHeight="1" x14ac:dyDescent="0.3">
      <c r="A457" s="177"/>
    </row>
    <row r="458" spans="1:1" ht="14.25" customHeight="1" x14ac:dyDescent="0.3">
      <c r="A458" s="177"/>
    </row>
    <row r="459" spans="1:1" ht="14.25" customHeight="1" x14ac:dyDescent="0.3">
      <c r="A459" s="177"/>
    </row>
    <row r="460" spans="1:1" ht="14.25" customHeight="1" x14ac:dyDescent="0.3">
      <c r="A460" s="177"/>
    </row>
    <row r="461" spans="1:1" ht="14.25" customHeight="1" x14ac:dyDescent="0.3">
      <c r="A461" s="177"/>
    </row>
    <row r="462" spans="1:1" ht="14.25" customHeight="1" x14ac:dyDescent="0.3">
      <c r="A462" s="177"/>
    </row>
    <row r="463" spans="1:1" ht="14.25" customHeight="1" x14ac:dyDescent="0.3">
      <c r="A463" s="177"/>
    </row>
    <row r="464" spans="1:1" ht="14.25" customHeight="1" x14ac:dyDescent="0.3">
      <c r="A464" s="177"/>
    </row>
    <row r="465" spans="1:1" ht="14.25" customHeight="1" x14ac:dyDescent="0.3">
      <c r="A465" s="177"/>
    </row>
    <row r="466" spans="1:1" ht="14.25" customHeight="1" x14ac:dyDescent="0.3">
      <c r="A466" s="177"/>
    </row>
    <row r="467" spans="1:1" ht="14.25" customHeight="1" x14ac:dyDescent="0.3">
      <c r="A467" s="177"/>
    </row>
    <row r="468" spans="1:1" ht="14.25" customHeight="1" x14ac:dyDescent="0.3">
      <c r="A468" s="177"/>
    </row>
    <row r="469" spans="1:1" ht="14.25" customHeight="1" x14ac:dyDescent="0.3">
      <c r="A469" s="177"/>
    </row>
    <row r="470" spans="1:1" ht="14.25" customHeight="1" x14ac:dyDescent="0.3">
      <c r="A470" s="177"/>
    </row>
    <row r="471" spans="1:1" ht="14.25" customHeight="1" x14ac:dyDescent="0.3">
      <c r="A471" s="177"/>
    </row>
    <row r="472" spans="1:1" ht="14.25" customHeight="1" x14ac:dyDescent="0.3">
      <c r="A472" s="177"/>
    </row>
    <row r="473" spans="1:1" ht="14.25" customHeight="1" x14ac:dyDescent="0.3">
      <c r="A473" s="177"/>
    </row>
    <row r="474" spans="1:1" ht="14.25" customHeight="1" x14ac:dyDescent="0.3">
      <c r="A474" s="177"/>
    </row>
    <row r="475" spans="1:1" ht="14.25" customHeight="1" x14ac:dyDescent="0.3">
      <c r="A475" s="177"/>
    </row>
    <row r="476" spans="1:1" ht="14.25" customHeight="1" x14ac:dyDescent="0.3">
      <c r="A476" s="177"/>
    </row>
    <row r="477" spans="1:1" ht="14.25" customHeight="1" x14ac:dyDescent="0.3">
      <c r="A477" s="177"/>
    </row>
    <row r="478" spans="1:1" ht="14.25" customHeight="1" x14ac:dyDescent="0.3">
      <c r="A478" s="177"/>
    </row>
    <row r="479" spans="1:1" ht="14.25" customHeight="1" x14ac:dyDescent="0.3">
      <c r="A479" s="177"/>
    </row>
    <row r="480" spans="1:1" ht="14.25" customHeight="1" x14ac:dyDescent="0.3">
      <c r="A480" s="177"/>
    </row>
    <row r="481" spans="1:1" ht="14.25" customHeight="1" x14ac:dyDescent="0.3">
      <c r="A481" s="177"/>
    </row>
    <row r="482" spans="1:1" ht="14.25" customHeight="1" x14ac:dyDescent="0.3">
      <c r="A482" s="177"/>
    </row>
    <row r="483" spans="1:1" ht="14.25" customHeight="1" x14ac:dyDescent="0.3">
      <c r="A483" s="177"/>
    </row>
    <row r="484" spans="1:1" ht="14.25" customHeight="1" x14ac:dyDescent="0.3">
      <c r="A484" s="177"/>
    </row>
    <row r="485" spans="1:1" ht="14.25" customHeight="1" x14ac:dyDescent="0.3">
      <c r="A485" s="177"/>
    </row>
    <row r="486" spans="1:1" ht="14.25" customHeight="1" x14ac:dyDescent="0.3">
      <c r="A486" s="177"/>
    </row>
    <row r="487" spans="1:1" ht="14.25" customHeight="1" x14ac:dyDescent="0.3">
      <c r="A487" s="177"/>
    </row>
    <row r="488" spans="1:1" ht="14.25" customHeight="1" x14ac:dyDescent="0.3">
      <c r="A488" s="177"/>
    </row>
    <row r="489" spans="1:1" ht="14.25" customHeight="1" x14ac:dyDescent="0.3">
      <c r="A489" s="177"/>
    </row>
    <row r="490" spans="1:1" ht="14.25" customHeight="1" x14ac:dyDescent="0.3">
      <c r="A490" s="177"/>
    </row>
    <row r="491" spans="1:1" ht="14.25" customHeight="1" x14ac:dyDescent="0.3">
      <c r="A491" s="177"/>
    </row>
    <row r="492" spans="1:1" ht="14.25" customHeight="1" x14ac:dyDescent="0.3">
      <c r="A492" s="177"/>
    </row>
    <row r="493" spans="1:1" ht="14.25" customHeight="1" x14ac:dyDescent="0.3">
      <c r="A493" s="177"/>
    </row>
    <row r="494" spans="1:1" ht="14.25" customHeight="1" x14ac:dyDescent="0.3">
      <c r="A494" s="177"/>
    </row>
    <row r="495" spans="1:1" ht="14.25" customHeight="1" x14ac:dyDescent="0.3">
      <c r="A495" s="177"/>
    </row>
    <row r="496" spans="1:1" ht="14.25" customHeight="1" x14ac:dyDescent="0.3">
      <c r="A496" s="177"/>
    </row>
    <row r="497" spans="1:1" ht="14.25" customHeight="1" x14ac:dyDescent="0.3">
      <c r="A497" s="177"/>
    </row>
    <row r="498" spans="1:1" ht="14.25" customHeight="1" x14ac:dyDescent="0.3">
      <c r="A498" s="177"/>
    </row>
    <row r="499" spans="1:1" ht="14.25" customHeight="1" x14ac:dyDescent="0.3">
      <c r="A499" s="177"/>
    </row>
    <row r="500" spans="1:1" ht="14.25" customHeight="1" x14ac:dyDescent="0.3">
      <c r="A500" s="177"/>
    </row>
    <row r="501" spans="1:1" ht="14.25" customHeight="1" x14ac:dyDescent="0.3">
      <c r="A501" s="177"/>
    </row>
    <row r="502" spans="1:1" ht="14.25" customHeight="1" x14ac:dyDescent="0.3">
      <c r="A502" s="177"/>
    </row>
    <row r="503" spans="1:1" ht="14.25" customHeight="1" x14ac:dyDescent="0.3">
      <c r="A503" s="177"/>
    </row>
    <row r="504" spans="1:1" ht="14.25" customHeight="1" x14ac:dyDescent="0.3">
      <c r="A504" s="177"/>
    </row>
    <row r="505" spans="1:1" ht="14.25" customHeight="1" x14ac:dyDescent="0.3">
      <c r="A505" s="177"/>
    </row>
    <row r="506" spans="1:1" ht="14.25" customHeight="1" x14ac:dyDescent="0.3">
      <c r="A506" s="177"/>
    </row>
    <row r="507" spans="1:1" ht="14.25" customHeight="1" x14ac:dyDescent="0.3">
      <c r="A507" s="177"/>
    </row>
    <row r="508" spans="1:1" ht="14.25" customHeight="1" x14ac:dyDescent="0.3">
      <c r="A508" s="177"/>
    </row>
    <row r="509" spans="1:1" ht="14.25" customHeight="1" x14ac:dyDescent="0.3">
      <c r="A509" s="177"/>
    </row>
    <row r="510" spans="1:1" ht="14.25" customHeight="1" x14ac:dyDescent="0.3">
      <c r="A510" s="177"/>
    </row>
    <row r="511" spans="1:1" ht="14.25" customHeight="1" x14ac:dyDescent="0.3">
      <c r="A511" s="177"/>
    </row>
    <row r="512" spans="1:1" ht="14.25" customHeight="1" x14ac:dyDescent="0.3">
      <c r="A512" s="177"/>
    </row>
    <row r="513" spans="1:1" ht="14.25" customHeight="1" x14ac:dyDescent="0.3">
      <c r="A513" s="177"/>
    </row>
    <row r="514" spans="1:1" ht="14.25" customHeight="1" x14ac:dyDescent="0.3">
      <c r="A514" s="177"/>
    </row>
    <row r="515" spans="1:1" ht="14.25" customHeight="1" x14ac:dyDescent="0.3">
      <c r="A515" s="177"/>
    </row>
    <row r="516" spans="1:1" ht="14.25" customHeight="1" x14ac:dyDescent="0.3">
      <c r="A516" s="177"/>
    </row>
    <row r="517" spans="1:1" ht="14.25" customHeight="1" x14ac:dyDescent="0.3">
      <c r="A517" s="177"/>
    </row>
    <row r="518" spans="1:1" ht="14.25" customHeight="1" x14ac:dyDescent="0.3">
      <c r="A518" s="177"/>
    </row>
    <row r="519" spans="1:1" ht="14.25" customHeight="1" x14ac:dyDescent="0.3">
      <c r="A519" s="177"/>
    </row>
    <row r="520" spans="1:1" ht="14.25" customHeight="1" x14ac:dyDescent="0.3">
      <c r="A520" s="177"/>
    </row>
    <row r="521" spans="1:1" ht="14.25" customHeight="1" x14ac:dyDescent="0.3">
      <c r="A521" s="177"/>
    </row>
    <row r="522" spans="1:1" ht="14.25" customHeight="1" x14ac:dyDescent="0.3">
      <c r="A522" s="177"/>
    </row>
    <row r="523" spans="1:1" ht="14.25" customHeight="1" x14ac:dyDescent="0.3">
      <c r="A523" s="177"/>
    </row>
    <row r="524" spans="1:1" ht="14.25" customHeight="1" x14ac:dyDescent="0.3">
      <c r="A524" s="177"/>
    </row>
    <row r="525" spans="1:1" ht="14.25" customHeight="1" x14ac:dyDescent="0.3">
      <c r="A525" s="177"/>
    </row>
    <row r="526" spans="1:1" ht="14.25" customHeight="1" x14ac:dyDescent="0.3">
      <c r="A526" s="177"/>
    </row>
    <row r="527" spans="1:1" ht="14.25" customHeight="1" x14ac:dyDescent="0.3">
      <c r="A527" s="177"/>
    </row>
    <row r="528" spans="1:1" ht="14.25" customHeight="1" x14ac:dyDescent="0.3">
      <c r="A528" s="177"/>
    </row>
    <row r="529" spans="1:1" ht="14.25" customHeight="1" x14ac:dyDescent="0.3">
      <c r="A529" s="177"/>
    </row>
    <row r="530" spans="1:1" ht="14.25" customHeight="1" x14ac:dyDescent="0.3">
      <c r="A530" s="177"/>
    </row>
    <row r="531" spans="1:1" ht="14.25" customHeight="1" x14ac:dyDescent="0.3">
      <c r="A531" s="177"/>
    </row>
    <row r="532" spans="1:1" ht="14.25" customHeight="1" x14ac:dyDescent="0.3">
      <c r="A532" s="177"/>
    </row>
    <row r="533" spans="1:1" ht="14.25" customHeight="1" x14ac:dyDescent="0.3">
      <c r="A533" s="177"/>
    </row>
    <row r="534" spans="1:1" ht="14.25" customHeight="1" x14ac:dyDescent="0.3">
      <c r="A534" s="177"/>
    </row>
    <row r="535" spans="1:1" ht="14.25" customHeight="1" x14ac:dyDescent="0.3">
      <c r="A535" s="177"/>
    </row>
    <row r="536" spans="1:1" ht="14.25" customHeight="1" x14ac:dyDescent="0.3">
      <c r="A536" s="177"/>
    </row>
    <row r="537" spans="1:1" ht="14.25" customHeight="1" x14ac:dyDescent="0.3">
      <c r="A537" s="177"/>
    </row>
    <row r="538" spans="1:1" ht="14.25" customHeight="1" x14ac:dyDescent="0.3">
      <c r="A538" s="177"/>
    </row>
    <row r="539" spans="1:1" ht="14.25" customHeight="1" x14ac:dyDescent="0.3">
      <c r="A539" s="177"/>
    </row>
    <row r="540" spans="1:1" ht="14.25" customHeight="1" x14ac:dyDescent="0.3">
      <c r="A540" s="177"/>
    </row>
    <row r="541" spans="1:1" ht="14.25" customHeight="1" x14ac:dyDescent="0.3">
      <c r="A541" s="177"/>
    </row>
    <row r="542" spans="1:1" ht="14.25" customHeight="1" x14ac:dyDescent="0.3">
      <c r="A542" s="177"/>
    </row>
    <row r="543" spans="1:1" ht="14.25" customHeight="1" x14ac:dyDescent="0.3">
      <c r="A543" s="177"/>
    </row>
    <row r="544" spans="1:1" ht="14.25" customHeight="1" x14ac:dyDescent="0.3">
      <c r="A544" s="177"/>
    </row>
    <row r="545" spans="1:1" ht="14.25" customHeight="1" x14ac:dyDescent="0.3">
      <c r="A545" s="177"/>
    </row>
    <row r="546" spans="1:1" ht="14.25" customHeight="1" x14ac:dyDescent="0.3">
      <c r="A546" s="177"/>
    </row>
    <row r="547" spans="1:1" ht="14.25" customHeight="1" x14ac:dyDescent="0.3">
      <c r="A547" s="177"/>
    </row>
    <row r="548" spans="1:1" ht="14.25" customHeight="1" x14ac:dyDescent="0.3">
      <c r="A548" s="177"/>
    </row>
    <row r="549" spans="1:1" ht="14.25" customHeight="1" x14ac:dyDescent="0.3">
      <c r="A549" s="177"/>
    </row>
    <row r="550" spans="1:1" ht="14.25" customHeight="1" x14ac:dyDescent="0.3">
      <c r="A550" s="177"/>
    </row>
    <row r="551" spans="1:1" ht="14.25" customHeight="1" x14ac:dyDescent="0.3">
      <c r="A551" s="177"/>
    </row>
    <row r="552" spans="1:1" ht="14.25" customHeight="1" x14ac:dyDescent="0.3">
      <c r="A552" s="177"/>
    </row>
    <row r="553" spans="1:1" ht="14.25" customHeight="1" x14ac:dyDescent="0.3">
      <c r="A553" s="177"/>
    </row>
    <row r="554" spans="1:1" ht="14.25" customHeight="1" x14ac:dyDescent="0.3">
      <c r="A554" s="177"/>
    </row>
    <row r="555" spans="1:1" ht="14.25" customHeight="1" x14ac:dyDescent="0.3">
      <c r="A555" s="177"/>
    </row>
    <row r="556" spans="1:1" ht="14.25" customHeight="1" x14ac:dyDescent="0.3">
      <c r="A556" s="177"/>
    </row>
    <row r="557" spans="1:1" ht="14.25" customHeight="1" x14ac:dyDescent="0.3">
      <c r="A557" s="177"/>
    </row>
    <row r="558" spans="1:1" ht="14.25" customHeight="1" x14ac:dyDescent="0.3">
      <c r="A558" s="177"/>
    </row>
    <row r="559" spans="1:1" ht="14.25" customHeight="1" x14ac:dyDescent="0.3">
      <c r="A559" s="177"/>
    </row>
    <row r="560" spans="1:1" ht="14.25" customHeight="1" x14ac:dyDescent="0.3">
      <c r="A560" s="177"/>
    </row>
    <row r="561" spans="1:1" ht="14.25" customHeight="1" x14ac:dyDescent="0.3">
      <c r="A561" s="177"/>
    </row>
    <row r="562" spans="1:1" ht="14.25" customHeight="1" x14ac:dyDescent="0.3">
      <c r="A562" s="177"/>
    </row>
    <row r="563" spans="1:1" ht="14.25" customHeight="1" x14ac:dyDescent="0.3">
      <c r="A563" s="177"/>
    </row>
    <row r="564" spans="1:1" ht="14.25" customHeight="1" x14ac:dyDescent="0.3">
      <c r="A564" s="177"/>
    </row>
    <row r="565" spans="1:1" ht="14.25" customHeight="1" x14ac:dyDescent="0.3">
      <c r="A565" s="177"/>
    </row>
    <row r="566" spans="1:1" ht="14.25" customHeight="1" x14ac:dyDescent="0.3">
      <c r="A566" s="177"/>
    </row>
    <row r="567" spans="1:1" ht="14.25" customHeight="1" x14ac:dyDescent="0.3">
      <c r="A567" s="177"/>
    </row>
    <row r="568" spans="1:1" ht="14.25" customHeight="1" x14ac:dyDescent="0.3">
      <c r="A568" s="177"/>
    </row>
    <row r="569" spans="1:1" ht="14.25" customHeight="1" x14ac:dyDescent="0.3">
      <c r="A569" s="177"/>
    </row>
    <row r="570" spans="1:1" ht="14.25" customHeight="1" x14ac:dyDescent="0.3">
      <c r="A570" s="177"/>
    </row>
    <row r="571" spans="1:1" ht="14.25" customHeight="1" x14ac:dyDescent="0.3">
      <c r="A571" s="177"/>
    </row>
    <row r="572" spans="1:1" ht="14.25" customHeight="1" x14ac:dyDescent="0.3">
      <c r="A572" s="177"/>
    </row>
    <row r="573" spans="1:1" ht="14.25" customHeight="1" x14ac:dyDescent="0.3">
      <c r="A573" s="177"/>
    </row>
    <row r="574" spans="1:1" ht="14.25" customHeight="1" x14ac:dyDescent="0.3">
      <c r="A574" s="177"/>
    </row>
    <row r="575" spans="1:1" ht="14.25" customHeight="1" x14ac:dyDescent="0.3">
      <c r="A575" s="177"/>
    </row>
    <row r="576" spans="1:1" ht="14.25" customHeight="1" x14ac:dyDescent="0.3">
      <c r="A576" s="177"/>
    </row>
    <row r="577" spans="1:1" ht="14.25" customHeight="1" x14ac:dyDescent="0.3">
      <c r="A577" s="177"/>
    </row>
    <row r="578" spans="1:1" ht="14.25" customHeight="1" x14ac:dyDescent="0.3">
      <c r="A578" s="177"/>
    </row>
    <row r="579" spans="1:1" ht="14.25" customHeight="1" x14ac:dyDescent="0.3">
      <c r="A579" s="177"/>
    </row>
    <row r="580" spans="1:1" ht="14.25" customHeight="1" x14ac:dyDescent="0.3">
      <c r="A580" s="177"/>
    </row>
    <row r="581" spans="1:1" ht="14.25" customHeight="1" x14ac:dyDescent="0.3">
      <c r="A581" s="177"/>
    </row>
    <row r="582" spans="1:1" ht="14.25" customHeight="1" x14ac:dyDescent="0.3">
      <c r="A582" s="177"/>
    </row>
    <row r="583" spans="1:1" ht="14.25" customHeight="1" x14ac:dyDescent="0.3">
      <c r="A583" s="177"/>
    </row>
    <row r="584" spans="1:1" ht="14.25" customHeight="1" x14ac:dyDescent="0.3">
      <c r="A584" s="177"/>
    </row>
    <row r="585" spans="1:1" ht="14.25" customHeight="1" x14ac:dyDescent="0.3">
      <c r="A585" s="177"/>
    </row>
    <row r="586" spans="1:1" ht="14.25" customHeight="1" x14ac:dyDescent="0.3">
      <c r="A586" s="177"/>
    </row>
    <row r="587" spans="1:1" ht="14.25" customHeight="1" x14ac:dyDescent="0.3">
      <c r="A587" s="177"/>
    </row>
    <row r="588" spans="1:1" ht="14.25" customHeight="1" x14ac:dyDescent="0.3">
      <c r="A588" s="177"/>
    </row>
    <row r="589" spans="1:1" ht="14.25" customHeight="1" x14ac:dyDescent="0.3">
      <c r="A589" s="177"/>
    </row>
    <row r="590" spans="1:1" ht="14.25" customHeight="1" x14ac:dyDescent="0.3">
      <c r="A590" s="177"/>
    </row>
    <row r="591" spans="1:1" ht="14.25" customHeight="1" x14ac:dyDescent="0.3">
      <c r="A591" s="177"/>
    </row>
    <row r="592" spans="1:1" ht="14.25" customHeight="1" x14ac:dyDescent="0.3">
      <c r="A592" s="177"/>
    </row>
    <row r="593" spans="1:1" ht="14.25" customHeight="1" x14ac:dyDescent="0.3">
      <c r="A593" s="177"/>
    </row>
    <row r="594" spans="1:1" ht="14.25" customHeight="1" x14ac:dyDescent="0.3">
      <c r="A594" s="177"/>
    </row>
    <row r="595" spans="1:1" ht="14.25" customHeight="1" x14ac:dyDescent="0.3">
      <c r="A595" s="177"/>
    </row>
    <row r="596" spans="1:1" ht="14.25" customHeight="1" x14ac:dyDescent="0.3">
      <c r="A596" s="177"/>
    </row>
    <row r="597" spans="1:1" ht="14.25" customHeight="1" x14ac:dyDescent="0.3">
      <c r="A597" s="177"/>
    </row>
    <row r="598" spans="1:1" ht="14.25" customHeight="1" x14ac:dyDescent="0.3">
      <c r="A598" s="177"/>
    </row>
    <row r="599" spans="1:1" ht="14.25" customHeight="1" x14ac:dyDescent="0.3">
      <c r="A599" s="177"/>
    </row>
    <row r="600" spans="1:1" ht="14.25" customHeight="1" x14ac:dyDescent="0.3">
      <c r="A600" s="177"/>
    </row>
    <row r="601" spans="1:1" ht="14.25" customHeight="1" x14ac:dyDescent="0.3">
      <c r="A601" s="177"/>
    </row>
    <row r="602" spans="1:1" ht="14.25" customHeight="1" x14ac:dyDescent="0.3">
      <c r="A602" s="177"/>
    </row>
    <row r="603" spans="1:1" ht="14.25" customHeight="1" x14ac:dyDescent="0.3">
      <c r="A603" s="177"/>
    </row>
    <row r="604" spans="1:1" ht="14.25" customHeight="1" x14ac:dyDescent="0.3">
      <c r="A604" s="177"/>
    </row>
    <row r="605" spans="1:1" ht="14.25" customHeight="1" x14ac:dyDescent="0.3">
      <c r="A605" s="177"/>
    </row>
    <row r="606" spans="1:1" ht="14.25" customHeight="1" x14ac:dyDescent="0.3">
      <c r="A606" s="177"/>
    </row>
    <row r="607" spans="1:1" ht="14.25" customHeight="1" x14ac:dyDescent="0.3">
      <c r="A607" s="177"/>
    </row>
    <row r="608" spans="1:1" ht="14.25" customHeight="1" x14ac:dyDescent="0.3">
      <c r="A608" s="177"/>
    </row>
    <row r="609" spans="1:1" ht="14.25" customHeight="1" x14ac:dyDescent="0.3">
      <c r="A609" s="177"/>
    </row>
    <row r="610" spans="1:1" ht="14.25" customHeight="1" x14ac:dyDescent="0.3">
      <c r="A610" s="177"/>
    </row>
    <row r="611" spans="1:1" ht="14.25" customHeight="1" x14ac:dyDescent="0.3">
      <c r="A611" s="177"/>
    </row>
    <row r="612" spans="1:1" ht="14.25" customHeight="1" x14ac:dyDescent="0.3">
      <c r="A612" s="177"/>
    </row>
    <row r="613" spans="1:1" ht="14.25" customHeight="1" x14ac:dyDescent="0.3">
      <c r="A613" s="177"/>
    </row>
    <row r="614" spans="1:1" ht="14.25" customHeight="1" x14ac:dyDescent="0.3">
      <c r="A614" s="177"/>
    </row>
    <row r="615" spans="1:1" ht="14.25" customHeight="1" x14ac:dyDescent="0.3">
      <c r="A615" s="177"/>
    </row>
    <row r="616" spans="1:1" ht="14.25" customHeight="1" x14ac:dyDescent="0.3">
      <c r="A616" s="177"/>
    </row>
    <row r="617" spans="1:1" ht="14.25" customHeight="1" x14ac:dyDescent="0.3">
      <c r="A617" s="177"/>
    </row>
    <row r="618" spans="1:1" ht="14.25" customHeight="1" x14ac:dyDescent="0.3">
      <c r="A618" s="177"/>
    </row>
    <row r="619" spans="1:1" ht="14.25" customHeight="1" x14ac:dyDescent="0.3">
      <c r="A619" s="177"/>
    </row>
    <row r="620" spans="1:1" ht="14.25" customHeight="1" x14ac:dyDescent="0.3">
      <c r="A620" s="177"/>
    </row>
    <row r="621" spans="1:1" ht="14.25" customHeight="1" x14ac:dyDescent="0.3">
      <c r="A621" s="177"/>
    </row>
    <row r="622" spans="1:1" ht="14.25" customHeight="1" x14ac:dyDescent="0.3">
      <c r="A622" s="177"/>
    </row>
    <row r="623" spans="1:1" ht="14.25" customHeight="1" x14ac:dyDescent="0.3">
      <c r="A623" s="177"/>
    </row>
    <row r="624" spans="1:1" ht="14.25" customHeight="1" x14ac:dyDescent="0.3">
      <c r="A624" s="177"/>
    </row>
    <row r="625" spans="1:1" ht="14.25" customHeight="1" x14ac:dyDescent="0.3">
      <c r="A625" s="177"/>
    </row>
    <row r="626" spans="1:1" ht="14.25" customHeight="1" x14ac:dyDescent="0.3">
      <c r="A626" s="177"/>
    </row>
    <row r="627" spans="1:1" ht="14.25" customHeight="1" x14ac:dyDescent="0.3">
      <c r="A627" s="177"/>
    </row>
    <row r="628" spans="1:1" ht="14.25" customHeight="1" x14ac:dyDescent="0.3">
      <c r="A628" s="177"/>
    </row>
    <row r="629" spans="1:1" ht="14.25" customHeight="1" x14ac:dyDescent="0.3">
      <c r="A629" s="177"/>
    </row>
    <row r="630" spans="1:1" ht="14.25" customHeight="1" x14ac:dyDescent="0.3">
      <c r="A630" s="177"/>
    </row>
    <row r="631" spans="1:1" ht="14.25" customHeight="1" x14ac:dyDescent="0.3">
      <c r="A631" s="177"/>
    </row>
    <row r="632" spans="1:1" ht="14.25" customHeight="1" x14ac:dyDescent="0.3">
      <c r="A632" s="177"/>
    </row>
    <row r="633" spans="1:1" ht="14.25" customHeight="1" x14ac:dyDescent="0.3">
      <c r="A633" s="177"/>
    </row>
    <row r="634" spans="1:1" ht="14.25" customHeight="1" x14ac:dyDescent="0.3">
      <c r="A634" s="177"/>
    </row>
    <row r="635" spans="1:1" ht="14.25" customHeight="1" x14ac:dyDescent="0.3">
      <c r="A635" s="177"/>
    </row>
    <row r="636" spans="1:1" ht="14.25" customHeight="1" x14ac:dyDescent="0.3">
      <c r="A636" s="177"/>
    </row>
    <row r="637" spans="1:1" ht="14.25" customHeight="1" x14ac:dyDescent="0.3">
      <c r="A637" s="177"/>
    </row>
    <row r="638" spans="1:1" ht="14.25" customHeight="1" x14ac:dyDescent="0.3">
      <c r="A638" s="177"/>
    </row>
    <row r="639" spans="1:1" ht="14.25" customHeight="1" x14ac:dyDescent="0.3">
      <c r="A639" s="177"/>
    </row>
    <row r="640" spans="1:1" ht="14.25" customHeight="1" x14ac:dyDescent="0.3">
      <c r="A640" s="177"/>
    </row>
    <row r="641" spans="1:1" ht="14.25" customHeight="1" x14ac:dyDescent="0.3">
      <c r="A641" s="177"/>
    </row>
    <row r="642" spans="1:1" ht="14.25" customHeight="1" x14ac:dyDescent="0.3">
      <c r="A642" s="177"/>
    </row>
    <row r="643" spans="1:1" ht="14.25" customHeight="1" x14ac:dyDescent="0.3">
      <c r="A643" s="177"/>
    </row>
    <row r="644" spans="1:1" ht="14.25" customHeight="1" x14ac:dyDescent="0.3">
      <c r="A644" s="177"/>
    </row>
    <row r="645" spans="1:1" ht="14.25" customHeight="1" x14ac:dyDescent="0.3">
      <c r="A645" s="177"/>
    </row>
    <row r="646" spans="1:1" ht="14.25" customHeight="1" x14ac:dyDescent="0.3">
      <c r="A646" s="177"/>
    </row>
    <row r="647" spans="1:1" ht="14.25" customHeight="1" x14ac:dyDescent="0.3">
      <c r="A647" s="177"/>
    </row>
    <row r="648" spans="1:1" ht="14.25" customHeight="1" x14ac:dyDescent="0.3">
      <c r="A648" s="177"/>
    </row>
    <row r="649" spans="1:1" ht="14.25" customHeight="1" x14ac:dyDescent="0.3">
      <c r="A649" s="177"/>
    </row>
    <row r="650" spans="1:1" ht="14.25" customHeight="1" x14ac:dyDescent="0.3">
      <c r="A650" s="177"/>
    </row>
    <row r="651" spans="1:1" ht="14.25" customHeight="1" x14ac:dyDescent="0.3">
      <c r="A651" s="177"/>
    </row>
    <row r="652" spans="1:1" ht="14.25" customHeight="1" x14ac:dyDescent="0.3">
      <c r="A652" s="177"/>
    </row>
    <row r="653" spans="1:1" ht="14.25" customHeight="1" x14ac:dyDescent="0.3">
      <c r="A653" s="177"/>
    </row>
    <row r="654" spans="1:1" ht="14.25" customHeight="1" x14ac:dyDescent="0.3">
      <c r="A654" s="177"/>
    </row>
    <row r="655" spans="1:1" ht="14.25" customHeight="1" x14ac:dyDescent="0.3">
      <c r="A655" s="177"/>
    </row>
    <row r="656" spans="1:1" ht="14.25" customHeight="1" x14ac:dyDescent="0.3">
      <c r="A656" s="177"/>
    </row>
    <row r="657" spans="1:1" ht="14.25" customHeight="1" x14ac:dyDescent="0.3">
      <c r="A657" s="177"/>
    </row>
    <row r="658" spans="1:1" ht="14.25" customHeight="1" x14ac:dyDescent="0.3">
      <c r="A658" s="177"/>
    </row>
    <row r="659" spans="1:1" ht="14.25" customHeight="1" x14ac:dyDescent="0.3">
      <c r="A659" s="177"/>
    </row>
    <row r="660" spans="1:1" ht="14.25" customHeight="1" x14ac:dyDescent="0.3">
      <c r="A660" s="177"/>
    </row>
    <row r="661" spans="1:1" ht="14.25" customHeight="1" x14ac:dyDescent="0.3">
      <c r="A661" s="177"/>
    </row>
    <row r="662" spans="1:1" ht="14.25" customHeight="1" x14ac:dyDescent="0.3">
      <c r="A662" s="177"/>
    </row>
    <row r="663" spans="1:1" ht="14.25" customHeight="1" x14ac:dyDescent="0.3">
      <c r="A663" s="177"/>
    </row>
    <row r="664" spans="1:1" ht="14.25" customHeight="1" x14ac:dyDescent="0.3">
      <c r="A664" s="177"/>
    </row>
    <row r="665" spans="1:1" ht="14.25" customHeight="1" x14ac:dyDescent="0.3">
      <c r="A665" s="177"/>
    </row>
    <row r="666" spans="1:1" ht="14.25" customHeight="1" x14ac:dyDescent="0.3">
      <c r="A666" s="177"/>
    </row>
    <row r="667" spans="1:1" ht="14.25" customHeight="1" x14ac:dyDescent="0.3">
      <c r="A667" s="177"/>
    </row>
    <row r="668" spans="1:1" ht="14.25" customHeight="1" x14ac:dyDescent="0.3">
      <c r="A668" s="177"/>
    </row>
    <row r="669" spans="1:1" ht="14.25" customHeight="1" x14ac:dyDescent="0.3">
      <c r="A669" s="177"/>
    </row>
    <row r="670" spans="1:1" ht="14.25" customHeight="1" x14ac:dyDescent="0.3">
      <c r="A670" s="177"/>
    </row>
    <row r="671" spans="1:1" ht="14.25" customHeight="1" x14ac:dyDescent="0.3">
      <c r="A671" s="177"/>
    </row>
    <row r="672" spans="1:1" ht="14.25" customHeight="1" x14ac:dyDescent="0.3">
      <c r="A672" s="177"/>
    </row>
    <row r="673" spans="1:1" ht="14.25" customHeight="1" x14ac:dyDescent="0.3">
      <c r="A673" s="177"/>
    </row>
    <row r="674" spans="1:1" ht="14.25" customHeight="1" x14ac:dyDescent="0.3">
      <c r="A674" s="177"/>
    </row>
    <row r="675" spans="1:1" ht="14.25" customHeight="1" x14ac:dyDescent="0.3">
      <c r="A675" s="177"/>
    </row>
    <row r="676" spans="1:1" ht="14.25" customHeight="1" x14ac:dyDescent="0.3">
      <c r="A676" s="177"/>
    </row>
    <row r="677" spans="1:1" ht="14.25" customHeight="1" x14ac:dyDescent="0.3">
      <c r="A677" s="177"/>
    </row>
    <row r="678" spans="1:1" ht="14.25" customHeight="1" x14ac:dyDescent="0.3">
      <c r="A678" s="177"/>
    </row>
    <row r="679" spans="1:1" ht="14.25" customHeight="1" x14ac:dyDescent="0.3">
      <c r="A679" s="177"/>
    </row>
    <row r="680" spans="1:1" ht="14.25" customHeight="1" x14ac:dyDescent="0.3">
      <c r="A680" s="177"/>
    </row>
    <row r="681" spans="1:1" ht="14.25" customHeight="1" x14ac:dyDescent="0.3">
      <c r="A681" s="177"/>
    </row>
    <row r="682" spans="1:1" ht="14.25" customHeight="1" x14ac:dyDescent="0.3">
      <c r="A682" s="177"/>
    </row>
    <row r="683" spans="1:1" ht="14.25" customHeight="1" x14ac:dyDescent="0.3">
      <c r="A683" s="177"/>
    </row>
    <row r="684" spans="1:1" ht="14.25" customHeight="1" x14ac:dyDescent="0.3">
      <c r="A684" s="177"/>
    </row>
    <row r="685" spans="1:1" ht="14.25" customHeight="1" x14ac:dyDescent="0.3">
      <c r="A685" s="177"/>
    </row>
    <row r="686" spans="1:1" ht="14.25" customHeight="1" x14ac:dyDescent="0.3">
      <c r="A686" s="177"/>
    </row>
    <row r="687" spans="1:1" ht="14.25" customHeight="1" x14ac:dyDescent="0.3">
      <c r="A687" s="177"/>
    </row>
    <row r="688" spans="1:1" ht="14.25" customHeight="1" x14ac:dyDescent="0.3">
      <c r="A688" s="177"/>
    </row>
    <row r="689" spans="1:1" ht="14.25" customHeight="1" x14ac:dyDescent="0.3">
      <c r="A689" s="177"/>
    </row>
    <row r="690" spans="1:1" ht="14.25" customHeight="1" x14ac:dyDescent="0.3">
      <c r="A690" s="177"/>
    </row>
    <row r="691" spans="1:1" ht="14.25" customHeight="1" x14ac:dyDescent="0.3">
      <c r="A691" s="177"/>
    </row>
    <row r="692" spans="1:1" ht="14.25" customHeight="1" x14ac:dyDescent="0.3">
      <c r="A692" s="177"/>
    </row>
    <row r="693" spans="1:1" ht="14.25" customHeight="1" x14ac:dyDescent="0.3">
      <c r="A693" s="177"/>
    </row>
    <row r="694" spans="1:1" ht="14.25" customHeight="1" x14ac:dyDescent="0.3">
      <c r="A694" s="177"/>
    </row>
    <row r="695" spans="1:1" ht="14.25" customHeight="1" x14ac:dyDescent="0.3">
      <c r="A695" s="177"/>
    </row>
    <row r="696" spans="1:1" ht="14.25" customHeight="1" x14ac:dyDescent="0.3">
      <c r="A696" s="177"/>
    </row>
    <row r="697" spans="1:1" ht="14.25" customHeight="1" x14ac:dyDescent="0.3">
      <c r="A697" s="177"/>
    </row>
    <row r="698" spans="1:1" ht="14.25" customHeight="1" x14ac:dyDescent="0.3">
      <c r="A698" s="177"/>
    </row>
    <row r="699" spans="1:1" ht="14.25" customHeight="1" x14ac:dyDescent="0.3">
      <c r="A699" s="177"/>
    </row>
    <row r="700" spans="1:1" ht="14.25" customHeight="1" x14ac:dyDescent="0.3">
      <c r="A700" s="177"/>
    </row>
    <row r="701" spans="1:1" ht="14.25" customHeight="1" x14ac:dyDescent="0.3">
      <c r="A701" s="177"/>
    </row>
    <row r="702" spans="1:1" ht="14.25" customHeight="1" x14ac:dyDescent="0.3">
      <c r="A702" s="177"/>
    </row>
    <row r="703" spans="1:1" ht="14.25" customHeight="1" x14ac:dyDescent="0.3">
      <c r="A703" s="177"/>
    </row>
    <row r="704" spans="1:1" ht="14.25" customHeight="1" x14ac:dyDescent="0.3">
      <c r="A704" s="177"/>
    </row>
    <row r="705" spans="1:1" ht="14.25" customHeight="1" x14ac:dyDescent="0.3">
      <c r="A705" s="177"/>
    </row>
    <row r="706" spans="1:1" ht="14.25" customHeight="1" x14ac:dyDescent="0.3">
      <c r="A706" s="177"/>
    </row>
    <row r="707" spans="1:1" ht="14.25" customHeight="1" x14ac:dyDescent="0.3">
      <c r="A707" s="177"/>
    </row>
    <row r="708" spans="1:1" ht="14.25" customHeight="1" x14ac:dyDescent="0.3">
      <c r="A708" s="177"/>
    </row>
    <row r="709" spans="1:1" ht="14.25" customHeight="1" x14ac:dyDescent="0.3">
      <c r="A709" s="177"/>
    </row>
    <row r="710" spans="1:1" ht="14.25" customHeight="1" x14ac:dyDescent="0.3">
      <c r="A710" s="177"/>
    </row>
    <row r="711" spans="1:1" ht="14.25" customHeight="1" x14ac:dyDescent="0.3">
      <c r="A711" s="177"/>
    </row>
    <row r="712" spans="1:1" ht="14.25" customHeight="1" x14ac:dyDescent="0.3">
      <c r="A712" s="177"/>
    </row>
    <row r="713" spans="1:1" ht="14.25" customHeight="1" x14ac:dyDescent="0.3">
      <c r="A713" s="177"/>
    </row>
    <row r="714" spans="1:1" ht="14.25" customHeight="1" x14ac:dyDescent="0.3">
      <c r="A714" s="177"/>
    </row>
    <row r="715" spans="1:1" ht="14.25" customHeight="1" x14ac:dyDescent="0.3">
      <c r="A715" s="177"/>
    </row>
    <row r="716" spans="1:1" ht="14.25" customHeight="1" x14ac:dyDescent="0.3">
      <c r="A716" s="177"/>
    </row>
    <row r="717" spans="1:1" ht="14.25" customHeight="1" x14ac:dyDescent="0.3">
      <c r="A717" s="177"/>
    </row>
    <row r="718" spans="1:1" ht="14.25" customHeight="1" x14ac:dyDescent="0.3">
      <c r="A718" s="177"/>
    </row>
    <row r="719" spans="1:1" ht="14.25" customHeight="1" x14ac:dyDescent="0.3">
      <c r="A719" s="177"/>
    </row>
    <row r="720" spans="1:1" ht="14.25" customHeight="1" x14ac:dyDescent="0.3">
      <c r="A720" s="177"/>
    </row>
    <row r="721" spans="1:1" ht="14.25" customHeight="1" x14ac:dyDescent="0.3">
      <c r="A721" s="177"/>
    </row>
    <row r="722" spans="1:1" ht="14.25" customHeight="1" x14ac:dyDescent="0.3">
      <c r="A722" s="177"/>
    </row>
    <row r="723" spans="1:1" ht="14.25" customHeight="1" x14ac:dyDescent="0.3">
      <c r="A723" s="177"/>
    </row>
    <row r="724" spans="1:1" ht="14.25" customHeight="1" x14ac:dyDescent="0.3">
      <c r="A724" s="177"/>
    </row>
    <row r="725" spans="1:1" ht="14.25" customHeight="1" x14ac:dyDescent="0.3">
      <c r="A725" s="177"/>
    </row>
    <row r="726" spans="1:1" ht="14.25" customHeight="1" x14ac:dyDescent="0.3">
      <c r="A726" s="177"/>
    </row>
    <row r="727" spans="1:1" ht="14.25" customHeight="1" x14ac:dyDescent="0.3">
      <c r="A727" s="177"/>
    </row>
    <row r="728" spans="1:1" ht="14.25" customHeight="1" x14ac:dyDescent="0.3">
      <c r="A728" s="177"/>
    </row>
    <row r="729" spans="1:1" ht="14.25" customHeight="1" x14ac:dyDescent="0.3">
      <c r="A729" s="177"/>
    </row>
    <row r="730" spans="1:1" ht="14.25" customHeight="1" x14ac:dyDescent="0.3">
      <c r="A730" s="177"/>
    </row>
    <row r="731" spans="1:1" ht="14.25" customHeight="1" x14ac:dyDescent="0.3">
      <c r="A731" s="177"/>
    </row>
    <row r="732" spans="1:1" ht="14.25" customHeight="1" x14ac:dyDescent="0.3">
      <c r="A732" s="177"/>
    </row>
    <row r="733" spans="1:1" ht="14.25" customHeight="1" x14ac:dyDescent="0.3">
      <c r="A733" s="177"/>
    </row>
    <row r="734" spans="1:1" ht="14.25" customHeight="1" x14ac:dyDescent="0.3">
      <c r="A734" s="177"/>
    </row>
    <row r="735" spans="1:1" ht="14.25" customHeight="1" x14ac:dyDescent="0.3">
      <c r="A735" s="177"/>
    </row>
    <row r="736" spans="1:1" ht="14.25" customHeight="1" x14ac:dyDescent="0.3">
      <c r="A736" s="177"/>
    </row>
    <row r="737" spans="1:1" ht="14.25" customHeight="1" x14ac:dyDescent="0.3">
      <c r="A737" s="177"/>
    </row>
    <row r="738" spans="1:1" ht="14.25" customHeight="1" x14ac:dyDescent="0.3">
      <c r="A738" s="177"/>
    </row>
    <row r="739" spans="1:1" ht="14.25" customHeight="1" x14ac:dyDescent="0.3">
      <c r="A739" s="177"/>
    </row>
    <row r="740" spans="1:1" ht="14.25" customHeight="1" x14ac:dyDescent="0.3">
      <c r="A740" s="177"/>
    </row>
    <row r="741" spans="1:1" ht="14.25" customHeight="1" x14ac:dyDescent="0.3">
      <c r="A741" s="177"/>
    </row>
    <row r="742" spans="1:1" ht="14.25" customHeight="1" x14ac:dyDescent="0.3">
      <c r="A742" s="177"/>
    </row>
    <row r="743" spans="1:1" ht="14.25" customHeight="1" x14ac:dyDescent="0.3">
      <c r="A743" s="177"/>
    </row>
    <row r="744" spans="1:1" ht="14.25" customHeight="1" x14ac:dyDescent="0.3">
      <c r="A744" s="177"/>
    </row>
    <row r="745" spans="1:1" ht="14.25" customHeight="1" x14ac:dyDescent="0.3">
      <c r="A745" s="177"/>
    </row>
    <row r="746" spans="1:1" ht="14.25" customHeight="1" x14ac:dyDescent="0.3">
      <c r="A746" s="177"/>
    </row>
    <row r="747" spans="1:1" ht="14.25" customHeight="1" x14ac:dyDescent="0.3">
      <c r="A747" s="177"/>
    </row>
    <row r="748" spans="1:1" ht="14.25" customHeight="1" x14ac:dyDescent="0.3">
      <c r="A748" s="177"/>
    </row>
    <row r="749" spans="1:1" ht="14.25" customHeight="1" x14ac:dyDescent="0.3">
      <c r="A749" s="177"/>
    </row>
    <row r="750" spans="1:1" ht="14.25" customHeight="1" x14ac:dyDescent="0.3">
      <c r="A750" s="177"/>
    </row>
    <row r="751" spans="1:1" ht="14.25" customHeight="1" x14ac:dyDescent="0.3">
      <c r="A751" s="177"/>
    </row>
    <row r="752" spans="1:1" ht="14.25" customHeight="1" x14ac:dyDescent="0.3">
      <c r="A752" s="177"/>
    </row>
    <row r="753" spans="1:1" ht="14.25" customHeight="1" x14ac:dyDescent="0.3">
      <c r="A753" s="177"/>
    </row>
    <row r="754" spans="1:1" ht="14.25" customHeight="1" x14ac:dyDescent="0.3">
      <c r="A754" s="177"/>
    </row>
    <row r="755" spans="1:1" ht="14.25" customHeight="1" x14ac:dyDescent="0.3">
      <c r="A755" s="177"/>
    </row>
    <row r="756" spans="1:1" ht="14.25" customHeight="1" x14ac:dyDescent="0.3">
      <c r="A756" s="177"/>
    </row>
    <row r="757" spans="1:1" ht="14.25" customHeight="1" x14ac:dyDescent="0.3">
      <c r="A757" s="177"/>
    </row>
    <row r="758" spans="1:1" ht="14.25" customHeight="1" x14ac:dyDescent="0.3">
      <c r="A758" s="177"/>
    </row>
    <row r="759" spans="1:1" ht="14.25" customHeight="1" x14ac:dyDescent="0.3">
      <c r="A759" s="177"/>
    </row>
    <row r="760" spans="1:1" ht="14.25" customHeight="1" x14ac:dyDescent="0.3">
      <c r="A760" s="177"/>
    </row>
    <row r="761" spans="1:1" ht="14.25" customHeight="1" x14ac:dyDescent="0.3">
      <c r="A761" s="177"/>
    </row>
    <row r="762" spans="1:1" ht="14.25" customHeight="1" x14ac:dyDescent="0.3">
      <c r="A762" s="177"/>
    </row>
    <row r="763" spans="1:1" ht="14.25" customHeight="1" x14ac:dyDescent="0.3">
      <c r="A763" s="177"/>
    </row>
    <row r="764" spans="1:1" ht="14.25" customHeight="1" x14ac:dyDescent="0.3">
      <c r="A764" s="177"/>
    </row>
    <row r="765" spans="1:1" ht="14.25" customHeight="1" x14ac:dyDescent="0.3">
      <c r="A765" s="177"/>
    </row>
    <row r="766" spans="1:1" ht="14.25" customHeight="1" x14ac:dyDescent="0.3">
      <c r="A766" s="177"/>
    </row>
    <row r="767" spans="1:1" ht="14.25" customHeight="1" x14ac:dyDescent="0.3">
      <c r="A767" s="177"/>
    </row>
    <row r="768" spans="1:1" ht="14.25" customHeight="1" x14ac:dyDescent="0.3">
      <c r="A768" s="177"/>
    </row>
    <row r="769" spans="1:1" ht="14.25" customHeight="1" x14ac:dyDescent="0.3">
      <c r="A769" s="177"/>
    </row>
    <row r="770" spans="1:1" ht="14.25" customHeight="1" x14ac:dyDescent="0.3">
      <c r="A770" s="177"/>
    </row>
    <row r="771" spans="1:1" ht="14.25" customHeight="1" x14ac:dyDescent="0.3">
      <c r="A771" s="177"/>
    </row>
    <row r="772" spans="1:1" ht="14.25" customHeight="1" x14ac:dyDescent="0.3">
      <c r="A772" s="177"/>
    </row>
    <row r="773" spans="1:1" ht="14.25" customHeight="1" x14ac:dyDescent="0.3">
      <c r="A773" s="177"/>
    </row>
    <row r="774" spans="1:1" ht="14.25" customHeight="1" x14ac:dyDescent="0.3">
      <c r="A774" s="177"/>
    </row>
    <row r="775" spans="1:1" ht="14.25" customHeight="1" x14ac:dyDescent="0.3">
      <c r="A775" s="177"/>
    </row>
    <row r="776" spans="1:1" ht="14.25" customHeight="1" x14ac:dyDescent="0.3">
      <c r="A776" s="177"/>
    </row>
    <row r="777" spans="1:1" ht="14.25" customHeight="1" x14ac:dyDescent="0.3">
      <c r="A777" s="177"/>
    </row>
    <row r="778" spans="1:1" ht="14.25" customHeight="1" x14ac:dyDescent="0.3">
      <c r="A778" s="177"/>
    </row>
    <row r="779" spans="1:1" ht="14.25" customHeight="1" x14ac:dyDescent="0.3">
      <c r="A779" s="177"/>
    </row>
    <row r="780" spans="1:1" ht="14.25" customHeight="1" x14ac:dyDescent="0.3">
      <c r="A780" s="177"/>
    </row>
    <row r="781" spans="1:1" ht="14.25" customHeight="1" x14ac:dyDescent="0.3">
      <c r="A781" s="177"/>
    </row>
    <row r="782" spans="1:1" ht="14.25" customHeight="1" x14ac:dyDescent="0.3">
      <c r="A782" s="177"/>
    </row>
    <row r="783" spans="1:1" ht="14.25" customHeight="1" x14ac:dyDescent="0.3">
      <c r="A783" s="177"/>
    </row>
    <row r="784" spans="1:1" ht="14.25" customHeight="1" x14ac:dyDescent="0.3">
      <c r="A784" s="177"/>
    </row>
    <row r="785" spans="1:1" ht="14.25" customHeight="1" x14ac:dyDescent="0.3">
      <c r="A785" s="177"/>
    </row>
    <row r="786" spans="1:1" ht="14.25" customHeight="1" x14ac:dyDescent="0.3">
      <c r="A786" s="177"/>
    </row>
    <row r="787" spans="1:1" ht="14.25" customHeight="1" x14ac:dyDescent="0.3">
      <c r="A787" s="177"/>
    </row>
    <row r="788" spans="1:1" ht="14.25" customHeight="1" x14ac:dyDescent="0.3">
      <c r="A788" s="177"/>
    </row>
    <row r="789" spans="1:1" ht="14.25" customHeight="1" x14ac:dyDescent="0.3">
      <c r="A789" s="177"/>
    </row>
    <row r="790" spans="1:1" ht="14.25" customHeight="1" x14ac:dyDescent="0.3">
      <c r="A790" s="177"/>
    </row>
    <row r="791" spans="1:1" ht="14.25" customHeight="1" x14ac:dyDescent="0.3">
      <c r="A791" s="177"/>
    </row>
    <row r="792" spans="1:1" ht="14.25" customHeight="1" x14ac:dyDescent="0.3">
      <c r="A792" s="177"/>
    </row>
    <row r="793" spans="1:1" ht="14.25" customHeight="1" x14ac:dyDescent="0.3">
      <c r="A793" s="177"/>
    </row>
    <row r="794" spans="1:1" ht="14.25" customHeight="1" x14ac:dyDescent="0.3">
      <c r="A794" s="177"/>
    </row>
    <row r="795" spans="1:1" ht="14.25" customHeight="1" x14ac:dyDescent="0.3">
      <c r="A795" s="177"/>
    </row>
    <row r="796" spans="1:1" ht="14.25" customHeight="1" x14ac:dyDescent="0.3">
      <c r="A796" s="177"/>
    </row>
    <row r="797" spans="1:1" ht="14.25" customHeight="1" x14ac:dyDescent="0.3">
      <c r="A797" s="177"/>
    </row>
    <row r="798" spans="1:1" ht="14.25" customHeight="1" x14ac:dyDescent="0.3">
      <c r="A798" s="177"/>
    </row>
    <row r="799" spans="1:1" ht="14.25" customHeight="1" x14ac:dyDescent="0.3">
      <c r="A799" s="177"/>
    </row>
    <row r="800" spans="1:1" ht="14.25" customHeight="1" x14ac:dyDescent="0.3">
      <c r="A800" s="177"/>
    </row>
    <row r="801" spans="1:1" ht="14.25" customHeight="1" x14ac:dyDescent="0.3">
      <c r="A801" s="177"/>
    </row>
    <row r="802" spans="1:1" ht="14.25" customHeight="1" x14ac:dyDescent="0.3">
      <c r="A802" s="177"/>
    </row>
    <row r="803" spans="1:1" ht="14.25" customHeight="1" x14ac:dyDescent="0.3">
      <c r="A803" s="177"/>
    </row>
    <row r="804" spans="1:1" ht="14.25" customHeight="1" x14ac:dyDescent="0.3">
      <c r="A804" s="177"/>
    </row>
    <row r="805" spans="1:1" ht="14.25" customHeight="1" x14ac:dyDescent="0.3">
      <c r="A805" s="177"/>
    </row>
    <row r="806" spans="1:1" ht="14.25" customHeight="1" x14ac:dyDescent="0.3">
      <c r="A806" s="177"/>
    </row>
    <row r="807" spans="1:1" ht="14.25" customHeight="1" x14ac:dyDescent="0.3">
      <c r="A807" s="177"/>
    </row>
    <row r="808" spans="1:1" ht="14.25" customHeight="1" x14ac:dyDescent="0.3">
      <c r="A808" s="177"/>
    </row>
    <row r="809" spans="1:1" ht="14.25" customHeight="1" x14ac:dyDescent="0.3">
      <c r="A809" s="177"/>
    </row>
    <row r="810" spans="1:1" ht="14.25" customHeight="1" x14ac:dyDescent="0.3">
      <c r="A810" s="177"/>
    </row>
    <row r="811" spans="1:1" ht="14.25" customHeight="1" x14ac:dyDescent="0.3">
      <c r="A811" s="177"/>
    </row>
    <row r="812" spans="1:1" ht="14.25" customHeight="1" x14ac:dyDescent="0.3">
      <c r="A812" s="177"/>
    </row>
    <row r="813" spans="1:1" ht="14.25" customHeight="1" x14ac:dyDescent="0.3">
      <c r="A813" s="177"/>
    </row>
    <row r="814" spans="1:1" ht="14.25" customHeight="1" x14ac:dyDescent="0.3">
      <c r="A814" s="177"/>
    </row>
    <row r="815" spans="1:1" ht="14.25" customHeight="1" x14ac:dyDescent="0.3">
      <c r="A815" s="177"/>
    </row>
    <row r="816" spans="1:1" ht="14.25" customHeight="1" x14ac:dyDescent="0.3">
      <c r="A816" s="177"/>
    </row>
    <row r="817" spans="1:1" ht="14.25" customHeight="1" x14ac:dyDescent="0.3">
      <c r="A817" s="177"/>
    </row>
    <row r="818" spans="1:1" ht="14.25" customHeight="1" x14ac:dyDescent="0.3">
      <c r="A818" s="177"/>
    </row>
    <row r="819" spans="1:1" ht="14.25" customHeight="1" x14ac:dyDescent="0.3">
      <c r="A819" s="177"/>
    </row>
    <row r="820" spans="1:1" ht="14.25" customHeight="1" x14ac:dyDescent="0.3">
      <c r="A820" s="177"/>
    </row>
    <row r="821" spans="1:1" ht="14.25" customHeight="1" x14ac:dyDescent="0.3">
      <c r="A821" s="177"/>
    </row>
    <row r="822" spans="1:1" ht="14.25" customHeight="1" x14ac:dyDescent="0.3">
      <c r="A822" s="177"/>
    </row>
    <row r="823" spans="1:1" ht="14.25" customHeight="1" x14ac:dyDescent="0.3">
      <c r="A823" s="177"/>
    </row>
    <row r="824" spans="1:1" ht="14.25" customHeight="1" x14ac:dyDescent="0.3">
      <c r="A824" s="177"/>
    </row>
    <row r="825" spans="1:1" ht="14.25" customHeight="1" x14ac:dyDescent="0.3">
      <c r="A825" s="177"/>
    </row>
    <row r="826" spans="1:1" ht="14.25" customHeight="1" x14ac:dyDescent="0.3">
      <c r="A826" s="177"/>
    </row>
    <row r="827" spans="1:1" ht="14.25" customHeight="1" x14ac:dyDescent="0.3">
      <c r="A827" s="177"/>
    </row>
    <row r="828" spans="1:1" ht="14.25" customHeight="1" x14ac:dyDescent="0.3">
      <c r="A828" s="177"/>
    </row>
    <row r="829" spans="1:1" ht="14.25" customHeight="1" x14ac:dyDescent="0.3">
      <c r="A829" s="177"/>
    </row>
    <row r="830" spans="1:1" ht="14.25" customHeight="1" x14ac:dyDescent="0.3">
      <c r="A830" s="177"/>
    </row>
    <row r="831" spans="1:1" ht="14.25" customHeight="1" x14ac:dyDescent="0.3">
      <c r="A831" s="177"/>
    </row>
    <row r="832" spans="1:1" ht="14.25" customHeight="1" x14ac:dyDescent="0.3">
      <c r="A832" s="177"/>
    </row>
    <row r="833" spans="1:1" ht="14.25" customHeight="1" x14ac:dyDescent="0.3">
      <c r="A833" s="177"/>
    </row>
    <row r="834" spans="1:1" ht="14.25" customHeight="1" x14ac:dyDescent="0.3">
      <c r="A834" s="177"/>
    </row>
    <row r="835" spans="1:1" ht="14.25" customHeight="1" x14ac:dyDescent="0.3">
      <c r="A835" s="177"/>
    </row>
    <row r="836" spans="1:1" ht="14.25" customHeight="1" x14ac:dyDescent="0.3">
      <c r="A836" s="177"/>
    </row>
    <row r="837" spans="1:1" ht="14.25" customHeight="1" x14ac:dyDescent="0.3">
      <c r="A837" s="177"/>
    </row>
    <row r="838" spans="1:1" ht="14.25" customHeight="1" x14ac:dyDescent="0.3">
      <c r="A838" s="177"/>
    </row>
    <row r="839" spans="1:1" ht="14.25" customHeight="1" x14ac:dyDescent="0.3">
      <c r="A839" s="177"/>
    </row>
    <row r="840" spans="1:1" ht="14.25" customHeight="1" x14ac:dyDescent="0.3">
      <c r="A840" s="177"/>
    </row>
    <row r="841" spans="1:1" ht="14.25" customHeight="1" x14ac:dyDescent="0.3">
      <c r="A841" s="177"/>
    </row>
    <row r="842" spans="1:1" ht="14.25" customHeight="1" x14ac:dyDescent="0.3">
      <c r="A842" s="177"/>
    </row>
    <row r="843" spans="1:1" ht="14.25" customHeight="1" x14ac:dyDescent="0.3">
      <c r="A843" s="177"/>
    </row>
    <row r="844" spans="1:1" ht="14.25" customHeight="1" x14ac:dyDescent="0.3">
      <c r="A844" s="177"/>
    </row>
    <row r="845" spans="1:1" ht="14.25" customHeight="1" x14ac:dyDescent="0.3">
      <c r="A845" s="177"/>
    </row>
    <row r="846" spans="1:1" ht="14.25" customHeight="1" x14ac:dyDescent="0.3">
      <c r="A846" s="177"/>
    </row>
    <row r="847" spans="1:1" ht="14.25" customHeight="1" x14ac:dyDescent="0.3">
      <c r="A847" s="177"/>
    </row>
    <row r="848" spans="1:1" ht="14.25" customHeight="1" x14ac:dyDescent="0.3">
      <c r="A848" s="177"/>
    </row>
    <row r="849" spans="1:1" ht="14.25" customHeight="1" x14ac:dyDescent="0.3">
      <c r="A849" s="177"/>
    </row>
    <row r="850" spans="1:1" ht="14.25" customHeight="1" x14ac:dyDescent="0.3">
      <c r="A850" s="177"/>
    </row>
    <row r="851" spans="1:1" ht="14.25" customHeight="1" x14ac:dyDescent="0.3">
      <c r="A851" s="177"/>
    </row>
    <row r="852" spans="1:1" ht="14.25" customHeight="1" x14ac:dyDescent="0.3">
      <c r="A852" s="177"/>
    </row>
    <row r="853" spans="1:1" ht="14.25" customHeight="1" x14ac:dyDescent="0.3">
      <c r="A853" s="177"/>
    </row>
    <row r="854" spans="1:1" ht="14.25" customHeight="1" x14ac:dyDescent="0.3">
      <c r="A854" s="177"/>
    </row>
    <row r="855" spans="1:1" ht="14.25" customHeight="1" x14ac:dyDescent="0.3">
      <c r="A855" s="177"/>
    </row>
    <row r="856" spans="1:1" ht="14.25" customHeight="1" x14ac:dyDescent="0.3">
      <c r="A856" s="177"/>
    </row>
    <row r="857" spans="1:1" ht="14.25" customHeight="1" x14ac:dyDescent="0.3">
      <c r="A857" s="177"/>
    </row>
    <row r="858" spans="1:1" ht="14.25" customHeight="1" x14ac:dyDescent="0.3">
      <c r="A858" s="177"/>
    </row>
    <row r="859" spans="1:1" ht="14.25" customHeight="1" x14ac:dyDescent="0.3">
      <c r="A859" s="177"/>
    </row>
    <row r="860" spans="1:1" ht="14.25" customHeight="1" x14ac:dyDescent="0.3">
      <c r="A860" s="177"/>
    </row>
    <row r="861" spans="1:1" ht="14.25" customHeight="1" x14ac:dyDescent="0.3">
      <c r="A861" s="177"/>
    </row>
    <row r="862" spans="1:1" ht="14.25" customHeight="1" x14ac:dyDescent="0.3">
      <c r="A862" s="177"/>
    </row>
    <row r="863" spans="1:1" ht="14.25" customHeight="1" x14ac:dyDescent="0.3">
      <c r="A863" s="177"/>
    </row>
    <row r="864" spans="1:1" ht="14.25" customHeight="1" x14ac:dyDescent="0.3">
      <c r="A864" s="177"/>
    </row>
    <row r="865" spans="1:1" ht="14.25" customHeight="1" x14ac:dyDescent="0.3">
      <c r="A865" s="177"/>
    </row>
    <row r="866" spans="1:1" ht="14.25" customHeight="1" x14ac:dyDescent="0.3">
      <c r="A866" s="177"/>
    </row>
    <row r="867" spans="1:1" ht="14.25" customHeight="1" x14ac:dyDescent="0.3">
      <c r="A867" s="177"/>
    </row>
    <row r="868" spans="1:1" ht="14.25" customHeight="1" x14ac:dyDescent="0.3">
      <c r="A868" s="177"/>
    </row>
    <row r="869" spans="1:1" ht="14.25" customHeight="1" x14ac:dyDescent="0.3">
      <c r="A869" s="177"/>
    </row>
    <row r="870" spans="1:1" ht="14.25" customHeight="1" x14ac:dyDescent="0.3">
      <c r="A870" s="177"/>
    </row>
    <row r="871" spans="1:1" ht="14.25" customHeight="1" x14ac:dyDescent="0.3">
      <c r="A871" s="177"/>
    </row>
    <row r="872" spans="1:1" ht="14.25" customHeight="1" x14ac:dyDescent="0.3">
      <c r="A872" s="177"/>
    </row>
    <row r="873" spans="1:1" ht="14.25" customHeight="1" x14ac:dyDescent="0.3">
      <c r="A873" s="177"/>
    </row>
    <row r="874" spans="1:1" ht="14.25" customHeight="1" x14ac:dyDescent="0.3">
      <c r="A874" s="177"/>
    </row>
    <row r="875" spans="1:1" ht="14.25" customHeight="1" x14ac:dyDescent="0.3">
      <c r="A875" s="177"/>
    </row>
    <row r="876" spans="1:1" ht="14.25" customHeight="1" x14ac:dyDescent="0.3">
      <c r="A876" s="177"/>
    </row>
    <row r="877" spans="1:1" ht="14.25" customHeight="1" x14ac:dyDescent="0.3">
      <c r="A877" s="177"/>
    </row>
    <row r="878" spans="1:1" ht="14.25" customHeight="1" x14ac:dyDescent="0.3">
      <c r="A878" s="177"/>
    </row>
    <row r="879" spans="1:1" ht="14.25" customHeight="1" x14ac:dyDescent="0.3">
      <c r="A879" s="177"/>
    </row>
    <row r="880" spans="1:1" ht="14.25" customHeight="1" x14ac:dyDescent="0.3">
      <c r="A880" s="177"/>
    </row>
    <row r="881" spans="1:1" ht="14.25" customHeight="1" x14ac:dyDescent="0.3">
      <c r="A881" s="177"/>
    </row>
    <row r="882" spans="1:1" ht="14.25" customHeight="1" x14ac:dyDescent="0.3">
      <c r="A882" s="177"/>
    </row>
    <row r="883" spans="1:1" ht="14.25" customHeight="1" x14ac:dyDescent="0.3">
      <c r="A883" s="177"/>
    </row>
    <row r="884" spans="1:1" ht="14.25" customHeight="1" x14ac:dyDescent="0.3">
      <c r="A884" s="177"/>
    </row>
    <row r="885" spans="1:1" ht="14.25" customHeight="1" x14ac:dyDescent="0.3">
      <c r="A885" s="177"/>
    </row>
    <row r="886" spans="1:1" ht="14.25" customHeight="1" x14ac:dyDescent="0.3">
      <c r="A886" s="177"/>
    </row>
    <row r="887" spans="1:1" ht="14.25" customHeight="1" x14ac:dyDescent="0.3">
      <c r="A887" s="177"/>
    </row>
    <row r="888" spans="1:1" ht="14.25" customHeight="1" x14ac:dyDescent="0.3">
      <c r="A888" s="177"/>
    </row>
    <row r="889" spans="1:1" ht="14.25" customHeight="1" x14ac:dyDescent="0.3">
      <c r="A889" s="177"/>
    </row>
    <row r="890" spans="1:1" ht="14.25" customHeight="1" x14ac:dyDescent="0.3">
      <c r="A890" s="177"/>
    </row>
    <row r="891" spans="1:1" ht="14.25" customHeight="1" x14ac:dyDescent="0.3">
      <c r="A891" s="177"/>
    </row>
    <row r="892" spans="1:1" ht="14.25" customHeight="1" x14ac:dyDescent="0.3">
      <c r="A892" s="177"/>
    </row>
    <row r="893" spans="1:1" ht="14.25" customHeight="1" x14ac:dyDescent="0.3">
      <c r="A893" s="177"/>
    </row>
    <row r="894" spans="1:1" ht="14.25" customHeight="1" x14ac:dyDescent="0.3">
      <c r="A894" s="177"/>
    </row>
    <row r="895" spans="1:1" ht="14.25" customHeight="1" x14ac:dyDescent="0.3">
      <c r="A895" s="177"/>
    </row>
    <row r="896" spans="1:1" ht="14.25" customHeight="1" x14ac:dyDescent="0.3">
      <c r="A896" s="177"/>
    </row>
    <row r="897" spans="1:1" ht="14.25" customHeight="1" x14ac:dyDescent="0.3">
      <c r="A897" s="177"/>
    </row>
    <row r="898" spans="1:1" ht="14.25" customHeight="1" x14ac:dyDescent="0.3">
      <c r="A898" s="177"/>
    </row>
    <row r="899" spans="1:1" ht="14.25" customHeight="1" x14ac:dyDescent="0.3">
      <c r="A899" s="177"/>
    </row>
    <row r="900" spans="1:1" ht="14.25" customHeight="1" x14ac:dyDescent="0.3">
      <c r="A900" s="177"/>
    </row>
    <row r="901" spans="1:1" ht="14.25" customHeight="1" x14ac:dyDescent="0.3">
      <c r="A901" s="177"/>
    </row>
    <row r="902" spans="1:1" ht="14.25" customHeight="1" x14ac:dyDescent="0.3">
      <c r="A902" s="177"/>
    </row>
    <row r="903" spans="1:1" ht="14.25" customHeight="1" x14ac:dyDescent="0.3">
      <c r="A903" s="177"/>
    </row>
    <row r="904" spans="1:1" ht="14.25" customHeight="1" x14ac:dyDescent="0.3">
      <c r="A904" s="177"/>
    </row>
    <row r="905" spans="1:1" ht="14.25" customHeight="1" x14ac:dyDescent="0.3">
      <c r="A905" s="177"/>
    </row>
    <row r="906" spans="1:1" ht="14.25" customHeight="1" x14ac:dyDescent="0.3">
      <c r="A906" s="177"/>
    </row>
    <row r="907" spans="1:1" ht="14.25" customHeight="1" x14ac:dyDescent="0.3">
      <c r="A907" s="177"/>
    </row>
    <row r="908" spans="1:1" ht="14.25" customHeight="1" x14ac:dyDescent="0.3">
      <c r="A908" s="177"/>
    </row>
    <row r="909" spans="1:1" ht="14.25" customHeight="1" x14ac:dyDescent="0.3">
      <c r="A909" s="177"/>
    </row>
    <row r="910" spans="1:1" ht="14.25" customHeight="1" x14ac:dyDescent="0.3">
      <c r="A910" s="177"/>
    </row>
    <row r="911" spans="1:1" ht="14.25" customHeight="1" x14ac:dyDescent="0.3">
      <c r="A911" s="177"/>
    </row>
    <row r="912" spans="1:1" ht="14.25" customHeight="1" x14ac:dyDescent="0.3">
      <c r="A912" s="177"/>
    </row>
    <row r="913" spans="1:1" ht="14.25" customHeight="1" x14ac:dyDescent="0.3">
      <c r="A913" s="177"/>
    </row>
    <row r="914" spans="1:1" ht="14.25" customHeight="1" x14ac:dyDescent="0.3">
      <c r="A914" s="177"/>
    </row>
    <row r="915" spans="1:1" ht="14.25" customHeight="1" x14ac:dyDescent="0.3">
      <c r="A915" s="177"/>
    </row>
    <row r="916" spans="1:1" ht="14.25" customHeight="1" x14ac:dyDescent="0.3">
      <c r="A916" s="177"/>
    </row>
    <row r="917" spans="1:1" ht="14.25" customHeight="1" x14ac:dyDescent="0.3">
      <c r="A917" s="177"/>
    </row>
    <row r="918" spans="1:1" ht="14.25" customHeight="1" x14ac:dyDescent="0.3">
      <c r="A918" s="177"/>
    </row>
    <row r="919" spans="1:1" ht="14.25" customHeight="1" x14ac:dyDescent="0.3">
      <c r="A919" s="177"/>
    </row>
    <row r="920" spans="1:1" ht="14.25" customHeight="1" x14ac:dyDescent="0.3">
      <c r="A920" s="177"/>
    </row>
    <row r="921" spans="1:1" ht="14.25" customHeight="1" x14ac:dyDescent="0.3">
      <c r="A921" s="177"/>
    </row>
    <row r="922" spans="1:1" ht="14.25" customHeight="1" x14ac:dyDescent="0.3">
      <c r="A922" s="177"/>
    </row>
    <row r="923" spans="1:1" ht="14.25" customHeight="1" x14ac:dyDescent="0.3">
      <c r="A923" s="177"/>
    </row>
    <row r="924" spans="1:1" ht="14.25" customHeight="1" x14ac:dyDescent="0.3">
      <c r="A924" s="177"/>
    </row>
    <row r="925" spans="1:1" ht="14.25" customHeight="1" x14ac:dyDescent="0.3">
      <c r="A925" s="177"/>
    </row>
    <row r="926" spans="1:1" ht="14.25" customHeight="1" x14ac:dyDescent="0.3">
      <c r="A926" s="177"/>
    </row>
    <row r="927" spans="1:1" ht="14.25" customHeight="1" x14ac:dyDescent="0.3">
      <c r="A927" s="177"/>
    </row>
    <row r="928" spans="1:1" ht="14.25" customHeight="1" x14ac:dyDescent="0.3">
      <c r="A928" s="177"/>
    </row>
    <row r="929" spans="1:1" ht="14.25" customHeight="1" x14ac:dyDescent="0.3">
      <c r="A929" s="177"/>
    </row>
    <row r="930" spans="1:1" ht="14.25" customHeight="1" x14ac:dyDescent="0.3">
      <c r="A930" s="177"/>
    </row>
    <row r="931" spans="1:1" ht="14.25" customHeight="1" x14ac:dyDescent="0.3">
      <c r="A931" s="177"/>
    </row>
    <row r="932" spans="1:1" ht="14.25" customHeight="1" x14ac:dyDescent="0.3">
      <c r="A932" s="177"/>
    </row>
    <row r="933" spans="1:1" ht="14.25" customHeight="1" x14ac:dyDescent="0.3">
      <c r="A933" s="177"/>
    </row>
    <row r="934" spans="1:1" ht="14.25" customHeight="1" x14ac:dyDescent="0.3">
      <c r="A934" s="177"/>
    </row>
    <row r="935" spans="1:1" ht="14.25" customHeight="1" x14ac:dyDescent="0.3">
      <c r="A935" s="177"/>
    </row>
    <row r="936" spans="1:1" ht="14.25" customHeight="1" x14ac:dyDescent="0.3">
      <c r="A936" s="177"/>
    </row>
    <row r="937" spans="1:1" ht="14.25" customHeight="1" x14ac:dyDescent="0.3">
      <c r="A937" s="177"/>
    </row>
    <row r="938" spans="1:1" ht="14.25" customHeight="1" x14ac:dyDescent="0.3">
      <c r="A938" s="177"/>
    </row>
    <row r="939" spans="1:1" ht="14.25" customHeight="1" x14ac:dyDescent="0.3">
      <c r="A939" s="177"/>
    </row>
    <row r="940" spans="1:1" ht="14.25" customHeight="1" x14ac:dyDescent="0.3">
      <c r="A940" s="177"/>
    </row>
    <row r="941" spans="1:1" ht="14.25" customHeight="1" x14ac:dyDescent="0.3">
      <c r="A941" s="177"/>
    </row>
    <row r="942" spans="1:1" ht="14.25" customHeight="1" x14ac:dyDescent="0.3">
      <c r="A942" s="177"/>
    </row>
    <row r="943" spans="1:1" ht="14.25" customHeight="1" x14ac:dyDescent="0.3">
      <c r="A943" s="177"/>
    </row>
    <row r="944" spans="1:1" ht="14.25" customHeight="1" x14ac:dyDescent="0.3">
      <c r="A944" s="177"/>
    </row>
    <row r="945" spans="1:1" ht="14.25" customHeight="1" x14ac:dyDescent="0.3">
      <c r="A945" s="177"/>
    </row>
    <row r="946" spans="1:1" ht="14.25" customHeight="1" x14ac:dyDescent="0.3">
      <c r="A946" s="177"/>
    </row>
    <row r="947" spans="1:1" ht="14.25" customHeight="1" x14ac:dyDescent="0.3">
      <c r="A947" s="177"/>
    </row>
    <row r="948" spans="1:1" ht="14.25" customHeight="1" x14ac:dyDescent="0.3">
      <c r="A948" s="177"/>
    </row>
    <row r="949" spans="1:1" ht="14.25" customHeight="1" x14ac:dyDescent="0.3">
      <c r="A949" s="177"/>
    </row>
    <row r="950" spans="1:1" ht="14.25" customHeight="1" x14ac:dyDescent="0.3">
      <c r="A950" s="177"/>
    </row>
    <row r="951" spans="1:1" ht="14.25" customHeight="1" x14ac:dyDescent="0.3">
      <c r="A951" s="177"/>
    </row>
    <row r="952" spans="1:1" ht="14.25" customHeight="1" x14ac:dyDescent="0.3">
      <c r="A952" s="177"/>
    </row>
    <row r="953" spans="1:1" ht="14.25" customHeight="1" x14ac:dyDescent="0.3">
      <c r="A953" s="177"/>
    </row>
    <row r="954" spans="1:1" ht="14.25" customHeight="1" x14ac:dyDescent="0.3">
      <c r="A954" s="177"/>
    </row>
    <row r="955" spans="1:1" ht="14.25" customHeight="1" x14ac:dyDescent="0.3">
      <c r="A955" s="177"/>
    </row>
    <row r="956" spans="1:1" ht="14.25" customHeight="1" x14ac:dyDescent="0.3">
      <c r="A956" s="177"/>
    </row>
    <row r="957" spans="1:1" ht="14.25" customHeight="1" x14ac:dyDescent="0.3">
      <c r="A957" s="177"/>
    </row>
    <row r="958" spans="1:1" ht="14.25" customHeight="1" x14ac:dyDescent="0.3">
      <c r="A958" s="177"/>
    </row>
    <row r="959" spans="1:1" ht="14.25" customHeight="1" x14ac:dyDescent="0.3">
      <c r="A959" s="177"/>
    </row>
    <row r="960" spans="1:1" ht="14.25" customHeight="1" x14ac:dyDescent="0.3">
      <c r="A960" s="177"/>
    </row>
    <row r="961" spans="1:1" ht="14.25" customHeight="1" x14ac:dyDescent="0.3">
      <c r="A961" s="177"/>
    </row>
    <row r="962" spans="1:1" ht="14.25" customHeight="1" x14ac:dyDescent="0.3">
      <c r="A962" s="177"/>
    </row>
    <row r="963" spans="1:1" ht="14.25" customHeight="1" x14ac:dyDescent="0.3">
      <c r="A963" s="177"/>
    </row>
    <row r="964" spans="1:1" ht="14.25" customHeight="1" x14ac:dyDescent="0.3">
      <c r="A964" s="177"/>
    </row>
    <row r="965" spans="1:1" ht="14.25" customHeight="1" x14ac:dyDescent="0.3">
      <c r="A965" s="177"/>
    </row>
    <row r="966" spans="1:1" ht="14.25" customHeight="1" x14ac:dyDescent="0.3">
      <c r="A966" s="177"/>
    </row>
    <row r="967" spans="1:1" ht="14.25" customHeight="1" x14ac:dyDescent="0.3">
      <c r="A967" s="177"/>
    </row>
    <row r="968" spans="1:1" ht="14.25" customHeight="1" x14ac:dyDescent="0.3">
      <c r="A968" s="177"/>
    </row>
    <row r="969" spans="1:1" ht="14.25" customHeight="1" x14ac:dyDescent="0.3">
      <c r="A969" s="177"/>
    </row>
    <row r="970" spans="1:1" ht="14.25" customHeight="1" x14ac:dyDescent="0.3">
      <c r="A970" s="177"/>
    </row>
    <row r="971" spans="1:1" ht="14.25" customHeight="1" x14ac:dyDescent="0.3">
      <c r="A971" s="177"/>
    </row>
    <row r="972" spans="1:1" ht="14.25" customHeight="1" x14ac:dyDescent="0.3">
      <c r="A972" s="177"/>
    </row>
    <row r="973" spans="1:1" ht="14.25" customHeight="1" x14ac:dyDescent="0.3">
      <c r="A973" s="177"/>
    </row>
    <row r="974" spans="1:1" ht="14.25" customHeight="1" x14ac:dyDescent="0.3">
      <c r="A974" s="177"/>
    </row>
    <row r="975" spans="1:1" ht="14.25" customHeight="1" x14ac:dyDescent="0.3">
      <c r="A975" s="177"/>
    </row>
    <row r="976" spans="1:1" ht="14.25" customHeight="1" x14ac:dyDescent="0.3">
      <c r="A976" s="177"/>
    </row>
    <row r="977" spans="1:1" ht="14.25" customHeight="1" x14ac:dyDescent="0.3">
      <c r="A977" s="177"/>
    </row>
    <row r="978" spans="1:1" ht="14.25" customHeight="1" x14ac:dyDescent="0.3">
      <c r="A978" s="177"/>
    </row>
    <row r="979" spans="1:1" ht="14.25" customHeight="1" x14ac:dyDescent="0.3">
      <c r="A979" s="177"/>
    </row>
    <row r="980" spans="1:1" ht="14.25" customHeight="1" x14ac:dyDescent="0.3">
      <c r="A980" s="177"/>
    </row>
    <row r="981" spans="1:1" ht="14.25" customHeight="1" x14ac:dyDescent="0.3">
      <c r="A981" s="177"/>
    </row>
    <row r="982" spans="1:1" ht="14.25" customHeight="1" x14ac:dyDescent="0.3">
      <c r="A982" s="177"/>
    </row>
    <row r="983" spans="1:1" ht="14.25" customHeight="1" x14ac:dyDescent="0.3">
      <c r="A983" s="177"/>
    </row>
    <row r="984" spans="1:1" ht="14.25" customHeight="1" x14ac:dyDescent="0.3">
      <c r="A984" s="177"/>
    </row>
    <row r="985" spans="1:1" ht="14.25" customHeight="1" x14ac:dyDescent="0.3">
      <c r="A985" s="177"/>
    </row>
    <row r="986" spans="1:1" ht="14.25" customHeight="1" x14ac:dyDescent="0.3">
      <c r="A986" s="177"/>
    </row>
    <row r="987" spans="1:1" ht="14.25" customHeight="1" x14ac:dyDescent="0.3">
      <c r="A987" s="177"/>
    </row>
    <row r="988" spans="1:1" ht="14.25" customHeight="1" x14ac:dyDescent="0.3">
      <c r="A988" s="177"/>
    </row>
    <row r="989" spans="1:1" ht="14.25" customHeight="1" x14ac:dyDescent="0.3">
      <c r="A989" s="177"/>
    </row>
    <row r="990" spans="1:1" ht="14.25" customHeight="1" x14ac:dyDescent="0.3">
      <c r="A990" s="177"/>
    </row>
    <row r="991" spans="1:1" ht="14.25" customHeight="1" x14ac:dyDescent="0.3">
      <c r="A991" s="177"/>
    </row>
    <row r="992" spans="1:1" ht="14.25" customHeight="1" x14ac:dyDescent="0.3">
      <c r="A992" s="177"/>
    </row>
    <row r="993" spans="1:1" ht="14.25" customHeight="1" x14ac:dyDescent="0.3">
      <c r="A993" s="177"/>
    </row>
    <row r="994" spans="1:1" ht="14.25" customHeight="1" x14ac:dyDescent="0.3">
      <c r="A994" s="177"/>
    </row>
    <row r="995" spans="1:1" ht="14.25" customHeight="1" x14ac:dyDescent="0.3">
      <c r="A995" s="177"/>
    </row>
    <row r="996" spans="1:1" ht="14.25" customHeight="1" x14ac:dyDescent="0.3">
      <c r="A996" s="177"/>
    </row>
    <row r="997" spans="1:1" ht="14.25" customHeight="1" x14ac:dyDescent="0.3">
      <c r="A997" s="177"/>
    </row>
    <row r="998" spans="1:1" ht="14.25" customHeight="1" x14ac:dyDescent="0.3">
      <c r="A998" s="177"/>
    </row>
    <row r="999" spans="1:1" ht="14.25" customHeight="1" x14ac:dyDescent="0.3">
      <c r="A999" s="177"/>
    </row>
    <row r="1000" spans="1:1" ht="14.25" customHeight="1" x14ac:dyDescent="0.3">
      <c r="A1000" s="177"/>
    </row>
  </sheetData>
  <mergeCells count="108">
    <mergeCell ref="C135:C139"/>
    <mergeCell ref="C141:C145"/>
    <mergeCell ref="D141:D145"/>
    <mergeCell ref="B146:D146"/>
    <mergeCell ref="C147:C151"/>
    <mergeCell ref="D147:D151"/>
    <mergeCell ref="B152:D152"/>
    <mergeCell ref="A123:A128"/>
    <mergeCell ref="A129:A134"/>
    <mergeCell ref="A135:A140"/>
    <mergeCell ref="A141:A146"/>
    <mergeCell ref="A147:A152"/>
    <mergeCell ref="B134:D134"/>
    <mergeCell ref="D135:D139"/>
    <mergeCell ref="B140:D140"/>
    <mergeCell ref="A81:A86"/>
    <mergeCell ref="A87:A92"/>
    <mergeCell ref="A93:A98"/>
    <mergeCell ref="A99:A104"/>
    <mergeCell ref="A105:A110"/>
    <mergeCell ref="A111:A116"/>
    <mergeCell ref="A117:A122"/>
    <mergeCell ref="A75:A80"/>
    <mergeCell ref="C75:C79"/>
    <mergeCell ref="D81:D85"/>
    <mergeCell ref="C87:C91"/>
    <mergeCell ref="D87:D91"/>
    <mergeCell ref="B128:D128"/>
    <mergeCell ref="C129:C133"/>
    <mergeCell ref="D129:D133"/>
    <mergeCell ref="B92:D92"/>
    <mergeCell ref="D93:D97"/>
    <mergeCell ref="B98:D98"/>
    <mergeCell ref="C93:C97"/>
    <mergeCell ref="C99:C103"/>
    <mergeCell ref="D99:D103"/>
    <mergeCell ref="B104:D104"/>
    <mergeCell ref="C105:C109"/>
    <mergeCell ref="D105:D109"/>
    <mergeCell ref="D51:D55"/>
    <mergeCell ref="B56:D56"/>
    <mergeCell ref="C111:C115"/>
    <mergeCell ref="D111:D115"/>
    <mergeCell ref="B116:D116"/>
    <mergeCell ref="C117:C121"/>
    <mergeCell ref="D117:D121"/>
    <mergeCell ref="B122:D122"/>
    <mergeCell ref="C123:C127"/>
    <mergeCell ref="D123:D127"/>
    <mergeCell ref="B110:D110"/>
    <mergeCell ref="C57:C61"/>
    <mergeCell ref="D57:D61"/>
    <mergeCell ref="B62:D62"/>
    <mergeCell ref="C63:C67"/>
    <mergeCell ref="D63:D67"/>
    <mergeCell ref="B68:D68"/>
    <mergeCell ref="C69:C73"/>
    <mergeCell ref="D69:D73"/>
    <mergeCell ref="B74:D74"/>
    <mergeCell ref="D75:D79"/>
    <mergeCell ref="B80:D80"/>
    <mergeCell ref="B86:D86"/>
    <mergeCell ref="C81:C85"/>
    <mergeCell ref="A45:A50"/>
    <mergeCell ref="A51:A56"/>
    <mergeCell ref="A57:A62"/>
    <mergeCell ref="A63:A68"/>
    <mergeCell ref="A69:A74"/>
    <mergeCell ref="C15:C19"/>
    <mergeCell ref="D15:D19"/>
    <mergeCell ref="A21:A26"/>
    <mergeCell ref="C21:C25"/>
    <mergeCell ref="D21:D25"/>
    <mergeCell ref="B26:D26"/>
    <mergeCell ref="B32:D32"/>
    <mergeCell ref="C27:C31"/>
    <mergeCell ref="D27:D31"/>
    <mergeCell ref="C33:C37"/>
    <mergeCell ref="D33:D37"/>
    <mergeCell ref="B38:D38"/>
    <mergeCell ref="D39:D43"/>
    <mergeCell ref="B44:D44"/>
    <mergeCell ref="C39:C43"/>
    <mergeCell ref="C45:C49"/>
    <mergeCell ref="D45:D49"/>
    <mergeCell ref="B50:D50"/>
    <mergeCell ref="C51:C55"/>
    <mergeCell ref="A9:A13"/>
    <mergeCell ref="C9:C13"/>
    <mergeCell ref="D9:D13"/>
    <mergeCell ref="B14:D14"/>
    <mergeCell ref="A15:A20"/>
    <mergeCell ref="B20:D20"/>
    <mergeCell ref="A27:A32"/>
    <mergeCell ref="A33:A38"/>
    <mergeCell ref="A39:A44"/>
    <mergeCell ref="AE6:AF6"/>
    <mergeCell ref="AG6:AH6"/>
    <mergeCell ref="A5:A7"/>
    <mergeCell ref="C5:E6"/>
    <mergeCell ref="F5:J6"/>
    <mergeCell ref="K5:AS5"/>
    <mergeCell ref="AT5:BC6"/>
    <mergeCell ref="L6:P6"/>
    <mergeCell ref="Q6:V6"/>
    <mergeCell ref="AI6:AS6"/>
    <mergeCell ref="W6:X6"/>
    <mergeCell ref="Y6:AD6"/>
  </mergeCells>
  <conditionalFormatting sqref="K9:K13 K15:K19 K21:K25 K27:K31 K33:K37 K39:K43 K45:K49 K51:K55 K57:K61 K63:K67 K69:K73 K75:K79 K81:K85 K87:K91 K93:K97 K99:K103 K105:K109 K111:K115 K117:K120 K123:K127 K129:K133 K135:K139 K141:K145 K147:K151">
    <cfRule type="expression" dxfId="16" priority="1">
      <formula>K9&lt;&gt;SUM(W9:X9)</formula>
    </cfRule>
    <cfRule type="expression" dxfId="15" priority="2">
      <formula>K9&lt;&gt;SUM(L9:P9)</formula>
    </cfRule>
    <cfRule type="expression" dxfId="14" priority="3">
      <formula>K9&lt;&gt;SUM(L9:P9)</formula>
    </cfRule>
    <cfRule type="expression" dxfId="13" priority="4">
      <formula>K9&lt;&gt;SUM(Q9:V9)</formula>
    </cfRule>
  </conditionalFormatting>
  <conditionalFormatting sqref="K121">
    <cfRule type="expression" dxfId="12" priority="9">
      <formula>K121&lt;&gt;SUM(W121:X121)</formula>
    </cfRule>
    <cfRule type="expression" dxfId="11" priority="10">
      <formula>K121&lt;&gt;SUM(L121:Q121)</formula>
    </cfRule>
    <cfRule type="expression" dxfId="10" priority="12">
      <formula>K121&lt;&gt;SUM(Q121:V121)</formula>
    </cfRule>
  </conditionalFormatting>
  <dataValidations count="2">
    <dataValidation type="decimal" allowBlank="1" showErrorMessage="1" sqref="AL9:AN9 AL15:AN15 AL141:AN141 AL27:AN27 AL33:AN33 AL45:AN45 AL51:AN51 AL57:AN57 AL63:AN63 AL111:AN111 AN123" xr:uid="{00000000-0002-0000-0200-000000000000}">
      <formula1>0</formula1>
      <formula2>100000000</formula2>
    </dataValidation>
    <dataValidation type="decimal" allowBlank="1" showErrorMessage="1" sqref="AO13:AS13 AO18:AS19 AO151:AS151 AO30:AS31 AO36:AS37 AO42:AS43 AO48:AS49 AO54:AS55 AO60:AS61 AO66:AS67 AO73:AS73 AO85:AS85 AO91:AS91 AO97:AS97 AO103:AS103 AO109:AS109 AO115:AS115 AO121:AS121 AO127:AS127 AO133:AS133 AO139:AS139 AO145:AS145" xr:uid="{00000000-0002-0000-0200-000001000000}">
      <formula1>0</formula1>
      <formula2>1000000000</formula2>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2"/>
  <sheetViews>
    <sheetView topLeftCell="A3" zoomScale="49" zoomScaleNormal="49" workbookViewId="0">
      <selection activeCell="B33" sqref="B33"/>
    </sheetView>
  </sheetViews>
  <sheetFormatPr defaultColWidth="12.21875" defaultRowHeight="14.4" x14ac:dyDescent="0.3"/>
  <cols>
    <col min="2" max="2" width="45.6640625" customWidth="1"/>
    <col min="3" max="3" width="7.109375" bestFit="1" customWidth="1"/>
    <col min="4" max="4" width="4.88671875" bestFit="1" customWidth="1"/>
    <col min="5" max="5" width="7" customWidth="1"/>
    <col min="6" max="6" width="10.5546875" customWidth="1"/>
    <col min="7" max="55" width="7" customWidth="1"/>
  </cols>
  <sheetData>
    <row r="1" spans="1:55" ht="15" hidden="1" thickBot="1" x14ac:dyDescent="0.35"/>
    <row r="2" spans="1:55" ht="15" hidden="1" thickBot="1" x14ac:dyDescent="0.35"/>
    <row r="3" spans="1:55" ht="16.2" thickBot="1" x14ac:dyDescent="0.35">
      <c r="A3" s="798" t="s">
        <v>0</v>
      </c>
      <c r="B3" s="385"/>
      <c r="C3" s="801" t="s">
        <v>1</v>
      </c>
      <c r="D3" s="802"/>
      <c r="E3" s="803"/>
      <c r="F3" s="791" t="s">
        <v>2</v>
      </c>
      <c r="G3" s="788"/>
      <c r="H3" s="788"/>
      <c r="I3" s="788"/>
      <c r="J3" s="794"/>
      <c r="K3" s="810" t="s">
        <v>3</v>
      </c>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c r="AM3" s="811"/>
      <c r="AN3" s="811"/>
      <c r="AO3" s="811"/>
      <c r="AP3" s="811"/>
      <c r="AQ3" s="811"/>
      <c r="AR3" s="811"/>
      <c r="AS3" s="812"/>
      <c r="AT3" s="784" t="s">
        <v>4</v>
      </c>
      <c r="AU3" s="784"/>
      <c r="AV3" s="784"/>
      <c r="AW3" s="784"/>
      <c r="AX3" s="784"/>
      <c r="AY3" s="784"/>
      <c r="AZ3" s="784"/>
      <c r="BA3" s="784"/>
      <c r="BB3" s="784"/>
      <c r="BC3" s="785"/>
    </row>
    <row r="4" spans="1:55" ht="16.2" thickBot="1" x14ac:dyDescent="0.35">
      <c r="A4" s="799"/>
      <c r="B4" s="386"/>
      <c r="C4" s="804"/>
      <c r="D4" s="805"/>
      <c r="E4" s="806"/>
      <c r="F4" s="807"/>
      <c r="G4" s="808"/>
      <c r="H4" s="808"/>
      <c r="I4" s="808"/>
      <c r="J4" s="809"/>
      <c r="K4" s="387"/>
      <c r="L4" s="788" t="s">
        <v>5</v>
      </c>
      <c r="M4" s="788"/>
      <c r="N4" s="789"/>
      <c r="O4" s="789"/>
      <c r="P4" s="790"/>
      <c r="Q4" s="791" t="s">
        <v>6</v>
      </c>
      <c r="R4" s="792"/>
      <c r="S4" s="792"/>
      <c r="T4" s="789"/>
      <c r="U4" s="789"/>
      <c r="V4" s="793"/>
      <c r="W4" s="791" t="s">
        <v>7</v>
      </c>
      <c r="X4" s="794"/>
      <c r="Y4" s="791" t="s">
        <v>8</v>
      </c>
      <c r="Z4" s="788"/>
      <c r="AA4" s="788"/>
      <c r="AB4" s="788"/>
      <c r="AC4" s="788"/>
      <c r="AD4" s="794"/>
      <c r="AE4" s="792" t="s">
        <v>9</v>
      </c>
      <c r="AF4" s="795"/>
      <c r="AG4" s="813" t="s">
        <v>10</v>
      </c>
      <c r="AH4" s="814"/>
      <c r="AI4" s="815" t="s">
        <v>11</v>
      </c>
      <c r="AJ4" s="816"/>
      <c r="AK4" s="816"/>
      <c r="AL4" s="816"/>
      <c r="AM4" s="816"/>
      <c r="AN4" s="816"/>
      <c r="AO4" s="816"/>
      <c r="AP4" s="816"/>
      <c r="AQ4" s="816"/>
      <c r="AR4" s="816"/>
      <c r="AS4" s="817"/>
      <c r="AT4" s="786"/>
      <c r="AU4" s="786"/>
      <c r="AV4" s="786"/>
      <c r="AW4" s="786"/>
      <c r="AX4" s="786"/>
      <c r="AY4" s="786"/>
      <c r="AZ4" s="786"/>
      <c r="BA4" s="786"/>
      <c r="BB4" s="786"/>
      <c r="BC4" s="787"/>
    </row>
    <row r="5" spans="1:55" ht="322.8" thickBot="1" x14ac:dyDescent="0.35">
      <c r="A5" s="800"/>
      <c r="B5" s="388" t="s">
        <v>14</v>
      </c>
      <c r="C5" s="223" t="s">
        <v>15</v>
      </c>
      <c r="D5" s="224" t="s">
        <v>16</v>
      </c>
      <c r="E5" s="225" t="s">
        <v>17</v>
      </c>
      <c r="F5" s="226" t="s">
        <v>18</v>
      </c>
      <c r="G5" s="227" t="s">
        <v>19</v>
      </c>
      <c r="H5" s="227" t="s">
        <v>20</v>
      </c>
      <c r="I5" s="227" t="s">
        <v>21</v>
      </c>
      <c r="J5" s="228" t="s">
        <v>22</v>
      </c>
      <c r="K5" s="229" t="s">
        <v>23</v>
      </c>
      <c r="L5" s="230" t="s">
        <v>24</v>
      </c>
      <c r="M5" s="230" t="s">
        <v>25</v>
      </c>
      <c r="N5" s="230" t="s">
        <v>26</v>
      </c>
      <c r="O5" s="230" t="s">
        <v>27</v>
      </c>
      <c r="P5" s="231" t="s">
        <v>28</v>
      </c>
      <c r="Q5" s="232" t="s">
        <v>29</v>
      </c>
      <c r="R5" s="233" t="s">
        <v>30</v>
      </c>
      <c r="S5" s="233" t="s">
        <v>31</v>
      </c>
      <c r="T5" s="234" t="s">
        <v>32</v>
      </c>
      <c r="U5" s="234" t="s">
        <v>33</v>
      </c>
      <c r="V5" s="235" t="s">
        <v>34</v>
      </c>
      <c r="W5" s="236" t="s">
        <v>35</v>
      </c>
      <c r="X5" s="237" t="s">
        <v>36</v>
      </c>
      <c r="Y5" s="238" t="s">
        <v>37</v>
      </c>
      <c r="Z5" s="239" t="s">
        <v>38</v>
      </c>
      <c r="AA5" s="239" t="s">
        <v>39</v>
      </c>
      <c r="AB5" s="239" t="s">
        <v>40</v>
      </c>
      <c r="AC5" s="239" t="s">
        <v>41</v>
      </c>
      <c r="AD5" s="240" t="s">
        <v>42</v>
      </c>
      <c r="AE5" s="241" t="s">
        <v>43</v>
      </c>
      <c r="AF5" s="242" t="s">
        <v>44</v>
      </c>
      <c r="AG5" s="243" t="s">
        <v>45</v>
      </c>
      <c r="AH5" s="244" t="s">
        <v>46</v>
      </c>
      <c r="AI5" s="245" t="s">
        <v>47</v>
      </c>
      <c r="AJ5" s="246" t="s">
        <v>48</v>
      </c>
      <c r="AK5" s="247" t="s">
        <v>49</v>
      </c>
      <c r="AL5" s="248" t="s">
        <v>50</v>
      </c>
      <c r="AM5" s="249" t="s">
        <v>51</v>
      </c>
      <c r="AN5" s="250" t="s">
        <v>52</v>
      </c>
      <c r="AO5" s="251" t="s">
        <v>53</v>
      </c>
      <c r="AP5" s="252" t="s">
        <v>54</v>
      </c>
      <c r="AQ5" s="252" t="s">
        <v>55</v>
      </c>
      <c r="AR5" s="249" t="s">
        <v>56</v>
      </c>
      <c r="AS5" s="250" t="s">
        <v>57</v>
      </c>
      <c r="AT5" s="389" t="s">
        <v>58</v>
      </c>
      <c r="AU5" s="390" t="s">
        <v>59</v>
      </c>
      <c r="AV5" s="390" t="s">
        <v>60</v>
      </c>
      <c r="AW5" s="390" t="s">
        <v>61</v>
      </c>
      <c r="AX5" s="390" t="s">
        <v>62</v>
      </c>
      <c r="AY5" s="390" t="s">
        <v>63</v>
      </c>
      <c r="AZ5" s="390" t="s">
        <v>64</v>
      </c>
      <c r="BA5" s="390" t="s">
        <v>65</v>
      </c>
      <c r="BB5" s="390" t="s">
        <v>66</v>
      </c>
      <c r="BC5" s="391" t="s">
        <v>67</v>
      </c>
    </row>
    <row r="6" spans="1:55" ht="16.2" thickBot="1" x14ac:dyDescent="0.35">
      <c r="A6" s="392"/>
      <c r="B6" s="393" t="s">
        <v>70</v>
      </c>
      <c r="C6" s="394">
        <v>1</v>
      </c>
      <c r="D6" s="395">
        <v>2</v>
      </c>
      <c r="E6" s="396">
        <v>3</v>
      </c>
      <c r="F6" s="394">
        <v>4</v>
      </c>
      <c r="G6" s="395">
        <v>5</v>
      </c>
      <c r="H6" s="395">
        <v>6</v>
      </c>
      <c r="I6" s="395">
        <v>7</v>
      </c>
      <c r="J6" s="393">
        <v>8</v>
      </c>
      <c r="K6" s="394">
        <v>9</v>
      </c>
      <c r="L6" s="395">
        <v>10</v>
      </c>
      <c r="M6" s="395">
        <v>11</v>
      </c>
      <c r="N6" s="395">
        <v>12</v>
      </c>
      <c r="O6" s="395">
        <v>13</v>
      </c>
      <c r="P6" s="396">
        <v>14</v>
      </c>
      <c r="Q6" s="394">
        <v>15</v>
      </c>
      <c r="R6" s="395">
        <v>16</v>
      </c>
      <c r="S6" s="395">
        <v>17</v>
      </c>
      <c r="T6" s="395">
        <v>18</v>
      </c>
      <c r="U6" s="395">
        <v>19</v>
      </c>
      <c r="V6" s="393">
        <v>20</v>
      </c>
      <c r="W6" s="397">
        <v>21</v>
      </c>
      <c r="X6" s="396">
        <v>22</v>
      </c>
      <c r="Y6" s="394">
        <v>23</v>
      </c>
      <c r="Z6" s="395">
        <v>24</v>
      </c>
      <c r="AA6" s="395">
        <v>25</v>
      </c>
      <c r="AB6" s="395">
        <v>26</v>
      </c>
      <c r="AC6" s="395">
        <v>27</v>
      </c>
      <c r="AD6" s="393">
        <v>28</v>
      </c>
      <c r="AE6" s="397">
        <v>29</v>
      </c>
      <c r="AF6" s="396">
        <v>30</v>
      </c>
      <c r="AG6" s="394">
        <v>31</v>
      </c>
      <c r="AH6" s="393">
        <v>32</v>
      </c>
      <c r="AI6" s="397">
        <v>33</v>
      </c>
      <c r="AJ6" s="395">
        <v>34</v>
      </c>
      <c r="AK6" s="396">
        <v>35</v>
      </c>
      <c r="AL6" s="394">
        <v>36</v>
      </c>
      <c r="AM6" s="395">
        <v>37</v>
      </c>
      <c r="AN6" s="393">
        <v>38</v>
      </c>
      <c r="AO6" s="394">
        <v>39</v>
      </c>
      <c r="AP6" s="395">
        <v>40</v>
      </c>
      <c r="AQ6" s="395">
        <v>41</v>
      </c>
      <c r="AR6" s="395">
        <v>42</v>
      </c>
      <c r="AS6" s="393">
        <v>43</v>
      </c>
      <c r="AT6" s="408">
        <v>44</v>
      </c>
      <c r="AU6" s="398">
        <v>45</v>
      </c>
      <c r="AV6" s="398">
        <v>46</v>
      </c>
      <c r="AW6" s="398">
        <v>47</v>
      </c>
      <c r="AX6" s="398">
        <v>48</v>
      </c>
      <c r="AY6" s="398">
        <v>49</v>
      </c>
      <c r="AZ6" s="398">
        <v>50</v>
      </c>
      <c r="BA6" s="398">
        <v>51</v>
      </c>
      <c r="BB6" s="398">
        <v>52</v>
      </c>
      <c r="BC6" s="399">
        <v>53</v>
      </c>
    </row>
    <row r="7" spans="1:55" ht="31.35" customHeight="1" x14ac:dyDescent="0.3">
      <c r="A7" s="818" t="s">
        <v>526</v>
      </c>
      <c r="B7" s="400" t="s">
        <v>74</v>
      </c>
      <c r="C7" s="820" t="s">
        <v>527</v>
      </c>
      <c r="D7" s="822" t="s">
        <v>528</v>
      </c>
      <c r="E7" s="597">
        <f>SUM(K7,AT7)</f>
        <v>2346</v>
      </c>
      <c r="F7" s="598">
        <f>SUM(G7:J7)</f>
        <v>46</v>
      </c>
      <c r="G7" s="586">
        <f>SUM('Комунальні по областях'!G9,'Комунальні по областях'!G15,'Комунальні по областях'!G21,'Комунальні по областях'!G27,'Комунальні по областях'!G33,'Комунальні по областях'!G39,'Комунальні по областях'!G45,'Комунальні по областях'!G51,'Комунальні по областях'!G57,'Комунальні по областях'!G63,'Комунальні по областях'!G69,'Комунальні по областях'!G75,'Комунальні по областях'!G81,'Комунальні по областях'!G87,'Комунальні по областях'!G93,'Комунальні по областях'!G99,'Комунальні по областях'!G105,'Комунальні по областях'!G111,'Комунальні по областях'!G117,'Комунальні по областях'!G123,'Комунальні по областях'!G129,'Комунальні по областях'!G135,'Комунальні по областях'!G141,'Комунальні по областях'!G147)</f>
        <v>29</v>
      </c>
      <c r="H7" s="586">
        <f>SUM('Комунальні по областях'!H9,'Комунальні по областях'!H15,'Комунальні по областях'!H21,'Комунальні по областях'!H27,'Комунальні по областях'!H33,'Комунальні по областях'!H39,'Комунальні по областях'!H45,'Комунальні по областях'!H51,'Комунальні по областях'!H57,'Комунальні по областях'!H63,'Комунальні по областях'!H69,'Комунальні по областях'!H75,'Комунальні по областях'!H81,'Комунальні по областях'!H87,'Комунальні по областях'!H93,'Комунальні по областях'!H99,'Комунальні по областях'!H105,'Комунальні по областях'!H111,'Комунальні по областях'!H117,'Комунальні по областях'!H123,'Комунальні по областях'!H129,'Комунальні по областях'!H135,'Комунальні по областях'!H141,'Комунальні по областях'!H147)</f>
        <v>13</v>
      </c>
      <c r="I7" s="586">
        <f>SUM('Комунальні по областях'!I9,'Комунальні по областях'!I15,'Комунальні по областях'!I21,'Комунальні по областях'!I27,'Комунальні по областях'!I33,'Комунальні по областях'!I39,'Комунальні по областях'!I45,'Комунальні по областях'!I51,'Комунальні по областях'!I57,'Комунальні по областях'!I63,'Комунальні по областях'!I69,'Комунальні по областях'!I75,'Комунальні по областях'!I81,'Комунальні по областях'!I87,'Комунальні по областях'!I93,'Комунальні по областях'!I99,'Комунальні по областях'!I105,'Комунальні по областях'!I111,'Комунальні по областях'!I117,'Комунальні по областях'!I123,'Комунальні по областях'!I129,'Комунальні по областях'!I135,'Комунальні по областях'!I141,'Комунальні по областях'!I147)</f>
        <v>4</v>
      </c>
      <c r="J7" s="586"/>
      <c r="K7" s="599">
        <f>IF(AND(SUM(L7:P7)=SUM(W7:X7),SUM(Q7:V7)=SUM(W7:X7)),SUM(L7:P7),"ПЕРЕВІРТЕ ПРАВИЛЬНІСТЬ ДАНИХ")</f>
        <v>2308</v>
      </c>
      <c r="L7" s="600">
        <f>SUM('Комунальні по областях'!L9,'Комунальні по областях'!L15,'Комунальні по областях'!L21,'Комунальні по областях'!L27,'Комунальні по областях'!L33,'Комунальні по областях'!L39,'Комунальні по областях'!L45,'Комунальні по областях'!L51,'Комунальні по областях'!L57,'Комунальні по областях'!L63,'Комунальні по областях'!L69,'Комунальні по областях'!L75,'Комунальні по областях'!L81,'Комунальні по областях'!L87,'Комунальні по областях'!L93,'Комунальні по областях'!L99,'Комунальні по областях'!L105,'Комунальні по областях'!L111,'Комунальні по областях'!L117,'Комунальні по областях'!L123,'Комунальні по областях'!L129,'Комунальні по областях'!L135,'Комунальні по областях'!L141,'Комунальні по областях'!L147)</f>
        <v>1374</v>
      </c>
      <c r="M7" s="601"/>
      <c r="N7" s="601">
        <f>SUM('Комунальні по областях'!N9,'Комунальні по областях'!N15,'Комунальні по областях'!N21,'Комунальні по областях'!N27,'Комунальні по областях'!N33,'Комунальні по областях'!N39,'Комунальні по областях'!N45,'Комунальні по областях'!N51,'Комунальні по областях'!N57,'Комунальні по областях'!N63,'Комунальні по областях'!N69,'Комунальні по областях'!N75,'Комунальні по областях'!N81,'Комунальні по областях'!N87,'Комунальні по областях'!N93,'Комунальні по областях'!N99,'Комунальні по областях'!N105,'Комунальні по областях'!N111,'Комунальні по областях'!N117,'Комунальні по областях'!N123,'Комунальні по областях'!N129,'Комунальні по областях'!N135,'Комунальні по областях'!N141,'Комунальні по областях'!N147)</f>
        <v>10</v>
      </c>
      <c r="O7" s="601"/>
      <c r="P7" s="602">
        <f>SUM('Комунальні по областях'!P9,'Комунальні по областях'!P15,'Комунальні по областях'!P21,'Комунальні по областях'!P27,'Комунальні по областях'!P33,'Комунальні по областях'!P39,'Комунальні по областях'!P45,'Комунальні по областях'!P51,'Комунальні по областях'!P57,'Комунальні по областях'!P63,'Комунальні по областях'!P69,'Комунальні по областях'!P75,'Комунальні по областях'!P81,'Комунальні по областях'!P87,'Комунальні по областях'!P93,'Комунальні по областях'!P99,'Комунальні по областях'!P105,'Комунальні по областях'!P111,'Комунальні по областях'!P117,'Комунальні по областях'!P123,'Комунальні по областях'!P129,'Комунальні по областях'!P135,'Комунальні по областях'!P141,'Комунальні по областях'!P147)</f>
        <v>924</v>
      </c>
      <c r="Q7" s="600">
        <f>SUM('Комунальні по областях'!Q9,'Комунальні по областях'!Q15,'Комунальні по областях'!Q21,'Комунальні по областях'!Q27,'Комунальні по областях'!Q33,'Комунальні по областях'!Q39,'Комунальні по областях'!Q45,'Комунальні по областях'!Q51,'Комунальні по областях'!Q57,'Комунальні по областях'!Q63,'Комунальні по областях'!Q69,'Комунальні по областях'!Q75,'Комунальні по областях'!Q81,'Комунальні по областях'!Q87,'Комунальні по областях'!Q93,'Комунальні по областях'!Q99,'Комунальні по областях'!Q105,'Комунальні по областях'!Q111,'Комунальні по областях'!Q117,'Комунальні по областях'!Q123,'Комунальні по областях'!Q129,'Комунальні по областях'!Q135,'Комунальні по областях'!Q141,'Комунальні по областях'!Q147)</f>
        <v>182</v>
      </c>
      <c r="R7" s="601">
        <f>SUM('Комунальні по областях'!R9,'Комунальні по областях'!R15,'Комунальні по областях'!R21,'Комунальні по областях'!R27,'Комунальні по областях'!R33,'Комунальні по областях'!R39,'Комунальні по областях'!R45,'Комунальні по областях'!R51,'Комунальні по областях'!R57,'Комунальні по областях'!R63,'Комунальні по областях'!R69,'Комунальні по областях'!R75,'Комунальні по областях'!R81,'Комунальні по областях'!R87,'Комунальні по областях'!R93,'Комунальні по областях'!R99,'Комунальні по областях'!R105,'Комунальні по областях'!R111,'Комунальні по областях'!R117,'Комунальні по областях'!R123,'Комунальні по областях'!R129,'Комунальні по областях'!R135,'Комунальні по областях'!R141,'Комунальні по областях'!R147)</f>
        <v>28</v>
      </c>
      <c r="S7" s="601"/>
      <c r="T7" s="601">
        <f>SUM('Комунальні по областях'!T9,'Комунальні по областях'!T15,'Комунальні по областях'!T21,'Комунальні по областях'!T27,'Комунальні по областях'!T33,'Комунальні по областях'!T39,'Комунальні по областях'!T45,'Комунальні по областях'!T51,'Комунальні по областях'!T57,'Комунальні по областях'!T63,'Комунальні по областях'!T69,'Комунальні по областях'!T75,'Комунальні по областях'!T81,'Комунальні по областях'!T87,'Комунальні по областях'!T93,'Комунальні по областях'!T99,'Комунальні по областях'!T105,'Комунальні по областях'!T111,'Комунальні по областях'!T117,'Комунальні по областях'!T123,'Комунальні по областях'!T129,'Комунальні по областях'!T135,'Комунальні по областях'!T141,'Комунальні по областях'!T147)</f>
        <v>1978</v>
      </c>
      <c r="U7" s="601">
        <f>SUM('Комунальні по областях'!U9,'Комунальні по областях'!U15,'Комунальні по областях'!U21,'Комунальні по областях'!U27,'Комунальні по областях'!U33,'Комунальні по областях'!U39,'Комунальні по областях'!U45,'Комунальні по областях'!U51,'Комунальні по областях'!U57,'Комунальні по областях'!U63,'Комунальні по областях'!U69,'Комунальні по областях'!U75,'Комунальні по областях'!U81,'Комунальні по областях'!U87,'Комунальні по областях'!U93,'Комунальні по областях'!U99,'Комунальні по областях'!U105,'Комунальні по областях'!U111,'Комунальні по областях'!U117,'Комунальні по областях'!U123,'Комунальні по областях'!U129,'Комунальні по областях'!U135,'Комунальні по областях'!U141,'Комунальні по областях'!U147)</f>
        <v>110</v>
      </c>
      <c r="V7" s="602">
        <f>SUM('Комунальні по областях'!V9,'Комунальні по областях'!V15,'Комунальні по областях'!V21,'Комунальні по областях'!V27,'Комунальні по областях'!V33,'Комунальні по областях'!V39,'Комунальні по областях'!V45,'Комунальні по областях'!V51,'Комунальні по областях'!V57,'Комунальні по областях'!V63,'Комунальні по областях'!V69,'Комунальні по областях'!V75,'Комунальні по областях'!V81,'Комунальні по областях'!V87,'Комунальні по областях'!V93,'Комунальні по областях'!V99,'Комунальні по областях'!V105,'Комунальні по областях'!V111,'Комунальні по областях'!V117,'Комунальні по областях'!V123,'Комунальні по областях'!V129,'Комунальні по областях'!V135,'Комунальні по областях'!V141,'Комунальні по областях'!V147)</f>
        <v>10</v>
      </c>
      <c r="W7" s="600">
        <f>SUM('Комунальні по областях'!W9,'Комунальні по областях'!W15,'Комунальні по областях'!W21,'Комунальні по областях'!W27,'Комунальні по областях'!W33,'Комунальні по областях'!W39,'Комунальні по областях'!W45,'Комунальні по областях'!W51,'Комунальні по областях'!W57,'Комунальні по областях'!W63,'Комунальні по областях'!W69,'Комунальні по областях'!W75,'Комунальні по областях'!W81,'Комунальні по областях'!W87,'Комунальні по областях'!W93,'Комунальні по областях'!W99,'Комунальні по областях'!W105,'Комунальні по областях'!W111,'Комунальні по областях'!W117,'Комунальні по областях'!W123,'Комунальні по областях'!W129,'Комунальні по областях'!W135,'Комунальні по областях'!W141,'Комунальні по областях'!W147)</f>
        <v>2005</v>
      </c>
      <c r="X7" s="602">
        <f>SUM('Комунальні по областях'!X9,'Комунальні по областях'!X15,'Комунальні по областях'!X21,'Комунальні по областях'!X27,'Комунальні по областях'!X33,'Комунальні по областях'!X39,'Комунальні по областях'!X45,'Комунальні по областях'!X51,'Комунальні по областях'!X57,'Комунальні по областях'!X63,'Комунальні по областях'!X69,'Комунальні по областях'!X75,'Комунальні по областях'!X81,'Комунальні по областях'!X87,'Комунальні по областях'!X93,'Комунальні по областях'!X99,'Комунальні по областях'!X105,'Комунальні по областях'!X111,'Комунальні по областях'!X117,'Комунальні по областях'!X123,'Комунальні по областях'!X129,'Комунальні по областях'!X135,'Комунальні по областях'!X141,'Комунальні по областях'!X147)</f>
        <v>303</v>
      </c>
      <c r="Y7" s="600"/>
      <c r="Z7" s="601">
        <f>SUM('Комунальні по областях'!Z9,'Комунальні по областях'!Z15,'Комунальні по областях'!Z21,'Комунальні по областях'!Z27,'Комунальні по областях'!Z33,'Комунальні по областях'!Z39,'Комунальні по областях'!Z45,'Комунальні по областях'!Z51,'Комунальні по областях'!Z57,'Комунальні по областях'!Z63,'Комунальні по областях'!Z69,'Комунальні по областях'!Z75,'Комунальні по областях'!Z81,'Комунальні по областях'!Z87,'Комунальні по областях'!Z93,'Комунальні по областях'!Z99,'Комунальні по областях'!Z105,'Комунальні по областях'!Z111,'Комунальні по областях'!Z117,'Комунальні по областях'!Z123,'Комунальні по областях'!Z129,'Комунальні по областях'!Z135,'Комунальні по областях'!Z141,'Комунальні по областях'!Z147)</f>
        <v>643</v>
      </c>
      <c r="AA7" s="601">
        <f>SUM('Комунальні по областях'!AA9,'Комунальні по областях'!AA15,'Комунальні по областях'!AA21,'Комунальні по областях'!AA27,'Комунальні по областях'!AA33,'Комунальні по областях'!AA39,'Комунальні по областях'!AA45,'Комунальні по областях'!AA51,'Комунальні по областях'!AA57,'Комунальні по областях'!AA63,'Комунальні по областях'!AA69,'Комунальні по областях'!AA75,'Комунальні по областях'!AA81,'Комунальні по областях'!AA87,'Комунальні по областях'!AA93,'Комунальні по областях'!AA99,'Комунальні по областях'!AA105,'Комунальні по областях'!AA111,'Комунальні по областях'!AA117,'Комунальні по областях'!AA123,'Комунальні по областях'!AA129,'Комунальні по областях'!AA135,'Комунальні по областях'!AA141,'Комунальні по областях'!AA147)</f>
        <v>631</v>
      </c>
      <c r="AB7" s="601">
        <f>SUM('Комунальні по областях'!AB9,'Комунальні по областях'!AB15,'Комунальні по областях'!AB21,'Комунальні по областях'!AB27,'Комунальні по областях'!AB33,'Комунальні по областях'!AB39,'Комунальні по областях'!AB45,'Комунальні по областях'!AB51,'Комунальні по областях'!AB57,'Комунальні по областях'!AB63,'Комунальні по областях'!AB69,'Комунальні по областях'!AB75,'Комунальні по областях'!AB81,'Комунальні по областях'!AB87,'Комунальні по областях'!AB93,'Комунальні по областях'!AB99,'Комунальні по областях'!AB105,'Комунальні по областях'!AB111,'Комунальні по областях'!AB117,'Комунальні по областях'!AB123,'Комунальні по областях'!AB129,'Комунальні по областях'!AB135,'Комунальні по областях'!AB141,'Комунальні по областях'!AB147)</f>
        <v>141</v>
      </c>
      <c r="AC7" s="601">
        <f>SUM('Комунальні по областях'!AC9,'Комунальні по областях'!AC15,'Комунальні по областях'!AC21,'Комунальні по областях'!AC27,'Комунальні по областях'!AC33,'Комунальні по областях'!AC39,'Комунальні по областях'!AC45,'Комунальні по областях'!AC51,'Комунальні по областях'!AC57,'Комунальні по областях'!AC63,'Комунальні по областях'!AC69,'Комунальні по областях'!AC75,'Комунальні по областях'!AC81,'Комунальні по областях'!AC87,'Комунальні по областях'!AC93,'Комунальні по областях'!AC99,'Комунальні по областях'!AC105,'Комунальні по областях'!AC111,'Комунальні по областях'!AC117,'Комунальні по областях'!AC123,'Комунальні по областях'!AC129,'Комунальні по областях'!AC135,'Комунальні по областях'!AC141,'Комунальні по областях'!AC147)</f>
        <v>1224</v>
      </c>
      <c r="AD7" s="601">
        <f>SUM('Комунальні по областях'!AD9,'Комунальні по областях'!AD15,'Комунальні по областях'!AD21,'Комунальні по областях'!AD27,'Комунальні по областях'!AD33,'Комунальні по областях'!AD39,'Комунальні по областях'!AD45,'Комунальні по областях'!AD51,'Комунальні по областях'!AD57,'Комунальні по областях'!AD63,'Комунальні по областях'!AD69,'Комунальні по областях'!AD75,'Комунальні по областях'!AD81,'Комунальні по областях'!AD87,'Комунальні по областях'!AD93,'Комунальні по областях'!AD99,'Комунальні по областях'!AD105,'Комунальні по областях'!AD111,'Комунальні по областях'!AD117,'Комунальні по областях'!AD123,'Комунальні по областях'!AD129,'Комунальні по областях'!AD135,'Комунальні по областях'!AD141,'Комунальні по областях'!AD147)</f>
        <v>108</v>
      </c>
      <c r="AE7" s="634">
        <f>AVERAGE('Комунальні по областях'!AE9,'Комунальні по областях'!AE15,'Комунальні по областях'!AE21,'Комунальні по областях'!AE27,'Комунальні по областях'!AE33,'Комунальні по областях'!AE39,'Комунальні по областях'!AE45,'Комунальні по областях'!AE51,'Комунальні по областях'!AE57,'Комунальні по областях'!AE63,'Комунальні по областях'!AE69,'Комунальні по областях'!AE75,'Комунальні по областях'!AE81,'Комунальні по областях'!AE87,'Комунальні по областях'!AE93,'Комунальні по областях'!AE99,'Комунальні по областях'!AE105,'Комунальні по областях'!AE111,'Комунальні по областях'!AE117,'Комунальні по областях'!AE123,'Комунальні по областях'!AE129,'Комунальні по областях'!AE135,'Комунальні по областях'!AE141,'Комунальні по областях'!AE147)</f>
        <v>41.366587301587295</v>
      </c>
      <c r="AF7" s="656">
        <f>AVERAGE('Комунальні по областях'!AF9,'Комунальні по областях'!AF15,'Комунальні по областях'!AF21,'Комунальні по областях'!AF27,'Комунальні по областях'!AF33,'Комунальні по областях'!AF39,'Комунальні по областях'!AF45,'Комунальні по областях'!AF51,'Комунальні по областях'!AF57,'Комунальні по областях'!AF63,'Комунальні по областях'!AF69,'Комунальні по областях'!AF75,'Комунальні по областях'!AF81,'Комунальні по областях'!AF87,'Комунальні по областях'!AF93,'Комунальні по областях'!AF99,'Комунальні по областях'!AF105,'Комунальні по областях'!AF111,'Комунальні по областях'!AF117,'Комунальні по областях'!AF123,'Комунальні по областях'!AF129,'Комунальні по областях'!AF135,'Комунальні по областях'!AF141,'Комунальні по областях'!AF147)</f>
        <v>19.493546626984124</v>
      </c>
      <c r="AG7" s="634">
        <f>AVERAGE('Комунальні по областях'!AG9,'Комунальні по областях'!AG15,'Комунальні по областях'!AG21,'Комунальні по областях'!AG27,'Комунальні по областях'!AG33,'Комунальні по областях'!AG39,'Комунальні по областях'!AG45,'Комунальні по областях'!AG51,'Комунальні по областях'!AG57,'Комунальні по областях'!AG63,'Комунальні по областях'!AG69,'Комунальні по областях'!AG75,'Комунальні по областях'!AG81,'Комунальні по областях'!AG87,'Комунальні по областях'!AG93,'Комунальні по областях'!AG99,'Комунальні по областях'!AG105,'Комунальні по областях'!AG111,'Комунальні по областях'!AG117,'Комунальні по областях'!AG123,'Комунальні по областях'!AG129,'Комунальні по областях'!AG135,'Комунальні по областях'!AG141,'Комунальні по областях'!AG147)</f>
        <v>12.826111111111111</v>
      </c>
      <c r="AH7" s="660">
        <f>SUM(AL7:AN7)</f>
        <v>2297</v>
      </c>
      <c r="AI7" s="69" t="s">
        <v>75</v>
      </c>
      <c r="AJ7" s="55" t="s">
        <v>75</v>
      </c>
      <c r="AK7" s="70" t="s">
        <v>75</v>
      </c>
      <c r="AL7" s="587">
        <f>SUM('Комунальні по областях'!AL9,'Комунальні по областях'!AL15,'Комунальні по областях'!AL21,'Комунальні по областях'!AL27,'Комунальні по областях'!AL33,'Комунальні по областях'!AL39,'Комунальні по областях'!AL45,'Комунальні по областях'!AL51,'Комунальні по областях'!AL57,'Комунальні по областях'!AL63,'Комунальні по областях'!AL69,'Комунальні по областях'!AL75,'Комунальні по областях'!AL81,'Комунальні по областях'!AL87,'Комунальні по областях'!AL93,'Комунальні по областях'!AL99,'Комунальні по областях'!AL105,'Комунальні по областях'!AL111,'Комунальні по областях'!AL117,'Комунальні по областях'!AL123,'Комунальні по областях'!AL129,'Комунальні по областях'!AL141,'Комунальні по областях'!AL135,'Комунальні по областях'!AL147)</f>
        <v>276</v>
      </c>
      <c r="AM7" s="588">
        <f>SUM('Комунальні по областях'!AM9,'Комунальні по областях'!AM15,'Комунальні по областях'!AM21,'Комунальні по областях'!AM27,'Комунальні по областях'!AM33,'Комунальні по областях'!AM39,'Комунальні по областях'!AM45,'Комунальні по областях'!AM51,'Комунальні по областях'!AM57,'Комунальні по областях'!AM63,'Комунальні по областях'!AM69,'Комунальні по областях'!AM75,'Комунальні по областях'!AM81,'Комунальні по областях'!AM87,'Комунальні по областях'!AM93,'Комунальні по областях'!AM99,'Комунальні по областях'!AM105,'Комунальні по областях'!AM111,'Комунальні по областях'!AM117,'Комунальні по областях'!AM123,'Комунальні по областях'!AM129,'Комунальні по областях'!AM141,'Комунальні по областях'!AM135,'Комунальні по областях'!AM147)</f>
        <v>1942</v>
      </c>
      <c r="AN7" s="589">
        <f>SUM('Комунальні по областях'!AN9,'Комунальні по областях'!AN15,'Комунальні по областях'!AN21,'Комунальні по областях'!AN27,'Комунальні по областях'!AN33,'Комунальні по областях'!AN39,'Комунальні по областях'!AN45,'Комунальні по областях'!AN51,'Комунальні по областях'!AN57,'Комунальні по областях'!AN63,'Комунальні по областях'!AN69,'Комунальні по областях'!AN75,'Комунальні по областях'!AN81,'Комунальні по областях'!AN87,'Комунальні по областях'!AN93,'Комунальні по областях'!AN99,'Комунальні по областях'!AN105,'Комунальні по областях'!AN111,'Комунальні по областях'!AN117,'Комунальні по областях'!AN123,'Комунальні по областях'!AN129,'Комунальні по областях'!AN141,'Комунальні по областях'!AN135,'Комунальні по областях'!AN147)</f>
        <v>79</v>
      </c>
      <c r="AO7" s="67" t="s">
        <v>75</v>
      </c>
      <c r="AP7" s="55" t="s">
        <v>75</v>
      </c>
      <c r="AQ7" s="55" t="s">
        <v>75</v>
      </c>
      <c r="AR7" s="55" t="s">
        <v>75</v>
      </c>
      <c r="AS7" s="409" t="s">
        <v>75</v>
      </c>
      <c r="AT7" s="603">
        <f>SUM(AU7:BC7)</f>
        <v>38</v>
      </c>
      <c r="AU7" s="604"/>
      <c r="AV7" s="604">
        <f>SUM('Комунальні по областях'!AV9,'Комунальні по областях'!AV15,'Комунальні по областях'!AV21,'Комунальні по областях'!AV27,'Комунальні по областях'!AV33,'Комунальні по областях'!AV39,'Комунальні по областях'!AV45,'Комунальні по областях'!AV51,'Комунальні по областях'!AV57,'Комунальні по областях'!AV63,'Комунальні по областях'!AV69,'Комунальні по областях'!AV75,'Комунальні по областях'!AV81,'Комунальні по областях'!AV87,'Комунальні по областях'!AV93,'Комунальні по областях'!AV99,'Комунальні по областях'!AV105,'Комунальні по областях'!AV111,'Комунальні по областях'!AV117,'Комунальні по областях'!AV123,'Комунальні по областях'!AV129,'Комунальні по областях'!AV135,'Комунальні по областях'!AV141,'Комунальні по областях'!AV147)</f>
        <v>6</v>
      </c>
      <c r="AW7" s="604">
        <f>SUM('Комунальні по областях'!AW9,'Комунальні по областях'!AW15,'Комунальні по областях'!AW21,'Комунальні по областях'!AW27,'Комунальні по областях'!AW33,'Комунальні по областях'!AW39,'Комунальні по областях'!AW45,'Комунальні по областях'!AW51,'Комунальні по областях'!AW57,'Комунальні по областях'!AW63,'Комунальні по областях'!AW69,'Комунальні по областях'!AW75,'Комунальні по областях'!AW81,'Комунальні по областях'!AW87,'Комунальні по областях'!AW93,'Комунальні по областях'!AW99,'Комунальні по областях'!AW105,'Комунальні по областях'!AW111,'Комунальні по областях'!AW117,'Комунальні по областях'!AW123,'Комунальні по областях'!AW129,'Комунальні по областях'!AW135,'Комунальні по областях'!AW141,'Комунальні по областях'!AW147)</f>
        <v>2</v>
      </c>
      <c r="AX7" s="604">
        <f>SUM('Комунальні по областях'!AX9,'Комунальні по областях'!AX15,'Комунальні по областях'!AX21,'Комунальні по областях'!AX27,'Комунальні по областях'!AX33,'Комунальні по областях'!AX39,'Комунальні по областях'!AX45,'Комунальні по областях'!AX51,'Комунальні по областях'!AX57,'Комунальні по областях'!AX63,'Комунальні по областях'!AX69,'Комунальні по областях'!AX75,'Комунальні по областях'!AX81,'Комунальні по областях'!AX87,'Комунальні по областях'!AX93,'Комунальні по областях'!AX99,'Комунальні по областях'!AX105,'Комунальні по областях'!AX111,'Комунальні по областях'!AX117,'Комунальні по областях'!AX123,'Комунальні по областях'!AX129,'Комунальні по областях'!AX135,'Комунальні по областях'!AX141,'Комунальні по областях'!AX147)</f>
        <v>1</v>
      </c>
      <c r="AY7" s="604">
        <f>SUM('Комунальні по областях'!AY9,'Комунальні по областях'!AY15,'Комунальні по областях'!AY21,'Комунальні по областях'!AY27,'Комунальні по областях'!AY33,'Комунальні по областях'!AY39,'Комунальні по областях'!AY45,'Комунальні по областях'!AY51,'Комунальні по областях'!AY57,'Комунальні по областях'!AY63,'Комунальні по областях'!AY69,'Комунальні по областях'!AY75,'Комунальні по областях'!AY81,'Комунальні по областях'!AY87,'Комунальні по областях'!AY93,'Комунальні по областях'!AY99,'Комунальні по областях'!AY105,'Комунальні по областях'!AY111,'Комунальні по областях'!AY117,'Комунальні по областях'!AY123,'Комунальні по областях'!AY129,'Комунальні по областях'!AY135,'Комунальні по областях'!AY141,'Комунальні по областях'!AY147)</f>
        <v>14</v>
      </c>
      <c r="AZ7" s="604"/>
      <c r="BA7" s="604">
        <f>SUM('Комунальні по областях'!BA9,'Комунальні по областях'!BA15,'Комунальні по областях'!BA21,'Комунальні по областях'!BA27,'Комунальні по областях'!BA33,'Комунальні по областях'!BA39,'Комунальні по областях'!BA45,'Комунальні по областях'!BA51,'Комунальні по областях'!BA57,'Комунальні по областях'!BA63,'Комунальні по областях'!BA69,'Комунальні по областях'!BA75,'Комунальні по областях'!BA81,'Комунальні по областях'!BA87,'Комунальні по областях'!BA93,'Комунальні по областях'!BA99,'Комунальні по областях'!BA105,'Комунальні по областях'!BA111,'Комунальні по областях'!BA117,'Комунальні по областях'!BA123,'Комунальні по областях'!BA129,'Комунальні по областях'!BA135,'Комунальні по областях'!BA141,'Комунальні по областях'!BA147)</f>
        <v>6</v>
      </c>
      <c r="BB7" s="604">
        <f>SUM('Комунальні по областях'!BB9,'Комунальні по областях'!BB15,'Комунальні по областях'!BB21,'Комунальні по областях'!BB27,'Комунальні по областях'!BB33,'Комунальні по областях'!BB39,'Комунальні по областях'!BB45,'Комунальні по областях'!BB51,'Комунальні по областях'!BB57,'Комунальні по областях'!BB63,'Комунальні по областях'!BB69,'Комунальні по областях'!BB75,'Комунальні по областях'!BB81,'Комунальні по областях'!BB87,'Комунальні по областях'!BB93,'Комунальні по областях'!BB99,'Комунальні по областях'!BB105,'Комунальні по областях'!BB111,'Комунальні по областях'!BB117,'Комунальні по областях'!BB123,'Комунальні по областях'!BB129,'Комунальні по областях'!BB135,'Комунальні по областях'!BB141,'Комунальні по областях'!BB147)</f>
        <v>3</v>
      </c>
      <c r="BC7" s="605">
        <f>SUM('Комунальні по областях'!BC9,'Комунальні по областях'!BC15,'Комунальні по областях'!BC21,'Комунальні по областях'!BC27,'Комунальні по областях'!BC33,'Комунальні по областях'!BC39,'Комунальні по областях'!BC45,'Комунальні по областях'!BC51,'Комунальні по областях'!BC57,'Комунальні по областях'!BC63,'Комунальні по областях'!BC69,'Комунальні по областях'!BC75,'Комунальні по областях'!BC81,'Комунальні по областях'!BC87,'Комунальні по областях'!BC93,'Комунальні по областях'!BC99,'Комунальні по областях'!BC105,'Комунальні по областях'!BC111,'Комунальні по областях'!BC117,'Комунальні по областях'!BC123,'Комунальні по областях'!BC129,'Комунальні по областях'!BC135,'Комунальні по областях'!BC141,'Комунальні по областях'!BC147)</f>
        <v>6</v>
      </c>
    </row>
    <row r="8" spans="1:55" ht="31.35" customHeight="1" x14ac:dyDescent="0.3">
      <c r="A8" s="819"/>
      <c r="B8" s="401" t="s">
        <v>76</v>
      </c>
      <c r="C8" s="821"/>
      <c r="D8" s="823"/>
      <c r="E8" s="606">
        <f>SUM(K8,AT8)</f>
        <v>0</v>
      </c>
      <c r="F8" s="607">
        <f>SUM(G8:J8)</f>
        <v>0</v>
      </c>
      <c r="G8" s="586"/>
      <c r="H8" s="586"/>
      <c r="I8" s="586"/>
      <c r="J8" s="586"/>
      <c r="K8" s="599">
        <f>IF(AND(SUM(L8:P8)=SUM(W8:X8),SUM(Q8:V8)=SUM(W8:X8)),SUM(L8:P8),"ПЕРЕВІРТЕ ПРАВИЛЬНІСТЬ ДАНИХ")</f>
        <v>0</v>
      </c>
      <c r="L8" s="608"/>
      <c r="M8" s="609"/>
      <c r="N8" s="609"/>
      <c r="O8" s="609"/>
      <c r="P8" s="610"/>
      <c r="Q8" s="608"/>
      <c r="R8" s="609"/>
      <c r="S8" s="609"/>
      <c r="T8" s="609"/>
      <c r="U8" s="609"/>
      <c r="V8" s="610"/>
      <c r="W8" s="608"/>
      <c r="X8" s="610"/>
      <c r="Y8" s="608"/>
      <c r="Z8" s="609"/>
      <c r="AA8" s="609"/>
      <c r="AB8" s="609"/>
      <c r="AC8" s="609"/>
      <c r="AD8" s="609"/>
      <c r="AE8" s="635"/>
      <c r="AF8" s="657"/>
      <c r="AG8" s="635"/>
      <c r="AH8" s="661">
        <f>SUM(AL8:AN8)</f>
        <v>0</v>
      </c>
      <c r="AI8" s="84" t="s">
        <v>77</v>
      </c>
      <c r="AJ8" s="75" t="s">
        <v>77</v>
      </c>
      <c r="AK8" s="85" t="s">
        <v>77</v>
      </c>
      <c r="AL8" s="590"/>
      <c r="AM8" s="591"/>
      <c r="AN8" s="592"/>
      <c r="AO8" s="82" t="s">
        <v>75</v>
      </c>
      <c r="AP8" s="75" t="s">
        <v>75</v>
      </c>
      <c r="AQ8" s="75" t="s">
        <v>75</v>
      </c>
      <c r="AR8" s="75" t="s">
        <v>75</v>
      </c>
      <c r="AS8" s="410" t="s">
        <v>75</v>
      </c>
      <c r="AT8" s="611">
        <f>SUM(AU8:BC8)</f>
        <v>0</v>
      </c>
      <c r="AU8" s="612"/>
      <c r="AV8" s="612"/>
      <c r="AW8" s="612"/>
      <c r="AX8" s="612"/>
      <c r="AY8" s="612"/>
      <c r="AZ8" s="612"/>
      <c r="BA8" s="612"/>
      <c r="BB8" s="612"/>
      <c r="BC8" s="613"/>
    </row>
    <row r="9" spans="1:55" ht="31.35" customHeight="1" x14ac:dyDescent="0.3">
      <c r="A9" s="819"/>
      <c r="B9" s="401" t="s">
        <v>78</v>
      </c>
      <c r="C9" s="821"/>
      <c r="D9" s="823"/>
      <c r="E9" s="614">
        <f>SUM(K9,AT9)</f>
        <v>122</v>
      </c>
      <c r="F9" s="615">
        <f>SUM(G9:J9)</f>
        <v>4</v>
      </c>
      <c r="G9" s="586">
        <f>SUM('Комунальні по областях'!G11,'Комунальні по областях'!G17,'Комунальні по областях'!G23,'Комунальні по областях'!G29,'Комунальні по областях'!G35,'Комунальні по областях'!G41,'Комунальні по областях'!G47,'Комунальні по областях'!G53,'Комунальні по областях'!G59,'Комунальні по областях'!G65,'Комунальні по областях'!G71,'Комунальні по областях'!G77,'Комунальні по областях'!G83,'Комунальні по областях'!G89,'Комунальні по областях'!G95,'Комунальні по областях'!G101,'Комунальні по областях'!G107,'Комунальні по областях'!G113,'Комунальні по областях'!G119,'Комунальні по областях'!G125,'Комунальні по областях'!G131,'Комунальні по областях'!G137,'Комунальні по областях'!G143,'Комунальні по областях'!G149)</f>
        <v>3</v>
      </c>
      <c r="H9" s="586"/>
      <c r="I9" s="586">
        <f>SUM('Комунальні по областях'!I11,'Комунальні по областях'!I17,'Комунальні по областях'!I23,'Комунальні по областях'!I29,'Комунальні по областях'!I35,'Комунальні по областях'!I41,'Комунальні по областях'!I47,'Комунальні по областях'!I53,'Комунальні по областях'!I59,'Комунальні по областях'!I65,'Комунальні по областях'!I71,'Комунальні по областях'!I77,'Комунальні по областях'!I83,'Комунальні по областях'!I89,'Комунальні по областях'!I95,'Комунальні по областях'!I101,'Комунальні по областях'!I107,'Комунальні по областях'!I113,'Комунальні по областях'!I119,'Комунальні по областях'!I125,'Комунальні по областях'!I131,'Комунальні по областях'!I137,'Комунальні по областях'!I143,'Комунальні по областях'!I149)</f>
        <v>1</v>
      </c>
      <c r="J9" s="586"/>
      <c r="K9" s="599">
        <f>IF(AND(SUM(L9:P9)=SUM(W9:X9),SUM(Q9:V9)=SUM(W9:X9)),SUM(L9:P9),"ПЕРЕВІРТЕ ПРАВИЛЬНІСТЬ ДАНИХ")</f>
        <v>117</v>
      </c>
      <c r="L9" s="608"/>
      <c r="M9" s="609">
        <f>SUM('Комунальні по областях'!M11,'Комунальні по областях'!M17,'Комунальні по областях'!M23,'Комунальні по областях'!M29,'Комунальні по областях'!M35,'Комунальні по областях'!M41,'Комунальні по областях'!M47,'Комунальні по областях'!M53,'Комунальні по областях'!M59,'Комунальні по областях'!M65,'Комунальні по областях'!M71,'Комунальні по областях'!M77,'Комунальні по областях'!M83,'Комунальні по областях'!M89,'Комунальні по областях'!M95,'Комунальні по областях'!M101,'Комунальні по областях'!M107,'Комунальні по областях'!M113,'Комунальні по областях'!M119,'Комунальні по областях'!M125,'Комунальні по областях'!M131,'Комунальні по областях'!M137,'Комунальні по областях'!M143,'Комунальні по областях'!M149)</f>
        <v>117</v>
      </c>
      <c r="N9" s="609"/>
      <c r="O9" s="609"/>
      <c r="P9" s="610"/>
      <c r="Q9" s="608"/>
      <c r="R9" s="609"/>
      <c r="S9" s="609">
        <f>SUM('Комунальні по областях'!S11,'Комунальні по областях'!S17,'Комунальні по областях'!S23,'Комунальні по областях'!S29,'Комунальні по областях'!S35,'Комунальні по областях'!S41,'Комунальні по областях'!S47,'Комунальні по областях'!S53,'Комунальні по областях'!S59,'Комунальні по областях'!S65,'Комунальні по областях'!S71,'Комунальні по областях'!S77,'Комунальні по областях'!S83,'Комунальні по областях'!S89,'Комунальні по областях'!S95,'Комунальні по областях'!S101,'Комунальні по областях'!S107,'Комунальні по областях'!S113,'Комунальні по областях'!S119,'Комунальні по областях'!S125,'Комунальні по областях'!S131,'Комунальні по областях'!S137,'Комунальні по областях'!S143,'Комунальні по областях'!S149)</f>
        <v>117</v>
      </c>
      <c r="T9" s="609"/>
      <c r="U9" s="609"/>
      <c r="V9" s="610"/>
      <c r="W9" s="608">
        <f>SUM('Комунальні по областях'!W11,'Комунальні по областях'!W17,'Комунальні по областях'!W23,'Комунальні по областях'!W29,'Комунальні по областях'!W35,'Комунальні по областях'!W41,'Комунальні по областях'!W47,'Комунальні по областях'!W53,'Комунальні по областях'!W59,'Комунальні по областях'!W65,'Комунальні по областях'!W71,'Комунальні по областях'!W77,'Комунальні по областях'!W83,'Комунальні по областях'!W89,'Комунальні по областях'!W95,'Комунальні по областях'!W101,'Комунальні по областях'!W107,'Комунальні по областях'!W113,'Комунальні по областях'!W119,'Комунальні по областях'!W125,'Комунальні по областях'!W131,'Комунальні по областях'!W137,'Комунальні по областях'!W143,'Комунальні по областях'!W149)</f>
        <v>106</v>
      </c>
      <c r="X9" s="610">
        <f>SUM('Комунальні по областях'!X11,'Комунальні по областях'!X17,'Комунальні по областях'!X23,'Комунальні по областях'!X29,'Комунальні по областях'!X35,'Комунальні по областях'!X41,'Комунальні по областях'!X47,'Комунальні по областях'!X53,'Комунальні по областях'!X59,'Комунальні по областях'!X65,'Комунальні по областях'!X71,'Комунальні по областях'!X77,'Комунальні по областях'!X83,'Комунальні по областях'!X89,'Комунальні по областях'!X95,'Комунальні по областях'!X101,'Комунальні по областях'!X107,'Комунальні по областях'!X113,'Комунальні по областях'!X119,'Комунальні по областях'!X125,'Комунальні по областях'!X131,'Комунальні по областях'!X137,'Комунальні по областях'!X143,'Комунальні по областях'!X149)</f>
        <v>11</v>
      </c>
      <c r="Y9" s="608"/>
      <c r="Z9" s="609">
        <f>SUM('Комунальні по областях'!Z11,'Комунальні по областях'!Z17,'Комунальні по областях'!Z23,'Комунальні по областях'!Z29,'Комунальні по областях'!Z35,'Комунальні по областях'!Z41,'Комунальні по областях'!Z47,'Комунальні по областях'!Z53,'Комунальні по областях'!Z59,'Комунальні по областях'!Z65,'Комунальні по областях'!Z71,'Комунальні по областях'!Z77,'Комунальні по областях'!Z83,'Комунальні по областях'!Z89,'Комунальні по областях'!Z95,'Комунальні по областях'!Z101,'Комунальні по областях'!Z107,'Комунальні по областях'!Z113,'Комунальні по областях'!Z119,'Комунальні по областях'!Z125,'Комунальні по областях'!Z131,'Комунальні по областях'!Z137,'Комунальні по областях'!Z143,'Комунальні по областях'!Z149)</f>
        <v>27</v>
      </c>
      <c r="AA9" s="609">
        <f>SUM('Комунальні по областях'!AA11,'Комунальні по областях'!AA17,'Комунальні по областях'!AA23,'Комунальні по областях'!AA29,'Комунальні по областях'!AA35,'Комунальні по областях'!AA41,'Комунальні по областях'!AA47,'Комунальні по областях'!AA53,'Комунальні по областях'!AA59,'Комунальні по областях'!AA65,'Комунальні по областях'!AA71,'Комунальні по областях'!AA77,'Комунальні по областях'!AA83,'Комунальні по областях'!AA89,'Комунальні по областях'!AA95,'Комунальні по областях'!AA101,'Комунальні по областях'!AA107,'Комунальні по областях'!AA113,'Комунальні по областях'!AA119,'Комунальні по областях'!AA125,'Комунальні по областях'!AA131,'Комунальні по областях'!AA137,'Комунальні по областях'!AA143,'Комунальні по областях'!AA149)</f>
        <v>26</v>
      </c>
      <c r="AB9" s="609">
        <f>SUM('Комунальні по областях'!AB11,'Комунальні по областях'!AB17,'Комунальні по областях'!AB23,'Комунальні по областях'!AB29,'Комунальні по областях'!AB35,'Комунальні по областях'!AB41,'Комунальні по областях'!AB47,'Комунальні по областях'!AB53,'Комунальні по областях'!AB59,'Комунальні по областях'!AB65,'Комунальні по областях'!AB71,'Комунальні по областях'!AB77,'Комунальні по областях'!AB83,'Комунальні по областях'!AB89,'Комунальні по областях'!AB95,'Комунальні по областях'!AB101,'Комунальні по областях'!AB107,'Комунальні по областях'!AB113,'Комунальні по областях'!AB119,'Комунальні по областях'!AB125,'Комунальні по областях'!AB131,'Комунальні по областях'!AB137,'Комунальні по областях'!AB143,'Комунальні по областях'!AB149)</f>
        <v>4</v>
      </c>
      <c r="AC9" s="609">
        <f>SUM('Комунальні по областях'!AC11,'Комунальні по областях'!AC17,'Комунальні по областях'!AC23,'Комунальні по областях'!AC29,'Комунальні по областях'!AC35,'Комунальні по областях'!AC41,'Комунальні по областях'!AC47,'Комунальні по областях'!AC53,'Комунальні по областях'!AC59,'Комунальні по областях'!AC65,'Комунальні по областях'!AC71,'Комунальні по областях'!AC77,'Комунальні по областях'!AC83,'Комунальні по областях'!AC89,'Комунальні по областях'!AC95,'Комунальні по областях'!AC101,'Комунальні по областях'!AC107,'Комунальні по областях'!AC113,'Комунальні по областях'!AC119,'Комунальні по областях'!AC125,'Комунальні по областях'!AC131,'Комунальні по областях'!AC137,'Комунальні по областях'!AC143,'Комунальні по областях'!AC149)</f>
        <v>42</v>
      </c>
      <c r="AD9" s="609">
        <f>SUM('Комунальні по областях'!AD11,'Комунальні по областях'!AD17,'Комунальні по областях'!AD23,'Комунальні по областях'!AD29,'Комунальні по областях'!AD35,'Комунальні по областях'!AD41,'Комунальні по областях'!AD47,'Комунальні по областях'!AD53,'Комунальні по областях'!AD59,'Комунальні по областях'!AD65,'Комунальні по областях'!AD71,'Комунальні по областях'!AD77,'Комунальні по областях'!AD83,'Комунальні по областях'!AD89,'Комунальні по областях'!AD95,'Комунальні по областях'!AD101,'Комунальні по областях'!AD107,'Комунальні по областях'!AD113,'Комунальні по областях'!AD119,'Комунальні по областях'!AD125,'Комунальні по областях'!AD131,'Комунальні по областях'!AD137,'Комунальні по областях'!AD143,'Комунальні по областях'!AD149)</f>
        <v>5</v>
      </c>
      <c r="AE9" s="635">
        <f>AVERAGE('Комунальні по областях'!AE11,'Комунальні по областях'!AE17,'Комунальні по областях'!AE23,'Комунальні по областях'!AE29,'Комунальні по областях'!AE35,'Комунальні по областях'!AE41,'Комунальні по областях'!AE47,'Комунальні по областях'!AE53,'Комунальні по областях'!AE59,'Комунальні по областях'!AE65,'Комунальні по областях'!AE71,'Комунальні по областях'!AE77,'Комунальні по областях'!AE83,'Комунальні по областях'!AE89,'Комунальні по областях'!AE95,'Комунальні по областях'!AE101,'Комунальні по областях'!AE107,'Комунальні по областях'!AE113,'Комунальні по областях'!AE119,'Комунальні по областях'!AE125,'Комунальні по областях'!AE131,'Комунальні по областях'!AE137,'Комунальні по областях'!AE143,'Комунальні по областях'!AE149)</f>
        <v>40.801666666666669</v>
      </c>
      <c r="AF9" s="657">
        <f>AVERAGE('Комунальні по областях'!AF11,'Комунальні по областях'!AF17,'Комунальні по областях'!AF23,'Комунальні по областях'!AF29,'Комунальні по областях'!AF35,'Комунальні по областях'!AF41,'Комунальні по областях'!AF47,'Комунальні по областях'!AF53,'Комунальні по областях'!AF59,'Комунальні по областях'!AF65,'Комунальні по областях'!AF71,'Комунальні по областях'!AF77,'Комунальні по областях'!AF83,'Комунальні по областях'!AF89,'Комунальні по областях'!AF95,'Комунальні по областях'!AF101,'Комунальні по областях'!AF107,'Комунальні по областях'!AF113,'Комунальні по областях'!AF119,'Комунальні по областях'!AF125,'Комунальні по областях'!AF131,'Комунальні по областях'!AF137,'Комунальні по областях'!AF143,'Комунальні по областях'!AF149)</f>
        <v>18.838333333333331</v>
      </c>
      <c r="AG9" s="635">
        <f>AVERAGE('Комунальні по областях'!AG11,'Комунальні по областях'!AG17,'Комунальні по областях'!AG23,'Комунальні по областях'!AG29,'Комунальні по областях'!AG35,'Комунальні по областях'!AG41,'Комунальні по областях'!AG47,'Комунальні по областях'!AG53,'Комунальні по областях'!AG59,'Комунальні по областях'!AG65,'Комунальні по областях'!AG71,'Комунальні по областях'!AG77,'Комунальні по областях'!AG83,'Комунальні по областях'!AG89,'Комунальні по областях'!AG95,'Комунальні по областях'!AG101,'Комунальні по областях'!AG107,'Комунальні по областях'!AG113,'Комунальні по областях'!AG119,'Комунальні по областях'!AG125,'Комунальні по областях'!AG131,'Комунальні по областях'!AG137,'Комунальні по областях'!AG143,'Комунальні по областях'!AG149)</f>
        <v>87.856666666666669</v>
      </c>
      <c r="AH9" s="662">
        <f>SUM(AI9:AK9)</f>
        <v>117</v>
      </c>
      <c r="AI9" s="591">
        <f>SUM('Комунальні по областях'!AI11,'Комунальні по областях'!AI17,'Комунальні по областях'!AI23,'Комунальні по областях'!AI29,'Комунальні по областях'!AI35,'Комунальні по областях'!AI41,'Комунальні по областях'!AI47,'Комунальні по областях'!AI53,'Комунальні по областях'!AI59,'Комунальні по областях'!AI65,'Комунальні по областях'!AI71,'Комунальні по областях'!AI77,'Комунальні по областях'!AI83,'Комунальні по областях'!AI89,'Комунальні по областях'!AI95,'Комунальні по областях'!AI101,'Комунальні по областях'!AI107,'Комунальні по областях'!AI113,'Комунальні по областях'!AI119,'Комунальні по областях'!AI125,'Комунальні по областях'!AI131,'Комунальні по областях'!AI143,'Комунальні по областях'!AI137,'Комунальні по областях'!AI149)</f>
        <v>19</v>
      </c>
      <c r="AJ9" s="591">
        <f>SUM('Комунальні по областях'!AJ11,'Комунальні по областях'!AJ17,'Комунальні по областях'!AJ23,'Комунальні по областях'!AJ29,'Комунальні по областях'!AJ35,'Комунальні по областях'!AJ41,'Комунальні по областях'!AJ47,'Комунальні по областях'!AJ53,'Комунальні по областях'!AJ59,'Комунальні по областях'!AJ65,'Комунальні по областях'!AJ71,'Комунальні по областях'!AJ77,'Комунальні по областях'!AJ83,'Комунальні по областях'!AJ89,'Комунальні по областях'!AJ95,'Комунальні по областях'!AJ101,'Комунальні по областях'!AJ107,'Комунальні по областях'!AJ113,'Комунальні по областях'!AJ119,'Комунальні по областях'!AJ125,'Комунальні по областях'!AJ131,'Комунальні по областях'!AJ143,'Комунальні по областях'!AJ137,'Комунальні по областях'!AJ149)</f>
        <v>65</v>
      </c>
      <c r="AK9" s="592">
        <f>SUM('Комунальні по областях'!AK11,'Комунальні по областях'!AK17,'Комунальні по областях'!AK23,'Комунальні по областях'!AK29,'Комунальні по областях'!AK35,'Комунальні по областях'!AK41,'Комунальні по областях'!AK47,'Комунальні по областях'!AK53,'Комунальні по областях'!AK59,'Комунальні по областях'!AK65,'Комунальні по областях'!AK71,'Комунальні по областях'!AK77,'Комунальні по областях'!AK83,'Комунальні по областях'!AK89,'Комунальні по областях'!AK95,'Комунальні по областях'!AK101,'Комунальні по областях'!AK107,'Комунальні по областях'!AK113,'Комунальні по областях'!AK119,'Комунальні по областях'!AK125,'Комунальні по областях'!AK131,'Комунальні по областях'!AK143,'Комунальні по областях'!AK137,'Комунальні по областях'!AK149)</f>
        <v>33</v>
      </c>
      <c r="AL9" s="82" t="s">
        <v>75</v>
      </c>
      <c r="AM9" s="75" t="s">
        <v>75</v>
      </c>
      <c r="AN9" s="85" t="s">
        <v>75</v>
      </c>
      <c r="AO9" s="82" t="s">
        <v>75</v>
      </c>
      <c r="AP9" s="75" t="s">
        <v>75</v>
      </c>
      <c r="AQ9" s="75" t="s">
        <v>75</v>
      </c>
      <c r="AR9" s="75" t="s">
        <v>75</v>
      </c>
      <c r="AS9" s="410" t="s">
        <v>75</v>
      </c>
      <c r="AT9" s="616">
        <f>SUM(AU9:BC9)</f>
        <v>5</v>
      </c>
      <c r="AU9" s="612">
        <f>SUM('Комунальні по областях'!AU11,'Комунальні по областях'!AU17,'Комунальні по областях'!AU23,'Комунальні по областях'!AU29,'Комунальні по областях'!AU35,'Комунальні по областях'!AU41,'Комунальні по областях'!AU47,'Комунальні по областях'!AU53,'Комунальні по областях'!AU59,'Комунальні по областях'!AU65,'Комунальні по областях'!AU71,'Комунальні по областях'!AU77,'Комунальні по областях'!AU83,'Комунальні по областях'!AU89,'Комунальні по областях'!AU95,'Комунальні по областях'!AU101,'Комунальні по областях'!AU107,'Комунальні по областях'!AU113,'Комунальні по областях'!AU119,'Комунальні по областях'!AU125,'Комунальні по областях'!AU131,'Комунальні по областях'!AU137,'Комунальні по областях'!AU143,'Комунальні по областях'!AU149)</f>
        <v>1</v>
      </c>
      <c r="AV9" s="612"/>
      <c r="AW9" s="612">
        <f>SUM('Комунальні по областях'!AW11,'Комунальні по областях'!AW17,'Комунальні по областях'!AW23,'Комунальні по областях'!AW29,'Комунальні по областях'!AW35,'Комунальні по областях'!AW41,'Комунальні по областях'!AW47,'Комунальні по областях'!AW53,'Комунальні по областях'!AW59,'Комунальні по областях'!AW65,'Комунальні по областях'!AW71,'Комунальні по областях'!AW77,'Комунальні по областях'!AW83,'Комунальні по областях'!AW89,'Комунальні по областях'!AW95,'Комунальні по областях'!AW101,'Комунальні по областях'!AW107,'Комунальні по областях'!AW113,'Комунальні по областях'!AW119,'Комунальні по областях'!AW125,'Комунальні по областях'!AW131,'Комунальні по областях'!AW137,'Комунальні по областях'!AW143,'Комунальні по областях'!AW149)</f>
        <v>1</v>
      </c>
      <c r="AX9" s="612"/>
      <c r="AY9" s="612">
        <f>SUM('Комунальні по областях'!AY11,'Комунальні по областях'!AY17,'Комунальні по областях'!AY23,'Комунальні по областях'!AY29,'Комунальні по областях'!AY35,'Комунальні по областях'!AY41,'Комунальні по областях'!AY47,'Комунальні по областях'!AY53,'Комунальні по областях'!AY59,'Комунальні по областях'!AY65,'Комунальні по областях'!AY71,'Комунальні по областях'!AY77,'Комунальні по областях'!AY83,'Комунальні по областях'!AY89,'Комунальні по областях'!AY95,'Комунальні по областях'!AY101,'Комунальні по областях'!AY107,'Комунальні по областях'!AY113,'Комунальні по областях'!AY119,'Комунальні по областях'!AY125,'Комунальні по областях'!AY131,'Комунальні по областях'!AY137,'Комунальні по областях'!AY143,'Комунальні по областях'!AY149)</f>
        <v>1</v>
      </c>
      <c r="AZ9" s="612"/>
      <c r="BA9" s="612"/>
      <c r="BB9" s="612">
        <f>SUM('Комунальні по областях'!BB11,'Комунальні по областях'!BB17,'Комунальні по областях'!BB23,'Комунальні по областях'!BB29,'Комунальні по областях'!BB35,'Комунальні по областях'!BB41,'Комунальні по областях'!BB47,'Комунальні по областях'!BB53,'Комунальні по областях'!BB59,'Комунальні по областях'!BB65,'Комунальні по областях'!BB71,'Комунальні по областях'!BB77,'Комунальні по областях'!BB83,'Комунальні по областях'!BB89,'Комунальні по областях'!BB95,'Комунальні по областях'!BB101,'Комунальні по областях'!BB107,'Комунальні по областях'!BB113,'Комунальні по областях'!BB119,'Комунальні по областях'!BB125,'Комунальні по областях'!BB131,'Комунальні по областях'!BB137,'Комунальні по областях'!BB143,'Комунальні по областях'!BB149)</f>
        <v>1</v>
      </c>
      <c r="BC9" s="613">
        <f>SUM('Комунальні по областях'!BC11,'Комунальні по областях'!BC17,'Комунальні по областях'!BC23,'Комунальні по областях'!BC29,'Комунальні по областях'!BC35,'Комунальні по областях'!BC41,'Комунальні по областях'!BC47,'Комунальні по областях'!BC53,'Комунальні по областях'!BC59,'Комунальні по областях'!BC65,'Комунальні по областях'!BC71,'Комунальні по областях'!BC77,'Комунальні по областях'!BC83,'Комунальні по областях'!BC89,'Комунальні по областях'!BC95,'Комунальні по областях'!BC101,'Комунальні по областях'!BC107,'Комунальні по областях'!BC113,'Комунальні по областях'!BC119,'Комунальні по областях'!BC125,'Комунальні по областях'!BC131,'Комунальні по областях'!BC137,'Комунальні по областях'!BC143,'Комунальні по областях'!BC149)</f>
        <v>1</v>
      </c>
    </row>
    <row r="10" spans="1:55" ht="31.35" customHeight="1" x14ac:dyDescent="0.3">
      <c r="A10" s="819"/>
      <c r="B10" s="401" t="s">
        <v>79</v>
      </c>
      <c r="C10" s="821"/>
      <c r="D10" s="823"/>
      <c r="E10" s="606">
        <f>SUM(K10,AT10)</f>
        <v>18487</v>
      </c>
      <c r="F10" s="615">
        <f>SUM(G10:J10)</f>
        <v>467</v>
      </c>
      <c r="G10" s="586">
        <f>SUM('Комунальні по областях'!G12,'Комунальні по областях'!G18,'Комунальні по областях'!G24,'Комунальні по областях'!G30,'Комунальні по областях'!G36,'Комунальні по областях'!G42,'Комунальні по областях'!G48,'Комунальні по областях'!G54,'Комунальні по областях'!G60,'Комунальні по областях'!G66,'Комунальні по областях'!G72,'Комунальні по областях'!G78,'Комунальні по областях'!G84,'Комунальні по областях'!G90,'Комунальні по областях'!G96,'Комунальні по областях'!G102,'Комунальні по областях'!G108,'Комунальні по областях'!G114,'Комунальні по областях'!G120,'Комунальні по областях'!G126,'Комунальні по областях'!G132,'Комунальні по областях'!G138,'Комунальні по областях'!G144,'Комунальні по областях'!G150)</f>
        <v>239</v>
      </c>
      <c r="H10" s="586">
        <f>SUM('Комунальні по областях'!H12,'Комунальні по областях'!H18,'Комунальні по областях'!H24,'Комунальні по областях'!H30,'Комунальні по областях'!H36,'Комунальні по областях'!H42,'Комунальні по областях'!H48,'Комунальні по областях'!H54,'Комунальні по областях'!H60,'Комунальні по областях'!H66,'Комунальні по областях'!H72,'Комунальні по областях'!H78,'Комунальні по областях'!H84,'Комунальні по областях'!H90,'Комунальні по областях'!H96,'Комунальні по областях'!H102,'Комунальні по областях'!H108,'Комунальні по областях'!H114,'Комунальні по областях'!H120,'Комунальні по областях'!H126,'Комунальні по областях'!H132,'Комунальні по областях'!H138,'Комунальні по областях'!H144,'Комунальні по областях'!H150)</f>
        <v>155</v>
      </c>
      <c r="I10" s="586">
        <f>SUM('Комунальні по областях'!I12,'Комунальні по областях'!I18,'Комунальні по областях'!I24,'Комунальні по областях'!I30,'Комунальні по областях'!I36,'Комунальні по областях'!I42,'Комунальні по областях'!I48,'Комунальні по областях'!I54,'Комунальні по областях'!I60,'Комунальні по областях'!I66,'Комунальні по областях'!I72,'Комунальні по областях'!I78,'Комунальні по областях'!I84,'Комунальні по областях'!I90,'Комунальні по областях'!I96,'Комунальні по областях'!I102,'Комунальні по областях'!I108,'Комунальні по областях'!I114,'Комунальні по областях'!I120,'Комунальні по областях'!I126,'Комунальні по областях'!I132,'Комунальні по областях'!I138,'Комунальні по областях'!I144,'Комунальні по областях'!I150)</f>
        <v>64</v>
      </c>
      <c r="J10" s="586">
        <f>SUM('Комунальні по областях'!J12,'Комунальні по областях'!J18,'Комунальні по областях'!J24,'Комунальні по областях'!J30,'Комунальні по областях'!J36,'Комунальні по областях'!J42,'Комунальні по областях'!J48,'Комунальні по областях'!J54,'Комунальні по областях'!J60,'Комунальні по областях'!J66,'Комунальні по областях'!J72,'Комунальні по областях'!J78,'Комунальні по областях'!J84,'Комунальні по областях'!J90,'Комунальні по областях'!J96,'Комунальні по областях'!J102,'Комунальні по областях'!J108,'Комунальні по областях'!J114,'Комунальні по областях'!J120,'Комунальні по областях'!J126,'Комунальні по областях'!J132,'Комунальні по областях'!J138,'Комунальні по областях'!J144,'Комунальні по областях'!J150)</f>
        <v>9</v>
      </c>
      <c r="K10" s="599">
        <f>IF(AND(SUM(L10:P10)=SUM(W10:X10),SUM(Q10:V10)=SUM(W10:X10)),SUM(L10:P10),"ПЕРЕВІРТЕ ПРАВИЛЬНІСТЬ ДАНИХ")</f>
        <v>18127</v>
      </c>
      <c r="L10" s="608">
        <f>SUM('Комунальні по областях'!L12,'Комунальні по областях'!L18,'Комунальні по областях'!L24,'Комунальні по областях'!L30,'Комунальні по областях'!L36,'Комунальні по областях'!L42,'Комунальні по областях'!L48,'Комунальні по областях'!L54,'Комунальні по областях'!L60,'Комунальні по областях'!L66,'Комунальні по областях'!L72,'Комунальні по областях'!L78,'Комунальні по областях'!L84,'Комунальні по областях'!L90,'Комунальні по областях'!L96,'Комунальні по областях'!L102,'Комунальні по областях'!L108,'Комунальні по областях'!L114,'Комунальні по областях'!L120,'Комунальні по областях'!L126,'Комунальні по областях'!L132,'Комунальні по областях'!L138,'Комунальні по областях'!L144,'Комунальні по областях'!L150)</f>
        <v>10941</v>
      </c>
      <c r="M10" s="609"/>
      <c r="N10" s="609">
        <f>SUM('Комунальні по областях'!N12,'Комунальні по областях'!N18,'Комунальні по областях'!N24,'Комунальні по областях'!N30,'Комунальні по областях'!N36,'Комунальні по областях'!N42,'Комунальні по областях'!N48,'Комунальні по областях'!N54,'Комунальні по областях'!N60,'Комунальні по областях'!N66,'Комунальні по областях'!N72,'Комунальні по областях'!N78,'Комунальні по областях'!N84,'Комунальні по областях'!N90,'Комунальні по областях'!N96,'Комунальні по областях'!N102,'Комунальні по областях'!N108,'Комунальні по областях'!N114,'Комунальні по областях'!N120,'Комунальні по областях'!N126,'Комунальні по областях'!N132,'Комунальні по областях'!N138,'Комунальні по областях'!N144,'Комунальні по областях'!N150)</f>
        <v>149</v>
      </c>
      <c r="O10" s="609">
        <f>SUM('Комунальні по областях'!O12,'Комунальні по областях'!O18,'Комунальні по областях'!O24,'Комунальні по областях'!O30,'Комунальні по областях'!O36,'Комунальні по областях'!O42,'Комунальні по областях'!O48,'Комунальні по областях'!O54,'Комунальні по областях'!O60,'Комунальні по областях'!O66,'Комунальні по областях'!O72,'Комунальні по областях'!O78,'Комунальні по областях'!O84,'Комунальні по областях'!O90,'Комунальні по областях'!O96,'Комунальні по областях'!O102,'Комунальні по областях'!O108,'Комунальні по областях'!O114,'Комунальні по областях'!O120,'Комунальні по областях'!O126,'Комунальні по областях'!O132,'Комунальні по областях'!O138,'Комунальні по областях'!O144,'Комунальні по областях'!O150)</f>
        <v>35</v>
      </c>
      <c r="P10" s="610">
        <f>SUM('Комунальні по областях'!P12,'Комунальні по областях'!P18,'Комунальні по областях'!P24,'Комунальні по областях'!P30,'Комунальні по областях'!P36,'Комунальні по областях'!P42,'Комунальні по областях'!P48,'Комунальні по областях'!P54,'Комунальні по областях'!P60,'Комунальні по областях'!P66,'Комунальні по областях'!P72,'Комунальні по областях'!P78,'Комунальні по областях'!P84,'Комунальні по областях'!P90,'Комунальні по областях'!P96,'Комунальні по областях'!P102,'Комунальні по областях'!P108,'Комунальні по областях'!P114,'Комунальні по областях'!P120,'Комунальні по областях'!P126,'Комунальні по областях'!P132,'Комунальні по областях'!P138,'Комунальні по областях'!P144,'Комунальні по областях'!P150)</f>
        <v>7002</v>
      </c>
      <c r="Q10" s="608">
        <f>SUM('Комунальні по областях'!Q12,'Комунальні по областях'!Q18,'Комунальні по областях'!Q24,'Комунальні по областях'!Q30,'Комунальні по областях'!Q36,'Комунальні по областях'!Q42,'Комунальні по областях'!Q48,'Комунальні по областях'!Q54,'Комунальні по областях'!Q60,'Комунальні по областях'!Q66,'Комунальні по областях'!Q72,'Комунальні по областях'!Q78,'Комунальні по областях'!Q84,'Комунальні по областях'!Q90,'Комунальні по областях'!Q96,'Комунальні по областях'!Q102,'Комунальні по областях'!Q108,'Комунальні по областях'!Q114,'Комунальні по областях'!Q120,'Комунальні по областях'!Q126,'Комунальні по областях'!Q132,'Комунальні по областях'!Q138,'Комунальні по областях'!Q144,'Комунальні по областях'!Q150)</f>
        <v>1897</v>
      </c>
      <c r="R10" s="609">
        <f>SUM('Комунальні по областях'!R12,'Комунальні по областях'!R18,'Комунальні по областях'!R24,'Комунальні по областях'!R30,'Комунальні по областях'!R36,'Комунальні по областях'!R42,'Комунальні по областях'!R48,'Комунальні по областях'!R54,'Комунальні по областях'!R60,'Комунальні по областях'!R66,'Комунальні по областях'!R72,'Комунальні по областях'!R78,'Комунальні по областях'!R84,'Комунальні по областях'!R90,'Комунальні по областях'!R96,'Комунальні по областях'!R102,'Комунальні по областях'!R108,'Комунальні по областях'!R114,'Комунальні по областях'!R120,'Комунальні по областях'!R126,'Комунальні по областях'!R132,'Комунальні по областях'!R138,'Комунальні по областях'!R144,'Комунальні по областях'!R150)</f>
        <v>66</v>
      </c>
      <c r="S10" s="609"/>
      <c r="T10" s="609">
        <f>SUM('Комунальні по областях'!T12,'Комунальні по областях'!T18,'Комунальні по областях'!T24,'Комунальні по областях'!T30,'Комунальні по областях'!T36,'Комунальні по областях'!T42,'Комунальні по областях'!T48,'Комунальні по областях'!T54,'Комунальні по областях'!T60,'Комунальні по областях'!T66,'Комунальні по областях'!T72,'Комунальні по областях'!T78,'Комунальні по областях'!T84,'Комунальні по областях'!T90,'Комунальні по областях'!T96,'Комунальні по областях'!T102,'Комунальні по областях'!T108,'Комунальні по областях'!T114,'Комунальні по областях'!T120,'Комунальні по областях'!T126,'Комунальні по областях'!T132,'Комунальні по областях'!T138,'Комунальні по областях'!T144,'Комунальні по областях'!T150)</f>
        <v>14822</v>
      </c>
      <c r="U10" s="609">
        <f>SUM('Комунальні по областях'!U12,'Комунальні по областях'!U18,'Комунальні по областях'!U24,'Комунальні по областях'!U30,'Комунальні по областях'!U36,'Комунальні по областях'!U42,'Комунальні по областях'!U48,'Комунальні по областях'!U54,'Комунальні по областях'!U60,'Комунальні по областях'!U66,'Комунальні по областях'!U72,'Комунальні по областях'!U78,'Комунальні по областях'!U84,'Комунальні по областях'!U90,'Комунальні по областях'!U96,'Комунальні по областях'!U102,'Комунальні по областях'!U108,'Комунальні по областях'!U114,'Комунальні по областях'!U120,'Комунальні по областях'!U126,'Комунальні по областях'!U132,'Комунальні по областях'!U138,'Комунальні по областях'!U144,'Комунальні по областях'!U150)</f>
        <v>1185</v>
      </c>
      <c r="V10" s="610">
        <f>SUM('Комунальні по областях'!V12,'Комунальні по областях'!V18,'Комунальні по областях'!V24,'Комунальні по областях'!V30,'Комунальні по областях'!V36,'Комунальні по областях'!V42,'Комунальні по областях'!V48,'Комунальні по областях'!V54,'Комунальні по областях'!V60,'Комунальні по областях'!V66,'Комунальні по областях'!V72,'Комунальні по областях'!V78,'Комунальні по областях'!V84,'Комунальні по областях'!V90,'Комунальні по областях'!V96,'Комунальні по областях'!V102,'Комунальні по областях'!V108,'Комунальні по областях'!V114,'Комунальні по областях'!V120,'Комунальні по областях'!V126,'Комунальні по областях'!V132,'Комунальні по областях'!V138,'Комунальні по областях'!V144,'Комунальні по областях'!V150)</f>
        <v>157</v>
      </c>
      <c r="W10" s="608">
        <f>SUM('Комунальні по областях'!W12,'Комунальні по областях'!W18,'Комунальні по областях'!W24,'Комунальні по областях'!W30,'Комунальні по областях'!W36,'Комунальні по областях'!W42,'Комунальні по областях'!W48,'Комунальні по областях'!W54,'Комунальні по областях'!W60,'Комунальні по областях'!W66,'Комунальні по областях'!W72,'Комунальні по областях'!W78,'Комунальні по областях'!W84,'Комунальні по областях'!W90,'Комунальні по областях'!W96,'Комунальні по областях'!W102,'Комунальні по областях'!W108,'Комунальні по областях'!W114,'Комунальні по областях'!W120,'Комунальні по областях'!W126,'Комунальні по областях'!W132,'Комунальні по областях'!W138,'Комунальні по областях'!W144,'Комунальні по областях'!W150)</f>
        <v>15585</v>
      </c>
      <c r="X10" s="610">
        <f>SUM('Комунальні по областях'!X12,'Комунальні по областях'!X18,'Комунальні по областях'!X24,'Комунальні по областях'!X30,'Комунальні по областях'!X36,'Комунальні по областях'!X42,'Комунальні по областях'!X48,'Комунальні по областях'!X54,'Комунальні по областях'!X60,'Комунальні по областях'!X66,'Комунальні по областях'!X72,'Комунальні по областях'!X78,'Комунальні по областях'!X84,'Комунальні по областях'!X90,'Комунальні по областях'!X96,'Комунальні по областях'!X102,'Комунальні по областях'!X108,'Комунальні по областях'!X114,'Комунальні по областях'!X120,'Комунальні по областях'!X126,'Комунальні по областях'!X132,'Комунальні по областях'!X138,'Комунальні по областях'!X144,'Комунальні по областях'!X150)</f>
        <v>2542</v>
      </c>
      <c r="Y10" s="608">
        <f>SUM('Комунальні по областях'!Y12,'Комунальні по областях'!Y18,'Комунальні по областях'!Y24,'Комунальні по областях'!Y30,'Комунальні по областях'!Y36,'Комунальні по областях'!Y42,'Комунальні по областях'!Y48,'Комунальні по областях'!Y54,'Комунальні по областях'!Y60,'Комунальні по областях'!Y66,'Комунальні по областях'!Y72,'Комунальні по областях'!Y78,'Комунальні по областях'!Y84,'Комунальні по областях'!Y90,'Комунальні по областях'!Y96,'Комунальні по областях'!Y102,'Комунальні по областях'!Y108,'Комунальні по областях'!Y114,'Комунальні по областях'!Y120,'Комунальні по областях'!Y126,'Комунальні по областях'!Y132,'Комунальні по областях'!Y138,'Комунальні по областях'!Y144,'Комунальні по областях'!Y150)</f>
        <v>3</v>
      </c>
      <c r="Z10" s="609">
        <f>SUM('Комунальні по областях'!Z12,'Комунальні по областях'!Z18,'Комунальні по областях'!Z24,'Комунальні по областях'!Z30,'Комунальні по областях'!Z36,'Комунальні по областях'!Z42,'Комунальні по областях'!Z48,'Комунальні по областях'!Z54,'Комунальні по областях'!Z60,'Комунальні по областях'!Z66,'Комунальні по областях'!Z72,'Комунальні по областях'!Z78,'Комунальні по областях'!Z84,'Комунальні по областях'!Z90,'Комунальні по областях'!Z96,'Комунальні по областях'!Z102,'Комунальні по областях'!Z108,'Комунальні по областях'!Z114,'Комунальні по областях'!Z120,'Комунальні по областях'!Z126,'Комунальні по областях'!Z132,'Комунальні по областях'!Z138,'Комунальні по областях'!Z144,'Комунальні по областях'!Z150)</f>
        <v>5640</v>
      </c>
      <c r="AA10" s="609">
        <f>SUM('Комунальні по областях'!AA12,'Комунальні по областях'!AA18,'Комунальні по областях'!AA24,'Комунальні по областях'!AA30,'Комунальні по областях'!AA36,'Комунальні по областях'!AA42,'Комунальні по областях'!AA48,'Комунальні по областях'!AA54,'Комунальні по областях'!AA60,'Комунальні по областях'!AA66,'Комунальні по областях'!AA72,'Комунальні по областях'!AA78,'Комунальні по областях'!AA84,'Комунальні по областях'!AA90,'Комунальні по областях'!AA96,'Комунальні по областях'!AA102,'Комунальні по областях'!AA108,'Комунальні по областях'!AA114,'Комунальні по областях'!AA120,'Комунальні по областях'!AA126,'Комунальні по областях'!AA132,'Комунальні по областях'!AA138,'Комунальні по областях'!AA144,'Комунальні по областях'!AA150)</f>
        <v>5468</v>
      </c>
      <c r="AB10" s="609">
        <f>SUM('Комунальні по областях'!AB12,'Комунальні по областях'!AB18,'Комунальні по областях'!AB24,'Комунальні по областях'!AB30,'Комунальні по областях'!AB36,'Комунальні по областях'!AB42,'Комунальні по областях'!AB48,'Комунальні по областях'!AB54,'Комунальні по областях'!AB60,'Комунальні по областях'!AB66,'Комунальні по областях'!AB72,'Комунальні по областях'!AB78,'Комунальні по областях'!AB84,'Комунальні по областях'!AB90,'Комунальні по областях'!AB96,'Комунальні по областях'!AB102,'Комунальні по областях'!AB108,'Комунальні по областях'!AB114,'Комунальні по областях'!AB120,'Комунальні по областях'!AB126,'Комунальні по областях'!AB132,'Комунальні по областях'!AB138,'Комунальні по областях'!AB144,'Комунальні по областях'!AB150)</f>
        <v>1129</v>
      </c>
      <c r="AC10" s="609">
        <f>SUM('Комунальні по областях'!AC12,'Комунальні по областях'!AC18,'Комунальні по областях'!AC24,'Комунальні по областях'!AC30,'Комунальні по областях'!AC36,'Комунальні по областях'!AC42,'Комунальні по областях'!AC48,'Комунальні по областях'!AC54,'Комунальні по областях'!AC60,'Комунальні по областях'!AC66,'Комунальні по областях'!AC72,'Комунальні по областях'!AC78,'Комунальні по областях'!AC84,'Комунальні по областях'!AC90,'Комунальні по областях'!AC96,'Комунальні по областях'!AC102,'Комунальні по областях'!AC108,'Комунальні по областях'!AC114,'Комунальні по областях'!AC120,'Комунальні по областях'!AC126,'Комунальні по областях'!AC132,'Комунальні по областях'!AC138,'Комунальні по областях'!AC144,'Комунальні по областях'!AC150)</f>
        <v>9805</v>
      </c>
      <c r="AD10" s="609">
        <f>SUM('Комунальні по областях'!AD12,'Комунальні по областях'!AD18,'Комунальні по областях'!AD24,'Комунальні по областях'!AD30,'Комунальні по областях'!AD36,'Комунальні по областях'!AD42,'Комунальні по областях'!AD48,'Комунальні по областях'!AD54,'Комунальні по областях'!AD60,'Комунальні по областях'!AD66,'Комунальні по областях'!AD72,'Комунальні по областях'!AD78,'Комунальні по областях'!AD84,'Комунальні по областях'!AD90,'Комунальні по областях'!AD96,'Комунальні по областях'!AD102,'Комунальні по областях'!AD108,'Комунальні по областях'!AD114,'Комунальні по областях'!AD120,'Комунальні по областях'!AD126,'Комунальні по областях'!AD132,'Комунальні по областях'!AD138,'Комунальні по областях'!AD144,'Комунальні по областях'!AD150)</f>
        <v>1225</v>
      </c>
      <c r="AE10" s="635">
        <f>AVERAGE('Комунальні по областях'!AE12,'Комунальні по областях'!AE18,'Комунальні по областях'!AE24,'Комунальні по областях'!AE30,'Комунальні по областях'!AE36,'Комунальні по областях'!AE42,'Комунальні по областях'!AE48,'Комунальні по областях'!AE54,'Комунальні по областях'!AE60,'Комунальні по областях'!AE66,'Комунальні по областях'!AE72,'Комунальні по областях'!AE78,'Комунальні по областях'!AE84,'Комунальні по областях'!AE90,'Комунальні по областях'!AE96,'Комунальні по областях'!AE102,'Комунальні по областях'!AE108,'Комунальні по областях'!AE114,'Комунальні по областях'!AE120,'Комунальні по областях'!AE126,'Комунальні по областях'!AE132,'Комунальні по областях'!AE138,'Комунальні по областях'!AE144,'Комунальні по областях'!AE150)</f>
        <v>41.459178616522372</v>
      </c>
      <c r="AF10" s="657">
        <f>AVERAGE('Комунальні по областях'!AF12,'Комунальні по областях'!AF18,'Комунальні по областях'!AF24,'Комунальні по областях'!AF30,'Комунальні по областях'!AF36,'Комунальні по областях'!AF42,'Комунальні по областях'!AF48,'Комунальні по областях'!AF54,'Комунальні по областях'!AF60,'Комунальні по областях'!AF66,'Комунальні по областях'!AF72,'Комунальні по областях'!AF78,'Комунальні по областях'!AF84,'Комунальні по областях'!AF90,'Комунальні по областях'!AF96,'Комунальні по областях'!AF102,'Комунальні по областях'!AF108,'Комунальні по областях'!AF114,'Комунальні по областях'!AF120,'Комунальні по областях'!AF126,'Комунальні по областях'!AF132,'Комунальні по областях'!AF138,'Комунальні по областях'!AF144,'Комунальні по областях'!AF150)</f>
        <v>20.029954816017316</v>
      </c>
      <c r="AG10" s="635">
        <f>AVERAGE('Комунальні по областях'!AG12,'Комунальні по областях'!AG18,'Комунальні по областях'!AG24,'Комунальні по областях'!AG30,'Комунальні по областях'!AG36,'Комунальні по областях'!AG42,'Комунальні по областях'!AG48,'Комунальні по областях'!AG54,'Комунальні по областях'!AG60,'Комунальні по областях'!AG66,'Комунальні по областях'!AG72,'Комунальні по областях'!AG78,'Комунальні по областях'!AG84,'Комунальні по областях'!AG90,'Комунальні по областях'!AG96,'Комунальні по областях'!AG102,'Комунальні по областях'!AG108,'Комунальні по областях'!AG114,'Комунальні по областях'!AG120,'Комунальні по областях'!AG126,'Комунальні по областях'!AG132,'Комунальні по областях'!AG138,'Комунальні по областях'!AG144,'Комунальні по областях'!AG150)</f>
        <v>96.506646897546901</v>
      </c>
      <c r="AH10" s="661">
        <f>SUM(AO10:AS10)</f>
        <v>17825</v>
      </c>
      <c r="AI10" s="84" t="s">
        <v>77</v>
      </c>
      <c r="AJ10" s="75" t="s">
        <v>77</v>
      </c>
      <c r="AK10" s="85" t="s">
        <v>77</v>
      </c>
      <c r="AL10" s="82" t="s">
        <v>75</v>
      </c>
      <c r="AM10" s="75" t="s">
        <v>75</v>
      </c>
      <c r="AN10" s="85" t="s">
        <v>75</v>
      </c>
      <c r="AO10" s="590">
        <f>SUM('Комунальні по областях'!AO12,'Комунальні по областях'!AO18,'Комунальні по областях'!AO24,'Комунальні по областях'!AO30,'Комунальні по областях'!AO36,'Комунальні по областях'!AO42,'Комунальні по областях'!AO48,'Комунальні по областях'!AO54,'Комунальні по областях'!AO60,'Комунальні по областях'!AO66,'Комунальні по областях'!AO72,'Комунальні по областях'!AO78,'Комунальні по областях'!AO84,'Комунальні по областях'!AO90,'Комунальні по областях'!AO96,'Комунальні по областях'!AO102,'Комунальні по областях'!AO108,'Комунальні по областях'!AO114,'Комунальні по областях'!AO120,'Комунальні по областях'!AO126,'Комунальні по областях'!AO132,'Комунальні по областях'!AO144,'Комунальні по областях'!AO138,'Комунальні по областях'!AO150)</f>
        <v>1318</v>
      </c>
      <c r="AP10" s="591">
        <f>SUM('Комунальні по областях'!AP12,'Комунальні по областях'!AP18,'Комунальні по областях'!AP24,'Комунальні по областях'!AP30,'Комунальні по областях'!AP36,'Комунальні по областях'!AP42,'Комунальні по областях'!AP48,'Комунальні по областях'!AP54,'Комунальні по областях'!AP60,'Комунальні по областях'!AP66,'Комунальні по областях'!AP72,'Комунальні по областях'!AP78,'Комунальні по областях'!AP84,'Комунальні по областях'!AP90,'Комунальні по областях'!AP96,'Комунальні по областях'!AP102,'Комунальні по областях'!AP108,'Комунальні по областях'!AP114,'Комунальні по областях'!AP120,'Комунальні по областях'!AP126,'Комунальні по областях'!AP132,'Комунальні по областях'!AP144,'Комунальні по областях'!AP138,'Комунальні по областях'!AP150)</f>
        <v>3974</v>
      </c>
      <c r="AQ10" s="591">
        <f>SUM('Комунальні по областях'!AQ12,'Комунальні по областях'!AQ18,'Комунальні по областях'!AQ24,'Комунальні по областях'!AQ30,'Комунальні по областях'!AQ36,'Комунальні по областях'!AQ42,'Комунальні по областях'!AQ48,'Комунальні по областях'!AQ54,'Комунальні по областях'!AQ60,'Комунальні по областях'!AQ66,'Комунальні по областях'!AQ72,'Комунальні по областях'!AQ78,'Комунальні по областях'!AQ84,'Комунальні по областях'!AQ90,'Комунальні по областях'!AQ96,'Комунальні по областях'!AQ102,'Комунальні по областях'!AQ108,'Комунальні по областях'!AQ114,'Комунальні по областях'!AQ120,'Комунальні по областях'!AQ126,'Комунальні по областях'!AQ132,'Комунальні по областях'!AQ144,'Комунальні по областях'!AQ138,'Комунальні по областях'!AQ150)</f>
        <v>8907</v>
      </c>
      <c r="AR10" s="591">
        <f>SUM('Комунальні по областях'!AR12,'Комунальні по областях'!AR18,'Комунальні по областях'!AR24,'Комунальні по областях'!AR30,'Комунальні по областях'!AR36,'Комунальні по областях'!AR42,'Комунальні по областях'!AR48,'Комунальні по областях'!AR54,'Комунальні по областях'!AR60,'Комунальні по областях'!AR66,'Комунальні по областях'!AR72,'Комунальні по областях'!AR78,'Комунальні по областях'!AR84,'Комунальні по областях'!AR90,'Комунальні по областях'!AR96,'Комунальні по областях'!AR102,'Комунальні по областях'!AR108,'Комунальні по областях'!AR114,'Комунальні по областях'!AR120,'Комунальні по областях'!AR126,'Комунальні по областях'!AR132,'Комунальні по областях'!AR144,'Комунальні по областях'!AR138,'Комунальні по областях'!AR150)</f>
        <v>3129</v>
      </c>
      <c r="AS10" s="593">
        <f>SUM('Комунальні по областях'!AS12,'Комунальні по областях'!AS18,'Комунальні по областях'!AS24,'Комунальні по областях'!AS30,'Комунальні по областях'!AS36,'Комунальні по областях'!AS42,'Комунальні по областях'!AS48,'Комунальні по областях'!AS54,'Комунальні по областях'!AS60,'Комунальні по областях'!AS66,'Комунальні по областях'!AS72,'Комунальні по областях'!AS78,'Комунальні по областях'!AS84,'Комунальні по областях'!AS90,'Комунальні по областях'!AS96,'Комунальні по областях'!AS102,'Комунальні по областях'!AS108,'Комунальні по областях'!AS114,'Комунальні по областях'!AS120,'Комунальні по областях'!AS126,'Комунальні по областях'!AS132,'Комунальні по областях'!AS144,'Комунальні по областях'!AS138,'Комунальні по областях'!AS150)</f>
        <v>497</v>
      </c>
      <c r="AT10" s="611">
        <f>SUM(AU10:BC10)</f>
        <v>360</v>
      </c>
      <c r="AU10" s="612">
        <f>SUM('Комунальні по областях'!AU12,'Комунальні по областях'!AU18,'Комунальні по областях'!AU24,'Комунальні по областях'!AU30,'Комунальні по областях'!AU36,'Комунальні по областях'!AU42,'Комунальні по областях'!AU48,'Комунальні по областях'!AU54,'Комунальні по областях'!AU60,'Комунальні по областях'!AU66,'Комунальні по областях'!AU72,'Комунальні по областях'!AU78,'Комунальні по областях'!AU84,'Комунальні по областях'!AU90,'Комунальні по областях'!AU96,'Комунальні по областях'!AU102,'Комунальні по областях'!AU108,'Комунальні по областях'!AU114,'Комунальні по областях'!AU120,'Комунальні по областях'!AU126,'Комунальні по областях'!AU132,'Комунальні по областях'!AU138,'Комунальні по областях'!AU144,'Комунальні по областях'!AU150)</f>
        <v>5</v>
      </c>
      <c r="AV10" s="612">
        <f>SUM('Комунальні по областях'!AV12,'Комунальні по областях'!AV18,'Комунальні по областях'!AV24,'Комунальні по областях'!AV30,'Комунальні по областях'!AV36,'Комунальні по областях'!AV42,'Комунальні по областях'!AV48,'Комунальні по областях'!AV54,'Комунальні по областях'!AV60,'Комунальні по областях'!AV66,'Комунальні по областях'!AV72,'Комунальні по областях'!AV78,'Комунальні по областях'!AV84,'Комунальні по областях'!AV90,'Комунальні по областях'!AV96,'Комунальні по областях'!AV102,'Комунальні по областях'!AV108,'Комунальні по областях'!AV114,'Комунальні по областях'!AV120,'Комунальні по областях'!AV126,'Комунальні по областях'!AV132,'Комунальні по областях'!AV138,'Комунальні по областях'!AV144,'Комунальні по областях'!AV150)</f>
        <v>23</v>
      </c>
      <c r="AW10" s="612">
        <f>SUM('Комунальні по областях'!AW12,'Комунальні по областях'!AW18,'Комунальні по областях'!AW24,'Комунальні по областях'!AW30,'Комунальні по областях'!AW36,'Комунальні по областях'!AW42,'Комунальні по областях'!AW48,'Комунальні по областях'!AW54,'Комунальні по областях'!AW60,'Комунальні по областях'!AW66,'Комунальні по областях'!AW72,'Комунальні по областях'!AW78,'Комунальні по областях'!AW84,'Комунальні по областях'!AW90,'Комунальні по областях'!AW96,'Комунальні по областях'!AW102,'Комунальні по областях'!AW108,'Комунальні по областях'!AW114,'Комунальні по областях'!AW120,'Комунальні по областях'!AW126,'Комунальні по областях'!AW132,'Комунальні по областях'!AW138,'Комунальні по областях'!AW144,'Комунальні по областях'!AW150)</f>
        <v>43</v>
      </c>
      <c r="AX10" s="612">
        <f>SUM('Комунальні по областях'!AX12,'Комунальні по областях'!AX18,'Комунальні по областях'!AX24,'Комунальні по областях'!AX30,'Комунальні по областях'!AX36,'Комунальні по областях'!AX42,'Комунальні по областях'!AX48,'Комунальні по областях'!AX54,'Комунальні по областях'!AX60,'Комунальні по областях'!AX66,'Комунальні по областях'!AX72,'Комунальні по областях'!AX78,'Комунальні по областях'!AX84,'Комунальні по областях'!AX90,'Комунальні по областях'!AX96,'Комунальні по областях'!AX102,'Комунальні по областях'!AX108,'Комунальні по областях'!AX114,'Комунальні по областях'!AX120,'Комунальні по областях'!AX126,'Комунальні по областях'!AX132,'Комунальні по областях'!AX138,'Комунальні по областях'!AX144,'Комунальні по областях'!AX150)</f>
        <v>9</v>
      </c>
      <c r="AY10" s="612">
        <f>SUM('Комунальні по областях'!AY12,'Комунальні по областях'!AY18,'Комунальні по областях'!AY24,'Комунальні по областях'!AY30,'Комунальні по областях'!AY36,'Комунальні по областях'!AY42,'Комунальні по областях'!AY48,'Комунальні по областях'!AY54,'Комунальні по областях'!AY60,'Комунальні по областях'!AY66,'Комунальні по областях'!AY72,'Комунальні по областях'!AY78,'Комунальні по областях'!AY84,'Комунальні по областях'!AY90,'Комунальні по областях'!AY96,'Комунальні по областях'!AY102,'Комунальні по областях'!AY108,'Комунальні по областях'!AY114,'Комунальні по областях'!AY120,'Комунальні по областях'!AY126,'Комунальні по областях'!AY132,'Комунальні по областях'!AY138,'Комунальні по областях'!AY144,'Комунальні по областях'!AY150)</f>
        <v>142</v>
      </c>
      <c r="AZ10" s="612">
        <f>SUM('Комунальні по областях'!AZ12,'Комунальні по областях'!AZ18,'Комунальні по областях'!AZ24,'Комунальні по областях'!AZ30,'Комунальні по областях'!AZ36,'Комунальні по областях'!AZ42,'Комунальні по областях'!AZ48,'Комунальні по областях'!AZ54,'Комунальні по областях'!AZ60,'Комунальні по областях'!AZ66,'Комунальні по областях'!AZ72,'Комунальні по областях'!AZ78,'Комунальні по областях'!AZ84,'Комунальні по областях'!AZ90,'Комунальні по областях'!AZ96,'Комунальні по областях'!AZ102,'Комунальні по областях'!AZ108,'Комунальні по областях'!AZ114,'Комунальні по областях'!AZ120,'Комунальні по областях'!AZ126,'Комунальні по областях'!AZ132,'Комунальні по областях'!AZ138,'Комунальні по областях'!AZ144,'Комунальні по областях'!AZ150)</f>
        <v>1</v>
      </c>
      <c r="BA10" s="612">
        <f>SUM('Комунальні по областях'!BA12,'Комунальні по областях'!BA18,'Комунальні по областях'!BA24,'Комунальні по областях'!BA30,'Комунальні по областях'!BA36,'Комунальні по областях'!BA42,'Комунальні по областях'!BA48,'Комунальні по областях'!BA54,'Комунальні по областях'!BA60,'Комунальні по областях'!BA66,'Комунальні по областях'!BA72,'Комунальні по областях'!BA78,'Комунальні по областях'!BA84,'Комунальні по областях'!BA90,'Комунальні по областях'!BA96,'Комунальні по областях'!BA102,'Комунальні по областях'!BA108,'Комунальні по областях'!BA114,'Комунальні по областях'!BA120,'Комунальні по областях'!BA126,'Комунальні по областях'!BA132,'Комунальні по областях'!BA138,'Комунальні по областях'!BA144,'Комунальні по областях'!BA150)</f>
        <v>42</v>
      </c>
      <c r="BB10" s="612">
        <f>SUM('Комунальні по областях'!BB12,'Комунальні по областях'!BB18,'Комунальні по областях'!BB24,'Комунальні по областях'!BB30,'Комунальні по областях'!BB36,'Комунальні по областях'!BB42,'Комунальні по областях'!BB48,'Комунальні по областях'!BB54,'Комунальні по областях'!BB60,'Комунальні по областях'!BB66,'Комунальні по областях'!BB72,'Комунальні по областях'!BB78,'Комунальні по областях'!BB84,'Комунальні по областях'!BB90,'Комунальні по областях'!BB96,'Комунальні по областях'!BB102,'Комунальні по областях'!BB108,'Комунальні по областях'!BB114,'Комунальні по областях'!BB120,'Комунальні по областях'!BB126,'Комунальні по областях'!BB132,'Комунальні по областях'!BB138,'Комунальні по областях'!BB144,'Комунальні по областях'!BB150)</f>
        <v>81</v>
      </c>
      <c r="BC10" s="613">
        <f>SUM('Комунальні по областях'!BC12,'Комунальні по областях'!BC18,'Комунальні по областях'!BC24,'Комунальні по областях'!BC30,'Комунальні по областях'!BC36,'Комунальні по областях'!BC42,'Комунальні по областях'!BC48,'Комунальні по областях'!BC54,'Комунальні по областях'!BC60,'Комунальні по областях'!BC66,'Комунальні по областях'!BC72,'Комунальні по областях'!BC78,'Комунальні по областях'!BC84,'Комунальні по областях'!BC90,'Комунальні по областях'!BC96,'Комунальні по областях'!BC102,'Комунальні по областях'!BC108,'Комунальні по областях'!BC114,'Комунальні по областях'!BC120,'Комунальні по областях'!BC126,'Комунальні по областях'!BC132,'Комунальні по областях'!BC138,'Комунальні по областях'!BC144,'Комунальні по областях'!BC150)</f>
        <v>14</v>
      </c>
    </row>
    <row r="11" spans="1:55" ht="31.35" customHeight="1" thickBot="1" x14ac:dyDescent="0.35">
      <c r="A11" s="819"/>
      <c r="B11" s="402" t="s">
        <v>80</v>
      </c>
      <c r="C11" s="821"/>
      <c r="D11" s="823"/>
      <c r="E11" s="617">
        <f>SUM(K11,AT11)</f>
        <v>0</v>
      </c>
      <c r="F11" s="618">
        <f>SUM(G11:J11)</f>
        <v>0</v>
      </c>
      <c r="G11" s="403"/>
      <c r="H11" s="403"/>
      <c r="I11" s="403"/>
      <c r="J11" s="404"/>
      <c r="K11" s="599">
        <f>IF(AND(SUM(L11:P11)=SUM(W11:X11),SUM(Q11:V11)=SUM(W11:X11)),SUM(L11:P11),"ПЕРЕВІРТЕ ПРАВИЛЬНІСТЬ ДАНИХ")</f>
        <v>0</v>
      </c>
      <c r="L11" s="619"/>
      <c r="M11" s="620"/>
      <c r="N11" s="620"/>
      <c r="O11" s="620"/>
      <c r="P11" s="621"/>
      <c r="Q11" s="619"/>
      <c r="R11" s="620"/>
      <c r="S11" s="620"/>
      <c r="T11" s="620"/>
      <c r="U11" s="620"/>
      <c r="V11" s="621"/>
      <c r="W11" s="619"/>
      <c r="X11" s="621"/>
      <c r="Y11" s="405"/>
      <c r="Z11" s="406"/>
      <c r="AA11" s="406"/>
      <c r="AB11" s="406"/>
      <c r="AC11" s="406"/>
      <c r="AD11" s="407"/>
      <c r="AE11" s="655"/>
      <c r="AF11" s="658"/>
      <c r="AG11" s="665"/>
      <c r="AH11" s="663">
        <f>SUM(AO11:AS11)</f>
        <v>0</v>
      </c>
      <c r="AI11" s="105" t="s">
        <v>75</v>
      </c>
      <c r="AJ11" s="92" t="s">
        <v>75</v>
      </c>
      <c r="AK11" s="106" t="s">
        <v>75</v>
      </c>
      <c r="AL11" s="103" t="s">
        <v>75</v>
      </c>
      <c r="AM11" s="92" t="s">
        <v>77</v>
      </c>
      <c r="AN11" s="106" t="s">
        <v>77</v>
      </c>
      <c r="AO11" s="594"/>
      <c r="AP11" s="595"/>
      <c r="AQ11" s="595"/>
      <c r="AR11" s="595"/>
      <c r="AS11" s="596"/>
      <c r="AT11" s="622">
        <f t="shared" ref="AT11" si="0">SUM(AU11:BC11)</f>
        <v>0</v>
      </c>
      <c r="AU11" s="623"/>
      <c r="AV11" s="623"/>
      <c r="AW11" s="623"/>
      <c r="AX11" s="623"/>
      <c r="AY11" s="623"/>
      <c r="AZ11" s="623"/>
      <c r="BA11" s="623"/>
      <c r="BB11" s="623"/>
      <c r="BC11" s="624"/>
    </row>
    <row r="12" spans="1:55" ht="31.35" customHeight="1" thickBot="1" x14ac:dyDescent="0.35">
      <c r="A12" s="796" t="s">
        <v>478</v>
      </c>
      <c r="B12" s="797"/>
      <c r="C12" s="797"/>
      <c r="D12" s="797"/>
      <c r="E12" s="625">
        <f>SUM(E7:E11)</f>
        <v>20955</v>
      </c>
      <c r="F12" s="626">
        <f>SUM(F7:F11)</f>
        <v>517</v>
      </c>
      <c r="G12" s="627">
        <f t="shared" ref="G12:J12" si="1">SUM(G7:G11)</f>
        <v>271</v>
      </c>
      <c r="H12" s="627">
        <f t="shared" si="1"/>
        <v>168</v>
      </c>
      <c r="I12" s="627">
        <f t="shared" si="1"/>
        <v>69</v>
      </c>
      <c r="J12" s="630">
        <f t="shared" si="1"/>
        <v>9</v>
      </c>
      <c r="K12" s="625">
        <f>SUM(K7:K11)</f>
        <v>20552</v>
      </c>
      <c r="L12" s="626">
        <f>SUM(L7:L11)</f>
        <v>12315</v>
      </c>
      <c r="M12" s="627">
        <f t="shared" ref="M12:N12" si="2">SUM(M7:M11)</f>
        <v>117</v>
      </c>
      <c r="N12" s="627">
        <f t="shared" si="2"/>
        <v>159</v>
      </c>
      <c r="O12" s="627">
        <f>SUM(O7:O11)</f>
        <v>35</v>
      </c>
      <c r="P12" s="630">
        <f t="shared" ref="P12" si="3">SUM(P7:P11)</f>
        <v>7926</v>
      </c>
      <c r="Q12" s="626">
        <f>SUM(Q7:Q11)</f>
        <v>2079</v>
      </c>
      <c r="R12" s="627">
        <f t="shared" ref="R12" si="4">SUM(R7:R11)</f>
        <v>94</v>
      </c>
      <c r="S12" s="627">
        <f>SUM(S7:S11)</f>
        <v>117</v>
      </c>
      <c r="T12" s="627">
        <f t="shared" ref="T12:V12" si="5">SUM(T7:T11)</f>
        <v>16800</v>
      </c>
      <c r="U12" s="627">
        <f t="shared" si="5"/>
        <v>1295</v>
      </c>
      <c r="V12" s="630">
        <f t="shared" si="5"/>
        <v>167</v>
      </c>
      <c r="W12" s="626">
        <f>SUM(W7:W11)</f>
        <v>17696</v>
      </c>
      <c r="X12" s="630">
        <f t="shared" ref="X12" si="6">SUM(X7:X11)</f>
        <v>2856</v>
      </c>
      <c r="Y12" s="626">
        <f>SUM(Y7:Y11)</f>
        <v>3</v>
      </c>
      <c r="Z12" s="627">
        <f t="shared" ref="Z12:AD12" si="7">SUM(Z7:Z11)</f>
        <v>6310</v>
      </c>
      <c r="AA12" s="627">
        <f t="shared" si="7"/>
        <v>6125</v>
      </c>
      <c r="AB12" s="627">
        <f t="shared" si="7"/>
        <v>1274</v>
      </c>
      <c r="AC12" s="627">
        <f t="shared" si="7"/>
        <v>11071</v>
      </c>
      <c r="AD12" s="630">
        <f t="shared" si="7"/>
        <v>1338</v>
      </c>
      <c r="AE12" s="636">
        <f>AVERAGE(AE10,AE9,AE7)</f>
        <v>41.209144194925443</v>
      </c>
      <c r="AF12" s="659">
        <f>AVERAGE(AF10,AF9,AF7)</f>
        <v>19.453944925444926</v>
      </c>
      <c r="AG12" s="636">
        <f>AVERAGE(AG7:AG11)</f>
        <v>65.729808225108229</v>
      </c>
      <c r="AH12" s="664">
        <f>SUM(AH7:AH11)</f>
        <v>20239</v>
      </c>
      <c r="AI12" s="626">
        <f>SUM(AI7:AI11)</f>
        <v>19</v>
      </c>
      <c r="AJ12" s="627">
        <f t="shared" ref="AJ12:AK12" si="8">SUM(AJ7:AJ11)</f>
        <v>65</v>
      </c>
      <c r="AK12" s="632">
        <f t="shared" si="8"/>
        <v>33</v>
      </c>
      <c r="AL12" s="626">
        <f>SUM(AL7:AL11)</f>
        <v>276</v>
      </c>
      <c r="AM12" s="627">
        <f t="shared" ref="AM12" si="9">SUM(AM7:AM11)</f>
        <v>1942</v>
      </c>
      <c r="AN12" s="632">
        <f>SUM(AN7:AN11)</f>
        <v>79</v>
      </c>
      <c r="AO12" s="626">
        <f>SUM(AO7:AO11)</f>
        <v>1318</v>
      </c>
      <c r="AP12" s="627">
        <f>SUM(AP7:AP11)</f>
        <v>3974</v>
      </c>
      <c r="AQ12" s="627">
        <f t="shared" ref="AQ12:AR12" si="10">SUM(AQ7:AQ11)</f>
        <v>8907</v>
      </c>
      <c r="AR12" s="627">
        <f t="shared" si="10"/>
        <v>3129</v>
      </c>
      <c r="AS12" s="630">
        <f>SUM(AS7:AS11)</f>
        <v>497</v>
      </c>
      <c r="AT12" s="633">
        <f>SUM(AT7:AT11)</f>
        <v>403</v>
      </c>
      <c r="AU12" s="628">
        <f>SUM(AU7:AU11)</f>
        <v>6</v>
      </c>
      <c r="AV12" s="628">
        <f>SUM(AV7:AV11)</f>
        <v>29</v>
      </c>
      <c r="AW12" s="628">
        <f>SUM(AW7:AW11)</f>
        <v>46</v>
      </c>
      <c r="AX12" s="628">
        <f t="shared" ref="AX12:BC12" si="11">SUM(AX7:AX11)</f>
        <v>10</v>
      </c>
      <c r="AY12" s="628">
        <f t="shared" si="11"/>
        <v>157</v>
      </c>
      <c r="AZ12" s="628">
        <f t="shared" si="11"/>
        <v>1</v>
      </c>
      <c r="BA12" s="628">
        <f t="shared" si="11"/>
        <v>48</v>
      </c>
      <c r="BB12" s="628">
        <f t="shared" si="11"/>
        <v>85</v>
      </c>
      <c r="BC12" s="629">
        <f t="shared" si="11"/>
        <v>21</v>
      </c>
    </row>
  </sheetData>
  <mergeCells count="16">
    <mergeCell ref="A12:D12"/>
    <mergeCell ref="A3:A5"/>
    <mergeCell ref="C3:E4"/>
    <mergeCell ref="F3:J4"/>
    <mergeCell ref="K3:AS3"/>
    <mergeCell ref="AG4:AH4"/>
    <mergeCell ref="AI4:AS4"/>
    <mergeCell ref="A7:A11"/>
    <mergeCell ref="C7:C11"/>
    <mergeCell ref="D7:D11"/>
    <mergeCell ref="AT3:BC4"/>
    <mergeCell ref="L4:P4"/>
    <mergeCell ref="Q4:V4"/>
    <mergeCell ref="W4:X4"/>
    <mergeCell ref="Y4:AD4"/>
    <mergeCell ref="AE4:AF4"/>
  </mergeCells>
  <conditionalFormatting sqref="K7:K11">
    <cfRule type="expression" dxfId="9" priority="1">
      <formula>K7&lt;&gt;SUM(W7:X7)</formula>
    </cfRule>
    <cfRule type="expression" dxfId="8" priority="2">
      <formula>K7&lt;&gt;SUM(L7:P7)</formula>
    </cfRule>
    <cfRule type="expression" dxfId="7" priority="3">
      <formula>K7&lt;&gt;SUM(L7:P7)</formula>
    </cfRule>
    <cfRule type="expression" dxfId="6" priority="4">
      <formula>K7&lt;&gt;SUM(Q7:V7)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C7D3-B89C-466B-935D-446140D6D418}">
  <dimension ref="A1:Q1038"/>
  <sheetViews>
    <sheetView zoomScale="43" zoomScaleNormal="43" workbookViewId="0">
      <pane xSplit="4" ySplit="3" topLeftCell="E1019" activePane="bottomRight" state="frozen"/>
      <selection pane="topRight" activeCell="E1" sqref="E1"/>
      <selection pane="bottomLeft" activeCell="A4" sqref="A4"/>
      <selection pane="bottomRight" activeCell="AP1038" sqref="AP1038"/>
    </sheetView>
  </sheetViews>
  <sheetFormatPr defaultRowHeight="14.4" x14ac:dyDescent="0.3"/>
  <cols>
    <col min="1" max="1" width="22.88671875" customWidth="1"/>
    <col min="2" max="2" width="28.33203125" customWidth="1"/>
    <col min="3" max="3" width="10.88671875" customWidth="1"/>
    <col min="4" max="4" width="24.5546875" customWidth="1"/>
    <col min="5" max="17" width="7" customWidth="1"/>
  </cols>
  <sheetData>
    <row r="1" spans="1:17" ht="16.2" thickBot="1" x14ac:dyDescent="0.35">
      <c r="A1" s="864"/>
      <c r="B1" s="569"/>
      <c r="C1" s="570"/>
      <c r="D1" s="571"/>
      <c r="E1" s="684" t="s">
        <v>10</v>
      </c>
      <c r="F1" s="866"/>
      <c r="G1" s="867" t="s">
        <v>11</v>
      </c>
      <c r="H1" s="868"/>
      <c r="I1" s="868"/>
      <c r="J1" s="868"/>
      <c r="K1" s="868"/>
      <c r="L1" s="868"/>
      <c r="M1" s="868"/>
      <c r="N1" s="868"/>
      <c r="O1" s="868"/>
      <c r="P1" s="868"/>
      <c r="Q1" s="869"/>
    </row>
    <row r="2" spans="1:17" ht="326.39999999999998" thickBot="1" x14ac:dyDescent="0.35">
      <c r="A2" s="865"/>
      <c r="B2" s="572" t="s">
        <v>12</v>
      </c>
      <c r="C2" s="573" t="s">
        <v>13</v>
      </c>
      <c r="D2" s="574" t="s">
        <v>14</v>
      </c>
      <c r="E2" s="30" t="s">
        <v>45</v>
      </c>
      <c r="F2" s="31" t="s">
        <v>46</v>
      </c>
      <c r="G2" s="575" t="s">
        <v>47</v>
      </c>
      <c r="H2" s="33" t="s">
        <v>48</v>
      </c>
      <c r="I2" s="34" t="s">
        <v>49</v>
      </c>
      <c r="J2" s="35" t="s">
        <v>50</v>
      </c>
      <c r="K2" s="33" t="s">
        <v>51</v>
      </c>
      <c r="L2" s="34" t="s">
        <v>52</v>
      </c>
      <c r="M2" s="36" t="s">
        <v>53</v>
      </c>
      <c r="N2" s="37" t="s">
        <v>54</v>
      </c>
      <c r="O2" s="37" t="s">
        <v>55</v>
      </c>
      <c r="P2" s="33" t="s">
        <v>56</v>
      </c>
      <c r="Q2" s="576" t="s">
        <v>57</v>
      </c>
    </row>
    <row r="3" spans="1:17" ht="16.2" thickBot="1" x14ac:dyDescent="0.35">
      <c r="A3" s="42"/>
      <c r="B3" s="43" t="s">
        <v>68</v>
      </c>
      <c r="C3" s="44" t="s">
        <v>69</v>
      </c>
      <c r="D3" s="45" t="s">
        <v>70</v>
      </c>
      <c r="E3" s="577">
        <v>31</v>
      </c>
      <c r="F3" s="666">
        <v>32</v>
      </c>
      <c r="G3" s="46">
        <v>33</v>
      </c>
      <c r="H3" s="47">
        <v>34</v>
      </c>
      <c r="I3" s="48">
        <v>35</v>
      </c>
      <c r="J3" s="46">
        <v>36</v>
      </c>
      <c r="K3" s="47">
        <v>37</v>
      </c>
      <c r="L3" s="48">
        <v>38</v>
      </c>
      <c r="M3" s="46">
        <v>39</v>
      </c>
      <c r="N3" s="47">
        <v>40</v>
      </c>
      <c r="O3" s="47">
        <v>41</v>
      </c>
      <c r="P3" s="47">
        <v>42</v>
      </c>
      <c r="Q3" s="48">
        <v>43</v>
      </c>
    </row>
    <row r="4" spans="1:17" ht="31.35" customHeight="1" x14ac:dyDescent="0.3">
      <c r="A4" s="701" t="s">
        <v>71</v>
      </c>
      <c r="B4" s="840" t="s">
        <v>72</v>
      </c>
      <c r="C4" s="671" t="s">
        <v>73</v>
      </c>
      <c r="D4" s="51" t="s">
        <v>74</v>
      </c>
      <c r="E4" s="67">
        <v>10</v>
      </c>
      <c r="F4" s="68">
        <f t="shared" ref="F4:F5" si="0">SUM(J4:L4)</f>
        <v>70</v>
      </c>
      <c r="G4" s="211" t="s">
        <v>75</v>
      </c>
      <c r="H4" s="55" t="s">
        <v>75</v>
      </c>
      <c r="I4" s="70" t="s">
        <v>75</v>
      </c>
      <c r="J4" s="67">
        <v>15</v>
      </c>
      <c r="K4" s="55">
        <v>54</v>
      </c>
      <c r="L4" s="70">
        <v>1</v>
      </c>
      <c r="M4" s="67" t="s">
        <v>75</v>
      </c>
      <c r="N4" s="55" t="s">
        <v>75</v>
      </c>
      <c r="O4" s="55" t="s">
        <v>75</v>
      </c>
      <c r="P4" s="55" t="s">
        <v>75</v>
      </c>
      <c r="Q4" s="438" t="s">
        <v>75</v>
      </c>
    </row>
    <row r="5" spans="1:17" ht="31.35" customHeight="1" x14ac:dyDescent="0.3">
      <c r="A5" s="870"/>
      <c r="B5" s="841"/>
      <c r="C5" s="843"/>
      <c r="D5" s="72" t="s">
        <v>76</v>
      </c>
      <c r="E5" s="82"/>
      <c r="F5" s="83">
        <f t="shared" si="0"/>
        <v>0</v>
      </c>
      <c r="G5" s="212" t="s">
        <v>77</v>
      </c>
      <c r="H5" s="75" t="s">
        <v>77</v>
      </c>
      <c r="I5" s="85" t="s">
        <v>77</v>
      </c>
      <c r="J5" s="82"/>
      <c r="K5" s="75"/>
      <c r="L5" s="85"/>
      <c r="M5" s="82" t="s">
        <v>75</v>
      </c>
      <c r="N5" s="75" t="s">
        <v>75</v>
      </c>
      <c r="O5" s="75" t="s">
        <v>75</v>
      </c>
      <c r="P5" s="75" t="s">
        <v>75</v>
      </c>
      <c r="Q5" s="410" t="s">
        <v>75</v>
      </c>
    </row>
    <row r="6" spans="1:17" ht="31.35" customHeight="1" x14ac:dyDescent="0.3">
      <c r="A6" s="870"/>
      <c r="B6" s="841"/>
      <c r="C6" s="843"/>
      <c r="D6" s="72" t="s">
        <v>78</v>
      </c>
      <c r="E6" s="82">
        <v>80</v>
      </c>
      <c r="F6" s="83">
        <f>SUM(G6:I6)</f>
        <v>3</v>
      </c>
      <c r="G6" s="212"/>
      <c r="H6" s="75">
        <v>3</v>
      </c>
      <c r="I6" s="85"/>
      <c r="J6" s="82" t="s">
        <v>75</v>
      </c>
      <c r="K6" s="75" t="s">
        <v>75</v>
      </c>
      <c r="L6" s="85" t="s">
        <v>75</v>
      </c>
      <c r="M6" s="82" t="s">
        <v>75</v>
      </c>
      <c r="N6" s="75" t="s">
        <v>75</v>
      </c>
      <c r="O6" s="75" t="s">
        <v>75</v>
      </c>
      <c r="P6" s="75" t="s">
        <v>75</v>
      </c>
      <c r="Q6" s="410" t="s">
        <v>75</v>
      </c>
    </row>
    <row r="7" spans="1:17" ht="31.35" customHeight="1" x14ac:dyDescent="0.3">
      <c r="A7" s="870"/>
      <c r="B7" s="841"/>
      <c r="C7" s="843"/>
      <c r="D7" s="72" t="s">
        <v>79</v>
      </c>
      <c r="E7" s="82">
        <v>92</v>
      </c>
      <c r="F7" s="83">
        <f t="shared" ref="F7:F8" si="1">SUM(M7:Q7)</f>
        <v>244</v>
      </c>
      <c r="G7" s="212" t="s">
        <v>77</v>
      </c>
      <c r="H7" s="75" t="s">
        <v>77</v>
      </c>
      <c r="I7" s="85" t="s">
        <v>77</v>
      </c>
      <c r="J7" s="82" t="s">
        <v>75</v>
      </c>
      <c r="K7" s="75" t="s">
        <v>75</v>
      </c>
      <c r="L7" s="85" t="s">
        <v>75</v>
      </c>
      <c r="M7" s="578">
        <v>8</v>
      </c>
      <c r="N7" s="76">
        <v>69</v>
      </c>
      <c r="O7" s="76">
        <v>127</v>
      </c>
      <c r="P7" s="76">
        <v>35</v>
      </c>
      <c r="Q7" s="410">
        <v>5</v>
      </c>
    </row>
    <row r="8" spans="1:17" ht="31.35" customHeight="1" thickBot="1" x14ac:dyDescent="0.35">
      <c r="A8" s="870"/>
      <c r="B8" s="842"/>
      <c r="C8" s="844"/>
      <c r="D8" s="579" t="s">
        <v>80</v>
      </c>
      <c r="E8" s="103"/>
      <c r="F8" s="104">
        <f t="shared" si="1"/>
        <v>0</v>
      </c>
      <c r="G8" s="105" t="s">
        <v>75</v>
      </c>
      <c r="H8" s="92" t="s">
        <v>75</v>
      </c>
      <c r="I8" s="106" t="s">
        <v>75</v>
      </c>
      <c r="J8" s="103" t="s">
        <v>75</v>
      </c>
      <c r="K8" s="92" t="s">
        <v>77</v>
      </c>
      <c r="L8" s="106" t="s">
        <v>77</v>
      </c>
      <c r="M8" s="103"/>
      <c r="N8" s="92"/>
      <c r="O8" s="92"/>
      <c r="P8" s="92"/>
      <c r="Q8" s="580"/>
    </row>
    <row r="9" spans="1:17" ht="31.35" customHeight="1" x14ac:dyDescent="0.3">
      <c r="A9" s="870"/>
      <c r="B9" s="840" t="s">
        <v>81</v>
      </c>
      <c r="C9" s="671">
        <v>26285843</v>
      </c>
      <c r="D9" s="51" t="s">
        <v>74</v>
      </c>
      <c r="E9" s="211">
        <v>10</v>
      </c>
      <c r="F9" s="68">
        <f t="shared" ref="F9:F10" si="2">SUM(J9:L9)</f>
        <v>3</v>
      </c>
      <c r="G9" s="211" t="s">
        <v>75</v>
      </c>
      <c r="H9" s="55" t="s">
        <v>75</v>
      </c>
      <c r="I9" s="70" t="s">
        <v>75</v>
      </c>
      <c r="J9" s="67"/>
      <c r="K9" s="55">
        <v>3</v>
      </c>
      <c r="L9" s="70"/>
      <c r="M9" s="67" t="s">
        <v>75</v>
      </c>
      <c r="N9" s="55" t="s">
        <v>75</v>
      </c>
      <c r="O9" s="55" t="s">
        <v>75</v>
      </c>
      <c r="P9" s="55" t="s">
        <v>75</v>
      </c>
      <c r="Q9" s="438" t="s">
        <v>75</v>
      </c>
    </row>
    <row r="10" spans="1:17" ht="31.35" customHeight="1" x14ac:dyDescent="0.3">
      <c r="A10" s="870"/>
      <c r="B10" s="841"/>
      <c r="C10" s="843"/>
      <c r="D10" s="72" t="s">
        <v>76</v>
      </c>
      <c r="E10" s="212"/>
      <c r="F10" s="83">
        <f t="shared" si="2"/>
        <v>0</v>
      </c>
      <c r="G10" s="212" t="s">
        <v>77</v>
      </c>
      <c r="H10" s="75" t="s">
        <v>77</v>
      </c>
      <c r="I10" s="85" t="s">
        <v>77</v>
      </c>
      <c r="J10" s="82"/>
      <c r="K10" s="75"/>
      <c r="L10" s="85"/>
      <c r="M10" s="82" t="s">
        <v>75</v>
      </c>
      <c r="N10" s="75" t="s">
        <v>75</v>
      </c>
      <c r="O10" s="75" t="s">
        <v>75</v>
      </c>
      <c r="P10" s="75" t="s">
        <v>75</v>
      </c>
      <c r="Q10" s="85" t="s">
        <v>75</v>
      </c>
    </row>
    <row r="11" spans="1:17" ht="31.35" customHeight="1" x14ac:dyDescent="0.3">
      <c r="A11" s="870"/>
      <c r="B11" s="841"/>
      <c r="C11" s="843"/>
      <c r="D11" s="72" t="s">
        <v>78</v>
      </c>
      <c r="E11" s="212"/>
      <c r="F11" s="83">
        <f>SUM(G11:I11)</f>
        <v>0</v>
      </c>
      <c r="G11" s="212"/>
      <c r="H11" s="75"/>
      <c r="I11" s="85"/>
      <c r="J11" s="82" t="s">
        <v>75</v>
      </c>
      <c r="K11" s="75" t="s">
        <v>75</v>
      </c>
      <c r="L11" s="85" t="s">
        <v>75</v>
      </c>
      <c r="M11" s="82" t="s">
        <v>75</v>
      </c>
      <c r="N11" s="75" t="s">
        <v>75</v>
      </c>
      <c r="O11" s="75" t="s">
        <v>75</v>
      </c>
      <c r="P11" s="75" t="s">
        <v>75</v>
      </c>
      <c r="Q11" s="85" t="s">
        <v>75</v>
      </c>
    </row>
    <row r="12" spans="1:17" ht="31.35" customHeight="1" x14ac:dyDescent="0.3">
      <c r="A12" s="870"/>
      <c r="B12" s="841"/>
      <c r="C12" s="843"/>
      <c r="D12" s="72" t="s">
        <v>79</v>
      </c>
      <c r="E12" s="212">
        <v>120</v>
      </c>
      <c r="F12" s="83">
        <f t="shared" ref="F12:F13" si="3">SUM(M12:Q12)</f>
        <v>6</v>
      </c>
      <c r="G12" s="212" t="s">
        <v>77</v>
      </c>
      <c r="H12" s="75" t="s">
        <v>77</v>
      </c>
      <c r="I12" s="85" t="s">
        <v>77</v>
      </c>
      <c r="J12" s="82" t="s">
        <v>75</v>
      </c>
      <c r="K12" s="75" t="s">
        <v>75</v>
      </c>
      <c r="L12" s="85" t="s">
        <v>75</v>
      </c>
      <c r="M12" s="82"/>
      <c r="N12" s="75"/>
      <c r="O12" s="75">
        <v>4</v>
      </c>
      <c r="P12" s="75">
        <v>2</v>
      </c>
      <c r="Q12" s="85"/>
    </row>
    <row r="13" spans="1:17" ht="31.35" customHeight="1" thickBot="1" x14ac:dyDescent="0.35">
      <c r="A13" s="870"/>
      <c r="B13" s="842"/>
      <c r="C13" s="844"/>
      <c r="D13" s="579" t="s">
        <v>80</v>
      </c>
      <c r="E13" s="581"/>
      <c r="F13" s="582">
        <f t="shared" si="3"/>
        <v>0</v>
      </c>
      <c r="G13" s="105" t="s">
        <v>75</v>
      </c>
      <c r="H13" s="92" t="s">
        <v>75</v>
      </c>
      <c r="I13" s="106" t="s">
        <v>75</v>
      </c>
      <c r="J13" s="103" t="s">
        <v>75</v>
      </c>
      <c r="K13" s="92" t="s">
        <v>77</v>
      </c>
      <c r="L13" s="106" t="s">
        <v>77</v>
      </c>
      <c r="M13" s="103"/>
      <c r="N13" s="92"/>
      <c r="O13" s="92"/>
      <c r="P13" s="92"/>
      <c r="Q13" s="106"/>
    </row>
    <row r="14" spans="1:17" ht="31.35" customHeight="1" x14ac:dyDescent="0.3">
      <c r="A14" s="870"/>
      <c r="B14" s="840" t="s">
        <v>82</v>
      </c>
      <c r="C14" s="671" t="s">
        <v>83</v>
      </c>
      <c r="D14" s="51" t="s">
        <v>74</v>
      </c>
      <c r="E14" s="211"/>
      <c r="F14" s="68">
        <f t="shared" ref="F14:F15" si="4">SUM(J14:L14)</f>
        <v>0</v>
      </c>
      <c r="G14" s="211" t="s">
        <v>75</v>
      </c>
      <c r="H14" s="55" t="s">
        <v>75</v>
      </c>
      <c r="I14" s="70" t="s">
        <v>75</v>
      </c>
      <c r="J14" s="67"/>
      <c r="K14" s="55"/>
      <c r="L14" s="70"/>
      <c r="M14" s="67" t="s">
        <v>75</v>
      </c>
      <c r="N14" s="55" t="s">
        <v>75</v>
      </c>
      <c r="O14" s="55" t="s">
        <v>75</v>
      </c>
      <c r="P14" s="55" t="s">
        <v>75</v>
      </c>
      <c r="Q14" s="70" t="s">
        <v>75</v>
      </c>
    </row>
    <row r="15" spans="1:17" ht="31.35" customHeight="1" x14ac:dyDescent="0.3">
      <c r="A15" s="870"/>
      <c r="B15" s="841"/>
      <c r="C15" s="843"/>
      <c r="D15" s="72" t="s">
        <v>76</v>
      </c>
      <c r="E15" s="212"/>
      <c r="F15" s="83">
        <f t="shared" si="4"/>
        <v>0</v>
      </c>
      <c r="G15" s="212" t="s">
        <v>77</v>
      </c>
      <c r="H15" s="75" t="s">
        <v>77</v>
      </c>
      <c r="I15" s="85" t="s">
        <v>77</v>
      </c>
      <c r="J15" s="82"/>
      <c r="K15" s="75"/>
      <c r="L15" s="85"/>
      <c r="M15" s="82" t="s">
        <v>75</v>
      </c>
      <c r="N15" s="75" t="s">
        <v>75</v>
      </c>
      <c r="O15" s="75" t="s">
        <v>75</v>
      </c>
      <c r="P15" s="75" t="s">
        <v>75</v>
      </c>
      <c r="Q15" s="85" t="s">
        <v>75</v>
      </c>
    </row>
    <row r="16" spans="1:17" ht="31.35" customHeight="1" x14ac:dyDescent="0.3">
      <c r="A16" s="870"/>
      <c r="B16" s="841"/>
      <c r="C16" s="843"/>
      <c r="D16" s="72" t="s">
        <v>78</v>
      </c>
      <c r="E16" s="212"/>
      <c r="F16" s="83">
        <f>SUM(G16:I16)</f>
        <v>0</v>
      </c>
      <c r="G16" s="212"/>
      <c r="H16" s="75"/>
      <c r="I16" s="85"/>
      <c r="J16" s="82" t="s">
        <v>75</v>
      </c>
      <c r="K16" s="75" t="s">
        <v>75</v>
      </c>
      <c r="L16" s="85" t="s">
        <v>75</v>
      </c>
      <c r="M16" s="82" t="s">
        <v>75</v>
      </c>
      <c r="N16" s="75" t="s">
        <v>75</v>
      </c>
      <c r="O16" s="75" t="s">
        <v>75</v>
      </c>
      <c r="P16" s="75" t="s">
        <v>75</v>
      </c>
      <c r="Q16" s="85" t="s">
        <v>75</v>
      </c>
    </row>
    <row r="17" spans="1:17" ht="31.35" customHeight="1" x14ac:dyDescent="0.3">
      <c r="A17" s="870"/>
      <c r="B17" s="841"/>
      <c r="C17" s="843"/>
      <c r="D17" s="72" t="s">
        <v>79</v>
      </c>
      <c r="E17" s="212">
        <v>75</v>
      </c>
      <c r="F17" s="83">
        <f t="shared" ref="F17:F18" si="5">SUM(M17:Q17)</f>
        <v>2</v>
      </c>
      <c r="G17" s="212" t="s">
        <v>77</v>
      </c>
      <c r="H17" s="75" t="s">
        <v>77</v>
      </c>
      <c r="I17" s="85" t="s">
        <v>77</v>
      </c>
      <c r="J17" s="82" t="s">
        <v>75</v>
      </c>
      <c r="K17" s="75" t="s">
        <v>75</v>
      </c>
      <c r="L17" s="85" t="s">
        <v>75</v>
      </c>
      <c r="M17" s="82">
        <v>1</v>
      </c>
      <c r="N17" s="75"/>
      <c r="O17" s="75">
        <v>1</v>
      </c>
      <c r="P17" s="75"/>
      <c r="Q17" s="85"/>
    </row>
    <row r="18" spans="1:17" ht="31.35" customHeight="1" thickBot="1" x14ac:dyDescent="0.35">
      <c r="A18" s="870"/>
      <c r="B18" s="842"/>
      <c r="C18" s="844"/>
      <c r="D18" s="579" t="s">
        <v>80</v>
      </c>
      <c r="E18" s="105"/>
      <c r="F18" s="104">
        <f t="shared" si="5"/>
        <v>0</v>
      </c>
      <c r="G18" s="105" t="s">
        <v>75</v>
      </c>
      <c r="H18" s="92" t="s">
        <v>75</v>
      </c>
      <c r="I18" s="106" t="s">
        <v>75</v>
      </c>
      <c r="J18" s="103" t="s">
        <v>75</v>
      </c>
      <c r="K18" s="92" t="s">
        <v>77</v>
      </c>
      <c r="L18" s="106" t="s">
        <v>77</v>
      </c>
      <c r="M18" s="103"/>
      <c r="N18" s="92"/>
      <c r="O18" s="92"/>
      <c r="P18" s="92"/>
      <c r="Q18" s="106"/>
    </row>
    <row r="19" spans="1:17" ht="31.35" customHeight="1" x14ac:dyDescent="0.3">
      <c r="A19" s="870"/>
      <c r="B19" s="840" t="s">
        <v>84</v>
      </c>
      <c r="C19" s="671" t="s">
        <v>85</v>
      </c>
      <c r="D19" s="51" t="s">
        <v>74</v>
      </c>
      <c r="E19" s="67"/>
      <c r="F19" s="68">
        <f t="shared" ref="F19:F20" si="6">SUM(J19:L19)</f>
        <v>1</v>
      </c>
      <c r="G19" s="211" t="s">
        <v>75</v>
      </c>
      <c r="H19" s="55" t="s">
        <v>75</v>
      </c>
      <c r="I19" s="70" t="s">
        <v>75</v>
      </c>
      <c r="J19" s="67"/>
      <c r="K19" s="55">
        <v>1</v>
      </c>
      <c r="L19" s="70"/>
      <c r="M19" s="67" t="s">
        <v>75</v>
      </c>
      <c r="N19" s="55" t="s">
        <v>75</v>
      </c>
      <c r="O19" s="55" t="s">
        <v>75</v>
      </c>
      <c r="P19" s="55" t="s">
        <v>75</v>
      </c>
      <c r="Q19" s="438" t="s">
        <v>75</v>
      </c>
    </row>
    <row r="20" spans="1:17" ht="31.35" customHeight="1" x14ac:dyDescent="0.3">
      <c r="A20" s="870"/>
      <c r="B20" s="841"/>
      <c r="C20" s="843"/>
      <c r="D20" s="72" t="s">
        <v>76</v>
      </c>
      <c r="E20" s="82"/>
      <c r="F20" s="83">
        <f t="shared" si="6"/>
        <v>0</v>
      </c>
      <c r="G20" s="212" t="s">
        <v>77</v>
      </c>
      <c r="H20" s="75" t="s">
        <v>77</v>
      </c>
      <c r="I20" s="85" t="s">
        <v>77</v>
      </c>
      <c r="J20" s="82"/>
      <c r="K20" s="75"/>
      <c r="L20" s="85"/>
      <c r="M20" s="82" t="s">
        <v>75</v>
      </c>
      <c r="N20" s="75" t="s">
        <v>75</v>
      </c>
      <c r="O20" s="75" t="s">
        <v>75</v>
      </c>
      <c r="P20" s="75" t="s">
        <v>75</v>
      </c>
      <c r="Q20" s="410" t="s">
        <v>75</v>
      </c>
    </row>
    <row r="21" spans="1:17" ht="31.35" customHeight="1" x14ac:dyDescent="0.3">
      <c r="A21" s="870"/>
      <c r="B21" s="841"/>
      <c r="C21" s="843"/>
      <c r="D21" s="72" t="s">
        <v>78</v>
      </c>
      <c r="E21" s="82"/>
      <c r="F21" s="83">
        <f>SUM(G21:I21)</f>
        <v>0</v>
      </c>
      <c r="G21" s="212"/>
      <c r="H21" s="75"/>
      <c r="I21" s="85"/>
      <c r="J21" s="82" t="s">
        <v>75</v>
      </c>
      <c r="K21" s="75" t="s">
        <v>75</v>
      </c>
      <c r="L21" s="85" t="s">
        <v>75</v>
      </c>
      <c r="M21" s="82" t="s">
        <v>75</v>
      </c>
      <c r="N21" s="75" t="s">
        <v>75</v>
      </c>
      <c r="O21" s="75" t="s">
        <v>75</v>
      </c>
      <c r="P21" s="75" t="s">
        <v>75</v>
      </c>
      <c r="Q21" s="410" t="s">
        <v>75</v>
      </c>
    </row>
    <row r="22" spans="1:17" ht="31.35" customHeight="1" x14ac:dyDescent="0.3">
      <c r="A22" s="870"/>
      <c r="B22" s="841"/>
      <c r="C22" s="843"/>
      <c r="D22" s="72" t="s">
        <v>79</v>
      </c>
      <c r="E22" s="82">
        <v>93</v>
      </c>
      <c r="F22" s="83">
        <f t="shared" ref="F22:F23" si="7">SUM(M22:Q22)</f>
        <v>21</v>
      </c>
      <c r="G22" s="212" t="s">
        <v>77</v>
      </c>
      <c r="H22" s="75" t="s">
        <v>77</v>
      </c>
      <c r="I22" s="85" t="s">
        <v>77</v>
      </c>
      <c r="J22" s="82" t="s">
        <v>75</v>
      </c>
      <c r="K22" s="75" t="s">
        <v>75</v>
      </c>
      <c r="L22" s="85" t="s">
        <v>75</v>
      </c>
      <c r="M22" s="578">
        <v>1</v>
      </c>
      <c r="N22" s="76">
        <v>3</v>
      </c>
      <c r="O22" s="76">
        <v>13</v>
      </c>
      <c r="P22" s="76">
        <v>4</v>
      </c>
      <c r="Q22" s="410"/>
    </row>
    <row r="23" spans="1:17" ht="31.35" customHeight="1" thickBot="1" x14ac:dyDescent="0.35">
      <c r="A23" s="870"/>
      <c r="B23" s="842"/>
      <c r="C23" s="844"/>
      <c r="D23" s="579" t="s">
        <v>80</v>
      </c>
      <c r="E23" s="103"/>
      <c r="F23" s="104">
        <f t="shared" si="7"/>
        <v>0</v>
      </c>
      <c r="G23" s="105" t="s">
        <v>75</v>
      </c>
      <c r="H23" s="92" t="s">
        <v>75</v>
      </c>
      <c r="I23" s="106" t="s">
        <v>75</v>
      </c>
      <c r="J23" s="103" t="s">
        <v>75</v>
      </c>
      <c r="K23" s="92" t="s">
        <v>77</v>
      </c>
      <c r="L23" s="106" t="s">
        <v>77</v>
      </c>
      <c r="M23" s="103"/>
      <c r="N23" s="92"/>
      <c r="O23" s="92"/>
      <c r="P23" s="92"/>
      <c r="Q23" s="580"/>
    </row>
    <row r="24" spans="1:17" ht="31.35" customHeight="1" x14ac:dyDescent="0.3">
      <c r="A24" s="870"/>
      <c r="B24" s="840" t="s">
        <v>86</v>
      </c>
      <c r="C24" s="671" t="s">
        <v>87</v>
      </c>
      <c r="D24" s="51" t="s">
        <v>74</v>
      </c>
      <c r="E24" s="211"/>
      <c r="F24" s="68">
        <f t="shared" ref="F24:F25" si="8">SUM(J24:L24)</f>
        <v>0</v>
      </c>
      <c r="G24" s="211" t="s">
        <v>75</v>
      </c>
      <c r="H24" s="55" t="s">
        <v>75</v>
      </c>
      <c r="I24" s="70" t="s">
        <v>75</v>
      </c>
      <c r="J24" s="67"/>
      <c r="K24" s="55"/>
      <c r="L24" s="70"/>
      <c r="M24" s="67" t="s">
        <v>75</v>
      </c>
      <c r="N24" s="55" t="s">
        <v>75</v>
      </c>
      <c r="O24" s="55" t="s">
        <v>75</v>
      </c>
      <c r="P24" s="55" t="s">
        <v>75</v>
      </c>
      <c r="Q24" s="438" t="s">
        <v>75</v>
      </c>
    </row>
    <row r="25" spans="1:17" ht="31.35" customHeight="1" x14ac:dyDescent="0.3">
      <c r="A25" s="870"/>
      <c r="B25" s="841"/>
      <c r="C25" s="843"/>
      <c r="D25" s="72" t="s">
        <v>76</v>
      </c>
      <c r="E25" s="212"/>
      <c r="F25" s="83">
        <f t="shared" si="8"/>
        <v>0</v>
      </c>
      <c r="G25" s="212" t="s">
        <v>77</v>
      </c>
      <c r="H25" s="75" t="s">
        <v>77</v>
      </c>
      <c r="I25" s="85" t="s">
        <v>77</v>
      </c>
      <c r="J25" s="82"/>
      <c r="K25" s="75"/>
      <c r="L25" s="85"/>
      <c r="M25" s="82" t="s">
        <v>75</v>
      </c>
      <c r="N25" s="75" t="s">
        <v>75</v>
      </c>
      <c r="O25" s="75" t="s">
        <v>75</v>
      </c>
      <c r="P25" s="75" t="s">
        <v>75</v>
      </c>
      <c r="Q25" s="410" t="s">
        <v>75</v>
      </c>
    </row>
    <row r="26" spans="1:17" ht="31.35" customHeight="1" x14ac:dyDescent="0.3">
      <c r="A26" s="870"/>
      <c r="B26" s="841"/>
      <c r="C26" s="843"/>
      <c r="D26" s="72" t="s">
        <v>78</v>
      </c>
      <c r="E26" s="212"/>
      <c r="F26" s="83">
        <f>SUM(G26:I26)</f>
        <v>0</v>
      </c>
      <c r="G26" s="212"/>
      <c r="H26" s="75"/>
      <c r="I26" s="85"/>
      <c r="J26" s="82" t="s">
        <v>75</v>
      </c>
      <c r="K26" s="75" t="s">
        <v>75</v>
      </c>
      <c r="L26" s="85" t="s">
        <v>75</v>
      </c>
      <c r="M26" s="82" t="s">
        <v>75</v>
      </c>
      <c r="N26" s="75" t="s">
        <v>75</v>
      </c>
      <c r="O26" s="75" t="s">
        <v>75</v>
      </c>
      <c r="P26" s="75" t="s">
        <v>75</v>
      </c>
      <c r="Q26" s="410" t="s">
        <v>75</v>
      </c>
    </row>
    <row r="27" spans="1:17" ht="31.35" customHeight="1" x14ac:dyDescent="0.3">
      <c r="A27" s="870"/>
      <c r="B27" s="841"/>
      <c r="C27" s="843"/>
      <c r="D27" s="72" t="s">
        <v>79</v>
      </c>
      <c r="E27" s="212">
        <v>121</v>
      </c>
      <c r="F27" s="83">
        <f t="shared" ref="F27:F28" si="9">SUM(M27:Q27)</f>
        <v>27</v>
      </c>
      <c r="G27" s="212" t="s">
        <v>77</v>
      </c>
      <c r="H27" s="75" t="s">
        <v>77</v>
      </c>
      <c r="I27" s="85" t="s">
        <v>77</v>
      </c>
      <c r="J27" s="82" t="s">
        <v>75</v>
      </c>
      <c r="K27" s="75" t="s">
        <v>75</v>
      </c>
      <c r="L27" s="85" t="s">
        <v>75</v>
      </c>
      <c r="M27" s="82"/>
      <c r="N27" s="75"/>
      <c r="O27" s="75">
        <v>18</v>
      </c>
      <c r="P27" s="75">
        <v>9</v>
      </c>
      <c r="Q27" s="410"/>
    </row>
    <row r="28" spans="1:17" ht="31.35" customHeight="1" thickBot="1" x14ac:dyDescent="0.35">
      <c r="A28" s="870"/>
      <c r="B28" s="842"/>
      <c r="C28" s="844"/>
      <c r="D28" s="579" t="s">
        <v>80</v>
      </c>
      <c r="E28" s="581"/>
      <c r="F28" s="582">
        <f t="shared" si="9"/>
        <v>0</v>
      </c>
      <c r="G28" s="105" t="s">
        <v>75</v>
      </c>
      <c r="H28" s="92" t="s">
        <v>75</v>
      </c>
      <c r="I28" s="106" t="s">
        <v>75</v>
      </c>
      <c r="J28" s="103" t="s">
        <v>75</v>
      </c>
      <c r="K28" s="92" t="s">
        <v>77</v>
      </c>
      <c r="L28" s="106" t="s">
        <v>77</v>
      </c>
      <c r="M28" s="103"/>
      <c r="N28" s="92"/>
      <c r="O28" s="92"/>
      <c r="P28" s="92"/>
      <c r="Q28" s="580"/>
    </row>
    <row r="29" spans="1:17" ht="31.35" customHeight="1" x14ac:dyDescent="0.3">
      <c r="A29" s="870"/>
      <c r="B29" s="840" t="s">
        <v>88</v>
      </c>
      <c r="C29" s="671">
        <v>36205651</v>
      </c>
      <c r="D29" s="51" t="s">
        <v>74</v>
      </c>
      <c r="E29" s="211"/>
      <c r="F29" s="68">
        <f t="shared" ref="F29:F30" si="10">SUM(J29:L29)</f>
        <v>0</v>
      </c>
      <c r="G29" s="211" t="s">
        <v>75</v>
      </c>
      <c r="H29" s="55" t="s">
        <v>75</v>
      </c>
      <c r="I29" s="70" t="s">
        <v>75</v>
      </c>
      <c r="J29" s="67"/>
      <c r="K29" s="55"/>
      <c r="L29" s="70"/>
      <c r="M29" s="67" t="s">
        <v>75</v>
      </c>
      <c r="N29" s="55" t="s">
        <v>75</v>
      </c>
      <c r="O29" s="55" t="s">
        <v>75</v>
      </c>
      <c r="P29" s="55" t="s">
        <v>75</v>
      </c>
      <c r="Q29" s="438" t="s">
        <v>75</v>
      </c>
    </row>
    <row r="30" spans="1:17" ht="31.35" customHeight="1" x14ac:dyDescent="0.3">
      <c r="A30" s="870"/>
      <c r="B30" s="841"/>
      <c r="C30" s="843"/>
      <c r="D30" s="72" t="s">
        <v>76</v>
      </c>
      <c r="E30" s="212"/>
      <c r="F30" s="83">
        <f t="shared" si="10"/>
        <v>0</v>
      </c>
      <c r="G30" s="212" t="s">
        <v>77</v>
      </c>
      <c r="H30" s="75" t="s">
        <v>77</v>
      </c>
      <c r="I30" s="85" t="s">
        <v>77</v>
      </c>
      <c r="J30" s="82"/>
      <c r="K30" s="75"/>
      <c r="L30" s="85"/>
      <c r="M30" s="82" t="s">
        <v>75</v>
      </c>
      <c r="N30" s="75" t="s">
        <v>75</v>
      </c>
      <c r="O30" s="75" t="s">
        <v>75</v>
      </c>
      <c r="P30" s="75" t="s">
        <v>75</v>
      </c>
      <c r="Q30" s="410" t="s">
        <v>75</v>
      </c>
    </row>
    <row r="31" spans="1:17" ht="31.35" customHeight="1" x14ac:dyDescent="0.3">
      <c r="A31" s="870"/>
      <c r="B31" s="841"/>
      <c r="C31" s="843"/>
      <c r="D31" s="72" t="s">
        <v>78</v>
      </c>
      <c r="E31" s="212"/>
      <c r="F31" s="83">
        <f>SUM(G31:I31)</f>
        <v>0</v>
      </c>
      <c r="G31" s="212"/>
      <c r="H31" s="75"/>
      <c r="I31" s="85"/>
      <c r="J31" s="82" t="s">
        <v>75</v>
      </c>
      <c r="K31" s="75" t="s">
        <v>75</v>
      </c>
      <c r="L31" s="85" t="s">
        <v>75</v>
      </c>
      <c r="M31" s="82" t="s">
        <v>75</v>
      </c>
      <c r="N31" s="75" t="s">
        <v>75</v>
      </c>
      <c r="O31" s="75" t="s">
        <v>75</v>
      </c>
      <c r="P31" s="75" t="s">
        <v>75</v>
      </c>
      <c r="Q31" s="410" t="s">
        <v>75</v>
      </c>
    </row>
    <row r="32" spans="1:17" ht="31.35" customHeight="1" x14ac:dyDescent="0.3">
      <c r="A32" s="870"/>
      <c r="B32" s="841"/>
      <c r="C32" s="843"/>
      <c r="D32" s="72" t="s">
        <v>79</v>
      </c>
      <c r="E32" s="212">
        <v>130</v>
      </c>
      <c r="F32" s="83">
        <f t="shared" ref="F32:F33" si="11">SUM(M32:Q32)</f>
        <v>54</v>
      </c>
      <c r="G32" s="212" t="s">
        <v>77</v>
      </c>
      <c r="H32" s="75" t="s">
        <v>77</v>
      </c>
      <c r="I32" s="85" t="s">
        <v>77</v>
      </c>
      <c r="J32" s="82" t="s">
        <v>75</v>
      </c>
      <c r="K32" s="75" t="s">
        <v>75</v>
      </c>
      <c r="L32" s="85" t="s">
        <v>75</v>
      </c>
      <c r="M32" s="82">
        <v>8</v>
      </c>
      <c r="N32" s="75">
        <v>15</v>
      </c>
      <c r="O32" s="75">
        <v>23</v>
      </c>
      <c r="P32" s="75">
        <v>6</v>
      </c>
      <c r="Q32" s="410">
        <v>2</v>
      </c>
    </row>
    <row r="33" spans="1:17" ht="31.35" customHeight="1" thickBot="1" x14ac:dyDescent="0.35">
      <c r="A33" s="870"/>
      <c r="B33" s="842"/>
      <c r="C33" s="844"/>
      <c r="D33" s="579" t="s">
        <v>80</v>
      </c>
      <c r="E33" s="105"/>
      <c r="F33" s="104">
        <f t="shared" si="11"/>
        <v>0</v>
      </c>
      <c r="G33" s="105" t="s">
        <v>75</v>
      </c>
      <c r="H33" s="92" t="s">
        <v>75</v>
      </c>
      <c r="I33" s="106" t="s">
        <v>75</v>
      </c>
      <c r="J33" s="103" t="s">
        <v>75</v>
      </c>
      <c r="K33" s="92" t="s">
        <v>77</v>
      </c>
      <c r="L33" s="106" t="s">
        <v>77</v>
      </c>
      <c r="M33" s="103"/>
      <c r="N33" s="92"/>
      <c r="O33" s="92"/>
      <c r="P33" s="92"/>
      <c r="Q33" s="580"/>
    </row>
    <row r="34" spans="1:17" ht="31.35" customHeight="1" x14ac:dyDescent="0.3">
      <c r="A34" s="870"/>
      <c r="B34" s="840" t="s">
        <v>89</v>
      </c>
      <c r="C34" s="671" t="s">
        <v>90</v>
      </c>
      <c r="D34" s="51" t="s">
        <v>74</v>
      </c>
      <c r="E34" s="67">
        <v>16</v>
      </c>
      <c r="F34" s="68">
        <f t="shared" ref="F34:F35" si="12">SUM(J34:L34)</f>
        <v>1</v>
      </c>
      <c r="G34" s="211" t="s">
        <v>75</v>
      </c>
      <c r="H34" s="55" t="s">
        <v>75</v>
      </c>
      <c r="I34" s="70" t="s">
        <v>75</v>
      </c>
      <c r="J34" s="67"/>
      <c r="K34" s="55">
        <v>1</v>
      </c>
      <c r="L34" s="70"/>
      <c r="M34" s="67" t="s">
        <v>75</v>
      </c>
      <c r="N34" s="55" t="s">
        <v>75</v>
      </c>
      <c r="O34" s="55" t="s">
        <v>75</v>
      </c>
      <c r="P34" s="55" t="s">
        <v>75</v>
      </c>
      <c r="Q34" s="438" t="s">
        <v>75</v>
      </c>
    </row>
    <row r="35" spans="1:17" ht="31.35" customHeight="1" x14ac:dyDescent="0.3">
      <c r="A35" s="870"/>
      <c r="B35" s="841"/>
      <c r="C35" s="843"/>
      <c r="D35" s="72" t="s">
        <v>76</v>
      </c>
      <c r="E35" s="82"/>
      <c r="F35" s="83">
        <f t="shared" si="12"/>
        <v>0</v>
      </c>
      <c r="G35" s="212" t="s">
        <v>77</v>
      </c>
      <c r="H35" s="75" t="s">
        <v>77</v>
      </c>
      <c r="I35" s="85" t="s">
        <v>77</v>
      </c>
      <c r="J35" s="82"/>
      <c r="K35" s="75"/>
      <c r="L35" s="85"/>
      <c r="M35" s="82" t="s">
        <v>75</v>
      </c>
      <c r="N35" s="75" t="s">
        <v>75</v>
      </c>
      <c r="O35" s="75" t="s">
        <v>75</v>
      </c>
      <c r="P35" s="75" t="s">
        <v>75</v>
      </c>
      <c r="Q35" s="410" t="s">
        <v>75</v>
      </c>
    </row>
    <row r="36" spans="1:17" ht="31.35" customHeight="1" x14ac:dyDescent="0.3">
      <c r="A36" s="870"/>
      <c r="B36" s="841"/>
      <c r="C36" s="843"/>
      <c r="D36" s="72" t="s">
        <v>78</v>
      </c>
      <c r="E36" s="82"/>
      <c r="F36" s="83">
        <f>SUM(G36:I36)</f>
        <v>0</v>
      </c>
      <c r="G36" s="212"/>
      <c r="H36" s="75"/>
      <c r="I36" s="85"/>
      <c r="J36" s="82" t="s">
        <v>75</v>
      </c>
      <c r="K36" s="75" t="s">
        <v>75</v>
      </c>
      <c r="L36" s="85" t="s">
        <v>75</v>
      </c>
      <c r="M36" s="82" t="s">
        <v>75</v>
      </c>
      <c r="N36" s="75" t="s">
        <v>75</v>
      </c>
      <c r="O36" s="75" t="s">
        <v>75</v>
      </c>
      <c r="P36" s="75" t="s">
        <v>75</v>
      </c>
      <c r="Q36" s="410" t="s">
        <v>75</v>
      </c>
    </row>
    <row r="37" spans="1:17" ht="31.35" customHeight="1" x14ac:dyDescent="0.3">
      <c r="A37" s="870"/>
      <c r="B37" s="841"/>
      <c r="C37" s="843"/>
      <c r="D37" s="72" t="s">
        <v>79</v>
      </c>
      <c r="E37" s="82">
        <v>124</v>
      </c>
      <c r="F37" s="83">
        <f t="shared" ref="F37:F38" si="13">SUM(M37:Q37)</f>
        <v>18</v>
      </c>
      <c r="G37" s="212" t="s">
        <v>77</v>
      </c>
      <c r="H37" s="75" t="s">
        <v>77</v>
      </c>
      <c r="I37" s="85" t="s">
        <v>77</v>
      </c>
      <c r="J37" s="82" t="s">
        <v>75</v>
      </c>
      <c r="K37" s="75" t="s">
        <v>75</v>
      </c>
      <c r="L37" s="85" t="s">
        <v>75</v>
      </c>
      <c r="M37" s="578"/>
      <c r="N37" s="76"/>
      <c r="O37" s="76">
        <v>8</v>
      </c>
      <c r="P37" s="76">
        <v>10</v>
      </c>
      <c r="Q37" s="410"/>
    </row>
    <row r="38" spans="1:17" ht="31.35" customHeight="1" thickBot="1" x14ac:dyDescent="0.35">
      <c r="A38" s="870"/>
      <c r="B38" s="842"/>
      <c r="C38" s="844"/>
      <c r="D38" s="579" t="s">
        <v>80</v>
      </c>
      <c r="E38" s="103"/>
      <c r="F38" s="104">
        <f t="shared" si="13"/>
        <v>0</v>
      </c>
      <c r="G38" s="105" t="s">
        <v>75</v>
      </c>
      <c r="H38" s="92" t="s">
        <v>75</v>
      </c>
      <c r="I38" s="106" t="s">
        <v>75</v>
      </c>
      <c r="J38" s="103" t="s">
        <v>75</v>
      </c>
      <c r="K38" s="92" t="s">
        <v>77</v>
      </c>
      <c r="L38" s="106" t="s">
        <v>77</v>
      </c>
      <c r="M38" s="103"/>
      <c r="N38" s="92"/>
      <c r="O38" s="92"/>
      <c r="P38" s="92"/>
      <c r="Q38" s="580"/>
    </row>
    <row r="39" spans="1:17" ht="31.35" customHeight="1" x14ac:dyDescent="0.3">
      <c r="A39" s="870"/>
      <c r="B39" s="840" t="s">
        <v>91</v>
      </c>
      <c r="C39" s="671" t="s">
        <v>92</v>
      </c>
      <c r="D39" s="51" t="s">
        <v>74</v>
      </c>
      <c r="E39" s="211"/>
      <c r="F39" s="68">
        <f t="shared" ref="F39:F40" si="14">SUM(J39:L39)</f>
        <v>0</v>
      </c>
      <c r="G39" s="211" t="s">
        <v>75</v>
      </c>
      <c r="H39" s="55" t="s">
        <v>75</v>
      </c>
      <c r="I39" s="70" t="s">
        <v>75</v>
      </c>
      <c r="J39" s="67"/>
      <c r="K39" s="55"/>
      <c r="L39" s="70"/>
      <c r="M39" s="67" t="s">
        <v>75</v>
      </c>
      <c r="N39" s="55" t="s">
        <v>75</v>
      </c>
      <c r="O39" s="55" t="s">
        <v>75</v>
      </c>
      <c r="P39" s="55" t="s">
        <v>75</v>
      </c>
      <c r="Q39" s="438" t="s">
        <v>75</v>
      </c>
    </row>
    <row r="40" spans="1:17" ht="31.35" customHeight="1" x14ac:dyDescent="0.3">
      <c r="A40" s="870"/>
      <c r="B40" s="841"/>
      <c r="C40" s="843"/>
      <c r="D40" s="72" t="s">
        <v>76</v>
      </c>
      <c r="E40" s="212"/>
      <c r="F40" s="83">
        <f t="shared" si="14"/>
        <v>0</v>
      </c>
      <c r="G40" s="212" t="s">
        <v>77</v>
      </c>
      <c r="H40" s="75" t="s">
        <v>77</v>
      </c>
      <c r="I40" s="85" t="s">
        <v>77</v>
      </c>
      <c r="J40" s="82"/>
      <c r="K40" s="75"/>
      <c r="L40" s="85"/>
      <c r="M40" s="82" t="s">
        <v>75</v>
      </c>
      <c r="N40" s="75" t="s">
        <v>75</v>
      </c>
      <c r="O40" s="75" t="s">
        <v>75</v>
      </c>
      <c r="P40" s="75" t="s">
        <v>75</v>
      </c>
      <c r="Q40" s="410" t="s">
        <v>75</v>
      </c>
    </row>
    <row r="41" spans="1:17" ht="31.35" customHeight="1" x14ac:dyDescent="0.3">
      <c r="A41" s="870"/>
      <c r="B41" s="841"/>
      <c r="C41" s="843"/>
      <c r="D41" s="72" t="s">
        <v>78</v>
      </c>
      <c r="E41" s="212"/>
      <c r="F41" s="83">
        <f>SUM(G41:I41)</f>
        <v>0</v>
      </c>
      <c r="G41" s="212"/>
      <c r="H41" s="75"/>
      <c r="I41" s="85"/>
      <c r="J41" s="82" t="s">
        <v>75</v>
      </c>
      <c r="K41" s="75" t="s">
        <v>75</v>
      </c>
      <c r="L41" s="85" t="s">
        <v>75</v>
      </c>
      <c r="M41" s="82" t="s">
        <v>75</v>
      </c>
      <c r="N41" s="75" t="s">
        <v>75</v>
      </c>
      <c r="O41" s="75" t="s">
        <v>75</v>
      </c>
      <c r="P41" s="75" t="s">
        <v>75</v>
      </c>
      <c r="Q41" s="410" t="s">
        <v>75</v>
      </c>
    </row>
    <row r="42" spans="1:17" ht="31.35" customHeight="1" x14ac:dyDescent="0.3">
      <c r="A42" s="870"/>
      <c r="B42" s="841"/>
      <c r="C42" s="843"/>
      <c r="D42" s="72" t="s">
        <v>79</v>
      </c>
      <c r="E42" s="212">
        <v>100</v>
      </c>
      <c r="F42" s="83">
        <f t="shared" ref="F42:F43" si="15">SUM(M42:Q42)</f>
        <v>33</v>
      </c>
      <c r="G42" s="212" t="s">
        <v>77</v>
      </c>
      <c r="H42" s="75" t="s">
        <v>77</v>
      </c>
      <c r="I42" s="85" t="s">
        <v>77</v>
      </c>
      <c r="J42" s="82" t="s">
        <v>75</v>
      </c>
      <c r="K42" s="75" t="s">
        <v>75</v>
      </c>
      <c r="L42" s="85" t="s">
        <v>75</v>
      </c>
      <c r="M42" s="82"/>
      <c r="N42" s="75"/>
      <c r="O42" s="75">
        <v>32</v>
      </c>
      <c r="P42" s="75">
        <v>1</v>
      </c>
      <c r="Q42" s="410"/>
    </row>
    <row r="43" spans="1:17" ht="31.35" customHeight="1" thickBot="1" x14ac:dyDescent="0.35">
      <c r="A43" s="870"/>
      <c r="B43" s="842"/>
      <c r="C43" s="844"/>
      <c r="D43" s="579" t="s">
        <v>80</v>
      </c>
      <c r="E43" s="581"/>
      <c r="F43" s="582">
        <f t="shared" si="15"/>
        <v>0</v>
      </c>
      <c r="G43" s="105" t="s">
        <v>75</v>
      </c>
      <c r="H43" s="92" t="s">
        <v>75</v>
      </c>
      <c r="I43" s="106" t="s">
        <v>75</v>
      </c>
      <c r="J43" s="103" t="s">
        <v>75</v>
      </c>
      <c r="K43" s="92" t="s">
        <v>77</v>
      </c>
      <c r="L43" s="106" t="s">
        <v>77</v>
      </c>
      <c r="M43" s="103"/>
      <c r="N43" s="92"/>
      <c r="O43" s="92"/>
      <c r="P43" s="92"/>
      <c r="Q43" s="580"/>
    </row>
    <row r="44" spans="1:17" ht="31.35" customHeight="1" x14ac:dyDescent="0.3">
      <c r="A44" s="870"/>
      <c r="B44" s="840" t="s">
        <v>93</v>
      </c>
      <c r="C44" s="671">
        <v>1983080</v>
      </c>
      <c r="D44" s="51" t="s">
        <v>74</v>
      </c>
      <c r="E44" s="211">
        <v>8</v>
      </c>
      <c r="F44" s="68">
        <f t="shared" ref="F44:F45" si="16">SUM(J44:L44)</f>
        <v>8</v>
      </c>
      <c r="G44" s="211" t="s">
        <v>75</v>
      </c>
      <c r="H44" s="55" t="s">
        <v>75</v>
      </c>
      <c r="I44" s="70" t="s">
        <v>75</v>
      </c>
      <c r="J44" s="67"/>
      <c r="K44" s="55">
        <v>8</v>
      </c>
      <c r="L44" s="70"/>
      <c r="M44" s="67" t="s">
        <v>75</v>
      </c>
      <c r="N44" s="55" t="s">
        <v>75</v>
      </c>
      <c r="O44" s="55" t="s">
        <v>75</v>
      </c>
      <c r="P44" s="55" t="s">
        <v>75</v>
      </c>
      <c r="Q44" s="438" t="s">
        <v>75</v>
      </c>
    </row>
    <row r="45" spans="1:17" ht="31.35" customHeight="1" x14ac:dyDescent="0.3">
      <c r="A45" s="870"/>
      <c r="B45" s="841"/>
      <c r="C45" s="843"/>
      <c r="D45" s="72" t="s">
        <v>76</v>
      </c>
      <c r="E45" s="212"/>
      <c r="F45" s="83">
        <f t="shared" si="16"/>
        <v>0</v>
      </c>
      <c r="G45" s="212" t="s">
        <v>77</v>
      </c>
      <c r="H45" s="75" t="s">
        <v>77</v>
      </c>
      <c r="I45" s="85" t="s">
        <v>77</v>
      </c>
      <c r="J45" s="82"/>
      <c r="K45" s="75"/>
      <c r="L45" s="85"/>
      <c r="M45" s="82" t="s">
        <v>75</v>
      </c>
      <c r="N45" s="75" t="s">
        <v>75</v>
      </c>
      <c r="O45" s="75" t="s">
        <v>75</v>
      </c>
      <c r="P45" s="75" t="s">
        <v>75</v>
      </c>
      <c r="Q45" s="410" t="s">
        <v>75</v>
      </c>
    </row>
    <row r="46" spans="1:17" ht="31.35" customHeight="1" x14ac:dyDescent="0.3">
      <c r="A46" s="870"/>
      <c r="B46" s="841"/>
      <c r="C46" s="843"/>
      <c r="D46" s="72" t="s">
        <v>78</v>
      </c>
      <c r="E46" s="212"/>
      <c r="F46" s="83">
        <f>SUM(G46:I46)</f>
        <v>0</v>
      </c>
      <c r="G46" s="212"/>
      <c r="H46" s="75"/>
      <c r="I46" s="85"/>
      <c r="J46" s="82" t="s">
        <v>75</v>
      </c>
      <c r="K46" s="75" t="s">
        <v>75</v>
      </c>
      <c r="L46" s="85" t="s">
        <v>75</v>
      </c>
      <c r="M46" s="82" t="s">
        <v>75</v>
      </c>
      <c r="N46" s="75" t="s">
        <v>75</v>
      </c>
      <c r="O46" s="75" t="s">
        <v>75</v>
      </c>
      <c r="P46" s="75" t="s">
        <v>75</v>
      </c>
      <c r="Q46" s="410" t="s">
        <v>75</v>
      </c>
    </row>
    <row r="47" spans="1:17" ht="31.35" customHeight="1" x14ac:dyDescent="0.3">
      <c r="A47" s="870"/>
      <c r="B47" s="841"/>
      <c r="C47" s="843"/>
      <c r="D47" s="72" t="s">
        <v>79</v>
      </c>
      <c r="E47" s="212">
        <v>51</v>
      </c>
      <c r="F47" s="83">
        <f t="shared" ref="F47:F48" si="17">SUM(M47:Q47)</f>
        <v>6</v>
      </c>
      <c r="G47" s="212" t="s">
        <v>77</v>
      </c>
      <c r="H47" s="75" t="s">
        <v>77</v>
      </c>
      <c r="I47" s="85" t="s">
        <v>77</v>
      </c>
      <c r="J47" s="82" t="s">
        <v>75</v>
      </c>
      <c r="K47" s="75" t="s">
        <v>75</v>
      </c>
      <c r="L47" s="85" t="s">
        <v>75</v>
      </c>
      <c r="M47" s="82">
        <v>4</v>
      </c>
      <c r="N47" s="75">
        <v>2</v>
      </c>
      <c r="O47" s="75"/>
      <c r="P47" s="75"/>
      <c r="Q47" s="410"/>
    </row>
    <row r="48" spans="1:17" ht="31.35" customHeight="1" thickBot="1" x14ac:dyDescent="0.35">
      <c r="A48" s="870"/>
      <c r="B48" s="842"/>
      <c r="C48" s="844"/>
      <c r="D48" s="579" t="s">
        <v>80</v>
      </c>
      <c r="E48" s="105"/>
      <c r="F48" s="104">
        <f t="shared" si="17"/>
        <v>0</v>
      </c>
      <c r="G48" s="105" t="s">
        <v>75</v>
      </c>
      <c r="H48" s="92" t="s">
        <v>75</v>
      </c>
      <c r="I48" s="106" t="s">
        <v>75</v>
      </c>
      <c r="J48" s="103" t="s">
        <v>75</v>
      </c>
      <c r="K48" s="92" t="s">
        <v>77</v>
      </c>
      <c r="L48" s="106" t="s">
        <v>77</v>
      </c>
      <c r="M48" s="103"/>
      <c r="N48" s="92"/>
      <c r="O48" s="92"/>
      <c r="P48" s="92"/>
      <c r="Q48" s="580"/>
    </row>
    <row r="49" spans="1:17" ht="31.35" customHeight="1" x14ac:dyDescent="0.3">
      <c r="A49" s="870"/>
      <c r="B49" s="840" t="s">
        <v>94</v>
      </c>
      <c r="C49" s="671">
        <v>35814729</v>
      </c>
      <c r="D49" s="51" t="s">
        <v>74</v>
      </c>
      <c r="E49" s="67"/>
      <c r="F49" s="68">
        <f t="shared" ref="F49:F50" si="18">SUM(J49:L49)</f>
        <v>0</v>
      </c>
      <c r="G49" s="211" t="s">
        <v>75</v>
      </c>
      <c r="H49" s="55" t="s">
        <v>75</v>
      </c>
      <c r="I49" s="70" t="s">
        <v>75</v>
      </c>
      <c r="J49" s="67"/>
      <c r="K49" s="55"/>
      <c r="L49" s="70"/>
      <c r="M49" s="67" t="s">
        <v>75</v>
      </c>
      <c r="N49" s="55" t="s">
        <v>75</v>
      </c>
      <c r="O49" s="55" t="s">
        <v>75</v>
      </c>
      <c r="P49" s="55" t="s">
        <v>75</v>
      </c>
      <c r="Q49" s="438" t="s">
        <v>75</v>
      </c>
    </row>
    <row r="50" spans="1:17" ht="31.35" customHeight="1" x14ac:dyDescent="0.3">
      <c r="A50" s="870"/>
      <c r="B50" s="841"/>
      <c r="C50" s="843"/>
      <c r="D50" s="72" t="s">
        <v>76</v>
      </c>
      <c r="E50" s="82"/>
      <c r="F50" s="83">
        <f t="shared" si="18"/>
        <v>0</v>
      </c>
      <c r="G50" s="212" t="s">
        <v>77</v>
      </c>
      <c r="H50" s="75" t="s">
        <v>77</v>
      </c>
      <c r="I50" s="85" t="s">
        <v>77</v>
      </c>
      <c r="J50" s="82"/>
      <c r="K50" s="75"/>
      <c r="L50" s="85"/>
      <c r="M50" s="82" t="s">
        <v>75</v>
      </c>
      <c r="N50" s="75" t="s">
        <v>75</v>
      </c>
      <c r="O50" s="75" t="s">
        <v>75</v>
      </c>
      <c r="P50" s="75" t="s">
        <v>75</v>
      </c>
      <c r="Q50" s="410" t="s">
        <v>75</v>
      </c>
    </row>
    <row r="51" spans="1:17" ht="31.35" customHeight="1" x14ac:dyDescent="0.3">
      <c r="A51" s="870"/>
      <c r="B51" s="841"/>
      <c r="C51" s="843"/>
      <c r="D51" s="72" t="s">
        <v>78</v>
      </c>
      <c r="E51" s="82"/>
      <c r="F51" s="83">
        <f>SUM(G51:I51)</f>
        <v>0</v>
      </c>
      <c r="G51" s="212"/>
      <c r="H51" s="75"/>
      <c r="I51" s="85"/>
      <c r="J51" s="82" t="s">
        <v>75</v>
      </c>
      <c r="K51" s="75" t="s">
        <v>75</v>
      </c>
      <c r="L51" s="85" t="s">
        <v>75</v>
      </c>
      <c r="M51" s="82" t="s">
        <v>75</v>
      </c>
      <c r="N51" s="75" t="s">
        <v>75</v>
      </c>
      <c r="O51" s="75" t="s">
        <v>75</v>
      </c>
      <c r="P51" s="75" t="s">
        <v>75</v>
      </c>
      <c r="Q51" s="410" t="s">
        <v>75</v>
      </c>
    </row>
    <row r="52" spans="1:17" ht="31.35" customHeight="1" x14ac:dyDescent="0.3">
      <c r="A52" s="870"/>
      <c r="B52" s="841"/>
      <c r="C52" s="843"/>
      <c r="D52" s="72" t="s">
        <v>79</v>
      </c>
      <c r="E52" s="82">
        <v>73</v>
      </c>
      <c r="F52" s="83">
        <f t="shared" ref="F52:F53" si="19">SUM(M52:Q52)</f>
        <v>9</v>
      </c>
      <c r="G52" s="212" t="s">
        <v>77</v>
      </c>
      <c r="H52" s="75" t="s">
        <v>77</v>
      </c>
      <c r="I52" s="85" t="s">
        <v>77</v>
      </c>
      <c r="J52" s="82" t="s">
        <v>75</v>
      </c>
      <c r="K52" s="75" t="s">
        <v>75</v>
      </c>
      <c r="L52" s="85" t="s">
        <v>75</v>
      </c>
      <c r="M52" s="578">
        <v>2</v>
      </c>
      <c r="N52" s="76">
        <v>4</v>
      </c>
      <c r="O52" s="76">
        <v>3</v>
      </c>
      <c r="P52" s="76"/>
      <c r="Q52" s="410"/>
    </row>
    <row r="53" spans="1:17" ht="31.35" customHeight="1" thickBot="1" x14ac:dyDescent="0.35">
      <c r="A53" s="870"/>
      <c r="B53" s="842"/>
      <c r="C53" s="844"/>
      <c r="D53" s="579" t="s">
        <v>80</v>
      </c>
      <c r="E53" s="103"/>
      <c r="F53" s="104">
        <f t="shared" si="19"/>
        <v>0</v>
      </c>
      <c r="G53" s="105" t="s">
        <v>75</v>
      </c>
      <c r="H53" s="92" t="s">
        <v>75</v>
      </c>
      <c r="I53" s="106" t="s">
        <v>75</v>
      </c>
      <c r="J53" s="103" t="s">
        <v>75</v>
      </c>
      <c r="K53" s="92" t="s">
        <v>77</v>
      </c>
      <c r="L53" s="106" t="s">
        <v>77</v>
      </c>
      <c r="M53" s="103"/>
      <c r="N53" s="92"/>
      <c r="O53" s="92"/>
      <c r="P53" s="92"/>
      <c r="Q53" s="580"/>
    </row>
    <row r="54" spans="1:17" ht="31.35" customHeight="1" x14ac:dyDescent="0.3">
      <c r="A54" s="870"/>
      <c r="B54" s="840" t="s">
        <v>95</v>
      </c>
      <c r="C54" s="671" t="s">
        <v>96</v>
      </c>
      <c r="D54" s="51" t="s">
        <v>74</v>
      </c>
      <c r="E54" s="211"/>
      <c r="F54" s="68">
        <f t="shared" ref="F54:F55" si="20">SUM(J54:L54)</f>
        <v>0</v>
      </c>
      <c r="G54" s="211" t="s">
        <v>75</v>
      </c>
      <c r="H54" s="55" t="s">
        <v>75</v>
      </c>
      <c r="I54" s="70" t="s">
        <v>75</v>
      </c>
      <c r="J54" s="67"/>
      <c r="K54" s="55"/>
      <c r="L54" s="70"/>
      <c r="M54" s="67" t="s">
        <v>75</v>
      </c>
      <c r="N54" s="55" t="s">
        <v>75</v>
      </c>
      <c r="O54" s="55" t="s">
        <v>75</v>
      </c>
      <c r="P54" s="55" t="s">
        <v>75</v>
      </c>
      <c r="Q54" s="438" t="s">
        <v>75</v>
      </c>
    </row>
    <row r="55" spans="1:17" ht="31.35" customHeight="1" x14ac:dyDescent="0.3">
      <c r="A55" s="870"/>
      <c r="B55" s="841"/>
      <c r="C55" s="843"/>
      <c r="D55" s="72" t="s">
        <v>76</v>
      </c>
      <c r="E55" s="212"/>
      <c r="F55" s="83">
        <f t="shared" si="20"/>
        <v>0</v>
      </c>
      <c r="G55" s="212" t="s">
        <v>77</v>
      </c>
      <c r="H55" s="75" t="s">
        <v>77</v>
      </c>
      <c r="I55" s="85" t="s">
        <v>77</v>
      </c>
      <c r="J55" s="82"/>
      <c r="K55" s="75"/>
      <c r="L55" s="85"/>
      <c r="M55" s="82" t="s">
        <v>75</v>
      </c>
      <c r="N55" s="75" t="s">
        <v>75</v>
      </c>
      <c r="O55" s="75" t="s">
        <v>75</v>
      </c>
      <c r="P55" s="75" t="s">
        <v>75</v>
      </c>
      <c r="Q55" s="410" t="s">
        <v>75</v>
      </c>
    </row>
    <row r="56" spans="1:17" ht="31.35" customHeight="1" x14ac:dyDescent="0.3">
      <c r="A56" s="870"/>
      <c r="B56" s="841"/>
      <c r="C56" s="843"/>
      <c r="D56" s="72" t="s">
        <v>78</v>
      </c>
      <c r="E56" s="212"/>
      <c r="F56" s="83">
        <f>SUM(G56:I56)</f>
        <v>0</v>
      </c>
      <c r="G56" s="212"/>
      <c r="H56" s="75"/>
      <c r="I56" s="85"/>
      <c r="J56" s="82" t="s">
        <v>75</v>
      </c>
      <c r="K56" s="75" t="s">
        <v>75</v>
      </c>
      <c r="L56" s="85" t="s">
        <v>75</v>
      </c>
      <c r="M56" s="82" t="s">
        <v>75</v>
      </c>
      <c r="N56" s="75" t="s">
        <v>75</v>
      </c>
      <c r="O56" s="75" t="s">
        <v>75</v>
      </c>
      <c r="P56" s="75" t="s">
        <v>75</v>
      </c>
      <c r="Q56" s="410" t="s">
        <v>75</v>
      </c>
    </row>
    <row r="57" spans="1:17" ht="31.35" customHeight="1" x14ac:dyDescent="0.3">
      <c r="A57" s="870"/>
      <c r="B57" s="841"/>
      <c r="C57" s="843"/>
      <c r="D57" s="72" t="s">
        <v>79</v>
      </c>
      <c r="E57" s="212">
        <v>96</v>
      </c>
      <c r="F57" s="83">
        <f t="shared" ref="F57:F58" si="21">SUM(M57:Q57)</f>
        <v>25</v>
      </c>
      <c r="G57" s="212" t="s">
        <v>77</v>
      </c>
      <c r="H57" s="75" t="s">
        <v>77</v>
      </c>
      <c r="I57" s="85" t="s">
        <v>77</v>
      </c>
      <c r="J57" s="82" t="s">
        <v>75</v>
      </c>
      <c r="K57" s="75" t="s">
        <v>75</v>
      </c>
      <c r="L57" s="85" t="s">
        <v>75</v>
      </c>
      <c r="M57" s="82">
        <v>1</v>
      </c>
      <c r="N57" s="75">
        <v>7</v>
      </c>
      <c r="O57" s="75">
        <v>10</v>
      </c>
      <c r="P57" s="75">
        <v>6</v>
      </c>
      <c r="Q57" s="410">
        <v>1</v>
      </c>
    </row>
    <row r="58" spans="1:17" ht="31.35" customHeight="1" thickBot="1" x14ac:dyDescent="0.35">
      <c r="A58" s="870"/>
      <c r="B58" s="842"/>
      <c r="C58" s="844"/>
      <c r="D58" s="579" t="s">
        <v>80</v>
      </c>
      <c r="E58" s="581"/>
      <c r="F58" s="582">
        <f t="shared" si="21"/>
        <v>0</v>
      </c>
      <c r="G58" s="105" t="s">
        <v>75</v>
      </c>
      <c r="H58" s="92" t="s">
        <v>75</v>
      </c>
      <c r="I58" s="106" t="s">
        <v>75</v>
      </c>
      <c r="J58" s="103" t="s">
        <v>75</v>
      </c>
      <c r="K58" s="92" t="s">
        <v>77</v>
      </c>
      <c r="L58" s="106" t="s">
        <v>77</v>
      </c>
      <c r="M58" s="103"/>
      <c r="N58" s="92"/>
      <c r="O58" s="92"/>
      <c r="P58" s="92"/>
      <c r="Q58" s="580"/>
    </row>
    <row r="59" spans="1:17" ht="31.35" customHeight="1" x14ac:dyDescent="0.3">
      <c r="A59" s="870"/>
      <c r="B59" s="840" t="s">
        <v>97</v>
      </c>
      <c r="C59" s="671" t="s">
        <v>98</v>
      </c>
      <c r="D59" s="51" t="s">
        <v>74</v>
      </c>
      <c r="E59" s="211"/>
      <c r="F59" s="68">
        <f t="shared" ref="F59:F60" si="22">SUM(J59:L59)</f>
        <v>0</v>
      </c>
      <c r="G59" s="211" t="s">
        <v>75</v>
      </c>
      <c r="H59" s="55" t="s">
        <v>75</v>
      </c>
      <c r="I59" s="70" t="s">
        <v>75</v>
      </c>
      <c r="J59" s="67"/>
      <c r="K59" s="55"/>
      <c r="L59" s="70"/>
      <c r="M59" s="67" t="s">
        <v>75</v>
      </c>
      <c r="N59" s="55" t="s">
        <v>75</v>
      </c>
      <c r="O59" s="55" t="s">
        <v>75</v>
      </c>
      <c r="P59" s="55" t="s">
        <v>75</v>
      </c>
      <c r="Q59" s="438" t="s">
        <v>75</v>
      </c>
    </row>
    <row r="60" spans="1:17" ht="31.35" customHeight="1" x14ac:dyDescent="0.3">
      <c r="A60" s="870"/>
      <c r="B60" s="841"/>
      <c r="C60" s="843"/>
      <c r="D60" s="72" t="s">
        <v>76</v>
      </c>
      <c r="E60" s="212"/>
      <c r="F60" s="83">
        <f t="shared" si="22"/>
        <v>0</v>
      </c>
      <c r="G60" s="212" t="s">
        <v>77</v>
      </c>
      <c r="H60" s="75" t="s">
        <v>77</v>
      </c>
      <c r="I60" s="85" t="s">
        <v>77</v>
      </c>
      <c r="J60" s="82"/>
      <c r="K60" s="75"/>
      <c r="L60" s="85"/>
      <c r="M60" s="82" t="s">
        <v>75</v>
      </c>
      <c r="N60" s="75" t="s">
        <v>75</v>
      </c>
      <c r="O60" s="75" t="s">
        <v>75</v>
      </c>
      <c r="P60" s="75" t="s">
        <v>75</v>
      </c>
      <c r="Q60" s="410" t="s">
        <v>75</v>
      </c>
    </row>
    <row r="61" spans="1:17" ht="31.35" customHeight="1" x14ac:dyDescent="0.3">
      <c r="A61" s="870"/>
      <c r="B61" s="841"/>
      <c r="C61" s="843"/>
      <c r="D61" s="72" t="s">
        <v>78</v>
      </c>
      <c r="E61" s="212"/>
      <c r="F61" s="83">
        <f>SUM(G61:I61)</f>
        <v>0</v>
      </c>
      <c r="G61" s="212"/>
      <c r="H61" s="75"/>
      <c r="I61" s="85"/>
      <c r="J61" s="82" t="s">
        <v>75</v>
      </c>
      <c r="K61" s="75" t="s">
        <v>75</v>
      </c>
      <c r="L61" s="85" t="s">
        <v>75</v>
      </c>
      <c r="M61" s="82" t="s">
        <v>75</v>
      </c>
      <c r="N61" s="75" t="s">
        <v>75</v>
      </c>
      <c r="O61" s="75" t="s">
        <v>75</v>
      </c>
      <c r="P61" s="75" t="s">
        <v>75</v>
      </c>
      <c r="Q61" s="410" t="s">
        <v>75</v>
      </c>
    </row>
    <row r="62" spans="1:17" ht="31.35" customHeight="1" x14ac:dyDescent="0.3">
      <c r="A62" s="870"/>
      <c r="B62" s="841"/>
      <c r="C62" s="843"/>
      <c r="D62" s="72" t="s">
        <v>79</v>
      </c>
      <c r="E62" s="212">
        <v>93</v>
      </c>
      <c r="F62" s="83">
        <f t="shared" ref="F62:F63" si="23">SUM(M62:Q62)</f>
        <v>7</v>
      </c>
      <c r="G62" s="212" t="s">
        <v>77</v>
      </c>
      <c r="H62" s="75" t="s">
        <v>77</v>
      </c>
      <c r="I62" s="85" t="s">
        <v>77</v>
      </c>
      <c r="J62" s="82" t="s">
        <v>75</v>
      </c>
      <c r="K62" s="75" t="s">
        <v>75</v>
      </c>
      <c r="L62" s="85" t="s">
        <v>75</v>
      </c>
      <c r="M62" s="82"/>
      <c r="N62" s="75">
        <v>1</v>
      </c>
      <c r="O62" s="75">
        <v>6</v>
      </c>
      <c r="P62" s="75"/>
      <c r="Q62" s="410"/>
    </row>
    <row r="63" spans="1:17" ht="31.35" customHeight="1" thickBot="1" x14ac:dyDescent="0.35">
      <c r="A63" s="870"/>
      <c r="B63" s="842"/>
      <c r="C63" s="844"/>
      <c r="D63" s="579" t="s">
        <v>80</v>
      </c>
      <c r="E63" s="105"/>
      <c r="F63" s="104">
        <f t="shared" si="23"/>
        <v>0</v>
      </c>
      <c r="G63" s="105" t="s">
        <v>75</v>
      </c>
      <c r="H63" s="92" t="s">
        <v>75</v>
      </c>
      <c r="I63" s="106" t="s">
        <v>75</v>
      </c>
      <c r="J63" s="103" t="s">
        <v>75</v>
      </c>
      <c r="K63" s="92" t="s">
        <v>77</v>
      </c>
      <c r="L63" s="106" t="s">
        <v>77</v>
      </c>
      <c r="M63" s="103"/>
      <c r="N63" s="92"/>
      <c r="O63" s="92"/>
      <c r="P63" s="92"/>
      <c r="Q63" s="580"/>
    </row>
    <row r="64" spans="1:17" ht="31.35" customHeight="1" x14ac:dyDescent="0.3">
      <c r="A64" s="870"/>
      <c r="B64" s="840" t="s">
        <v>99</v>
      </c>
      <c r="C64" s="671" t="s">
        <v>100</v>
      </c>
      <c r="D64" s="51" t="s">
        <v>74</v>
      </c>
      <c r="E64" s="67"/>
      <c r="F64" s="68">
        <f t="shared" ref="F64:F65" si="24">SUM(J64:L64)</f>
        <v>0</v>
      </c>
      <c r="G64" s="211" t="s">
        <v>75</v>
      </c>
      <c r="H64" s="55" t="s">
        <v>75</v>
      </c>
      <c r="I64" s="70" t="s">
        <v>75</v>
      </c>
      <c r="J64" s="67"/>
      <c r="K64" s="55"/>
      <c r="L64" s="70"/>
      <c r="M64" s="67" t="s">
        <v>75</v>
      </c>
      <c r="N64" s="55" t="s">
        <v>75</v>
      </c>
      <c r="O64" s="55" t="s">
        <v>75</v>
      </c>
      <c r="P64" s="55" t="s">
        <v>75</v>
      </c>
      <c r="Q64" s="438" t="s">
        <v>75</v>
      </c>
    </row>
    <row r="65" spans="1:17" ht="31.35" customHeight="1" x14ac:dyDescent="0.3">
      <c r="A65" s="870"/>
      <c r="B65" s="841"/>
      <c r="C65" s="843"/>
      <c r="D65" s="72" t="s">
        <v>76</v>
      </c>
      <c r="E65" s="82"/>
      <c r="F65" s="83">
        <f t="shared" si="24"/>
        <v>0</v>
      </c>
      <c r="G65" s="212" t="s">
        <v>77</v>
      </c>
      <c r="H65" s="75" t="s">
        <v>77</v>
      </c>
      <c r="I65" s="85" t="s">
        <v>77</v>
      </c>
      <c r="J65" s="82"/>
      <c r="K65" s="75"/>
      <c r="L65" s="85"/>
      <c r="M65" s="82" t="s">
        <v>75</v>
      </c>
      <c r="N65" s="75" t="s">
        <v>75</v>
      </c>
      <c r="O65" s="75" t="s">
        <v>75</v>
      </c>
      <c r="P65" s="75" t="s">
        <v>75</v>
      </c>
      <c r="Q65" s="410" t="s">
        <v>75</v>
      </c>
    </row>
    <row r="66" spans="1:17" ht="31.35" customHeight="1" x14ac:dyDescent="0.3">
      <c r="A66" s="870"/>
      <c r="B66" s="841"/>
      <c r="C66" s="843"/>
      <c r="D66" s="72" t="s">
        <v>78</v>
      </c>
      <c r="E66" s="82"/>
      <c r="F66" s="83">
        <f>SUM(G66:I66)</f>
        <v>0</v>
      </c>
      <c r="G66" s="212"/>
      <c r="H66" s="75"/>
      <c r="I66" s="85"/>
      <c r="J66" s="82" t="s">
        <v>75</v>
      </c>
      <c r="K66" s="75" t="s">
        <v>75</v>
      </c>
      <c r="L66" s="85" t="s">
        <v>75</v>
      </c>
      <c r="M66" s="82" t="s">
        <v>75</v>
      </c>
      <c r="N66" s="75" t="s">
        <v>75</v>
      </c>
      <c r="O66" s="75" t="s">
        <v>75</v>
      </c>
      <c r="P66" s="75" t="s">
        <v>75</v>
      </c>
      <c r="Q66" s="410" t="s">
        <v>75</v>
      </c>
    </row>
    <row r="67" spans="1:17" ht="31.35" customHeight="1" x14ac:dyDescent="0.3">
      <c r="A67" s="870"/>
      <c r="B67" s="841"/>
      <c r="C67" s="843"/>
      <c r="D67" s="72" t="s">
        <v>79</v>
      </c>
      <c r="E67" s="82">
        <v>101</v>
      </c>
      <c r="F67" s="83">
        <f t="shared" ref="F67:F68" si="25">SUM(M67:Q67)</f>
        <v>17</v>
      </c>
      <c r="G67" s="212" t="s">
        <v>77</v>
      </c>
      <c r="H67" s="75" t="s">
        <v>77</v>
      </c>
      <c r="I67" s="85" t="s">
        <v>77</v>
      </c>
      <c r="J67" s="82" t="s">
        <v>75</v>
      </c>
      <c r="K67" s="75" t="s">
        <v>75</v>
      </c>
      <c r="L67" s="85" t="s">
        <v>75</v>
      </c>
      <c r="M67" s="578">
        <v>2</v>
      </c>
      <c r="N67" s="76">
        <v>2</v>
      </c>
      <c r="O67" s="76">
        <v>11</v>
      </c>
      <c r="P67" s="76"/>
      <c r="Q67" s="410">
        <v>2</v>
      </c>
    </row>
    <row r="68" spans="1:17" ht="31.35" customHeight="1" thickBot="1" x14ac:dyDescent="0.35">
      <c r="A68" s="870"/>
      <c r="B68" s="842"/>
      <c r="C68" s="844"/>
      <c r="D68" s="579" t="s">
        <v>80</v>
      </c>
      <c r="E68" s="103"/>
      <c r="F68" s="104">
        <f t="shared" si="25"/>
        <v>0</v>
      </c>
      <c r="G68" s="105" t="s">
        <v>75</v>
      </c>
      <c r="H68" s="92" t="s">
        <v>75</v>
      </c>
      <c r="I68" s="106" t="s">
        <v>75</v>
      </c>
      <c r="J68" s="103" t="s">
        <v>75</v>
      </c>
      <c r="K68" s="92" t="s">
        <v>77</v>
      </c>
      <c r="L68" s="106" t="s">
        <v>77</v>
      </c>
      <c r="M68" s="103"/>
      <c r="N68" s="92"/>
      <c r="O68" s="92"/>
      <c r="P68" s="92"/>
      <c r="Q68" s="580"/>
    </row>
    <row r="69" spans="1:17" ht="31.35" customHeight="1" x14ac:dyDescent="0.3">
      <c r="A69" s="870"/>
      <c r="B69" s="840" t="s">
        <v>101</v>
      </c>
      <c r="C69" s="671" t="s">
        <v>102</v>
      </c>
      <c r="D69" s="51" t="s">
        <v>74</v>
      </c>
      <c r="E69" s="211"/>
      <c r="F69" s="68">
        <f t="shared" ref="F69:F70" si="26">SUM(J69:L69)</f>
        <v>0</v>
      </c>
      <c r="G69" s="211" t="s">
        <v>75</v>
      </c>
      <c r="H69" s="55" t="s">
        <v>75</v>
      </c>
      <c r="I69" s="70" t="s">
        <v>75</v>
      </c>
      <c r="J69" s="67"/>
      <c r="K69" s="55"/>
      <c r="L69" s="70"/>
      <c r="M69" s="67" t="s">
        <v>75</v>
      </c>
      <c r="N69" s="55" t="s">
        <v>75</v>
      </c>
      <c r="O69" s="55" t="s">
        <v>75</v>
      </c>
      <c r="P69" s="55" t="s">
        <v>75</v>
      </c>
      <c r="Q69" s="438" t="s">
        <v>75</v>
      </c>
    </row>
    <row r="70" spans="1:17" ht="31.35" customHeight="1" x14ac:dyDescent="0.3">
      <c r="A70" s="870"/>
      <c r="B70" s="841"/>
      <c r="C70" s="843"/>
      <c r="D70" s="72" t="s">
        <v>76</v>
      </c>
      <c r="E70" s="212"/>
      <c r="F70" s="83">
        <f t="shared" si="26"/>
        <v>0</v>
      </c>
      <c r="G70" s="212" t="s">
        <v>77</v>
      </c>
      <c r="H70" s="75" t="s">
        <v>77</v>
      </c>
      <c r="I70" s="85" t="s">
        <v>77</v>
      </c>
      <c r="J70" s="82"/>
      <c r="K70" s="75"/>
      <c r="L70" s="85"/>
      <c r="M70" s="82" t="s">
        <v>75</v>
      </c>
      <c r="N70" s="75" t="s">
        <v>75</v>
      </c>
      <c r="O70" s="75" t="s">
        <v>75</v>
      </c>
      <c r="P70" s="75" t="s">
        <v>75</v>
      </c>
      <c r="Q70" s="410" t="s">
        <v>75</v>
      </c>
    </row>
    <row r="71" spans="1:17" ht="31.35" customHeight="1" x14ac:dyDescent="0.3">
      <c r="A71" s="870"/>
      <c r="B71" s="841"/>
      <c r="C71" s="843"/>
      <c r="D71" s="72" t="s">
        <v>78</v>
      </c>
      <c r="E71" s="212"/>
      <c r="F71" s="83">
        <f>SUM(G71:I71)</f>
        <v>0</v>
      </c>
      <c r="G71" s="212"/>
      <c r="H71" s="75"/>
      <c r="I71" s="85"/>
      <c r="J71" s="82" t="s">
        <v>75</v>
      </c>
      <c r="K71" s="75" t="s">
        <v>75</v>
      </c>
      <c r="L71" s="85" t="s">
        <v>75</v>
      </c>
      <c r="M71" s="82" t="s">
        <v>75</v>
      </c>
      <c r="N71" s="75" t="s">
        <v>75</v>
      </c>
      <c r="O71" s="75" t="s">
        <v>75</v>
      </c>
      <c r="P71" s="75" t="s">
        <v>75</v>
      </c>
      <c r="Q71" s="410" t="s">
        <v>75</v>
      </c>
    </row>
    <row r="72" spans="1:17" ht="31.35" customHeight="1" x14ac:dyDescent="0.3">
      <c r="A72" s="870"/>
      <c r="B72" s="841"/>
      <c r="C72" s="843"/>
      <c r="D72" s="72" t="s">
        <v>79</v>
      </c>
      <c r="E72" s="212">
        <v>120</v>
      </c>
      <c r="F72" s="83">
        <f t="shared" ref="F72:F73" si="27">SUM(M72:Q72)</f>
        <v>29</v>
      </c>
      <c r="G72" s="212" t="s">
        <v>77</v>
      </c>
      <c r="H72" s="75" t="s">
        <v>77</v>
      </c>
      <c r="I72" s="85" t="s">
        <v>77</v>
      </c>
      <c r="J72" s="82" t="s">
        <v>75</v>
      </c>
      <c r="K72" s="75" t="s">
        <v>75</v>
      </c>
      <c r="L72" s="85" t="s">
        <v>75</v>
      </c>
      <c r="M72" s="82"/>
      <c r="N72" s="75">
        <v>3</v>
      </c>
      <c r="O72" s="75">
        <v>11</v>
      </c>
      <c r="P72" s="75">
        <v>12</v>
      </c>
      <c r="Q72" s="410">
        <v>3</v>
      </c>
    </row>
    <row r="73" spans="1:17" ht="31.35" customHeight="1" thickBot="1" x14ac:dyDescent="0.35">
      <c r="A73" s="870"/>
      <c r="B73" s="842"/>
      <c r="C73" s="844"/>
      <c r="D73" s="579" t="s">
        <v>80</v>
      </c>
      <c r="E73" s="581"/>
      <c r="F73" s="582">
        <f t="shared" si="27"/>
        <v>0</v>
      </c>
      <c r="G73" s="105" t="s">
        <v>75</v>
      </c>
      <c r="H73" s="92" t="s">
        <v>75</v>
      </c>
      <c r="I73" s="106" t="s">
        <v>75</v>
      </c>
      <c r="J73" s="103" t="s">
        <v>75</v>
      </c>
      <c r="K73" s="92" t="s">
        <v>77</v>
      </c>
      <c r="L73" s="106" t="s">
        <v>77</v>
      </c>
      <c r="M73" s="103"/>
      <c r="N73" s="92"/>
      <c r="O73" s="92"/>
      <c r="P73" s="92"/>
      <c r="Q73" s="580"/>
    </row>
    <row r="74" spans="1:17" ht="31.35" customHeight="1" x14ac:dyDescent="0.3">
      <c r="A74" s="870"/>
      <c r="B74" s="840" t="s">
        <v>103</v>
      </c>
      <c r="C74" s="671" t="s">
        <v>104</v>
      </c>
      <c r="D74" s="51" t="s">
        <v>74</v>
      </c>
      <c r="E74" s="211"/>
      <c r="F74" s="68">
        <f t="shared" ref="F74:F75" si="28">SUM(J74:L74)</f>
        <v>0</v>
      </c>
      <c r="G74" s="211" t="s">
        <v>75</v>
      </c>
      <c r="H74" s="55" t="s">
        <v>75</v>
      </c>
      <c r="I74" s="70" t="s">
        <v>75</v>
      </c>
      <c r="J74" s="67"/>
      <c r="K74" s="55"/>
      <c r="L74" s="70"/>
      <c r="M74" s="67" t="s">
        <v>75</v>
      </c>
      <c r="N74" s="55" t="s">
        <v>75</v>
      </c>
      <c r="O74" s="55" t="s">
        <v>75</v>
      </c>
      <c r="P74" s="55" t="s">
        <v>75</v>
      </c>
      <c r="Q74" s="438" t="s">
        <v>75</v>
      </c>
    </row>
    <row r="75" spans="1:17" ht="31.35" customHeight="1" x14ac:dyDescent="0.3">
      <c r="A75" s="870"/>
      <c r="B75" s="841"/>
      <c r="C75" s="843"/>
      <c r="D75" s="72" t="s">
        <v>76</v>
      </c>
      <c r="E75" s="212"/>
      <c r="F75" s="83">
        <f t="shared" si="28"/>
        <v>0</v>
      </c>
      <c r="G75" s="212" t="s">
        <v>77</v>
      </c>
      <c r="H75" s="75" t="s">
        <v>77</v>
      </c>
      <c r="I75" s="85" t="s">
        <v>77</v>
      </c>
      <c r="J75" s="82"/>
      <c r="K75" s="75"/>
      <c r="L75" s="85"/>
      <c r="M75" s="82" t="s">
        <v>75</v>
      </c>
      <c r="N75" s="75" t="s">
        <v>75</v>
      </c>
      <c r="O75" s="75" t="s">
        <v>75</v>
      </c>
      <c r="P75" s="75" t="s">
        <v>75</v>
      </c>
      <c r="Q75" s="410" t="s">
        <v>75</v>
      </c>
    </row>
    <row r="76" spans="1:17" ht="31.35" customHeight="1" x14ac:dyDescent="0.3">
      <c r="A76" s="870"/>
      <c r="B76" s="841"/>
      <c r="C76" s="843"/>
      <c r="D76" s="72" t="s">
        <v>78</v>
      </c>
      <c r="E76" s="212"/>
      <c r="F76" s="83">
        <f>SUM(G76:I76)</f>
        <v>0</v>
      </c>
      <c r="G76" s="212"/>
      <c r="H76" s="75"/>
      <c r="I76" s="85"/>
      <c r="J76" s="82" t="s">
        <v>75</v>
      </c>
      <c r="K76" s="75" t="s">
        <v>75</v>
      </c>
      <c r="L76" s="85" t="s">
        <v>75</v>
      </c>
      <c r="M76" s="82" t="s">
        <v>75</v>
      </c>
      <c r="N76" s="75" t="s">
        <v>75</v>
      </c>
      <c r="O76" s="75" t="s">
        <v>75</v>
      </c>
      <c r="P76" s="75" t="s">
        <v>75</v>
      </c>
      <c r="Q76" s="410" t="s">
        <v>75</v>
      </c>
    </row>
    <row r="77" spans="1:17" ht="31.35" customHeight="1" x14ac:dyDescent="0.3">
      <c r="A77" s="870"/>
      <c r="B77" s="841"/>
      <c r="C77" s="843"/>
      <c r="D77" s="72" t="s">
        <v>79</v>
      </c>
      <c r="E77" s="212">
        <v>105</v>
      </c>
      <c r="F77" s="83">
        <f t="shared" ref="F77:F78" si="29">SUM(M77:Q77)</f>
        <v>19</v>
      </c>
      <c r="G77" s="212" t="s">
        <v>77</v>
      </c>
      <c r="H77" s="75" t="s">
        <v>77</v>
      </c>
      <c r="I77" s="85" t="s">
        <v>77</v>
      </c>
      <c r="J77" s="82" t="s">
        <v>75</v>
      </c>
      <c r="K77" s="75" t="s">
        <v>75</v>
      </c>
      <c r="L77" s="85" t="s">
        <v>75</v>
      </c>
      <c r="M77" s="82">
        <v>1</v>
      </c>
      <c r="N77" s="75">
        <v>2</v>
      </c>
      <c r="O77" s="75">
        <v>13</v>
      </c>
      <c r="P77" s="75">
        <v>2</v>
      </c>
      <c r="Q77" s="410">
        <v>1</v>
      </c>
    </row>
    <row r="78" spans="1:17" ht="31.35" customHeight="1" thickBot="1" x14ac:dyDescent="0.35">
      <c r="A78" s="870"/>
      <c r="B78" s="842"/>
      <c r="C78" s="844"/>
      <c r="D78" s="579" t="s">
        <v>80</v>
      </c>
      <c r="E78" s="105"/>
      <c r="F78" s="104">
        <f t="shared" si="29"/>
        <v>0</v>
      </c>
      <c r="G78" s="105" t="s">
        <v>75</v>
      </c>
      <c r="H78" s="92" t="s">
        <v>75</v>
      </c>
      <c r="I78" s="106" t="s">
        <v>75</v>
      </c>
      <c r="J78" s="103" t="s">
        <v>75</v>
      </c>
      <c r="K78" s="92" t="s">
        <v>77</v>
      </c>
      <c r="L78" s="106" t="s">
        <v>77</v>
      </c>
      <c r="M78" s="103"/>
      <c r="N78" s="92"/>
      <c r="O78" s="92"/>
      <c r="P78" s="92"/>
      <c r="Q78" s="580"/>
    </row>
    <row r="79" spans="1:17" ht="31.35" customHeight="1" x14ac:dyDescent="0.3">
      <c r="A79" s="870"/>
      <c r="B79" s="840" t="s">
        <v>105</v>
      </c>
      <c r="C79" s="671" t="s">
        <v>106</v>
      </c>
      <c r="D79" s="51" t="s">
        <v>74</v>
      </c>
      <c r="E79" s="67"/>
      <c r="F79" s="68">
        <f t="shared" ref="F79:F80" si="30">SUM(J79:L79)</f>
        <v>0</v>
      </c>
      <c r="G79" s="211" t="s">
        <v>75</v>
      </c>
      <c r="H79" s="55" t="s">
        <v>75</v>
      </c>
      <c r="I79" s="70" t="s">
        <v>75</v>
      </c>
      <c r="J79" s="67"/>
      <c r="K79" s="55"/>
      <c r="L79" s="70"/>
      <c r="M79" s="67" t="s">
        <v>75</v>
      </c>
      <c r="N79" s="55" t="s">
        <v>75</v>
      </c>
      <c r="O79" s="55" t="s">
        <v>75</v>
      </c>
      <c r="P79" s="55" t="s">
        <v>75</v>
      </c>
      <c r="Q79" s="438" t="s">
        <v>75</v>
      </c>
    </row>
    <row r="80" spans="1:17" ht="31.35" customHeight="1" x14ac:dyDescent="0.3">
      <c r="A80" s="870"/>
      <c r="B80" s="841"/>
      <c r="C80" s="843"/>
      <c r="D80" s="72" t="s">
        <v>76</v>
      </c>
      <c r="E80" s="82"/>
      <c r="F80" s="83">
        <f t="shared" si="30"/>
        <v>0</v>
      </c>
      <c r="G80" s="212" t="s">
        <v>77</v>
      </c>
      <c r="H80" s="75" t="s">
        <v>77</v>
      </c>
      <c r="I80" s="85" t="s">
        <v>77</v>
      </c>
      <c r="J80" s="82"/>
      <c r="K80" s="75"/>
      <c r="L80" s="85"/>
      <c r="M80" s="82" t="s">
        <v>75</v>
      </c>
      <c r="N80" s="75" t="s">
        <v>75</v>
      </c>
      <c r="O80" s="75" t="s">
        <v>75</v>
      </c>
      <c r="P80" s="75" t="s">
        <v>75</v>
      </c>
      <c r="Q80" s="410" t="s">
        <v>75</v>
      </c>
    </row>
    <row r="81" spans="1:17" ht="31.35" customHeight="1" x14ac:dyDescent="0.3">
      <c r="A81" s="870"/>
      <c r="B81" s="841"/>
      <c r="C81" s="843"/>
      <c r="D81" s="72" t="s">
        <v>78</v>
      </c>
      <c r="E81" s="82"/>
      <c r="F81" s="83">
        <f>SUM(G81:I81)</f>
        <v>0</v>
      </c>
      <c r="G81" s="212"/>
      <c r="H81" s="75"/>
      <c r="I81" s="85"/>
      <c r="J81" s="82" t="s">
        <v>75</v>
      </c>
      <c r="K81" s="75" t="s">
        <v>75</v>
      </c>
      <c r="L81" s="85" t="s">
        <v>75</v>
      </c>
      <c r="M81" s="82" t="s">
        <v>75</v>
      </c>
      <c r="N81" s="75" t="s">
        <v>75</v>
      </c>
      <c r="O81" s="75" t="s">
        <v>75</v>
      </c>
      <c r="P81" s="75" t="s">
        <v>75</v>
      </c>
      <c r="Q81" s="410" t="s">
        <v>75</v>
      </c>
    </row>
    <row r="82" spans="1:17" ht="31.35" customHeight="1" x14ac:dyDescent="0.3">
      <c r="A82" s="870"/>
      <c r="B82" s="841"/>
      <c r="C82" s="843"/>
      <c r="D82" s="72" t="s">
        <v>79</v>
      </c>
      <c r="E82" s="82">
        <v>100</v>
      </c>
      <c r="F82" s="83">
        <f t="shared" ref="F82:F83" si="31">SUM(M82:Q82)</f>
        <v>12</v>
      </c>
      <c r="G82" s="212" t="s">
        <v>77</v>
      </c>
      <c r="H82" s="75" t="s">
        <v>77</v>
      </c>
      <c r="I82" s="85" t="s">
        <v>77</v>
      </c>
      <c r="J82" s="82" t="s">
        <v>75</v>
      </c>
      <c r="K82" s="75" t="s">
        <v>75</v>
      </c>
      <c r="L82" s="85" t="s">
        <v>75</v>
      </c>
      <c r="M82" s="578"/>
      <c r="N82" s="76">
        <v>4</v>
      </c>
      <c r="O82" s="76">
        <v>4</v>
      </c>
      <c r="P82" s="76">
        <v>4</v>
      </c>
      <c r="Q82" s="410"/>
    </row>
    <row r="83" spans="1:17" ht="31.35" customHeight="1" thickBot="1" x14ac:dyDescent="0.35">
      <c r="A83" s="871"/>
      <c r="B83" s="842"/>
      <c r="C83" s="844"/>
      <c r="D83" s="579" t="s">
        <v>80</v>
      </c>
      <c r="E83" s="103"/>
      <c r="F83" s="104">
        <f t="shared" si="31"/>
        <v>0</v>
      </c>
      <c r="G83" s="105" t="s">
        <v>75</v>
      </c>
      <c r="H83" s="92" t="s">
        <v>75</v>
      </c>
      <c r="I83" s="106" t="s">
        <v>75</v>
      </c>
      <c r="J83" s="103" t="s">
        <v>75</v>
      </c>
      <c r="K83" s="92" t="s">
        <v>77</v>
      </c>
      <c r="L83" s="106" t="s">
        <v>77</v>
      </c>
      <c r="M83" s="103"/>
      <c r="N83" s="92"/>
      <c r="O83" s="92"/>
      <c r="P83" s="92"/>
      <c r="Q83" s="580"/>
    </row>
    <row r="84" spans="1:17" ht="31.35" customHeight="1" x14ac:dyDescent="0.3">
      <c r="A84" s="741" t="s">
        <v>107</v>
      </c>
      <c r="B84" s="840" t="s">
        <v>108</v>
      </c>
      <c r="C84" s="671" t="s">
        <v>109</v>
      </c>
      <c r="D84" s="51" t="s">
        <v>74</v>
      </c>
      <c r="E84" s="211">
        <v>9.8000000000000007</v>
      </c>
      <c r="F84" s="68">
        <f t="shared" ref="F84:F85" si="32">SUM(J84:L84)</f>
        <v>69</v>
      </c>
      <c r="G84" s="211" t="s">
        <v>75</v>
      </c>
      <c r="H84" s="55" t="s">
        <v>75</v>
      </c>
      <c r="I84" s="70" t="s">
        <v>75</v>
      </c>
      <c r="J84" s="67">
        <v>8</v>
      </c>
      <c r="K84" s="55">
        <v>61</v>
      </c>
      <c r="L84" s="70">
        <v>0</v>
      </c>
      <c r="M84" s="67" t="s">
        <v>75</v>
      </c>
      <c r="N84" s="55" t="s">
        <v>75</v>
      </c>
      <c r="O84" s="55" t="s">
        <v>75</v>
      </c>
      <c r="P84" s="55" t="s">
        <v>75</v>
      </c>
      <c r="Q84" s="438" t="s">
        <v>75</v>
      </c>
    </row>
    <row r="85" spans="1:17" ht="31.35" customHeight="1" x14ac:dyDescent="0.3">
      <c r="A85" s="862"/>
      <c r="B85" s="841"/>
      <c r="C85" s="843"/>
      <c r="D85" s="72" t="s">
        <v>76</v>
      </c>
      <c r="E85" s="212"/>
      <c r="F85" s="83">
        <f t="shared" si="32"/>
        <v>0</v>
      </c>
      <c r="G85" s="212" t="s">
        <v>77</v>
      </c>
      <c r="H85" s="75" t="s">
        <v>77</v>
      </c>
      <c r="I85" s="85" t="s">
        <v>77</v>
      </c>
      <c r="J85" s="82"/>
      <c r="K85" s="75"/>
      <c r="L85" s="85"/>
      <c r="M85" s="82" t="s">
        <v>75</v>
      </c>
      <c r="N85" s="75" t="s">
        <v>75</v>
      </c>
      <c r="O85" s="75" t="s">
        <v>75</v>
      </c>
      <c r="P85" s="75" t="s">
        <v>75</v>
      </c>
      <c r="Q85" s="410" t="s">
        <v>75</v>
      </c>
    </row>
    <row r="86" spans="1:17" ht="31.35" customHeight="1" x14ac:dyDescent="0.3">
      <c r="A86" s="862"/>
      <c r="B86" s="841"/>
      <c r="C86" s="843"/>
      <c r="D86" s="72" t="s">
        <v>78</v>
      </c>
      <c r="E86" s="212">
        <v>74.599999999999994</v>
      </c>
      <c r="F86" s="83">
        <f>SUM(G86:I86)</f>
        <v>7</v>
      </c>
      <c r="G86" s="212">
        <v>3</v>
      </c>
      <c r="H86" s="75">
        <v>4</v>
      </c>
      <c r="I86" s="85"/>
      <c r="J86" s="82" t="s">
        <v>75</v>
      </c>
      <c r="K86" s="75" t="s">
        <v>75</v>
      </c>
      <c r="L86" s="85" t="s">
        <v>75</v>
      </c>
      <c r="M86" s="82" t="s">
        <v>75</v>
      </c>
      <c r="N86" s="75" t="s">
        <v>75</v>
      </c>
      <c r="O86" s="75" t="s">
        <v>75</v>
      </c>
      <c r="P86" s="75" t="s">
        <v>75</v>
      </c>
      <c r="Q86" s="410" t="s">
        <v>75</v>
      </c>
    </row>
    <row r="87" spans="1:17" ht="31.35" customHeight="1" x14ac:dyDescent="0.3">
      <c r="A87" s="862"/>
      <c r="B87" s="841"/>
      <c r="C87" s="843"/>
      <c r="D87" s="72" t="s">
        <v>79</v>
      </c>
      <c r="E87" s="212">
        <v>98.5</v>
      </c>
      <c r="F87" s="83">
        <f t="shared" ref="F87:F88" si="33">SUM(M87:Q87)</f>
        <v>130</v>
      </c>
      <c r="G87" s="212" t="s">
        <v>77</v>
      </c>
      <c r="H87" s="75" t="s">
        <v>77</v>
      </c>
      <c r="I87" s="85" t="s">
        <v>77</v>
      </c>
      <c r="J87" s="82" t="s">
        <v>75</v>
      </c>
      <c r="K87" s="75" t="s">
        <v>75</v>
      </c>
      <c r="L87" s="85" t="s">
        <v>75</v>
      </c>
      <c r="M87" s="82">
        <v>8</v>
      </c>
      <c r="N87" s="75">
        <v>29</v>
      </c>
      <c r="O87" s="75">
        <v>63</v>
      </c>
      <c r="P87" s="75">
        <v>25</v>
      </c>
      <c r="Q87" s="410">
        <v>5</v>
      </c>
    </row>
    <row r="88" spans="1:17" ht="31.35" customHeight="1" thickBot="1" x14ac:dyDescent="0.35">
      <c r="A88" s="862"/>
      <c r="B88" s="842"/>
      <c r="C88" s="844"/>
      <c r="D88" s="579" t="s">
        <v>80</v>
      </c>
      <c r="E88" s="581"/>
      <c r="F88" s="582">
        <f t="shared" si="33"/>
        <v>0</v>
      </c>
      <c r="G88" s="105" t="s">
        <v>75</v>
      </c>
      <c r="H88" s="92" t="s">
        <v>75</v>
      </c>
      <c r="I88" s="106" t="s">
        <v>75</v>
      </c>
      <c r="J88" s="103" t="s">
        <v>75</v>
      </c>
      <c r="K88" s="92" t="s">
        <v>77</v>
      </c>
      <c r="L88" s="106" t="s">
        <v>77</v>
      </c>
      <c r="M88" s="103"/>
      <c r="N88" s="92"/>
      <c r="O88" s="92"/>
      <c r="P88" s="92"/>
      <c r="Q88" s="580"/>
    </row>
    <row r="89" spans="1:17" ht="31.35" customHeight="1" x14ac:dyDescent="0.3">
      <c r="A89" s="862"/>
      <c r="B89" s="840" t="s">
        <v>110</v>
      </c>
      <c r="C89" s="671" t="s">
        <v>111</v>
      </c>
      <c r="D89" s="51" t="s">
        <v>74</v>
      </c>
      <c r="E89" s="211"/>
      <c r="F89" s="68">
        <f t="shared" ref="F89:F90" si="34">SUM(J89:L89)</f>
        <v>0</v>
      </c>
      <c r="G89" s="211" t="s">
        <v>75</v>
      </c>
      <c r="H89" s="55" t="s">
        <v>75</v>
      </c>
      <c r="I89" s="70" t="s">
        <v>75</v>
      </c>
      <c r="J89" s="67"/>
      <c r="K89" s="55"/>
      <c r="L89" s="70"/>
      <c r="M89" s="67" t="s">
        <v>75</v>
      </c>
      <c r="N89" s="55" t="s">
        <v>75</v>
      </c>
      <c r="O89" s="55" t="s">
        <v>75</v>
      </c>
      <c r="P89" s="55" t="s">
        <v>75</v>
      </c>
      <c r="Q89" s="438" t="s">
        <v>75</v>
      </c>
    </row>
    <row r="90" spans="1:17" ht="31.35" customHeight="1" x14ac:dyDescent="0.3">
      <c r="A90" s="862"/>
      <c r="B90" s="841"/>
      <c r="C90" s="843"/>
      <c r="D90" s="72" t="s">
        <v>76</v>
      </c>
      <c r="E90" s="212"/>
      <c r="F90" s="83">
        <f t="shared" si="34"/>
        <v>0</v>
      </c>
      <c r="G90" s="212" t="s">
        <v>77</v>
      </c>
      <c r="H90" s="75" t="s">
        <v>77</v>
      </c>
      <c r="I90" s="85" t="s">
        <v>77</v>
      </c>
      <c r="J90" s="82"/>
      <c r="K90" s="75"/>
      <c r="L90" s="85"/>
      <c r="M90" s="82" t="s">
        <v>75</v>
      </c>
      <c r="N90" s="75" t="s">
        <v>75</v>
      </c>
      <c r="O90" s="75" t="s">
        <v>75</v>
      </c>
      <c r="P90" s="75" t="s">
        <v>75</v>
      </c>
      <c r="Q90" s="410" t="s">
        <v>75</v>
      </c>
    </row>
    <row r="91" spans="1:17" ht="31.35" customHeight="1" x14ac:dyDescent="0.3">
      <c r="A91" s="862"/>
      <c r="B91" s="841"/>
      <c r="C91" s="843"/>
      <c r="D91" s="72" t="s">
        <v>78</v>
      </c>
      <c r="E91" s="212"/>
      <c r="F91" s="83">
        <f>SUM(G91:I91)</f>
        <v>0</v>
      </c>
      <c r="G91" s="212"/>
      <c r="H91" s="75"/>
      <c r="I91" s="85"/>
      <c r="J91" s="82" t="s">
        <v>75</v>
      </c>
      <c r="K91" s="75" t="s">
        <v>75</v>
      </c>
      <c r="L91" s="85" t="s">
        <v>75</v>
      </c>
      <c r="M91" s="82" t="s">
        <v>75</v>
      </c>
      <c r="N91" s="75" t="s">
        <v>75</v>
      </c>
      <c r="O91" s="75" t="s">
        <v>75</v>
      </c>
      <c r="P91" s="75" t="s">
        <v>75</v>
      </c>
      <c r="Q91" s="410" t="s">
        <v>75</v>
      </c>
    </row>
    <row r="92" spans="1:17" ht="31.35" customHeight="1" x14ac:dyDescent="0.3">
      <c r="A92" s="862"/>
      <c r="B92" s="841"/>
      <c r="C92" s="843"/>
      <c r="D92" s="72" t="s">
        <v>79</v>
      </c>
      <c r="E92" s="212">
        <v>100</v>
      </c>
      <c r="F92" s="83">
        <f t="shared" ref="F92:F93" si="35">SUM(M92:Q92)</f>
        <v>30</v>
      </c>
      <c r="G92" s="212" t="s">
        <v>77</v>
      </c>
      <c r="H92" s="75" t="s">
        <v>77</v>
      </c>
      <c r="I92" s="85" t="s">
        <v>77</v>
      </c>
      <c r="J92" s="82" t="s">
        <v>75</v>
      </c>
      <c r="K92" s="75" t="s">
        <v>75</v>
      </c>
      <c r="L92" s="85" t="s">
        <v>75</v>
      </c>
      <c r="M92" s="82">
        <v>1</v>
      </c>
      <c r="N92" s="75">
        <v>11</v>
      </c>
      <c r="O92" s="75">
        <v>13</v>
      </c>
      <c r="P92" s="75">
        <v>5</v>
      </c>
      <c r="Q92" s="410"/>
    </row>
    <row r="93" spans="1:17" ht="31.35" customHeight="1" thickBot="1" x14ac:dyDescent="0.35">
      <c r="A93" s="862"/>
      <c r="B93" s="842"/>
      <c r="C93" s="844"/>
      <c r="D93" s="579" t="s">
        <v>80</v>
      </c>
      <c r="E93" s="105"/>
      <c r="F93" s="104">
        <f t="shared" si="35"/>
        <v>0</v>
      </c>
      <c r="G93" s="105" t="s">
        <v>75</v>
      </c>
      <c r="H93" s="92" t="s">
        <v>75</v>
      </c>
      <c r="I93" s="106" t="s">
        <v>75</v>
      </c>
      <c r="J93" s="103" t="s">
        <v>75</v>
      </c>
      <c r="K93" s="92" t="s">
        <v>77</v>
      </c>
      <c r="L93" s="106" t="s">
        <v>77</v>
      </c>
      <c r="M93" s="103"/>
      <c r="N93" s="92"/>
      <c r="O93" s="92"/>
      <c r="P93" s="92"/>
      <c r="Q93" s="580"/>
    </row>
    <row r="94" spans="1:17" ht="31.35" customHeight="1" x14ac:dyDescent="0.3">
      <c r="A94" s="862"/>
      <c r="B94" s="840" t="s">
        <v>112</v>
      </c>
      <c r="C94" s="671" t="s">
        <v>113</v>
      </c>
      <c r="D94" s="51" t="s">
        <v>74</v>
      </c>
      <c r="E94" s="67"/>
      <c r="F94" s="68">
        <f t="shared" ref="F94:F95" si="36">SUM(J94:L94)</f>
        <v>0</v>
      </c>
      <c r="G94" s="211" t="s">
        <v>75</v>
      </c>
      <c r="H94" s="55" t="s">
        <v>75</v>
      </c>
      <c r="I94" s="70" t="s">
        <v>75</v>
      </c>
      <c r="J94" s="67"/>
      <c r="K94" s="55"/>
      <c r="L94" s="70"/>
      <c r="M94" s="67" t="s">
        <v>75</v>
      </c>
      <c r="N94" s="55" t="s">
        <v>75</v>
      </c>
      <c r="O94" s="55" t="s">
        <v>75</v>
      </c>
      <c r="P94" s="55" t="s">
        <v>75</v>
      </c>
      <c r="Q94" s="438" t="s">
        <v>75</v>
      </c>
    </row>
    <row r="95" spans="1:17" ht="31.35" customHeight="1" x14ac:dyDescent="0.3">
      <c r="A95" s="862"/>
      <c r="B95" s="841"/>
      <c r="C95" s="843"/>
      <c r="D95" s="72" t="s">
        <v>76</v>
      </c>
      <c r="E95" s="82"/>
      <c r="F95" s="83">
        <f t="shared" si="36"/>
        <v>0</v>
      </c>
      <c r="G95" s="212" t="s">
        <v>77</v>
      </c>
      <c r="H95" s="75" t="s">
        <v>77</v>
      </c>
      <c r="I95" s="85" t="s">
        <v>77</v>
      </c>
      <c r="J95" s="82"/>
      <c r="K95" s="75"/>
      <c r="L95" s="85"/>
      <c r="M95" s="82" t="s">
        <v>75</v>
      </c>
      <c r="N95" s="75" t="s">
        <v>75</v>
      </c>
      <c r="O95" s="75" t="s">
        <v>75</v>
      </c>
      <c r="P95" s="75" t="s">
        <v>75</v>
      </c>
      <c r="Q95" s="410" t="s">
        <v>75</v>
      </c>
    </row>
    <row r="96" spans="1:17" ht="31.35" customHeight="1" x14ac:dyDescent="0.3">
      <c r="A96" s="862"/>
      <c r="B96" s="841"/>
      <c r="C96" s="843"/>
      <c r="D96" s="72" t="s">
        <v>78</v>
      </c>
      <c r="E96" s="82"/>
      <c r="F96" s="83">
        <f>SUM(G96:I96)</f>
        <v>0</v>
      </c>
      <c r="G96" s="212"/>
      <c r="H96" s="75"/>
      <c r="I96" s="85"/>
      <c r="J96" s="82" t="s">
        <v>75</v>
      </c>
      <c r="K96" s="75" t="s">
        <v>75</v>
      </c>
      <c r="L96" s="85" t="s">
        <v>75</v>
      </c>
      <c r="M96" s="82" t="s">
        <v>75</v>
      </c>
      <c r="N96" s="75" t="s">
        <v>75</v>
      </c>
      <c r="O96" s="75" t="s">
        <v>75</v>
      </c>
      <c r="P96" s="75" t="s">
        <v>75</v>
      </c>
      <c r="Q96" s="410" t="s">
        <v>75</v>
      </c>
    </row>
    <row r="97" spans="1:17" ht="31.35" customHeight="1" x14ac:dyDescent="0.3">
      <c r="A97" s="862"/>
      <c r="B97" s="841"/>
      <c r="C97" s="843"/>
      <c r="D97" s="72" t="s">
        <v>79</v>
      </c>
      <c r="E97" s="82">
        <v>75</v>
      </c>
      <c r="F97" s="83">
        <f t="shared" ref="F97:F98" si="37">SUM(M97:Q97)</f>
        <v>39</v>
      </c>
      <c r="G97" s="212" t="s">
        <v>77</v>
      </c>
      <c r="H97" s="75" t="s">
        <v>77</v>
      </c>
      <c r="I97" s="85" t="s">
        <v>77</v>
      </c>
      <c r="J97" s="82" t="s">
        <v>75</v>
      </c>
      <c r="K97" s="75" t="s">
        <v>75</v>
      </c>
      <c r="L97" s="85" t="s">
        <v>75</v>
      </c>
      <c r="M97" s="578">
        <v>10</v>
      </c>
      <c r="N97" s="76">
        <v>11</v>
      </c>
      <c r="O97" s="76">
        <v>18</v>
      </c>
      <c r="P97" s="76"/>
      <c r="Q97" s="410"/>
    </row>
    <row r="98" spans="1:17" ht="31.35" customHeight="1" thickBot="1" x14ac:dyDescent="0.35">
      <c r="A98" s="862"/>
      <c r="B98" s="842"/>
      <c r="C98" s="844"/>
      <c r="D98" s="579" t="s">
        <v>80</v>
      </c>
      <c r="E98" s="103"/>
      <c r="F98" s="104">
        <f t="shared" si="37"/>
        <v>0</v>
      </c>
      <c r="G98" s="105" t="s">
        <v>75</v>
      </c>
      <c r="H98" s="92" t="s">
        <v>75</v>
      </c>
      <c r="I98" s="106" t="s">
        <v>75</v>
      </c>
      <c r="J98" s="103" t="s">
        <v>75</v>
      </c>
      <c r="K98" s="92" t="s">
        <v>77</v>
      </c>
      <c r="L98" s="106" t="s">
        <v>77</v>
      </c>
      <c r="M98" s="103"/>
      <c r="N98" s="92"/>
      <c r="O98" s="92"/>
      <c r="P98" s="92"/>
      <c r="Q98" s="580"/>
    </row>
    <row r="99" spans="1:17" ht="31.35" customHeight="1" x14ac:dyDescent="0.3">
      <c r="A99" s="862"/>
      <c r="B99" s="840" t="s">
        <v>114</v>
      </c>
      <c r="C99" s="671"/>
      <c r="D99" s="51" t="s">
        <v>74</v>
      </c>
      <c r="E99" s="211"/>
      <c r="F99" s="68">
        <f t="shared" ref="F99:F100" si="38">SUM(J99:L99)</f>
        <v>0</v>
      </c>
      <c r="G99" s="211" t="s">
        <v>75</v>
      </c>
      <c r="H99" s="55" t="s">
        <v>75</v>
      </c>
      <c r="I99" s="70" t="s">
        <v>75</v>
      </c>
      <c r="J99" s="67"/>
      <c r="K99" s="55"/>
      <c r="L99" s="70"/>
      <c r="M99" s="67" t="s">
        <v>75</v>
      </c>
      <c r="N99" s="55" t="s">
        <v>75</v>
      </c>
      <c r="O99" s="55" t="s">
        <v>75</v>
      </c>
      <c r="P99" s="55" t="s">
        <v>75</v>
      </c>
      <c r="Q99" s="438" t="s">
        <v>75</v>
      </c>
    </row>
    <row r="100" spans="1:17" ht="31.35" customHeight="1" x14ac:dyDescent="0.3">
      <c r="A100" s="862"/>
      <c r="B100" s="841"/>
      <c r="C100" s="843"/>
      <c r="D100" s="72" t="s">
        <v>76</v>
      </c>
      <c r="E100" s="212"/>
      <c r="F100" s="83">
        <f t="shared" si="38"/>
        <v>0</v>
      </c>
      <c r="G100" s="212" t="s">
        <v>77</v>
      </c>
      <c r="H100" s="75" t="s">
        <v>77</v>
      </c>
      <c r="I100" s="85" t="s">
        <v>77</v>
      </c>
      <c r="J100" s="82"/>
      <c r="K100" s="75"/>
      <c r="L100" s="85"/>
      <c r="M100" s="82" t="s">
        <v>75</v>
      </c>
      <c r="N100" s="75" t="s">
        <v>75</v>
      </c>
      <c r="O100" s="75" t="s">
        <v>75</v>
      </c>
      <c r="P100" s="75" t="s">
        <v>75</v>
      </c>
      <c r="Q100" s="410" t="s">
        <v>75</v>
      </c>
    </row>
    <row r="101" spans="1:17" ht="31.35" customHeight="1" x14ac:dyDescent="0.3">
      <c r="A101" s="862"/>
      <c r="B101" s="841"/>
      <c r="C101" s="843"/>
      <c r="D101" s="72" t="s">
        <v>78</v>
      </c>
      <c r="E101" s="212"/>
      <c r="F101" s="83">
        <f>SUM(G101:I101)</f>
        <v>0</v>
      </c>
      <c r="G101" s="212"/>
      <c r="H101" s="75"/>
      <c r="I101" s="85"/>
      <c r="J101" s="82" t="s">
        <v>75</v>
      </c>
      <c r="K101" s="75" t="s">
        <v>75</v>
      </c>
      <c r="L101" s="85" t="s">
        <v>75</v>
      </c>
      <c r="M101" s="82" t="s">
        <v>75</v>
      </c>
      <c r="N101" s="75" t="s">
        <v>75</v>
      </c>
      <c r="O101" s="75" t="s">
        <v>75</v>
      </c>
      <c r="P101" s="75" t="s">
        <v>75</v>
      </c>
      <c r="Q101" s="410" t="s">
        <v>75</v>
      </c>
    </row>
    <row r="102" spans="1:17" ht="31.35" customHeight="1" x14ac:dyDescent="0.3">
      <c r="A102" s="862"/>
      <c r="B102" s="841"/>
      <c r="C102" s="843"/>
      <c r="D102" s="72" t="s">
        <v>79</v>
      </c>
      <c r="E102" s="212">
        <v>103</v>
      </c>
      <c r="F102" s="83">
        <f t="shared" ref="F102:F103" si="39">SUM(M102:Q102)</f>
        <v>24</v>
      </c>
      <c r="G102" s="212" t="s">
        <v>77</v>
      </c>
      <c r="H102" s="75" t="s">
        <v>77</v>
      </c>
      <c r="I102" s="85" t="s">
        <v>77</v>
      </c>
      <c r="J102" s="82" t="s">
        <v>75</v>
      </c>
      <c r="K102" s="75" t="s">
        <v>75</v>
      </c>
      <c r="L102" s="85" t="s">
        <v>75</v>
      </c>
      <c r="M102" s="82"/>
      <c r="N102" s="75">
        <v>2</v>
      </c>
      <c r="O102" s="75">
        <v>17</v>
      </c>
      <c r="P102" s="75">
        <v>4</v>
      </c>
      <c r="Q102" s="410">
        <v>1</v>
      </c>
    </row>
    <row r="103" spans="1:17" ht="31.35" customHeight="1" thickBot="1" x14ac:dyDescent="0.35">
      <c r="A103" s="863"/>
      <c r="B103" s="842"/>
      <c r="C103" s="844"/>
      <c r="D103" s="579" t="s">
        <v>80</v>
      </c>
      <c r="E103" s="581"/>
      <c r="F103" s="582">
        <f t="shared" si="39"/>
        <v>0</v>
      </c>
      <c r="G103" s="105" t="s">
        <v>75</v>
      </c>
      <c r="H103" s="92" t="s">
        <v>75</v>
      </c>
      <c r="I103" s="106" t="s">
        <v>75</v>
      </c>
      <c r="J103" s="103" t="s">
        <v>75</v>
      </c>
      <c r="K103" s="92" t="s">
        <v>77</v>
      </c>
      <c r="L103" s="106" t="s">
        <v>77</v>
      </c>
      <c r="M103" s="103"/>
      <c r="N103" s="92"/>
      <c r="O103" s="92"/>
      <c r="P103" s="92"/>
      <c r="Q103" s="580"/>
    </row>
    <row r="104" spans="1:17" ht="31.35" customHeight="1" x14ac:dyDescent="0.3">
      <c r="A104" s="713" t="s">
        <v>115</v>
      </c>
      <c r="B104" s="840" t="s">
        <v>116</v>
      </c>
      <c r="C104" s="671" t="s">
        <v>117</v>
      </c>
      <c r="D104" s="51" t="s">
        <v>74</v>
      </c>
      <c r="E104" s="211" t="s">
        <v>118</v>
      </c>
      <c r="F104" s="68">
        <f t="shared" ref="F104:F105" si="40">SUM(J104:L104)</f>
        <v>60</v>
      </c>
      <c r="G104" s="211" t="s">
        <v>75</v>
      </c>
      <c r="H104" s="55" t="s">
        <v>75</v>
      </c>
      <c r="I104" s="70" t="s">
        <v>75</v>
      </c>
      <c r="J104" s="67"/>
      <c r="K104" s="55">
        <v>36</v>
      </c>
      <c r="L104" s="70">
        <v>24</v>
      </c>
      <c r="M104" s="67" t="s">
        <v>75</v>
      </c>
      <c r="N104" s="55" t="s">
        <v>75</v>
      </c>
      <c r="O104" s="55" t="s">
        <v>75</v>
      </c>
      <c r="P104" s="55" t="s">
        <v>75</v>
      </c>
      <c r="Q104" s="438" t="s">
        <v>75</v>
      </c>
    </row>
    <row r="105" spans="1:17" ht="31.35" customHeight="1" x14ac:dyDescent="0.3">
      <c r="A105" s="834"/>
      <c r="B105" s="841"/>
      <c r="C105" s="843"/>
      <c r="D105" s="72" t="s">
        <v>76</v>
      </c>
      <c r="E105" s="212"/>
      <c r="F105" s="83">
        <f t="shared" si="40"/>
        <v>0</v>
      </c>
      <c r="G105" s="212" t="s">
        <v>77</v>
      </c>
      <c r="H105" s="75" t="s">
        <v>77</v>
      </c>
      <c r="I105" s="85" t="s">
        <v>77</v>
      </c>
      <c r="J105" s="82"/>
      <c r="K105" s="75"/>
      <c r="L105" s="85"/>
      <c r="M105" s="82" t="s">
        <v>75</v>
      </c>
      <c r="N105" s="75" t="s">
        <v>75</v>
      </c>
      <c r="O105" s="75" t="s">
        <v>75</v>
      </c>
      <c r="P105" s="75" t="s">
        <v>75</v>
      </c>
      <c r="Q105" s="410" t="s">
        <v>75</v>
      </c>
    </row>
    <row r="106" spans="1:17" ht="31.35" customHeight="1" x14ac:dyDescent="0.3">
      <c r="A106" s="834"/>
      <c r="B106" s="841"/>
      <c r="C106" s="843"/>
      <c r="D106" s="72" t="s">
        <v>78</v>
      </c>
      <c r="E106" s="212">
        <v>116</v>
      </c>
      <c r="F106" s="83">
        <f>SUM(G106:I106)</f>
        <v>24</v>
      </c>
      <c r="G106" s="212">
        <v>1</v>
      </c>
      <c r="H106" s="75">
        <v>7</v>
      </c>
      <c r="I106" s="85">
        <v>16</v>
      </c>
      <c r="J106" s="82" t="s">
        <v>75</v>
      </c>
      <c r="K106" s="75" t="s">
        <v>75</v>
      </c>
      <c r="L106" s="85" t="s">
        <v>75</v>
      </c>
      <c r="M106" s="82" t="s">
        <v>75</v>
      </c>
      <c r="N106" s="75" t="s">
        <v>75</v>
      </c>
      <c r="O106" s="75" t="s">
        <v>75</v>
      </c>
      <c r="P106" s="75" t="s">
        <v>75</v>
      </c>
      <c r="Q106" s="410" t="s">
        <v>75</v>
      </c>
    </row>
    <row r="107" spans="1:17" ht="31.35" customHeight="1" x14ac:dyDescent="0.3">
      <c r="A107" s="834"/>
      <c r="B107" s="841"/>
      <c r="C107" s="843"/>
      <c r="D107" s="72" t="s">
        <v>79</v>
      </c>
      <c r="E107" s="212">
        <v>95</v>
      </c>
      <c r="F107" s="83">
        <f t="shared" ref="F107:F108" si="41">SUM(M107:Q107)</f>
        <v>996</v>
      </c>
      <c r="G107" s="212" t="s">
        <v>77</v>
      </c>
      <c r="H107" s="75" t="s">
        <v>77</v>
      </c>
      <c r="I107" s="85" t="s">
        <v>77</v>
      </c>
      <c r="J107" s="82" t="s">
        <v>75</v>
      </c>
      <c r="K107" s="75" t="s">
        <v>75</v>
      </c>
      <c r="L107" s="85" t="s">
        <v>75</v>
      </c>
      <c r="M107" s="82">
        <v>56</v>
      </c>
      <c r="N107" s="75">
        <v>411</v>
      </c>
      <c r="O107" s="75">
        <v>482</v>
      </c>
      <c r="P107" s="75">
        <v>47</v>
      </c>
      <c r="Q107" s="410"/>
    </row>
    <row r="108" spans="1:17" ht="31.35" customHeight="1" thickBot="1" x14ac:dyDescent="0.35">
      <c r="A108" s="834"/>
      <c r="B108" s="842"/>
      <c r="C108" s="844"/>
      <c r="D108" s="579" t="s">
        <v>80</v>
      </c>
      <c r="E108" s="105"/>
      <c r="F108" s="104">
        <f t="shared" si="41"/>
        <v>0</v>
      </c>
      <c r="G108" s="105" t="s">
        <v>75</v>
      </c>
      <c r="H108" s="92" t="s">
        <v>75</v>
      </c>
      <c r="I108" s="106" t="s">
        <v>75</v>
      </c>
      <c r="J108" s="103" t="s">
        <v>75</v>
      </c>
      <c r="K108" s="92" t="s">
        <v>77</v>
      </c>
      <c r="L108" s="106" t="s">
        <v>77</v>
      </c>
      <c r="M108" s="103"/>
      <c r="N108" s="92"/>
      <c r="O108" s="92"/>
      <c r="P108" s="92"/>
      <c r="Q108" s="580"/>
    </row>
    <row r="109" spans="1:17" ht="31.35" customHeight="1" x14ac:dyDescent="0.3">
      <c r="A109" s="834"/>
      <c r="B109" s="840" t="s">
        <v>474</v>
      </c>
      <c r="C109" s="735"/>
      <c r="D109" s="51" t="s">
        <v>74</v>
      </c>
      <c r="E109" s="67"/>
      <c r="F109" s="68">
        <f t="shared" ref="F109:F110" si="42">SUM(J109:L109)</f>
        <v>0</v>
      </c>
      <c r="G109" s="211" t="s">
        <v>75</v>
      </c>
      <c r="H109" s="55" t="s">
        <v>75</v>
      </c>
      <c r="I109" s="70" t="s">
        <v>75</v>
      </c>
      <c r="J109" s="67"/>
      <c r="K109" s="55"/>
      <c r="L109" s="70"/>
      <c r="M109" s="67" t="s">
        <v>75</v>
      </c>
      <c r="N109" s="55" t="s">
        <v>75</v>
      </c>
      <c r="O109" s="55" t="s">
        <v>75</v>
      </c>
      <c r="P109" s="55" t="s">
        <v>75</v>
      </c>
      <c r="Q109" s="438" t="s">
        <v>75</v>
      </c>
    </row>
    <row r="110" spans="1:17" ht="31.35" customHeight="1" x14ac:dyDescent="0.3">
      <c r="A110" s="834"/>
      <c r="B110" s="841"/>
      <c r="C110" s="836"/>
      <c r="D110" s="72" t="s">
        <v>76</v>
      </c>
      <c r="E110" s="82"/>
      <c r="F110" s="83">
        <f t="shared" si="42"/>
        <v>0</v>
      </c>
      <c r="G110" s="212" t="s">
        <v>77</v>
      </c>
      <c r="H110" s="75" t="s">
        <v>77</v>
      </c>
      <c r="I110" s="85" t="s">
        <v>77</v>
      </c>
      <c r="J110" s="82"/>
      <c r="K110" s="75"/>
      <c r="L110" s="85"/>
      <c r="M110" s="82" t="s">
        <v>75</v>
      </c>
      <c r="N110" s="75" t="s">
        <v>75</v>
      </c>
      <c r="O110" s="75" t="s">
        <v>75</v>
      </c>
      <c r="P110" s="75" t="s">
        <v>75</v>
      </c>
      <c r="Q110" s="410" t="s">
        <v>75</v>
      </c>
    </row>
    <row r="111" spans="1:17" ht="31.35" customHeight="1" x14ac:dyDescent="0.3">
      <c r="A111" s="834"/>
      <c r="B111" s="841"/>
      <c r="C111" s="836"/>
      <c r="D111" s="72" t="s">
        <v>78</v>
      </c>
      <c r="E111" s="82"/>
      <c r="F111" s="83">
        <f>SUM(G111:Q111)</f>
        <v>0</v>
      </c>
      <c r="G111" s="212"/>
      <c r="H111" s="75"/>
      <c r="I111" s="85"/>
      <c r="J111" s="82" t="s">
        <v>75</v>
      </c>
      <c r="K111" s="75" t="s">
        <v>75</v>
      </c>
      <c r="L111" s="85" t="s">
        <v>75</v>
      </c>
      <c r="M111" s="82" t="s">
        <v>75</v>
      </c>
      <c r="N111" s="75" t="s">
        <v>75</v>
      </c>
      <c r="O111" s="75" t="s">
        <v>75</v>
      </c>
      <c r="P111" s="75" t="s">
        <v>75</v>
      </c>
      <c r="Q111" s="410" t="s">
        <v>75</v>
      </c>
    </row>
    <row r="112" spans="1:17" ht="31.35" customHeight="1" x14ac:dyDescent="0.3">
      <c r="A112" s="834"/>
      <c r="B112" s="841"/>
      <c r="C112" s="836"/>
      <c r="D112" s="72" t="s">
        <v>79</v>
      </c>
      <c r="E112" s="82"/>
      <c r="F112" s="83">
        <f t="shared" ref="F112:F113" si="43">SUM(M112:Q112)</f>
        <v>0</v>
      </c>
      <c r="G112" s="212" t="s">
        <v>77</v>
      </c>
      <c r="H112" s="75" t="s">
        <v>77</v>
      </c>
      <c r="I112" s="85" t="s">
        <v>77</v>
      </c>
      <c r="J112" s="82" t="s">
        <v>75</v>
      </c>
      <c r="K112" s="75" t="s">
        <v>75</v>
      </c>
      <c r="L112" s="85" t="s">
        <v>75</v>
      </c>
      <c r="M112" s="578"/>
      <c r="N112" s="76"/>
      <c r="O112" s="76"/>
      <c r="P112" s="76"/>
      <c r="Q112" s="410"/>
    </row>
    <row r="113" spans="1:17" ht="31.35" customHeight="1" thickBot="1" x14ac:dyDescent="0.35">
      <c r="A113" s="834"/>
      <c r="B113" s="842"/>
      <c r="C113" s="837"/>
      <c r="D113" s="579" t="s">
        <v>80</v>
      </c>
      <c r="E113" s="103"/>
      <c r="F113" s="104">
        <f t="shared" si="43"/>
        <v>0</v>
      </c>
      <c r="G113" s="105" t="s">
        <v>75</v>
      </c>
      <c r="H113" s="92" t="s">
        <v>75</v>
      </c>
      <c r="I113" s="106" t="s">
        <v>75</v>
      </c>
      <c r="J113" s="103" t="s">
        <v>75</v>
      </c>
      <c r="K113" s="92" t="s">
        <v>77</v>
      </c>
      <c r="L113" s="106" t="s">
        <v>77</v>
      </c>
      <c r="M113" s="103"/>
      <c r="N113" s="92"/>
      <c r="O113" s="92"/>
      <c r="P113" s="92"/>
      <c r="Q113" s="580"/>
    </row>
    <row r="114" spans="1:17" ht="31.35" customHeight="1" x14ac:dyDescent="0.3">
      <c r="A114" s="834"/>
      <c r="B114" s="840" t="s">
        <v>119</v>
      </c>
      <c r="C114" s="671" t="s">
        <v>120</v>
      </c>
      <c r="D114" s="51" t="s">
        <v>74</v>
      </c>
      <c r="E114" s="211"/>
      <c r="F114" s="68">
        <f t="shared" ref="F114:F115" si="44">SUM(J114:L114)</f>
        <v>0</v>
      </c>
      <c r="G114" s="211" t="s">
        <v>75</v>
      </c>
      <c r="H114" s="55" t="s">
        <v>75</v>
      </c>
      <c r="I114" s="70" t="s">
        <v>75</v>
      </c>
      <c r="J114" s="67"/>
      <c r="K114" s="55"/>
      <c r="L114" s="70"/>
      <c r="M114" s="67" t="s">
        <v>75</v>
      </c>
      <c r="N114" s="55" t="s">
        <v>75</v>
      </c>
      <c r="O114" s="55" t="s">
        <v>75</v>
      </c>
      <c r="P114" s="55" t="s">
        <v>75</v>
      </c>
      <c r="Q114" s="438" t="s">
        <v>75</v>
      </c>
    </row>
    <row r="115" spans="1:17" ht="31.35" customHeight="1" x14ac:dyDescent="0.3">
      <c r="A115" s="834"/>
      <c r="B115" s="841"/>
      <c r="C115" s="843"/>
      <c r="D115" s="72" t="s">
        <v>76</v>
      </c>
      <c r="E115" s="212"/>
      <c r="F115" s="83">
        <f t="shared" si="44"/>
        <v>0</v>
      </c>
      <c r="G115" s="212" t="s">
        <v>77</v>
      </c>
      <c r="H115" s="75" t="s">
        <v>77</v>
      </c>
      <c r="I115" s="85" t="s">
        <v>77</v>
      </c>
      <c r="J115" s="82"/>
      <c r="K115" s="75"/>
      <c r="L115" s="85"/>
      <c r="M115" s="82" t="s">
        <v>75</v>
      </c>
      <c r="N115" s="75" t="s">
        <v>75</v>
      </c>
      <c r="O115" s="75" t="s">
        <v>75</v>
      </c>
      <c r="P115" s="75" t="s">
        <v>75</v>
      </c>
      <c r="Q115" s="410" t="s">
        <v>75</v>
      </c>
    </row>
    <row r="116" spans="1:17" ht="31.35" customHeight="1" x14ac:dyDescent="0.3">
      <c r="A116" s="834"/>
      <c r="B116" s="841"/>
      <c r="C116" s="843"/>
      <c r="D116" s="72" t="s">
        <v>78</v>
      </c>
      <c r="E116" s="212"/>
      <c r="F116" s="83">
        <f>SUM(G116:I116)</f>
        <v>0</v>
      </c>
      <c r="G116" s="212"/>
      <c r="H116" s="75"/>
      <c r="I116" s="85"/>
      <c r="J116" s="82" t="s">
        <v>75</v>
      </c>
      <c r="K116" s="75" t="s">
        <v>75</v>
      </c>
      <c r="L116" s="85" t="s">
        <v>75</v>
      </c>
      <c r="M116" s="82" t="s">
        <v>75</v>
      </c>
      <c r="N116" s="75" t="s">
        <v>75</v>
      </c>
      <c r="O116" s="75" t="s">
        <v>75</v>
      </c>
      <c r="P116" s="75" t="s">
        <v>75</v>
      </c>
      <c r="Q116" s="410" t="s">
        <v>75</v>
      </c>
    </row>
    <row r="117" spans="1:17" ht="31.35" customHeight="1" x14ac:dyDescent="0.3">
      <c r="A117" s="834"/>
      <c r="B117" s="841"/>
      <c r="C117" s="843"/>
      <c r="D117" s="72" t="s">
        <v>79</v>
      </c>
      <c r="E117" s="212">
        <v>106.7</v>
      </c>
      <c r="F117" s="83">
        <f t="shared" ref="F117:F118" si="45">SUM(M117:Q117)</f>
        <v>38</v>
      </c>
      <c r="G117" s="212" t="s">
        <v>77</v>
      </c>
      <c r="H117" s="75" t="s">
        <v>77</v>
      </c>
      <c r="I117" s="85" t="s">
        <v>77</v>
      </c>
      <c r="J117" s="82" t="s">
        <v>75</v>
      </c>
      <c r="K117" s="75" t="s">
        <v>75</v>
      </c>
      <c r="L117" s="85" t="s">
        <v>75</v>
      </c>
      <c r="M117" s="82">
        <v>3</v>
      </c>
      <c r="N117" s="75">
        <v>8</v>
      </c>
      <c r="O117" s="75">
        <v>11</v>
      </c>
      <c r="P117" s="75">
        <v>14</v>
      </c>
      <c r="Q117" s="410">
        <v>2</v>
      </c>
    </row>
    <row r="118" spans="1:17" ht="31.35" customHeight="1" thickBot="1" x14ac:dyDescent="0.35">
      <c r="A118" s="834"/>
      <c r="B118" s="842"/>
      <c r="C118" s="844"/>
      <c r="D118" s="579" t="s">
        <v>80</v>
      </c>
      <c r="E118" s="581"/>
      <c r="F118" s="582">
        <f t="shared" si="45"/>
        <v>0</v>
      </c>
      <c r="G118" s="105" t="s">
        <v>75</v>
      </c>
      <c r="H118" s="92" t="s">
        <v>75</v>
      </c>
      <c r="I118" s="106" t="s">
        <v>75</v>
      </c>
      <c r="J118" s="103" t="s">
        <v>75</v>
      </c>
      <c r="K118" s="92" t="s">
        <v>77</v>
      </c>
      <c r="L118" s="106" t="s">
        <v>77</v>
      </c>
      <c r="M118" s="103"/>
      <c r="N118" s="92"/>
      <c r="O118" s="92"/>
      <c r="P118" s="92"/>
      <c r="Q118" s="580"/>
    </row>
    <row r="119" spans="1:17" ht="31.35" customHeight="1" x14ac:dyDescent="0.3">
      <c r="A119" s="834"/>
      <c r="B119" s="840" t="s">
        <v>121</v>
      </c>
      <c r="C119" s="671" t="s">
        <v>122</v>
      </c>
      <c r="D119" s="51" t="s">
        <v>74</v>
      </c>
      <c r="E119" s="211"/>
      <c r="F119" s="68">
        <f t="shared" ref="F119:F120" si="46">SUM(J119:L119)</f>
        <v>0</v>
      </c>
      <c r="G119" s="211" t="s">
        <v>75</v>
      </c>
      <c r="H119" s="55" t="s">
        <v>75</v>
      </c>
      <c r="I119" s="70" t="s">
        <v>75</v>
      </c>
      <c r="J119" s="67"/>
      <c r="K119" s="55"/>
      <c r="L119" s="70"/>
      <c r="M119" s="67" t="s">
        <v>75</v>
      </c>
      <c r="N119" s="55" t="s">
        <v>75</v>
      </c>
      <c r="O119" s="55" t="s">
        <v>75</v>
      </c>
      <c r="P119" s="55" t="s">
        <v>75</v>
      </c>
      <c r="Q119" s="438" t="s">
        <v>75</v>
      </c>
    </row>
    <row r="120" spans="1:17" ht="31.35" customHeight="1" x14ac:dyDescent="0.3">
      <c r="A120" s="834"/>
      <c r="B120" s="841"/>
      <c r="C120" s="843"/>
      <c r="D120" s="72" t="s">
        <v>76</v>
      </c>
      <c r="E120" s="212"/>
      <c r="F120" s="83">
        <f t="shared" si="46"/>
        <v>0</v>
      </c>
      <c r="G120" s="212" t="s">
        <v>77</v>
      </c>
      <c r="H120" s="75" t="s">
        <v>77</v>
      </c>
      <c r="I120" s="85" t="s">
        <v>77</v>
      </c>
      <c r="J120" s="82"/>
      <c r="K120" s="75"/>
      <c r="L120" s="85"/>
      <c r="M120" s="82" t="s">
        <v>75</v>
      </c>
      <c r="N120" s="75" t="s">
        <v>75</v>
      </c>
      <c r="O120" s="75" t="s">
        <v>75</v>
      </c>
      <c r="P120" s="75" t="s">
        <v>75</v>
      </c>
      <c r="Q120" s="410" t="s">
        <v>75</v>
      </c>
    </row>
    <row r="121" spans="1:17" ht="31.35" customHeight="1" x14ac:dyDescent="0.3">
      <c r="A121" s="834"/>
      <c r="B121" s="841"/>
      <c r="C121" s="843"/>
      <c r="D121" s="72" t="s">
        <v>78</v>
      </c>
      <c r="E121" s="212"/>
      <c r="F121" s="83">
        <f>SUM(G121:I121)</f>
        <v>0</v>
      </c>
      <c r="G121" s="212"/>
      <c r="H121" s="75"/>
      <c r="I121" s="85"/>
      <c r="J121" s="82" t="s">
        <v>75</v>
      </c>
      <c r="K121" s="75" t="s">
        <v>75</v>
      </c>
      <c r="L121" s="85" t="s">
        <v>75</v>
      </c>
      <c r="M121" s="82" t="s">
        <v>75</v>
      </c>
      <c r="N121" s="75" t="s">
        <v>75</v>
      </c>
      <c r="O121" s="75" t="s">
        <v>75</v>
      </c>
      <c r="P121" s="75" t="s">
        <v>75</v>
      </c>
      <c r="Q121" s="410" t="s">
        <v>75</v>
      </c>
    </row>
    <row r="122" spans="1:17" ht="31.35" customHeight="1" x14ac:dyDescent="0.3">
      <c r="A122" s="834"/>
      <c r="B122" s="841"/>
      <c r="C122" s="843"/>
      <c r="D122" s="72" t="s">
        <v>79</v>
      </c>
      <c r="E122" s="212">
        <v>127</v>
      </c>
      <c r="F122" s="83">
        <f t="shared" ref="F122:F123" si="47">SUM(M122:Q122)</f>
        <v>36</v>
      </c>
      <c r="G122" s="212" t="s">
        <v>77</v>
      </c>
      <c r="H122" s="75" t="s">
        <v>77</v>
      </c>
      <c r="I122" s="85" t="s">
        <v>77</v>
      </c>
      <c r="J122" s="82" t="s">
        <v>75</v>
      </c>
      <c r="K122" s="75" t="s">
        <v>75</v>
      </c>
      <c r="L122" s="85" t="s">
        <v>75</v>
      </c>
      <c r="M122" s="82">
        <v>1</v>
      </c>
      <c r="N122" s="75">
        <v>6</v>
      </c>
      <c r="O122" s="75">
        <v>9</v>
      </c>
      <c r="P122" s="75">
        <v>12</v>
      </c>
      <c r="Q122" s="410">
        <v>8</v>
      </c>
    </row>
    <row r="123" spans="1:17" ht="31.35" customHeight="1" thickBot="1" x14ac:dyDescent="0.35">
      <c r="A123" s="834"/>
      <c r="B123" s="842"/>
      <c r="C123" s="844"/>
      <c r="D123" s="579" t="s">
        <v>80</v>
      </c>
      <c r="E123" s="105"/>
      <c r="F123" s="104">
        <f t="shared" si="47"/>
        <v>0</v>
      </c>
      <c r="G123" s="105" t="s">
        <v>75</v>
      </c>
      <c r="H123" s="92" t="s">
        <v>75</v>
      </c>
      <c r="I123" s="106" t="s">
        <v>75</v>
      </c>
      <c r="J123" s="103" t="s">
        <v>75</v>
      </c>
      <c r="K123" s="92" t="s">
        <v>77</v>
      </c>
      <c r="L123" s="106" t="s">
        <v>77</v>
      </c>
      <c r="M123" s="103"/>
      <c r="N123" s="92"/>
      <c r="O123" s="92"/>
      <c r="P123" s="92"/>
      <c r="Q123" s="580"/>
    </row>
    <row r="124" spans="1:17" ht="31.35" customHeight="1" x14ac:dyDescent="0.3">
      <c r="A124" s="834"/>
      <c r="B124" s="840" t="s">
        <v>123</v>
      </c>
      <c r="C124" s="671" t="s">
        <v>124</v>
      </c>
      <c r="D124" s="51" t="s">
        <v>74</v>
      </c>
      <c r="E124" s="67"/>
      <c r="F124" s="68">
        <f t="shared" ref="F124:F125" si="48">SUM(J124:L124)</f>
        <v>0</v>
      </c>
      <c r="G124" s="211" t="s">
        <v>75</v>
      </c>
      <c r="H124" s="55" t="s">
        <v>75</v>
      </c>
      <c r="I124" s="70" t="s">
        <v>75</v>
      </c>
      <c r="J124" s="67"/>
      <c r="K124" s="55"/>
      <c r="L124" s="70"/>
      <c r="M124" s="67" t="s">
        <v>75</v>
      </c>
      <c r="N124" s="55" t="s">
        <v>75</v>
      </c>
      <c r="O124" s="55" t="s">
        <v>75</v>
      </c>
      <c r="P124" s="55" t="s">
        <v>75</v>
      </c>
      <c r="Q124" s="438" t="s">
        <v>75</v>
      </c>
    </row>
    <row r="125" spans="1:17" ht="31.35" customHeight="1" x14ac:dyDescent="0.3">
      <c r="A125" s="834"/>
      <c r="B125" s="841"/>
      <c r="C125" s="843"/>
      <c r="D125" s="72" t="s">
        <v>76</v>
      </c>
      <c r="E125" s="82"/>
      <c r="F125" s="83">
        <f t="shared" si="48"/>
        <v>0</v>
      </c>
      <c r="G125" s="212" t="s">
        <v>77</v>
      </c>
      <c r="H125" s="75" t="s">
        <v>77</v>
      </c>
      <c r="I125" s="85" t="s">
        <v>77</v>
      </c>
      <c r="J125" s="82"/>
      <c r="K125" s="75"/>
      <c r="L125" s="85"/>
      <c r="M125" s="82" t="s">
        <v>75</v>
      </c>
      <c r="N125" s="75" t="s">
        <v>75</v>
      </c>
      <c r="O125" s="75" t="s">
        <v>75</v>
      </c>
      <c r="P125" s="75" t="s">
        <v>75</v>
      </c>
      <c r="Q125" s="410" t="s">
        <v>75</v>
      </c>
    </row>
    <row r="126" spans="1:17" ht="31.35" customHeight="1" x14ac:dyDescent="0.3">
      <c r="A126" s="834"/>
      <c r="B126" s="841"/>
      <c r="C126" s="843"/>
      <c r="D126" s="72" t="s">
        <v>78</v>
      </c>
      <c r="E126" s="82"/>
      <c r="F126" s="83">
        <f>SUM(G126:Q126)</f>
        <v>0</v>
      </c>
      <c r="G126" s="212"/>
      <c r="H126" s="75"/>
      <c r="I126" s="85"/>
      <c r="J126" s="82" t="s">
        <v>75</v>
      </c>
      <c r="K126" s="75" t="s">
        <v>75</v>
      </c>
      <c r="L126" s="85" t="s">
        <v>75</v>
      </c>
      <c r="M126" s="82" t="s">
        <v>75</v>
      </c>
      <c r="N126" s="75" t="s">
        <v>75</v>
      </c>
      <c r="O126" s="75" t="s">
        <v>75</v>
      </c>
      <c r="P126" s="75" t="s">
        <v>75</v>
      </c>
      <c r="Q126" s="410" t="s">
        <v>75</v>
      </c>
    </row>
    <row r="127" spans="1:17" ht="31.35" customHeight="1" x14ac:dyDescent="0.3">
      <c r="A127" s="834"/>
      <c r="B127" s="841"/>
      <c r="C127" s="843"/>
      <c r="D127" s="72" t="s">
        <v>79</v>
      </c>
      <c r="E127" s="82">
        <v>77.5</v>
      </c>
      <c r="F127" s="83">
        <f t="shared" ref="F127:F128" si="49">SUM(M127:Q127)</f>
        <v>8</v>
      </c>
      <c r="G127" s="212" t="s">
        <v>77</v>
      </c>
      <c r="H127" s="75" t="s">
        <v>77</v>
      </c>
      <c r="I127" s="85" t="s">
        <v>77</v>
      </c>
      <c r="J127" s="82" t="s">
        <v>75</v>
      </c>
      <c r="K127" s="75" t="s">
        <v>75</v>
      </c>
      <c r="L127" s="85" t="s">
        <v>75</v>
      </c>
      <c r="M127" s="578">
        <v>2</v>
      </c>
      <c r="N127" s="76">
        <v>3</v>
      </c>
      <c r="O127" s="76">
        <v>2</v>
      </c>
      <c r="P127" s="76">
        <v>1</v>
      </c>
      <c r="Q127" s="410"/>
    </row>
    <row r="128" spans="1:17" ht="31.35" customHeight="1" thickBot="1" x14ac:dyDescent="0.35">
      <c r="A128" s="834"/>
      <c r="B128" s="842"/>
      <c r="C128" s="844"/>
      <c r="D128" s="579" t="s">
        <v>80</v>
      </c>
      <c r="E128" s="103"/>
      <c r="F128" s="104">
        <f t="shared" si="49"/>
        <v>0</v>
      </c>
      <c r="G128" s="105" t="s">
        <v>75</v>
      </c>
      <c r="H128" s="92" t="s">
        <v>75</v>
      </c>
      <c r="I128" s="106" t="s">
        <v>75</v>
      </c>
      <c r="J128" s="103" t="s">
        <v>75</v>
      </c>
      <c r="K128" s="92" t="s">
        <v>77</v>
      </c>
      <c r="L128" s="106" t="s">
        <v>77</v>
      </c>
      <c r="M128" s="103"/>
      <c r="N128" s="92"/>
      <c r="O128" s="92"/>
      <c r="P128" s="92"/>
      <c r="Q128" s="580"/>
    </row>
    <row r="129" spans="1:17" ht="31.35" customHeight="1" x14ac:dyDescent="0.3">
      <c r="A129" s="834"/>
      <c r="B129" s="840" t="s">
        <v>125</v>
      </c>
      <c r="C129" s="671" t="s">
        <v>126</v>
      </c>
      <c r="D129" s="51" t="s">
        <v>74</v>
      </c>
      <c r="E129" s="211"/>
      <c r="F129" s="68">
        <f t="shared" ref="F129:F130" si="50">SUM(J129:L129)</f>
        <v>0</v>
      </c>
      <c r="G129" s="211" t="s">
        <v>75</v>
      </c>
      <c r="H129" s="55" t="s">
        <v>75</v>
      </c>
      <c r="I129" s="70" t="s">
        <v>75</v>
      </c>
      <c r="J129" s="67"/>
      <c r="K129" s="55"/>
      <c r="L129" s="70"/>
      <c r="M129" s="67" t="s">
        <v>75</v>
      </c>
      <c r="N129" s="55" t="s">
        <v>75</v>
      </c>
      <c r="O129" s="55" t="s">
        <v>75</v>
      </c>
      <c r="P129" s="55" t="s">
        <v>75</v>
      </c>
      <c r="Q129" s="438" t="s">
        <v>75</v>
      </c>
    </row>
    <row r="130" spans="1:17" ht="31.35" customHeight="1" x14ac:dyDescent="0.3">
      <c r="A130" s="834"/>
      <c r="B130" s="841"/>
      <c r="C130" s="843"/>
      <c r="D130" s="72" t="s">
        <v>76</v>
      </c>
      <c r="E130" s="212"/>
      <c r="F130" s="83">
        <f t="shared" si="50"/>
        <v>0</v>
      </c>
      <c r="G130" s="212" t="s">
        <v>77</v>
      </c>
      <c r="H130" s="75" t="s">
        <v>77</v>
      </c>
      <c r="I130" s="85" t="s">
        <v>77</v>
      </c>
      <c r="J130" s="82"/>
      <c r="K130" s="75"/>
      <c r="L130" s="85"/>
      <c r="M130" s="82" t="s">
        <v>75</v>
      </c>
      <c r="N130" s="75" t="s">
        <v>75</v>
      </c>
      <c r="O130" s="75" t="s">
        <v>75</v>
      </c>
      <c r="P130" s="75" t="s">
        <v>75</v>
      </c>
      <c r="Q130" s="410" t="s">
        <v>75</v>
      </c>
    </row>
    <row r="131" spans="1:17" ht="31.35" customHeight="1" x14ac:dyDescent="0.3">
      <c r="A131" s="834"/>
      <c r="B131" s="841"/>
      <c r="C131" s="843"/>
      <c r="D131" s="72" t="s">
        <v>78</v>
      </c>
      <c r="E131" s="212"/>
      <c r="F131" s="83">
        <f>SUM(G131:Q131)</f>
        <v>0</v>
      </c>
      <c r="G131" s="212"/>
      <c r="H131" s="75"/>
      <c r="I131" s="85"/>
      <c r="J131" s="82" t="s">
        <v>75</v>
      </c>
      <c r="K131" s="75" t="s">
        <v>75</v>
      </c>
      <c r="L131" s="85" t="s">
        <v>75</v>
      </c>
      <c r="M131" s="82" t="s">
        <v>75</v>
      </c>
      <c r="N131" s="75" t="s">
        <v>75</v>
      </c>
      <c r="O131" s="75" t="s">
        <v>75</v>
      </c>
      <c r="P131" s="75" t="s">
        <v>75</v>
      </c>
      <c r="Q131" s="410" t="s">
        <v>75</v>
      </c>
    </row>
    <row r="132" spans="1:17" ht="31.35" customHeight="1" x14ac:dyDescent="0.3">
      <c r="A132" s="834"/>
      <c r="B132" s="841"/>
      <c r="C132" s="843"/>
      <c r="D132" s="72" t="s">
        <v>79</v>
      </c>
      <c r="E132" s="212">
        <v>86.4</v>
      </c>
      <c r="F132" s="83">
        <f t="shared" ref="F132:F133" si="51">SUM(M132:Q132)</f>
        <v>14</v>
      </c>
      <c r="G132" s="212" t="s">
        <v>77</v>
      </c>
      <c r="H132" s="75" t="s">
        <v>77</v>
      </c>
      <c r="I132" s="85" t="s">
        <v>77</v>
      </c>
      <c r="J132" s="82" t="s">
        <v>75</v>
      </c>
      <c r="K132" s="75" t="s">
        <v>75</v>
      </c>
      <c r="L132" s="85" t="s">
        <v>75</v>
      </c>
      <c r="M132" s="82">
        <v>2</v>
      </c>
      <c r="N132" s="75">
        <v>5</v>
      </c>
      <c r="O132" s="75">
        <v>4</v>
      </c>
      <c r="P132" s="75">
        <v>3</v>
      </c>
      <c r="Q132" s="410"/>
    </row>
    <row r="133" spans="1:17" ht="31.35" customHeight="1" thickBot="1" x14ac:dyDescent="0.35">
      <c r="A133" s="834"/>
      <c r="B133" s="842"/>
      <c r="C133" s="844"/>
      <c r="D133" s="579" t="s">
        <v>80</v>
      </c>
      <c r="E133" s="581"/>
      <c r="F133" s="582">
        <f t="shared" si="51"/>
        <v>0</v>
      </c>
      <c r="G133" s="105" t="s">
        <v>75</v>
      </c>
      <c r="H133" s="92" t="s">
        <v>75</v>
      </c>
      <c r="I133" s="106" t="s">
        <v>75</v>
      </c>
      <c r="J133" s="103" t="s">
        <v>75</v>
      </c>
      <c r="K133" s="92" t="s">
        <v>77</v>
      </c>
      <c r="L133" s="106" t="s">
        <v>77</v>
      </c>
      <c r="M133" s="103"/>
      <c r="N133" s="92"/>
      <c r="O133" s="92"/>
      <c r="P133" s="92"/>
      <c r="Q133" s="580"/>
    </row>
    <row r="134" spans="1:17" ht="31.35" customHeight="1" x14ac:dyDescent="0.3">
      <c r="A134" s="834"/>
      <c r="B134" s="840" t="s">
        <v>127</v>
      </c>
      <c r="C134" s="671" t="s">
        <v>128</v>
      </c>
      <c r="D134" s="51" t="s">
        <v>74</v>
      </c>
      <c r="E134" s="211"/>
      <c r="F134" s="68">
        <f t="shared" ref="F134:F135" si="52">SUM(J134:L134)</f>
        <v>0</v>
      </c>
      <c r="G134" s="211" t="s">
        <v>75</v>
      </c>
      <c r="H134" s="55" t="s">
        <v>75</v>
      </c>
      <c r="I134" s="70" t="s">
        <v>75</v>
      </c>
      <c r="J134" s="67"/>
      <c r="K134" s="55"/>
      <c r="L134" s="70"/>
      <c r="M134" s="67" t="s">
        <v>75</v>
      </c>
      <c r="N134" s="55" t="s">
        <v>75</v>
      </c>
      <c r="O134" s="55" t="s">
        <v>75</v>
      </c>
      <c r="P134" s="55" t="s">
        <v>75</v>
      </c>
      <c r="Q134" s="438" t="s">
        <v>75</v>
      </c>
    </row>
    <row r="135" spans="1:17" ht="31.35" customHeight="1" x14ac:dyDescent="0.3">
      <c r="A135" s="834"/>
      <c r="B135" s="841"/>
      <c r="C135" s="843"/>
      <c r="D135" s="72" t="s">
        <v>76</v>
      </c>
      <c r="E135" s="212"/>
      <c r="F135" s="83">
        <f t="shared" si="52"/>
        <v>0</v>
      </c>
      <c r="G135" s="212" t="s">
        <v>77</v>
      </c>
      <c r="H135" s="75" t="s">
        <v>77</v>
      </c>
      <c r="I135" s="85" t="s">
        <v>77</v>
      </c>
      <c r="J135" s="82"/>
      <c r="K135" s="75"/>
      <c r="L135" s="85"/>
      <c r="M135" s="82" t="s">
        <v>75</v>
      </c>
      <c r="N135" s="75" t="s">
        <v>75</v>
      </c>
      <c r="O135" s="75" t="s">
        <v>75</v>
      </c>
      <c r="P135" s="75" t="s">
        <v>75</v>
      </c>
      <c r="Q135" s="410" t="s">
        <v>75</v>
      </c>
    </row>
    <row r="136" spans="1:17" ht="31.35" customHeight="1" x14ac:dyDescent="0.3">
      <c r="A136" s="834"/>
      <c r="B136" s="841"/>
      <c r="C136" s="843"/>
      <c r="D136" s="72" t="s">
        <v>78</v>
      </c>
      <c r="E136" s="212"/>
      <c r="F136" s="83">
        <f>SUM(G136:Q136)</f>
        <v>0</v>
      </c>
      <c r="G136" s="212"/>
      <c r="H136" s="75"/>
      <c r="I136" s="85"/>
      <c r="J136" s="82" t="s">
        <v>75</v>
      </c>
      <c r="K136" s="75" t="s">
        <v>75</v>
      </c>
      <c r="L136" s="85" t="s">
        <v>75</v>
      </c>
      <c r="M136" s="82" t="s">
        <v>75</v>
      </c>
      <c r="N136" s="75" t="s">
        <v>75</v>
      </c>
      <c r="O136" s="75" t="s">
        <v>75</v>
      </c>
      <c r="P136" s="75" t="s">
        <v>75</v>
      </c>
      <c r="Q136" s="410" t="s">
        <v>75</v>
      </c>
    </row>
    <row r="137" spans="1:17" ht="31.35" customHeight="1" x14ac:dyDescent="0.3">
      <c r="A137" s="834"/>
      <c r="B137" s="841"/>
      <c r="C137" s="843"/>
      <c r="D137" s="72" t="s">
        <v>79</v>
      </c>
      <c r="E137" s="212">
        <v>75</v>
      </c>
      <c r="F137" s="83">
        <f t="shared" ref="F137:F138" si="53">SUM(M137:Q137)</f>
        <v>2</v>
      </c>
      <c r="G137" s="212" t="s">
        <v>77</v>
      </c>
      <c r="H137" s="75" t="s">
        <v>77</v>
      </c>
      <c r="I137" s="85" t="s">
        <v>77</v>
      </c>
      <c r="J137" s="82" t="s">
        <v>75</v>
      </c>
      <c r="K137" s="75" t="s">
        <v>75</v>
      </c>
      <c r="L137" s="85" t="s">
        <v>75</v>
      </c>
      <c r="M137" s="82"/>
      <c r="N137" s="75">
        <v>2</v>
      </c>
      <c r="O137" s="75"/>
      <c r="P137" s="75"/>
      <c r="Q137" s="410"/>
    </row>
    <row r="138" spans="1:17" ht="31.35" customHeight="1" thickBot="1" x14ac:dyDescent="0.35">
      <c r="A138" s="834"/>
      <c r="B138" s="842"/>
      <c r="C138" s="844"/>
      <c r="D138" s="579" t="s">
        <v>80</v>
      </c>
      <c r="E138" s="105"/>
      <c r="F138" s="104">
        <f t="shared" si="53"/>
        <v>0</v>
      </c>
      <c r="G138" s="105" t="s">
        <v>75</v>
      </c>
      <c r="H138" s="92" t="s">
        <v>75</v>
      </c>
      <c r="I138" s="106" t="s">
        <v>75</v>
      </c>
      <c r="J138" s="103" t="s">
        <v>75</v>
      </c>
      <c r="K138" s="92" t="s">
        <v>77</v>
      </c>
      <c r="L138" s="106" t="s">
        <v>77</v>
      </c>
      <c r="M138" s="103"/>
      <c r="N138" s="92"/>
      <c r="O138" s="92"/>
      <c r="P138" s="92"/>
      <c r="Q138" s="580"/>
    </row>
    <row r="139" spans="1:17" ht="31.35" customHeight="1" x14ac:dyDescent="0.3">
      <c r="A139" s="834"/>
      <c r="B139" s="840" t="s">
        <v>129</v>
      </c>
      <c r="C139" s="671" t="s">
        <v>130</v>
      </c>
      <c r="D139" s="51" t="s">
        <v>74</v>
      </c>
      <c r="E139" s="67"/>
      <c r="F139" s="68">
        <f t="shared" ref="F139:F140" si="54">SUM(J139:L139)</f>
        <v>0</v>
      </c>
      <c r="G139" s="211" t="s">
        <v>75</v>
      </c>
      <c r="H139" s="55" t="s">
        <v>75</v>
      </c>
      <c r="I139" s="70" t="s">
        <v>75</v>
      </c>
      <c r="J139" s="67"/>
      <c r="K139" s="55"/>
      <c r="L139" s="70"/>
      <c r="M139" s="67" t="s">
        <v>75</v>
      </c>
      <c r="N139" s="55" t="s">
        <v>75</v>
      </c>
      <c r="O139" s="55" t="s">
        <v>75</v>
      </c>
      <c r="P139" s="55" t="s">
        <v>75</v>
      </c>
      <c r="Q139" s="438" t="s">
        <v>75</v>
      </c>
    </row>
    <row r="140" spans="1:17" ht="31.35" customHeight="1" x14ac:dyDescent="0.3">
      <c r="A140" s="834"/>
      <c r="B140" s="841"/>
      <c r="C140" s="843"/>
      <c r="D140" s="72" t="s">
        <v>76</v>
      </c>
      <c r="E140" s="82"/>
      <c r="F140" s="83">
        <f t="shared" si="54"/>
        <v>0</v>
      </c>
      <c r="G140" s="212" t="s">
        <v>77</v>
      </c>
      <c r="H140" s="75" t="s">
        <v>77</v>
      </c>
      <c r="I140" s="85" t="s">
        <v>77</v>
      </c>
      <c r="J140" s="82"/>
      <c r="K140" s="75"/>
      <c r="L140" s="85"/>
      <c r="M140" s="82" t="s">
        <v>75</v>
      </c>
      <c r="N140" s="75" t="s">
        <v>75</v>
      </c>
      <c r="O140" s="75" t="s">
        <v>75</v>
      </c>
      <c r="P140" s="75" t="s">
        <v>75</v>
      </c>
      <c r="Q140" s="410" t="s">
        <v>75</v>
      </c>
    </row>
    <row r="141" spans="1:17" ht="31.35" customHeight="1" x14ac:dyDescent="0.3">
      <c r="A141" s="834"/>
      <c r="B141" s="841"/>
      <c r="C141" s="843"/>
      <c r="D141" s="72" t="s">
        <v>78</v>
      </c>
      <c r="E141" s="82"/>
      <c r="F141" s="83">
        <f>SUM(G141:Q141)</f>
        <v>0</v>
      </c>
      <c r="G141" s="212"/>
      <c r="H141" s="75"/>
      <c r="I141" s="85"/>
      <c r="J141" s="82" t="s">
        <v>75</v>
      </c>
      <c r="K141" s="75" t="s">
        <v>75</v>
      </c>
      <c r="L141" s="85" t="s">
        <v>75</v>
      </c>
      <c r="M141" s="82" t="s">
        <v>75</v>
      </c>
      <c r="N141" s="75" t="s">
        <v>75</v>
      </c>
      <c r="O141" s="75" t="s">
        <v>75</v>
      </c>
      <c r="P141" s="75" t="s">
        <v>75</v>
      </c>
      <c r="Q141" s="410" t="s">
        <v>75</v>
      </c>
    </row>
    <row r="142" spans="1:17" ht="31.35" customHeight="1" x14ac:dyDescent="0.3">
      <c r="A142" s="834"/>
      <c r="B142" s="841"/>
      <c r="C142" s="843"/>
      <c r="D142" s="72" t="s">
        <v>79</v>
      </c>
      <c r="E142" s="82">
        <v>70</v>
      </c>
      <c r="F142" s="83">
        <f t="shared" ref="F142:F143" si="55">SUM(M142:Q142)</f>
        <v>1</v>
      </c>
      <c r="G142" s="212" t="s">
        <v>77</v>
      </c>
      <c r="H142" s="75" t="s">
        <v>77</v>
      </c>
      <c r="I142" s="85" t="s">
        <v>77</v>
      </c>
      <c r="J142" s="82" t="s">
        <v>75</v>
      </c>
      <c r="K142" s="75" t="s">
        <v>75</v>
      </c>
      <c r="L142" s="85" t="s">
        <v>75</v>
      </c>
      <c r="M142" s="578"/>
      <c r="N142" s="76">
        <v>1</v>
      </c>
      <c r="O142" s="76"/>
      <c r="P142" s="76"/>
      <c r="Q142" s="410"/>
    </row>
    <row r="143" spans="1:17" ht="31.35" customHeight="1" thickBot="1" x14ac:dyDescent="0.35">
      <c r="A143" s="834"/>
      <c r="B143" s="842"/>
      <c r="C143" s="844"/>
      <c r="D143" s="579" t="s">
        <v>80</v>
      </c>
      <c r="E143" s="103"/>
      <c r="F143" s="104">
        <f t="shared" si="55"/>
        <v>0</v>
      </c>
      <c r="G143" s="105" t="s">
        <v>75</v>
      </c>
      <c r="H143" s="92" t="s">
        <v>75</v>
      </c>
      <c r="I143" s="106" t="s">
        <v>75</v>
      </c>
      <c r="J143" s="103" t="s">
        <v>75</v>
      </c>
      <c r="K143" s="92" t="s">
        <v>77</v>
      </c>
      <c r="L143" s="106" t="s">
        <v>77</v>
      </c>
      <c r="M143" s="103"/>
      <c r="N143" s="92"/>
      <c r="O143" s="92"/>
      <c r="P143" s="92"/>
      <c r="Q143" s="580"/>
    </row>
    <row r="144" spans="1:17" ht="31.35" customHeight="1" x14ac:dyDescent="0.3">
      <c r="A144" s="834"/>
      <c r="B144" s="840" t="s">
        <v>131</v>
      </c>
      <c r="C144" s="671" t="s">
        <v>132</v>
      </c>
      <c r="D144" s="51" t="s">
        <v>74</v>
      </c>
      <c r="E144" s="211"/>
      <c r="F144" s="68">
        <f t="shared" ref="F144:F145" si="56">SUM(J144:L144)</f>
        <v>0</v>
      </c>
      <c r="G144" s="211" t="s">
        <v>75</v>
      </c>
      <c r="H144" s="55" t="s">
        <v>75</v>
      </c>
      <c r="I144" s="70" t="s">
        <v>75</v>
      </c>
      <c r="J144" s="67"/>
      <c r="K144" s="55"/>
      <c r="L144" s="70"/>
      <c r="M144" s="67" t="s">
        <v>75</v>
      </c>
      <c r="N144" s="55" t="s">
        <v>75</v>
      </c>
      <c r="O144" s="55" t="s">
        <v>75</v>
      </c>
      <c r="P144" s="55" t="s">
        <v>75</v>
      </c>
      <c r="Q144" s="438" t="s">
        <v>75</v>
      </c>
    </row>
    <row r="145" spans="1:17" ht="31.35" customHeight="1" x14ac:dyDescent="0.3">
      <c r="A145" s="834"/>
      <c r="B145" s="841"/>
      <c r="C145" s="843"/>
      <c r="D145" s="72" t="s">
        <v>76</v>
      </c>
      <c r="E145" s="212"/>
      <c r="F145" s="83">
        <f t="shared" si="56"/>
        <v>0</v>
      </c>
      <c r="G145" s="212" t="s">
        <v>77</v>
      </c>
      <c r="H145" s="75" t="s">
        <v>77</v>
      </c>
      <c r="I145" s="85" t="s">
        <v>77</v>
      </c>
      <c r="J145" s="82"/>
      <c r="K145" s="75"/>
      <c r="L145" s="85"/>
      <c r="M145" s="82" t="s">
        <v>75</v>
      </c>
      <c r="N145" s="75" t="s">
        <v>75</v>
      </c>
      <c r="O145" s="75" t="s">
        <v>75</v>
      </c>
      <c r="P145" s="75" t="s">
        <v>75</v>
      </c>
      <c r="Q145" s="410" t="s">
        <v>75</v>
      </c>
    </row>
    <row r="146" spans="1:17" ht="31.35" customHeight="1" x14ac:dyDescent="0.3">
      <c r="A146" s="834"/>
      <c r="B146" s="841"/>
      <c r="C146" s="843"/>
      <c r="D146" s="72" t="s">
        <v>78</v>
      </c>
      <c r="E146" s="212"/>
      <c r="F146" s="83">
        <f>SUM(G146:Q146)</f>
        <v>0</v>
      </c>
      <c r="G146" s="212"/>
      <c r="H146" s="75"/>
      <c r="I146" s="85"/>
      <c r="J146" s="82" t="s">
        <v>75</v>
      </c>
      <c r="K146" s="75" t="s">
        <v>75</v>
      </c>
      <c r="L146" s="85" t="s">
        <v>75</v>
      </c>
      <c r="M146" s="82" t="s">
        <v>75</v>
      </c>
      <c r="N146" s="75" t="s">
        <v>75</v>
      </c>
      <c r="O146" s="75" t="s">
        <v>75</v>
      </c>
      <c r="P146" s="75" t="s">
        <v>75</v>
      </c>
      <c r="Q146" s="410" t="s">
        <v>75</v>
      </c>
    </row>
    <row r="147" spans="1:17" ht="31.35" customHeight="1" x14ac:dyDescent="0.3">
      <c r="A147" s="834"/>
      <c r="B147" s="841"/>
      <c r="C147" s="843"/>
      <c r="D147" s="72" t="s">
        <v>79</v>
      </c>
      <c r="E147" s="212">
        <v>86</v>
      </c>
      <c r="F147" s="83">
        <f t="shared" ref="F147:F148" si="57">SUM(M147:Q147)</f>
        <v>41</v>
      </c>
      <c r="G147" s="212" t="s">
        <v>77</v>
      </c>
      <c r="H147" s="75" t="s">
        <v>77</v>
      </c>
      <c r="I147" s="85" t="s">
        <v>77</v>
      </c>
      <c r="J147" s="82" t="s">
        <v>75</v>
      </c>
      <c r="K147" s="75" t="s">
        <v>75</v>
      </c>
      <c r="L147" s="85" t="s">
        <v>75</v>
      </c>
      <c r="M147" s="82">
        <v>3</v>
      </c>
      <c r="N147" s="75">
        <v>6</v>
      </c>
      <c r="O147" s="75">
        <v>32</v>
      </c>
      <c r="P147" s="75"/>
      <c r="Q147" s="410"/>
    </row>
    <row r="148" spans="1:17" ht="31.35" customHeight="1" thickBot="1" x14ac:dyDescent="0.35">
      <c r="A148" s="834"/>
      <c r="B148" s="842"/>
      <c r="C148" s="844"/>
      <c r="D148" s="579" t="s">
        <v>80</v>
      </c>
      <c r="E148" s="581"/>
      <c r="F148" s="582">
        <f t="shared" si="57"/>
        <v>0</v>
      </c>
      <c r="G148" s="105" t="s">
        <v>75</v>
      </c>
      <c r="H148" s="92" t="s">
        <v>75</v>
      </c>
      <c r="I148" s="106" t="s">
        <v>75</v>
      </c>
      <c r="J148" s="103" t="s">
        <v>75</v>
      </c>
      <c r="K148" s="92" t="s">
        <v>77</v>
      </c>
      <c r="L148" s="106" t="s">
        <v>77</v>
      </c>
      <c r="M148" s="103"/>
      <c r="N148" s="92"/>
      <c r="O148" s="92"/>
      <c r="P148" s="92"/>
      <c r="Q148" s="580"/>
    </row>
    <row r="149" spans="1:17" ht="31.35" customHeight="1" x14ac:dyDescent="0.3">
      <c r="A149" s="834"/>
      <c r="B149" s="840" t="s">
        <v>133</v>
      </c>
      <c r="C149" s="671" t="s">
        <v>134</v>
      </c>
      <c r="D149" s="51" t="s">
        <v>74</v>
      </c>
      <c r="E149" s="211"/>
      <c r="F149" s="68">
        <f t="shared" ref="F149:F150" si="58">SUM(J149:L149)</f>
        <v>0</v>
      </c>
      <c r="G149" s="211" t="s">
        <v>75</v>
      </c>
      <c r="H149" s="55" t="s">
        <v>75</v>
      </c>
      <c r="I149" s="70" t="s">
        <v>75</v>
      </c>
      <c r="J149" s="67"/>
      <c r="K149" s="55"/>
      <c r="L149" s="70"/>
      <c r="M149" s="67" t="s">
        <v>75</v>
      </c>
      <c r="N149" s="55" t="s">
        <v>75</v>
      </c>
      <c r="O149" s="55" t="s">
        <v>75</v>
      </c>
      <c r="P149" s="55" t="s">
        <v>75</v>
      </c>
      <c r="Q149" s="438" t="s">
        <v>75</v>
      </c>
    </row>
    <row r="150" spans="1:17" ht="31.35" customHeight="1" x14ac:dyDescent="0.3">
      <c r="A150" s="834"/>
      <c r="B150" s="841"/>
      <c r="C150" s="843"/>
      <c r="D150" s="72" t="s">
        <v>76</v>
      </c>
      <c r="E150" s="212"/>
      <c r="F150" s="83">
        <f t="shared" si="58"/>
        <v>0</v>
      </c>
      <c r="G150" s="212" t="s">
        <v>77</v>
      </c>
      <c r="H150" s="75" t="s">
        <v>77</v>
      </c>
      <c r="I150" s="85" t="s">
        <v>77</v>
      </c>
      <c r="J150" s="82"/>
      <c r="K150" s="75"/>
      <c r="L150" s="85"/>
      <c r="M150" s="82" t="s">
        <v>75</v>
      </c>
      <c r="N150" s="75" t="s">
        <v>75</v>
      </c>
      <c r="O150" s="75" t="s">
        <v>75</v>
      </c>
      <c r="P150" s="75" t="s">
        <v>75</v>
      </c>
      <c r="Q150" s="410" t="s">
        <v>75</v>
      </c>
    </row>
    <row r="151" spans="1:17" ht="31.35" customHeight="1" x14ac:dyDescent="0.3">
      <c r="A151" s="834"/>
      <c r="B151" s="841"/>
      <c r="C151" s="843"/>
      <c r="D151" s="72" t="s">
        <v>78</v>
      </c>
      <c r="E151" s="212"/>
      <c r="F151" s="83">
        <f>SUM(G151:Q151)</f>
        <v>0</v>
      </c>
      <c r="G151" s="212"/>
      <c r="H151" s="75"/>
      <c r="I151" s="85"/>
      <c r="J151" s="82" t="s">
        <v>75</v>
      </c>
      <c r="K151" s="75" t="s">
        <v>75</v>
      </c>
      <c r="L151" s="85" t="s">
        <v>75</v>
      </c>
      <c r="M151" s="82" t="s">
        <v>75</v>
      </c>
      <c r="N151" s="75" t="s">
        <v>75</v>
      </c>
      <c r="O151" s="75" t="s">
        <v>75</v>
      </c>
      <c r="P151" s="75" t="s">
        <v>75</v>
      </c>
      <c r="Q151" s="410" t="s">
        <v>75</v>
      </c>
    </row>
    <row r="152" spans="1:17" ht="31.35" customHeight="1" x14ac:dyDescent="0.3">
      <c r="A152" s="834"/>
      <c r="B152" s="841"/>
      <c r="C152" s="843"/>
      <c r="D152" s="72" t="s">
        <v>79</v>
      </c>
      <c r="E152" s="212">
        <v>85</v>
      </c>
      <c r="F152" s="83">
        <f t="shared" ref="F152:F153" si="59">SUM(M152:Q152)</f>
        <v>51</v>
      </c>
      <c r="G152" s="212" t="s">
        <v>77</v>
      </c>
      <c r="H152" s="75" t="s">
        <v>77</v>
      </c>
      <c r="I152" s="85" t="s">
        <v>77</v>
      </c>
      <c r="J152" s="82" t="s">
        <v>75</v>
      </c>
      <c r="K152" s="75" t="s">
        <v>75</v>
      </c>
      <c r="L152" s="85" t="s">
        <v>75</v>
      </c>
      <c r="M152" s="82">
        <v>7</v>
      </c>
      <c r="N152" s="75">
        <v>27</v>
      </c>
      <c r="O152" s="75">
        <v>17</v>
      </c>
      <c r="P152" s="75"/>
      <c r="Q152" s="410"/>
    </row>
    <row r="153" spans="1:17" ht="31.35" customHeight="1" thickBot="1" x14ac:dyDescent="0.35">
      <c r="A153" s="834"/>
      <c r="B153" s="842"/>
      <c r="C153" s="844"/>
      <c r="D153" s="579" t="s">
        <v>80</v>
      </c>
      <c r="E153" s="105"/>
      <c r="F153" s="104">
        <f t="shared" si="59"/>
        <v>0</v>
      </c>
      <c r="G153" s="105" t="s">
        <v>75</v>
      </c>
      <c r="H153" s="92" t="s">
        <v>75</v>
      </c>
      <c r="I153" s="106" t="s">
        <v>75</v>
      </c>
      <c r="J153" s="103" t="s">
        <v>75</v>
      </c>
      <c r="K153" s="92" t="s">
        <v>77</v>
      </c>
      <c r="L153" s="106" t="s">
        <v>77</v>
      </c>
      <c r="M153" s="103"/>
      <c r="N153" s="92"/>
      <c r="O153" s="92"/>
      <c r="P153" s="92"/>
      <c r="Q153" s="580"/>
    </row>
    <row r="154" spans="1:17" ht="31.35" customHeight="1" x14ac:dyDescent="0.3">
      <c r="A154" s="834"/>
      <c r="B154" s="840" t="s">
        <v>135</v>
      </c>
      <c r="C154" s="671" t="s">
        <v>136</v>
      </c>
      <c r="D154" s="51" t="s">
        <v>74</v>
      </c>
      <c r="E154" s="67">
        <v>16</v>
      </c>
      <c r="F154" s="68">
        <f t="shared" ref="F154:F155" si="60">SUM(J154:L154)</f>
        <v>5</v>
      </c>
      <c r="G154" s="211" t="s">
        <v>75</v>
      </c>
      <c r="H154" s="55" t="s">
        <v>75</v>
      </c>
      <c r="I154" s="70" t="s">
        <v>75</v>
      </c>
      <c r="J154" s="67"/>
      <c r="K154" s="55">
        <v>5</v>
      </c>
      <c r="L154" s="70"/>
      <c r="M154" s="67" t="s">
        <v>75</v>
      </c>
      <c r="N154" s="55" t="s">
        <v>75</v>
      </c>
      <c r="O154" s="55" t="s">
        <v>75</v>
      </c>
      <c r="P154" s="55" t="s">
        <v>75</v>
      </c>
      <c r="Q154" s="438" t="s">
        <v>75</v>
      </c>
    </row>
    <row r="155" spans="1:17" ht="31.35" customHeight="1" x14ac:dyDescent="0.3">
      <c r="A155" s="834"/>
      <c r="B155" s="841"/>
      <c r="C155" s="843"/>
      <c r="D155" s="72" t="s">
        <v>76</v>
      </c>
      <c r="E155" s="82"/>
      <c r="F155" s="83">
        <f t="shared" si="60"/>
        <v>0</v>
      </c>
      <c r="G155" s="212" t="s">
        <v>75</v>
      </c>
      <c r="H155" s="75" t="s">
        <v>75</v>
      </c>
      <c r="I155" s="85" t="s">
        <v>75</v>
      </c>
      <c r="J155" s="82"/>
      <c r="K155" s="75"/>
      <c r="L155" s="85"/>
      <c r="M155" s="82" t="s">
        <v>75</v>
      </c>
      <c r="N155" s="75" t="s">
        <v>75</v>
      </c>
      <c r="O155" s="75" t="s">
        <v>75</v>
      </c>
      <c r="P155" s="75" t="s">
        <v>75</v>
      </c>
      <c r="Q155" s="410" t="s">
        <v>75</v>
      </c>
    </row>
    <row r="156" spans="1:17" ht="31.35" customHeight="1" x14ac:dyDescent="0.3">
      <c r="A156" s="834"/>
      <c r="B156" s="841"/>
      <c r="C156" s="843"/>
      <c r="D156" s="72" t="s">
        <v>78</v>
      </c>
      <c r="E156" s="82"/>
      <c r="F156" s="83">
        <f>SUM(G156:Q156)</f>
        <v>0</v>
      </c>
      <c r="G156" s="212"/>
      <c r="H156" s="75"/>
      <c r="I156" s="85"/>
      <c r="J156" s="82" t="s">
        <v>75</v>
      </c>
      <c r="K156" s="75" t="s">
        <v>75</v>
      </c>
      <c r="L156" s="85" t="s">
        <v>75</v>
      </c>
      <c r="M156" s="82" t="s">
        <v>75</v>
      </c>
      <c r="N156" s="75" t="s">
        <v>75</v>
      </c>
      <c r="O156" s="75" t="s">
        <v>75</v>
      </c>
      <c r="P156" s="75" t="s">
        <v>75</v>
      </c>
      <c r="Q156" s="410" t="s">
        <v>75</v>
      </c>
    </row>
    <row r="157" spans="1:17" ht="31.35" customHeight="1" x14ac:dyDescent="0.3">
      <c r="A157" s="834"/>
      <c r="B157" s="841"/>
      <c r="C157" s="843"/>
      <c r="D157" s="72" t="s">
        <v>79</v>
      </c>
      <c r="E157" s="378">
        <v>83</v>
      </c>
      <c r="F157" s="380">
        <f>SUM(G157:Q157)</f>
        <v>86</v>
      </c>
      <c r="G157" s="382" t="s">
        <v>77</v>
      </c>
      <c r="H157" s="383" t="s">
        <v>77</v>
      </c>
      <c r="I157" s="384" t="s">
        <v>77</v>
      </c>
      <c r="J157" s="378" t="s">
        <v>75</v>
      </c>
      <c r="K157" s="383" t="s">
        <v>75</v>
      </c>
      <c r="L157" s="384" t="s">
        <v>75</v>
      </c>
      <c r="M157" s="378">
        <v>6</v>
      </c>
      <c r="N157" s="383">
        <v>42</v>
      </c>
      <c r="O157" s="383">
        <v>34</v>
      </c>
      <c r="P157" s="383">
        <v>4</v>
      </c>
      <c r="Q157" s="583"/>
    </row>
    <row r="158" spans="1:17" ht="31.35" customHeight="1" thickBot="1" x14ac:dyDescent="0.35">
      <c r="A158" s="834"/>
      <c r="B158" s="842"/>
      <c r="C158" s="844"/>
      <c r="D158" s="579" t="s">
        <v>80</v>
      </c>
      <c r="E158" s="377"/>
      <c r="F158" s="379">
        <f t="shared" ref="F158" si="61">SUM(M158:Q158)</f>
        <v>0</v>
      </c>
      <c r="G158" s="381" t="s">
        <v>77</v>
      </c>
      <c r="H158" s="358" t="s">
        <v>77</v>
      </c>
      <c r="I158" s="168" t="s">
        <v>77</v>
      </c>
      <c r="J158" s="377" t="s">
        <v>75</v>
      </c>
      <c r="K158" s="358" t="s">
        <v>75</v>
      </c>
      <c r="L158" s="168" t="s">
        <v>75</v>
      </c>
      <c r="M158" s="377"/>
      <c r="N158" s="358"/>
      <c r="O158" s="358"/>
      <c r="P158" s="358"/>
      <c r="Q158" s="584"/>
    </row>
    <row r="159" spans="1:17" ht="31.35" customHeight="1" x14ac:dyDescent="0.3">
      <c r="A159" s="834"/>
      <c r="B159" s="840" t="s">
        <v>137</v>
      </c>
      <c r="C159" s="671" t="s">
        <v>138</v>
      </c>
      <c r="D159" s="51" t="s">
        <v>74</v>
      </c>
      <c r="E159" s="211"/>
      <c r="F159" s="68">
        <f t="shared" ref="F159:F160" si="62">SUM(J159:L159)</f>
        <v>0</v>
      </c>
      <c r="G159" s="211" t="s">
        <v>75</v>
      </c>
      <c r="H159" s="55" t="s">
        <v>75</v>
      </c>
      <c r="I159" s="70" t="s">
        <v>75</v>
      </c>
      <c r="J159" s="67"/>
      <c r="K159" s="55"/>
      <c r="L159" s="70"/>
      <c r="M159" s="67" t="s">
        <v>75</v>
      </c>
      <c r="N159" s="55" t="s">
        <v>75</v>
      </c>
      <c r="O159" s="55" t="s">
        <v>75</v>
      </c>
      <c r="P159" s="55" t="s">
        <v>75</v>
      </c>
      <c r="Q159" s="438" t="s">
        <v>75</v>
      </c>
    </row>
    <row r="160" spans="1:17" ht="31.35" customHeight="1" x14ac:dyDescent="0.3">
      <c r="A160" s="834"/>
      <c r="B160" s="841"/>
      <c r="C160" s="843"/>
      <c r="D160" s="72" t="s">
        <v>76</v>
      </c>
      <c r="E160" s="212"/>
      <c r="F160" s="83">
        <f t="shared" si="62"/>
        <v>0</v>
      </c>
      <c r="G160" s="212" t="s">
        <v>77</v>
      </c>
      <c r="H160" s="75" t="s">
        <v>77</v>
      </c>
      <c r="I160" s="85" t="s">
        <v>77</v>
      </c>
      <c r="J160" s="82"/>
      <c r="K160" s="75"/>
      <c r="L160" s="85"/>
      <c r="M160" s="82" t="s">
        <v>75</v>
      </c>
      <c r="N160" s="75" t="s">
        <v>75</v>
      </c>
      <c r="O160" s="75" t="s">
        <v>75</v>
      </c>
      <c r="P160" s="75" t="s">
        <v>75</v>
      </c>
      <c r="Q160" s="410" t="s">
        <v>75</v>
      </c>
    </row>
    <row r="161" spans="1:17" ht="31.35" customHeight="1" x14ac:dyDescent="0.3">
      <c r="A161" s="834"/>
      <c r="B161" s="841"/>
      <c r="C161" s="843"/>
      <c r="D161" s="72" t="s">
        <v>78</v>
      </c>
      <c r="E161" s="212"/>
      <c r="F161" s="83">
        <f t="shared" ref="F161:F163" si="63">SUM(G161:Q161)</f>
        <v>0</v>
      </c>
      <c r="G161" s="212"/>
      <c r="H161" s="75"/>
      <c r="I161" s="85"/>
      <c r="J161" s="82" t="s">
        <v>75</v>
      </c>
      <c r="K161" s="75" t="s">
        <v>75</v>
      </c>
      <c r="L161" s="85" t="s">
        <v>75</v>
      </c>
      <c r="M161" s="82" t="s">
        <v>75</v>
      </c>
      <c r="N161" s="75" t="s">
        <v>75</v>
      </c>
      <c r="O161" s="75" t="s">
        <v>75</v>
      </c>
      <c r="P161" s="75" t="s">
        <v>75</v>
      </c>
      <c r="Q161" s="410" t="s">
        <v>75</v>
      </c>
    </row>
    <row r="162" spans="1:17" ht="31.35" customHeight="1" x14ac:dyDescent="0.3">
      <c r="A162" s="834"/>
      <c r="B162" s="841"/>
      <c r="C162" s="843"/>
      <c r="D162" s="72" t="s">
        <v>79</v>
      </c>
      <c r="E162" s="212">
        <v>100</v>
      </c>
      <c r="F162" s="83">
        <f t="shared" si="63"/>
        <v>2</v>
      </c>
      <c r="G162" s="212" t="s">
        <v>77</v>
      </c>
      <c r="H162" s="75" t="s">
        <v>77</v>
      </c>
      <c r="I162" s="85" t="s">
        <v>77</v>
      </c>
      <c r="J162" s="82" t="s">
        <v>75</v>
      </c>
      <c r="K162" s="75" t="s">
        <v>75</v>
      </c>
      <c r="L162" s="85" t="s">
        <v>75</v>
      </c>
      <c r="M162" s="82"/>
      <c r="N162" s="75"/>
      <c r="O162" s="75">
        <v>2</v>
      </c>
      <c r="P162" s="75"/>
      <c r="Q162" s="410"/>
    </row>
    <row r="163" spans="1:17" ht="31.35" customHeight="1" thickBot="1" x14ac:dyDescent="0.35">
      <c r="A163" s="834"/>
      <c r="B163" s="842"/>
      <c r="C163" s="844"/>
      <c r="D163" s="579" t="s">
        <v>80</v>
      </c>
      <c r="E163" s="581"/>
      <c r="F163" s="582">
        <f t="shared" si="63"/>
        <v>0</v>
      </c>
      <c r="G163" s="105" t="s">
        <v>75</v>
      </c>
      <c r="H163" s="92" t="s">
        <v>75</v>
      </c>
      <c r="I163" s="106" t="s">
        <v>75</v>
      </c>
      <c r="J163" s="103" t="s">
        <v>75</v>
      </c>
      <c r="K163" s="92" t="s">
        <v>77</v>
      </c>
      <c r="L163" s="106" t="s">
        <v>77</v>
      </c>
      <c r="M163" s="103"/>
      <c r="N163" s="92"/>
      <c r="O163" s="92"/>
      <c r="P163" s="92"/>
      <c r="Q163" s="580"/>
    </row>
    <row r="164" spans="1:17" ht="31.35" customHeight="1" x14ac:dyDescent="0.3">
      <c r="A164" s="834"/>
      <c r="B164" s="840" t="s">
        <v>139</v>
      </c>
      <c r="C164" s="671" t="s">
        <v>113</v>
      </c>
      <c r="D164" s="51" t="s">
        <v>74</v>
      </c>
      <c r="E164" s="211"/>
      <c r="F164" s="68">
        <f t="shared" ref="F164:F165" si="64">SUM(J164:L164)</f>
        <v>0</v>
      </c>
      <c r="G164" s="211" t="s">
        <v>75</v>
      </c>
      <c r="H164" s="55" t="s">
        <v>75</v>
      </c>
      <c r="I164" s="70" t="s">
        <v>75</v>
      </c>
      <c r="J164" s="67"/>
      <c r="K164" s="55"/>
      <c r="L164" s="70"/>
      <c r="M164" s="67" t="s">
        <v>75</v>
      </c>
      <c r="N164" s="55" t="s">
        <v>75</v>
      </c>
      <c r="O164" s="55" t="s">
        <v>75</v>
      </c>
      <c r="P164" s="55" t="s">
        <v>75</v>
      </c>
      <c r="Q164" s="438" t="s">
        <v>75</v>
      </c>
    </row>
    <row r="165" spans="1:17" ht="31.35" customHeight="1" x14ac:dyDescent="0.3">
      <c r="A165" s="834"/>
      <c r="B165" s="841"/>
      <c r="C165" s="843"/>
      <c r="D165" s="72" t="s">
        <v>76</v>
      </c>
      <c r="E165" s="212"/>
      <c r="F165" s="83">
        <f t="shared" si="64"/>
        <v>0</v>
      </c>
      <c r="G165" s="212" t="s">
        <v>77</v>
      </c>
      <c r="H165" s="75" t="s">
        <v>77</v>
      </c>
      <c r="I165" s="85" t="s">
        <v>77</v>
      </c>
      <c r="J165" s="82"/>
      <c r="K165" s="75"/>
      <c r="L165" s="85"/>
      <c r="M165" s="82" t="s">
        <v>75</v>
      </c>
      <c r="N165" s="75" t="s">
        <v>75</v>
      </c>
      <c r="O165" s="75" t="s">
        <v>75</v>
      </c>
      <c r="P165" s="75" t="s">
        <v>75</v>
      </c>
      <c r="Q165" s="410" t="s">
        <v>75</v>
      </c>
    </row>
    <row r="166" spans="1:17" ht="31.35" customHeight="1" x14ac:dyDescent="0.3">
      <c r="A166" s="834"/>
      <c r="B166" s="841"/>
      <c r="C166" s="843"/>
      <c r="D166" s="72" t="s">
        <v>78</v>
      </c>
      <c r="E166" s="212"/>
      <c r="F166" s="83">
        <f>SUM(G166:Q166)</f>
        <v>0</v>
      </c>
      <c r="G166" s="212"/>
      <c r="H166" s="75"/>
      <c r="I166" s="85"/>
      <c r="J166" s="82" t="s">
        <v>75</v>
      </c>
      <c r="K166" s="75" t="s">
        <v>75</v>
      </c>
      <c r="L166" s="85" t="s">
        <v>75</v>
      </c>
      <c r="M166" s="82" t="s">
        <v>75</v>
      </c>
      <c r="N166" s="75" t="s">
        <v>75</v>
      </c>
      <c r="O166" s="75" t="s">
        <v>75</v>
      </c>
      <c r="P166" s="75" t="s">
        <v>75</v>
      </c>
      <c r="Q166" s="410" t="s">
        <v>75</v>
      </c>
    </row>
    <row r="167" spans="1:17" ht="31.35" customHeight="1" x14ac:dyDescent="0.3">
      <c r="A167" s="834"/>
      <c r="B167" s="841"/>
      <c r="C167" s="843"/>
      <c r="D167" s="72" t="s">
        <v>79</v>
      </c>
      <c r="E167" s="212">
        <v>80</v>
      </c>
      <c r="F167" s="83">
        <f>SUM(M167:Q167)</f>
        <v>74</v>
      </c>
      <c r="G167" s="212" t="s">
        <v>77</v>
      </c>
      <c r="H167" s="75" t="s">
        <v>77</v>
      </c>
      <c r="I167" s="85" t="s">
        <v>77</v>
      </c>
      <c r="J167" s="82" t="s">
        <v>75</v>
      </c>
      <c r="K167" s="75" t="s">
        <v>75</v>
      </c>
      <c r="L167" s="85" t="s">
        <v>75</v>
      </c>
      <c r="M167" s="82">
        <v>7</v>
      </c>
      <c r="N167" s="75">
        <v>23</v>
      </c>
      <c r="O167" s="75">
        <v>44</v>
      </c>
      <c r="P167" s="75"/>
      <c r="Q167" s="410"/>
    </row>
    <row r="168" spans="1:17" ht="31.35" customHeight="1" thickBot="1" x14ac:dyDescent="0.35">
      <c r="A168" s="834"/>
      <c r="B168" s="842"/>
      <c r="C168" s="844"/>
      <c r="D168" s="579" t="s">
        <v>80</v>
      </c>
      <c r="E168" s="105"/>
      <c r="F168" s="104">
        <f t="shared" ref="F168:F208" si="65">SUM(G168:Q168)</f>
        <v>0</v>
      </c>
      <c r="G168" s="105" t="s">
        <v>75</v>
      </c>
      <c r="H168" s="92" t="s">
        <v>75</v>
      </c>
      <c r="I168" s="106" t="s">
        <v>75</v>
      </c>
      <c r="J168" s="103" t="s">
        <v>75</v>
      </c>
      <c r="K168" s="92" t="s">
        <v>77</v>
      </c>
      <c r="L168" s="106" t="s">
        <v>77</v>
      </c>
      <c r="M168" s="103"/>
      <c r="N168" s="92"/>
      <c r="O168" s="92"/>
      <c r="P168" s="92"/>
      <c r="Q168" s="580"/>
    </row>
    <row r="169" spans="1:17" ht="31.35" customHeight="1" x14ac:dyDescent="0.3">
      <c r="A169" s="834"/>
      <c r="B169" s="840" t="s">
        <v>140</v>
      </c>
      <c r="C169" s="671" t="s">
        <v>141</v>
      </c>
      <c r="D169" s="51" t="s">
        <v>74</v>
      </c>
      <c r="E169" s="67"/>
      <c r="F169" s="68">
        <f t="shared" si="65"/>
        <v>0</v>
      </c>
      <c r="G169" s="211" t="s">
        <v>75</v>
      </c>
      <c r="H169" s="55" t="s">
        <v>75</v>
      </c>
      <c r="I169" s="70" t="s">
        <v>75</v>
      </c>
      <c r="J169" s="67"/>
      <c r="K169" s="55"/>
      <c r="L169" s="70"/>
      <c r="M169" s="67" t="s">
        <v>75</v>
      </c>
      <c r="N169" s="55" t="s">
        <v>75</v>
      </c>
      <c r="O169" s="55" t="s">
        <v>75</v>
      </c>
      <c r="P169" s="55" t="s">
        <v>75</v>
      </c>
      <c r="Q169" s="438" t="s">
        <v>75</v>
      </c>
    </row>
    <row r="170" spans="1:17" ht="31.35" customHeight="1" x14ac:dyDescent="0.3">
      <c r="A170" s="834"/>
      <c r="B170" s="841"/>
      <c r="C170" s="843"/>
      <c r="D170" s="72" t="s">
        <v>76</v>
      </c>
      <c r="E170" s="82"/>
      <c r="F170" s="83">
        <f t="shared" si="65"/>
        <v>0</v>
      </c>
      <c r="G170" s="212" t="s">
        <v>77</v>
      </c>
      <c r="H170" s="75" t="s">
        <v>77</v>
      </c>
      <c r="I170" s="85" t="s">
        <v>77</v>
      </c>
      <c r="J170" s="82"/>
      <c r="K170" s="75"/>
      <c r="L170" s="85"/>
      <c r="M170" s="82" t="s">
        <v>75</v>
      </c>
      <c r="N170" s="75" t="s">
        <v>75</v>
      </c>
      <c r="O170" s="75" t="s">
        <v>75</v>
      </c>
      <c r="P170" s="75" t="s">
        <v>75</v>
      </c>
      <c r="Q170" s="410" t="s">
        <v>75</v>
      </c>
    </row>
    <row r="171" spans="1:17" ht="31.35" customHeight="1" x14ac:dyDescent="0.3">
      <c r="A171" s="834"/>
      <c r="B171" s="841"/>
      <c r="C171" s="843"/>
      <c r="D171" s="72" t="s">
        <v>78</v>
      </c>
      <c r="E171" s="82"/>
      <c r="F171" s="83">
        <f t="shared" si="65"/>
        <v>0</v>
      </c>
      <c r="G171" s="212"/>
      <c r="H171" s="75"/>
      <c r="I171" s="85"/>
      <c r="J171" s="82" t="s">
        <v>75</v>
      </c>
      <c r="K171" s="75" t="s">
        <v>75</v>
      </c>
      <c r="L171" s="85" t="s">
        <v>75</v>
      </c>
      <c r="M171" s="82" t="s">
        <v>75</v>
      </c>
      <c r="N171" s="75" t="s">
        <v>75</v>
      </c>
      <c r="O171" s="75" t="s">
        <v>75</v>
      </c>
      <c r="P171" s="75" t="s">
        <v>75</v>
      </c>
      <c r="Q171" s="410" t="s">
        <v>75</v>
      </c>
    </row>
    <row r="172" spans="1:17" ht="31.35" customHeight="1" x14ac:dyDescent="0.3">
      <c r="A172" s="834"/>
      <c r="B172" s="841"/>
      <c r="C172" s="843"/>
      <c r="D172" s="72" t="s">
        <v>79</v>
      </c>
      <c r="E172" s="82">
        <v>84</v>
      </c>
      <c r="F172" s="83">
        <f t="shared" si="65"/>
        <v>45</v>
      </c>
      <c r="G172" s="212" t="s">
        <v>77</v>
      </c>
      <c r="H172" s="75" t="s">
        <v>77</v>
      </c>
      <c r="I172" s="85" t="s">
        <v>77</v>
      </c>
      <c r="J172" s="82" t="s">
        <v>75</v>
      </c>
      <c r="K172" s="75" t="s">
        <v>75</v>
      </c>
      <c r="L172" s="85" t="s">
        <v>75</v>
      </c>
      <c r="M172" s="578">
        <v>6</v>
      </c>
      <c r="N172" s="76">
        <v>14</v>
      </c>
      <c r="O172" s="76">
        <v>23</v>
      </c>
      <c r="P172" s="76">
        <v>2</v>
      </c>
      <c r="Q172" s="410"/>
    </row>
    <row r="173" spans="1:17" ht="31.35" customHeight="1" thickBot="1" x14ac:dyDescent="0.35">
      <c r="A173" s="834"/>
      <c r="B173" s="842"/>
      <c r="C173" s="844"/>
      <c r="D173" s="579" t="s">
        <v>80</v>
      </c>
      <c r="E173" s="103"/>
      <c r="F173" s="104">
        <f t="shared" si="65"/>
        <v>0</v>
      </c>
      <c r="G173" s="105" t="s">
        <v>75</v>
      </c>
      <c r="H173" s="92" t="s">
        <v>75</v>
      </c>
      <c r="I173" s="106" t="s">
        <v>75</v>
      </c>
      <c r="J173" s="103" t="s">
        <v>75</v>
      </c>
      <c r="K173" s="92" t="s">
        <v>77</v>
      </c>
      <c r="L173" s="106" t="s">
        <v>77</v>
      </c>
      <c r="M173" s="103"/>
      <c r="N173" s="92"/>
      <c r="O173" s="92"/>
      <c r="P173" s="92"/>
      <c r="Q173" s="580"/>
    </row>
    <row r="174" spans="1:17" ht="31.35" customHeight="1" x14ac:dyDescent="0.3">
      <c r="A174" s="834"/>
      <c r="B174" s="840" t="s">
        <v>142</v>
      </c>
      <c r="C174" s="671" t="s">
        <v>143</v>
      </c>
      <c r="D174" s="51" t="s">
        <v>74</v>
      </c>
      <c r="E174" s="211"/>
      <c r="F174" s="68">
        <f t="shared" si="65"/>
        <v>0</v>
      </c>
      <c r="G174" s="211" t="s">
        <v>75</v>
      </c>
      <c r="H174" s="55" t="s">
        <v>75</v>
      </c>
      <c r="I174" s="70" t="s">
        <v>75</v>
      </c>
      <c r="J174" s="67"/>
      <c r="K174" s="55"/>
      <c r="L174" s="70"/>
      <c r="M174" s="67" t="s">
        <v>75</v>
      </c>
      <c r="N174" s="55" t="s">
        <v>75</v>
      </c>
      <c r="O174" s="55" t="s">
        <v>75</v>
      </c>
      <c r="P174" s="55" t="s">
        <v>75</v>
      </c>
      <c r="Q174" s="438" t="s">
        <v>75</v>
      </c>
    </row>
    <row r="175" spans="1:17" ht="31.35" customHeight="1" x14ac:dyDescent="0.3">
      <c r="A175" s="834"/>
      <c r="B175" s="841"/>
      <c r="C175" s="843"/>
      <c r="D175" s="72" t="s">
        <v>76</v>
      </c>
      <c r="E175" s="212"/>
      <c r="F175" s="83">
        <f t="shared" si="65"/>
        <v>0</v>
      </c>
      <c r="G175" s="212" t="s">
        <v>77</v>
      </c>
      <c r="H175" s="75" t="s">
        <v>77</v>
      </c>
      <c r="I175" s="85" t="s">
        <v>77</v>
      </c>
      <c r="J175" s="82"/>
      <c r="K175" s="75"/>
      <c r="L175" s="85"/>
      <c r="M175" s="82" t="s">
        <v>75</v>
      </c>
      <c r="N175" s="75" t="s">
        <v>75</v>
      </c>
      <c r="O175" s="75" t="s">
        <v>75</v>
      </c>
      <c r="P175" s="75" t="s">
        <v>75</v>
      </c>
      <c r="Q175" s="410" t="s">
        <v>75</v>
      </c>
    </row>
    <row r="176" spans="1:17" ht="31.35" customHeight="1" x14ac:dyDescent="0.3">
      <c r="A176" s="834"/>
      <c r="B176" s="841"/>
      <c r="C176" s="843"/>
      <c r="D176" s="72" t="s">
        <v>78</v>
      </c>
      <c r="E176" s="212"/>
      <c r="F176" s="83">
        <f t="shared" si="65"/>
        <v>0</v>
      </c>
      <c r="G176" s="212"/>
      <c r="H176" s="75"/>
      <c r="I176" s="85"/>
      <c r="J176" s="82" t="s">
        <v>75</v>
      </c>
      <c r="K176" s="75" t="s">
        <v>75</v>
      </c>
      <c r="L176" s="85" t="s">
        <v>75</v>
      </c>
      <c r="M176" s="82" t="s">
        <v>75</v>
      </c>
      <c r="N176" s="75" t="s">
        <v>75</v>
      </c>
      <c r="O176" s="75" t="s">
        <v>75</v>
      </c>
      <c r="P176" s="75" t="s">
        <v>75</v>
      </c>
      <c r="Q176" s="410" t="s">
        <v>75</v>
      </c>
    </row>
    <row r="177" spans="1:17" ht="31.35" customHeight="1" x14ac:dyDescent="0.3">
      <c r="A177" s="834"/>
      <c r="B177" s="841"/>
      <c r="C177" s="843"/>
      <c r="D177" s="72" t="s">
        <v>79</v>
      </c>
      <c r="E177" s="212">
        <v>81</v>
      </c>
      <c r="F177" s="83">
        <f t="shared" si="65"/>
        <v>73</v>
      </c>
      <c r="G177" s="212" t="s">
        <v>77</v>
      </c>
      <c r="H177" s="75" t="s">
        <v>77</v>
      </c>
      <c r="I177" s="85" t="s">
        <v>77</v>
      </c>
      <c r="J177" s="82" t="s">
        <v>75</v>
      </c>
      <c r="K177" s="75" t="s">
        <v>75</v>
      </c>
      <c r="L177" s="85" t="s">
        <v>75</v>
      </c>
      <c r="M177" s="82">
        <v>2</v>
      </c>
      <c r="N177" s="75">
        <v>40</v>
      </c>
      <c r="O177" s="75">
        <v>24</v>
      </c>
      <c r="P177" s="75">
        <v>7</v>
      </c>
      <c r="Q177" s="410"/>
    </row>
    <row r="178" spans="1:17" ht="31.35" customHeight="1" thickBot="1" x14ac:dyDescent="0.35">
      <c r="A178" s="834"/>
      <c r="B178" s="842"/>
      <c r="C178" s="844"/>
      <c r="D178" s="579" t="s">
        <v>80</v>
      </c>
      <c r="E178" s="581"/>
      <c r="F178" s="582">
        <f t="shared" si="65"/>
        <v>0</v>
      </c>
      <c r="G178" s="105" t="s">
        <v>75</v>
      </c>
      <c r="H178" s="92" t="s">
        <v>75</v>
      </c>
      <c r="I178" s="106" t="s">
        <v>75</v>
      </c>
      <c r="J178" s="103" t="s">
        <v>75</v>
      </c>
      <c r="K178" s="92" t="s">
        <v>77</v>
      </c>
      <c r="L178" s="106" t="s">
        <v>77</v>
      </c>
      <c r="M178" s="103"/>
      <c r="N178" s="92"/>
      <c r="O178" s="92"/>
      <c r="P178" s="92"/>
      <c r="Q178" s="580"/>
    </row>
    <row r="179" spans="1:17" ht="31.35" customHeight="1" x14ac:dyDescent="0.3">
      <c r="A179" s="834"/>
      <c r="B179" s="840" t="s">
        <v>144</v>
      </c>
      <c r="C179" s="671" t="s">
        <v>145</v>
      </c>
      <c r="D179" s="51" t="s">
        <v>74</v>
      </c>
      <c r="E179" s="211">
        <v>12</v>
      </c>
      <c r="F179" s="68">
        <f t="shared" si="65"/>
        <v>47</v>
      </c>
      <c r="G179" s="211" t="s">
        <v>75</v>
      </c>
      <c r="H179" s="55" t="s">
        <v>75</v>
      </c>
      <c r="I179" s="70" t="s">
        <v>75</v>
      </c>
      <c r="J179" s="67">
        <v>4</v>
      </c>
      <c r="K179" s="55">
        <v>43</v>
      </c>
      <c r="L179" s="70"/>
      <c r="M179" s="67" t="s">
        <v>75</v>
      </c>
      <c r="N179" s="55" t="s">
        <v>75</v>
      </c>
      <c r="O179" s="55" t="s">
        <v>75</v>
      </c>
      <c r="P179" s="55" t="s">
        <v>75</v>
      </c>
      <c r="Q179" s="438" t="s">
        <v>75</v>
      </c>
    </row>
    <row r="180" spans="1:17" ht="31.35" customHeight="1" x14ac:dyDescent="0.3">
      <c r="A180" s="834"/>
      <c r="B180" s="841"/>
      <c r="C180" s="843"/>
      <c r="D180" s="72" t="s">
        <v>76</v>
      </c>
      <c r="E180" s="212"/>
      <c r="F180" s="83">
        <f t="shared" si="65"/>
        <v>0</v>
      </c>
      <c r="G180" s="212" t="s">
        <v>75</v>
      </c>
      <c r="H180" s="75" t="s">
        <v>75</v>
      </c>
      <c r="I180" s="85" t="s">
        <v>75</v>
      </c>
      <c r="J180" s="82"/>
      <c r="K180" s="75"/>
      <c r="L180" s="85"/>
      <c r="M180" s="82" t="s">
        <v>75</v>
      </c>
      <c r="N180" s="75" t="s">
        <v>75</v>
      </c>
      <c r="O180" s="75" t="s">
        <v>75</v>
      </c>
      <c r="P180" s="75" t="s">
        <v>75</v>
      </c>
      <c r="Q180" s="410" t="s">
        <v>75</v>
      </c>
    </row>
    <row r="181" spans="1:17" ht="31.35" customHeight="1" x14ac:dyDescent="0.3">
      <c r="A181" s="834"/>
      <c r="B181" s="841"/>
      <c r="C181" s="843"/>
      <c r="D181" s="72" t="s">
        <v>78</v>
      </c>
      <c r="E181" s="212">
        <v>96</v>
      </c>
      <c r="F181" s="83">
        <f t="shared" si="65"/>
        <v>6</v>
      </c>
      <c r="G181" s="212"/>
      <c r="H181" s="75">
        <v>5</v>
      </c>
      <c r="I181" s="85">
        <v>1</v>
      </c>
      <c r="J181" s="82" t="s">
        <v>75</v>
      </c>
      <c r="K181" s="75" t="s">
        <v>75</v>
      </c>
      <c r="L181" s="85" t="s">
        <v>75</v>
      </c>
      <c r="M181" s="82" t="s">
        <v>75</v>
      </c>
      <c r="N181" s="75" t="s">
        <v>75</v>
      </c>
      <c r="O181" s="75" t="s">
        <v>75</v>
      </c>
      <c r="P181" s="75" t="s">
        <v>75</v>
      </c>
      <c r="Q181" s="410" t="s">
        <v>75</v>
      </c>
    </row>
    <row r="182" spans="1:17" ht="31.35" customHeight="1" x14ac:dyDescent="0.3">
      <c r="A182" s="834"/>
      <c r="B182" s="841"/>
      <c r="C182" s="843"/>
      <c r="D182" s="72" t="s">
        <v>79</v>
      </c>
      <c r="E182" s="212">
        <v>75</v>
      </c>
      <c r="F182" s="83">
        <f t="shared" si="65"/>
        <v>551</v>
      </c>
      <c r="G182" s="212" t="s">
        <v>77</v>
      </c>
      <c r="H182" s="75" t="s">
        <v>77</v>
      </c>
      <c r="I182" s="85" t="s">
        <v>77</v>
      </c>
      <c r="J182" s="82" t="s">
        <v>75</v>
      </c>
      <c r="K182" s="75" t="s">
        <v>75</v>
      </c>
      <c r="L182" s="85" t="s">
        <v>75</v>
      </c>
      <c r="M182" s="82">
        <v>76</v>
      </c>
      <c r="N182" s="75">
        <v>442</v>
      </c>
      <c r="O182" s="75">
        <v>33</v>
      </c>
      <c r="P182" s="75"/>
      <c r="Q182" s="410"/>
    </row>
    <row r="183" spans="1:17" ht="31.35" customHeight="1" thickBot="1" x14ac:dyDescent="0.35">
      <c r="A183" s="834"/>
      <c r="B183" s="842"/>
      <c r="C183" s="844"/>
      <c r="D183" s="579" t="s">
        <v>80</v>
      </c>
      <c r="E183" s="105"/>
      <c r="F183" s="104">
        <f t="shared" si="65"/>
        <v>0</v>
      </c>
      <c r="G183" s="105" t="s">
        <v>75</v>
      </c>
      <c r="H183" s="92" t="s">
        <v>75</v>
      </c>
      <c r="I183" s="106" t="s">
        <v>75</v>
      </c>
      <c r="J183" s="103" t="s">
        <v>75</v>
      </c>
      <c r="K183" s="92" t="s">
        <v>77</v>
      </c>
      <c r="L183" s="106" t="s">
        <v>77</v>
      </c>
      <c r="M183" s="103"/>
      <c r="N183" s="92"/>
      <c r="O183" s="92"/>
      <c r="P183" s="92"/>
      <c r="Q183" s="580"/>
    </row>
    <row r="184" spans="1:17" ht="31.35" customHeight="1" x14ac:dyDescent="0.3">
      <c r="A184" s="834"/>
      <c r="B184" s="840" t="s">
        <v>146</v>
      </c>
      <c r="C184" s="671" t="s">
        <v>147</v>
      </c>
      <c r="D184" s="51" t="s">
        <v>74</v>
      </c>
      <c r="E184" s="67"/>
      <c r="F184" s="68">
        <f t="shared" si="65"/>
        <v>0</v>
      </c>
      <c r="G184" s="211" t="s">
        <v>75</v>
      </c>
      <c r="H184" s="55" t="s">
        <v>75</v>
      </c>
      <c r="I184" s="70" t="s">
        <v>75</v>
      </c>
      <c r="J184" s="67"/>
      <c r="K184" s="55"/>
      <c r="L184" s="70"/>
      <c r="M184" s="67" t="s">
        <v>75</v>
      </c>
      <c r="N184" s="55" t="s">
        <v>75</v>
      </c>
      <c r="O184" s="55" t="s">
        <v>75</v>
      </c>
      <c r="P184" s="55" t="s">
        <v>75</v>
      </c>
      <c r="Q184" s="438" t="s">
        <v>75</v>
      </c>
    </row>
    <row r="185" spans="1:17" ht="31.35" customHeight="1" x14ac:dyDescent="0.3">
      <c r="A185" s="834"/>
      <c r="B185" s="841"/>
      <c r="C185" s="843"/>
      <c r="D185" s="72" t="s">
        <v>76</v>
      </c>
      <c r="E185" s="82"/>
      <c r="F185" s="83">
        <f t="shared" si="65"/>
        <v>0</v>
      </c>
      <c r="G185" s="212" t="s">
        <v>77</v>
      </c>
      <c r="H185" s="75" t="s">
        <v>77</v>
      </c>
      <c r="I185" s="85" t="s">
        <v>77</v>
      </c>
      <c r="J185" s="82"/>
      <c r="K185" s="75"/>
      <c r="L185" s="85"/>
      <c r="M185" s="82" t="s">
        <v>75</v>
      </c>
      <c r="N185" s="75" t="s">
        <v>75</v>
      </c>
      <c r="O185" s="75" t="s">
        <v>75</v>
      </c>
      <c r="P185" s="75" t="s">
        <v>75</v>
      </c>
      <c r="Q185" s="410" t="s">
        <v>75</v>
      </c>
    </row>
    <row r="186" spans="1:17" ht="31.35" customHeight="1" x14ac:dyDescent="0.3">
      <c r="A186" s="834"/>
      <c r="B186" s="841"/>
      <c r="C186" s="843"/>
      <c r="D186" s="72" t="s">
        <v>78</v>
      </c>
      <c r="E186" s="82"/>
      <c r="F186" s="83">
        <f t="shared" si="65"/>
        <v>0</v>
      </c>
      <c r="G186" s="212"/>
      <c r="H186" s="75"/>
      <c r="I186" s="85"/>
      <c r="J186" s="82" t="s">
        <v>75</v>
      </c>
      <c r="K186" s="75" t="s">
        <v>75</v>
      </c>
      <c r="L186" s="85" t="s">
        <v>75</v>
      </c>
      <c r="M186" s="82" t="s">
        <v>75</v>
      </c>
      <c r="N186" s="75" t="s">
        <v>75</v>
      </c>
      <c r="O186" s="75" t="s">
        <v>75</v>
      </c>
      <c r="P186" s="75" t="s">
        <v>75</v>
      </c>
      <c r="Q186" s="410" t="s">
        <v>75</v>
      </c>
    </row>
    <row r="187" spans="1:17" ht="31.35" customHeight="1" x14ac:dyDescent="0.3">
      <c r="A187" s="834"/>
      <c r="B187" s="841"/>
      <c r="C187" s="843"/>
      <c r="D187" s="72" t="s">
        <v>79</v>
      </c>
      <c r="E187" s="82">
        <v>82.5</v>
      </c>
      <c r="F187" s="83">
        <f t="shared" si="65"/>
        <v>52</v>
      </c>
      <c r="G187" s="212" t="s">
        <v>77</v>
      </c>
      <c r="H187" s="75" t="s">
        <v>77</v>
      </c>
      <c r="I187" s="85" t="s">
        <v>77</v>
      </c>
      <c r="J187" s="82" t="s">
        <v>75</v>
      </c>
      <c r="K187" s="75" t="s">
        <v>75</v>
      </c>
      <c r="L187" s="85" t="s">
        <v>75</v>
      </c>
      <c r="M187" s="578">
        <v>5</v>
      </c>
      <c r="N187" s="76">
        <v>28</v>
      </c>
      <c r="O187" s="76">
        <v>19</v>
      </c>
      <c r="P187" s="76"/>
      <c r="Q187" s="410"/>
    </row>
    <row r="188" spans="1:17" ht="31.35" customHeight="1" thickBot="1" x14ac:dyDescent="0.35">
      <c r="A188" s="834"/>
      <c r="B188" s="842"/>
      <c r="C188" s="844"/>
      <c r="D188" s="579" t="s">
        <v>80</v>
      </c>
      <c r="E188" s="103"/>
      <c r="F188" s="104">
        <f t="shared" si="65"/>
        <v>0</v>
      </c>
      <c r="G188" s="105" t="s">
        <v>75</v>
      </c>
      <c r="H188" s="92" t="s">
        <v>75</v>
      </c>
      <c r="I188" s="106" t="s">
        <v>75</v>
      </c>
      <c r="J188" s="103" t="s">
        <v>75</v>
      </c>
      <c r="K188" s="92" t="s">
        <v>77</v>
      </c>
      <c r="L188" s="106" t="s">
        <v>77</v>
      </c>
      <c r="M188" s="103"/>
      <c r="N188" s="92"/>
      <c r="O188" s="92"/>
      <c r="P188" s="92"/>
      <c r="Q188" s="580"/>
    </row>
    <row r="189" spans="1:17" ht="31.35" customHeight="1" x14ac:dyDescent="0.3">
      <c r="A189" s="834"/>
      <c r="B189" s="840" t="s">
        <v>148</v>
      </c>
      <c r="C189" s="671" t="s">
        <v>149</v>
      </c>
      <c r="D189" s="51" t="s">
        <v>74</v>
      </c>
      <c r="E189" s="211">
        <v>14.8</v>
      </c>
      <c r="F189" s="68">
        <f t="shared" si="65"/>
        <v>5</v>
      </c>
      <c r="G189" s="211" t="s">
        <v>75</v>
      </c>
      <c r="H189" s="55" t="s">
        <v>75</v>
      </c>
      <c r="I189" s="70" t="s">
        <v>75</v>
      </c>
      <c r="J189" s="67"/>
      <c r="K189" s="55">
        <v>5</v>
      </c>
      <c r="L189" s="70"/>
      <c r="M189" s="67" t="s">
        <v>75</v>
      </c>
      <c r="N189" s="55" t="s">
        <v>75</v>
      </c>
      <c r="O189" s="55" t="s">
        <v>75</v>
      </c>
      <c r="P189" s="55" t="s">
        <v>75</v>
      </c>
      <c r="Q189" s="438" t="s">
        <v>75</v>
      </c>
    </row>
    <row r="190" spans="1:17" ht="31.35" customHeight="1" x14ac:dyDescent="0.3">
      <c r="A190" s="834"/>
      <c r="B190" s="841"/>
      <c r="C190" s="843"/>
      <c r="D190" s="72" t="s">
        <v>76</v>
      </c>
      <c r="E190" s="212"/>
      <c r="F190" s="83">
        <f t="shared" si="65"/>
        <v>0</v>
      </c>
      <c r="G190" s="212" t="s">
        <v>77</v>
      </c>
      <c r="H190" s="75" t="s">
        <v>77</v>
      </c>
      <c r="I190" s="85" t="s">
        <v>77</v>
      </c>
      <c r="J190" s="82"/>
      <c r="K190" s="75"/>
      <c r="L190" s="85"/>
      <c r="M190" s="82" t="s">
        <v>75</v>
      </c>
      <c r="N190" s="75" t="s">
        <v>75</v>
      </c>
      <c r="O190" s="75" t="s">
        <v>75</v>
      </c>
      <c r="P190" s="75" t="s">
        <v>75</v>
      </c>
      <c r="Q190" s="410" t="s">
        <v>75</v>
      </c>
    </row>
    <row r="191" spans="1:17" ht="31.35" customHeight="1" x14ac:dyDescent="0.3">
      <c r="A191" s="834"/>
      <c r="B191" s="841"/>
      <c r="C191" s="843"/>
      <c r="D191" s="72" t="s">
        <v>78</v>
      </c>
      <c r="E191" s="212"/>
      <c r="F191" s="83">
        <f t="shared" si="65"/>
        <v>0</v>
      </c>
      <c r="G191" s="212"/>
      <c r="H191" s="75"/>
      <c r="I191" s="85"/>
      <c r="J191" s="82" t="s">
        <v>75</v>
      </c>
      <c r="K191" s="75" t="s">
        <v>75</v>
      </c>
      <c r="L191" s="85" t="s">
        <v>75</v>
      </c>
      <c r="M191" s="82" t="s">
        <v>75</v>
      </c>
      <c r="N191" s="75" t="s">
        <v>75</v>
      </c>
      <c r="O191" s="75" t="s">
        <v>75</v>
      </c>
      <c r="P191" s="75" t="s">
        <v>75</v>
      </c>
      <c r="Q191" s="410" t="s">
        <v>75</v>
      </c>
    </row>
    <row r="192" spans="1:17" ht="31.35" customHeight="1" x14ac:dyDescent="0.3">
      <c r="A192" s="834"/>
      <c r="B192" s="841"/>
      <c r="C192" s="843"/>
      <c r="D192" s="72" t="s">
        <v>79</v>
      </c>
      <c r="E192" s="212">
        <v>78</v>
      </c>
      <c r="F192" s="83">
        <f t="shared" si="65"/>
        <v>125</v>
      </c>
      <c r="G192" s="212" t="s">
        <v>77</v>
      </c>
      <c r="H192" s="75" t="s">
        <v>77</v>
      </c>
      <c r="I192" s="85" t="s">
        <v>77</v>
      </c>
      <c r="J192" s="82" t="s">
        <v>75</v>
      </c>
      <c r="K192" s="75" t="s">
        <v>75</v>
      </c>
      <c r="L192" s="85" t="s">
        <v>75</v>
      </c>
      <c r="M192" s="82">
        <v>30</v>
      </c>
      <c r="N192" s="75">
        <v>35</v>
      </c>
      <c r="O192" s="75">
        <v>55</v>
      </c>
      <c r="P192" s="75">
        <v>5</v>
      </c>
      <c r="Q192" s="410"/>
    </row>
    <row r="193" spans="1:17" ht="31.35" customHeight="1" thickBot="1" x14ac:dyDescent="0.35">
      <c r="A193" s="834"/>
      <c r="B193" s="842"/>
      <c r="C193" s="844"/>
      <c r="D193" s="579" t="s">
        <v>80</v>
      </c>
      <c r="E193" s="581"/>
      <c r="F193" s="582">
        <f t="shared" si="65"/>
        <v>0</v>
      </c>
      <c r="G193" s="105" t="s">
        <v>75</v>
      </c>
      <c r="H193" s="92" t="s">
        <v>75</v>
      </c>
      <c r="I193" s="106" t="s">
        <v>75</v>
      </c>
      <c r="J193" s="103" t="s">
        <v>75</v>
      </c>
      <c r="K193" s="92" t="s">
        <v>77</v>
      </c>
      <c r="L193" s="106" t="s">
        <v>77</v>
      </c>
      <c r="M193" s="103"/>
      <c r="N193" s="92"/>
      <c r="O193" s="92"/>
      <c r="P193" s="92"/>
      <c r="Q193" s="580"/>
    </row>
    <row r="194" spans="1:17" ht="31.35" customHeight="1" x14ac:dyDescent="0.3">
      <c r="A194" s="834"/>
      <c r="B194" s="840" t="s">
        <v>150</v>
      </c>
      <c r="C194" s="671" t="s">
        <v>151</v>
      </c>
      <c r="D194" s="51" t="s">
        <v>74</v>
      </c>
      <c r="E194" s="211">
        <v>12</v>
      </c>
      <c r="F194" s="68">
        <f t="shared" si="65"/>
        <v>100</v>
      </c>
      <c r="G194" s="211" t="s">
        <v>75</v>
      </c>
      <c r="H194" s="55" t="s">
        <v>75</v>
      </c>
      <c r="I194" s="70" t="s">
        <v>75</v>
      </c>
      <c r="J194" s="67">
        <v>12</v>
      </c>
      <c r="K194" s="55">
        <v>86</v>
      </c>
      <c r="L194" s="70">
        <v>2</v>
      </c>
      <c r="M194" s="67" t="s">
        <v>75</v>
      </c>
      <c r="N194" s="55" t="s">
        <v>75</v>
      </c>
      <c r="O194" s="55" t="s">
        <v>75</v>
      </c>
      <c r="P194" s="55" t="s">
        <v>75</v>
      </c>
      <c r="Q194" s="438" t="s">
        <v>75</v>
      </c>
    </row>
    <row r="195" spans="1:17" ht="31.35" customHeight="1" x14ac:dyDescent="0.3">
      <c r="A195" s="834"/>
      <c r="B195" s="841"/>
      <c r="C195" s="843"/>
      <c r="D195" s="72" t="s">
        <v>76</v>
      </c>
      <c r="E195" s="212"/>
      <c r="F195" s="83">
        <f t="shared" si="65"/>
        <v>0</v>
      </c>
      <c r="G195" s="212" t="s">
        <v>77</v>
      </c>
      <c r="H195" s="75" t="s">
        <v>77</v>
      </c>
      <c r="I195" s="85" t="s">
        <v>77</v>
      </c>
      <c r="J195" s="82"/>
      <c r="K195" s="75"/>
      <c r="L195" s="85"/>
      <c r="M195" s="82" t="s">
        <v>75</v>
      </c>
      <c r="N195" s="75" t="s">
        <v>75</v>
      </c>
      <c r="O195" s="75" t="s">
        <v>75</v>
      </c>
      <c r="P195" s="75" t="s">
        <v>75</v>
      </c>
      <c r="Q195" s="410" t="s">
        <v>75</v>
      </c>
    </row>
    <row r="196" spans="1:17" ht="31.35" customHeight="1" x14ac:dyDescent="0.3">
      <c r="A196" s="834"/>
      <c r="B196" s="841"/>
      <c r="C196" s="843"/>
      <c r="D196" s="72" t="s">
        <v>78</v>
      </c>
      <c r="E196" s="212"/>
      <c r="F196" s="83">
        <f t="shared" si="65"/>
        <v>0</v>
      </c>
      <c r="G196" s="212"/>
      <c r="H196" s="75"/>
      <c r="I196" s="85"/>
      <c r="J196" s="82" t="s">
        <v>75</v>
      </c>
      <c r="K196" s="75" t="s">
        <v>75</v>
      </c>
      <c r="L196" s="85" t="s">
        <v>75</v>
      </c>
      <c r="M196" s="82" t="s">
        <v>75</v>
      </c>
      <c r="N196" s="75" t="s">
        <v>75</v>
      </c>
      <c r="O196" s="75" t="s">
        <v>75</v>
      </c>
      <c r="P196" s="75" t="s">
        <v>75</v>
      </c>
      <c r="Q196" s="410" t="s">
        <v>75</v>
      </c>
    </row>
    <row r="197" spans="1:17" ht="31.35" customHeight="1" x14ac:dyDescent="0.3">
      <c r="A197" s="834"/>
      <c r="B197" s="841"/>
      <c r="C197" s="843"/>
      <c r="D197" s="72" t="s">
        <v>79</v>
      </c>
      <c r="E197" s="212">
        <v>100</v>
      </c>
      <c r="F197" s="83">
        <f t="shared" si="65"/>
        <v>703</v>
      </c>
      <c r="G197" s="212" t="s">
        <v>77</v>
      </c>
      <c r="H197" s="75" t="s">
        <v>77</v>
      </c>
      <c r="I197" s="85" t="s">
        <v>77</v>
      </c>
      <c r="J197" s="82" t="s">
        <v>75</v>
      </c>
      <c r="K197" s="75" t="s">
        <v>75</v>
      </c>
      <c r="L197" s="85" t="s">
        <v>75</v>
      </c>
      <c r="M197" s="82">
        <v>45</v>
      </c>
      <c r="N197" s="75">
        <v>300</v>
      </c>
      <c r="O197" s="75">
        <v>346</v>
      </c>
      <c r="P197" s="75">
        <v>12</v>
      </c>
      <c r="Q197" s="410"/>
    </row>
    <row r="198" spans="1:17" ht="31.35" customHeight="1" thickBot="1" x14ac:dyDescent="0.35">
      <c r="A198" s="834"/>
      <c r="B198" s="842"/>
      <c r="C198" s="844"/>
      <c r="D198" s="579" t="s">
        <v>80</v>
      </c>
      <c r="E198" s="105"/>
      <c r="F198" s="104">
        <f t="shared" si="65"/>
        <v>0</v>
      </c>
      <c r="G198" s="105" t="s">
        <v>75</v>
      </c>
      <c r="H198" s="92" t="s">
        <v>75</v>
      </c>
      <c r="I198" s="106" t="s">
        <v>75</v>
      </c>
      <c r="J198" s="103" t="s">
        <v>75</v>
      </c>
      <c r="K198" s="92" t="s">
        <v>77</v>
      </c>
      <c r="L198" s="106" t="s">
        <v>77</v>
      </c>
      <c r="M198" s="103"/>
      <c r="N198" s="92"/>
      <c r="O198" s="92"/>
      <c r="P198" s="92"/>
      <c r="Q198" s="580"/>
    </row>
    <row r="199" spans="1:17" ht="31.35" customHeight="1" x14ac:dyDescent="0.3">
      <c r="A199" s="834"/>
      <c r="B199" s="840" t="s">
        <v>152</v>
      </c>
      <c r="C199" s="671" t="s">
        <v>151</v>
      </c>
      <c r="D199" s="51" t="s">
        <v>74</v>
      </c>
      <c r="E199" s="67"/>
      <c r="F199" s="68">
        <f t="shared" si="65"/>
        <v>0</v>
      </c>
      <c r="G199" s="211" t="s">
        <v>75</v>
      </c>
      <c r="H199" s="55" t="s">
        <v>75</v>
      </c>
      <c r="I199" s="70" t="s">
        <v>75</v>
      </c>
      <c r="J199" s="67"/>
      <c r="K199" s="55"/>
      <c r="L199" s="70"/>
      <c r="M199" s="67" t="s">
        <v>75</v>
      </c>
      <c r="N199" s="55" t="s">
        <v>75</v>
      </c>
      <c r="O199" s="55" t="s">
        <v>75</v>
      </c>
      <c r="P199" s="55" t="s">
        <v>75</v>
      </c>
      <c r="Q199" s="438" t="s">
        <v>75</v>
      </c>
    </row>
    <row r="200" spans="1:17" ht="31.35" customHeight="1" x14ac:dyDescent="0.3">
      <c r="A200" s="834"/>
      <c r="B200" s="841"/>
      <c r="C200" s="843"/>
      <c r="D200" s="72" t="s">
        <v>76</v>
      </c>
      <c r="E200" s="82"/>
      <c r="F200" s="83">
        <f t="shared" si="65"/>
        <v>0</v>
      </c>
      <c r="G200" s="212" t="s">
        <v>77</v>
      </c>
      <c r="H200" s="75" t="s">
        <v>77</v>
      </c>
      <c r="I200" s="85" t="s">
        <v>77</v>
      </c>
      <c r="J200" s="82"/>
      <c r="K200" s="75"/>
      <c r="L200" s="85"/>
      <c r="M200" s="82" t="s">
        <v>75</v>
      </c>
      <c r="N200" s="75" t="s">
        <v>75</v>
      </c>
      <c r="O200" s="75" t="s">
        <v>75</v>
      </c>
      <c r="P200" s="75" t="s">
        <v>75</v>
      </c>
      <c r="Q200" s="410" t="s">
        <v>75</v>
      </c>
    </row>
    <row r="201" spans="1:17" ht="31.35" customHeight="1" x14ac:dyDescent="0.3">
      <c r="A201" s="834"/>
      <c r="B201" s="841"/>
      <c r="C201" s="843"/>
      <c r="D201" s="72" t="s">
        <v>78</v>
      </c>
      <c r="E201" s="82"/>
      <c r="F201" s="83">
        <f t="shared" si="65"/>
        <v>0</v>
      </c>
      <c r="G201" s="212"/>
      <c r="H201" s="75"/>
      <c r="I201" s="85"/>
      <c r="J201" s="82" t="s">
        <v>75</v>
      </c>
      <c r="K201" s="75" t="s">
        <v>75</v>
      </c>
      <c r="L201" s="85" t="s">
        <v>75</v>
      </c>
      <c r="M201" s="82" t="s">
        <v>75</v>
      </c>
      <c r="N201" s="75" t="s">
        <v>75</v>
      </c>
      <c r="O201" s="75" t="s">
        <v>75</v>
      </c>
      <c r="P201" s="75" t="s">
        <v>75</v>
      </c>
      <c r="Q201" s="410" t="s">
        <v>75</v>
      </c>
    </row>
    <row r="202" spans="1:17" ht="31.35" customHeight="1" x14ac:dyDescent="0.3">
      <c r="A202" s="834"/>
      <c r="B202" s="841"/>
      <c r="C202" s="843"/>
      <c r="D202" s="72" t="s">
        <v>79</v>
      </c>
      <c r="E202" s="82">
        <v>96</v>
      </c>
      <c r="F202" s="83">
        <f t="shared" si="65"/>
        <v>358</v>
      </c>
      <c r="G202" s="212" t="s">
        <v>77</v>
      </c>
      <c r="H202" s="75" t="s">
        <v>77</v>
      </c>
      <c r="I202" s="85" t="s">
        <v>77</v>
      </c>
      <c r="J202" s="82" t="s">
        <v>75</v>
      </c>
      <c r="K202" s="75" t="s">
        <v>75</v>
      </c>
      <c r="L202" s="85" t="s">
        <v>75</v>
      </c>
      <c r="M202" s="578">
        <v>31</v>
      </c>
      <c r="N202" s="76">
        <v>57</v>
      </c>
      <c r="O202" s="76">
        <v>266</v>
      </c>
      <c r="P202" s="76">
        <v>4</v>
      </c>
      <c r="Q202" s="410"/>
    </row>
    <row r="203" spans="1:17" ht="31.35" customHeight="1" thickBot="1" x14ac:dyDescent="0.35">
      <c r="A203" s="834"/>
      <c r="B203" s="842"/>
      <c r="C203" s="844"/>
      <c r="D203" s="579" t="s">
        <v>80</v>
      </c>
      <c r="E203" s="103"/>
      <c r="F203" s="104">
        <f t="shared" si="65"/>
        <v>0</v>
      </c>
      <c r="G203" s="105" t="s">
        <v>75</v>
      </c>
      <c r="H203" s="92" t="s">
        <v>75</v>
      </c>
      <c r="I203" s="106" t="s">
        <v>75</v>
      </c>
      <c r="J203" s="103" t="s">
        <v>75</v>
      </c>
      <c r="K203" s="92" t="s">
        <v>77</v>
      </c>
      <c r="L203" s="106" t="s">
        <v>77</v>
      </c>
      <c r="M203" s="103"/>
      <c r="N203" s="92"/>
      <c r="O203" s="92"/>
      <c r="P203" s="92"/>
      <c r="Q203" s="580"/>
    </row>
    <row r="204" spans="1:17" ht="31.35" customHeight="1" x14ac:dyDescent="0.3">
      <c r="A204" s="834"/>
      <c r="B204" s="840" t="s">
        <v>153</v>
      </c>
      <c r="C204" s="671" t="s">
        <v>151</v>
      </c>
      <c r="D204" s="51" t="s">
        <v>74</v>
      </c>
      <c r="E204" s="211">
        <v>15.8</v>
      </c>
      <c r="F204" s="68">
        <f t="shared" si="65"/>
        <v>13</v>
      </c>
      <c r="G204" s="211" t="s">
        <v>75</v>
      </c>
      <c r="H204" s="55" t="s">
        <v>75</v>
      </c>
      <c r="I204" s="70" t="s">
        <v>75</v>
      </c>
      <c r="J204" s="67">
        <v>2</v>
      </c>
      <c r="K204" s="55">
        <v>10</v>
      </c>
      <c r="L204" s="70">
        <v>1</v>
      </c>
      <c r="M204" s="67" t="s">
        <v>75</v>
      </c>
      <c r="N204" s="55" t="s">
        <v>75</v>
      </c>
      <c r="O204" s="55" t="s">
        <v>75</v>
      </c>
      <c r="P204" s="55" t="s">
        <v>75</v>
      </c>
      <c r="Q204" s="438" t="s">
        <v>75</v>
      </c>
    </row>
    <row r="205" spans="1:17" ht="31.35" customHeight="1" x14ac:dyDescent="0.3">
      <c r="A205" s="834"/>
      <c r="B205" s="841"/>
      <c r="C205" s="843"/>
      <c r="D205" s="72" t="s">
        <v>76</v>
      </c>
      <c r="E205" s="212"/>
      <c r="F205" s="83">
        <f t="shared" si="65"/>
        <v>0</v>
      </c>
      <c r="G205" s="212" t="s">
        <v>77</v>
      </c>
      <c r="H205" s="75" t="s">
        <v>77</v>
      </c>
      <c r="I205" s="85" t="s">
        <v>77</v>
      </c>
      <c r="J205" s="82"/>
      <c r="K205" s="75"/>
      <c r="L205" s="85"/>
      <c r="M205" s="82" t="s">
        <v>75</v>
      </c>
      <c r="N205" s="75" t="s">
        <v>75</v>
      </c>
      <c r="O205" s="75" t="s">
        <v>75</v>
      </c>
      <c r="P205" s="75" t="s">
        <v>75</v>
      </c>
      <c r="Q205" s="410" t="s">
        <v>75</v>
      </c>
    </row>
    <row r="206" spans="1:17" ht="31.35" customHeight="1" x14ac:dyDescent="0.3">
      <c r="A206" s="834"/>
      <c r="B206" s="841"/>
      <c r="C206" s="843"/>
      <c r="D206" s="72" t="s">
        <v>78</v>
      </c>
      <c r="E206" s="212"/>
      <c r="F206" s="83">
        <f t="shared" si="65"/>
        <v>0</v>
      </c>
      <c r="G206" s="212"/>
      <c r="H206" s="75"/>
      <c r="I206" s="85"/>
      <c r="J206" s="82" t="s">
        <v>75</v>
      </c>
      <c r="K206" s="75" t="s">
        <v>75</v>
      </c>
      <c r="L206" s="85" t="s">
        <v>75</v>
      </c>
      <c r="M206" s="82" t="s">
        <v>75</v>
      </c>
      <c r="N206" s="75" t="s">
        <v>75</v>
      </c>
      <c r="O206" s="75" t="s">
        <v>75</v>
      </c>
      <c r="P206" s="75" t="s">
        <v>75</v>
      </c>
      <c r="Q206" s="410" t="s">
        <v>75</v>
      </c>
    </row>
    <row r="207" spans="1:17" ht="31.35" customHeight="1" x14ac:dyDescent="0.3">
      <c r="A207" s="834"/>
      <c r="B207" s="841"/>
      <c r="C207" s="843"/>
      <c r="D207" s="72" t="s">
        <v>79</v>
      </c>
      <c r="E207" s="212">
        <v>80</v>
      </c>
      <c r="F207" s="83">
        <f t="shared" si="65"/>
        <v>193</v>
      </c>
      <c r="G207" s="212" t="s">
        <v>77</v>
      </c>
      <c r="H207" s="75" t="s">
        <v>77</v>
      </c>
      <c r="I207" s="85" t="s">
        <v>77</v>
      </c>
      <c r="J207" s="82" t="s">
        <v>75</v>
      </c>
      <c r="K207" s="75" t="s">
        <v>75</v>
      </c>
      <c r="L207" s="85" t="s">
        <v>75</v>
      </c>
      <c r="M207" s="82">
        <v>20</v>
      </c>
      <c r="N207" s="75">
        <v>50</v>
      </c>
      <c r="O207" s="75">
        <v>55</v>
      </c>
      <c r="P207" s="75">
        <v>68</v>
      </c>
      <c r="Q207" s="410">
        <v>0</v>
      </c>
    </row>
    <row r="208" spans="1:17" ht="31.35" customHeight="1" thickBot="1" x14ac:dyDescent="0.35">
      <c r="A208" s="834"/>
      <c r="B208" s="842"/>
      <c r="C208" s="844"/>
      <c r="D208" s="579" t="s">
        <v>80</v>
      </c>
      <c r="E208" s="581"/>
      <c r="F208" s="582">
        <f t="shared" si="65"/>
        <v>0</v>
      </c>
      <c r="G208" s="105" t="s">
        <v>75</v>
      </c>
      <c r="H208" s="92" t="s">
        <v>75</v>
      </c>
      <c r="I208" s="106" t="s">
        <v>75</v>
      </c>
      <c r="J208" s="103" t="s">
        <v>75</v>
      </c>
      <c r="K208" s="92" t="s">
        <v>77</v>
      </c>
      <c r="L208" s="106" t="s">
        <v>77</v>
      </c>
      <c r="M208" s="103"/>
      <c r="N208" s="92"/>
      <c r="O208" s="92"/>
      <c r="P208" s="92"/>
      <c r="Q208" s="580"/>
    </row>
    <row r="209" spans="1:17" ht="31.35" customHeight="1" x14ac:dyDescent="0.3">
      <c r="A209" s="834"/>
      <c r="B209" s="840" t="s">
        <v>154</v>
      </c>
      <c r="C209" s="671" t="s">
        <v>155</v>
      </c>
      <c r="D209" s="51" t="s">
        <v>74</v>
      </c>
      <c r="E209" s="211">
        <v>9</v>
      </c>
      <c r="F209" s="68">
        <f>SUM(J209:L209)</f>
        <v>5</v>
      </c>
      <c r="G209" s="211" t="s">
        <v>75</v>
      </c>
      <c r="H209" s="55" t="s">
        <v>75</v>
      </c>
      <c r="I209" s="70" t="s">
        <v>75</v>
      </c>
      <c r="J209" s="67"/>
      <c r="K209" s="55">
        <v>4</v>
      </c>
      <c r="L209" s="70">
        <v>1</v>
      </c>
      <c r="M209" s="67" t="s">
        <v>75</v>
      </c>
      <c r="N209" s="55" t="s">
        <v>75</v>
      </c>
      <c r="O209" s="55" t="s">
        <v>75</v>
      </c>
      <c r="P209" s="55" t="s">
        <v>75</v>
      </c>
      <c r="Q209" s="438" t="s">
        <v>75</v>
      </c>
    </row>
    <row r="210" spans="1:17" ht="31.35" customHeight="1" x14ac:dyDescent="0.3">
      <c r="A210" s="834"/>
      <c r="B210" s="841"/>
      <c r="C210" s="843"/>
      <c r="D210" s="72" t="s">
        <v>76</v>
      </c>
      <c r="E210" s="212"/>
      <c r="F210" s="83">
        <f t="shared" ref="F210:F211" si="66">SUM(G210:Q210)</f>
        <v>0</v>
      </c>
      <c r="G210" s="212" t="s">
        <v>77</v>
      </c>
      <c r="H210" s="75" t="s">
        <v>77</v>
      </c>
      <c r="I210" s="85" t="s">
        <v>77</v>
      </c>
      <c r="J210" s="82"/>
      <c r="K210" s="75"/>
      <c r="L210" s="85"/>
      <c r="M210" s="82" t="s">
        <v>75</v>
      </c>
      <c r="N210" s="75" t="s">
        <v>75</v>
      </c>
      <c r="O210" s="75" t="s">
        <v>75</v>
      </c>
      <c r="P210" s="75" t="s">
        <v>75</v>
      </c>
      <c r="Q210" s="410" t="s">
        <v>75</v>
      </c>
    </row>
    <row r="211" spans="1:17" ht="31.35" customHeight="1" x14ac:dyDescent="0.3">
      <c r="A211" s="834"/>
      <c r="B211" s="841"/>
      <c r="C211" s="843"/>
      <c r="D211" s="72" t="s">
        <v>78</v>
      </c>
      <c r="E211" s="212"/>
      <c r="F211" s="83">
        <f t="shared" si="66"/>
        <v>0</v>
      </c>
      <c r="G211" s="212"/>
      <c r="H211" s="75"/>
      <c r="I211" s="85"/>
      <c r="J211" s="82" t="s">
        <v>75</v>
      </c>
      <c r="K211" s="75" t="s">
        <v>75</v>
      </c>
      <c r="L211" s="85" t="s">
        <v>75</v>
      </c>
      <c r="M211" s="82" t="s">
        <v>75</v>
      </c>
      <c r="N211" s="75" t="s">
        <v>75</v>
      </c>
      <c r="O211" s="75" t="s">
        <v>75</v>
      </c>
      <c r="P211" s="75" t="s">
        <v>75</v>
      </c>
      <c r="Q211" s="410" t="s">
        <v>75</v>
      </c>
    </row>
    <row r="212" spans="1:17" ht="31.35" customHeight="1" x14ac:dyDescent="0.3">
      <c r="A212" s="834"/>
      <c r="B212" s="841"/>
      <c r="C212" s="843"/>
      <c r="D212" s="72" t="s">
        <v>79</v>
      </c>
      <c r="E212" s="212">
        <v>83</v>
      </c>
      <c r="F212" s="83">
        <f>SUM(M212:Q212)</f>
        <v>36</v>
      </c>
      <c r="G212" s="212" t="s">
        <v>77</v>
      </c>
      <c r="H212" s="75" t="s">
        <v>77</v>
      </c>
      <c r="I212" s="85" t="s">
        <v>77</v>
      </c>
      <c r="J212" s="82" t="s">
        <v>75</v>
      </c>
      <c r="K212" s="75" t="s">
        <v>75</v>
      </c>
      <c r="L212" s="85" t="s">
        <v>75</v>
      </c>
      <c r="M212" s="82">
        <v>8</v>
      </c>
      <c r="N212" s="75">
        <v>8</v>
      </c>
      <c r="O212" s="75">
        <v>15</v>
      </c>
      <c r="P212" s="75">
        <v>5</v>
      </c>
      <c r="Q212" s="410"/>
    </row>
    <row r="213" spans="1:17" ht="31.35" customHeight="1" thickBot="1" x14ac:dyDescent="0.35">
      <c r="A213" s="834"/>
      <c r="B213" s="842"/>
      <c r="C213" s="844"/>
      <c r="D213" s="579" t="s">
        <v>80</v>
      </c>
      <c r="E213" s="105"/>
      <c r="F213" s="104">
        <f t="shared" ref="F213:F223" si="67">SUM(G213:Q213)</f>
        <v>0</v>
      </c>
      <c r="G213" s="105" t="s">
        <v>75</v>
      </c>
      <c r="H213" s="92" t="s">
        <v>75</v>
      </c>
      <c r="I213" s="106" t="s">
        <v>75</v>
      </c>
      <c r="J213" s="103" t="s">
        <v>75</v>
      </c>
      <c r="K213" s="92" t="s">
        <v>77</v>
      </c>
      <c r="L213" s="106" t="s">
        <v>77</v>
      </c>
      <c r="M213" s="103"/>
      <c r="N213" s="92"/>
      <c r="O213" s="92"/>
      <c r="P213" s="92"/>
      <c r="Q213" s="580"/>
    </row>
    <row r="214" spans="1:17" ht="31.35" customHeight="1" x14ac:dyDescent="0.3">
      <c r="A214" s="834"/>
      <c r="B214" s="840" t="s">
        <v>156</v>
      </c>
      <c r="C214" s="671" t="s">
        <v>157</v>
      </c>
      <c r="D214" s="51" t="s">
        <v>74</v>
      </c>
      <c r="E214" s="67"/>
      <c r="F214" s="68">
        <f t="shared" si="67"/>
        <v>0</v>
      </c>
      <c r="G214" s="211" t="s">
        <v>75</v>
      </c>
      <c r="H214" s="55" t="s">
        <v>75</v>
      </c>
      <c r="I214" s="70" t="s">
        <v>75</v>
      </c>
      <c r="J214" s="67"/>
      <c r="K214" s="55"/>
      <c r="L214" s="70"/>
      <c r="M214" s="67" t="s">
        <v>75</v>
      </c>
      <c r="N214" s="55" t="s">
        <v>75</v>
      </c>
      <c r="O214" s="55" t="s">
        <v>75</v>
      </c>
      <c r="P214" s="55" t="s">
        <v>75</v>
      </c>
      <c r="Q214" s="438" t="s">
        <v>75</v>
      </c>
    </row>
    <row r="215" spans="1:17" ht="31.35" customHeight="1" x14ac:dyDescent="0.3">
      <c r="A215" s="834"/>
      <c r="B215" s="841"/>
      <c r="C215" s="843"/>
      <c r="D215" s="72" t="s">
        <v>76</v>
      </c>
      <c r="E215" s="82"/>
      <c r="F215" s="83">
        <f t="shared" si="67"/>
        <v>0</v>
      </c>
      <c r="G215" s="212" t="s">
        <v>77</v>
      </c>
      <c r="H215" s="75" t="s">
        <v>77</v>
      </c>
      <c r="I215" s="85" t="s">
        <v>77</v>
      </c>
      <c r="J215" s="82"/>
      <c r="K215" s="75"/>
      <c r="L215" s="85"/>
      <c r="M215" s="82" t="s">
        <v>75</v>
      </c>
      <c r="N215" s="75" t="s">
        <v>75</v>
      </c>
      <c r="O215" s="75" t="s">
        <v>75</v>
      </c>
      <c r="P215" s="75" t="s">
        <v>75</v>
      </c>
      <c r="Q215" s="410" t="s">
        <v>75</v>
      </c>
    </row>
    <row r="216" spans="1:17" ht="31.35" customHeight="1" x14ac:dyDescent="0.3">
      <c r="A216" s="834"/>
      <c r="B216" s="841"/>
      <c r="C216" s="843"/>
      <c r="D216" s="72" t="s">
        <v>78</v>
      </c>
      <c r="E216" s="82"/>
      <c r="F216" s="83">
        <f t="shared" si="67"/>
        <v>0</v>
      </c>
      <c r="G216" s="212"/>
      <c r="H216" s="75"/>
      <c r="I216" s="85"/>
      <c r="J216" s="82" t="s">
        <v>75</v>
      </c>
      <c r="K216" s="75" t="s">
        <v>75</v>
      </c>
      <c r="L216" s="85" t="s">
        <v>75</v>
      </c>
      <c r="M216" s="82" t="s">
        <v>75</v>
      </c>
      <c r="N216" s="75" t="s">
        <v>75</v>
      </c>
      <c r="O216" s="75" t="s">
        <v>75</v>
      </c>
      <c r="P216" s="75" t="s">
        <v>75</v>
      </c>
      <c r="Q216" s="410" t="s">
        <v>75</v>
      </c>
    </row>
    <row r="217" spans="1:17" ht="31.35" customHeight="1" x14ac:dyDescent="0.3">
      <c r="A217" s="834"/>
      <c r="B217" s="841"/>
      <c r="C217" s="843"/>
      <c r="D217" s="72" t="s">
        <v>79</v>
      </c>
      <c r="E217" s="82">
        <v>78.2</v>
      </c>
      <c r="F217" s="83">
        <f t="shared" si="67"/>
        <v>49</v>
      </c>
      <c r="G217" s="212" t="s">
        <v>77</v>
      </c>
      <c r="H217" s="75" t="s">
        <v>77</v>
      </c>
      <c r="I217" s="85" t="s">
        <v>77</v>
      </c>
      <c r="J217" s="82" t="s">
        <v>75</v>
      </c>
      <c r="K217" s="75" t="s">
        <v>75</v>
      </c>
      <c r="L217" s="85" t="s">
        <v>75</v>
      </c>
      <c r="M217" s="578">
        <v>6</v>
      </c>
      <c r="N217" s="76">
        <v>23</v>
      </c>
      <c r="O217" s="76">
        <v>19</v>
      </c>
      <c r="P217" s="76">
        <v>1</v>
      </c>
      <c r="Q217" s="410">
        <v>0</v>
      </c>
    </row>
    <row r="218" spans="1:17" ht="31.35" customHeight="1" thickBot="1" x14ac:dyDescent="0.35">
      <c r="A218" s="834"/>
      <c r="B218" s="842"/>
      <c r="C218" s="844"/>
      <c r="D218" s="579" t="s">
        <v>80</v>
      </c>
      <c r="E218" s="103"/>
      <c r="F218" s="104">
        <f t="shared" si="67"/>
        <v>0</v>
      </c>
      <c r="G218" s="105" t="s">
        <v>75</v>
      </c>
      <c r="H218" s="92" t="s">
        <v>75</v>
      </c>
      <c r="I218" s="106" t="s">
        <v>75</v>
      </c>
      <c r="J218" s="103" t="s">
        <v>75</v>
      </c>
      <c r="K218" s="92" t="s">
        <v>77</v>
      </c>
      <c r="L218" s="106" t="s">
        <v>77</v>
      </c>
      <c r="M218" s="103"/>
      <c r="N218" s="92"/>
      <c r="O218" s="92"/>
      <c r="P218" s="92"/>
      <c r="Q218" s="580"/>
    </row>
    <row r="219" spans="1:17" ht="31.35" customHeight="1" x14ac:dyDescent="0.3">
      <c r="A219" s="834"/>
      <c r="B219" s="840" t="s">
        <v>158</v>
      </c>
      <c r="C219" s="735"/>
      <c r="D219" s="51" t="s">
        <v>74</v>
      </c>
      <c r="E219" s="211"/>
      <c r="F219" s="68">
        <f t="shared" si="67"/>
        <v>0</v>
      </c>
      <c r="G219" s="211" t="s">
        <v>75</v>
      </c>
      <c r="H219" s="55" t="s">
        <v>75</v>
      </c>
      <c r="I219" s="70" t="s">
        <v>75</v>
      </c>
      <c r="J219" s="67"/>
      <c r="K219" s="55"/>
      <c r="L219" s="70"/>
      <c r="M219" s="67" t="s">
        <v>75</v>
      </c>
      <c r="N219" s="55" t="s">
        <v>75</v>
      </c>
      <c r="O219" s="55" t="s">
        <v>75</v>
      </c>
      <c r="P219" s="55" t="s">
        <v>75</v>
      </c>
      <c r="Q219" s="438" t="s">
        <v>75</v>
      </c>
    </row>
    <row r="220" spans="1:17" ht="31.35" customHeight="1" x14ac:dyDescent="0.3">
      <c r="A220" s="834"/>
      <c r="B220" s="841"/>
      <c r="C220" s="836"/>
      <c r="D220" s="72" t="s">
        <v>76</v>
      </c>
      <c r="E220" s="212"/>
      <c r="F220" s="83">
        <f t="shared" si="67"/>
        <v>0</v>
      </c>
      <c r="G220" s="212" t="s">
        <v>77</v>
      </c>
      <c r="H220" s="75" t="s">
        <v>77</v>
      </c>
      <c r="I220" s="85" t="s">
        <v>77</v>
      </c>
      <c r="J220" s="82"/>
      <c r="K220" s="75"/>
      <c r="L220" s="85"/>
      <c r="M220" s="82" t="s">
        <v>75</v>
      </c>
      <c r="N220" s="75" t="s">
        <v>75</v>
      </c>
      <c r="O220" s="75" t="s">
        <v>75</v>
      </c>
      <c r="P220" s="75" t="s">
        <v>75</v>
      </c>
      <c r="Q220" s="410" t="s">
        <v>75</v>
      </c>
    </row>
    <row r="221" spans="1:17" ht="31.35" customHeight="1" x14ac:dyDescent="0.3">
      <c r="A221" s="834"/>
      <c r="B221" s="841"/>
      <c r="C221" s="836"/>
      <c r="D221" s="72" t="s">
        <v>78</v>
      </c>
      <c r="E221" s="212"/>
      <c r="F221" s="83">
        <f t="shared" si="67"/>
        <v>0</v>
      </c>
      <c r="G221" s="212"/>
      <c r="H221" s="75"/>
      <c r="I221" s="85"/>
      <c r="J221" s="82" t="s">
        <v>75</v>
      </c>
      <c r="K221" s="75" t="s">
        <v>75</v>
      </c>
      <c r="L221" s="85" t="s">
        <v>75</v>
      </c>
      <c r="M221" s="82" t="s">
        <v>75</v>
      </c>
      <c r="N221" s="75" t="s">
        <v>75</v>
      </c>
      <c r="O221" s="75" t="s">
        <v>75</v>
      </c>
      <c r="P221" s="75" t="s">
        <v>75</v>
      </c>
      <c r="Q221" s="410" t="s">
        <v>75</v>
      </c>
    </row>
    <row r="222" spans="1:17" ht="31.35" customHeight="1" x14ac:dyDescent="0.3">
      <c r="A222" s="834"/>
      <c r="B222" s="841"/>
      <c r="C222" s="836"/>
      <c r="D222" s="72" t="s">
        <v>79</v>
      </c>
      <c r="E222" s="212">
        <v>75</v>
      </c>
      <c r="F222" s="83">
        <f t="shared" si="67"/>
        <v>1</v>
      </c>
      <c r="G222" s="212" t="s">
        <v>77</v>
      </c>
      <c r="H222" s="75" t="s">
        <v>77</v>
      </c>
      <c r="I222" s="85" t="s">
        <v>77</v>
      </c>
      <c r="J222" s="82" t="s">
        <v>75</v>
      </c>
      <c r="K222" s="75" t="s">
        <v>75</v>
      </c>
      <c r="L222" s="85" t="s">
        <v>75</v>
      </c>
      <c r="M222" s="82"/>
      <c r="N222" s="75">
        <v>1</v>
      </c>
      <c r="O222" s="75"/>
      <c r="P222" s="75"/>
      <c r="Q222" s="410"/>
    </row>
    <row r="223" spans="1:17" ht="31.35" customHeight="1" thickBot="1" x14ac:dyDescent="0.35">
      <c r="A223" s="835"/>
      <c r="B223" s="842"/>
      <c r="C223" s="837"/>
      <c r="D223" s="579" t="s">
        <v>80</v>
      </c>
      <c r="E223" s="581"/>
      <c r="F223" s="582">
        <f t="shared" si="67"/>
        <v>0</v>
      </c>
      <c r="G223" s="105" t="s">
        <v>75</v>
      </c>
      <c r="H223" s="92" t="s">
        <v>75</v>
      </c>
      <c r="I223" s="106" t="s">
        <v>75</v>
      </c>
      <c r="J223" s="103" t="s">
        <v>75</v>
      </c>
      <c r="K223" s="92" t="s">
        <v>77</v>
      </c>
      <c r="L223" s="106" t="s">
        <v>77</v>
      </c>
      <c r="M223" s="103"/>
      <c r="N223" s="92"/>
      <c r="O223" s="92"/>
      <c r="P223" s="92"/>
      <c r="Q223" s="580"/>
    </row>
    <row r="224" spans="1:17" ht="31.35" customHeight="1" x14ac:dyDescent="0.3">
      <c r="A224" s="713" t="s">
        <v>159</v>
      </c>
      <c r="B224" s="840" t="s">
        <v>160</v>
      </c>
      <c r="C224" s="671" t="s">
        <v>161</v>
      </c>
      <c r="D224" s="134" t="s">
        <v>74</v>
      </c>
      <c r="E224" s="211">
        <v>11</v>
      </c>
      <c r="F224" s="68">
        <f t="shared" ref="F224:F225" si="68">SUM(J224:L224)</f>
        <v>40</v>
      </c>
      <c r="G224" s="211" t="s">
        <v>75</v>
      </c>
      <c r="H224" s="55" t="s">
        <v>75</v>
      </c>
      <c r="I224" s="70" t="s">
        <v>75</v>
      </c>
      <c r="J224" s="67">
        <v>3</v>
      </c>
      <c r="K224" s="55">
        <v>36</v>
      </c>
      <c r="L224" s="70">
        <v>1</v>
      </c>
      <c r="M224" s="67" t="s">
        <v>75</v>
      </c>
      <c r="N224" s="55" t="s">
        <v>75</v>
      </c>
      <c r="O224" s="55" t="s">
        <v>75</v>
      </c>
      <c r="P224" s="55" t="s">
        <v>75</v>
      </c>
      <c r="Q224" s="438" t="s">
        <v>75</v>
      </c>
    </row>
    <row r="225" spans="1:17" ht="31.35" customHeight="1" x14ac:dyDescent="0.3">
      <c r="A225" s="834"/>
      <c r="B225" s="841"/>
      <c r="C225" s="843"/>
      <c r="D225" s="72" t="s">
        <v>76</v>
      </c>
      <c r="E225" s="212"/>
      <c r="F225" s="83">
        <f t="shared" si="68"/>
        <v>0</v>
      </c>
      <c r="G225" s="212" t="s">
        <v>77</v>
      </c>
      <c r="H225" s="75" t="s">
        <v>77</v>
      </c>
      <c r="I225" s="85" t="s">
        <v>77</v>
      </c>
      <c r="J225" s="82"/>
      <c r="K225" s="75"/>
      <c r="L225" s="85"/>
      <c r="M225" s="82" t="s">
        <v>75</v>
      </c>
      <c r="N225" s="75" t="s">
        <v>75</v>
      </c>
      <c r="O225" s="75" t="s">
        <v>75</v>
      </c>
      <c r="P225" s="75" t="s">
        <v>75</v>
      </c>
      <c r="Q225" s="410" t="s">
        <v>75</v>
      </c>
    </row>
    <row r="226" spans="1:17" ht="31.35" customHeight="1" x14ac:dyDescent="0.3">
      <c r="A226" s="834"/>
      <c r="B226" s="841"/>
      <c r="C226" s="843"/>
      <c r="D226" s="72" t="s">
        <v>78</v>
      </c>
      <c r="E226" s="212"/>
      <c r="F226" s="83">
        <f>SUM(G226:I226)</f>
        <v>0</v>
      </c>
      <c r="G226" s="212"/>
      <c r="H226" s="75"/>
      <c r="I226" s="85"/>
      <c r="J226" s="82" t="s">
        <v>75</v>
      </c>
      <c r="K226" s="75" t="s">
        <v>75</v>
      </c>
      <c r="L226" s="85" t="s">
        <v>75</v>
      </c>
      <c r="M226" s="82" t="s">
        <v>75</v>
      </c>
      <c r="N226" s="75" t="s">
        <v>75</v>
      </c>
      <c r="O226" s="75" t="s">
        <v>75</v>
      </c>
      <c r="P226" s="75" t="s">
        <v>75</v>
      </c>
      <c r="Q226" s="410" t="s">
        <v>75</v>
      </c>
    </row>
    <row r="227" spans="1:17" ht="31.35" customHeight="1" x14ac:dyDescent="0.3">
      <c r="A227" s="834"/>
      <c r="B227" s="841"/>
      <c r="C227" s="843"/>
      <c r="D227" s="72" t="s">
        <v>79</v>
      </c>
      <c r="E227" s="212">
        <v>120</v>
      </c>
      <c r="F227" s="83">
        <f t="shared" ref="F227:F228" si="69">SUM(M227:Q227)</f>
        <v>118</v>
      </c>
      <c r="G227" s="212" t="s">
        <v>77</v>
      </c>
      <c r="H227" s="75" t="s">
        <v>77</v>
      </c>
      <c r="I227" s="85" t="s">
        <v>77</v>
      </c>
      <c r="J227" s="82" t="s">
        <v>75</v>
      </c>
      <c r="K227" s="75" t="s">
        <v>75</v>
      </c>
      <c r="L227" s="85" t="s">
        <v>75</v>
      </c>
      <c r="M227" s="82"/>
      <c r="N227" s="75">
        <v>3</v>
      </c>
      <c r="O227" s="75">
        <v>103</v>
      </c>
      <c r="P227" s="75">
        <v>12</v>
      </c>
      <c r="Q227" s="410"/>
    </row>
    <row r="228" spans="1:17" ht="31.35" customHeight="1" thickBot="1" x14ac:dyDescent="0.35">
      <c r="A228" s="834"/>
      <c r="B228" s="842"/>
      <c r="C228" s="844"/>
      <c r="D228" s="579" t="s">
        <v>80</v>
      </c>
      <c r="E228" s="105"/>
      <c r="F228" s="104">
        <f t="shared" si="69"/>
        <v>0</v>
      </c>
      <c r="G228" s="105" t="s">
        <v>75</v>
      </c>
      <c r="H228" s="92" t="s">
        <v>75</v>
      </c>
      <c r="I228" s="106" t="s">
        <v>75</v>
      </c>
      <c r="J228" s="103" t="s">
        <v>75</v>
      </c>
      <c r="K228" s="92" t="s">
        <v>77</v>
      </c>
      <c r="L228" s="106" t="s">
        <v>77</v>
      </c>
      <c r="M228" s="103"/>
      <c r="N228" s="92"/>
      <c r="O228" s="92"/>
      <c r="P228" s="92"/>
      <c r="Q228" s="580"/>
    </row>
    <row r="229" spans="1:17" ht="31.35" customHeight="1" x14ac:dyDescent="0.3">
      <c r="A229" s="834"/>
      <c r="B229" s="840" t="s">
        <v>162</v>
      </c>
      <c r="C229" s="671" t="s">
        <v>161</v>
      </c>
      <c r="D229" s="51" t="s">
        <v>74</v>
      </c>
      <c r="E229" s="67">
        <v>8</v>
      </c>
      <c r="F229" s="68">
        <f t="shared" ref="F229:F230" si="70">SUM(J229:L229)</f>
        <v>4</v>
      </c>
      <c r="G229" s="211" t="s">
        <v>75</v>
      </c>
      <c r="H229" s="55" t="s">
        <v>75</v>
      </c>
      <c r="I229" s="70" t="s">
        <v>75</v>
      </c>
      <c r="J229" s="67">
        <v>2</v>
      </c>
      <c r="K229" s="55">
        <v>2</v>
      </c>
      <c r="L229" s="70"/>
      <c r="M229" s="67" t="s">
        <v>75</v>
      </c>
      <c r="N229" s="55" t="s">
        <v>75</v>
      </c>
      <c r="O229" s="55" t="s">
        <v>75</v>
      </c>
      <c r="P229" s="55" t="s">
        <v>75</v>
      </c>
      <c r="Q229" s="438" t="s">
        <v>75</v>
      </c>
    </row>
    <row r="230" spans="1:17" ht="31.35" customHeight="1" x14ac:dyDescent="0.3">
      <c r="A230" s="834"/>
      <c r="B230" s="841"/>
      <c r="C230" s="843"/>
      <c r="D230" s="72" t="s">
        <v>76</v>
      </c>
      <c r="E230" s="82"/>
      <c r="F230" s="83">
        <f t="shared" si="70"/>
        <v>0</v>
      </c>
      <c r="G230" s="212" t="s">
        <v>77</v>
      </c>
      <c r="H230" s="75" t="s">
        <v>77</v>
      </c>
      <c r="I230" s="85" t="s">
        <v>77</v>
      </c>
      <c r="J230" s="82"/>
      <c r="K230" s="75"/>
      <c r="L230" s="85"/>
      <c r="M230" s="82" t="s">
        <v>75</v>
      </c>
      <c r="N230" s="75" t="s">
        <v>75</v>
      </c>
      <c r="O230" s="75" t="s">
        <v>75</v>
      </c>
      <c r="P230" s="75" t="s">
        <v>75</v>
      </c>
      <c r="Q230" s="410" t="s">
        <v>75</v>
      </c>
    </row>
    <row r="231" spans="1:17" ht="31.35" customHeight="1" x14ac:dyDescent="0.3">
      <c r="A231" s="834"/>
      <c r="B231" s="841"/>
      <c r="C231" s="843"/>
      <c r="D231" s="72" t="s">
        <v>78</v>
      </c>
      <c r="E231" s="82"/>
      <c r="F231" s="83">
        <f>SUM(G231:I231)</f>
        <v>0</v>
      </c>
      <c r="G231" s="212"/>
      <c r="H231" s="75"/>
      <c r="I231" s="85"/>
      <c r="J231" s="82" t="s">
        <v>75</v>
      </c>
      <c r="K231" s="75" t="s">
        <v>75</v>
      </c>
      <c r="L231" s="85" t="s">
        <v>75</v>
      </c>
      <c r="M231" s="82" t="s">
        <v>75</v>
      </c>
      <c r="N231" s="75" t="s">
        <v>75</v>
      </c>
      <c r="O231" s="75" t="s">
        <v>75</v>
      </c>
      <c r="P231" s="75" t="s">
        <v>75</v>
      </c>
      <c r="Q231" s="410" t="s">
        <v>75</v>
      </c>
    </row>
    <row r="232" spans="1:17" ht="31.35" customHeight="1" x14ac:dyDescent="0.3">
      <c r="A232" s="834"/>
      <c r="B232" s="841"/>
      <c r="C232" s="843"/>
      <c r="D232" s="72" t="s">
        <v>79</v>
      </c>
      <c r="E232" s="82">
        <v>76</v>
      </c>
      <c r="F232" s="83">
        <f t="shared" ref="F232:F233" si="71">SUM(M232:Q232)</f>
        <v>41</v>
      </c>
      <c r="G232" s="212" t="s">
        <v>77</v>
      </c>
      <c r="H232" s="75" t="s">
        <v>77</v>
      </c>
      <c r="I232" s="85" t="s">
        <v>77</v>
      </c>
      <c r="J232" s="82" t="s">
        <v>75</v>
      </c>
      <c r="K232" s="75" t="s">
        <v>75</v>
      </c>
      <c r="L232" s="85" t="s">
        <v>75</v>
      </c>
      <c r="M232" s="578">
        <v>11</v>
      </c>
      <c r="N232" s="76">
        <v>15</v>
      </c>
      <c r="O232" s="76">
        <v>13</v>
      </c>
      <c r="P232" s="76">
        <v>1</v>
      </c>
      <c r="Q232" s="410">
        <v>1</v>
      </c>
    </row>
    <row r="233" spans="1:17" ht="31.35" customHeight="1" thickBot="1" x14ac:dyDescent="0.35">
      <c r="A233" s="834"/>
      <c r="B233" s="842"/>
      <c r="C233" s="844"/>
      <c r="D233" s="579" t="s">
        <v>80</v>
      </c>
      <c r="E233" s="103"/>
      <c r="F233" s="104">
        <f t="shared" si="71"/>
        <v>0</v>
      </c>
      <c r="G233" s="105" t="s">
        <v>75</v>
      </c>
      <c r="H233" s="92" t="s">
        <v>75</v>
      </c>
      <c r="I233" s="106" t="s">
        <v>75</v>
      </c>
      <c r="J233" s="103" t="s">
        <v>75</v>
      </c>
      <c r="K233" s="92" t="s">
        <v>77</v>
      </c>
      <c r="L233" s="106" t="s">
        <v>77</v>
      </c>
      <c r="M233" s="103"/>
      <c r="N233" s="92"/>
      <c r="O233" s="92"/>
      <c r="P233" s="92"/>
      <c r="Q233" s="580"/>
    </row>
    <row r="234" spans="1:17" ht="31.35" customHeight="1" x14ac:dyDescent="0.3">
      <c r="A234" s="834"/>
      <c r="B234" s="840" t="s">
        <v>163</v>
      </c>
      <c r="C234" s="671" t="s">
        <v>164</v>
      </c>
      <c r="D234" s="51" t="s">
        <v>74</v>
      </c>
      <c r="E234" s="211"/>
      <c r="F234" s="68">
        <f t="shared" ref="F234:F235" si="72">SUM(J234:L234)</f>
        <v>0</v>
      </c>
      <c r="G234" s="211" t="s">
        <v>75</v>
      </c>
      <c r="H234" s="55" t="s">
        <v>75</v>
      </c>
      <c r="I234" s="70" t="s">
        <v>75</v>
      </c>
      <c r="J234" s="67"/>
      <c r="K234" s="55"/>
      <c r="L234" s="70"/>
      <c r="M234" s="67" t="s">
        <v>75</v>
      </c>
      <c r="N234" s="55" t="s">
        <v>75</v>
      </c>
      <c r="O234" s="55" t="s">
        <v>75</v>
      </c>
      <c r="P234" s="55" t="s">
        <v>75</v>
      </c>
      <c r="Q234" s="438" t="s">
        <v>75</v>
      </c>
    </row>
    <row r="235" spans="1:17" ht="31.35" customHeight="1" x14ac:dyDescent="0.3">
      <c r="A235" s="834"/>
      <c r="B235" s="841"/>
      <c r="C235" s="843"/>
      <c r="D235" s="72" t="s">
        <v>76</v>
      </c>
      <c r="E235" s="212"/>
      <c r="F235" s="83">
        <f t="shared" si="72"/>
        <v>0</v>
      </c>
      <c r="G235" s="212" t="s">
        <v>77</v>
      </c>
      <c r="H235" s="75" t="s">
        <v>77</v>
      </c>
      <c r="I235" s="85" t="s">
        <v>77</v>
      </c>
      <c r="J235" s="82"/>
      <c r="K235" s="75"/>
      <c r="L235" s="85"/>
      <c r="M235" s="82" t="s">
        <v>75</v>
      </c>
      <c r="N235" s="75" t="s">
        <v>75</v>
      </c>
      <c r="O235" s="75" t="s">
        <v>75</v>
      </c>
      <c r="P235" s="75" t="s">
        <v>75</v>
      </c>
      <c r="Q235" s="410" t="s">
        <v>75</v>
      </c>
    </row>
    <row r="236" spans="1:17" ht="31.35" customHeight="1" x14ac:dyDescent="0.3">
      <c r="A236" s="834"/>
      <c r="B236" s="841"/>
      <c r="C236" s="843"/>
      <c r="D236" s="72" t="s">
        <v>78</v>
      </c>
      <c r="E236" s="212"/>
      <c r="F236" s="83">
        <f>SUM(G236:I236)</f>
        <v>0</v>
      </c>
      <c r="G236" s="212"/>
      <c r="H236" s="75"/>
      <c r="I236" s="85"/>
      <c r="J236" s="82" t="s">
        <v>75</v>
      </c>
      <c r="K236" s="75" t="s">
        <v>75</v>
      </c>
      <c r="L236" s="85" t="s">
        <v>75</v>
      </c>
      <c r="M236" s="82" t="s">
        <v>75</v>
      </c>
      <c r="N236" s="75" t="s">
        <v>75</v>
      </c>
      <c r="O236" s="75" t="s">
        <v>75</v>
      </c>
      <c r="P236" s="75" t="s">
        <v>75</v>
      </c>
      <c r="Q236" s="410" t="s">
        <v>75</v>
      </c>
    </row>
    <row r="237" spans="1:17" ht="31.35" customHeight="1" x14ac:dyDescent="0.3">
      <c r="A237" s="834"/>
      <c r="B237" s="841"/>
      <c r="C237" s="843"/>
      <c r="D237" s="72" t="s">
        <v>79</v>
      </c>
      <c r="E237" s="212">
        <v>101</v>
      </c>
      <c r="F237" s="83">
        <f t="shared" ref="F237:F238" si="73">SUM(M237:Q237)</f>
        <v>33</v>
      </c>
      <c r="G237" s="212" t="s">
        <v>77</v>
      </c>
      <c r="H237" s="75" t="s">
        <v>77</v>
      </c>
      <c r="I237" s="85" t="s">
        <v>77</v>
      </c>
      <c r="J237" s="82" t="s">
        <v>75</v>
      </c>
      <c r="K237" s="75" t="s">
        <v>75</v>
      </c>
      <c r="L237" s="85" t="s">
        <v>75</v>
      </c>
      <c r="M237" s="82">
        <v>6</v>
      </c>
      <c r="N237" s="75">
        <v>3</v>
      </c>
      <c r="O237" s="75">
        <v>13</v>
      </c>
      <c r="P237" s="75">
        <v>11</v>
      </c>
      <c r="Q237" s="410"/>
    </row>
    <row r="238" spans="1:17" ht="31.35" customHeight="1" thickBot="1" x14ac:dyDescent="0.35">
      <c r="A238" s="834"/>
      <c r="B238" s="842"/>
      <c r="C238" s="844"/>
      <c r="D238" s="579" t="s">
        <v>80</v>
      </c>
      <c r="E238" s="581"/>
      <c r="F238" s="582">
        <f t="shared" si="73"/>
        <v>0</v>
      </c>
      <c r="G238" s="105" t="s">
        <v>75</v>
      </c>
      <c r="H238" s="92" t="s">
        <v>75</v>
      </c>
      <c r="I238" s="106" t="s">
        <v>75</v>
      </c>
      <c r="J238" s="103" t="s">
        <v>75</v>
      </c>
      <c r="K238" s="92" t="s">
        <v>77</v>
      </c>
      <c r="L238" s="106" t="s">
        <v>77</v>
      </c>
      <c r="M238" s="103"/>
      <c r="N238" s="92"/>
      <c r="O238" s="92"/>
      <c r="P238" s="92"/>
      <c r="Q238" s="580"/>
    </row>
    <row r="239" spans="1:17" ht="31.35" customHeight="1" x14ac:dyDescent="0.3">
      <c r="A239" s="834"/>
      <c r="B239" s="840" t="s">
        <v>165</v>
      </c>
      <c r="C239" s="671" t="s">
        <v>164</v>
      </c>
      <c r="D239" s="51" t="s">
        <v>74</v>
      </c>
      <c r="E239" s="211">
        <v>11</v>
      </c>
      <c r="F239" s="68">
        <f t="shared" ref="F239:F240" si="74">SUM(J239:L239)</f>
        <v>4</v>
      </c>
      <c r="G239" s="211" t="s">
        <v>75</v>
      </c>
      <c r="H239" s="55" t="s">
        <v>75</v>
      </c>
      <c r="I239" s="70" t="s">
        <v>75</v>
      </c>
      <c r="J239" s="67"/>
      <c r="K239" s="55">
        <v>4</v>
      </c>
      <c r="L239" s="70"/>
      <c r="M239" s="67" t="s">
        <v>75</v>
      </c>
      <c r="N239" s="55" t="s">
        <v>75</v>
      </c>
      <c r="O239" s="55" t="s">
        <v>75</v>
      </c>
      <c r="P239" s="55" t="s">
        <v>75</v>
      </c>
      <c r="Q239" s="438" t="s">
        <v>75</v>
      </c>
    </row>
    <row r="240" spans="1:17" ht="31.35" customHeight="1" x14ac:dyDescent="0.3">
      <c r="A240" s="834"/>
      <c r="B240" s="841"/>
      <c r="C240" s="843"/>
      <c r="D240" s="72" t="s">
        <v>76</v>
      </c>
      <c r="E240" s="212"/>
      <c r="F240" s="83">
        <f t="shared" si="74"/>
        <v>0</v>
      </c>
      <c r="G240" s="212" t="s">
        <v>77</v>
      </c>
      <c r="H240" s="75" t="s">
        <v>77</v>
      </c>
      <c r="I240" s="85" t="s">
        <v>77</v>
      </c>
      <c r="J240" s="82"/>
      <c r="K240" s="75"/>
      <c r="L240" s="85"/>
      <c r="M240" s="82" t="s">
        <v>75</v>
      </c>
      <c r="N240" s="75" t="s">
        <v>75</v>
      </c>
      <c r="O240" s="75" t="s">
        <v>75</v>
      </c>
      <c r="P240" s="75" t="s">
        <v>75</v>
      </c>
      <c r="Q240" s="410" t="s">
        <v>75</v>
      </c>
    </row>
    <row r="241" spans="1:17" ht="31.35" customHeight="1" x14ac:dyDescent="0.3">
      <c r="A241" s="834"/>
      <c r="B241" s="841"/>
      <c r="C241" s="843"/>
      <c r="D241" s="72" t="s">
        <v>78</v>
      </c>
      <c r="E241" s="212"/>
      <c r="F241" s="83">
        <f>SUM(G241:I241)</f>
        <v>0</v>
      </c>
      <c r="G241" s="212"/>
      <c r="H241" s="75"/>
      <c r="I241" s="85"/>
      <c r="J241" s="82" t="s">
        <v>75</v>
      </c>
      <c r="K241" s="75" t="s">
        <v>75</v>
      </c>
      <c r="L241" s="85" t="s">
        <v>75</v>
      </c>
      <c r="M241" s="82" t="s">
        <v>75</v>
      </c>
      <c r="N241" s="75" t="s">
        <v>75</v>
      </c>
      <c r="O241" s="75" t="s">
        <v>75</v>
      </c>
      <c r="P241" s="75" t="s">
        <v>75</v>
      </c>
      <c r="Q241" s="410" t="s">
        <v>75</v>
      </c>
    </row>
    <row r="242" spans="1:17" ht="31.35" customHeight="1" x14ac:dyDescent="0.3">
      <c r="A242" s="834"/>
      <c r="B242" s="841"/>
      <c r="C242" s="843"/>
      <c r="D242" s="72" t="s">
        <v>79</v>
      </c>
      <c r="E242" s="212">
        <v>96</v>
      </c>
      <c r="F242" s="83">
        <f t="shared" ref="F242:F243" si="75">SUM(M242:Q242)</f>
        <v>68</v>
      </c>
      <c r="G242" s="212" t="s">
        <v>77</v>
      </c>
      <c r="H242" s="75" t="s">
        <v>77</v>
      </c>
      <c r="I242" s="85" t="s">
        <v>77</v>
      </c>
      <c r="J242" s="82" t="s">
        <v>75</v>
      </c>
      <c r="K242" s="75" t="s">
        <v>75</v>
      </c>
      <c r="L242" s="85" t="s">
        <v>75</v>
      </c>
      <c r="M242" s="82">
        <v>2</v>
      </c>
      <c r="N242" s="75">
        <v>16</v>
      </c>
      <c r="O242" s="75">
        <v>39</v>
      </c>
      <c r="P242" s="75">
        <v>11</v>
      </c>
      <c r="Q242" s="410"/>
    </row>
    <row r="243" spans="1:17" ht="31.35" customHeight="1" thickBot="1" x14ac:dyDescent="0.35">
      <c r="A243" s="834"/>
      <c r="B243" s="842"/>
      <c r="C243" s="844"/>
      <c r="D243" s="579" t="s">
        <v>80</v>
      </c>
      <c r="E243" s="105"/>
      <c r="F243" s="104">
        <f t="shared" si="75"/>
        <v>0</v>
      </c>
      <c r="G243" s="105" t="s">
        <v>75</v>
      </c>
      <c r="H243" s="92" t="s">
        <v>75</v>
      </c>
      <c r="I243" s="106" t="s">
        <v>75</v>
      </c>
      <c r="J243" s="103" t="s">
        <v>75</v>
      </c>
      <c r="K243" s="92" t="s">
        <v>77</v>
      </c>
      <c r="L243" s="106" t="s">
        <v>77</v>
      </c>
      <c r="M243" s="103"/>
      <c r="N243" s="92"/>
      <c r="O243" s="92"/>
      <c r="P243" s="92"/>
      <c r="Q243" s="580"/>
    </row>
    <row r="244" spans="1:17" ht="31.35" customHeight="1" x14ac:dyDescent="0.3">
      <c r="A244" s="834"/>
      <c r="B244" s="840" t="s">
        <v>166</v>
      </c>
      <c r="C244" s="671" t="s">
        <v>167</v>
      </c>
      <c r="D244" s="51" t="s">
        <v>74</v>
      </c>
      <c r="E244" s="67"/>
      <c r="F244" s="68">
        <f t="shared" ref="F244:F245" si="76">SUM(J244:L244)</f>
        <v>0</v>
      </c>
      <c r="G244" s="211" t="s">
        <v>75</v>
      </c>
      <c r="H244" s="55" t="s">
        <v>75</v>
      </c>
      <c r="I244" s="70" t="s">
        <v>75</v>
      </c>
      <c r="J244" s="67"/>
      <c r="K244" s="55"/>
      <c r="L244" s="70"/>
      <c r="M244" s="67" t="s">
        <v>75</v>
      </c>
      <c r="N244" s="55" t="s">
        <v>75</v>
      </c>
      <c r="O244" s="55" t="s">
        <v>75</v>
      </c>
      <c r="P244" s="55" t="s">
        <v>75</v>
      </c>
      <c r="Q244" s="438" t="s">
        <v>75</v>
      </c>
    </row>
    <row r="245" spans="1:17" ht="31.35" customHeight="1" x14ac:dyDescent="0.3">
      <c r="A245" s="834"/>
      <c r="B245" s="841"/>
      <c r="C245" s="843"/>
      <c r="D245" s="72" t="s">
        <v>76</v>
      </c>
      <c r="E245" s="82"/>
      <c r="F245" s="83">
        <f t="shared" si="76"/>
        <v>0</v>
      </c>
      <c r="G245" s="212" t="s">
        <v>77</v>
      </c>
      <c r="H245" s="75" t="s">
        <v>77</v>
      </c>
      <c r="I245" s="85" t="s">
        <v>77</v>
      </c>
      <c r="J245" s="82"/>
      <c r="K245" s="75"/>
      <c r="L245" s="85"/>
      <c r="M245" s="82" t="s">
        <v>75</v>
      </c>
      <c r="N245" s="75" t="s">
        <v>75</v>
      </c>
      <c r="O245" s="75" t="s">
        <v>75</v>
      </c>
      <c r="P245" s="75" t="s">
        <v>75</v>
      </c>
      <c r="Q245" s="410" t="s">
        <v>75</v>
      </c>
    </row>
    <row r="246" spans="1:17" ht="31.35" customHeight="1" x14ac:dyDescent="0.3">
      <c r="A246" s="834"/>
      <c r="B246" s="841"/>
      <c r="C246" s="843"/>
      <c r="D246" s="72" t="s">
        <v>78</v>
      </c>
      <c r="E246" s="82"/>
      <c r="F246" s="83">
        <f>SUM(G246:I246)</f>
        <v>0</v>
      </c>
      <c r="G246" s="212"/>
      <c r="H246" s="75"/>
      <c r="I246" s="85"/>
      <c r="J246" s="82" t="s">
        <v>75</v>
      </c>
      <c r="K246" s="75" t="s">
        <v>75</v>
      </c>
      <c r="L246" s="85" t="s">
        <v>75</v>
      </c>
      <c r="M246" s="82" t="s">
        <v>75</v>
      </c>
      <c r="N246" s="75" t="s">
        <v>75</v>
      </c>
      <c r="O246" s="75" t="s">
        <v>75</v>
      </c>
      <c r="P246" s="75" t="s">
        <v>75</v>
      </c>
      <c r="Q246" s="410" t="s">
        <v>75</v>
      </c>
    </row>
    <row r="247" spans="1:17" ht="31.35" customHeight="1" x14ac:dyDescent="0.3">
      <c r="A247" s="834"/>
      <c r="B247" s="841"/>
      <c r="C247" s="843"/>
      <c r="D247" s="72" t="s">
        <v>79</v>
      </c>
      <c r="E247" s="82">
        <v>102.6</v>
      </c>
      <c r="F247" s="83">
        <f t="shared" ref="F247:F248" si="77">SUM(M247:Q247)</f>
        <v>40</v>
      </c>
      <c r="G247" s="212" t="s">
        <v>77</v>
      </c>
      <c r="H247" s="75" t="s">
        <v>77</v>
      </c>
      <c r="I247" s="85" t="s">
        <v>77</v>
      </c>
      <c r="J247" s="82" t="s">
        <v>75</v>
      </c>
      <c r="K247" s="75" t="s">
        <v>75</v>
      </c>
      <c r="L247" s="85" t="s">
        <v>75</v>
      </c>
      <c r="M247" s="578">
        <v>1</v>
      </c>
      <c r="N247" s="76">
        <v>2</v>
      </c>
      <c r="O247" s="76">
        <v>34</v>
      </c>
      <c r="P247" s="76">
        <v>3</v>
      </c>
      <c r="Q247" s="410"/>
    </row>
    <row r="248" spans="1:17" ht="31.35" customHeight="1" thickBot="1" x14ac:dyDescent="0.35">
      <c r="A248" s="834"/>
      <c r="B248" s="842"/>
      <c r="C248" s="844"/>
      <c r="D248" s="579" t="s">
        <v>80</v>
      </c>
      <c r="E248" s="103"/>
      <c r="F248" s="104">
        <f t="shared" si="77"/>
        <v>0</v>
      </c>
      <c r="G248" s="105" t="s">
        <v>75</v>
      </c>
      <c r="H248" s="92" t="s">
        <v>75</v>
      </c>
      <c r="I248" s="106" t="s">
        <v>75</v>
      </c>
      <c r="J248" s="103" t="s">
        <v>75</v>
      </c>
      <c r="K248" s="92" t="s">
        <v>77</v>
      </c>
      <c r="L248" s="106" t="s">
        <v>77</v>
      </c>
      <c r="M248" s="103"/>
      <c r="N248" s="92"/>
      <c r="O248" s="92"/>
      <c r="P248" s="92"/>
      <c r="Q248" s="580"/>
    </row>
    <row r="249" spans="1:17" ht="31.35" customHeight="1" x14ac:dyDescent="0.3">
      <c r="A249" s="834"/>
      <c r="B249" s="840" t="s">
        <v>168</v>
      </c>
      <c r="C249" s="671" t="s">
        <v>169</v>
      </c>
      <c r="D249" s="51" t="s">
        <v>74</v>
      </c>
      <c r="E249" s="211"/>
      <c r="F249" s="68">
        <f t="shared" ref="F249:F250" si="78">SUM(J249:L249)</f>
        <v>0</v>
      </c>
      <c r="G249" s="211" t="s">
        <v>75</v>
      </c>
      <c r="H249" s="55" t="s">
        <v>75</v>
      </c>
      <c r="I249" s="70" t="s">
        <v>75</v>
      </c>
      <c r="J249" s="67"/>
      <c r="K249" s="55"/>
      <c r="L249" s="70"/>
      <c r="M249" s="67" t="s">
        <v>75</v>
      </c>
      <c r="N249" s="55" t="s">
        <v>75</v>
      </c>
      <c r="O249" s="55" t="s">
        <v>75</v>
      </c>
      <c r="P249" s="55" t="s">
        <v>75</v>
      </c>
      <c r="Q249" s="438" t="s">
        <v>75</v>
      </c>
    </row>
    <row r="250" spans="1:17" ht="31.35" customHeight="1" x14ac:dyDescent="0.3">
      <c r="A250" s="834"/>
      <c r="B250" s="841"/>
      <c r="C250" s="843"/>
      <c r="D250" s="72" t="s">
        <v>76</v>
      </c>
      <c r="E250" s="212"/>
      <c r="F250" s="83">
        <f t="shared" si="78"/>
        <v>0</v>
      </c>
      <c r="G250" s="212" t="s">
        <v>77</v>
      </c>
      <c r="H250" s="75" t="s">
        <v>77</v>
      </c>
      <c r="I250" s="85" t="s">
        <v>77</v>
      </c>
      <c r="J250" s="82"/>
      <c r="K250" s="75"/>
      <c r="L250" s="85"/>
      <c r="M250" s="82" t="s">
        <v>75</v>
      </c>
      <c r="N250" s="75" t="s">
        <v>75</v>
      </c>
      <c r="O250" s="75" t="s">
        <v>75</v>
      </c>
      <c r="P250" s="75" t="s">
        <v>75</v>
      </c>
      <c r="Q250" s="410" t="s">
        <v>75</v>
      </c>
    </row>
    <row r="251" spans="1:17" ht="31.35" customHeight="1" x14ac:dyDescent="0.3">
      <c r="A251" s="834"/>
      <c r="B251" s="841"/>
      <c r="C251" s="843"/>
      <c r="D251" s="72" t="s">
        <v>78</v>
      </c>
      <c r="E251" s="212"/>
      <c r="F251" s="83">
        <f>SUM(G251:I251)</f>
        <v>0</v>
      </c>
      <c r="G251" s="212"/>
      <c r="H251" s="75"/>
      <c r="I251" s="85"/>
      <c r="J251" s="82" t="s">
        <v>75</v>
      </c>
      <c r="K251" s="75" t="s">
        <v>75</v>
      </c>
      <c r="L251" s="85" t="s">
        <v>75</v>
      </c>
      <c r="M251" s="82" t="s">
        <v>75</v>
      </c>
      <c r="N251" s="75" t="s">
        <v>75</v>
      </c>
      <c r="O251" s="75" t="s">
        <v>75</v>
      </c>
      <c r="P251" s="75" t="s">
        <v>75</v>
      </c>
      <c r="Q251" s="410" t="s">
        <v>75</v>
      </c>
    </row>
    <row r="252" spans="1:17" ht="31.35" customHeight="1" x14ac:dyDescent="0.3">
      <c r="A252" s="834"/>
      <c r="B252" s="841"/>
      <c r="C252" s="843"/>
      <c r="D252" s="72" t="s">
        <v>79</v>
      </c>
      <c r="E252" s="212">
        <v>84.4</v>
      </c>
      <c r="F252" s="83">
        <f t="shared" ref="F252:F253" si="79">SUM(M252:Q252)</f>
        <v>32</v>
      </c>
      <c r="G252" s="212" t="s">
        <v>77</v>
      </c>
      <c r="H252" s="75" t="s">
        <v>77</v>
      </c>
      <c r="I252" s="85" t="s">
        <v>77</v>
      </c>
      <c r="J252" s="82" t="s">
        <v>75</v>
      </c>
      <c r="K252" s="75" t="s">
        <v>75</v>
      </c>
      <c r="L252" s="85" t="s">
        <v>75</v>
      </c>
      <c r="M252" s="82">
        <v>1</v>
      </c>
      <c r="N252" s="75">
        <v>2</v>
      </c>
      <c r="O252" s="75">
        <v>29</v>
      </c>
      <c r="P252" s="75"/>
      <c r="Q252" s="410"/>
    </row>
    <row r="253" spans="1:17" ht="31.35" customHeight="1" thickBot="1" x14ac:dyDescent="0.35">
      <c r="A253" s="835"/>
      <c r="B253" s="842"/>
      <c r="C253" s="844"/>
      <c r="D253" s="579" t="s">
        <v>80</v>
      </c>
      <c r="E253" s="581"/>
      <c r="F253" s="582">
        <f t="shared" si="79"/>
        <v>0</v>
      </c>
      <c r="G253" s="105" t="s">
        <v>75</v>
      </c>
      <c r="H253" s="92" t="s">
        <v>75</v>
      </c>
      <c r="I253" s="106" t="s">
        <v>75</v>
      </c>
      <c r="J253" s="103" t="s">
        <v>75</v>
      </c>
      <c r="K253" s="92" t="s">
        <v>77</v>
      </c>
      <c r="L253" s="106" t="s">
        <v>77</v>
      </c>
      <c r="M253" s="103"/>
      <c r="N253" s="92"/>
      <c r="O253" s="92"/>
      <c r="P253" s="92"/>
      <c r="Q253" s="580"/>
    </row>
    <row r="254" spans="1:17" ht="31.35" customHeight="1" x14ac:dyDescent="0.3">
      <c r="A254" s="713" t="s">
        <v>170</v>
      </c>
      <c r="B254" s="840" t="s">
        <v>171</v>
      </c>
      <c r="C254" s="671" t="s">
        <v>172</v>
      </c>
      <c r="D254" s="51" t="s">
        <v>74</v>
      </c>
      <c r="E254" s="211">
        <v>15.1</v>
      </c>
      <c r="F254" s="68">
        <f t="shared" ref="F254:F255" si="80">SUM(J254:L254)</f>
        <v>40</v>
      </c>
      <c r="G254" s="211" t="s">
        <v>75</v>
      </c>
      <c r="H254" s="55" t="s">
        <v>75</v>
      </c>
      <c r="I254" s="70" t="s">
        <v>75</v>
      </c>
      <c r="J254" s="67">
        <v>3</v>
      </c>
      <c r="K254" s="55">
        <v>37</v>
      </c>
      <c r="L254" s="70"/>
      <c r="M254" s="67" t="s">
        <v>75</v>
      </c>
      <c r="N254" s="55" t="s">
        <v>75</v>
      </c>
      <c r="O254" s="55" t="s">
        <v>75</v>
      </c>
      <c r="P254" s="55" t="s">
        <v>75</v>
      </c>
      <c r="Q254" s="438" t="s">
        <v>75</v>
      </c>
    </row>
    <row r="255" spans="1:17" ht="31.35" customHeight="1" x14ac:dyDescent="0.3">
      <c r="A255" s="834"/>
      <c r="B255" s="841"/>
      <c r="C255" s="843"/>
      <c r="D255" s="72" t="s">
        <v>76</v>
      </c>
      <c r="E255" s="212"/>
      <c r="F255" s="83">
        <f t="shared" si="80"/>
        <v>0</v>
      </c>
      <c r="G255" s="212" t="s">
        <v>77</v>
      </c>
      <c r="H255" s="75" t="s">
        <v>77</v>
      </c>
      <c r="I255" s="85" t="s">
        <v>77</v>
      </c>
      <c r="J255" s="82"/>
      <c r="K255" s="75"/>
      <c r="L255" s="85"/>
      <c r="M255" s="82" t="s">
        <v>75</v>
      </c>
      <c r="N255" s="75" t="s">
        <v>75</v>
      </c>
      <c r="O255" s="75" t="s">
        <v>75</v>
      </c>
      <c r="P255" s="75" t="s">
        <v>75</v>
      </c>
      <c r="Q255" s="410" t="s">
        <v>75</v>
      </c>
    </row>
    <row r="256" spans="1:17" ht="31.35" customHeight="1" x14ac:dyDescent="0.3">
      <c r="A256" s="834"/>
      <c r="B256" s="841"/>
      <c r="C256" s="843"/>
      <c r="D256" s="72" t="s">
        <v>78</v>
      </c>
      <c r="E256" s="212"/>
      <c r="F256" s="83">
        <f>SUM(G256:I256)</f>
        <v>0</v>
      </c>
      <c r="G256" s="212"/>
      <c r="H256" s="75"/>
      <c r="I256" s="85"/>
      <c r="J256" s="82" t="s">
        <v>75</v>
      </c>
      <c r="K256" s="75" t="s">
        <v>75</v>
      </c>
      <c r="L256" s="85" t="s">
        <v>75</v>
      </c>
      <c r="M256" s="82" t="s">
        <v>75</v>
      </c>
      <c r="N256" s="75" t="s">
        <v>75</v>
      </c>
      <c r="O256" s="75" t="s">
        <v>75</v>
      </c>
      <c r="P256" s="75" t="s">
        <v>75</v>
      </c>
      <c r="Q256" s="410" t="s">
        <v>75</v>
      </c>
    </row>
    <row r="257" spans="1:17" ht="31.35" customHeight="1" x14ac:dyDescent="0.3">
      <c r="A257" s="834"/>
      <c r="B257" s="841"/>
      <c r="C257" s="843"/>
      <c r="D257" s="72" t="s">
        <v>79</v>
      </c>
      <c r="E257" s="212">
        <v>100</v>
      </c>
      <c r="F257" s="83">
        <f t="shared" ref="F257:F258" si="81">SUM(M257:Q257)</f>
        <v>165</v>
      </c>
      <c r="G257" s="212" t="s">
        <v>77</v>
      </c>
      <c r="H257" s="75" t="s">
        <v>77</v>
      </c>
      <c r="I257" s="85" t="s">
        <v>77</v>
      </c>
      <c r="J257" s="82" t="s">
        <v>75</v>
      </c>
      <c r="K257" s="75" t="s">
        <v>75</v>
      </c>
      <c r="L257" s="85" t="s">
        <v>75</v>
      </c>
      <c r="M257" s="82">
        <v>10</v>
      </c>
      <c r="N257" s="75">
        <v>21</v>
      </c>
      <c r="O257" s="75">
        <v>87</v>
      </c>
      <c r="P257" s="75">
        <v>47</v>
      </c>
      <c r="Q257" s="410"/>
    </row>
    <row r="258" spans="1:17" ht="31.35" customHeight="1" thickBot="1" x14ac:dyDescent="0.35">
      <c r="A258" s="834"/>
      <c r="B258" s="842"/>
      <c r="C258" s="844"/>
      <c r="D258" s="579" t="s">
        <v>80</v>
      </c>
      <c r="E258" s="105"/>
      <c r="F258" s="104">
        <f t="shared" si="81"/>
        <v>0</v>
      </c>
      <c r="G258" s="105" t="s">
        <v>75</v>
      </c>
      <c r="H258" s="92" t="s">
        <v>75</v>
      </c>
      <c r="I258" s="106" t="s">
        <v>75</v>
      </c>
      <c r="J258" s="103" t="s">
        <v>75</v>
      </c>
      <c r="K258" s="92" t="s">
        <v>77</v>
      </c>
      <c r="L258" s="106" t="s">
        <v>77</v>
      </c>
      <c r="M258" s="103"/>
      <c r="N258" s="92"/>
      <c r="O258" s="92"/>
      <c r="P258" s="92"/>
      <c r="Q258" s="580"/>
    </row>
    <row r="259" spans="1:17" ht="31.35" customHeight="1" x14ac:dyDescent="0.3">
      <c r="A259" s="834"/>
      <c r="B259" s="840" t="s">
        <v>173</v>
      </c>
      <c r="C259" s="671" t="s">
        <v>174</v>
      </c>
      <c r="D259" s="51" t="s">
        <v>74</v>
      </c>
      <c r="E259" s="67">
        <v>12</v>
      </c>
      <c r="F259" s="68">
        <f t="shared" ref="F259:F260" si="82">SUM(J259:L259)</f>
        <v>33</v>
      </c>
      <c r="G259" s="211" t="s">
        <v>75</v>
      </c>
      <c r="H259" s="55" t="s">
        <v>75</v>
      </c>
      <c r="I259" s="70" t="s">
        <v>75</v>
      </c>
      <c r="J259" s="67">
        <v>3</v>
      </c>
      <c r="K259" s="55">
        <v>30</v>
      </c>
      <c r="L259" s="70">
        <v>0</v>
      </c>
      <c r="M259" s="67" t="s">
        <v>75</v>
      </c>
      <c r="N259" s="55" t="s">
        <v>75</v>
      </c>
      <c r="O259" s="55" t="s">
        <v>75</v>
      </c>
      <c r="P259" s="55" t="s">
        <v>75</v>
      </c>
      <c r="Q259" s="438" t="s">
        <v>75</v>
      </c>
    </row>
    <row r="260" spans="1:17" ht="31.35" customHeight="1" x14ac:dyDescent="0.3">
      <c r="A260" s="834"/>
      <c r="B260" s="841"/>
      <c r="C260" s="843"/>
      <c r="D260" s="72" t="s">
        <v>76</v>
      </c>
      <c r="E260" s="82"/>
      <c r="F260" s="83">
        <f t="shared" si="82"/>
        <v>0</v>
      </c>
      <c r="G260" s="212" t="s">
        <v>77</v>
      </c>
      <c r="H260" s="75" t="s">
        <v>77</v>
      </c>
      <c r="I260" s="85" t="s">
        <v>77</v>
      </c>
      <c r="J260" s="82"/>
      <c r="K260" s="75"/>
      <c r="L260" s="85"/>
      <c r="M260" s="82" t="s">
        <v>75</v>
      </c>
      <c r="N260" s="75" t="s">
        <v>75</v>
      </c>
      <c r="O260" s="75" t="s">
        <v>75</v>
      </c>
      <c r="P260" s="75" t="s">
        <v>75</v>
      </c>
      <c r="Q260" s="410" t="s">
        <v>75</v>
      </c>
    </row>
    <row r="261" spans="1:17" ht="31.35" customHeight="1" x14ac:dyDescent="0.3">
      <c r="A261" s="834"/>
      <c r="B261" s="841"/>
      <c r="C261" s="843"/>
      <c r="D261" s="72" t="s">
        <v>78</v>
      </c>
      <c r="E261" s="82"/>
      <c r="F261" s="83">
        <f>SUM(G261:I261)</f>
        <v>0</v>
      </c>
      <c r="G261" s="212"/>
      <c r="H261" s="75"/>
      <c r="I261" s="85"/>
      <c r="J261" s="82" t="s">
        <v>75</v>
      </c>
      <c r="K261" s="75" t="s">
        <v>75</v>
      </c>
      <c r="L261" s="85" t="s">
        <v>75</v>
      </c>
      <c r="M261" s="82" t="s">
        <v>75</v>
      </c>
      <c r="N261" s="75" t="s">
        <v>75</v>
      </c>
      <c r="O261" s="75" t="s">
        <v>75</v>
      </c>
      <c r="P261" s="75" t="s">
        <v>75</v>
      </c>
      <c r="Q261" s="410" t="s">
        <v>75</v>
      </c>
    </row>
    <row r="262" spans="1:17" ht="31.35" customHeight="1" x14ac:dyDescent="0.3">
      <c r="A262" s="834"/>
      <c r="B262" s="841"/>
      <c r="C262" s="843"/>
      <c r="D262" s="72" t="s">
        <v>79</v>
      </c>
      <c r="E262" s="82">
        <v>94</v>
      </c>
      <c r="F262" s="83">
        <f t="shared" ref="F262:F263" si="83">SUM(M262:Q262)</f>
        <v>106</v>
      </c>
      <c r="G262" s="212" t="s">
        <v>77</v>
      </c>
      <c r="H262" s="75" t="s">
        <v>77</v>
      </c>
      <c r="I262" s="85" t="s">
        <v>77</v>
      </c>
      <c r="J262" s="82" t="s">
        <v>75</v>
      </c>
      <c r="K262" s="75" t="s">
        <v>75</v>
      </c>
      <c r="L262" s="85" t="s">
        <v>75</v>
      </c>
      <c r="M262" s="578">
        <v>17</v>
      </c>
      <c r="N262" s="76">
        <v>3</v>
      </c>
      <c r="O262" s="76">
        <v>83</v>
      </c>
      <c r="P262" s="76">
        <v>3</v>
      </c>
      <c r="Q262" s="410"/>
    </row>
    <row r="263" spans="1:17" ht="31.35" customHeight="1" thickBot="1" x14ac:dyDescent="0.35">
      <c r="A263" s="834"/>
      <c r="B263" s="842"/>
      <c r="C263" s="844"/>
      <c r="D263" s="579" t="s">
        <v>80</v>
      </c>
      <c r="E263" s="103"/>
      <c r="F263" s="104">
        <f t="shared" si="83"/>
        <v>0</v>
      </c>
      <c r="G263" s="105" t="s">
        <v>75</v>
      </c>
      <c r="H263" s="92" t="s">
        <v>75</v>
      </c>
      <c r="I263" s="106" t="s">
        <v>75</v>
      </c>
      <c r="J263" s="103" t="s">
        <v>75</v>
      </c>
      <c r="K263" s="92" t="s">
        <v>77</v>
      </c>
      <c r="L263" s="106" t="s">
        <v>77</v>
      </c>
      <c r="M263" s="103"/>
      <c r="N263" s="92"/>
      <c r="O263" s="92"/>
      <c r="P263" s="92"/>
      <c r="Q263" s="580"/>
    </row>
    <row r="264" spans="1:17" ht="31.35" customHeight="1" x14ac:dyDescent="0.3">
      <c r="A264" s="834"/>
      <c r="B264" s="840" t="s">
        <v>175</v>
      </c>
      <c r="C264" s="671" t="s">
        <v>176</v>
      </c>
      <c r="D264" s="51" t="s">
        <v>74</v>
      </c>
      <c r="E264" s="211"/>
      <c r="F264" s="68">
        <f t="shared" ref="F264:F265" si="84">SUM(J264:L264)</f>
        <v>0</v>
      </c>
      <c r="G264" s="211" t="s">
        <v>75</v>
      </c>
      <c r="H264" s="55" t="s">
        <v>75</v>
      </c>
      <c r="I264" s="70" t="s">
        <v>75</v>
      </c>
      <c r="J264" s="67"/>
      <c r="K264" s="55"/>
      <c r="L264" s="70"/>
      <c r="M264" s="67" t="s">
        <v>75</v>
      </c>
      <c r="N264" s="55" t="s">
        <v>75</v>
      </c>
      <c r="O264" s="55" t="s">
        <v>75</v>
      </c>
      <c r="P264" s="55" t="s">
        <v>75</v>
      </c>
      <c r="Q264" s="438" t="s">
        <v>75</v>
      </c>
    </row>
    <row r="265" spans="1:17" ht="31.35" customHeight="1" x14ac:dyDescent="0.3">
      <c r="A265" s="834"/>
      <c r="B265" s="841"/>
      <c r="C265" s="843"/>
      <c r="D265" s="72" t="s">
        <v>76</v>
      </c>
      <c r="E265" s="212"/>
      <c r="F265" s="83">
        <f t="shared" si="84"/>
        <v>0</v>
      </c>
      <c r="G265" s="212" t="s">
        <v>77</v>
      </c>
      <c r="H265" s="75" t="s">
        <v>77</v>
      </c>
      <c r="I265" s="85" t="s">
        <v>77</v>
      </c>
      <c r="J265" s="82"/>
      <c r="K265" s="75"/>
      <c r="L265" s="85"/>
      <c r="M265" s="82" t="s">
        <v>75</v>
      </c>
      <c r="N265" s="75" t="s">
        <v>75</v>
      </c>
      <c r="O265" s="75" t="s">
        <v>75</v>
      </c>
      <c r="P265" s="75" t="s">
        <v>75</v>
      </c>
      <c r="Q265" s="410" t="s">
        <v>75</v>
      </c>
    </row>
    <row r="266" spans="1:17" ht="31.35" customHeight="1" x14ac:dyDescent="0.3">
      <c r="A266" s="834"/>
      <c r="B266" s="841"/>
      <c r="C266" s="843"/>
      <c r="D266" s="72" t="s">
        <v>78</v>
      </c>
      <c r="E266" s="212"/>
      <c r="F266" s="83">
        <f>SUM(G266:I266)</f>
        <v>0</v>
      </c>
      <c r="G266" s="212"/>
      <c r="H266" s="75"/>
      <c r="I266" s="85"/>
      <c r="J266" s="82" t="s">
        <v>75</v>
      </c>
      <c r="K266" s="75" t="s">
        <v>75</v>
      </c>
      <c r="L266" s="85" t="s">
        <v>75</v>
      </c>
      <c r="M266" s="82" t="s">
        <v>75</v>
      </c>
      <c r="N266" s="75" t="s">
        <v>75</v>
      </c>
      <c r="O266" s="75" t="s">
        <v>75</v>
      </c>
      <c r="P266" s="75" t="s">
        <v>75</v>
      </c>
      <c r="Q266" s="410" t="s">
        <v>75</v>
      </c>
    </row>
    <row r="267" spans="1:17" ht="31.35" customHeight="1" x14ac:dyDescent="0.3">
      <c r="A267" s="834"/>
      <c r="B267" s="841"/>
      <c r="C267" s="843"/>
      <c r="D267" s="72" t="s">
        <v>79</v>
      </c>
      <c r="E267" s="212">
        <v>100</v>
      </c>
      <c r="F267" s="83">
        <f t="shared" ref="F267:F268" si="85">SUM(M267:Q267)</f>
        <v>55</v>
      </c>
      <c r="G267" s="212" t="s">
        <v>77</v>
      </c>
      <c r="H267" s="75" t="s">
        <v>77</v>
      </c>
      <c r="I267" s="85" t="s">
        <v>77</v>
      </c>
      <c r="J267" s="82" t="s">
        <v>75</v>
      </c>
      <c r="K267" s="75" t="s">
        <v>75</v>
      </c>
      <c r="L267" s="85" t="s">
        <v>75</v>
      </c>
      <c r="M267" s="82">
        <v>5</v>
      </c>
      <c r="N267" s="75">
        <v>4</v>
      </c>
      <c r="O267" s="75">
        <v>35</v>
      </c>
      <c r="P267" s="75">
        <v>11</v>
      </c>
      <c r="Q267" s="410"/>
    </row>
    <row r="268" spans="1:17" ht="31.35" customHeight="1" thickBot="1" x14ac:dyDescent="0.35">
      <c r="A268" s="834"/>
      <c r="B268" s="842"/>
      <c r="C268" s="844"/>
      <c r="D268" s="579" t="s">
        <v>80</v>
      </c>
      <c r="E268" s="581"/>
      <c r="F268" s="582">
        <f t="shared" si="85"/>
        <v>0</v>
      </c>
      <c r="G268" s="105" t="s">
        <v>75</v>
      </c>
      <c r="H268" s="92" t="s">
        <v>75</v>
      </c>
      <c r="I268" s="106" t="s">
        <v>75</v>
      </c>
      <c r="J268" s="103" t="s">
        <v>75</v>
      </c>
      <c r="K268" s="92" t="s">
        <v>77</v>
      </c>
      <c r="L268" s="106" t="s">
        <v>77</v>
      </c>
      <c r="M268" s="103"/>
      <c r="N268" s="92"/>
      <c r="O268" s="92"/>
      <c r="P268" s="92"/>
      <c r="Q268" s="580"/>
    </row>
    <row r="269" spans="1:17" ht="31.35" customHeight="1" x14ac:dyDescent="0.3">
      <c r="A269" s="834"/>
      <c r="B269" s="840" t="s">
        <v>177</v>
      </c>
      <c r="C269" s="671" t="s">
        <v>172</v>
      </c>
      <c r="D269" s="51" t="s">
        <v>74</v>
      </c>
      <c r="E269" s="211"/>
      <c r="F269" s="68">
        <f t="shared" ref="F269:F270" si="86">SUM(J269:L269)</f>
        <v>0</v>
      </c>
      <c r="G269" s="211" t="s">
        <v>75</v>
      </c>
      <c r="H269" s="55" t="s">
        <v>75</v>
      </c>
      <c r="I269" s="70" t="s">
        <v>75</v>
      </c>
      <c r="J269" s="67"/>
      <c r="K269" s="55"/>
      <c r="L269" s="70"/>
      <c r="M269" s="67" t="s">
        <v>75</v>
      </c>
      <c r="N269" s="55" t="s">
        <v>75</v>
      </c>
      <c r="O269" s="55" t="s">
        <v>75</v>
      </c>
      <c r="P269" s="55" t="s">
        <v>75</v>
      </c>
      <c r="Q269" s="438" t="s">
        <v>75</v>
      </c>
    </row>
    <row r="270" spans="1:17" ht="31.35" customHeight="1" x14ac:dyDescent="0.3">
      <c r="A270" s="834"/>
      <c r="B270" s="841"/>
      <c r="C270" s="843"/>
      <c r="D270" s="72" t="s">
        <v>76</v>
      </c>
      <c r="E270" s="212"/>
      <c r="F270" s="83">
        <f t="shared" si="86"/>
        <v>0</v>
      </c>
      <c r="G270" s="212" t="s">
        <v>77</v>
      </c>
      <c r="H270" s="75" t="s">
        <v>77</v>
      </c>
      <c r="I270" s="85" t="s">
        <v>77</v>
      </c>
      <c r="J270" s="82"/>
      <c r="K270" s="75"/>
      <c r="L270" s="85"/>
      <c r="M270" s="82" t="s">
        <v>75</v>
      </c>
      <c r="N270" s="75" t="s">
        <v>75</v>
      </c>
      <c r="O270" s="75" t="s">
        <v>75</v>
      </c>
      <c r="P270" s="75" t="s">
        <v>75</v>
      </c>
      <c r="Q270" s="410" t="s">
        <v>75</v>
      </c>
    </row>
    <row r="271" spans="1:17" ht="31.35" customHeight="1" x14ac:dyDescent="0.3">
      <c r="A271" s="834"/>
      <c r="B271" s="841"/>
      <c r="C271" s="843"/>
      <c r="D271" s="72" t="s">
        <v>78</v>
      </c>
      <c r="E271" s="212"/>
      <c r="F271" s="83">
        <f>SUM(G271:I271)</f>
        <v>0</v>
      </c>
      <c r="G271" s="212"/>
      <c r="H271" s="75"/>
      <c r="I271" s="85"/>
      <c r="J271" s="82" t="s">
        <v>75</v>
      </c>
      <c r="K271" s="75" t="s">
        <v>75</v>
      </c>
      <c r="L271" s="85" t="s">
        <v>75</v>
      </c>
      <c r="M271" s="82" t="s">
        <v>75</v>
      </c>
      <c r="N271" s="75" t="s">
        <v>75</v>
      </c>
      <c r="O271" s="75" t="s">
        <v>75</v>
      </c>
      <c r="P271" s="75" t="s">
        <v>75</v>
      </c>
      <c r="Q271" s="410" t="s">
        <v>75</v>
      </c>
    </row>
    <row r="272" spans="1:17" ht="31.35" customHeight="1" x14ac:dyDescent="0.3">
      <c r="A272" s="834"/>
      <c r="B272" s="841"/>
      <c r="C272" s="843"/>
      <c r="D272" s="72" t="s">
        <v>79</v>
      </c>
      <c r="E272" s="212">
        <v>84.5</v>
      </c>
      <c r="F272" s="83">
        <f t="shared" ref="F272:F273" si="87">SUM(M272:Q272)</f>
        <v>82</v>
      </c>
      <c r="G272" s="212" t="s">
        <v>77</v>
      </c>
      <c r="H272" s="75" t="s">
        <v>77</v>
      </c>
      <c r="I272" s="85" t="s">
        <v>77</v>
      </c>
      <c r="J272" s="82" t="s">
        <v>75</v>
      </c>
      <c r="K272" s="75" t="s">
        <v>75</v>
      </c>
      <c r="L272" s="85" t="s">
        <v>75</v>
      </c>
      <c r="M272" s="82">
        <v>12</v>
      </c>
      <c r="N272" s="75">
        <v>27</v>
      </c>
      <c r="O272" s="75">
        <v>35</v>
      </c>
      <c r="P272" s="75">
        <v>7</v>
      </c>
      <c r="Q272" s="410">
        <v>1</v>
      </c>
    </row>
    <row r="273" spans="1:17" ht="31.35" customHeight="1" thickBot="1" x14ac:dyDescent="0.35">
      <c r="A273" s="834"/>
      <c r="B273" s="842"/>
      <c r="C273" s="844"/>
      <c r="D273" s="579" t="s">
        <v>80</v>
      </c>
      <c r="E273" s="105"/>
      <c r="F273" s="104">
        <f t="shared" si="87"/>
        <v>0</v>
      </c>
      <c r="G273" s="105" t="s">
        <v>75</v>
      </c>
      <c r="H273" s="92" t="s">
        <v>75</v>
      </c>
      <c r="I273" s="106" t="s">
        <v>75</v>
      </c>
      <c r="J273" s="103" t="s">
        <v>75</v>
      </c>
      <c r="K273" s="92" t="s">
        <v>77</v>
      </c>
      <c r="L273" s="106" t="s">
        <v>77</v>
      </c>
      <c r="M273" s="103"/>
      <c r="N273" s="92"/>
      <c r="O273" s="92"/>
      <c r="P273" s="92"/>
      <c r="Q273" s="580"/>
    </row>
    <row r="274" spans="1:17" ht="31.35" customHeight="1" x14ac:dyDescent="0.3">
      <c r="A274" s="834"/>
      <c r="B274" s="840" t="s">
        <v>178</v>
      </c>
      <c r="C274" s="671" t="s">
        <v>179</v>
      </c>
      <c r="D274" s="51" t="s">
        <v>74</v>
      </c>
      <c r="E274" s="67"/>
      <c r="F274" s="68">
        <f t="shared" ref="F274:F275" si="88">SUM(J274:L274)</f>
        <v>0</v>
      </c>
      <c r="G274" s="211" t="s">
        <v>75</v>
      </c>
      <c r="H274" s="55" t="s">
        <v>75</v>
      </c>
      <c r="I274" s="70" t="s">
        <v>75</v>
      </c>
      <c r="J274" s="67"/>
      <c r="K274" s="55"/>
      <c r="L274" s="70"/>
      <c r="M274" s="67" t="s">
        <v>75</v>
      </c>
      <c r="N274" s="55" t="s">
        <v>75</v>
      </c>
      <c r="O274" s="55" t="s">
        <v>75</v>
      </c>
      <c r="P274" s="55" t="s">
        <v>75</v>
      </c>
      <c r="Q274" s="438" t="s">
        <v>75</v>
      </c>
    </row>
    <row r="275" spans="1:17" ht="31.35" customHeight="1" x14ac:dyDescent="0.3">
      <c r="A275" s="834"/>
      <c r="B275" s="841"/>
      <c r="C275" s="843"/>
      <c r="D275" s="72" t="s">
        <v>76</v>
      </c>
      <c r="E275" s="82"/>
      <c r="F275" s="83">
        <f t="shared" si="88"/>
        <v>0</v>
      </c>
      <c r="G275" s="212" t="s">
        <v>77</v>
      </c>
      <c r="H275" s="75" t="s">
        <v>77</v>
      </c>
      <c r="I275" s="85" t="s">
        <v>77</v>
      </c>
      <c r="J275" s="82"/>
      <c r="K275" s="75"/>
      <c r="L275" s="85"/>
      <c r="M275" s="82" t="s">
        <v>75</v>
      </c>
      <c r="N275" s="75" t="s">
        <v>75</v>
      </c>
      <c r="O275" s="75" t="s">
        <v>75</v>
      </c>
      <c r="P275" s="75" t="s">
        <v>75</v>
      </c>
      <c r="Q275" s="410" t="s">
        <v>75</v>
      </c>
    </row>
    <row r="276" spans="1:17" ht="31.35" customHeight="1" x14ac:dyDescent="0.3">
      <c r="A276" s="834"/>
      <c r="B276" s="841"/>
      <c r="C276" s="843"/>
      <c r="D276" s="72" t="s">
        <v>78</v>
      </c>
      <c r="E276" s="82"/>
      <c r="F276" s="83">
        <f>SUM(G276:I276)</f>
        <v>0</v>
      </c>
      <c r="G276" s="212"/>
      <c r="H276" s="75"/>
      <c r="I276" s="85"/>
      <c r="J276" s="82" t="s">
        <v>75</v>
      </c>
      <c r="K276" s="75" t="s">
        <v>75</v>
      </c>
      <c r="L276" s="85" t="s">
        <v>75</v>
      </c>
      <c r="M276" s="82" t="s">
        <v>75</v>
      </c>
      <c r="N276" s="75" t="s">
        <v>75</v>
      </c>
      <c r="O276" s="75" t="s">
        <v>75</v>
      </c>
      <c r="P276" s="75" t="s">
        <v>75</v>
      </c>
      <c r="Q276" s="410" t="s">
        <v>75</v>
      </c>
    </row>
    <row r="277" spans="1:17" ht="31.35" customHeight="1" x14ac:dyDescent="0.3">
      <c r="A277" s="834"/>
      <c r="B277" s="841"/>
      <c r="C277" s="843"/>
      <c r="D277" s="72" t="s">
        <v>79</v>
      </c>
      <c r="E277" s="82">
        <v>75</v>
      </c>
      <c r="F277" s="83">
        <f t="shared" ref="F277:F278" si="89">SUM(M277:Q277)</f>
        <v>63</v>
      </c>
      <c r="G277" s="212" t="s">
        <v>77</v>
      </c>
      <c r="H277" s="75" t="s">
        <v>77</v>
      </c>
      <c r="I277" s="85" t="s">
        <v>77</v>
      </c>
      <c r="J277" s="82" t="s">
        <v>75</v>
      </c>
      <c r="K277" s="75" t="s">
        <v>75</v>
      </c>
      <c r="L277" s="85" t="s">
        <v>75</v>
      </c>
      <c r="M277" s="578">
        <v>20</v>
      </c>
      <c r="N277" s="76">
        <v>15</v>
      </c>
      <c r="O277" s="76">
        <v>26</v>
      </c>
      <c r="P277" s="76">
        <v>2</v>
      </c>
      <c r="Q277" s="410"/>
    </row>
    <row r="278" spans="1:17" ht="31.35" customHeight="1" thickBot="1" x14ac:dyDescent="0.35">
      <c r="A278" s="834"/>
      <c r="B278" s="842"/>
      <c r="C278" s="844"/>
      <c r="D278" s="579" t="s">
        <v>80</v>
      </c>
      <c r="E278" s="103"/>
      <c r="F278" s="104">
        <f t="shared" si="89"/>
        <v>0</v>
      </c>
      <c r="G278" s="105" t="s">
        <v>75</v>
      </c>
      <c r="H278" s="92" t="s">
        <v>75</v>
      </c>
      <c r="I278" s="106" t="s">
        <v>75</v>
      </c>
      <c r="J278" s="103" t="s">
        <v>75</v>
      </c>
      <c r="K278" s="92" t="s">
        <v>77</v>
      </c>
      <c r="L278" s="106" t="s">
        <v>77</v>
      </c>
      <c r="M278" s="103"/>
      <c r="N278" s="92"/>
      <c r="O278" s="92"/>
      <c r="P278" s="92"/>
      <c r="Q278" s="580"/>
    </row>
    <row r="279" spans="1:17" ht="31.35" customHeight="1" x14ac:dyDescent="0.3">
      <c r="A279" s="834"/>
      <c r="B279" s="840" t="s">
        <v>180</v>
      </c>
      <c r="C279" s="671" t="s">
        <v>181</v>
      </c>
      <c r="D279" s="51" t="s">
        <v>74</v>
      </c>
      <c r="E279" s="211"/>
      <c r="F279" s="68">
        <f t="shared" ref="F279:F280" si="90">SUM(J279:L279)</f>
        <v>0</v>
      </c>
      <c r="G279" s="211" t="s">
        <v>75</v>
      </c>
      <c r="H279" s="55" t="s">
        <v>75</v>
      </c>
      <c r="I279" s="70" t="s">
        <v>75</v>
      </c>
      <c r="J279" s="67"/>
      <c r="K279" s="55"/>
      <c r="L279" s="70"/>
      <c r="M279" s="67" t="s">
        <v>75</v>
      </c>
      <c r="N279" s="55" t="s">
        <v>75</v>
      </c>
      <c r="O279" s="55" t="s">
        <v>75</v>
      </c>
      <c r="P279" s="55" t="s">
        <v>75</v>
      </c>
      <c r="Q279" s="438" t="s">
        <v>75</v>
      </c>
    </row>
    <row r="280" spans="1:17" ht="31.35" customHeight="1" x14ac:dyDescent="0.3">
      <c r="A280" s="834"/>
      <c r="B280" s="841"/>
      <c r="C280" s="843"/>
      <c r="D280" s="72" t="s">
        <v>76</v>
      </c>
      <c r="E280" s="212"/>
      <c r="F280" s="83">
        <f t="shared" si="90"/>
        <v>0</v>
      </c>
      <c r="G280" s="212" t="s">
        <v>77</v>
      </c>
      <c r="H280" s="75" t="s">
        <v>77</v>
      </c>
      <c r="I280" s="85" t="s">
        <v>77</v>
      </c>
      <c r="J280" s="82"/>
      <c r="K280" s="75"/>
      <c r="L280" s="85"/>
      <c r="M280" s="82" t="s">
        <v>75</v>
      </c>
      <c r="N280" s="75" t="s">
        <v>75</v>
      </c>
      <c r="O280" s="75" t="s">
        <v>75</v>
      </c>
      <c r="P280" s="75" t="s">
        <v>75</v>
      </c>
      <c r="Q280" s="410" t="s">
        <v>75</v>
      </c>
    </row>
    <row r="281" spans="1:17" ht="31.35" customHeight="1" x14ac:dyDescent="0.3">
      <c r="A281" s="834"/>
      <c r="B281" s="841"/>
      <c r="C281" s="843"/>
      <c r="D281" s="72" t="s">
        <v>78</v>
      </c>
      <c r="E281" s="212"/>
      <c r="F281" s="83">
        <f>SUM(G281:I281)</f>
        <v>0</v>
      </c>
      <c r="G281" s="212"/>
      <c r="H281" s="75"/>
      <c r="I281" s="85"/>
      <c r="J281" s="82" t="s">
        <v>75</v>
      </c>
      <c r="K281" s="75" t="s">
        <v>75</v>
      </c>
      <c r="L281" s="85" t="s">
        <v>75</v>
      </c>
      <c r="M281" s="82" t="s">
        <v>75</v>
      </c>
      <c r="N281" s="75" t="s">
        <v>75</v>
      </c>
      <c r="O281" s="75" t="s">
        <v>75</v>
      </c>
      <c r="P281" s="75" t="s">
        <v>75</v>
      </c>
      <c r="Q281" s="410" t="s">
        <v>75</v>
      </c>
    </row>
    <row r="282" spans="1:17" ht="31.35" customHeight="1" x14ac:dyDescent="0.3">
      <c r="A282" s="834"/>
      <c r="B282" s="841"/>
      <c r="C282" s="843"/>
      <c r="D282" s="72" t="s">
        <v>79</v>
      </c>
      <c r="E282" s="212">
        <v>102.4</v>
      </c>
      <c r="F282" s="83">
        <f t="shared" ref="F282:F283" si="91">SUM(M282:Q282)</f>
        <v>70</v>
      </c>
      <c r="G282" s="212" t="s">
        <v>77</v>
      </c>
      <c r="H282" s="75" t="s">
        <v>77</v>
      </c>
      <c r="I282" s="85" t="s">
        <v>77</v>
      </c>
      <c r="J282" s="82" t="s">
        <v>75</v>
      </c>
      <c r="K282" s="75" t="s">
        <v>75</v>
      </c>
      <c r="L282" s="85" t="s">
        <v>75</v>
      </c>
      <c r="M282" s="82">
        <v>3</v>
      </c>
      <c r="N282" s="75">
        <v>13</v>
      </c>
      <c r="O282" s="75">
        <v>22</v>
      </c>
      <c r="P282" s="75">
        <v>32</v>
      </c>
      <c r="Q282" s="410"/>
    </row>
    <row r="283" spans="1:17" ht="31.35" customHeight="1" thickBot="1" x14ac:dyDescent="0.35">
      <c r="A283" s="835"/>
      <c r="B283" s="842"/>
      <c r="C283" s="844"/>
      <c r="D283" s="579" t="s">
        <v>80</v>
      </c>
      <c r="E283" s="581"/>
      <c r="F283" s="582">
        <f t="shared" si="91"/>
        <v>0</v>
      </c>
      <c r="G283" s="105" t="s">
        <v>75</v>
      </c>
      <c r="H283" s="92" t="s">
        <v>75</v>
      </c>
      <c r="I283" s="106" t="s">
        <v>75</v>
      </c>
      <c r="J283" s="103" t="s">
        <v>75</v>
      </c>
      <c r="K283" s="92" t="s">
        <v>77</v>
      </c>
      <c r="L283" s="106" t="s">
        <v>77</v>
      </c>
      <c r="M283" s="103"/>
      <c r="N283" s="92"/>
      <c r="O283" s="92"/>
      <c r="P283" s="92"/>
      <c r="Q283" s="580"/>
    </row>
    <row r="284" spans="1:17" ht="31.35" customHeight="1" thickBot="1" x14ac:dyDescent="0.35">
      <c r="A284" s="860" t="s">
        <v>182</v>
      </c>
      <c r="B284" s="840" t="s">
        <v>183</v>
      </c>
      <c r="C284" s="671" t="s">
        <v>184</v>
      </c>
      <c r="D284" s="51" t="s">
        <v>74</v>
      </c>
      <c r="E284" s="211">
        <v>10</v>
      </c>
      <c r="F284" s="68">
        <f t="shared" ref="F284:F285" si="92">SUM(J284:L284)</f>
        <v>32</v>
      </c>
      <c r="G284" s="211" t="s">
        <v>75</v>
      </c>
      <c r="H284" s="55" t="s">
        <v>75</v>
      </c>
      <c r="I284" s="70" t="s">
        <v>75</v>
      </c>
      <c r="J284" s="67">
        <v>16</v>
      </c>
      <c r="K284" s="55">
        <v>16</v>
      </c>
      <c r="L284" s="70"/>
      <c r="M284" s="67" t="s">
        <v>75</v>
      </c>
      <c r="N284" s="55" t="s">
        <v>75</v>
      </c>
      <c r="O284" s="55" t="s">
        <v>75</v>
      </c>
      <c r="P284" s="55" t="s">
        <v>75</v>
      </c>
      <c r="Q284" s="438" t="s">
        <v>75</v>
      </c>
    </row>
    <row r="285" spans="1:17" ht="31.35" customHeight="1" x14ac:dyDescent="0.3">
      <c r="A285" s="711"/>
      <c r="B285" s="841"/>
      <c r="C285" s="843"/>
      <c r="D285" s="72" t="s">
        <v>76</v>
      </c>
      <c r="E285" s="212"/>
      <c r="F285" s="68">
        <f t="shared" si="92"/>
        <v>0</v>
      </c>
      <c r="G285" s="212" t="s">
        <v>77</v>
      </c>
      <c r="H285" s="75" t="s">
        <v>77</v>
      </c>
      <c r="I285" s="85" t="s">
        <v>77</v>
      </c>
      <c r="J285" s="82"/>
      <c r="K285" s="75"/>
      <c r="L285" s="85"/>
      <c r="M285" s="82" t="s">
        <v>75</v>
      </c>
      <c r="N285" s="75" t="s">
        <v>75</v>
      </c>
      <c r="O285" s="75" t="s">
        <v>75</v>
      </c>
      <c r="P285" s="75" t="s">
        <v>75</v>
      </c>
      <c r="Q285" s="410" t="s">
        <v>75</v>
      </c>
    </row>
    <row r="286" spans="1:17" ht="31.35" customHeight="1" x14ac:dyDescent="0.3">
      <c r="A286" s="711"/>
      <c r="B286" s="841"/>
      <c r="C286" s="843"/>
      <c r="D286" s="72" t="s">
        <v>78</v>
      </c>
      <c r="E286" s="212">
        <v>96</v>
      </c>
      <c r="F286" s="83">
        <f>SUM(G286:I286)</f>
        <v>1</v>
      </c>
      <c r="G286" s="212"/>
      <c r="H286" s="75">
        <v>1</v>
      </c>
      <c r="I286" s="85"/>
      <c r="J286" s="82" t="s">
        <v>75</v>
      </c>
      <c r="K286" s="75" t="s">
        <v>75</v>
      </c>
      <c r="L286" s="85" t="s">
        <v>75</v>
      </c>
      <c r="M286" s="82" t="s">
        <v>75</v>
      </c>
      <c r="N286" s="75" t="s">
        <v>75</v>
      </c>
      <c r="O286" s="75" t="s">
        <v>75</v>
      </c>
      <c r="P286" s="75" t="s">
        <v>75</v>
      </c>
      <c r="Q286" s="410" t="s">
        <v>75</v>
      </c>
    </row>
    <row r="287" spans="1:17" ht="31.35" customHeight="1" x14ac:dyDescent="0.3">
      <c r="A287" s="711"/>
      <c r="B287" s="841"/>
      <c r="C287" s="843"/>
      <c r="D287" s="72" t="s">
        <v>79</v>
      </c>
      <c r="E287" s="212">
        <v>92</v>
      </c>
      <c r="F287" s="83">
        <f t="shared" ref="F287:F288" si="93">SUM(M287:Q287)</f>
        <v>50</v>
      </c>
      <c r="G287" s="212" t="s">
        <v>77</v>
      </c>
      <c r="H287" s="75" t="s">
        <v>77</v>
      </c>
      <c r="I287" s="85" t="s">
        <v>77</v>
      </c>
      <c r="J287" s="82" t="s">
        <v>75</v>
      </c>
      <c r="K287" s="75" t="s">
        <v>75</v>
      </c>
      <c r="L287" s="85" t="s">
        <v>75</v>
      </c>
      <c r="M287" s="82">
        <v>8</v>
      </c>
      <c r="N287" s="75">
        <v>10</v>
      </c>
      <c r="O287" s="75">
        <v>22</v>
      </c>
      <c r="P287" s="75">
        <v>9</v>
      </c>
      <c r="Q287" s="410">
        <v>1</v>
      </c>
    </row>
    <row r="288" spans="1:17" ht="31.35" customHeight="1" thickBot="1" x14ac:dyDescent="0.35">
      <c r="A288" s="711"/>
      <c r="B288" s="842"/>
      <c r="C288" s="844"/>
      <c r="D288" s="579" t="s">
        <v>80</v>
      </c>
      <c r="E288" s="105"/>
      <c r="F288" s="104">
        <f t="shared" si="93"/>
        <v>0</v>
      </c>
      <c r="G288" s="105" t="s">
        <v>75</v>
      </c>
      <c r="H288" s="92" t="s">
        <v>75</v>
      </c>
      <c r="I288" s="106" t="s">
        <v>75</v>
      </c>
      <c r="J288" s="103" t="s">
        <v>75</v>
      </c>
      <c r="K288" s="92" t="s">
        <v>77</v>
      </c>
      <c r="L288" s="106" t="s">
        <v>77</v>
      </c>
      <c r="M288" s="103"/>
      <c r="N288" s="92"/>
      <c r="O288" s="92"/>
      <c r="P288" s="92"/>
      <c r="Q288" s="580"/>
    </row>
    <row r="289" spans="1:17" ht="31.35" customHeight="1" x14ac:dyDescent="0.3">
      <c r="A289" s="711"/>
      <c r="B289" s="840" t="s">
        <v>185</v>
      </c>
      <c r="C289" s="671" t="s">
        <v>186</v>
      </c>
      <c r="D289" s="51" t="s">
        <v>74</v>
      </c>
      <c r="E289" s="67"/>
      <c r="F289" s="68">
        <f t="shared" ref="F289:F290" si="94">SUM(J289:L289)</f>
        <v>0</v>
      </c>
      <c r="G289" s="211" t="s">
        <v>75</v>
      </c>
      <c r="H289" s="55" t="s">
        <v>75</v>
      </c>
      <c r="I289" s="70" t="s">
        <v>75</v>
      </c>
      <c r="J289" s="67"/>
      <c r="K289" s="55"/>
      <c r="L289" s="70"/>
      <c r="M289" s="67" t="s">
        <v>75</v>
      </c>
      <c r="N289" s="55" t="s">
        <v>75</v>
      </c>
      <c r="O289" s="55" t="s">
        <v>75</v>
      </c>
      <c r="P289" s="55" t="s">
        <v>75</v>
      </c>
      <c r="Q289" s="438" t="s">
        <v>75</v>
      </c>
    </row>
    <row r="290" spans="1:17" ht="31.35" customHeight="1" x14ac:dyDescent="0.3">
      <c r="A290" s="711"/>
      <c r="B290" s="841"/>
      <c r="C290" s="843"/>
      <c r="D290" s="72" t="s">
        <v>76</v>
      </c>
      <c r="E290" s="82"/>
      <c r="F290" s="83">
        <f t="shared" si="94"/>
        <v>0</v>
      </c>
      <c r="G290" s="212" t="s">
        <v>77</v>
      </c>
      <c r="H290" s="75" t="s">
        <v>77</v>
      </c>
      <c r="I290" s="85" t="s">
        <v>77</v>
      </c>
      <c r="J290" s="82"/>
      <c r="K290" s="75"/>
      <c r="L290" s="85"/>
      <c r="M290" s="82" t="s">
        <v>75</v>
      </c>
      <c r="N290" s="75" t="s">
        <v>75</v>
      </c>
      <c r="O290" s="75" t="s">
        <v>75</v>
      </c>
      <c r="P290" s="75" t="s">
        <v>75</v>
      </c>
      <c r="Q290" s="410" t="s">
        <v>75</v>
      </c>
    </row>
    <row r="291" spans="1:17" ht="31.35" customHeight="1" x14ac:dyDescent="0.3">
      <c r="A291" s="711"/>
      <c r="B291" s="841"/>
      <c r="C291" s="843"/>
      <c r="D291" s="72" t="s">
        <v>78</v>
      </c>
      <c r="E291" s="82"/>
      <c r="F291" s="83">
        <f>SUM(G291:I291)</f>
        <v>0</v>
      </c>
      <c r="G291" s="212"/>
      <c r="H291" s="75"/>
      <c r="I291" s="85"/>
      <c r="J291" s="82" t="s">
        <v>75</v>
      </c>
      <c r="K291" s="75" t="s">
        <v>75</v>
      </c>
      <c r="L291" s="85" t="s">
        <v>75</v>
      </c>
      <c r="M291" s="82" t="s">
        <v>75</v>
      </c>
      <c r="N291" s="75" t="s">
        <v>75</v>
      </c>
      <c r="O291" s="75" t="s">
        <v>75</v>
      </c>
      <c r="P291" s="75" t="s">
        <v>75</v>
      </c>
      <c r="Q291" s="410" t="s">
        <v>75</v>
      </c>
    </row>
    <row r="292" spans="1:17" ht="31.35" customHeight="1" x14ac:dyDescent="0.3">
      <c r="A292" s="711"/>
      <c r="B292" s="841"/>
      <c r="C292" s="843"/>
      <c r="D292" s="72" t="s">
        <v>79</v>
      </c>
      <c r="E292" s="82">
        <v>55</v>
      </c>
      <c r="F292" s="83">
        <f t="shared" ref="F292:F293" si="95">SUM(M292:Q292)</f>
        <v>1</v>
      </c>
      <c r="G292" s="212" t="s">
        <v>77</v>
      </c>
      <c r="H292" s="75" t="s">
        <v>77</v>
      </c>
      <c r="I292" s="85" t="s">
        <v>77</v>
      </c>
      <c r="J292" s="82" t="s">
        <v>75</v>
      </c>
      <c r="K292" s="75" t="s">
        <v>75</v>
      </c>
      <c r="L292" s="85" t="s">
        <v>75</v>
      </c>
      <c r="M292" s="578">
        <v>1</v>
      </c>
      <c r="N292" s="76"/>
      <c r="O292" s="76"/>
      <c r="P292" s="76"/>
      <c r="Q292" s="410"/>
    </row>
    <row r="293" spans="1:17" ht="31.35" customHeight="1" thickBot="1" x14ac:dyDescent="0.35">
      <c r="A293" s="861"/>
      <c r="B293" s="842"/>
      <c r="C293" s="844"/>
      <c r="D293" s="579" t="s">
        <v>80</v>
      </c>
      <c r="E293" s="103"/>
      <c r="F293" s="104">
        <f t="shared" si="95"/>
        <v>0</v>
      </c>
      <c r="G293" s="105" t="s">
        <v>75</v>
      </c>
      <c r="H293" s="92" t="s">
        <v>75</v>
      </c>
      <c r="I293" s="106" t="s">
        <v>75</v>
      </c>
      <c r="J293" s="103" t="s">
        <v>75</v>
      </c>
      <c r="K293" s="92" t="s">
        <v>77</v>
      </c>
      <c r="L293" s="106" t="s">
        <v>77</v>
      </c>
      <c r="M293" s="103"/>
      <c r="N293" s="92"/>
      <c r="O293" s="92"/>
      <c r="P293" s="92"/>
      <c r="Q293" s="580"/>
    </row>
    <row r="294" spans="1:17" ht="31.35" customHeight="1" x14ac:dyDescent="0.3">
      <c r="A294" s="713" t="s">
        <v>187</v>
      </c>
      <c r="B294" s="840" t="s">
        <v>188</v>
      </c>
      <c r="C294" s="671" t="s">
        <v>189</v>
      </c>
      <c r="D294" s="51" t="s">
        <v>74</v>
      </c>
      <c r="E294" s="211">
        <v>10.8</v>
      </c>
      <c r="F294" s="68">
        <f t="shared" ref="F294:F295" si="96">SUM(J294:L294)</f>
        <v>101</v>
      </c>
      <c r="G294" s="211" t="s">
        <v>75</v>
      </c>
      <c r="H294" s="55" t="s">
        <v>75</v>
      </c>
      <c r="I294" s="70" t="s">
        <v>75</v>
      </c>
      <c r="J294" s="67">
        <v>20</v>
      </c>
      <c r="K294" s="55">
        <v>80</v>
      </c>
      <c r="L294" s="70">
        <v>1</v>
      </c>
      <c r="M294" s="67" t="s">
        <v>75</v>
      </c>
      <c r="N294" s="55" t="s">
        <v>75</v>
      </c>
      <c r="O294" s="55" t="s">
        <v>75</v>
      </c>
      <c r="P294" s="55" t="s">
        <v>75</v>
      </c>
      <c r="Q294" s="438" t="s">
        <v>75</v>
      </c>
    </row>
    <row r="295" spans="1:17" ht="31.35" customHeight="1" x14ac:dyDescent="0.3">
      <c r="A295" s="834"/>
      <c r="B295" s="841"/>
      <c r="C295" s="843"/>
      <c r="D295" s="72" t="s">
        <v>76</v>
      </c>
      <c r="E295" s="212"/>
      <c r="F295" s="83">
        <f t="shared" si="96"/>
        <v>0</v>
      </c>
      <c r="G295" s="212" t="s">
        <v>77</v>
      </c>
      <c r="H295" s="75" t="s">
        <v>77</v>
      </c>
      <c r="I295" s="85" t="s">
        <v>77</v>
      </c>
      <c r="J295" s="82"/>
      <c r="K295" s="75"/>
      <c r="L295" s="85"/>
      <c r="M295" s="82" t="s">
        <v>75</v>
      </c>
      <c r="N295" s="75" t="s">
        <v>75</v>
      </c>
      <c r="O295" s="75" t="s">
        <v>75</v>
      </c>
      <c r="P295" s="75" t="s">
        <v>75</v>
      </c>
      <c r="Q295" s="410" t="s">
        <v>75</v>
      </c>
    </row>
    <row r="296" spans="1:17" ht="31.35" customHeight="1" x14ac:dyDescent="0.3">
      <c r="A296" s="834"/>
      <c r="B296" s="841"/>
      <c r="C296" s="843"/>
      <c r="D296" s="72" t="s">
        <v>78</v>
      </c>
      <c r="E296" s="212">
        <v>91.1</v>
      </c>
      <c r="F296" s="83">
        <f>SUM(G296:I296)</f>
        <v>13</v>
      </c>
      <c r="G296" s="212">
        <v>2</v>
      </c>
      <c r="H296" s="75">
        <v>11</v>
      </c>
      <c r="I296" s="85"/>
      <c r="J296" s="82" t="s">
        <v>75</v>
      </c>
      <c r="K296" s="75" t="s">
        <v>75</v>
      </c>
      <c r="L296" s="85" t="s">
        <v>75</v>
      </c>
      <c r="M296" s="82" t="s">
        <v>75</v>
      </c>
      <c r="N296" s="75" t="s">
        <v>75</v>
      </c>
      <c r="O296" s="75" t="s">
        <v>75</v>
      </c>
      <c r="P296" s="75" t="s">
        <v>75</v>
      </c>
      <c r="Q296" s="410" t="s">
        <v>75</v>
      </c>
    </row>
    <row r="297" spans="1:17" ht="31.35" customHeight="1" x14ac:dyDescent="0.3">
      <c r="A297" s="834"/>
      <c r="B297" s="841"/>
      <c r="C297" s="843"/>
      <c r="D297" s="72" t="s">
        <v>79</v>
      </c>
      <c r="E297" s="212">
        <v>103.1</v>
      </c>
      <c r="F297" s="83">
        <f t="shared" ref="F297:F298" si="97">SUM(M297:Q297)</f>
        <v>614</v>
      </c>
      <c r="G297" s="212" t="s">
        <v>77</v>
      </c>
      <c r="H297" s="75" t="s">
        <v>77</v>
      </c>
      <c r="I297" s="85" t="s">
        <v>77</v>
      </c>
      <c r="J297" s="82" t="s">
        <v>75</v>
      </c>
      <c r="K297" s="75" t="s">
        <v>75</v>
      </c>
      <c r="L297" s="85" t="s">
        <v>75</v>
      </c>
      <c r="M297" s="82">
        <v>22</v>
      </c>
      <c r="N297" s="75">
        <v>48</v>
      </c>
      <c r="O297" s="75">
        <v>464</v>
      </c>
      <c r="P297" s="75">
        <v>66</v>
      </c>
      <c r="Q297" s="410">
        <v>14</v>
      </c>
    </row>
    <row r="298" spans="1:17" ht="31.35" customHeight="1" thickBot="1" x14ac:dyDescent="0.35">
      <c r="A298" s="834"/>
      <c r="B298" s="842"/>
      <c r="C298" s="844"/>
      <c r="D298" s="579" t="s">
        <v>80</v>
      </c>
      <c r="E298" s="581"/>
      <c r="F298" s="582">
        <f t="shared" si="97"/>
        <v>0</v>
      </c>
      <c r="G298" s="105" t="s">
        <v>75</v>
      </c>
      <c r="H298" s="92" t="s">
        <v>75</v>
      </c>
      <c r="I298" s="106" t="s">
        <v>75</v>
      </c>
      <c r="J298" s="103" t="s">
        <v>75</v>
      </c>
      <c r="K298" s="92" t="s">
        <v>77</v>
      </c>
      <c r="L298" s="106" t="s">
        <v>77</v>
      </c>
      <c r="M298" s="103"/>
      <c r="N298" s="92"/>
      <c r="O298" s="92"/>
      <c r="P298" s="92"/>
      <c r="Q298" s="580"/>
    </row>
    <row r="299" spans="1:17" ht="31.35" customHeight="1" x14ac:dyDescent="0.3">
      <c r="A299" s="834"/>
      <c r="B299" s="840" t="s">
        <v>190</v>
      </c>
      <c r="C299" s="671">
        <v>2006707</v>
      </c>
      <c r="D299" s="51" t="s">
        <v>74</v>
      </c>
      <c r="E299" s="211"/>
      <c r="F299" s="68">
        <f t="shared" ref="F299:F300" si="98">SUM(J299:L299)</f>
        <v>0</v>
      </c>
      <c r="G299" s="211" t="s">
        <v>75</v>
      </c>
      <c r="H299" s="55" t="s">
        <v>75</v>
      </c>
      <c r="I299" s="70" t="s">
        <v>75</v>
      </c>
      <c r="J299" s="67"/>
      <c r="K299" s="55"/>
      <c r="L299" s="70"/>
      <c r="M299" s="67" t="s">
        <v>75</v>
      </c>
      <c r="N299" s="55" t="s">
        <v>75</v>
      </c>
      <c r="O299" s="55" t="s">
        <v>75</v>
      </c>
      <c r="P299" s="55" t="s">
        <v>75</v>
      </c>
      <c r="Q299" s="438" t="s">
        <v>75</v>
      </c>
    </row>
    <row r="300" spans="1:17" ht="31.35" customHeight="1" x14ac:dyDescent="0.3">
      <c r="A300" s="834"/>
      <c r="B300" s="841"/>
      <c r="C300" s="843"/>
      <c r="D300" s="72" t="s">
        <v>76</v>
      </c>
      <c r="E300" s="212"/>
      <c r="F300" s="83">
        <f t="shared" si="98"/>
        <v>0</v>
      </c>
      <c r="G300" s="212" t="s">
        <v>77</v>
      </c>
      <c r="H300" s="75" t="s">
        <v>77</v>
      </c>
      <c r="I300" s="85" t="s">
        <v>77</v>
      </c>
      <c r="J300" s="82"/>
      <c r="K300" s="75"/>
      <c r="L300" s="85"/>
      <c r="M300" s="82" t="s">
        <v>75</v>
      </c>
      <c r="N300" s="75" t="s">
        <v>75</v>
      </c>
      <c r="O300" s="75" t="s">
        <v>75</v>
      </c>
      <c r="P300" s="75" t="s">
        <v>75</v>
      </c>
      <c r="Q300" s="410" t="s">
        <v>75</v>
      </c>
    </row>
    <row r="301" spans="1:17" ht="31.35" customHeight="1" x14ac:dyDescent="0.3">
      <c r="A301" s="834"/>
      <c r="B301" s="841"/>
      <c r="C301" s="843"/>
      <c r="D301" s="72" t="s">
        <v>78</v>
      </c>
      <c r="E301" s="212"/>
      <c r="F301" s="83">
        <f>SUM(G301:I301)</f>
        <v>0</v>
      </c>
      <c r="G301" s="212"/>
      <c r="H301" s="75"/>
      <c r="I301" s="85"/>
      <c r="J301" s="82" t="s">
        <v>75</v>
      </c>
      <c r="K301" s="75" t="s">
        <v>75</v>
      </c>
      <c r="L301" s="85" t="s">
        <v>75</v>
      </c>
      <c r="M301" s="82" t="s">
        <v>75</v>
      </c>
      <c r="N301" s="75" t="s">
        <v>75</v>
      </c>
      <c r="O301" s="75" t="s">
        <v>75</v>
      </c>
      <c r="P301" s="75" t="s">
        <v>75</v>
      </c>
      <c r="Q301" s="410" t="s">
        <v>75</v>
      </c>
    </row>
    <row r="302" spans="1:17" ht="31.35" customHeight="1" x14ac:dyDescent="0.3">
      <c r="A302" s="834"/>
      <c r="B302" s="841"/>
      <c r="C302" s="843"/>
      <c r="D302" s="72" t="s">
        <v>79</v>
      </c>
      <c r="E302" s="212">
        <v>100</v>
      </c>
      <c r="F302" s="83">
        <f t="shared" ref="F302:F303" si="99">SUM(M302:Q302)</f>
        <v>11</v>
      </c>
      <c r="G302" s="212" t="s">
        <v>77</v>
      </c>
      <c r="H302" s="75" t="s">
        <v>77</v>
      </c>
      <c r="I302" s="85" t="s">
        <v>77</v>
      </c>
      <c r="J302" s="82" t="s">
        <v>75</v>
      </c>
      <c r="K302" s="75" t="s">
        <v>75</v>
      </c>
      <c r="L302" s="85" t="s">
        <v>75</v>
      </c>
      <c r="M302" s="82"/>
      <c r="N302" s="75">
        <v>3</v>
      </c>
      <c r="O302" s="75">
        <v>8</v>
      </c>
      <c r="P302" s="75"/>
      <c r="Q302" s="410"/>
    </row>
    <row r="303" spans="1:17" ht="31.35" customHeight="1" thickBot="1" x14ac:dyDescent="0.35">
      <c r="A303" s="835"/>
      <c r="B303" s="842"/>
      <c r="C303" s="844"/>
      <c r="D303" s="579" t="s">
        <v>80</v>
      </c>
      <c r="E303" s="581"/>
      <c r="F303" s="582">
        <f t="shared" si="99"/>
        <v>0</v>
      </c>
      <c r="G303" s="105" t="s">
        <v>75</v>
      </c>
      <c r="H303" s="92" t="s">
        <v>75</v>
      </c>
      <c r="I303" s="106" t="s">
        <v>75</v>
      </c>
      <c r="J303" s="103" t="s">
        <v>75</v>
      </c>
      <c r="K303" s="92" t="s">
        <v>77</v>
      </c>
      <c r="L303" s="106" t="s">
        <v>77</v>
      </c>
      <c r="M303" s="103"/>
      <c r="N303" s="92"/>
      <c r="O303" s="92"/>
      <c r="P303" s="92"/>
      <c r="Q303" s="580"/>
    </row>
    <row r="304" spans="1:17" ht="31.35" customHeight="1" x14ac:dyDescent="0.3">
      <c r="A304" s="713" t="s">
        <v>191</v>
      </c>
      <c r="B304" s="840" t="s">
        <v>192</v>
      </c>
      <c r="C304" s="671" t="s">
        <v>193</v>
      </c>
      <c r="D304" s="51" t="s">
        <v>74</v>
      </c>
      <c r="E304" s="211">
        <v>9.9</v>
      </c>
      <c r="F304" s="68">
        <f t="shared" ref="F304:F305" si="100">SUM(J304:L304)</f>
        <v>140</v>
      </c>
      <c r="G304" s="211" t="s">
        <v>75</v>
      </c>
      <c r="H304" s="55" t="s">
        <v>75</v>
      </c>
      <c r="I304" s="70" t="s">
        <v>75</v>
      </c>
      <c r="J304" s="67">
        <v>31</v>
      </c>
      <c r="K304" s="55">
        <v>107</v>
      </c>
      <c r="L304" s="70">
        <v>2</v>
      </c>
      <c r="M304" s="67" t="s">
        <v>75</v>
      </c>
      <c r="N304" s="55" t="s">
        <v>75</v>
      </c>
      <c r="O304" s="55" t="s">
        <v>75</v>
      </c>
      <c r="P304" s="55" t="s">
        <v>75</v>
      </c>
      <c r="Q304" s="438" t="s">
        <v>75</v>
      </c>
    </row>
    <row r="305" spans="1:17" ht="31.35" customHeight="1" x14ac:dyDescent="0.3">
      <c r="A305" s="834"/>
      <c r="B305" s="841"/>
      <c r="C305" s="843"/>
      <c r="D305" s="72" t="s">
        <v>76</v>
      </c>
      <c r="E305" s="212"/>
      <c r="F305" s="83">
        <f t="shared" si="100"/>
        <v>0</v>
      </c>
      <c r="G305" s="212" t="s">
        <v>77</v>
      </c>
      <c r="H305" s="75" t="s">
        <v>77</v>
      </c>
      <c r="I305" s="85" t="s">
        <v>77</v>
      </c>
      <c r="J305" s="82"/>
      <c r="K305" s="75"/>
      <c r="L305" s="85"/>
      <c r="M305" s="82" t="s">
        <v>75</v>
      </c>
      <c r="N305" s="75" t="s">
        <v>75</v>
      </c>
      <c r="O305" s="75" t="s">
        <v>75</v>
      </c>
      <c r="P305" s="75" t="s">
        <v>75</v>
      </c>
      <c r="Q305" s="410" t="s">
        <v>75</v>
      </c>
    </row>
    <row r="306" spans="1:17" ht="31.35" customHeight="1" x14ac:dyDescent="0.3">
      <c r="A306" s="834"/>
      <c r="B306" s="841"/>
      <c r="C306" s="843"/>
      <c r="D306" s="72" t="s">
        <v>78</v>
      </c>
      <c r="E306" s="212">
        <v>100.5</v>
      </c>
      <c r="F306" s="83">
        <f>SUM(G306:I306)</f>
        <v>7</v>
      </c>
      <c r="G306" s="212">
        <v>2</v>
      </c>
      <c r="H306" s="75">
        <v>2</v>
      </c>
      <c r="I306" s="85">
        <v>3</v>
      </c>
      <c r="J306" s="82" t="s">
        <v>75</v>
      </c>
      <c r="K306" s="75" t="s">
        <v>75</v>
      </c>
      <c r="L306" s="85" t="s">
        <v>75</v>
      </c>
      <c r="M306" s="82" t="s">
        <v>75</v>
      </c>
      <c r="N306" s="75" t="s">
        <v>75</v>
      </c>
      <c r="O306" s="75" t="s">
        <v>75</v>
      </c>
      <c r="P306" s="75" t="s">
        <v>75</v>
      </c>
      <c r="Q306" s="410" t="s">
        <v>75</v>
      </c>
    </row>
    <row r="307" spans="1:17" ht="31.35" customHeight="1" x14ac:dyDescent="0.3">
      <c r="A307" s="834"/>
      <c r="B307" s="841"/>
      <c r="C307" s="843"/>
      <c r="D307" s="72" t="s">
        <v>79</v>
      </c>
      <c r="E307" s="212">
        <v>116.1</v>
      </c>
      <c r="F307" s="83">
        <f t="shared" ref="F307:F308" si="101">SUM(M307:Q307)</f>
        <v>152</v>
      </c>
      <c r="G307" s="212" t="s">
        <v>77</v>
      </c>
      <c r="H307" s="75" t="s">
        <v>77</v>
      </c>
      <c r="I307" s="85" t="s">
        <v>77</v>
      </c>
      <c r="J307" s="82" t="s">
        <v>75</v>
      </c>
      <c r="K307" s="75" t="s">
        <v>75</v>
      </c>
      <c r="L307" s="85" t="s">
        <v>75</v>
      </c>
      <c r="M307" s="82">
        <v>7</v>
      </c>
      <c r="N307" s="75">
        <v>14</v>
      </c>
      <c r="O307" s="75">
        <v>55</v>
      </c>
      <c r="P307" s="75">
        <v>58</v>
      </c>
      <c r="Q307" s="410">
        <v>18</v>
      </c>
    </row>
    <row r="308" spans="1:17" ht="31.35" customHeight="1" thickBot="1" x14ac:dyDescent="0.35">
      <c r="A308" s="834"/>
      <c r="B308" s="842"/>
      <c r="C308" s="844"/>
      <c r="D308" s="579" t="s">
        <v>80</v>
      </c>
      <c r="E308" s="105"/>
      <c r="F308" s="104">
        <f t="shared" si="101"/>
        <v>0</v>
      </c>
      <c r="G308" s="105" t="s">
        <v>75</v>
      </c>
      <c r="H308" s="92" t="s">
        <v>75</v>
      </c>
      <c r="I308" s="106" t="s">
        <v>75</v>
      </c>
      <c r="J308" s="103" t="s">
        <v>75</v>
      </c>
      <c r="K308" s="92" t="s">
        <v>77</v>
      </c>
      <c r="L308" s="106" t="s">
        <v>77</v>
      </c>
      <c r="M308" s="103"/>
      <c r="N308" s="92"/>
      <c r="O308" s="92"/>
      <c r="P308" s="92"/>
      <c r="Q308" s="580"/>
    </row>
    <row r="309" spans="1:17" ht="31.35" customHeight="1" x14ac:dyDescent="0.3">
      <c r="A309" s="834"/>
      <c r="B309" s="840" t="s">
        <v>194</v>
      </c>
      <c r="C309" s="735" t="s">
        <v>195</v>
      </c>
      <c r="D309" s="51" t="s">
        <v>74</v>
      </c>
      <c r="E309" s="67">
        <v>9.6999999999999993</v>
      </c>
      <c r="F309" s="68">
        <f t="shared" ref="F309:F310" si="102">SUM(J309:L309)</f>
        <v>41</v>
      </c>
      <c r="G309" s="211" t="s">
        <v>75</v>
      </c>
      <c r="H309" s="55" t="s">
        <v>75</v>
      </c>
      <c r="I309" s="70" t="s">
        <v>75</v>
      </c>
      <c r="J309" s="67"/>
      <c r="K309" s="55">
        <v>39</v>
      </c>
      <c r="L309" s="70">
        <v>2</v>
      </c>
      <c r="M309" s="67" t="s">
        <v>75</v>
      </c>
      <c r="N309" s="55" t="s">
        <v>75</v>
      </c>
      <c r="O309" s="55" t="s">
        <v>75</v>
      </c>
      <c r="P309" s="55" t="s">
        <v>75</v>
      </c>
      <c r="Q309" s="438" t="s">
        <v>75</v>
      </c>
    </row>
    <row r="310" spans="1:17" ht="31.35" customHeight="1" x14ac:dyDescent="0.3">
      <c r="A310" s="834"/>
      <c r="B310" s="841"/>
      <c r="C310" s="836"/>
      <c r="D310" s="72" t="s">
        <v>76</v>
      </c>
      <c r="E310" s="82"/>
      <c r="F310" s="83">
        <f t="shared" si="102"/>
        <v>0</v>
      </c>
      <c r="G310" s="212" t="s">
        <v>77</v>
      </c>
      <c r="H310" s="75" t="s">
        <v>77</v>
      </c>
      <c r="I310" s="85" t="s">
        <v>77</v>
      </c>
      <c r="J310" s="82"/>
      <c r="K310" s="75"/>
      <c r="L310" s="85"/>
      <c r="M310" s="82" t="s">
        <v>75</v>
      </c>
      <c r="N310" s="75" t="s">
        <v>75</v>
      </c>
      <c r="O310" s="75" t="s">
        <v>75</v>
      </c>
      <c r="P310" s="75" t="s">
        <v>75</v>
      </c>
      <c r="Q310" s="410" t="s">
        <v>75</v>
      </c>
    </row>
    <row r="311" spans="1:17" ht="31.35" customHeight="1" x14ac:dyDescent="0.3">
      <c r="A311" s="834"/>
      <c r="B311" s="841"/>
      <c r="C311" s="836"/>
      <c r="D311" s="72" t="s">
        <v>78</v>
      </c>
      <c r="E311" s="82"/>
      <c r="F311" s="83">
        <f>SUM(G311:I311)</f>
        <v>0</v>
      </c>
      <c r="G311" s="212"/>
      <c r="H311" s="75"/>
      <c r="I311" s="85"/>
      <c r="J311" s="82" t="s">
        <v>75</v>
      </c>
      <c r="K311" s="75" t="s">
        <v>75</v>
      </c>
      <c r="L311" s="85" t="s">
        <v>75</v>
      </c>
      <c r="M311" s="82" t="s">
        <v>75</v>
      </c>
      <c r="N311" s="75" t="s">
        <v>75</v>
      </c>
      <c r="O311" s="75" t="s">
        <v>75</v>
      </c>
      <c r="P311" s="75" t="s">
        <v>75</v>
      </c>
      <c r="Q311" s="410" t="s">
        <v>75</v>
      </c>
    </row>
    <row r="312" spans="1:17" ht="31.35" customHeight="1" x14ac:dyDescent="0.3">
      <c r="A312" s="834"/>
      <c r="B312" s="841"/>
      <c r="C312" s="836"/>
      <c r="D312" s="72" t="s">
        <v>79</v>
      </c>
      <c r="E312" s="82">
        <v>94.1</v>
      </c>
      <c r="F312" s="83">
        <f t="shared" ref="F312:F313" si="103">SUM(M312:Q312)</f>
        <v>59</v>
      </c>
      <c r="G312" s="212" t="s">
        <v>77</v>
      </c>
      <c r="H312" s="75" t="s">
        <v>77</v>
      </c>
      <c r="I312" s="85" t="s">
        <v>77</v>
      </c>
      <c r="J312" s="82" t="s">
        <v>75</v>
      </c>
      <c r="K312" s="75" t="s">
        <v>75</v>
      </c>
      <c r="L312" s="85" t="s">
        <v>75</v>
      </c>
      <c r="M312" s="578">
        <v>6</v>
      </c>
      <c r="N312" s="76">
        <v>15</v>
      </c>
      <c r="O312" s="76">
        <v>25</v>
      </c>
      <c r="P312" s="76">
        <v>13</v>
      </c>
      <c r="Q312" s="410"/>
    </row>
    <row r="313" spans="1:17" ht="31.35" customHeight="1" thickBot="1" x14ac:dyDescent="0.35">
      <c r="A313" s="834"/>
      <c r="B313" s="842"/>
      <c r="C313" s="837"/>
      <c r="D313" s="579" t="s">
        <v>80</v>
      </c>
      <c r="E313" s="103"/>
      <c r="F313" s="104">
        <f t="shared" si="103"/>
        <v>0</v>
      </c>
      <c r="G313" s="105" t="s">
        <v>75</v>
      </c>
      <c r="H313" s="92" t="s">
        <v>75</v>
      </c>
      <c r="I313" s="106" t="s">
        <v>75</v>
      </c>
      <c r="J313" s="103" t="s">
        <v>75</v>
      </c>
      <c r="K313" s="92" t="s">
        <v>77</v>
      </c>
      <c r="L313" s="106" t="s">
        <v>77</v>
      </c>
      <c r="M313" s="103"/>
      <c r="N313" s="92"/>
      <c r="O313" s="92"/>
      <c r="P313" s="92"/>
      <c r="Q313" s="580"/>
    </row>
    <row r="314" spans="1:17" ht="31.35" customHeight="1" x14ac:dyDescent="0.3">
      <c r="A314" s="834"/>
      <c r="B314" s="840" t="s">
        <v>196</v>
      </c>
      <c r="C314" s="671" t="s">
        <v>197</v>
      </c>
      <c r="D314" s="51" t="s">
        <v>74</v>
      </c>
      <c r="E314" s="211"/>
      <c r="F314" s="68">
        <f t="shared" ref="F314:F315" si="104">SUM(J314:L314)</f>
        <v>0</v>
      </c>
      <c r="G314" s="211" t="s">
        <v>75</v>
      </c>
      <c r="H314" s="55" t="s">
        <v>75</v>
      </c>
      <c r="I314" s="70" t="s">
        <v>75</v>
      </c>
      <c r="J314" s="67"/>
      <c r="K314" s="55"/>
      <c r="L314" s="70"/>
      <c r="M314" s="67" t="s">
        <v>75</v>
      </c>
      <c r="N314" s="55" t="s">
        <v>75</v>
      </c>
      <c r="O314" s="55" t="s">
        <v>75</v>
      </c>
      <c r="P314" s="55" t="s">
        <v>75</v>
      </c>
      <c r="Q314" s="438" t="s">
        <v>75</v>
      </c>
    </row>
    <row r="315" spans="1:17" ht="31.35" customHeight="1" x14ac:dyDescent="0.3">
      <c r="A315" s="834"/>
      <c r="B315" s="841"/>
      <c r="C315" s="843"/>
      <c r="D315" s="72" t="s">
        <v>76</v>
      </c>
      <c r="E315" s="212"/>
      <c r="F315" s="83">
        <f t="shared" si="104"/>
        <v>0</v>
      </c>
      <c r="G315" s="212" t="s">
        <v>77</v>
      </c>
      <c r="H315" s="75" t="s">
        <v>77</v>
      </c>
      <c r="I315" s="85" t="s">
        <v>77</v>
      </c>
      <c r="J315" s="82"/>
      <c r="K315" s="75"/>
      <c r="L315" s="85"/>
      <c r="M315" s="82" t="s">
        <v>75</v>
      </c>
      <c r="N315" s="75" t="s">
        <v>75</v>
      </c>
      <c r="O315" s="75" t="s">
        <v>75</v>
      </c>
      <c r="P315" s="75" t="s">
        <v>75</v>
      </c>
      <c r="Q315" s="410" t="s">
        <v>75</v>
      </c>
    </row>
    <row r="316" spans="1:17" ht="31.35" customHeight="1" x14ac:dyDescent="0.3">
      <c r="A316" s="834"/>
      <c r="B316" s="841"/>
      <c r="C316" s="843"/>
      <c r="D316" s="72" t="s">
        <v>78</v>
      </c>
      <c r="E316" s="212"/>
      <c r="F316" s="83">
        <f>SUM(G316:I316)</f>
        <v>0</v>
      </c>
      <c r="G316" s="212"/>
      <c r="H316" s="75"/>
      <c r="I316" s="85"/>
      <c r="J316" s="82" t="s">
        <v>75</v>
      </c>
      <c r="K316" s="75" t="s">
        <v>75</v>
      </c>
      <c r="L316" s="85" t="s">
        <v>75</v>
      </c>
      <c r="M316" s="82" t="s">
        <v>75</v>
      </c>
      <c r="N316" s="75" t="s">
        <v>75</v>
      </c>
      <c r="O316" s="75" t="s">
        <v>75</v>
      </c>
      <c r="P316" s="75" t="s">
        <v>75</v>
      </c>
      <c r="Q316" s="410" t="s">
        <v>75</v>
      </c>
    </row>
    <row r="317" spans="1:17" ht="31.35" customHeight="1" x14ac:dyDescent="0.3">
      <c r="A317" s="834"/>
      <c r="B317" s="841"/>
      <c r="C317" s="843"/>
      <c r="D317" s="72" t="s">
        <v>79</v>
      </c>
      <c r="E317" s="212">
        <v>104</v>
      </c>
      <c r="F317" s="83">
        <f t="shared" ref="F317:F318" si="105">SUM(M317:Q317)</f>
        <v>41</v>
      </c>
      <c r="G317" s="212" t="s">
        <v>77</v>
      </c>
      <c r="H317" s="75" t="s">
        <v>77</v>
      </c>
      <c r="I317" s="85" t="s">
        <v>77</v>
      </c>
      <c r="J317" s="82" t="s">
        <v>75</v>
      </c>
      <c r="K317" s="75" t="s">
        <v>75</v>
      </c>
      <c r="L317" s="85" t="s">
        <v>75</v>
      </c>
      <c r="M317" s="82">
        <v>8</v>
      </c>
      <c r="N317" s="75">
        <v>6</v>
      </c>
      <c r="O317" s="75">
        <v>16</v>
      </c>
      <c r="P317" s="75">
        <v>11</v>
      </c>
      <c r="Q317" s="410"/>
    </row>
    <row r="318" spans="1:17" ht="31.35" customHeight="1" thickBot="1" x14ac:dyDescent="0.35">
      <c r="A318" s="834"/>
      <c r="B318" s="842"/>
      <c r="C318" s="844"/>
      <c r="D318" s="579" t="s">
        <v>80</v>
      </c>
      <c r="E318" s="581"/>
      <c r="F318" s="582">
        <f t="shared" si="105"/>
        <v>0</v>
      </c>
      <c r="G318" s="105" t="s">
        <v>75</v>
      </c>
      <c r="H318" s="92" t="s">
        <v>75</v>
      </c>
      <c r="I318" s="106" t="s">
        <v>75</v>
      </c>
      <c r="J318" s="103" t="s">
        <v>75</v>
      </c>
      <c r="K318" s="92" t="s">
        <v>77</v>
      </c>
      <c r="L318" s="106" t="s">
        <v>77</v>
      </c>
      <c r="M318" s="103"/>
      <c r="N318" s="92"/>
      <c r="O318" s="92"/>
      <c r="P318" s="92"/>
      <c r="Q318" s="580"/>
    </row>
    <row r="319" spans="1:17" ht="31.35" customHeight="1" x14ac:dyDescent="0.3">
      <c r="A319" s="834"/>
      <c r="B319" s="840" t="s">
        <v>198</v>
      </c>
      <c r="C319" s="671" t="s">
        <v>195</v>
      </c>
      <c r="D319" s="51" t="s">
        <v>74</v>
      </c>
      <c r="E319" s="211"/>
      <c r="F319" s="68">
        <f t="shared" ref="F319:F320" si="106">SUM(J319:L319)</f>
        <v>0</v>
      </c>
      <c r="G319" s="211" t="s">
        <v>75</v>
      </c>
      <c r="H319" s="55" t="s">
        <v>75</v>
      </c>
      <c r="I319" s="70" t="s">
        <v>75</v>
      </c>
      <c r="J319" s="67"/>
      <c r="K319" s="55"/>
      <c r="L319" s="70"/>
      <c r="M319" s="67" t="s">
        <v>75</v>
      </c>
      <c r="N319" s="55" t="s">
        <v>75</v>
      </c>
      <c r="O319" s="55" t="s">
        <v>75</v>
      </c>
      <c r="P319" s="55" t="s">
        <v>75</v>
      </c>
      <c r="Q319" s="438" t="s">
        <v>75</v>
      </c>
    </row>
    <row r="320" spans="1:17" ht="31.35" customHeight="1" x14ac:dyDescent="0.3">
      <c r="A320" s="834"/>
      <c r="B320" s="841"/>
      <c r="C320" s="843"/>
      <c r="D320" s="72" t="s">
        <v>76</v>
      </c>
      <c r="E320" s="212"/>
      <c r="F320" s="83">
        <f t="shared" si="106"/>
        <v>0</v>
      </c>
      <c r="G320" s="212" t="s">
        <v>77</v>
      </c>
      <c r="H320" s="75" t="s">
        <v>77</v>
      </c>
      <c r="I320" s="85" t="s">
        <v>77</v>
      </c>
      <c r="J320" s="82"/>
      <c r="K320" s="75"/>
      <c r="L320" s="85"/>
      <c r="M320" s="82" t="s">
        <v>75</v>
      </c>
      <c r="N320" s="75" t="s">
        <v>75</v>
      </c>
      <c r="O320" s="75" t="s">
        <v>75</v>
      </c>
      <c r="P320" s="75" t="s">
        <v>75</v>
      </c>
      <c r="Q320" s="410" t="s">
        <v>75</v>
      </c>
    </row>
    <row r="321" spans="1:17" ht="31.35" customHeight="1" x14ac:dyDescent="0.3">
      <c r="A321" s="834"/>
      <c r="B321" s="841"/>
      <c r="C321" s="843"/>
      <c r="D321" s="72" t="s">
        <v>78</v>
      </c>
      <c r="E321" s="212"/>
      <c r="F321" s="83">
        <f>SUM(G321:I321)</f>
        <v>0</v>
      </c>
      <c r="G321" s="212"/>
      <c r="H321" s="75"/>
      <c r="I321" s="85"/>
      <c r="J321" s="82" t="s">
        <v>75</v>
      </c>
      <c r="K321" s="75" t="s">
        <v>75</v>
      </c>
      <c r="L321" s="85" t="s">
        <v>75</v>
      </c>
      <c r="M321" s="82" t="s">
        <v>75</v>
      </c>
      <c r="N321" s="75" t="s">
        <v>75</v>
      </c>
      <c r="O321" s="75" t="s">
        <v>75</v>
      </c>
      <c r="P321" s="75" t="s">
        <v>75</v>
      </c>
      <c r="Q321" s="410" t="s">
        <v>75</v>
      </c>
    </row>
    <row r="322" spans="1:17" ht="31.35" customHeight="1" x14ac:dyDescent="0.3">
      <c r="A322" s="834"/>
      <c r="B322" s="841"/>
      <c r="C322" s="843"/>
      <c r="D322" s="72" t="s">
        <v>79</v>
      </c>
      <c r="E322" s="212">
        <v>60.5</v>
      </c>
      <c r="F322" s="83">
        <f t="shared" ref="F322:F323" si="107">SUM(M322:Q322)</f>
        <v>17</v>
      </c>
      <c r="G322" s="212" t="s">
        <v>77</v>
      </c>
      <c r="H322" s="75" t="s">
        <v>77</v>
      </c>
      <c r="I322" s="85" t="s">
        <v>77</v>
      </c>
      <c r="J322" s="82" t="s">
        <v>75</v>
      </c>
      <c r="K322" s="75" t="s">
        <v>75</v>
      </c>
      <c r="L322" s="85" t="s">
        <v>75</v>
      </c>
      <c r="M322" s="82">
        <v>10</v>
      </c>
      <c r="N322" s="75">
        <v>3</v>
      </c>
      <c r="O322" s="75">
        <v>4</v>
      </c>
      <c r="P322" s="75"/>
      <c r="Q322" s="410"/>
    </row>
    <row r="323" spans="1:17" ht="31.35" customHeight="1" thickBot="1" x14ac:dyDescent="0.35">
      <c r="A323" s="834"/>
      <c r="B323" s="842"/>
      <c r="C323" s="844"/>
      <c r="D323" s="579" t="s">
        <v>80</v>
      </c>
      <c r="E323" s="105"/>
      <c r="F323" s="104">
        <f t="shared" si="107"/>
        <v>0</v>
      </c>
      <c r="G323" s="105" t="s">
        <v>75</v>
      </c>
      <c r="H323" s="92" t="s">
        <v>75</v>
      </c>
      <c r="I323" s="106" t="s">
        <v>75</v>
      </c>
      <c r="J323" s="103" t="s">
        <v>75</v>
      </c>
      <c r="K323" s="92" t="s">
        <v>77</v>
      </c>
      <c r="L323" s="106" t="s">
        <v>77</v>
      </c>
      <c r="M323" s="103"/>
      <c r="N323" s="92"/>
      <c r="O323" s="92"/>
      <c r="P323" s="92"/>
      <c r="Q323" s="580"/>
    </row>
    <row r="324" spans="1:17" ht="31.35" customHeight="1" x14ac:dyDescent="0.3">
      <c r="A324" s="834"/>
      <c r="B324" s="840" t="s">
        <v>199</v>
      </c>
      <c r="C324" s="735" t="s">
        <v>200</v>
      </c>
      <c r="D324" s="51" t="s">
        <v>74</v>
      </c>
      <c r="E324" s="67"/>
      <c r="F324" s="68">
        <f t="shared" ref="F324:F325" si="108">SUM(J324:L324)</f>
        <v>0</v>
      </c>
      <c r="G324" s="211" t="s">
        <v>75</v>
      </c>
      <c r="H324" s="55" t="s">
        <v>75</v>
      </c>
      <c r="I324" s="70" t="s">
        <v>75</v>
      </c>
      <c r="J324" s="67"/>
      <c r="K324" s="55"/>
      <c r="L324" s="70"/>
      <c r="M324" s="67" t="s">
        <v>75</v>
      </c>
      <c r="N324" s="55" t="s">
        <v>75</v>
      </c>
      <c r="O324" s="55" t="s">
        <v>75</v>
      </c>
      <c r="P324" s="55" t="s">
        <v>75</v>
      </c>
      <c r="Q324" s="438" t="s">
        <v>75</v>
      </c>
    </row>
    <row r="325" spans="1:17" ht="31.35" customHeight="1" x14ac:dyDescent="0.3">
      <c r="A325" s="834"/>
      <c r="B325" s="841"/>
      <c r="C325" s="836"/>
      <c r="D325" s="72" t="s">
        <v>76</v>
      </c>
      <c r="E325" s="82"/>
      <c r="F325" s="83">
        <f t="shared" si="108"/>
        <v>0</v>
      </c>
      <c r="G325" s="212" t="s">
        <v>77</v>
      </c>
      <c r="H325" s="75" t="s">
        <v>77</v>
      </c>
      <c r="I325" s="85" t="s">
        <v>77</v>
      </c>
      <c r="J325" s="82"/>
      <c r="K325" s="75"/>
      <c r="L325" s="85"/>
      <c r="M325" s="82" t="s">
        <v>75</v>
      </c>
      <c r="N325" s="75" t="s">
        <v>75</v>
      </c>
      <c r="O325" s="75" t="s">
        <v>75</v>
      </c>
      <c r="P325" s="75" t="s">
        <v>75</v>
      </c>
      <c r="Q325" s="410" t="s">
        <v>75</v>
      </c>
    </row>
    <row r="326" spans="1:17" ht="31.35" customHeight="1" x14ac:dyDescent="0.3">
      <c r="A326" s="834"/>
      <c r="B326" s="841"/>
      <c r="C326" s="836"/>
      <c r="D326" s="72" t="s">
        <v>78</v>
      </c>
      <c r="E326" s="82"/>
      <c r="F326" s="83">
        <f>SUM(G326:I326)</f>
        <v>0</v>
      </c>
      <c r="G326" s="212"/>
      <c r="H326" s="75"/>
      <c r="I326" s="85"/>
      <c r="J326" s="82" t="s">
        <v>75</v>
      </c>
      <c r="K326" s="75" t="s">
        <v>75</v>
      </c>
      <c r="L326" s="85" t="s">
        <v>75</v>
      </c>
      <c r="M326" s="82" t="s">
        <v>75</v>
      </c>
      <c r="N326" s="75" t="s">
        <v>75</v>
      </c>
      <c r="O326" s="75" t="s">
        <v>75</v>
      </c>
      <c r="P326" s="75" t="s">
        <v>75</v>
      </c>
      <c r="Q326" s="410" t="s">
        <v>75</v>
      </c>
    </row>
    <row r="327" spans="1:17" ht="31.35" customHeight="1" x14ac:dyDescent="0.3">
      <c r="A327" s="834"/>
      <c r="B327" s="841"/>
      <c r="C327" s="836"/>
      <c r="D327" s="72" t="s">
        <v>79</v>
      </c>
      <c r="E327" s="82"/>
      <c r="F327" s="83">
        <f t="shared" ref="F327:F328" si="109">SUM(M327:Q327)</f>
        <v>0</v>
      </c>
      <c r="G327" s="212" t="s">
        <v>77</v>
      </c>
      <c r="H327" s="75" t="s">
        <v>77</v>
      </c>
      <c r="I327" s="85" t="s">
        <v>77</v>
      </c>
      <c r="J327" s="82" t="s">
        <v>75</v>
      </c>
      <c r="K327" s="75" t="s">
        <v>75</v>
      </c>
      <c r="L327" s="85" t="s">
        <v>75</v>
      </c>
      <c r="M327" s="578"/>
      <c r="N327" s="76"/>
      <c r="O327" s="76"/>
      <c r="P327" s="76"/>
      <c r="Q327" s="410"/>
    </row>
    <row r="328" spans="1:17" ht="31.35" customHeight="1" thickBot="1" x14ac:dyDescent="0.35">
      <c r="A328" s="834"/>
      <c r="B328" s="842"/>
      <c r="C328" s="837"/>
      <c r="D328" s="579" t="s">
        <v>80</v>
      </c>
      <c r="E328" s="103"/>
      <c r="F328" s="104">
        <f t="shared" si="109"/>
        <v>0</v>
      </c>
      <c r="G328" s="105" t="s">
        <v>75</v>
      </c>
      <c r="H328" s="92" t="s">
        <v>75</v>
      </c>
      <c r="I328" s="106" t="s">
        <v>75</v>
      </c>
      <c r="J328" s="103" t="s">
        <v>75</v>
      </c>
      <c r="K328" s="92" t="s">
        <v>77</v>
      </c>
      <c r="L328" s="106" t="s">
        <v>77</v>
      </c>
      <c r="M328" s="103"/>
      <c r="N328" s="92"/>
      <c r="O328" s="92"/>
      <c r="P328" s="92"/>
      <c r="Q328" s="580"/>
    </row>
    <row r="329" spans="1:17" ht="31.35" customHeight="1" x14ac:dyDescent="0.3">
      <c r="A329" s="834"/>
      <c r="B329" s="840" t="s">
        <v>201</v>
      </c>
      <c r="C329" s="671" t="s">
        <v>202</v>
      </c>
      <c r="D329" s="51" t="s">
        <v>74</v>
      </c>
      <c r="E329" s="211">
        <v>7</v>
      </c>
      <c r="F329" s="68">
        <f t="shared" ref="F329:F330" si="110">SUM(J329:L329)</f>
        <v>10</v>
      </c>
      <c r="G329" s="211" t="s">
        <v>75</v>
      </c>
      <c r="H329" s="55" t="s">
        <v>75</v>
      </c>
      <c r="I329" s="70" t="s">
        <v>75</v>
      </c>
      <c r="J329" s="67">
        <v>6</v>
      </c>
      <c r="K329" s="55">
        <v>4</v>
      </c>
      <c r="L329" s="70"/>
      <c r="M329" s="67" t="s">
        <v>75</v>
      </c>
      <c r="N329" s="55" t="s">
        <v>75</v>
      </c>
      <c r="O329" s="55" t="s">
        <v>75</v>
      </c>
      <c r="P329" s="55" t="s">
        <v>75</v>
      </c>
      <c r="Q329" s="438" t="s">
        <v>75</v>
      </c>
    </row>
    <row r="330" spans="1:17" ht="31.35" customHeight="1" x14ac:dyDescent="0.3">
      <c r="A330" s="834"/>
      <c r="B330" s="841"/>
      <c r="C330" s="843"/>
      <c r="D330" s="72" t="s">
        <v>76</v>
      </c>
      <c r="E330" s="212"/>
      <c r="F330" s="83">
        <f t="shared" si="110"/>
        <v>0</v>
      </c>
      <c r="G330" s="212" t="s">
        <v>77</v>
      </c>
      <c r="H330" s="75" t="s">
        <v>77</v>
      </c>
      <c r="I330" s="85" t="s">
        <v>77</v>
      </c>
      <c r="J330" s="82"/>
      <c r="K330" s="75"/>
      <c r="L330" s="85"/>
      <c r="M330" s="82" t="s">
        <v>75</v>
      </c>
      <c r="N330" s="75" t="s">
        <v>75</v>
      </c>
      <c r="O330" s="75" t="s">
        <v>75</v>
      </c>
      <c r="P330" s="75" t="s">
        <v>75</v>
      </c>
      <c r="Q330" s="410" t="s">
        <v>75</v>
      </c>
    </row>
    <row r="331" spans="1:17" ht="31.35" customHeight="1" x14ac:dyDescent="0.3">
      <c r="A331" s="834"/>
      <c r="B331" s="841"/>
      <c r="C331" s="843"/>
      <c r="D331" s="72" t="s">
        <v>78</v>
      </c>
      <c r="E331" s="212"/>
      <c r="F331" s="83">
        <f>SUM(G331:I331)</f>
        <v>0</v>
      </c>
      <c r="G331" s="212"/>
      <c r="H331" s="75"/>
      <c r="I331" s="85"/>
      <c r="J331" s="82" t="s">
        <v>75</v>
      </c>
      <c r="K331" s="75" t="s">
        <v>75</v>
      </c>
      <c r="L331" s="85" t="s">
        <v>75</v>
      </c>
      <c r="M331" s="82" t="s">
        <v>75</v>
      </c>
      <c r="N331" s="75" t="s">
        <v>75</v>
      </c>
      <c r="O331" s="75" t="s">
        <v>75</v>
      </c>
      <c r="P331" s="75" t="s">
        <v>75</v>
      </c>
      <c r="Q331" s="410" t="s">
        <v>75</v>
      </c>
    </row>
    <row r="332" spans="1:17" ht="31.35" customHeight="1" x14ac:dyDescent="0.3">
      <c r="A332" s="834"/>
      <c r="B332" s="841"/>
      <c r="C332" s="843"/>
      <c r="D332" s="72" t="s">
        <v>79</v>
      </c>
      <c r="E332" s="212">
        <v>86.3</v>
      </c>
      <c r="F332" s="83">
        <f t="shared" ref="F332:F333" si="111">SUM(M332:Q332)</f>
        <v>12</v>
      </c>
      <c r="G332" s="212" t="s">
        <v>77</v>
      </c>
      <c r="H332" s="75" t="s">
        <v>77</v>
      </c>
      <c r="I332" s="85" t="s">
        <v>77</v>
      </c>
      <c r="J332" s="82" t="s">
        <v>75</v>
      </c>
      <c r="K332" s="75" t="s">
        <v>75</v>
      </c>
      <c r="L332" s="85" t="s">
        <v>75</v>
      </c>
      <c r="M332" s="82">
        <v>2</v>
      </c>
      <c r="N332" s="75">
        <v>2</v>
      </c>
      <c r="O332" s="75">
        <v>7</v>
      </c>
      <c r="P332" s="75">
        <v>1</v>
      </c>
      <c r="Q332" s="410"/>
    </row>
    <row r="333" spans="1:17" ht="31.35" customHeight="1" thickBot="1" x14ac:dyDescent="0.35">
      <c r="A333" s="834"/>
      <c r="B333" s="842"/>
      <c r="C333" s="844"/>
      <c r="D333" s="579" t="s">
        <v>80</v>
      </c>
      <c r="E333" s="581"/>
      <c r="F333" s="582">
        <f t="shared" si="111"/>
        <v>0</v>
      </c>
      <c r="G333" s="105" t="s">
        <v>75</v>
      </c>
      <c r="H333" s="92" t="s">
        <v>75</v>
      </c>
      <c r="I333" s="106" t="s">
        <v>75</v>
      </c>
      <c r="J333" s="103" t="s">
        <v>75</v>
      </c>
      <c r="K333" s="92" t="s">
        <v>77</v>
      </c>
      <c r="L333" s="106" t="s">
        <v>77</v>
      </c>
      <c r="M333" s="103"/>
      <c r="N333" s="92"/>
      <c r="O333" s="92"/>
      <c r="P333" s="92"/>
      <c r="Q333" s="580"/>
    </row>
    <row r="334" spans="1:17" ht="31.35" customHeight="1" x14ac:dyDescent="0.3">
      <c r="A334" s="834"/>
      <c r="B334" s="840" t="s">
        <v>203</v>
      </c>
      <c r="C334" s="671" t="s">
        <v>204</v>
      </c>
      <c r="D334" s="51" t="s">
        <v>74</v>
      </c>
      <c r="E334" s="211">
        <v>8</v>
      </c>
      <c r="F334" s="68">
        <f t="shared" ref="F334:F335" si="112">SUM(J334:L334)</f>
        <v>1</v>
      </c>
      <c r="G334" s="211" t="s">
        <v>75</v>
      </c>
      <c r="H334" s="55" t="s">
        <v>75</v>
      </c>
      <c r="I334" s="70" t="s">
        <v>75</v>
      </c>
      <c r="J334" s="67"/>
      <c r="K334" s="55">
        <v>1</v>
      </c>
      <c r="L334" s="70"/>
      <c r="M334" s="67" t="s">
        <v>75</v>
      </c>
      <c r="N334" s="55" t="s">
        <v>75</v>
      </c>
      <c r="O334" s="55" t="s">
        <v>75</v>
      </c>
      <c r="P334" s="55" t="s">
        <v>75</v>
      </c>
      <c r="Q334" s="438" t="s">
        <v>75</v>
      </c>
    </row>
    <row r="335" spans="1:17" ht="31.35" customHeight="1" x14ac:dyDescent="0.3">
      <c r="A335" s="834"/>
      <c r="B335" s="841"/>
      <c r="C335" s="843"/>
      <c r="D335" s="72" t="s">
        <v>76</v>
      </c>
      <c r="E335" s="212"/>
      <c r="F335" s="83">
        <f t="shared" si="112"/>
        <v>0</v>
      </c>
      <c r="G335" s="212" t="s">
        <v>77</v>
      </c>
      <c r="H335" s="75" t="s">
        <v>77</v>
      </c>
      <c r="I335" s="85" t="s">
        <v>77</v>
      </c>
      <c r="J335" s="82"/>
      <c r="K335" s="75"/>
      <c r="L335" s="85"/>
      <c r="M335" s="82" t="s">
        <v>75</v>
      </c>
      <c r="N335" s="75" t="s">
        <v>75</v>
      </c>
      <c r="O335" s="75" t="s">
        <v>75</v>
      </c>
      <c r="P335" s="75" t="s">
        <v>75</v>
      </c>
      <c r="Q335" s="410" t="s">
        <v>75</v>
      </c>
    </row>
    <row r="336" spans="1:17" ht="31.35" customHeight="1" x14ac:dyDescent="0.3">
      <c r="A336" s="834"/>
      <c r="B336" s="841"/>
      <c r="C336" s="843"/>
      <c r="D336" s="72" t="s">
        <v>78</v>
      </c>
      <c r="E336" s="212"/>
      <c r="F336" s="83">
        <f>SUM(G336:I336)</f>
        <v>0</v>
      </c>
      <c r="G336" s="212"/>
      <c r="H336" s="75"/>
      <c r="I336" s="85"/>
      <c r="J336" s="82" t="s">
        <v>75</v>
      </c>
      <c r="K336" s="75" t="s">
        <v>75</v>
      </c>
      <c r="L336" s="85" t="s">
        <v>75</v>
      </c>
      <c r="M336" s="82" t="s">
        <v>75</v>
      </c>
      <c r="N336" s="75" t="s">
        <v>75</v>
      </c>
      <c r="O336" s="75" t="s">
        <v>75</v>
      </c>
      <c r="P336" s="75" t="s">
        <v>75</v>
      </c>
      <c r="Q336" s="410" t="s">
        <v>75</v>
      </c>
    </row>
    <row r="337" spans="1:17" ht="31.35" customHeight="1" x14ac:dyDescent="0.3">
      <c r="A337" s="834"/>
      <c r="B337" s="841"/>
      <c r="C337" s="843"/>
      <c r="D337" s="72" t="s">
        <v>79</v>
      </c>
      <c r="E337" s="212">
        <v>136</v>
      </c>
      <c r="F337" s="83">
        <f t="shared" ref="F337:F338" si="113">SUM(M337:Q337)</f>
        <v>3</v>
      </c>
      <c r="G337" s="212" t="s">
        <v>77</v>
      </c>
      <c r="H337" s="75" t="s">
        <v>77</v>
      </c>
      <c r="I337" s="85" t="s">
        <v>77</v>
      </c>
      <c r="J337" s="82" t="s">
        <v>75</v>
      </c>
      <c r="K337" s="75" t="s">
        <v>75</v>
      </c>
      <c r="L337" s="85" t="s">
        <v>75</v>
      </c>
      <c r="M337" s="82"/>
      <c r="N337" s="75"/>
      <c r="O337" s="75">
        <v>1</v>
      </c>
      <c r="P337" s="75">
        <v>1</v>
      </c>
      <c r="Q337" s="410">
        <v>1</v>
      </c>
    </row>
    <row r="338" spans="1:17" ht="31.35" customHeight="1" thickBot="1" x14ac:dyDescent="0.35">
      <c r="A338" s="834"/>
      <c r="B338" s="842"/>
      <c r="C338" s="844"/>
      <c r="D338" s="579" t="s">
        <v>80</v>
      </c>
      <c r="E338" s="105"/>
      <c r="F338" s="104">
        <f t="shared" si="113"/>
        <v>0</v>
      </c>
      <c r="G338" s="105" t="s">
        <v>75</v>
      </c>
      <c r="H338" s="92" t="s">
        <v>75</v>
      </c>
      <c r="I338" s="106" t="s">
        <v>75</v>
      </c>
      <c r="J338" s="103" t="s">
        <v>75</v>
      </c>
      <c r="K338" s="92" t="s">
        <v>77</v>
      </c>
      <c r="L338" s="106" t="s">
        <v>77</v>
      </c>
      <c r="M338" s="103"/>
      <c r="N338" s="92"/>
      <c r="O338" s="92"/>
      <c r="P338" s="92"/>
      <c r="Q338" s="580"/>
    </row>
    <row r="339" spans="1:17" ht="31.35" customHeight="1" x14ac:dyDescent="0.3">
      <c r="A339" s="834"/>
      <c r="B339" s="840" t="s">
        <v>205</v>
      </c>
      <c r="C339" s="671" t="s">
        <v>200</v>
      </c>
      <c r="D339" s="51" t="s">
        <v>74</v>
      </c>
      <c r="E339" s="67"/>
      <c r="F339" s="68">
        <f t="shared" ref="F339:F340" si="114">SUM(J339:L339)</f>
        <v>0</v>
      </c>
      <c r="G339" s="211" t="s">
        <v>75</v>
      </c>
      <c r="H339" s="55" t="s">
        <v>75</v>
      </c>
      <c r="I339" s="70" t="s">
        <v>75</v>
      </c>
      <c r="J339" s="67"/>
      <c r="K339" s="55"/>
      <c r="L339" s="70"/>
      <c r="M339" s="67" t="s">
        <v>75</v>
      </c>
      <c r="N339" s="55" t="s">
        <v>75</v>
      </c>
      <c r="O339" s="55" t="s">
        <v>75</v>
      </c>
      <c r="P339" s="55" t="s">
        <v>75</v>
      </c>
      <c r="Q339" s="438" t="s">
        <v>75</v>
      </c>
    </row>
    <row r="340" spans="1:17" ht="31.35" customHeight="1" x14ac:dyDescent="0.3">
      <c r="A340" s="834"/>
      <c r="B340" s="841"/>
      <c r="C340" s="843"/>
      <c r="D340" s="72" t="s">
        <v>76</v>
      </c>
      <c r="E340" s="82"/>
      <c r="F340" s="83">
        <f t="shared" si="114"/>
        <v>0</v>
      </c>
      <c r="G340" s="212" t="s">
        <v>77</v>
      </c>
      <c r="H340" s="75" t="s">
        <v>77</v>
      </c>
      <c r="I340" s="85" t="s">
        <v>77</v>
      </c>
      <c r="J340" s="82"/>
      <c r="K340" s="75"/>
      <c r="L340" s="85"/>
      <c r="M340" s="82" t="s">
        <v>75</v>
      </c>
      <c r="N340" s="75" t="s">
        <v>75</v>
      </c>
      <c r="O340" s="75" t="s">
        <v>75</v>
      </c>
      <c r="P340" s="75" t="s">
        <v>75</v>
      </c>
      <c r="Q340" s="410" t="s">
        <v>75</v>
      </c>
    </row>
    <row r="341" spans="1:17" ht="31.35" customHeight="1" x14ac:dyDescent="0.3">
      <c r="A341" s="834"/>
      <c r="B341" s="841"/>
      <c r="C341" s="843"/>
      <c r="D341" s="72" t="s">
        <v>78</v>
      </c>
      <c r="E341" s="82"/>
      <c r="F341" s="83">
        <f>SUM(G341:I341)</f>
        <v>0</v>
      </c>
      <c r="G341" s="212"/>
      <c r="H341" s="75"/>
      <c r="I341" s="85"/>
      <c r="J341" s="82" t="s">
        <v>75</v>
      </c>
      <c r="K341" s="75" t="s">
        <v>75</v>
      </c>
      <c r="L341" s="85" t="s">
        <v>75</v>
      </c>
      <c r="M341" s="82" t="s">
        <v>75</v>
      </c>
      <c r="N341" s="75" t="s">
        <v>75</v>
      </c>
      <c r="O341" s="75" t="s">
        <v>75</v>
      </c>
      <c r="P341" s="75" t="s">
        <v>75</v>
      </c>
      <c r="Q341" s="410" t="s">
        <v>75</v>
      </c>
    </row>
    <row r="342" spans="1:17" ht="31.35" customHeight="1" x14ac:dyDescent="0.3">
      <c r="A342" s="834"/>
      <c r="B342" s="841"/>
      <c r="C342" s="843"/>
      <c r="D342" s="72" t="s">
        <v>79</v>
      </c>
      <c r="E342" s="82">
        <v>117</v>
      </c>
      <c r="F342" s="83">
        <f t="shared" ref="F342:F343" si="115">SUM(M342:Q342)</f>
        <v>3</v>
      </c>
      <c r="G342" s="212" t="s">
        <v>77</v>
      </c>
      <c r="H342" s="75" t="s">
        <v>77</v>
      </c>
      <c r="I342" s="85" t="s">
        <v>77</v>
      </c>
      <c r="J342" s="82" t="s">
        <v>75</v>
      </c>
      <c r="K342" s="75" t="s">
        <v>75</v>
      </c>
      <c r="L342" s="85" t="s">
        <v>75</v>
      </c>
      <c r="M342" s="578">
        <v>1</v>
      </c>
      <c r="N342" s="76"/>
      <c r="O342" s="76">
        <v>1</v>
      </c>
      <c r="P342" s="76"/>
      <c r="Q342" s="410">
        <v>1</v>
      </c>
    </row>
    <row r="343" spans="1:17" ht="31.35" customHeight="1" thickBot="1" x14ac:dyDescent="0.35">
      <c r="A343" s="834"/>
      <c r="B343" s="842"/>
      <c r="C343" s="844"/>
      <c r="D343" s="579" t="s">
        <v>80</v>
      </c>
      <c r="E343" s="103"/>
      <c r="F343" s="104">
        <f t="shared" si="115"/>
        <v>0</v>
      </c>
      <c r="G343" s="105" t="s">
        <v>75</v>
      </c>
      <c r="H343" s="92" t="s">
        <v>75</v>
      </c>
      <c r="I343" s="106" t="s">
        <v>75</v>
      </c>
      <c r="J343" s="103" t="s">
        <v>75</v>
      </c>
      <c r="K343" s="92" t="s">
        <v>77</v>
      </c>
      <c r="L343" s="106" t="s">
        <v>77</v>
      </c>
      <c r="M343" s="103"/>
      <c r="N343" s="92"/>
      <c r="O343" s="92"/>
      <c r="P343" s="92"/>
      <c r="Q343" s="580"/>
    </row>
    <row r="344" spans="1:17" ht="31.35" customHeight="1" x14ac:dyDescent="0.3">
      <c r="A344" s="834"/>
      <c r="B344" s="840" t="s">
        <v>206</v>
      </c>
      <c r="C344" s="735" t="s">
        <v>197</v>
      </c>
      <c r="D344" s="51" t="s">
        <v>74</v>
      </c>
      <c r="E344" s="211"/>
      <c r="F344" s="68">
        <f t="shared" ref="F344:F345" si="116">SUM(J344:L344)</f>
        <v>0</v>
      </c>
      <c r="G344" s="211" t="s">
        <v>75</v>
      </c>
      <c r="H344" s="55" t="s">
        <v>75</v>
      </c>
      <c r="I344" s="70" t="s">
        <v>75</v>
      </c>
      <c r="J344" s="67"/>
      <c r="K344" s="55"/>
      <c r="L344" s="70"/>
      <c r="M344" s="67" t="s">
        <v>75</v>
      </c>
      <c r="N344" s="55" t="s">
        <v>75</v>
      </c>
      <c r="O344" s="55" t="s">
        <v>75</v>
      </c>
      <c r="P344" s="55" t="s">
        <v>75</v>
      </c>
      <c r="Q344" s="438" t="s">
        <v>75</v>
      </c>
    </row>
    <row r="345" spans="1:17" ht="31.35" customHeight="1" x14ac:dyDescent="0.3">
      <c r="A345" s="834"/>
      <c r="B345" s="841"/>
      <c r="C345" s="836"/>
      <c r="D345" s="72" t="s">
        <v>76</v>
      </c>
      <c r="E345" s="212"/>
      <c r="F345" s="83">
        <f t="shared" si="116"/>
        <v>0</v>
      </c>
      <c r="G345" s="212" t="s">
        <v>77</v>
      </c>
      <c r="H345" s="75" t="s">
        <v>77</v>
      </c>
      <c r="I345" s="85" t="s">
        <v>77</v>
      </c>
      <c r="J345" s="82"/>
      <c r="K345" s="75"/>
      <c r="L345" s="85"/>
      <c r="M345" s="82" t="s">
        <v>75</v>
      </c>
      <c r="N345" s="75" t="s">
        <v>75</v>
      </c>
      <c r="O345" s="75" t="s">
        <v>75</v>
      </c>
      <c r="P345" s="75" t="s">
        <v>75</v>
      </c>
      <c r="Q345" s="410" t="s">
        <v>75</v>
      </c>
    </row>
    <row r="346" spans="1:17" ht="31.35" customHeight="1" x14ac:dyDescent="0.3">
      <c r="A346" s="834"/>
      <c r="B346" s="841"/>
      <c r="C346" s="836"/>
      <c r="D346" s="72" t="s">
        <v>78</v>
      </c>
      <c r="E346" s="212"/>
      <c r="F346" s="83">
        <f>SUM(G346:I346)</f>
        <v>0</v>
      </c>
      <c r="G346" s="212"/>
      <c r="H346" s="75"/>
      <c r="I346" s="85"/>
      <c r="J346" s="82" t="s">
        <v>75</v>
      </c>
      <c r="K346" s="75" t="s">
        <v>75</v>
      </c>
      <c r="L346" s="85" t="s">
        <v>75</v>
      </c>
      <c r="M346" s="82" t="s">
        <v>75</v>
      </c>
      <c r="N346" s="75" t="s">
        <v>75</v>
      </c>
      <c r="O346" s="75" t="s">
        <v>75</v>
      </c>
      <c r="P346" s="75" t="s">
        <v>75</v>
      </c>
      <c r="Q346" s="410" t="s">
        <v>75</v>
      </c>
    </row>
    <row r="347" spans="1:17" ht="31.35" customHeight="1" x14ac:dyDescent="0.3">
      <c r="A347" s="834"/>
      <c r="B347" s="841"/>
      <c r="C347" s="836"/>
      <c r="D347" s="72" t="s">
        <v>79</v>
      </c>
      <c r="E347" s="212">
        <v>100.8</v>
      </c>
      <c r="F347" s="83">
        <f t="shared" ref="F347:F348" si="117">SUM(M347:Q347)</f>
        <v>6</v>
      </c>
      <c r="G347" s="212" t="s">
        <v>77</v>
      </c>
      <c r="H347" s="75" t="s">
        <v>77</v>
      </c>
      <c r="I347" s="85" t="s">
        <v>77</v>
      </c>
      <c r="J347" s="82" t="s">
        <v>75</v>
      </c>
      <c r="K347" s="75" t="s">
        <v>75</v>
      </c>
      <c r="L347" s="85" t="s">
        <v>75</v>
      </c>
      <c r="M347" s="82"/>
      <c r="N347" s="75">
        <v>3</v>
      </c>
      <c r="O347" s="75"/>
      <c r="P347" s="75">
        <v>3</v>
      </c>
      <c r="Q347" s="410"/>
    </row>
    <row r="348" spans="1:17" ht="31.35" customHeight="1" thickBot="1" x14ac:dyDescent="0.35">
      <c r="A348" s="834"/>
      <c r="B348" s="842"/>
      <c r="C348" s="837"/>
      <c r="D348" s="579" t="s">
        <v>80</v>
      </c>
      <c r="E348" s="581"/>
      <c r="F348" s="582">
        <f t="shared" si="117"/>
        <v>0</v>
      </c>
      <c r="G348" s="105" t="s">
        <v>75</v>
      </c>
      <c r="H348" s="92" t="s">
        <v>75</v>
      </c>
      <c r="I348" s="106" t="s">
        <v>75</v>
      </c>
      <c r="J348" s="103" t="s">
        <v>75</v>
      </c>
      <c r="K348" s="92" t="s">
        <v>77</v>
      </c>
      <c r="L348" s="106" t="s">
        <v>77</v>
      </c>
      <c r="M348" s="103"/>
      <c r="N348" s="92"/>
      <c r="O348" s="92"/>
      <c r="P348" s="92"/>
      <c r="Q348" s="580"/>
    </row>
    <row r="349" spans="1:17" ht="31.35" customHeight="1" x14ac:dyDescent="0.3">
      <c r="A349" s="834"/>
      <c r="B349" s="840" t="s">
        <v>207</v>
      </c>
      <c r="C349" s="671" t="s">
        <v>208</v>
      </c>
      <c r="D349" s="51" t="s">
        <v>74</v>
      </c>
      <c r="E349" s="211"/>
      <c r="F349" s="68">
        <f t="shared" ref="F349:F350" si="118">SUM(J349:L349)</f>
        <v>0</v>
      </c>
      <c r="G349" s="211" t="s">
        <v>75</v>
      </c>
      <c r="H349" s="55" t="s">
        <v>75</v>
      </c>
      <c r="I349" s="70" t="s">
        <v>75</v>
      </c>
      <c r="J349" s="67"/>
      <c r="K349" s="55"/>
      <c r="L349" s="70"/>
      <c r="M349" s="67" t="s">
        <v>75</v>
      </c>
      <c r="N349" s="55" t="s">
        <v>75</v>
      </c>
      <c r="O349" s="55" t="s">
        <v>75</v>
      </c>
      <c r="P349" s="55" t="s">
        <v>75</v>
      </c>
      <c r="Q349" s="438" t="s">
        <v>75</v>
      </c>
    </row>
    <row r="350" spans="1:17" ht="31.35" customHeight="1" x14ac:dyDescent="0.3">
      <c r="A350" s="834"/>
      <c r="B350" s="841"/>
      <c r="C350" s="843"/>
      <c r="D350" s="72" t="s">
        <v>76</v>
      </c>
      <c r="E350" s="212"/>
      <c r="F350" s="83">
        <f t="shared" si="118"/>
        <v>0</v>
      </c>
      <c r="G350" s="212" t="s">
        <v>77</v>
      </c>
      <c r="H350" s="75" t="s">
        <v>77</v>
      </c>
      <c r="I350" s="85" t="s">
        <v>77</v>
      </c>
      <c r="J350" s="82"/>
      <c r="K350" s="75"/>
      <c r="L350" s="85"/>
      <c r="M350" s="82" t="s">
        <v>75</v>
      </c>
      <c r="N350" s="75" t="s">
        <v>75</v>
      </c>
      <c r="O350" s="75" t="s">
        <v>75</v>
      </c>
      <c r="P350" s="75" t="s">
        <v>75</v>
      </c>
      <c r="Q350" s="410" t="s">
        <v>75</v>
      </c>
    </row>
    <row r="351" spans="1:17" ht="31.35" customHeight="1" x14ac:dyDescent="0.3">
      <c r="A351" s="834"/>
      <c r="B351" s="841"/>
      <c r="C351" s="843"/>
      <c r="D351" s="72" t="s">
        <v>78</v>
      </c>
      <c r="E351" s="212"/>
      <c r="F351" s="83">
        <f>SUM(G351:I351)</f>
        <v>0</v>
      </c>
      <c r="G351" s="212"/>
      <c r="H351" s="75"/>
      <c r="I351" s="85"/>
      <c r="J351" s="82" t="s">
        <v>75</v>
      </c>
      <c r="K351" s="75" t="s">
        <v>75</v>
      </c>
      <c r="L351" s="85" t="s">
        <v>75</v>
      </c>
      <c r="M351" s="82" t="s">
        <v>75</v>
      </c>
      <c r="N351" s="75" t="s">
        <v>75</v>
      </c>
      <c r="O351" s="75" t="s">
        <v>75</v>
      </c>
      <c r="P351" s="75" t="s">
        <v>75</v>
      </c>
      <c r="Q351" s="410" t="s">
        <v>75</v>
      </c>
    </row>
    <row r="352" spans="1:17" ht="31.35" customHeight="1" x14ac:dyDescent="0.3">
      <c r="A352" s="834"/>
      <c r="B352" s="841"/>
      <c r="C352" s="843"/>
      <c r="D352" s="72" t="s">
        <v>79</v>
      </c>
      <c r="E352" s="212">
        <v>110</v>
      </c>
      <c r="F352" s="83">
        <f t="shared" ref="F352:F353" si="119">SUM(M352:Q352)</f>
        <v>7</v>
      </c>
      <c r="G352" s="212" t="s">
        <v>77</v>
      </c>
      <c r="H352" s="75" t="s">
        <v>77</v>
      </c>
      <c r="I352" s="85" t="s">
        <v>77</v>
      </c>
      <c r="J352" s="82" t="s">
        <v>75</v>
      </c>
      <c r="K352" s="75" t="s">
        <v>75</v>
      </c>
      <c r="L352" s="85" t="s">
        <v>75</v>
      </c>
      <c r="M352" s="82"/>
      <c r="N352" s="75"/>
      <c r="O352" s="75">
        <v>7</v>
      </c>
      <c r="P352" s="75"/>
      <c r="Q352" s="410"/>
    </row>
    <row r="353" spans="1:17" ht="31.35" customHeight="1" thickBot="1" x14ac:dyDescent="0.35">
      <c r="A353" s="834"/>
      <c r="B353" s="842"/>
      <c r="C353" s="844"/>
      <c r="D353" s="579" t="s">
        <v>80</v>
      </c>
      <c r="E353" s="105"/>
      <c r="F353" s="104">
        <f t="shared" si="119"/>
        <v>0</v>
      </c>
      <c r="G353" s="105" t="s">
        <v>75</v>
      </c>
      <c r="H353" s="92" t="s">
        <v>75</v>
      </c>
      <c r="I353" s="106" t="s">
        <v>75</v>
      </c>
      <c r="J353" s="103" t="s">
        <v>75</v>
      </c>
      <c r="K353" s="92" t="s">
        <v>77</v>
      </c>
      <c r="L353" s="106" t="s">
        <v>77</v>
      </c>
      <c r="M353" s="103"/>
      <c r="N353" s="92"/>
      <c r="O353" s="92"/>
      <c r="P353" s="92"/>
      <c r="Q353" s="580"/>
    </row>
    <row r="354" spans="1:17" ht="31.35" customHeight="1" x14ac:dyDescent="0.3">
      <c r="A354" s="834"/>
      <c r="B354" s="840" t="s">
        <v>209</v>
      </c>
      <c r="C354" s="671" t="s">
        <v>210</v>
      </c>
      <c r="D354" s="51" t="s">
        <v>74</v>
      </c>
      <c r="E354" s="67">
        <v>13</v>
      </c>
      <c r="F354" s="68">
        <f t="shared" ref="F354:F355" si="120">SUM(J354:L354)</f>
        <v>8</v>
      </c>
      <c r="G354" s="211" t="s">
        <v>75</v>
      </c>
      <c r="H354" s="55" t="s">
        <v>75</v>
      </c>
      <c r="I354" s="70" t="s">
        <v>75</v>
      </c>
      <c r="J354" s="67"/>
      <c r="K354" s="55">
        <v>8</v>
      </c>
      <c r="L354" s="70"/>
      <c r="M354" s="67" t="s">
        <v>75</v>
      </c>
      <c r="N354" s="55" t="s">
        <v>75</v>
      </c>
      <c r="O354" s="55" t="s">
        <v>75</v>
      </c>
      <c r="P354" s="55" t="s">
        <v>75</v>
      </c>
      <c r="Q354" s="438" t="s">
        <v>75</v>
      </c>
    </row>
    <row r="355" spans="1:17" ht="31.35" customHeight="1" x14ac:dyDescent="0.3">
      <c r="A355" s="834"/>
      <c r="B355" s="841"/>
      <c r="C355" s="843"/>
      <c r="D355" s="72" t="s">
        <v>76</v>
      </c>
      <c r="E355" s="82"/>
      <c r="F355" s="83">
        <f t="shared" si="120"/>
        <v>0</v>
      </c>
      <c r="G355" s="212" t="s">
        <v>77</v>
      </c>
      <c r="H355" s="75" t="s">
        <v>77</v>
      </c>
      <c r="I355" s="85" t="s">
        <v>77</v>
      </c>
      <c r="J355" s="82"/>
      <c r="K355" s="75"/>
      <c r="L355" s="85"/>
      <c r="M355" s="82" t="s">
        <v>75</v>
      </c>
      <c r="N355" s="75" t="s">
        <v>75</v>
      </c>
      <c r="O355" s="75" t="s">
        <v>75</v>
      </c>
      <c r="P355" s="75" t="s">
        <v>75</v>
      </c>
      <c r="Q355" s="410" t="s">
        <v>75</v>
      </c>
    </row>
    <row r="356" spans="1:17" ht="31.35" customHeight="1" x14ac:dyDescent="0.3">
      <c r="A356" s="834"/>
      <c r="B356" s="841"/>
      <c r="C356" s="843"/>
      <c r="D356" s="72" t="s">
        <v>78</v>
      </c>
      <c r="E356" s="82"/>
      <c r="F356" s="83">
        <f>SUM(G356:I356)</f>
        <v>0</v>
      </c>
      <c r="G356" s="212"/>
      <c r="H356" s="75"/>
      <c r="I356" s="85"/>
      <c r="J356" s="82" t="s">
        <v>75</v>
      </c>
      <c r="K356" s="75" t="s">
        <v>75</v>
      </c>
      <c r="L356" s="85" t="s">
        <v>75</v>
      </c>
      <c r="M356" s="82" t="s">
        <v>75</v>
      </c>
      <c r="N356" s="75" t="s">
        <v>75</v>
      </c>
      <c r="O356" s="75" t="s">
        <v>75</v>
      </c>
      <c r="P356" s="75" t="s">
        <v>75</v>
      </c>
      <c r="Q356" s="410" t="s">
        <v>75</v>
      </c>
    </row>
    <row r="357" spans="1:17" ht="31.35" customHeight="1" x14ac:dyDescent="0.3">
      <c r="A357" s="834"/>
      <c r="B357" s="841"/>
      <c r="C357" s="843"/>
      <c r="D357" s="72" t="s">
        <v>79</v>
      </c>
      <c r="E357" s="82">
        <v>133</v>
      </c>
      <c r="F357" s="83">
        <f t="shared" ref="F357:F358" si="121">SUM(M357:Q357)</f>
        <v>31</v>
      </c>
      <c r="G357" s="212" t="s">
        <v>77</v>
      </c>
      <c r="H357" s="75" t="s">
        <v>77</v>
      </c>
      <c r="I357" s="85" t="s">
        <v>77</v>
      </c>
      <c r="J357" s="82" t="s">
        <v>75</v>
      </c>
      <c r="K357" s="75" t="s">
        <v>75</v>
      </c>
      <c r="L357" s="85" t="s">
        <v>75</v>
      </c>
      <c r="M357" s="578">
        <v>3</v>
      </c>
      <c r="N357" s="76">
        <v>4</v>
      </c>
      <c r="O357" s="76">
        <v>3</v>
      </c>
      <c r="P357" s="76">
        <v>6</v>
      </c>
      <c r="Q357" s="410">
        <v>15</v>
      </c>
    </row>
    <row r="358" spans="1:17" ht="31.35" customHeight="1" thickBot="1" x14ac:dyDescent="0.35">
      <c r="A358" s="835"/>
      <c r="B358" s="842"/>
      <c r="C358" s="844"/>
      <c r="D358" s="579" t="s">
        <v>80</v>
      </c>
      <c r="E358" s="103"/>
      <c r="F358" s="104">
        <f t="shared" si="121"/>
        <v>0</v>
      </c>
      <c r="G358" s="105" t="s">
        <v>75</v>
      </c>
      <c r="H358" s="92" t="s">
        <v>75</v>
      </c>
      <c r="I358" s="106" t="s">
        <v>75</v>
      </c>
      <c r="J358" s="103" t="s">
        <v>75</v>
      </c>
      <c r="K358" s="92" t="s">
        <v>77</v>
      </c>
      <c r="L358" s="106" t="s">
        <v>77</v>
      </c>
      <c r="M358" s="103"/>
      <c r="N358" s="92"/>
      <c r="O358" s="92"/>
      <c r="P358" s="92"/>
      <c r="Q358" s="580"/>
    </row>
    <row r="359" spans="1:17" ht="31.35" customHeight="1" x14ac:dyDescent="0.3">
      <c r="A359" s="713" t="s">
        <v>211</v>
      </c>
      <c r="B359" s="840" t="s">
        <v>212</v>
      </c>
      <c r="C359" s="671" t="s">
        <v>213</v>
      </c>
      <c r="D359" s="51" t="s">
        <v>74</v>
      </c>
      <c r="E359" s="211">
        <v>10.1</v>
      </c>
      <c r="F359" s="68">
        <f t="shared" ref="F359:F360" si="122">SUM(J359:L359)</f>
        <v>97</v>
      </c>
      <c r="G359" s="211" t="s">
        <v>75</v>
      </c>
      <c r="H359" s="55" t="s">
        <v>75</v>
      </c>
      <c r="I359" s="70" t="s">
        <v>75</v>
      </c>
      <c r="J359" s="67">
        <v>9</v>
      </c>
      <c r="K359" s="55">
        <v>88</v>
      </c>
      <c r="L359" s="70">
        <v>0</v>
      </c>
      <c r="M359" s="67" t="s">
        <v>75</v>
      </c>
      <c r="N359" s="55" t="s">
        <v>75</v>
      </c>
      <c r="O359" s="55" t="s">
        <v>75</v>
      </c>
      <c r="P359" s="55" t="s">
        <v>75</v>
      </c>
      <c r="Q359" s="438" t="s">
        <v>75</v>
      </c>
    </row>
    <row r="360" spans="1:17" ht="31.35" customHeight="1" x14ac:dyDescent="0.3">
      <c r="A360" s="834"/>
      <c r="B360" s="841"/>
      <c r="C360" s="843"/>
      <c r="D360" s="72" t="s">
        <v>76</v>
      </c>
      <c r="E360" s="212"/>
      <c r="F360" s="83">
        <f t="shared" si="122"/>
        <v>0</v>
      </c>
      <c r="G360" s="212" t="s">
        <v>77</v>
      </c>
      <c r="H360" s="75" t="s">
        <v>77</v>
      </c>
      <c r="I360" s="85" t="s">
        <v>77</v>
      </c>
      <c r="J360" s="82"/>
      <c r="K360" s="75"/>
      <c r="L360" s="85"/>
      <c r="M360" s="82" t="s">
        <v>75</v>
      </c>
      <c r="N360" s="75" t="s">
        <v>75</v>
      </c>
      <c r="O360" s="75" t="s">
        <v>75</v>
      </c>
      <c r="P360" s="75" t="s">
        <v>75</v>
      </c>
      <c r="Q360" s="410" t="s">
        <v>75</v>
      </c>
    </row>
    <row r="361" spans="1:17" ht="31.35" customHeight="1" x14ac:dyDescent="0.3">
      <c r="A361" s="834"/>
      <c r="B361" s="841"/>
      <c r="C361" s="843"/>
      <c r="D361" s="72" t="s">
        <v>78</v>
      </c>
      <c r="E361" s="212"/>
      <c r="F361" s="83">
        <f>SUM(G361:I361)</f>
        <v>0</v>
      </c>
      <c r="G361" s="212"/>
      <c r="H361" s="75"/>
      <c r="I361" s="85"/>
      <c r="J361" s="82" t="s">
        <v>75</v>
      </c>
      <c r="K361" s="75" t="s">
        <v>75</v>
      </c>
      <c r="L361" s="85" t="s">
        <v>75</v>
      </c>
      <c r="M361" s="82" t="s">
        <v>75</v>
      </c>
      <c r="N361" s="75" t="s">
        <v>75</v>
      </c>
      <c r="O361" s="75" t="s">
        <v>75</v>
      </c>
      <c r="P361" s="75" t="s">
        <v>75</v>
      </c>
      <c r="Q361" s="410" t="s">
        <v>75</v>
      </c>
    </row>
    <row r="362" spans="1:17" ht="31.35" customHeight="1" x14ac:dyDescent="0.3">
      <c r="A362" s="834"/>
      <c r="B362" s="841"/>
      <c r="C362" s="843"/>
      <c r="D362" s="72" t="s">
        <v>79</v>
      </c>
      <c r="E362" s="212">
        <v>101.2</v>
      </c>
      <c r="F362" s="83">
        <f t="shared" ref="F362:F363" si="123">SUM(M362:Q362)</f>
        <v>696</v>
      </c>
      <c r="G362" s="212" t="s">
        <v>77</v>
      </c>
      <c r="H362" s="75" t="s">
        <v>77</v>
      </c>
      <c r="I362" s="85" t="s">
        <v>77</v>
      </c>
      <c r="J362" s="82" t="s">
        <v>75</v>
      </c>
      <c r="K362" s="75" t="s">
        <v>75</v>
      </c>
      <c r="L362" s="85" t="s">
        <v>75</v>
      </c>
      <c r="M362" s="82">
        <v>8</v>
      </c>
      <c r="N362" s="75">
        <v>29</v>
      </c>
      <c r="O362" s="75">
        <v>596</v>
      </c>
      <c r="P362" s="75">
        <v>54</v>
      </c>
      <c r="Q362" s="410">
        <v>9</v>
      </c>
    </row>
    <row r="363" spans="1:17" ht="31.35" customHeight="1" thickBot="1" x14ac:dyDescent="0.35">
      <c r="A363" s="834"/>
      <c r="B363" s="842"/>
      <c r="C363" s="844"/>
      <c r="D363" s="579" t="s">
        <v>80</v>
      </c>
      <c r="E363" s="581"/>
      <c r="F363" s="582">
        <f t="shared" si="123"/>
        <v>0</v>
      </c>
      <c r="G363" s="105" t="s">
        <v>75</v>
      </c>
      <c r="H363" s="92" t="s">
        <v>75</v>
      </c>
      <c r="I363" s="106" t="s">
        <v>75</v>
      </c>
      <c r="J363" s="103" t="s">
        <v>75</v>
      </c>
      <c r="K363" s="92" t="s">
        <v>77</v>
      </c>
      <c r="L363" s="106" t="s">
        <v>77</v>
      </c>
      <c r="M363" s="103"/>
      <c r="N363" s="92"/>
      <c r="O363" s="92"/>
      <c r="P363" s="92"/>
      <c r="Q363" s="580"/>
    </row>
    <row r="364" spans="1:17" ht="31.35" customHeight="1" x14ac:dyDescent="0.3">
      <c r="A364" s="834"/>
      <c r="B364" s="840" t="s">
        <v>214</v>
      </c>
      <c r="C364" s="671" t="s">
        <v>213</v>
      </c>
      <c r="D364" s="51" t="s">
        <v>74</v>
      </c>
      <c r="E364" s="211">
        <v>9.1</v>
      </c>
      <c r="F364" s="68">
        <f t="shared" ref="F364:F365" si="124">SUM(J364:L364)</f>
        <v>127</v>
      </c>
      <c r="G364" s="211" t="s">
        <v>75</v>
      </c>
      <c r="H364" s="55" t="s">
        <v>75</v>
      </c>
      <c r="I364" s="70" t="s">
        <v>75</v>
      </c>
      <c r="J364" s="67">
        <v>5</v>
      </c>
      <c r="K364" s="55">
        <v>122</v>
      </c>
      <c r="L364" s="70">
        <v>0</v>
      </c>
      <c r="M364" s="67" t="s">
        <v>75</v>
      </c>
      <c r="N364" s="55" t="s">
        <v>75</v>
      </c>
      <c r="O364" s="55" t="s">
        <v>75</v>
      </c>
      <c r="P364" s="55" t="s">
        <v>75</v>
      </c>
      <c r="Q364" s="438" t="s">
        <v>75</v>
      </c>
    </row>
    <row r="365" spans="1:17" ht="31.35" customHeight="1" x14ac:dyDescent="0.3">
      <c r="A365" s="834"/>
      <c r="B365" s="841"/>
      <c r="C365" s="843"/>
      <c r="D365" s="72" t="s">
        <v>76</v>
      </c>
      <c r="E365" s="212"/>
      <c r="F365" s="83">
        <f t="shared" si="124"/>
        <v>0</v>
      </c>
      <c r="G365" s="212" t="s">
        <v>77</v>
      </c>
      <c r="H365" s="75" t="s">
        <v>77</v>
      </c>
      <c r="I365" s="85" t="s">
        <v>77</v>
      </c>
      <c r="J365" s="82"/>
      <c r="K365" s="75"/>
      <c r="L365" s="85"/>
      <c r="M365" s="82" t="s">
        <v>75</v>
      </c>
      <c r="N365" s="75" t="s">
        <v>75</v>
      </c>
      <c r="O365" s="75" t="s">
        <v>75</v>
      </c>
      <c r="P365" s="75" t="s">
        <v>75</v>
      </c>
      <c r="Q365" s="410" t="s">
        <v>75</v>
      </c>
    </row>
    <row r="366" spans="1:17" ht="31.35" customHeight="1" x14ac:dyDescent="0.3">
      <c r="A366" s="834"/>
      <c r="B366" s="841"/>
      <c r="C366" s="843"/>
      <c r="D366" s="72" t="s">
        <v>78</v>
      </c>
      <c r="E366" s="212"/>
      <c r="F366" s="83">
        <f>SUM(G366:I366)</f>
        <v>0</v>
      </c>
      <c r="G366" s="212"/>
      <c r="H366" s="75"/>
      <c r="I366" s="85"/>
      <c r="J366" s="82" t="s">
        <v>75</v>
      </c>
      <c r="K366" s="75" t="s">
        <v>75</v>
      </c>
      <c r="L366" s="85" t="s">
        <v>75</v>
      </c>
      <c r="M366" s="82" t="s">
        <v>75</v>
      </c>
      <c r="N366" s="75" t="s">
        <v>75</v>
      </c>
      <c r="O366" s="75" t="s">
        <v>75</v>
      </c>
      <c r="P366" s="75" t="s">
        <v>75</v>
      </c>
      <c r="Q366" s="410" t="s">
        <v>75</v>
      </c>
    </row>
    <row r="367" spans="1:17" ht="31.35" customHeight="1" x14ac:dyDescent="0.3">
      <c r="A367" s="834"/>
      <c r="B367" s="841"/>
      <c r="C367" s="843"/>
      <c r="D367" s="72" t="s">
        <v>79</v>
      </c>
      <c r="E367" s="212">
        <v>117.6</v>
      </c>
      <c r="F367" s="83">
        <f t="shared" ref="F367:F368" si="125">SUM(M367:Q367)</f>
        <v>700</v>
      </c>
      <c r="G367" s="212" t="s">
        <v>77</v>
      </c>
      <c r="H367" s="75" t="s">
        <v>77</v>
      </c>
      <c r="I367" s="85" t="s">
        <v>77</v>
      </c>
      <c r="J367" s="82" t="s">
        <v>75</v>
      </c>
      <c r="K367" s="75" t="s">
        <v>75</v>
      </c>
      <c r="L367" s="85" t="s">
        <v>75</v>
      </c>
      <c r="M367" s="82">
        <v>9</v>
      </c>
      <c r="N367" s="75">
        <v>18</v>
      </c>
      <c r="O367" s="75">
        <v>151</v>
      </c>
      <c r="P367" s="75">
        <v>521</v>
      </c>
      <c r="Q367" s="410">
        <v>1</v>
      </c>
    </row>
    <row r="368" spans="1:17" ht="31.35" customHeight="1" thickBot="1" x14ac:dyDescent="0.35">
      <c r="A368" s="834"/>
      <c r="B368" s="842"/>
      <c r="C368" s="844"/>
      <c r="D368" s="579" t="s">
        <v>80</v>
      </c>
      <c r="E368" s="105"/>
      <c r="F368" s="104">
        <f t="shared" si="125"/>
        <v>0</v>
      </c>
      <c r="G368" s="105" t="s">
        <v>75</v>
      </c>
      <c r="H368" s="92" t="s">
        <v>75</v>
      </c>
      <c r="I368" s="106" t="s">
        <v>75</v>
      </c>
      <c r="J368" s="103" t="s">
        <v>75</v>
      </c>
      <c r="K368" s="92" t="s">
        <v>77</v>
      </c>
      <c r="L368" s="106" t="s">
        <v>77</v>
      </c>
      <c r="M368" s="103"/>
      <c r="N368" s="92"/>
      <c r="O368" s="92"/>
      <c r="P368" s="92"/>
      <c r="Q368" s="580"/>
    </row>
    <row r="369" spans="1:17" ht="31.35" customHeight="1" x14ac:dyDescent="0.3">
      <c r="A369" s="834"/>
      <c r="B369" s="840" t="s">
        <v>215</v>
      </c>
      <c r="C369" s="671" t="s">
        <v>213</v>
      </c>
      <c r="D369" s="51" t="s">
        <v>74</v>
      </c>
      <c r="E369" s="67">
        <v>10</v>
      </c>
      <c r="F369" s="68">
        <f t="shared" ref="F369:F370" si="126">SUM(J369:L369)</f>
        <v>215</v>
      </c>
      <c r="G369" s="211" t="s">
        <v>75</v>
      </c>
      <c r="H369" s="55" t="s">
        <v>75</v>
      </c>
      <c r="I369" s="70" t="s">
        <v>75</v>
      </c>
      <c r="J369" s="67">
        <v>31</v>
      </c>
      <c r="K369" s="55">
        <v>184</v>
      </c>
      <c r="L369" s="70">
        <v>0</v>
      </c>
      <c r="M369" s="67" t="s">
        <v>75</v>
      </c>
      <c r="N369" s="55" t="s">
        <v>75</v>
      </c>
      <c r="O369" s="55" t="s">
        <v>75</v>
      </c>
      <c r="P369" s="55" t="s">
        <v>75</v>
      </c>
      <c r="Q369" s="438" t="s">
        <v>75</v>
      </c>
    </row>
    <row r="370" spans="1:17" ht="31.35" customHeight="1" x14ac:dyDescent="0.3">
      <c r="A370" s="834"/>
      <c r="B370" s="841"/>
      <c r="C370" s="843"/>
      <c r="D370" s="72" t="s">
        <v>76</v>
      </c>
      <c r="E370" s="82"/>
      <c r="F370" s="83">
        <f t="shared" si="126"/>
        <v>0</v>
      </c>
      <c r="G370" s="212" t="s">
        <v>77</v>
      </c>
      <c r="H370" s="75" t="s">
        <v>77</v>
      </c>
      <c r="I370" s="85" t="s">
        <v>77</v>
      </c>
      <c r="J370" s="82"/>
      <c r="K370" s="75"/>
      <c r="L370" s="85"/>
      <c r="M370" s="82" t="s">
        <v>75</v>
      </c>
      <c r="N370" s="75" t="s">
        <v>75</v>
      </c>
      <c r="O370" s="75" t="s">
        <v>75</v>
      </c>
      <c r="P370" s="75" t="s">
        <v>75</v>
      </c>
      <c r="Q370" s="410" t="s">
        <v>75</v>
      </c>
    </row>
    <row r="371" spans="1:17" ht="31.35" customHeight="1" x14ac:dyDescent="0.3">
      <c r="A371" s="834"/>
      <c r="B371" s="841"/>
      <c r="C371" s="843"/>
      <c r="D371" s="72" t="s">
        <v>78</v>
      </c>
      <c r="E371" s="82"/>
      <c r="F371" s="83">
        <f>SUM(G371:I371)</f>
        <v>0</v>
      </c>
      <c r="G371" s="212"/>
      <c r="H371" s="75"/>
      <c r="I371" s="85"/>
      <c r="J371" s="82" t="s">
        <v>75</v>
      </c>
      <c r="K371" s="75" t="s">
        <v>75</v>
      </c>
      <c r="L371" s="85" t="s">
        <v>75</v>
      </c>
      <c r="M371" s="82" t="s">
        <v>75</v>
      </c>
      <c r="N371" s="75" t="s">
        <v>75</v>
      </c>
      <c r="O371" s="75" t="s">
        <v>75</v>
      </c>
      <c r="P371" s="75" t="s">
        <v>75</v>
      </c>
      <c r="Q371" s="410" t="s">
        <v>75</v>
      </c>
    </row>
    <row r="372" spans="1:17" ht="31.35" customHeight="1" x14ac:dyDescent="0.3">
      <c r="A372" s="834"/>
      <c r="B372" s="841"/>
      <c r="C372" s="843"/>
      <c r="D372" s="72" t="s">
        <v>79</v>
      </c>
      <c r="E372" s="82">
        <v>100</v>
      </c>
      <c r="F372" s="83">
        <f t="shared" ref="F372:F373" si="127">SUM(M372:Q372)</f>
        <v>531</v>
      </c>
      <c r="G372" s="212" t="s">
        <v>77</v>
      </c>
      <c r="H372" s="75" t="s">
        <v>77</v>
      </c>
      <c r="I372" s="85" t="s">
        <v>77</v>
      </c>
      <c r="J372" s="82" t="s">
        <v>75</v>
      </c>
      <c r="K372" s="75" t="s">
        <v>75</v>
      </c>
      <c r="L372" s="85" t="s">
        <v>75</v>
      </c>
      <c r="M372" s="578">
        <v>42</v>
      </c>
      <c r="N372" s="76">
        <v>126</v>
      </c>
      <c r="O372" s="76">
        <v>315</v>
      </c>
      <c r="P372" s="76">
        <v>45</v>
      </c>
      <c r="Q372" s="410">
        <v>3</v>
      </c>
    </row>
    <row r="373" spans="1:17" ht="31.35" customHeight="1" thickBot="1" x14ac:dyDescent="0.35">
      <c r="A373" s="834"/>
      <c r="B373" s="842"/>
      <c r="C373" s="844"/>
      <c r="D373" s="579" t="s">
        <v>80</v>
      </c>
      <c r="E373" s="103"/>
      <c r="F373" s="104">
        <f t="shared" si="127"/>
        <v>0</v>
      </c>
      <c r="G373" s="105" t="s">
        <v>75</v>
      </c>
      <c r="H373" s="92" t="s">
        <v>75</v>
      </c>
      <c r="I373" s="106" t="s">
        <v>75</v>
      </c>
      <c r="J373" s="103" t="s">
        <v>75</v>
      </c>
      <c r="K373" s="92" t="s">
        <v>77</v>
      </c>
      <c r="L373" s="106" t="s">
        <v>77</v>
      </c>
      <c r="M373" s="103"/>
      <c r="N373" s="92"/>
      <c r="O373" s="92"/>
      <c r="P373" s="92"/>
      <c r="Q373" s="580"/>
    </row>
    <row r="374" spans="1:17" ht="31.35" customHeight="1" x14ac:dyDescent="0.3">
      <c r="A374" s="834"/>
      <c r="B374" s="840" t="s">
        <v>216</v>
      </c>
      <c r="C374" s="671" t="s">
        <v>217</v>
      </c>
      <c r="D374" s="51" t="s">
        <v>74</v>
      </c>
      <c r="E374" s="211"/>
      <c r="F374" s="68">
        <f t="shared" ref="F374:F375" si="128">SUM(J374:L374)</f>
        <v>0</v>
      </c>
      <c r="G374" s="211" t="s">
        <v>75</v>
      </c>
      <c r="H374" s="55" t="s">
        <v>75</v>
      </c>
      <c r="I374" s="70" t="s">
        <v>75</v>
      </c>
      <c r="J374" s="67"/>
      <c r="K374" s="55"/>
      <c r="L374" s="70"/>
      <c r="M374" s="67" t="s">
        <v>75</v>
      </c>
      <c r="N374" s="55" t="s">
        <v>75</v>
      </c>
      <c r="O374" s="55" t="s">
        <v>75</v>
      </c>
      <c r="P374" s="55" t="s">
        <v>75</v>
      </c>
      <c r="Q374" s="438" t="s">
        <v>75</v>
      </c>
    </row>
    <row r="375" spans="1:17" ht="31.35" customHeight="1" x14ac:dyDescent="0.3">
      <c r="A375" s="834"/>
      <c r="B375" s="841"/>
      <c r="C375" s="843"/>
      <c r="D375" s="72" t="s">
        <v>76</v>
      </c>
      <c r="E375" s="212"/>
      <c r="F375" s="83">
        <f t="shared" si="128"/>
        <v>0</v>
      </c>
      <c r="G375" s="212" t="s">
        <v>77</v>
      </c>
      <c r="H375" s="75" t="s">
        <v>77</v>
      </c>
      <c r="I375" s="85" t="s">
        <v>77</v>
      </c>
      <c r="J375" s="82"/>
      <c r="K375" s="75"/>
      <c r="L375" s="85"/>
      <c r="M375" s="82" t="s">
        <v>75</v>
      </c>
      <c r="N375" s="75" t="s">
        <v>75</v>
      </c>
      <c r="O375" s="75" t="s">
        <v>75</v>
      </c>
      <c r="P375" s="75" t="s">
        <v>75</v>
      </c>
      <c r="Q375" s="410" t="s">
        <v>75</v>
      </c>
    </row>
    <row r="376" spans="1:17" ht="31.35" customHeight="1" x14ac:dyDescent="0.3">
      <c r="A376" s="834"/>
      <c r="B376" s="841"/>
      <c r="C376" s="843"/>
      <c r="D376" s="72" t="s">
        <v>78</v>
      </c>
      <c r="E376" s="212"/>
      <c r="F376" s="83">
        <f>SUM(G376:I376)</f>
        <v>0</v>
      </c>
      <c r="G376" s="212"/>
      <c r="H376" s="75"/>
      <c r="I376" s="85"/>
      <c r="J376" s="82" t="s">
        <v>75</v>
      </c>
      <c r="K376" s="75" t="s">
        <v>75</v>
      </c>
      <c r="L376" s="85" t="s">
        <v>75</v>
      </c>
      <c r="M376" s="82" t="s">
        <v>75</v>
      </c>
      <c r="N376" s="75" t="s">
        <v>75</v>
      </c>
      <c r="O376" s="75" t="s">
        <v>75</v>
      </c>
      <c r="P376" s="75" t="s">
        <v>75</v>
      </c>
      <c r="Q376" s="410" t="s">
        <v>75</v>
      </c>
    </row>
    <row r="377" spans="1:17" ht="31.35" customHeight="1" x14ac:dyDescent="0.3">
      <c r="A377" s="834"/>
      <c r="B377" s="841"/>
      <c r="C377" s="843"/>
      <c r="D377" s="72" t="s">
        <v>79</v>
      </c>
      <c r="E377" s="212">
        <v>112.5</v>
      </c>
      <c r="F377" s="83">
        <f t="shared" ref="F377:F378" si="129">SUM(M377:Q377)</f>
        <v>16</v>
      </c>
      <c r="G377" s="212" t="s">
        <v>77</v>
      </c>
      <c r="H377" s="75" t="s">
        <v>77</v>
      </c>
      <c r="I377" s="85" t="s">
        <v>77</v>
      </c>
      <c r="J377" s="82" t="s">
        <v>75</v>
      </c>
      <c r="K377" s="75" t="s">
        <v>75</v>
      </c>
      <c r="L377" s="85" t="s">
        <v>75</v>
      </c>
      <c r="M377" s="82"/>
      <c r="N377" s="75">
        <v>1</v>
      </c>
      <c r="O377" s="75">
        <v>8</v>
      </c>
      <c r="P377" s="75">
        <v>5</v>
      </c>
      <c r="Q377" s="410">
        <v>2</v>
      </c>
    </row>
    <row r="378" spans="1:17" ht="31.35" customHeight="1" thickBot="1" x14ac:dyDescent="0.35">
      <c r="A378" s="834"/>
      <c r="B378" s="842"/>
      <c r="C378" s="844"/>
      <c r="D378" s="579" t="s">
        <v>80</v>
      </c>
      <c r="E378" s="581"/>
      <c r="F378" s="582">
        <f t="shared" si="129"/>
        <v>0</v>
      </c>
      <c r="G378" s="105" t="s">
        <v>75</v>
      </c>
      <c r="H378" s="92" t="s">
        <v>75</v>
      </c>
      <c r="I378" s="106" t="s">
        <v>75</v>
      </c>
      <c r="J378" s="103" t="s">
        <v>75</v>
      </c>
      <c r="K378" s="92" t="s">
        <v>77</v>
      </c>
      <c r="L378" s="106" t="s">
        <v>77</v>
      </c>
      <c r="M378" s="103"/>
      <c r="N378" s="92"/>
      <c r="O378" s="92"/>
      <c r="P378" s="92"/>
      <c r="Q378" s="580"/>
    </row>
    <row r="379" spans="1:17" ht="31.35" customHeight="1" x14ac:dyDescent="0.3">
      <c r="A379" s="834"/>
      <c r="B379" s="840" t="s">
        <v>218</v>
      </c>
      <c r="C379" s="671" t="s">
        <v>219</v>
      </c>
      <c r="D379" s="51" t="s">
        <v>74</v>
      </c>
      <c r="E379" s="211">
        <v>12</v>
      </c>
      <c r="F379" s="68">
        <f t="shared" ref="F379:F380" si="130">SUM(J379:L379)</f>
        <v>49</v>
      </c>
      <c r="G379" s="211" t="s">
        <v>75</v>
      </c>
      <c r="H379" s="55" t="s">
        <v>75</v>
      </c>
      <c r="I379" s="70" t="s">
        <v>75</v>
      </c>
      <c r="J379" s="67"/>
      <c r="K379" s="55">
        <v>49</v>
      </c>
      <c r="L379" s="70"/>
      <c r="M379" s="67" t="s">
        <v>75</v>
      </c>
      <c r="N379" s="55" t="s">
        <v>75</v>
      </c>
      <c r="O379" s="55" t="s">
        <v>75</v>
      </c>
      <c r="P379" s="55" t="s">
        <v>75</v>
      </c>
      <c r="Q379" s="438" t="s">
        <v>75</v>
      </c>
    </row>
    <row r="380" spans="1:17" ht="31.35" customHeight="1" x14ac:dyDescent="0.3">
      <c r="A380" s="834"/>
      <c r="B380" s="841"/>
      <c r="C380" s="843"/>
      <c r="D380" s="72" t="s">
        <v>76</v>
      </c>
      <c r="E380" s="212"/>
      <c r="F380" s="83">
        <f t="shared" si="130"/>
        <v>0</v>
      </c>
      <c r="G380" s="212" t="s">
        <v>77</v>
      </c>
      <c r="H380" s="75" t="s">
        <v>77</v>
      </c>
      <c r="I380" s="85" t="s">
        <v>77</v>
      </c>
      <c r="J380" s="82"/>
      <c r="K380" s="75"/>
      <c r="L380" s="85"/>
      <c r="M380" s="82" t="s">
        <v>75</v>
      </c>
      <c r="N380" s="75" t="s">
        <v>75</v>
      </c>
      <c r="O380" s="75" t="s">
        <v>75</v>
      </c>
      <c r="P380" s="75" t="s">
        <v>75</v>
      </c>
      <c r="Q380" s="410" t="s">
        <v>75</v>
      </c>
    </row>
    <row r="381" spans="1:17" ht="31.35" customHeight="1" x14ac:dyDescent="0.3">
      <c r="A381" s="834"/>
      <c r="B381" s="841"/>
      <c r="C381" s="843"/>
      <c r="D381" s="72" t="s">
        <v>78</v>
      </c>
      <c r="E381" s="212"/>
      <c r="F381" s="83">
        <f>SUM(G381:I381)</f>
        <v>0</v>
      </c>
      <c r="G381" s="212"/>
      <c r="H381" s="75"/>
      <c r="I381" s="85"/>
      <c r="J381" s="82" t="s">
        <v>75</v>
      </c>
      <c r="K381" s="75" t="s">
        <v>75</v>
      </c>
      <c r="L381" s="85" t="s">
        <v>75</v>
      </c>
      <c r="M381" s="82" t="s">
        <v>75</v>
      </c>
      <c r="N381" s="75" t="s">
        <v>75</v>
      </c>
      <c r="O381" s="75" t="s">
        <v>75</v>
      </c>
      <c r="P381" s="75" t="s">
        <v>75</v>
      </c>
      <c r="Q381" s="410" t="s">
        <v>75</v>
      </c>
    </row>
    <row r="382" spans="1:17" ht="31.35" customHeight="1" x14ac:dyDescent="0.3">
      <c r="A382" s="834"/>
      <c r="B382" s="841"/>
      <c r="C382" s="843"/>
      <c r="D382" s="72" t="s">
        <v>79</v>
      </c>
      <c r="E382" s="212">
        <v>100</v>
      </c>
      <c r="F382" s="83">
        <f t="shared" ref="F382:F383" si="131">SUM(M382:Q382)</f>
        <v>204</v>
      </c>
      <c r="G382" s="212" t="s">
        <v>77</v>
      </c>
      <c r="H382" s="75" t="s">
        <v>77</v>
      </c>
      <c r="I382" s="85" t="s">
        <v>77</v>
      </c>
      <c r="J382" s="82" t="s">
        <v>75</v>
      </c>
      <c r="K382" s="75" t="s">
        <v>75</v>
      </c>
      <c r="L382" s="85" t="s">
        <v>75</v>
      </c>
      <c r="M382" s="82"/>
      <c r="N382" s="75">
        <v>13</v>
      </c>
      <c r="O382" s="75">
        <v>184</v>
      </c>
      <c r="P382" s="75">
        <v>7</v>
      </c>
      <c r="Q382" s="410"/>
    </row>
    <row r="383" spans="1:17" ht="31.35" customHeight="1" thickBot="1" x14ac:dyDescent="0.35">
      <c r="A383" s="834"/>
      <c r="B383" s="842"/>
      <c r="C383" s="844"/>
      <c r="D383" s="579" t="s">
        <v>80</v>
      </c>
      <c r="E383" s="105"/>
      <c r="F383" s="104">
        <f t="shared" si="131"/>
        <v>0</v>
      </c>
      <c r="G383" s="105" t="s">
        <v>75</v>
      </c>
      <c r="H383" s="92" t="s">
        <v>75</v>
      </c>
      <c r="I383" s="106" t="s">
        <v>75</v>
      </c>
      <c r="J383" s="103" t="s">
        <v>75</v>
      </c>
      <c r="K383" s="92" t="s">
        <v>77</v>
      </c>
      <c r="L383" s="106" t="s">
        <v>77</v>
      </c>
      <c r="M383" s="103"/>
      <c r="N383" s="92"/>
      <c r="O383" s="92"/>
      <c r="P383" s="92"/>
      <c r="Q383" s="580"/>
    </row>
    <row r="384" spans="1:17" ht="31.35" customHeight="1" x14ac:dyDescent="0.3">
      <c r="A384" s="834"/>
      <c r="B384" s="840" t="s">
        <v>220</v>
      </c>
      <c r="C384" s="671" t="s">
        <v>221</v>
      </c>
      <c r="D384" s="51" t="s">
        <v>74</v>
      </c>
      <c r="E384" s="67"/>
      <c r="F384" s="68">
        <f t="shared" ref="F384:F385" si="132">SUM(J384:L384)</f>
        <v>0</v>
      </c>
      <c r="G384" s="211" t="s">
        <v>75</v>
      </c>
      <c r="H384" s="55" t="s">
        <v>75</v>
      </c>
      <c r="I384" s="70" t="s">
        <v>75</v>
      </c>
      <c r="J384" s="67"/>
      <c r="K384" s="55"/>
      <c r="L384" s="70"/>
      <c r="M384" s="67" t="s">
        <v>75</v>
      </c>
      <c r="N384" s="55" t="s">
        <v>75</v>
      </c>
      <c r="O384" s="55" t="s">
        <v>75</v>
      </c>
      <c r="P384" s="55" t="s">
        <v>75</v>
      </c>
      <c r="Q384" s="438" t="s">
        <v>75</v>
      </c>
    </row>
    <row r="385" spans="1:17" ht="31.35" customHeight="1" x14ac:dyDescent="0.3">
      <c r="A385" s="834"/>
      <c r="B385" s="841"/>
      <c r="C385" s="843"/>
      <c r="D385" s="72" t="s">
        <v>76</v>
      </c>
      <c r="E385" s="82"/>
      <c r="F385" s="83">
        <f t="shared" si="132"/>
        <v>0</v>
      </c>
      <c r="G385" s="212" t="s">
        <v>77</v>
      </c>
      <c r="H385" s="75" t="s">
        <v>77</v>
      </c>
      <c r="I385" s="85" t="s">
        <v>77</v>
      </c>
      <c r="J385" s="82"/>
      <c r="K385" s="75"/>
      <c r="L385" s="85"/>
      <c r="M385" s="82" t="s">
        <v>75</v>
      </c>
      <c r="N385" s="75" t="s">
        <v>75</v>
      </c>
      <c r="O385" s="75" t="s">
        <v>75</v>
      </c>
      <c r="P385" s="75" t="s">
        <v>75</v>
      </c>
      <c r="Q385" s="410" t="s">
        <v>75</v>
      </c>
    </row>
    <row r="386" spans="1:17" ht="31.35" customHeight="1" x14ac:dyDescent="0.3">
      <c r="A386" s="834"/>
      <c r="B386" s="841"/>
      <c r="C386" s="843"/>
      <c r="D386" s="72" t="s">
        <v>78</v>
      </c>
      <c r="E386" s="82"/>
      <c r="F386" s="83">
        <f>SUM(G386:I386)</f>
        <v>0</v>
      </c>
      <c r="G386" s="212"/>
      <c r="H386" s="75"/>
      <c r="I386" s="85"/>
      <c r="J386" s="82" t="s">
        <v>75</v>
      </c>
      <c r="K386" s="75" t="s">
        <v>75</v>
      </c>
      <c r="L386" s="85" t="s">
        <v>75</v>
      </c>
      <c r="M386" s="82" t="s">
        <v>75</v>
      </c>
      <c r="N386" s="75" t="s">
        <v>75</v>
      </c>
      <c r="O386" s="75" t="s">
        <v>75</v>
      </c>
      <c r="P386" s="75" t="s">
        <v>75</v>
      </c>
      <c r="Q386" s="410" t="s">
        <v>75</v>
      </c>
    </row>
    <row r="387" spans="1:17" ht="31.35" customHeight="1" x14ac:dyDescent="0.3">
      <c r="A387" s="834"/>
      <c r="B387" s="841"/>
      <c r="C387" s="843"/>
      <c r="D387" s="72" t="s">
        <v>79</v>
      </c>
      <c r="E387" s="82">
        <v>123</v>
      </c>
      <c r="F387" s="83">
        <f t="shared" ref="F387:F388" si="133">SUM(M387:Q387)</f>
        <v>19</v>
      </c>
      <c r="G387" s="212" t="s">
        <v>77</v>
      </c>
      <c r="H387" s="75" t="s">
        <v>77</v>
      </c>
      <c r="I387" s="85" t="s">
        <v>77</v>
      </c>
      <c r="J387" s="82" t="s">
        <v>75</v>
      </c>
      <c r="K387" s="75" t="s">
        <v>75</v>
      </c>
      <c r="L387" s="85" t="s">
        <v>75</v>
      </c>
      <c r="M387" s="578">
        <v>1</v>
      </c>
      <c r="N387" s="76">
        <v>1</v>
      </c>
      <c r="O387" s="76">
        <v>6</v>
      </c>
      <c r="P387" s="76">
        <v>8</v>
      </c>
      <c r="Q387" s="410">
        <v>3</v>
      </c>
    </row>
    <row r="388" spans="1:17" ht="31.35" customHeight="1" thickBot="1" x14ac:dyDescent="0.35">
      <c r="A388" s="835"/>
      <c r="B388" s="842"/>
      <c r="C388" s="844"/>
      <c r="D388" s="579" t="s">
        <v>80</v>
      </c>
      <c r="E388" s="103"/>
      <c r="F388" s="104">
        <f t="shared" si="133"/>
        <v>0</v>
      </c>
      <c r="G388" s="105" t="s">
        <v>75</v>
      </c>
      <c r="H388" s="92" t="s">
        <v>75</v>
      </c>
      <c r="I388" s="106" t="s">
        <v>75</v>
      </c>
      <c r="J388" s="103" t="s">
        <v>75</v>
      </c>
      <c r="K388" s="92" t="s">
        <v>77</v>
      </c>
      <c r="L388" s="106" t="s">
        <v>77</v>
      </c>
      <c r="M388" s="103"/>
      <c r="N388" s="92"/>
      <c r="O388" s="92"/>
      <c r="P388" s="92"/>
      <c r="Q388" s="580"/>
    </row>
    <row r="389" spans="1:17" ht="31.35" customHeight="1" x14ac:dyDescent="0.3">
      <c r="A389" s="860" t="s">
        <v>222</v>
      </c>
      <c r="B389" s="840" t="s">
        <v>223</v>
      </c>
      <c r="C389" s="671" t="s">
        <v>224</v>
      </c>
      <c r="D389" s="51" t="s">
        <v>74</v>
      </c>
      <c r="E389" s="211">
        <v>9.5</v>
      </c>
      <c r="F389" s="68">
        <f t="shared" ref="F389:F390" si="134">SUM(J389:L389)</f>
        <v>39</v>
      </c>
      <c r="G389" s="211" t="s">
        <v>75</v>
      </c>
      <c r="H389" s="55" t="s">
        <v>75</v>
      </c>
      <c r="I389" s="70" t="s">
        <v>75</v>
      </c>
      <c r="J389" s="67"/>
      <c r="K389" s="55">
        <v>37</v>
      </c>
      <c r="L389" s="70">
        <v>2</v>
      </c>
      <c r="M389" s="67" t="s">
        <v>75</v>
      </c>
      <c r="N389" s="55" t="s">
        <v>75</v>
      </c>
      <c r="O389" s="55" t="s">
        <v>75</v>
      </c>
      <c r="P389" s="55" t="s">
        <v>75</v>
      </c>
      <c r="Q389" s="438" t="s">
        <v>75</v>
      </c>
    </row>
    <row r="390" spans="1:17" ht="31.35" customHeight="1" x14ac:dyDescent="0.3">
      <c r="A390" s="711"/>
      <c r="B390" s="841"/>
      <c r="C390" s="843"/>
      <c r="D390" s="72" t="s">
        <v>76</v>
      </c>
      <c r="E390" s="212"/>
      <c r="F390" s="83">
        <f t="shared" si="134"/>
        <v>0</v>
      </c>
      <c r="G390" s="212" t="s">
        <v>77</v>
      </c>
      <c r="H390" s="75" t="s">
        <v>77</v>
      </c>
      <c r="I390" s="85" t="s">
        <v>77</v>
      </c>
      <c r="J390" s="82"/>
      <c r="K390" s="75"/>
      <c r="L390" s="85"/>
      <c r="M390" s="82" t="s">
        <v>75</v>
      </c>
      <c r="N390" s="75" t="s">
        <v>75</v>
      </c>
      <c r="O390" s="75" t="s">
        <v>75</v>
      </c>
      <c r="P390" s="75" t="s">
        <v>75</v>
      </c>
      <c r="Q390" s="410" t="s">
        <v>75</v>
      </c>
    </row>
    <row r="391" spans="1:17" ht="31.35" customHeight="1" x14ac:dyDescent="0.3">
      <c r="A391" s="711"/>
      <c r="B391" s="841"/>
      <c r="C391" s="843"/>
      <c r="D391" s="72" t="s">
        <v>78</v>
      </c>
      <c r="E391" s="212"/>
      <c r="F391" s="83">
        <f>SUM(G391:I391)</f>
        <v>0</v>
      </c>
      <c r="G391" s="212"/>
      <c r="H391" s="75"/>
      <c r="I391" s="85"/>
      <c r="J391" s="82" t="s">
        <v>75</v>
      </c>
      <c r="K391" s="75" t="s">
        <v>75</v>
      </c>
      <c r="L391" s="85" t="s">
        <v>75</v>
      </c>
      <c r="M391" s="82" t="s">
        <v>75</v>
      </c>
      <c r="N391" s="75" t="s">
        <v>75</v>
      </c>
      <c r="O391" s="75" t="s">
        <v>75</v>
      </c>
      <c r="P391" s="75" t="s">
        <v>75</v>
      </c>
      <c r="Q391" s="410" t="s">
        <v>75</v>
      </c>
    </row>
    <row r="392" spans="1:17" ht="31.35" customHeight="1" x14ac:dyDescent="0.3">
      <c r="A392" s="711"/>
      <c r="B392" s="841"/>
      <c r="C392" s="843"/>
      <c r="D392" s="72" t="s">
        <v>79</v>
      </c>
      <c r="E392" s="212">
        <v>90</v>
      </c>
      <c r="F392" s="83">
        <f t="shared" ref="F392:F393" si="135">SUM(M392:Q392)</f>
        <v>118</v>
      </c>
      <c r="G392" s="212" t="s">
        <v>77</v>
      </c>
      <c r="H392" s="75" t="s">
        <v>77</v>
      </c>
      <c r="I392" s="85" t="s">
        <v>77</v>
      </c>
      <c r="J392" s="82" t="s">
        <v>75</v>
      </c>
      <c r="K392" s="75" t="s">
        <v>75</v>
      </c>
      <c r="L392" s="85" t="s">
        <v>75</v>
      </c>
      <c r="M392" s="82">
        <v>9</v>
      </c>
      <c r="N392" s="75">
        <v>65</v>
      </c>
      <c r="O392" s="75">
        <v>31</v>
      </c>
      <c r="P392" s="75">
        <v>13</v>
      </c>
      <c r="Q392" s="410"/>
    </row>
    <row r="393" spans="1:17" ht="31.35" customHeight="1" thickBot="1" x14ac:dyDescent="0.35">
      <c r="A393" s="711"/>
      <c r="B393" s="842"/>
      <c r="C393" s="844"/>
      <c r="D393" s="579" t="s">
        <v>80</v>
      </c>
      <c r="E393" s="581"/>
      <c r="F393" s="582">
        <f t="shared" si="135"/>
        <v>0</v>
      </c>
      <c r="G393" s="105" t="s">
        <v>75</v>
      </c>
      <c r="H393" s="92" t="s">
        <v>75</v>
      </c>
      <c r="I393" s="106" t="s">
        <v>75</v>
      </c>
      <c r="J393" s="103" t="s">
        <v>75</v>
      </c>
      <c r="K393" s="92" t="s">
        <v>77</v>
      </c>
      <c r="L393" s="106" t="s">
        <v>77</v>
      </c>
      <c r="M393" s="103"/>
      <c r="N393" s="92"/>
      <c r="O393" s="92"/>
      <c r="P393" s="92"/>
      <c r="Q393" s="580"/>
    </row>
    <row r="394" spans="1:17" ht="31.35" customHeight="1" x14ac:dyDescent="0.3">
      <c r="A394" s="711"/>
      <c r="B394" s="840" t="s">
        <v>225</v>
      </c>
      <c r="C394" s="671" t="s">
        <v>226</v>
      </c>
      <c r="D394" s="51" t="s">
        <v>74</v>
      </c>
      <c r="E394" s="211">
        <v>14.6</v>
      </c>
      <c r="F394" s="68">
        <f t="shared" ref="F394:F395" si="136">SUM(J394:L394)</f>
        <v>3</v>
      </c>
      <c r="G394" s="211" t="s">
        <v>75</v>
      </c>
      <c r="H394" s="55" t="s">
        <v>75</v>
      </c>
      <c r="I394" s="70" t="s">
        <v>75</v>
      </c>
      <c r="J394" s="67"/>
      <c r="K394" s="55">
        <v>3</v>
      </c>
      <c r="L394" s="70"/>
      <c r="M394" s="67" t="s">
        <v>75</v>
      </c>
      <c r="N394" s="55" t="s">
        <v>75</v>
      </c>
      <c r="O394" s="55" t="s">
        <v>75</v>
      </c>
      <c r="P394" s="55" t="s">
        <v>75</v>
      </c>
      <c r="Q394" s="438" t="s">
        <v>75</v>
      </c>
    </row>
    <row r="395" spans="1:17" ht="31.35" customHeight="1" x14ac:dyDescent="0.3">
      <c r="A395" s="711"/>
      <c r="B395" s="841"/>
      <c r="C395" s="843"/>
      <c r="D395" s="72" t="s">
        <v>76</v>
      </c>
      <c r="E395" s="212"/>
      <c r="F395" s="83">
        <f t="shared" si="136"/>
        <v>0</v>
      </c>
      <c r="G395" s="212" t="s">
        <v>77</v>
      </c>
      <c r="H395" s="75" t="s">
        <v>77</v>
      </c>
      <c r="I395" s="85" t="s">
        <v>77</v>
      </c>
      <c r="J395" s="82"/>
      <c r="K395" s="75"/>
      <c r="L395" s="85"/>
      <c r="M395" s="82" t="s">
        <v>75</v>
      </c>
      <c r="N395" s="75" t="s">
        <v>75</v>
      </c>
      <c r="O395" s="75" t="s">
        <v>75</v>
      </c>
      <c r="P395" s="75" t="s">
        <v>75</v>
      </c>
      <c r="Q395" s="410" t="s">
        <v>75</v>
      </c>
    </row>
    <row r="396" spans="1:17" ht="31.35" customHeight="1" x14ac:dyDescent="0.3">
      <c r="A396" s="711"/>
      <c r="B396" s="841"/>
      <c r="C396" s="843"/>
      <c r="D396" s="72" t="s">
        <v>78</v>
      </c>
      <c r="E396" s="212"/>
      <c r="F396" s="83">
        <f>SUM(G396:I396)</f>
        <v>0</v>
      </c>
      <c r="G396" s="212"/>
      <c r="H396" s="75"/>
      <c r="I396" s="85"/>
      <c r="J396" s="82" t="s">
        <v>75</v>
      </c>
      <c r="K396" s="75" t="s">
        <v>75</v>
      </c>
      <c r="L396" s="85" t="s">
        <v>75</v>
      </c>
      <c r="M396" s="82" t="s">
        <v>75</v>
      </c>
      <c r="N396" s="75" t="s">
        <v>75</v>
      </c>
      <c r="O396" s="75" t="s">
        <v>75</v>
      </c>
      <c r="P396" s="75" t="s">
        <v>75</v>
      </c>
      <c r="Q396" s="410" t="s">
        <v>75</v>
      </c>
    </row>
    <row r="397" spans="1:17" ht="31.35" customHeight="1" x14ac:dyDescent="0.3">
      <c r="A397" s="711"/>
      <c r="B397" s="841"/>
      <c r="C397" s="843"/>
      <c r="D397" s="72" t="s">
        <v>79</v>
      </c>
      <c r="E397" s="212">
        <v>96.3</v>
      </c>
      <c r="F397" s="83">
        <f t="shared" ref="F397:F398" si="137">SUM(M397:Q397)</f>
        <v>142</v>
      </c>
      <c r="G397" s="212" t="s">
        <v>77</v>
      </c>
      <c r="H397" s="75" t="s">
        <v>77</v>
      </c>
      <c r="I397" s="85" t="s">
        <v>77</v>
      </c>
      <c r="J397" s="82" t="s">
        <v>75</v>
      </c>
      <c r="K397" s="75" t="s">
        <v>75</v>
      </c>
      <c r="L397" s="85" t="s">
        <v>75</v>
      </c>
      <c r="M397" s="82"/>
      <c r="N397" s="75">
        <v>21</v>
      </c>
      <c r="O397" s="75">
        <v>114</v>
      </c>
      <c r="P397" s="75">
        <v>7</v>
      </c>
      <c r="Q397" s="410"/>
    </row>
    <row r="398" spans="1:17" ht="31.35" customHeight="1" thickBot="1" x14ac:dyDescent="0.35">
      <c r="A398" s="711"/>
      <c r="B398" s="842"/>
      <c r="C398" s="844"/>
      <c r="D398" s="579" t="s">
        <v>80</v>
      </c>
      <c r="E398" s="105"/>
      <c r="F398" s="104">
        <f t="shared" si="137"/>
        <v>0</v>
      </c>
      <c r="G398" s="105" t="s">
        <v>75</v>
      </c>
      <c r="H398" s="92" t="s">
        <v>75</v>
      </c>
      <c r="I398" s="106" t="s">
        <v>75</v>
      </c>
      <c r="J398" s="103" t="s">
        <v>75</v>
      </c>
      <c r="K398" s="92" t="s">
        <v>77</v>
      </c>
      <c r="L398" s="106" t="s">
        <v>77</v>
      </c>
      <c r="M398" s="103"/>
      <c r="N398" s="92"/>
      <c r="O398" s="92"/>
      <c r="P398" s="92"/>
      <c r="Q398" s="580"/>
    </row>
    <row r="399" spans="1:17" ht="31.35" customHeight="1" x14ac:dyDescent="0.3">
      <c r="A399" s="711"/>
      <c r="B399" s="840" t="s">
        <v>227</v>
      </c>
      <c r="C399" s="671" t="s">
        <v>228</v>
      </c>
      <c r="D399" s="51" t="s">
        <v>74</v>
      </c>
      <c r="E399" s="67"/>
      <c r="F399" s="68">
        <f t="shared" ref="F399:F400" si="138">SUM(J399:L399)</f>
        <v>0</v>
      </c>
      <c r="G399" s="211" t="s">
        <v>75</v>
      </c>
      <c r="H399" s="55" t="s">
        <v>75</v>
      </c>
      <c r="I399" s="70" t="s">
        <v>75</v>
      </c>
      <c r="J399" s="67"/>
      <c r="K399" s="55"/>
      <c r="L399" s="70"/>
      <c r="M399" s="67" t="s">
        <v>75</v>
      </c>
      <c r="N399" s="55" t="s">
        <v>75</v>
      </c>
      <c r="O399" s="55" t="s">
        <v>75</v>
      </c>
      <c r="P399" s="55" t="s">
        <v>75</v>
      </c>
      <c r="Q399" s="438" t="s">
        <v>75</v>
      </c>
    </row>
    <row r="400" spans="1:17" ht="31.35" customHeight="1" x14ac:dyDescent="0.3">
      <c r="A400" s="711"/>
      <c r="B400" s="841"/>
      <c r="C400" s="843"/>
      <c r="D400" s="72" t="s">
        <v>76</v>
      </c>
      <c r="E400" s="82"/>
      <c r="F400" s="83">
        <f t="shared" si="138"/>
        <v>0</v>
      </c>
      <c r="G400" s="212" t="s">
        <v>77</v>
      </c>
      <c r="H400" s="75" t="s">
        <v>77</v>
      </c>
      <c r="I400" s="85" t="s">
        <v>77</v>
      </c>
      <c r="J400" s="82"/>
      <c r="K400" s="75"/>
      <c r="L400" s="85"/>
      <c r="M400" s="82" t="s">
        <v>75</v>
      </c>
      <c r="N400" s="75" t="s">
        <v>75</v>
      </c>
      <c r="O400" s="75" t="s">
        <v>75</v>
      </c>
      <c r="P400" s="75" t="s">
        <v>75</v>
      </c>
      <c r="Q400" s="410" t="s">
        <v>75</v>
      </c>
    </row>
    <row r="401" spans="1:17" ht="31.35" customHeight="1" x14ac:dyDescent="0.3">
      <c r="A401" s="711"/>
      <c r="B401" s="841"/>
      <c r="C401" s="843"/>
      <c r="D401" s="72" t="s">
        <v>78</v>
      </c>
      <c r="E401" s="82"/>
      <c r="F401" s="83">
        <f>SUM(G401:I401)</f>
        <v>0</v>
      </c>
      <c r="G401" s="212"/>
      <c r="H401" s="75"/>
      <c r="I401" s="85"/>
      <c r="J401" s="82" t="s">
        <v>75</v>
      </c>
      <c r="K401" s="75" t="s">
        <v>75</v>
      </c>
      <c r="L401" s="85" t="s">
        <v>75</v>
      </c>
      <c r="M401" s="82" t="s">
        <v>75</v>
      </c>
      <c r="N401" s="75" t="s">
        <v>75</v>
      </c>
      <c r="O401" s="75" t="s">
        <v>75</v>
      </c>
      <c r="P401" s="75" t="s">
        <v>75</v>
      </c>
      <c r="Q401" s="410" t="s">
        <v>75</v>
      </c>
    </row>
    <row r="402" spans="1:17" ht="31.35" customHeight="1" x14ac:dyDescent="0.3">
      <c r="A402" s="711"/>
      <c r="B402" s="841"/>
      <c r="C402" s="843"/>
      <c r="D402" s="72" t="s">
        <v>79</v>
      </c>
      <c r="E402" s="82">
        <v>100</v>
      </c>
      <c r="F402" s="83">
        <f t="shared" ref="F402:F403" si="139">SUM(M402:Q402)</f>
        <v>152</v>
      </c>
      <c r="G402" s="212" t="s">
        <v>77</v>
      </c>
      <c r="H402" s="75" t="s">
        <v>77</v>
      </c>
      <c r="I402" s="85" t="s">
        <v>77</v>
      </c>
      <c r="J402" s="82" t="s">
        <v>75</v>
      </c>
      <c r="K402" s="75" t="s">
        <v>75</v>
      </c>
      <c r="L402" s="85" t="s">
        <v>75</v>
      </c>
      <c r="M402" s="578">
        <v>29</v>
      </c>
      <c r="N402" s="76">
        <v>34</v>
      </c>
      <c r="O402" s="76">
        <v>31</v>
      </c>
      <c r="P402" s="76">
        <v>29</v>
      </c>
      <c r="Q402" s="410">
        <v>29</v>
      </c>
    </row>
    <row r="403" spans="1:17" ht="31.35" customHeight="1" thickBot="1" x14ac:dyDescent="0.35">
      <c r="A403" s="861"/>
      <c r="B403" s="842"/>
      <c r="C403" s="844"/>
      <c r="D403" s="579" t="s">
        <v>80</v>
      </c>
      <c r="E403" s="103"/>
      <c r="F403" s="104">
        <f t="shared" si="139"/>
        <v>0</v>
      </c>
      <c r="G403" s="105" t="s">
        <v>75</v>
      </c>
      <c r="H403" s="92" t="s">
        <v>75</v>
      </c>
      <c r="I403" s="106" t="s">
        <v>75</v>
      </c>
      <c r="J403" s="103" t="s">
        <v>75</v>
      </c>
      <c r="K403" s="92" t="s">
        <v>77</v>
      </c>
      <c r="L403" s="106" t="s">
        <v>77</v>
      </c>
      <c r="M403" s="103"/>
      <c r="N403" s="92"/>
      <c r="O403" s="92"/>
      <c r="P403" s="92"/>
      <c r="Q403" s="580"/>
    </row>
    <row r="404" spans="1:17" ht="31.35" customHeight="1" x14ac:dyDescent="0.3">
      <c r="A404" s="713" t="s">
        <v>229</v>
      </c>
      <c r="B404" s="840" t="s">
        <v>230</v>
      </c>
      <c r="C404" s="671" t="s">
        <v>231</v>
      </c>
      <c r="D404" s="51" t="s">
        <v>74</v>
      </c>
      <c r="E404" s="211">
        <v>16</v>
      </c>
      <c r="F404" s="68">
        <f t="shared" ref="F404:F405" si="140">SUM(J404:L404)</f>
        <v>40</v>
      </c>
      <c r="G404" s="211" t="s">
        <v>75</v>
      </c>
      <c r="H404" s="55" t="s">
        <v>75</v>
      </c>
      <c r="I404" s="70" t="s">
        <v>75</v>
      </c>
      <c r="J404" s="67">
        <v>2</v>
      </c>
      <c r="K404" s="55">
        <v>28</v>
      </c>
      <c r="L404" s="70">
        <v>10</v>
      </c>
      <c r="M404" s="67" t="s">
        <v>75</v>
      </c>
      <c r="N404" s="55" t="s">
        <v>75</v>
      </c>
      <c r="O404" s="55" t="s">
        <v>75</v>
      </c>
      <c r="P404" s="55" t="s">
        <v>75</v>
      </c>
      <c r="Q404" s="438" t="s">
        <v>75</v>
      </c>
    </row>
    <row r="405" spans="1:17" ht="31.35" customHeight="1" x14ac:dyDescent="0.3">
      <c r="A405" s="834"/>
      <c r="B405" s="841"/>
      <c r="C405" s="843"/>
      <c r="D405" s="72" t="s">
        <v>76</v>
      </c>
      <c r="E405" s="212"/>
      <c r="F405" s="83">
        <f t="shared" si="140"/>
        <v>0</v>
      </c>
      <c r="G405" s="212" t="s">
        <v>77</v>
      </c>
      <c r="H405" s="75" t="s">
        <v>77</v>
      </c>
      <c r="I405" s="85" t="s">
        <v>77</v>
      </c>
      <c r="J405" s="82"/>
      <c r="K405" s="75"/>
      <c r="L405" s="85"/>
      <c r="M405" s="82" t="s">
        <v>75</v>
      </c>
      <c r="N405" s="75" t="s">
        <v>75</v>
      </c>
      <c r="O405" s="75" t="s">
        <v>75</v>
      </c>
      <c r="P405" s="75" t="s">
        <v>75</v>
      </c>
      <c r="Q405" s="410" t="s">
        <v>75</v>
      </c>
    </row>
    <row r="406" spans="1:17" ht="31.35" customHeight="1" x14ac:dyDescent="0.3">
      <c r="A406" s="834"/>
      <c r="B406" s="841"/>
      <c r="C406" s="843"/>
      <c r="D406" s="72" t="s">
        <v>78</v>
      </c>
      <c r="E406" s="212"/>
      <c r="F406" s="83">
        <f>SUM(G406:I406)</f>
        <v>0</v>
      </c>
      <c r="G406" s="212"/>
      <c r="H406" s="75"/>
      <c r="I406" s="85"/>
      <c r="J406" s="82" t="s">
        <v>75</v>
      </c>
      <c r="K406" s="75" t="s">
        <v>75</v>
      </c>
      <c r="L406" s="85" t="s">
        <v>75</v>
      </c>
      <c r="M406" s="82" t="s">
        <v>75</v>
      </c>
      <c r="N406" s="75" t="s">
        <v>75</v>
      </c>
      <c r="O406" s="75" t="s">
        <v>75</v>
      </c>
      <c r="P406" s="75" t="s">
        <v>75</v>
      </c>
      <c r="Q406" s="410" t="s">
        <v>75</v>
      </c>
    </row>
    <row r="407" spans="1:17" ht="31.35" customHeight="1" x14ac:dyDescent="0.3">
      <c r="A407" s="834"/>
      <c r="B407" s="841"/>
      <c r="C407" s="843"/>
      <c r="D407" s="72" t="s">
        <v>79</v>
      </c>
      <c r="E407" s="212">
        <v>120</v>
      </c>
      <c r="F407" s="83">
        <f t="shared" ref="F407:F408" si="141">SUM(M407:Q407)</f>
        <v>391</v>
      </c>
      <c r="G407" s="212" t="s">
        <v>77</v>
      </c>
      <c r="H407" s="75" t="s">
        <v>77</v>
      </c>
      <c r="I407" s="85" t="s">
        <v>77</v>
      </c>
      <c r="J407" s="82" t="s">
        <v>75</v>
      </c>
      <c r="K407" s="75" t="s">
        <v>75</v>
      </c>
      <c r="L407" s="85" t="s">
        <v>75</v>
      </c>
      <c r="M407" s="122">
        <v>33</v>
      </c>
      <c r="N407" s="123">
        <v>112</v>
      </c>
      <c r="O407" s="123">
        <v>204</v>
      </c>
      <c r="P407" s="123">
        <v>24</v>
      </c>
      <c r="Q407" s="585">
        <v>18</v>
      </c>
    </row>
    <row r="408" spans="1:17" ht="31.35" customHeight="1" thickBot="1" x14ac:dyDescent="0.35">
      <c r="A408" s="834"/>
      <c r="B408" s="842"/>
      <c r="C408" s="844"/>
      <c r="D408" s="579" t="s">
        <v>80</v>
      </c>
      <c r="E408" s="581"/>
      <c r="F408" s="582">
        <f t="shared" si="141"/>
        <v>0</v>
      </c>
      <c r="G408" s="105" t="s">
        <v>75</v>
      </c>
      <c r="H408" s="92" t="s">
        <v>75</v>
      </c>
      <c r="I408" s="106" t="s">
        <v>75</v>
      </c>
      <c r="J408" s="103" t="s">
        <v>75</v>
      </c>
      <c r="K408" s="92" t="s">
        <v>77</v>
      </c>
      <c r="L408" s="106" t="s">
        <v>77</v>
      </c>
      <c r="M408" s="103"/>
      <c r="N408" s="92"/>
      <c r="O408" s="92"/>
      <c r="P408" s="92"/>
      <c r="Q408" s="580"/>
    </row>
    <row r="409" spans="1:17" ht="31.35" customHeight="1" x14ac:dyDescent="0.3">
      <c r="A409" s="834"/>
      <c r="B409" s="840" t="s">
        <v>232</v>
      </c>
      <c r="C409" s="671" t="s">
        <v>233</v>
      </c>
      <c r="D409" s="51" t="s">
        <v>74</v>
      </c>
      <c r="E409" s="211"/>
      <c r="F409" s="68">
        <f t="shared" ref="F409:F410" si="142">SUM(J409:L409)</f>
        <v>0</v>
      </c>
      <c r="G409" s="211" t="s">
        <v>75</v>
      </c>
      <c r="H409" s="55" t="s">
        <v>75</v>
      </c>
      <c r="I409" s="70" t="s">
        <v>75</v>
      </c>
      <c r="J409" s="67"/>
      <c r="K409" s="55"/>
      <c r="L409" s="70"/>
      <c r="M409" s="67" t="s">
        <v>75</v>
      </c>
      <c r="N409" s="55" t="s">
        <v>75</v>
      </c>
      <c r="O409" s="55" t="s">
        <v>75</v>
      </c>
      <c r="P409" s="55" t="s">
        <v>75</v>
      </c>
      <c r="Q409" s="438" t="s">
        <v>75</v>
      </c>
    </row>
    <row r="410" spans="1:17" ht="31.35" customHeight="1" x14ac:dyDescent="0.3">
      <c r="A410" s="834"/>
      <c r="B410" s="841"/>
      <c r="C410" s="843"/>
      <c r="D410" s="72" t="s">
        <v>76</v>
      </c>
      <c r="E410" s="212"/>
      <c r="F410" s="83">
        <f t="shared" si="142"/>
        <v>0</v>
      </c>
      <c r="G410" s="212" t="s">
        <v>77</v>
      </c>
      <c r="H410" s="75" t="s">
        <v>77</v>
      </c>
      <c r="I410" s="85" t="s">
        <v>77</v>
      </c>
      <c r="J410" s="82"/>
      <c r="K410" s="75"/>
      <c r="L410" s="85"/>
      <c r="M410" s="82" t="s">
        <v>75</v>
      </c>
      <c r="N410" s="75" t="s">
        <v>75</v>
      </c>
      <c r="O410" s="75" t="s">
        <v>75</v>
      </c>
      <c r="P410" s="75" t="s">
        <v>75</v>
      </c>
      <c r="Q410" s="410" t="s">
        <v>75</v>
      </c>
    </row>
    <row r="411" spans="1:17" ht="31.35" customHeight="1" x14ac:dyDescent="0.3">
      <c r="A411" s="834"/>
      <c r="B411" s="841"/>
      <c r="C411" s="843"/>
      <c r="D411" s="72" t="s">
        <v>78</v>
      </c>
      <c r="E411" s="212"/>
      <c r="F411" s="83">
        <f>SUM(G411:I411)</f>
        <v>0</v>
      </c>
      <c r="G411" s="212"/>
      <c r="H411" s="75"/>
      <c r="I411" s="85"/>
      <c r="J411" s="82" t="s">
        <v>75</v>
      </c>
      <c r="K411" s="75" t="s">
        <v>75</v>
      </c>
      <c r="L411" s="85" t="s">
        <v>75</v>
      </c>
      <c r="M411" s="82" t="s">
        <v>75</v>
      </c>
      <c r="N411" s="75" t="s">
        <v>75</v>
      </c>
      <c r="O411" s="75" t="s">
        <v>75</v>
      </c>
      <c r="P411" s="75" t="s">
        <v>75</v>
      </c>
      <c r="Q411" s="410" t="s">
        <v>75</v>
      </c>
    </row>
    <row r="412" spans="1:17" ht="31.35" customHeight="1" x14ac:dyDescent="0.3">
      <c r="A412" s="834"/>
      <c r="B412" s="841"/>
      <c r="C412" s="843"/>
      <c r="D412" s="72" t="s">
        <v>79</v>
      </c>
      <c r="E412" s="212" t="s">
        <v>234</v>
      </c>
      <c r="F412" s="83">
        <f t="shared" ref="F412:F413" si="143">SUM(M412:Q412)</f>
        <v>214</v>
      </c>
      <c r="G412" s="212" t="s">
        <v>77</v>
      </c>
      <c r="H412" s="75" t="s">
        <v>77</v>
      </c>
      <c r="I412" s="85" t="s">
        <v>77</v>
      </c>
      <c r="J412" s="82" t="s">
        <v>75</v>
      </c>
      <c r="K412" s="75" t="s">
        <v>75</v>
      </c>
      <c r="L412" s="85" t="s">
        <v>75</v>
      </c>
      <c r="M412" s="82">
        <v>6</v>
      </c>
      <c r="N412" s="75">
        <v>47</v>
      </c>
      <c r="O412" s="75">
        <v>78</v>
      </c>
      <c r="P412" s="75">
        <v>61</v>
      </c>
      <c r="Q412" s="410">
        <v>22</v>
      </c>
    </row>
    <row r="413" spans="1:17" ht="31.35" customHeight="1" thickBot="1" x14ac:dyDescent="0.35">
      <c r="A413" s="834"/>
      <c r="B413" s="842"/>
      <c r="C413" s="844"/>
      <c r="D413" s="579" t="s">
        <v>80</v>
      </c>
      <c r="E413" s="105"/>
      <c r="F413" s="104">
        <f t="shared" si="143"/>
        <v>0</v>
      </c>
      <c r="G413" s="105" t="s">
        <v>75</v>
      </c>
      <c r="H413" s="92" t="s">
        <v>75</v>
      </c>
      <c r="I413" s="106" t="s">
        <v>75</v>
      </c>
      <c r="J413" s="103" t="s">
        <v>75</v>
      </c>
      <c r="K413" s="92" t="s">
        <v>77</v>
      </c>
      <c r="L413" s="106" t="s">
        <v>77</v>
      </c>
      <c r="M413" s="103"/>
      <c r="N413" s="92"/>
      <c r="O413" s="92"/>
      <c r="P413" s="92"/>
      <c r="Q413" s="580"/>
    </row>
    <row r="414" spans="1:17" ht="31.35" customHeight="1" x14ac:dyDescent="0.3">
      <c r="A414" s="834"/>
      <c r="B414" s="840" t="s">
        <v>236</v>
      </c>
      <c r="C414" s="671" t="s">
        <v>237</v>
      </c>
      <c r="D414" s="51" t="s">
        <v>74</v>
      </c>
      <c r="E414" s="67"/>
      <c r="F414" s="68">
        <f t="shared" ref="F414:F415" si="144">SUM(J414:L414)</f>
        <v>0</v>
      </c>
      <c r="G414" s="211" t="s">
        <v>75</v>
      </c>
      <c r="H414" s="55" t="s">
        <v>75</v>
      </c>
      <c r="I414" s="70" t="s">
        <v>75</v>
      </c>
      <c r="J414" s="67"/>
      <c r="K414" s="55"/>
      <c r="L414" s="70"/>
      <c r="M414" s="67" t="s">
        <v>75</v>
      </c>
      <c r="N414" s="55" t="s">
        <v>75</v>
      </c>
      <c r="O414" s="55" t="s">
        <v>75</v>
      </c>
      <c r="P414" s="55" t="s">
        <v>75</v>
      </c>
      <c r="Q414" s="438" t="s">
        <v>75</v>
      </c>
    </row>
    <row r="415" spans="1:17" ht="31.35" customHeight="1" x14ac:dyDescent="0.3">
      <c r="A415" s="834"/>
      <c r="B415" s="841"/>
      <c r="C415" s="843"/>
      <c r="D415" s="72" t="s">
        <v>76</v>
      </c>
      <c r="E415" s="82"/>
      <c r="F415" s="83">
        <f t="shared" si="144"/>
        <v>0</v>
      </c>
      <c r="G415" s="212" t="s">
        <v>77</v>
      </c>
      <c r="H415" s="75" t="s">
        <v>77</v>
      </c>
      <c r="I415" s="85" t="s">
        <v>77</v>
      </c>
      <c r="J415" s="82"/>
      <c r="K415" s="75"/>
      <c r="L415" s="85"/>
      <c r="M415" s="82" t="s">
        <v>75</v>
      </c>
      <c r="N415" s="75" t="s">
        <v>75</v>
      </c>
      <c r="O415" s="75" t="s">
        <v>75</v>
      </c>
      <c r="P415" s="75" t="s">
        <v>75</v>
      </c>
      <c r="Q415" s="410" t="s">
        <v>75</v>
      </c>
    </row>
    <row r="416" spans="1:17" ht="31.35" customHeight="1" x14ac:dyDescent="0.3">
      <c r="A416" s="834"/>
      <c r="B416" s="841"/>
      <c r="C416" s="843"/>
      <c r="D416" s="72" t="s">
        <v>78</v>
      </c>
      <c r="E416" s="82"/>
      <c r="F416" s="83">
        <f>SUM(G416:I416)</f>
        <v>0</v>
      </c>
      <c r="G416" s="212"/>
      <c r="H416" s="75"/>
      <c r="I416" s="85"/>
      <c r="J416" s="82" t="s">
        <v>75</v>
      </c>
      <c r="K416" s="75" t="s">
        <v>75</v>
      </c>
      <c r="L416" s="85" t="s">
        <v>75</v>
      </c>
      <c r="M416" s="82" t="s">
        <v>75</v>
      </c>
      <c r="N416" s="75" t="s">
        <v>75</v>
      </c>
      <c r="O416" s="75" t="s">
        <v>75</v>
      </c>
      <c r="P416" s="75" t="s">
        <v>75</v>
      </c>
      <c r="Q416" s="410" t="s">
        <v>75</v>
      </c>
    </row>
    <row r="417" spans="1:17" ht="31.35" customHeight="1" x14ac:dyDescent="0.3">
      <c r="A417" s="834"/>
      <c r="B417" s="841"/>
      <c r="C417" s="843"/>
      <c r="D417" s="72" t="s">
        <v>79</v>
      </c>
      <c r="E417" s="82">
        <v>98.4</v>
      </c>
      <c r="F417" s="83">
        <f t="shared" ref="F417:F418" si="145">SUM(M417:Q417)</f>
        <v>84</v>
      </c>
      <c r="G417" s="212" t="s">
        <v>77</v>
      </c>
      <c r="H417" s="75" t="s">
        <v>77</v>
      </c>
      <c r="I417" s="85" t="s">
        <v>77</v>
      </c>
      <c r="J417" s="82" t="s">
        <v>75</v>
      </c>
      <c r="K417" s="75" t="s">
        <v>75</v>
      </c>
      <c r="L417" s="85" t="s">
        <v>75</v>
      </c>
      <c r="M417" s="578">
        <v>11</v>
      </c>
      <c r="N417" s="76">
        <v>24</v>
      </c>
      <c r="O417" s="76">
        <v>23</v>
      </c>
      <c r="P417" s="76">
        <v>22</v>
      </c>
      <c r="Q417" s="410">
        <v>4</v>
      </c>
    </row>
    <row r="418" spans="1:17" ht="31.35" customHeight="1" thickBot="1" x14ac:dyDescent="0.35">
      <c r="A418" s="834"/>
      <c r="B418" s="842"/>
      <c r="C418" s="844"/>
      <c r="D418" s="579" t="s">
        <v>80</v>
      </c>
      <c r="E418" s="103"/>
      <c r="F418" s="104">
        <f t="shared" si="145"/>
        <v>0</v>
      </c>
      <c r="G418" s="105" t="s">
        <v>75</v>
      </c>
      <c r="H418" s="92" t="s">
        <v>75</v>
      </c>
      <c r="I418" s="106" t="s">
        <v>75</v>
      </c>
      <c r="J418" s="103" t="s">
        <v>75</v>
      </c>
      <c r="K418" s="92" t="s">
        <v>77</v>
      </c>
      <c r="L418" s="106" t="s">
        <v>77</v>
      </c>
      <c r="M418" s="103"/>
      <c r="N418" s="92"/>
      <c r="O418" s="92"/>
      <c r="P418" s="92"/>
      <c r="Q418" s="580"/>
    </row>
    <row r="419" spans="1:17" ht="31.35" customHeight="1" x14ac:dyDescent="0.3">
      <c r="A419" s="834"/>
      <c r="B419" s="840" t="s">
        <v>238</v>
      </c>
      <c r="C419" s="671" t="s">
        <v>239</v>
      </c>
      <c r="D419" s="51" t="s">
        <v>74</v>
      </c>
      <c r="E419" s="211"/>
      <c r="F419" s="68">
        <f t="shared" ref="F419:F420" si="146">SUM(J419:L419)</f>
        <v>0</v>
      </c>
      <c r="G419" s="211" t="s">
        <v>75</v>
      </c>
      <c r="H419" s="55" t="s">
        <v>75</v>
      </c>
      <c r="I419" s="70" t="s">
        <v>75</v>
      </c>
      <c r="J419" s="67"/>
      <c r="K419" s="55"/>
      <c r="L419" s="70"/>
      <c r="M419" s="67" t="s">
        <v>75</v>
      </c>
      <c r="N419" s="55" t="s">
        <v>75</v>
      </c>
      <c r="O419" s="55" t="s">
        <v>75</v>
      </c>
      <c r="P419" s="55" t="s">
        <v>75</v>
      </c>
      <c r="Q419" s="438" t="s">
        <v>75</v>
      </c>
    </row>
    <row r="420" spans="1:17" ht="31.35" customHeight="1" x14ac:dyDescent="0.3">
      <c r="A420" s="834"/>
      <c r="B420" s="841"/>
      <c r="C420" s="843"/>
      <c r="D420" s="72" t="s">
        <v>76</v>
      </c>
      <c r="E420" s="212"/>
      <c r="F420" s="83">
        <f t="shared" si="146"/>
        <v>0</v>
      </c>
      <c r="G420" s="212" t="s">
        <v>77</v>
      </c>
      <c r="H420" s="75" t="s">
        <v>77</v>
      </c>
      <c r="I420" s="85" t="s">
        <v>77</v>
      </c>
      <c r="J420" s="82"/>
      <c r="K420" s="75"/>
      <c r="L420" s="85"/>
      <c r="M420" s="82" t="s">
        <v>75</v>
      </c>
      <c r="N420" s="75" t="s">
        <v>75</v>
      </c>
      <c r="O420" s="75" t="s">
        <v>75</v>
      </c>
      <c r="P420" s="75" t="s">
        <v>75</v>
      </c>
      <c r="Q420" s="410" t="s">
        <v>75</v>
      </c>
    </row>
    <row r="421" spans="1:17" ht="31.35" customHeight="1" x14ac:dyDescent="0.3">
      <c r="A421" s="834"/>
      <c r="B421" s="841"/>
      <c r="C421" s="843"/>
      <c r="D421" s="72" t="s">
        <v>78</v>
      </c>
      <c r="E421" s="212"/>
      <c r="F421" s="83">
        <f>SUM(G421:I421)</f>
        <v>0</v>
      </c>
      <c r="G421" s="212"/>
      <c r="H421" s="75"/>
      <c r="I421" s="85"/>
      <c r="J421" s="82" t="s">
        <v>75</v>
      </c>
      <c r="K421" s="75" t="s">
        <v>75</v>
      </c>
      <c r="L421" s="85" t="s">
        <v>75</v>
      </c>
      <c r="M421" s="82" t="s">
        <v>75</v>
      </c>
      <c r="N421" s="75" t="s">
        <v>75</v>
      </c>
      <c r="O421" s="75" t="s">
        <v>75</v>
      </c>
      <c r="P421" s="75" t="s">
        <v>75</v>
      </c>
      <c r="Q421" s="410" t="s">
        <v>75</v>
      </c>
    </row>
    <row r="422" spans="1:17" ht="31.35" customHeight="1" x14ac:dyDescent="0.3">
      <c r="A422" s="834"/>
      <c r="B422" s="841"/>
      <c r="C422" s="843"/>
      <c r="D422" s="72" t="s">
        <v>79</v>
      </c>
      <c r="E422" s="212">
        <v>90</v>
      </c>
      <c r="F422" s="83">
        <f t="shared" ref="F422:F423" si="147">SUM(M422:Q422)</f>
        <v>48</v>
      </c>
      <c r="G422" s="212" t="s">
        <v>77</v>
      </c>
      <c r="H422" s="75" t="s">
        <v>77</v>
      </c>
      <c r="I422" s="85" t="s">
        <v>77</v>
      </c>
      <c r="J422" s="82" t="s">
        <v>75</v>
      </c>
      <c r="K422" s="75" t="s">
        <v>75</v>
      </c>
      <c r="L422" s="85" t="s">
        <v>75</v>
      </c>
      <c r="M422" s="82">
        <v>2</v>
      </c>
      <c r="N422" s="75">
        <v>9</v>
      </c>
      <c r="O422" s="75">
        <v>31</v>
      </c>
      <c r="P422" s="75">
        <v>6</v>
      </c>
      <c r="Q422" s="410">
        <v>0</v>
      </c>
    </row>
    <row r="423" spans="1:17" ht="31.35" customHeight="1" thickBot="1" x14ac:dyDescent="0.35">
      <c r="A423" s="834"/>
      <c r="B423" s="842"/>
      <c r="C423" s="844"/>
      <c r="D423" s="579" t="s">
        <v>80</v>
      </c>
      <c r="E423" s="581"/>
      <c r="F423" s="582">
        <f t="shared" si="147"/>
        <v>0</v>
      </c>
      <c r="G423" s="105" t="s">
        <v>75</v>
      </c>
      <c r="H423" s="92" t="s">
        <v>75</v>
      </c>
      <c r="I423" s="106" t="s">
        <v>75</v>
      </c>
      <c r="J423" s="103" t="s">
        <v>75</v>
      </c>
      <c r="K423" s="92" t="s">
        <v>77</v>
      </c>
      <c r="L423" s="106" t="s">
        <v>77</v>
      </c>
      <c r="M423" s="103"/>
      <c r="N423" s="92"/>
      <c r="O423" s="92"/>
      <c r="P423" s="92"/>
      <c r="Q423" s="580"/>
    </row>
    <row r="424" spans="1:17" ht="31.35" customHeight="1" x14ac:dyDescent="0.3">
      <c r="A424" s="834"/>
      <c r="B424" s="840" t="s">
        <v>240</v>
      </c>
      <c r="C424" s="671" t="s">
        <v>241</v>
      </c>
      <c r="D424" s="51" t="s">
        <v>74</v>
      </c>
      <c r="E424" s="211"/>
      <c r="F424" s="68">
        <f t="shared" ref="F424:F425" si="148">SUM(J424:L424)</f>
        <v>0</v>
      </c>
      <c r="G424" s="211" t="s">
        <v>75</v>
      </c>
      <c r="H424" s="55" t="s">
        <v>75</v>
      </c>
      <c r="I424" s="70" t="s">
        <v>75</v>
      </c>
      <c r="J424" s="67"/>
      <c r="K424" s="55"/>
      <c r="L424" s="70"/>
      <c r="M424" s="67" t="s">
        <v>75</v>
      </c>
      <c r="N424" s="55" t="s">
        <v>75</v>
      </c>
      <c r="O424" s="55" t="s">
        <v>75</v>
      </c>
      <c r="P424" s="55" t="s">
        <v>75</v>
      </c>
      <c r="Q424" s="438" t="s">
        <v>75</v>
      </c>
    </row>
    <row r="425" spans="1:17" ht="31.35" customHeight="1" x14ac:dyDescent="0.3">
      <c r="A425" s="834"/>
      <c r="B425" s="841"/>
      <c r="C425" s="843"/>
      <c r="D425" s="72" t="s">
        <v>76</v>
      </c>
      <c r="E425" s="212"/>
      <c r="F425" s="83">
        <f t="shared" si="148"/>
        <v>0</v>
      </c>
      <c r="G425" s="212" t="s">
        <v>77</v>
      </c>
      <c r="H425" s="75" t="s">
        <v>77</v>
      </c>
      <c r="I425" s="85" t="s">
        <v>77</v>
      </c>
      <c r="J425" s="82"/>
      <c r="K425" s="75"/>
      <c r="L425" s="85"/>
      <c r="M425" s="82" t="s">
        <v>75</v>
      </c>
      <c r="N425" s="75" t="s">
        <v>75</v>
      </c>
      <c r="O425" s="75" t="s">
        <v>75</v>
      </c>
      <c r="P425" s="75" t="s">
        <v>75</v>
      </c>
      <c r="Q425" s="410" t="s">
        <v>75</v>
      </c>
    </row>
    <row r="426" spans="1:17" ht="31.35" customHeight="1" x14ac:dyDescent="0.3">
      <c r="A426" s="834"/>
      <c r="B426" s="841"/>
      <c r="C426" s="843"/>
      <c r="D426" s="72" t="s">
        <v>78</v>
      </c>
      <c r="E426" s="212"/>
      <c r="F426" s="83">
        <f>SUM(G426:I426)</f>
        <v>0</v>
      </c>
      <c r="G426" s="212"/>
      <c r="H426" s="75"/>
      <c r="I426" s="85"/>
      <c r="J426" s="82" t="s">
        <v>75</v>
      </c>
      <c r="K426" s="75" t="s">
        <v>75</v>
      </c>
      <c r="L426" s="85" t="s">
        <v>75</v>
      </c>
      <c r="M426" s="82" t="s">
        <v>75</v>
      </c>
      <c r="N426" s="75" t="s">
        <v>75</v>
      </c>
      <c r="O426" s="75" t="s">
        <v>75</v>
      </c>
      <c r="P426" s="75" t="s">
        <v>75</v>
      </c>
      <c r="Q426" s="410" t="s">
        <v>75</v>
      </c>
    </row>
    <row r="427" spans="1:17" ht="31.35" customHeight="1" x14ac:dyDescent="0.3">
      <c r="A427" s="834"/>
      <c r="B427" s="841"/>
      <c r="C427" s="843"/>
      <c r="D427" s="72" t="s">
        <v>79</v>
      </c>
      <c r="E427" s="212">
        <v>85</v>
      </c>
      <c r="F427" s="83">
        <f t="shared" ref="F427:F428" si="149">SUM(M427:Q427)</f>
        <v>21</v>
      </c>
      <c r="G427" s="212" t="s">
        <v>77</v>
      </c>
      <c r="H427" s="75" t="s">
        <v>77</v>
      </c>
      <c r="I427" s="85" t="s">
        <v>77</v>
      </c>
      <c r="J427" s="82" t="s">
        <v>75</v>
      </c>
      <c r="K427" s="75" t="s">
        <v>75</v>
      </c>
      <c r="L427" s="85" t="s">
        <v>75</v>
      </c>
      <c r="M427" s="82">
        <v>4</v>
      </c>
      <c r="N427" s="75">
        <v>8</v>
      </c>
      <c r="O427" s="75">
        <v>6</v>
      </c>
      <c r="P427" s="75">
        <v>1</v>
      </c>
      <c r="Q427" s="410">
        <v>2</v>
      </c>
    </row>
    <row r="428" spans="1:17" ht="31.35" customHeight="1" thickBot="1" x14ac:dyDescent="0.35">
      <c r="A428" s="834"/>
      <c r="B428" s="842"/>
      <c r="C428" s="844"/>
      <c r="D428" s="579" t="s">
        <v>80</v>
      </c>
      <c r="E428" s="105"/>
      <c r="F428" s="104">
        <f t="shared" si="149"/>
        <v>0</v>
      </c>
      <c r="G428" s="105" t="s">
        <v>75</v>
      </c>
      <c r="H428" s="92" t="s">
        <v>75</v>
      </c>
      <c r="I428" s="106" t="s">
        <v>75</v>
      </c>
      <c r="J428" s="103" t="s">
        <v>75</v>
      </c>
      <c r="K428" s="92" t="s">
        <v>77</v>
      </c>
      <c r="L428" s="106" t="s">
        <v>77</v>
      </c>
      <c r="M428" s="103"/>
      <c r="N428" s="92"/>
      <c r="O428" s="92"/>
      <c r="P428" s="92"/>
      <c r="Q428" s="580"/>
    </row>
    <row r="429" spans="1:17" ht="31.35" customHeight="1" x14ac:dyDescent="0.3">
      <c r="A429" s="834"/>
      <c r="B429" s="840" t="s">
        <v>242</v>
      </c>
      <c r="C429" s="671" t="s">
        <v>243</v>
      </c>
      <c r="D429" s="51" t="s">
        <v>74</v>
      </c>
      <c r="E429" s="67"/>
      <c r="F429" s="68">
        <f t="shared" ref="F429:F430" si="150">SUM(J429:L429)</f>
        <v>0</v>
      </c>
      <c r="G429" s="211" t="s">
        <v>75</v>
      </c>
      <c r="H429" s="55" t="s">
        <v>75</v>
      </c>
      <c r="I429" s="70" t="s">
        <v>75</v>
      </c>
      <c r="J429" s="67"/>
      <c r="K429" s="55"/>
      <c r="L429" s="70"/>
      <c r="M429" s="67" t="s">
        <v>75</v>
      </c>
      <c r="N429" s="55" t="s">
        <v>75</v>
      </c>
      <c r="O429" s="55" t="s">
        <v>75</v>
      </c>
      <c r="P429" s="55" t="s">
        <v>75</v>
      </c>
      <c r="Q429" s="438" t="s">
        <v>75</v>
      </c>
    </row>
    <row r="430" spans="1:17" ht="31.35" customHeight="1" x14ac:dyDescent="0.3">
      <c r="A430" s="834"/>
      <c r="B430" s="841"/>
      <c r="C430" s="843"/>
      <c r="D430" s="72" t="s">
        <v>76</v>
      </c>
      <c r="E430" s="82"/>
      <c r="F430" s="83">
        <f t="shared" si="150"/>
        <v>0</v>
      </c>
      <c r="G430" s="212" t="s">
        <v>77</v>
      </c>
      <c r="H430" s="75" t="s">
        <v>77</v>
      </c>
      <c r="I430" s="85" t="s">
        <v>77</v>
      </c>
      <c r="J430" s="82"/>
      <c r="K430" s="75"/>
      <c r="L430" s="85"/>
      <c r="M430" s="82" t="s">
        <v>75</v>
      </c>
      <c r="N430" s="75" t="s">
        <v>75</v>
      </c>
      <c r="O430" s="75" t="s">
        <v>75</v>
      </c>
      <c r="P430" s="75" t="s">
        <v>75</v>
      </c>
      <c r="Q430" s="410" t="s">
        <v>75</v>
      </c>
    </row>
    <row r="431" spans="1:17" ht="31.35" customHeight="1" x14ac:dyDescent="0.3">
      <c r="A431" s="834"/>
      <c r="B431" s="841"/>
      <c r="C431" s="843"/>
      <c r="D431" s="72" t="s">
        <v>78</v>
      </c>
      <c r="E431" s="82"/>
      <c r="F431" s="83">
        <f>SUM(G431:I431)</f>
        <v>0</v>
      </c>
      <c r="G431" s="212"/>
      <c r="H431" s="75"/>
      <c r="I431" s="85"/>
      <c r="J431" s="82" t="s">
        <v>75</v>
      </c>
      <c r="K431" s="75" t="s">
        <v>75</v>
      </c>
      <c r="L431" s="85" t="s">
        <v>75</v>
      </c>
      <c r="M431" s="82" t="s">
        <v>75</v>
      </c>
      <c r="N431" s="75" t="s">
        <v>75</v>
      </c>
      <c r="O431" s="75" t="s">
        <v>75</v>
      </c>
      <c r="P431" s="75" t="s">
        <v>75</v>
      </c>
      <c r="Q431" s="410" t="s">
        <v>75</v>
      </c>
    </row>
    <row r="432" spans="1:17" ht="31.35" customHeight="1" x14ac:dyDescent="0.3">
      <c r="A432" s="834"/>
      <c r="B432" s="841"/>
      <c r="C432" s="843"/>
      <c r="D432" s="72" t="s">
        <v>79</v>
      </c>
      <c r="E432" s="82">
        <v>121</v>
      </c>
      <c r="F432" s="83">
        <f t="shared" ref="F432:F433" si="151">SUM(M432:Q432)</f>
        <v>157</v>
      </c>
      <c r="G432" s="212" t="s">
        <v>77</v>
      </c>
      <c r="H432" s="75" t="s">
        <v>77</v>
      </c>
      <c r="I432" s="85" t="s">
        <v>77</v>
      </c>
      <c r="J432" s="82" t="s">
        <v>75</v>
      </c>
      <c r="K432" s="75" t="s">
        <v>75</v>
      </c>
      <c r="L432" s="85" t="s">
        <v>75</v>
      </c>
      <c r="M432" s="578">
        <v>6</v>
      </c>
      <c r="N432" s="76">
        <v>5</v>
      </c>
      <c r="O432" s="76">
        <v>62</v>
      </c>
      <c r="P432" s="76">
        <v>79</v>
      </c>
      <c r="Q432" s="410">
        <v>5</v>
      </c>
    </row>
    <row r="433" spans="1:17" ht="31.35" customHeight="1" thickBot="1" x14ac:dyDescent="0.35">
      <c r="A433" s="835"/>
      <c r="B433" s="842"/>
      <c r="C433" s="844"/>
      <c r="D433" s="579" t="s">
        <v>80</v>
      </c>
      <c r="E433" s="103"/>
      <c r="F433" s="104">
        <f t="shared" si="151"/>
        <v>0</v>
      </c>
      <c r="G433" s="105" t="s">
        <v>75</v>
      </c>
      <c r="H433" s="92" t="s">
        <v>75</v>
      </c>
      <c r="I433" s="106" t="s">
        <v>75</v>
      </c>
      <c r="J433" s="103" t="s">
        <v>75</v>
      </c>
      <c r="K433" s="92" t="s">
        <v>77</v>
      </c>
      <c r="L433" s="106" t="s">
        <v>77</v>
      </c>
      <c r="M433" s="103"/>
      <c r="N433" s="92"/>
      <c r="O433" s="92"/>
      <c r="P433" s="92"/>
      <c r="Q433" s="580"/>
    </row>
    <row r="434" spans="1:17" ht="31.35" customHeight="1" x14ac:dyDescent="0.3">
      <c r="A434" s="713" t="s">
        <v>244</v>
      </c>
      <c r="B434" s="840" t="s">
        <v>245</v>
      </c>
      <c r="C434" s="671" t="s">
        <v>246</v>
      </c>
      <c r="D434" s="51" t="s">
        <v>74</v>
      </c>
      <c r="E434" s="211">
        <v>10</v>
      </c>
      <c r="F434" s="68">
        <f t="shared" ref="F434:F435" si="152">SUM(J434:L434)</f>
        <v>58</v>
      </c>
      <c r="G434" s="211" t="s">
        <v>75</v>
      </c>
      <c r="H434" s="55" t="s">
        <v>75</v>
      </c>
      <c r="I434" s="70" t="s">
        <v>75</v>
      </c>
      <c r="J434" s="67">
        <v>6</v>
      </c>
      <c r="K434" s="55">
        <v>52</v>
      </c>
      <c r="L434" s="70"/>
      <c r="M434" s="67" t="s">
        <v>75</v>
      </c>
      <c r="N434" s="55" t="s">
        <v>75</v>
      </c>
      <c r="O434" s="55" t="s">
        <v>75</v>
      </c>
      <c r="P434" s="55" t="s">
        <v>75</v>
      </c>
      <c r="Q434" s="438" t="s">
        <v>75</v>
      </c>
    </row>
    <row r="435" spans="1:17" ht="31.35" customHeight="1" x14ac:dyDescent="0.3">
      <c r="A435" s="834"/>
      <c r="B435" s="841"/>
      <c r="C435" s="843"/>
      <c r="D435" s="72" t="s">
        <v>76</v>
      </c>
      <c r="E435" s="212"/>
      <c r="F435" s="83">
        <f t="shared" si="152"/>
        <v>0</v>
      </c>
      <c r="G435" s="212" t="s">
        <v>77</v>
      </c>
      <c r="H435" s="75" t="s">
        <v>77</v>
      </c>
      <c r="I435" s="85" t="s">
        <v>77</v>
      </c>
      <c r="J435" s="82"/>
      <c r="K435" s="75"/>
      <c r="L435" s="85"/>
      <c r="M435" s="82" t="s">
        <v>75</v>
      </c>
      <c r="N435" s="75" t="s">
        <v>75</v>
      </c>
      <c r="O435" s="75" t="s">
        <v>75</v>
      </c>
      <c r="P435" s="75" t="s">
        <v>75</v>
      </c>
      <c r="Q435" s="410" t="s">
        <v>75</v>
      </c>
    </row>
    <row r="436" spans="1:17" ht="31.35" customHeight="1" x14ac:dyDescent="0.3">
      <c r="A436" s="834"/>
      <c r="B436" s="841"/>
      <c r="C436" s="843"/>
      <c r="D436" s="72" t="s">
        <v>78</v>
      </c>
      <c r="E436" s="212">
        <v>121</v>
      </c>
      <c r="F436" s="83">
        <f>SUM(G436:I436)</f>
        <v>12</v>
      </c>
      <c r="G436" s="143"/>
      <c r="H436" s="123">
        <v>3</v>
      </c>
      <c r="I436" s="138">
        <v>9</v>
      </c>
      <c r="J436" s="122" t="s">
        <v>75</v>
      </c>
      <c r="K436" s="123" t="s">
        <v>75</v>
      </c>
      <c r="L436" s="138" t="s">
        <v>75</v>
      </c>
      <c r="M436" s="122" t="s">
        <v>75</v>
      </c>
      <c r="N436" s="123" t="s">
        <v>75</v>
      </c>
      <c r="O436" s="123" t="s">
        <v>75</v>
      </c>
      <c r="P436" s="123" t="s">
        <v>75</v>
      </c>
      <c r="Q436" s="585" t="s">
        <v>75</v>
      </c>
    </row>
    <row r="437" spans="1:17" ht="31.35" customHeight="1" x14ac:dyDescent="0.3">
      <c r="A437" s="834"/>
      <c r="B437" s="841"/>
      <c r="C437" s="843"/>
      <c r="D437" s="72" t="s">
        <v>79</v>
      </c>
      <c r="E437" s="212">
        <v>96</v>
      </c>
      <c r="F437" s="83">
        <f t="shared" ref="F437:F438" si="153">SUM(M437:Q437)</f>
        <v>213</v>
      </c>
      <c r="G437" s="212" t="s">
        <v>77</v>
      </c>
      <c r="H437" s="75" t="s">
        <v>77</v>
      </c>
      <c r="I437" s="85" t="s">
        <v>77</v>
      </c>
      <c r="J437" s="82" t="s">
        <v>75</v>
      </c>
      <c r="K437" s="75" t="s">
        <v>75</v>
      </c>
      <c r="L437" s="85" t="s">
        <v>75</v>
      </c>
      <c r="M437" s="82">
        <v>6</v>
      </c>
      <c r="N437" s="75">
        <v>48</v>
      </c>
      <c r="O437" s="75">
        <v>154</v>
      </c>
      <c r="P437" s="75">
        <v>5</v>
      </c>
      <c r="Q437" s="410"/>
    </row>
    <row r="438" spans="1:17" ht="31.35" customHeight="1" thickBot="1" x14ac:dyDescent="0.35">
      <c r="A438" s="834"/>
      <c r="B438" s="842"/>
      <c r="C438" s="844"/>
      <c r="D438" s="579" t="s">
        <v>80</v>
      </c>
      <c r="E438" s="581"/>
      <c r="F438" s="582">
        <f t="shared" si="153"/>
        <v>0</v>
      </c>
      <c r="G438" s="105" t="s">
        <v>75</v>
      </c>
      <c r="H438" s="92" t="s">
        <v>75</v>
      </c>
      <c r="I438" s="106" t="s">
        <v>75</v>
      </c>
      <c r="J438" s="103" t="s">
        <v>75</v>
      </c>
      <c r="K438" s="92" t="s">
        <v>77</v>
      </c>
      <c r="L438" s="106" t="s">
        <v>77</v>
      </c>
      <c r="M438" s="103"/>
      <c r="N438" s="92"/>
      <c r="O438" s="92"/>
      <c r="P438" s="92"/>
      <c r="Q438" s="580"/>
    </row>
    <row r="439" spans="1:17" ht="31.35" customHeight="1" x14ac:dyDescent="0.3">
      <c r="A439" s="834"/>
      <c r="B439" s="840" t="s">
        <v>247</v>
      </c>
      <c r="C439" s="671" t="s">
        <v>246</v>
      </c>
      <c r="D439" s="51" t="s">
        <v>74</v>
      </c>
      <c r="E439" s="211">
        <v>9.8000000000000007</v>
      </c>
      <c r="F439" s="68">
        <f t="shared" ref="F439:F440" si="154">SUM(J439:L439)</f>
        <v>99</v>
      </c>
      <c r="G439" s="211" t="s">
        <v>75</v>
      </c>
      <c r="H439" s="55" t="s">
        <v>75</v>
      </c>
      <c r="I439" s="70" t="s">
        <v>75</v>
      </c>
      <c r="J439" s="67">
        <v>9</v>
      </c>
      <c r="K439" s="55">
        <v>90</v>
      </c>
      <c r="L439" s="70"/>
      <c r="M439" s="67" t="s">
        <v>75</v>
      </c>
      <c r="N439" s="55" t="s">
        <v>75</v>
      </c>
      <c r="O439" s="55" t="s">
        <v>75</v>
      </c>
      <c r="P439" s="55" t="s">
        <v>75</v>
      </c>
      <c r="Q439" s="438" t="s">
        <v>75</v>
      </c>
    </row>
    <row r="440" spans="1:17" ht="31.35" customHeight="1" x14ac:dyDescent="0.3">
      <c r="A440" s="834"/>
      <c r="B440" s="841"/>
      <c r="C440" s="843"/>
      <c r="D440" s="72" t="s">
        <v>76</v>
      </c>
      <c r="E440" s="212"/>
      <c r="F440" s="83">
        <f t="shared" si="154"/>
        <v>0</v>
      </c>
      <c r="G440" s="212" t="s">
        <v>77</v>
      </c>
      <c r="H440" s="75" t="s">
        <v>77</v>
      </c>
      <c r="I440" s="85" t="s">
        <v>77</v>
      </c>
      <c r="J440" s="82"/>
      <c r="K440" s="75"/>
      <c r="L440" s="85"/>
      <c r="M440" s="82" t="s">
        <v>75</v>
      </c>
      <c r="N440" s="75" t="s">
        <v>75</v>
      </c>
      <c r="O440" s="75" t="s">
        <v>75</v>
      </c>
      <c r="P440" s="75" t="s">
        <v>75</v>
      </c>
      <c r="Q440" s="410" t="s">
        <v>75</v>
      </c>
    </row>
    <row r="441" spans="1:17" ht="31.35" customHeight="1" x14ac:dyDescent="0.3">
      <c r="A441" s="834"/>
      <c r="B441" s="841"/>
      <c r="C441" s="843"/>
      <c r="D441" s="72" t="s">
        <v>78</v>
      </c>
      <c r="E441" s="212">
        <v>88.4</v>
      </c>
      <c r="F441" s="83">
        <f>SUM(G441:I441)</f>
        <v>17</v>
      </c>
      <c r="G441" s="212">
        <v>2</v>
      </c>
      <c r="H441" s="75">
        <v>14</v>
      </c>
      <c r="I441" s="85">
        <v>1</v>
      </c>
      <c r="J441" s="82" t="s">
        <v>75</v>
      </c>
      <c r="K441" s="75" t="s">
        <v>75</v>
      </c>
      <c r="L441" s="85" t="s">
        <v>75</v>
      </c>
      <c r="M441" s="82" t="s">
        <v>75</v>
      </c>
      <c r="N441" s="75" t="s">
        <v>75</v>
      </c>
      <c r="O441" s="75" t="s">
        <v>75</v>
      </c>
      <c r="P441" s="75" t="s">
        <v>75</v>
      </c>
      <c r="Q441" s="410" t="s">
        <v>75</v>
      </c>
    </row>
    <row r="442" spans="1:17" ht="31.35" customHeight="1" x14ac:dyDescent="0.3">
      <c r="A442" s="834"/>
      <c r="B442" s="841"/>
      <c r="C442" s="843"/>
      <c r="D442" s="72" t="s">
        <v>79</v>
      </c>
      <c r="E442" s="212">
        <v>98</v>
      </c>
      <c r="F442" s="83">
        <f t="shared" ref="F442:F443" si="155">SUM(M442:Q442)</f>
        <v>265</v>
      </c>
      <c r="G442" s="212" t="s">
        <v>77</v>
      </c>
      <c r="H442" s="75" t="s">
        <v>77</v>
      </c>
      <c r="I442" s="85" t="s">
        <v>77</v>
      </c>
      <c r="J442" s="82" t="s">
        <v>75</v>
      </c>
      <c r="K442" s="75" t="s">
        <v>75</v>
      </c>
      <c r="L442" s="85" t="s">
        <v>75</v>
      </c>
      <c r="M442" s="82">
        <v>29</v>
      </c>
      <c r="N442" s="75">
        <v>35</v>
      </c>
      <c r="O442" s="75">
        <v>182</v>
      </c>
      <c r="P442" s="75">
        <v>17</v>
      </c>
      <c r="Q442" s="410">
        <v>2</v>
      </c>
    </row>
    <row r="443" spans="1:17" ht="31.35" customHeight="1" thickBot="1" x14ac:dyDescent="0.35">
      <c r="A443" s="834"/>
      <c r="B443" s="842"/>
      <c r="C443" s="844"/>
      <c r="D443" s="579" t="s">
        <v>80</v>
      </c>
      <c r="E443" s="105"/>
      <c r="F443" s="104">
        <f t="shared" si="155"/>
        <v>0</v>
      </c>
      <c r="G443" s="105" t="s">
        <v>75</v>
      </c>
      <c r="H443" s="92" t="s">
        <v>75</v>
      </c>
      <c r="I443" s="106" t="s">
        <v>75</v>
      </c>
      <c r="J443" s="103" t="s">
        <v>75</v>
      </c>
      <c r="K443" s="92" t="s">
        <v>77</v>
      </c>
      <c r="L443" s="106" t="s">
        <v>77</v>
      </c>
      <c r="M443" s="103"/>
      <c r="N443" s="92"/>
      <c r="O443" s="92"/>
      <c r="P443" s="92"/>
      <c r="Q443" s="580"/>
    </row>
    <row r="444" spans="1:17" ht="31.35" customHeight="1" x14ac:dyDescent="0.3">
      <c r="A444" s="834"/>
      <c r="B444" s="840" t="s">
        <v>248</v>
      </c>
      <c r="C444" s="671" t="s">
        <v>249</v>
      </c>
      <c r="D444" s="51" t="s">
        <v>74</v>
      </c>
      <c r="E444" s="67"/>
      <c r="F444" s="68">
        <f t="shared" ref="F444:F445" si="156">SUM(J444:L444)</f>
        <v>0</v>
      </c>
      <c r="G444" s="211" t="s">
        <v>75</v>
      </c>
      <c r="H444" s="55" t="s">
        <v>75</v>
      </c>
      <c r="I444" s="70" t="s">
        <v>75</v>
      </c>
      <c r="J444" s="67"/>
      <c r="K444" s="55"/>
      <c r="L444" s="70"/>
      <c r="M444" s="67" t="s">
        <v>75</v>
      </c>
      <c r="N444" s="55" t="s">
        <v>75</v>
      </c>
      <c r="O444" s="55" t="s">
        <v>75</v>
      </c>
      <c r="P444" s="55" t="s">
        <v>75</v>
      </c>
      <c r="Q444" s="438" t="s">
        <v>75</v>
      </c>
    </row>
    <row r="445" spans="1:17" ht="31.35" customHeight="1" x14ac:dyDescent="0.3">
      <c r="A445" s="834"/>
      <c r="B445" s="841"/>
      <c r="C445" s="843"/>
      <c r="D445" s="72" t="s">
        <v>76</v>
      </c>
      <c r="E445" s="82"/>
      <c r="F445" s="83">
        <f t="shared" si="156"/>
        <v>0</v>
      </c>
      <c r="G445" s="212" t="s">
        <v>77</v>
      </c>
      <c r="H445" s="75" t="s">
        <v>77</v>
      </c>
      <c r="I445" s="85" t="s">
        <v>77</v>
      </c>
      <c r="J445" s="82"/>
      <c r="K445" s="75"/>
      <c r="L445" s="85"/>
      <c r="M445" s="82" t="s">
        <v>75</v>
      </c>
      <c r="N445" s="75" t="s">
        <v>75</v>
      </c>
      <c r="O445" s="75" t="s">
        <v>75</v>
      </c>
      <c r="P445" s="75" t="s">
        <v>75</v>
      </c>
      <c r="Q445" s="410" t="s">
        <v>75</v>
      </c>
    </row>
    <row r="446" spans="1:17" ht="31.35" customHeight="1" x14ac:dyDescent="0.3">
      <c r="A446" s="834"/>
      <c r="B446" s="841"/>
      <c r="C446" s="843"/>
      <c r="D446" s="72" t="s">
        <v>78</v>
      </c>
      <c r="E446" s="82"/>
      <c r="F446" s="83">
        <f>SUM(G446:I446)</f>
        <v>0</v>
      </c>
      <c r="G446" s="212"/>
      <c r="H446" s="75"/>
      <c r="I446" s="85"/>
      <c r="J446" s="82" t="s">
        <v>75</v>
      </c>
      <c r="K446" s="75" t="s">
        <v>75</v>
      </c>
      <c r="L446" s="85" t="s">
        <v>75</v>
      </c>
      <c r="M446" s="82" t="s">
        <v>75</v>
      </c>
      <c r="N446" s="75" t="s">
        <v>75</v>
      </c>
      <c r="O446" s="75" t="s">
        <v>75</v>
      </c>
      <c r="P446" s="75" t="s">
        <v>75</v>
      </c>
      <c r="Q446" s="410" t="s">
        <v>75</v>
      </c>
    </row>
    <row r="447" spans="1:17" ht="31.35" customHeight="1" x14ac:dyDescent="0.3">
      <c r="A447" s="834"/>
      <c r="B447" s="841"/>
      <c r="C447" s="843"/>
      <c r="D447" s="72" t="s">
        <v>79</v>
      </c>
      <c r="E447" s="82">
        <v>120</v>
      </c>
      <c r="F447" s="83">
        <f t="shared" ref="F447:F448" si="157">SUM(M447:Q447)</f>
        <v>91</v>
      </c>
      <c r="G447" s="212" t="s">
        <v>77</v>
      </c>
      <c r="H447" s="75" t="s">
        <v>77</v>
      </c>
      <c r="I447" s="85" t="s">
        <v>77</v>
      </c>
      <c r="J447" s="82" t="s">
        <v>75</v>
      </c>
      <c r="K447" s="75" t="s">
        <v>75</v>
      </c>
      <c r="L447" s="85" t="s">
        <v>75</v>
      </c>
      <c r="M447" s="578">
        <v>4</v>
      </c>
      <c r="N447" s="76">
        <v>15</v>
      </c>
      <c r="O447" s="76">
        <v>35</v>
      </c>
      <c r="P447" s="76">
        <v>36</v>
      </c>
      <c r="Q447" s="410">
        <v>1</v>
      </c>
    </row>
    <row r="448" spans="1:17" ht="31.35" customHeight="1" thickBot="1" x14ac:dyDescent="0.35">
      <c r="A448" s="834"/>
      <c r="B448" s="842"/>
      <c r="C448" s="844"/>
      <c r="D448" s="579" t="s">
        <v>80</v>
      </c>
      <c r="E448" s="103"/>
      <c r="F448" s="104">
        <f t="shared" si="157"/>
        <v>0</v>
      </c>
      <c r="G448" s="105" t="s">
        <v>75</v>
      </c>
      <c r="H448" s="92" t="s">
        <v>75</v>
      </c>
      <c r="I448" s="106" t="s">
        <v>75</v>
      </c>
      <c r="J448" s="103" t="s">
        <v>75</v>
      </c>
      <c r="K448" s="92" t="s">
        <v>77</v>
      </c>
      <c r="L448" s="106" t="s">
        <v>77</v>
      </c>
      <c r="M448" s="103"/>
      <c r="N448" s="92"/>
      <c r="O448" s="92"/>
      <c r="P448" s="92"/>
      <c r="Q448" s="580"/>
    </row>
    <row r="449" spans="1:17" ht="31.35" customHeight="1" x14ac:dyDescent="0.3">
      <c r="A449" s="834"/>
      <c r="B449" s="840" t="s">
        <v>250</v>
      </c>
      <c r="C449" s="671" t="s">
        <v>249</v>
      </c>
      <c r="D449" s="51" t="s">
        <v>74</v>
      </c>
      <c r="E449" s="211"/>
      <c r="F449" s="68">
        <f t="shared" ref="F449:F450" si="158">SUM(J449:L449)</f>
        <v>0</v>
      </c>
      <c r="G449" s="211" t="s">
        <v>75</v>
      </c>
      <c r="H449" s="55" t="s">
        <v>75</v>
      </c>
      <c r="I449" s="70" t="s">
        <v>75</v>
      </c>
      <c r="J449" s="67"/>
      <c r="K449" s="55"/>
      <c r="L449" s="70"/>
      <c r="M449" s="67" t="s">
        <v>75</v>
      </c>
      <c r="N449" s="55" t="s">
        <v>75</v>
      </c>
      <c r="O449" s="55" t="s">
        <v>75</v>
      </c>
      <c r="P449" s="55" t="s">
        <v>75</v>
      </c>
      <c r="Q449" s="438" t="s">
        <v>75</v>
      </c>
    </row>
    <row r="450" spans="1:17" ht="31.35" customHeight="1" x14ac:dyDescent="0.3">
      <c r="A450" s="834"/>
      <c r="B450" s="841"/>
      <c r="C450" s="843"/>
      <c r="D450" s="72" t="s">
        <v>76</v>
      </c>
      <c r="E450" s="212"/>
      <c r="F450" s="83">
        <f t="shared" si="158"/>
        <v>0</v>
      </c>
      <c r="G450" s="212" t="s">
        <v>77</v>
      </c>
      <c r="H450" s="75" t="s">
        <v>77</v>
      </c>
      <c r="I450" s="85" t="s">
        <v>77</v>
      </c>
      <c r="J450" s="82"/>
      <c r="K450" s="75"/>
      <c r="L450" s="85"/>
      <c r="M450" s="82" t="s">
        <v>75</v>
      </c>
      <c r="N450" s="75" t="s">
        <v>75</v>
      </c>
      <c r="O450" s="75" t="s">
        <v>75</v>
      </c>
      <c r="P450" s="75" t="s">
        <v>75</v>
      </c>
      <c r="Q450" s="410" t="s">
        <v>75</v>
      </c>
    </row>
    <row r="451" spans="1:17" ht="31.35" customHeight="1" x14ac:dyDescent="0.3">
      <c r="A451" s="834"/>
      <c r="B451" s="841"/>
      <c r="C451" s="843"/>
      <c r="D451" s="72" t="s">
        <v>78</v>
      </c>
      <c r="E451" s="212"/>
      <c r="F451" s="83">
        <f>SUM(G451:I451)</f>
        <v>0</v>
      </c>
      <c r="G451" s="212"/>
      <c r="H451" s="75"/>
      <c r="I451" s="85"/>
      <c r="J451" s="82" t="s">
        <v>75</v>
      </c>
      <c r="K451" s="75" t="s">
        <v>75</v>
      </c>
      <c r="L451" s="85" t="s">
        <v>75</v>
      </c>
      <c r="M451" s="82" t="s">
        <v>75</v>
      </c>
      <c r="N451" s="75" t="s">
        <v>75</v>
      </c>
      <c r="O451" s="75" t="s">
        <v>75</v>
      </c>
      <c r="P451" s="75" t="s">
        <v>75</v>
      </c>
      <c r="Q451" s="410" t="s">
        <v>75</v>
      </c>
    </row>
    <row r="452" spans="1:17" ht="31.35" customHeight="1" x14ac:dyDescent="0.3">
      <c r="A452" s="834"/>
      <c r="B452" s="841"/>
      <c r="C452" s="843"/>
      <c r="D452" s="72" t="s">
        <v>79</v>
      </c>
      <c r="E452" s="212"/>
      <c r="F452" s="83">
        <f t="shared" ref="F452:F453" si="159">SUM(M452:Q452)</f>
        <v>0</v>
      </c>
      <c r="G452" s="212" t="s">
        <v>77</v>
      </c>
      <c r="H452" s="75" t="s">
        <v>77</v>
      </c>
      <c r="I452" s="85" t="s">
        <v>77</v>
      </c>
      <c r="J452" s="82" t="s">
        <v>75</v>
      </c>
      <c r="K452" s="75" t="s">
        <v>75</v>
      </c>
      <c r="L452" s="85" t="s">
        <v>75</v>
      </c>
      <c r="M452" s="82"/>
      <c r="N452" s="75"/>
      <c r="O452" s="75"/>
      <c r="P452" s="75"/>
      <c r="Q452" s="410"/>
    </row>
    <row r="453" spans="1:17" ht="31.35" customHeight="1" thickBot="1" x14ac:dyDescent="0.35">
      <c r="A453" s="834"/>
      <c r="B453" s="842"/>
      <c r="C453" s="844"/>
      <c r="D453" s="579" t="s">
        <v>80</v>
      </c>
      <c r="E453" s="581"/>
      <c r="F453" s="582">
        <f t="shared" si="159"/>
        <v>0</v>
      </c>
      <c r="G453" s="105" t="s">
        <v>75</v>
      </c>
      <c r="H453" s="92" t="s">
        <v>75</v>
      </c>
      <c r="I453" s="106" t="s">
        <v>75</v>
      </c>
      <c r="J453" s="103" t="s">
        <v>75</v>
      </c>
      <c r="K453" s="92" t="s">
        <v>77</v>
      </c>
      <c r="L453" s="106" t="s">
        <v>77</v>
      </c>
      <c r="M453" s="103"/>
      <c r="N453" s="92"/>
      <c r="O453" s="92"/>
      <c r="P453" s="92"/>
      <c r="Q453" s="580"/>
    </row>
    <row r="454" spans="1:17" ht="31.35" customHeight="1" x14ac:dyDescent="0.3">
      <c r="A454" s="834"/>
      <c r="B454" s="840" t="s">
        <v>251</v>
      </c>
      <c r="C454" s="671" t="s">
        <v>252</v>
      </c>
      <c r="D454" s="51" t="s">
        <v>74</v>
      </c>
      <c r="E454" s="211"/>
      <c r="F454" s="68">
        <f t="shared" ref="F454:F455" si="160">SUM(J454:L454)</f>
        <v>0</v>
      </c>
      <c r="G454" s="211" t="s">
        <v>75</v>
      </c>
      <c r="H454" s="55" t="s">
        <v>75</v>
      </c>
      <c r="I454" s="70" t="s">
        <v>75</v>
      </c>
      <c r="J454" s="67"/>
      <c r="K454" s="55"/>
      <c r="L454" s="70"/>
      <c r="M454" s="67" t="s">
        <v>75</v>
      </c>
      <c r="N454" s="55" t="s">
        <v>75</v>
      </c>
      <c r="O454" s="55" t="s">
        <v>75</v>
      </c>
      <c r="P454" s="55" t="s">
        <v>75</v>
      </c>
      <c r="Q454" s="438" t="s">
        <v>75</v>
      </c>
    </row>
    <row r="455" spans="1:17" ht="31.35" customHeight="1" x14ac:dyDescent="0.3">
      <c r="A455" s="834"/>
      <c r="B455" s="841"/>
      <c r="C455" s="843"/>
      <c r="D455" s="72" t="s">
        <v>76</v>
      </c>
      <c r="E455" s="212"/>
      <c r="F455" s="83">
        <f t="shared" si="160"/>
        <v>0</v>
      </c>
      <c r="G455" s="212" t="s">
        <v>77</v>
      </c>
      <c r="H455" s="75" t="s">
        <v>77</v>
      </c>
      <c r="I455" s="85" t="s">
        <v>77</v>
      </c>
      <c r="J455" s="82"/>
      <c r="K455" s="75"/>
      <c r="L455" s="85"/>
      <c r="M455" s="82" t="s">
        <v>75</v>
      </c>
      <c r="N455" s="75" t="s">
        <v>75</v>
      </c>
      <c r="O455" s="75" t="s">
        <v>75</v>
      </c>
      <c r="P455" s="75" t="s">
        <v>75</v>
      </c>
      <c r="Q455" s="410" t="s">
        <v>75</v>
      </c>
    </row>
    <row r="456" spans="1:17" ht="31.35" customHeight="1" x14ac:dyDescent="0.3">
      <c r="A456" s="834"/>
      <c r="B456" s="841"/>
      <c r="C456" s="843"/>
      <c r="D456" s="72" t="s">
        <v>78</v>
      </c>
      <c r="E456" s="212"/>
      <c r="F456" s="83">
        <f>SUM(G456:I456)</f>
        <v>0</v>
      </c>
      <c r="G456" s="212"/>
      <c r="H456" s="75"/>
      <c r="I456" s="85"/>
      <c r="J456" s="82" t="s">
        <v>75</v>
      </c>
      <c r="K456" s="75" t="s">
        <v>75</v>
      </c>
      <c r="L456" s="85" t="s">
        <v>75</v>
      </c>
      <c r="M456" s="82" t="s">
        <v>75</v>
      </c>
      <c r="N456" s="75" t="s">
        <v>75</v>
      </c>
      <c r="O456" s="75" t="s">
        <v>75</v>
      </c>
      <c r="P456" s="75" t="s">
        <v>75</v>
      </c>
      <c r="Q456" s="410" t="s">
        <v>75</v>
      </c>
    </row>
    <row r="457" spans="1:17" ht="31.35" customHeight="1" x14ac:dyDescent="0.3">
      <c r="A457" s="834"/>
      <c r="B457" s="841"/>
      <c r="C457" s="843"/>
      <c r="D457" s="72" t="s">
        <v>79</v>
      </c>
      <c r="E457" s="212">
        <v>112.6</v>
      </c>
      <c r="F457" s="83">
        <f t="shared" ref="F457:F458" si="161">SUM(M457:Q457)</f>
        <v>21</v>
      </c>
      <c r="G457" s="212" t="s">
        <v>77</v>
      </c>
      <c r="H457" s="75" t="s">
        <v>77</v>
      </c>
      <c r="I457" s="85" t="s">
        <v>77</v>
      </c>
      <c r="J457" s="82" t="s">
        <v>75</v>
      </c>
      <c r="K457" s="75" t="s">
        <v>75</v>
      </c>
      <c r="L457" s="85" t="s">
        <v>75</v>
      </c>
      <c r="M457" s="82"/>
      <c r="N457" s="75"/>
      <c r="O457" s="75">
        <v>21</v>
      </c>
      <c r="P457" s="75"/>
      <c r="Q457" s="410"/>
    </row>
    <row r="458" spans="1:17" ht="31.35" customHeight="1" thickBot="1" x14ac:dyDescent="0.35">
      <c r="A458" s="834"/>
      <c r="B458" s="842"/>
      <c r="C458" s="844"/>
      <c r="D458" s="579" t="s">
        <v>80</v>
      </c>
      <c r="E458" s="105"/>
      <c r="F458" s="104">
        <f t="shared" si="161"/>
        <v>0</v>
      </c>
      <c r="G458" s="105" t="s">
        <v>75</v>
      </c>
      <c r="H458" s="92" t="s">
        <v>75</v>
      </c>
      <c r="I458" s="106" t="s">
        <v>75</v>
      </c>
      <c r="J458" s="103" t="s">
        <v>75</v>
      </c>
      <c r="K458" s="92" t="s">
        <v>77</v>
      </c>
      <c r="L458" s="106" t="s">
        <v>77</v>
      </c>
      <c r="M458" s="103"/>
      <c r="N458" s="92"/>
      <c r="O458" s="92"/>
      <c r="P458" s="92"/>
      <c r="Q458" s="580"/>
    </row>
    <row r="459" spans="1:17" ht="31.35" customHeight="1" x14ac:dyDescent="0.3">
      <c r="A459" s="834"/>
      <c r="B459" s="840" t="s">
        <v>253</v>
      </c>
      <c r="C459" s="671" t="s">
        <v>252</v>
      </c>
      <c r="D459" s="51" t="s">
        <v>74</v>
      </c>
      <c r="E459" s="67"/>
      <c r="F459" s="68">
        <f t="shared" ref="F459:F460" si="162">SUM(J459:L459)</f>
        <v>0</v>
      </c>
      <c r="G459" s="211" t="s">
        <v>75</v>
      </c>
      <c r="H459" s="55" t="s">
        <v>75</v>
      </c>
      <c r="I459" s="70" t="s">
        <v>75</v>
      </c>
      <c r="J459" s="67"/>
      <c r="K459" s="55"/>
      <c r="L459" s="70"/>
      <c r="M459" s="67" t="s">
        <v>75</v>
      </c>
      <c r="N459" s="55" t="s">
        <v>75</v>
      </c>
      <c r="O459" s="55" t="s">
        <v>75</v>
      </c>
      <c r="P459" s="55" t="s">
        <v>75</v>
      </c>
      <c r="Q459" s="438" t="s">
        <v>75</v>
      </c>
    </row>
    <row r="460" spans="1:17" ht="31.35" customHeight="1" x14ac:dyDescent="0.3">
      <c r="A460" s="834"/>
      <c r="B460" s="841"/>
      <c r="C460" s="843"/>
      <c r="D460" s="72" t="s">
        <v>76</v>
      </c>
      <c r="E460" s="82"/>
      <c r="F460" s="83">
        <f t="shared" si="162"/>
        <v>0</v>
      </c>
      <c r="G460" s="212" t="s">
        <v>77</v>
      </c>
      <c r="H460" s="75" t="s">
        <v>77</v>
      </c>
      <c r="I460" s="85" t="s">
        <v>77</v>
      </c>
      <c r="J460" s="82"/>
      <c r="K460" s="75"/>
      <c r="L460" s="85"/>
      <c r="M460" s="82" t="s">
        <v>75</v>
      </c>
      <c r="N460" s="75" t="s">
        <v>75</v>
      </c>
      <c r="O460" s="75" t="s">
        <v>75</v>
      </c>
      <c r="P460" s="75" t="s">
        <v>75</v>
      </c>
      <c r="Q460" s="410" t="s">
        <v>75</v>
      </c>
    </row>
    <row r="461" spans="1:17" ht="31.35" customHeight="1" x14ac:dyDescent="0.3">
      <c r="A461" s="834"/>
      <c r="B461" s="841"/>
      <c r="C461" s="843"/>
      <c r="D461" s="72" t="s">
        <v>78</v>
      </c>
      <c r="E461" s="82"/>
      <c r="F461" s="83">
        <f>SUM(G461:I461)</f>
        <v>0</v>
      </c>
      <c r="G461" s="212"/>
      <c r="H461" s="75"/>
      <c r="I461" s="85"/>
      <c r="J461" s="82" t="s">
        <v>75</v>
      </c>
      <c r="K461" s="75" t="s">
        <v>75</v>
      </c>
      <c r="L461" s="85" t="s">
        <v>75</v>
      </c>
      <c r="M461" s="82" t="s">
        <v>75</v>
      </c>
      <c r="N461" s="75" t="s">
        <v>75</v>
      </c>
      <c r="O461" s="75" t="s">
        <v>75</v>
      </c>
      <c r="P461" s="75" t="s">
        <v>75</v>
      </c>
      <c r="Q461" s="410" t="s">
        <v>75</v>
      </c>
    </row>
    <row r="462" spans="1:17" ht="31.35" customHeight="1" x14ac:dyDescent="0.3">
      <c r="A462" s="834"/>
      <c r="B462" s="841"/>
      <c r="C462" s="843"/>
      <c r="D462" s="72" t="s">
        <v>79</v>
      </c>
      <c r="E462" s="82">
        <v>100</v>
      </c>
      <c r="F462" s="83">
        <f t="shared" ref="F462:F463" si="163">SUM(M462:Q462)</f>
        <v>25</v>
      </c>
      <c r="G462" s="212" t="s">
        <v>77</v>
      </c>
      <c r="H462" s="75" t="s">
        <v>77</v>
      </c>
      <c r="I462" s="85" t="s">
        <v>77</v>
      </c>
      <c r="J462" s="82" t="s">
        <v>75</v>
      </c>
      <c r="K462" s="75" t="s">
        <v>75</v>
      </c>
      <c r="L462" s="85" t="s">
        <v>75</v>
      </c>
      <c r="M462" s="578"/>
      <c r="N462" s="76">
        <v>2</v>
      </c>
      <c r="O462" s="76">
        <v>20</v>
      </c>
      <c r="P462" s="76">
        <v>3</v>
      </c>
      <c r="Q462" s="410"/>
    </row>
    <row r="463" spans="1:17" ht="31.35" customHeight="1" thickBot="1" x14ac:dyDescent="0.35">
      <c r="A463" s="834"/>
      <c r="B463" s="842"/>
      <c r="C463" s="844"/>
      <c r="D463" s="579" t="s">
        <v>80</v>
      </c>
      <c r="E463" s="103"/>
      <c r="F463" s="104">
        <f t="shared" si="163"/>
        <v>0</v>
      </c>
      <c r="G463" s="105" t="s">
        <v>75</v>
      </c>
      <c r="H463" s="92" t="s">
        <v>75</v>
      </c>
      <c r="I463" s="106" t="s">
        <v>75</v>
      </c>
      <c r="J463" s="103" t="s">
        <v>75</v>
      </c>
      <c r="K463" s="92" t="s">
        <v>77</v>
      </c>
      <c r="L463" s="106" t="s">
        <v>77</v>
      </c>
      <c r="M463" s="103"/>
      <c r="N463" s="92"/>
      <c r="O463" s="92"/>
      <c r="P463" s="92"/>
      <c r="Q463" s="580"/>
    </row>
    <row r="464" spans="1:17" ht="31.35" customHeight="1" x14ac:dyDescent="0.3">
      <c r="A464" s="834"/>
      <c r="B464" s="840" t="s">
        <v>254</v>
      </c>
      <c r="C464" s="735" t="s">
        <v>255</v>
      </c>
      <c r="D464" s="51" t="s">
        <v>74</v>
      </c>
      <c r="E464" s="211"/>
      <c r="F464" s="68">
        <f t="shared" ref="F464:F465" si="164">SUM(J464:L464)</f>
        <v>0</v>
      </c>
      <c r="G464" s="211" t="s">
        <v>75</v>
      </c>
      <c r="H464" s="55" t="s">
        <v>75</v>
      </c>
      <c r="I464" s="70" t="s">
        <v>75</v>
      </c>
      <c r="J464" s="67"/>
      <c r="K464" s="55"/>
      <c r="L464" s="70"/>
      <c r="M464" s="67" t="s">
        <v>75</v>
      </c>
      <c r="N464" s="55" t="s">
        <v>75</v>
      </c>
      <c r="O464" s="55" t="s">
        <v>75</v>
      </c>
      <c r="P464" s="55" t="s">
        <v>75</v>
      </c>
      <c r="Q464" s="438" t="s">
        <v>75</v>
      </c>
    </row>
    <row r="465" spans="1:17" ht="31.35" customHeight="1" x14ac:dyDescent="0.3">
      <c r="A465" s="834"/>
      <c r="B465" s="841"/>
      <c r="C465" s="836"/>
      <c r="D465" s="72" t="s">
        <v>76</v>
      </c>
      <c r="E465" s="212"/>
      <c r="F465" s="83">
        <f t="shared" si="164"/>
        <v>0</v>
      </c>
      <c r="G465" s="212" t="s">
        <v>77</v>
      </c>
      <c r="H465" s="75" t="s">
        <v>77</v>
      </c>
      <c r="I465" s="85" t="s">
        <v>77</v>
      </c>
      <c r="J465" s="82"/>
      <c r="K465" s="75"/>
      <c r="L465" s="85"/>
      <c r="M465" s="82" t="s">
        <v>75</v>
      </c>
      <c r="N465" s="75" t="s">
        <v>75</v>
      </c>
      <c r="O465" s="75" t="s">
        <v>75</v>
      </c>
      <c r="P465" s="75" t="s">
        <v>75</v>
      </c>
      <c r="Q465" s="410" t="s">
        <v>75</v>
      </c>
    </row>
    <row r="466" spans="1:17" ht="31.35" customHeight="1" x14ac:dyDescent="0.3">
      <c r="A466" s="834"/>
      <c r="B466" s="841"/>
      <c r="C466" s="836"/>
      <c r="D466" s="72" t="s">
        <v>78</v>
      </c>
      <c r="E466" s="212"/>
      <c r="F466" s="83">
        <f>SUM(G466:I466)</f>
        <v>0</v>
      </c>
      <c r="G466" s="212"/>
      <c r="H466" s="75"/>
      <c r="I466" s="85"/>
      <c r="J466" s="82" t="s">
        <v>75</v>
      </c>
      <c r="K466" s="75" t="s">
        <v>75</v>
      </c>
      <c r="L466" s="85" t="s">
        <v>75</v>
      </c>
      <c r="M466" s="82" t="s">
        <v>75</v>
      </c>
      <c r="N466" s="75" t="s">
        <v>75</v>
      </c>
      <c r="O466" s="75" t="s">
        <v>75</v>
      </c>
      <c r="P466" s="75" t="s">
        <v>75</v>
      </c>
      <c r="Q466" s="410" t="s">
        <v>75</v>
      </c>
    </row>
    <row r="467" spans="1:17" ht="31.35" customHeight="1" x14ac:dyDescent="0.3">
      <c r="A467" s="834"/>
      <c r="B467" s="841"/>
      <c r="C467" s="836"/>
      <c r="D467" s="72" t="s">
        <v>79</v>
      </c>
      <c r="E467" s="212">
        <v>116</v>
      </c>
      <c r="F467" s="83">
        <f t="shared" ref="F467:F468" si="165">SUM(M467:Q467)</f>
        <v>59</v>
      </c>
      <c r="G467" s="212" t="s">
        <v>77</v>
      </c>
      <c r="H467" s="75" t="s">
        <v>77</v>
      </c>
      <c r="I467" s="85" t="s">
        <v>77</v>
      </c>
      <c r="J467" s="82" t="s">
        <v>75</v>
      </c>
      <c r="K467" s="75" t="s">
        <v>75</v>
      </c>
      <c r="L467" s="85" t="s">
        <v>75</v>
      </c>
      <c r="M467" s="82"/>
      <c r="N467" s="75">
        <v>1</v>
      </c>
      <c r="O467" s="75">
        <v>23</v>
      </c>
      <c r="P467" s="75">
        <v>35</v>
      </c>
      <c r="Q467" s="410"/>
    </row>
    <row r="468" spans="1:17" ht="31.35" customHeight="1" thickBot="1" x14ac:dyDescent="0.35">
      <c r="A468" s="834"/>
      <c r="B468" s="842"/>
      <c r="C468" s="837"/>
      <c r="D468" s="579" t="s">
        <v>80</v>
      </c>
      <c r="E468" s="581"/>
      <c r="F468" s="582">
        <f t="shared" si="165"/>
        <v>0</v>
      </c>
      <c r="G468" s="105" t="s">
        <v>75</v>
      </c>
      <c r="H468" s="92" t="s">
        <v>75</v>
      </c>
      <c r="I468" s="106" t="s">
        <v>75</v>
      </c>
      <c r="J468" s="103" t="s">
        <v>75</v>
      </c>
      <c r="K468" s="92" t="s">
        <v>77</v>
      </c>
      <c r="L468" s="106" t="s">
        <v>77</v>
      </c>
      <c r="M468" s="103"/>
      <c r="N468" s="92"/>
      <c r="O468" s="92"/>
      <c r="P468" s="92"/>
      <c r="Q468" s="580"/>
    </row>
    <row r="469" spans="1:17" ht="31.35" customHeight="1" x14ac:dyDescent="0.3">
      <c r="A469" s="834"/>
      <c r="B469" s="840" t="s">
        <v>256</v>
      </c>
      <c r="C469" s="735" t="s">
        <v>257</v>
      </c>
      <c r="D469" s="51" t="s">
        <v>74</v>
      </c>
      <c r="E469" s="211">
        <v>14.5</v>
      </c>
      <c r="F469" s="68">
        <f t="shared" ref="F469:F470" si="166">SUM(J469:L469)</f>
        <v>11</v>
      </c>
      <c r="G469" s="211" t="s">
        <v>75</v>
      </c>
      <c r="H469" s="55" t="s">
        <v>75</v>
      </c>
      <c r="I469" s="70" t="s">
        <v>75</v>
      </c>
      <c r="J469" s="67">
        <v>0</v>
      </c>
      <c r="K469" s="55">
        <v>11</v>
      </c>
      <c r="L469" s="70">
        <v>0</v>
      </c>
      <c r="M469" s="67" t="s">
        <v>75</v>
      </c>
      <c r="N469" s="55" t="s">
        <v>75</v>
      </c>
      <c r="O469" s="55" t="s">
        <v>75</v>
      </c>
      <c r="P469" s="55" t="s">
        <v>75</v>
      </c>
      <c r="Q469" s="438" t="s">
        <v>75</v>
      </c>
    </row>
    <row r="470" spans="1:17" ht="31.35" customHeight="1" x14ac:dyDescent="0.3">
      <c r="A470" s="834"/>
      <c r="B470" s="841"/>
      <c r="C470" s="836"/>
      <c r="D470" s="72" t="s">
        <v>76</v>
      </c>
      <c r="E470" s="212"/>
      <c r="F470" s="83">
        <f t="shared" si="166"/>
        <v>0</v>
      </c>
      <c r="G470" s="212" t="s">
        <v>77</v>
      </c>
      <c r="H470" s="75" t="s">
        <v>77</v>
      </c>
      <c r="I470" s="85" t="s">
        <v>77</v>
      </c>
      <c r="J470" s="82"/>
      <c r="K470" s="75"/>
      <c r="L470" s="85"/>
      <c r="M470" s="82" t="s">
        <v>75</v>
      </c>
      <c r="N470" s="75" t="s">
        <v>75</v>
      </c>
      <c r="O470" s="75" t="s">
        <v>75</v>
      </c>
      <c r="P470" s="75" t="s">
        <v>75</v>
      </c>
      <c r="Q470" s="410" t="s">
        <v>75</v>
      </c>
    </row>
    <row r="471" spans="1:17" ht="31.35" customHeight="1" x14ac:dyDescent="0.3">
      <c r="A471" s="834"/>
      <c r="B471" s="841"/>
      <c r="C471" s="836"/>
      <c r="D471" s="72" t="s">
        <v>78</v>
      </c>
      <c r="E471" s="212"/>
      <c r="F471" s="83">
        <f>SUM(G471:I471)</f>
        <v>0</v>
      </c>
      <c r="G471" s="212"/>
      <c r="H471" s="75"/>
      <c r="I471" s="85"/>
      <c r="J471" s="82" t="s">
        <v>75</v>
      </c>
      <c r="K471" s="75" t="s">
        <v>75</v>
      </c>
      <c r="L471" s="85" t="s">
        <v>75</v>
      </c>
      <c r="M471" s="82" t="s">
        <v>75</v>
      </c>
      <c r="N471" s="75" t="s">
        <v>75</v>
      </c>
      <c r="O471" s="75" t="s">
        <v>75</v>
      </c>
      <c r="P471" s="75" t="s">
        <v>75</v>
      </c>
      <c r="Q471" s="410" t="s">
        <v>75</v>
      </c>
    </row>
    <row r="472" spans="1:17" ht="31.35" customHeight="1" x14ac:dyDescent="0.3">
      <c r="A472" s="834"/>
      <c r="B472" s="841"/>
      <c r="C472" s="836"/>
      <c r="D472" s="72" t="s">
        <v>79</v>
      </c>
      <c r="E472" s="212"/>
      <c r="F472" s="83">
        <f t="shared" ref="F472:F473" si="167">SUM(M472:Q472)</f>
        <v>0</v>
      </c>
      <c r="G472" s="212" t="s">
        <v>77</v>
      </c>
      <c r="H472" s="75" t="s">
        <v>77</v>
      </c>
      <c r="I472" s="85" t="s">
        <v>77</v>
      </c>
      <c r="J472" s="82" t="s">
        <v>75</v>
      </c>
      <c r="K472" s="75" t="s">
        <v>75</v>
      </c>
      <c r="L472" s="85" t="s">
        <v>75</v>
      </c>
      <c r="M472" s="82"/>
      <c r="N472" s="75"/>
      <c r="O472" s="75"/>
      <c r="P472" s="75"/>
      <c r="Q472" s="410"/>
    </row>
    <row r="473" spans="1:17" ht="31.35" customHeight="1" thickBot="1" x14ac:dyDescent="0.35">
      <c r="A473" s="834"/>
      <c r="B473" s="842"/>
      <c r="C473" s="837"/>
      <c r="D473" s="579" t="s">
        <v>80</v>
      </c>
      <c r="E473" s="105"/>
      <c r="F473" s="104">
        <f t="shared" si="167"/>
        <v>0</v>
      </c>
      <c r="G473" s="105" t="s">
        <v>75</v>
      </c>
      <c r="H473" s="92" t="s">
        <v>75</v>
      </c>
      <c r="I473" s="106" t="s">
        <v>75</v>
      </c>
      <c r="J473" s="103" t="s">
        <v>75</v>
      </c>
      <c r="K473" s="92" t="s">
        <v>77</v>
      </c>
      <c r="L473" s="106" t="s">
        <v>77</v>
      </c>
      <c r="M473" s="103"/>
      <c r="N473" s="92"/>
      <c r="O473" s="92"/>
      <c r="P473" s="92"/>
      <c r="Q473" s="580"/>
    </row>
    <row r="474" spans="1:17" ht="31.35" customHeight="1" x14ac:dyDescent="0.3">
      <c r="A474" s="834"/>
      <c r="B474" s="840" t="s">
        <v>258</v>
      </c>
      <c r="C474" s="735" t="s">
        <v>259</v>
      </c>
      <c r="D474" s="51" t="s">
        <v>74</v>
      </c>
      <c r="E474" s="67"/>
      <c r="F474" s="68">
        <f t="shared" ref="F474:F475" si="168">SUM(J474:L474)</f>
        <v>0</v>
      </c>
      <c r="G474" s="211" t="s">
        <v>75</v>
      </c>
      <c r="H474" s="55" t="s">
        <v>75</v>
      </c>
      <c r="I474" s="70" t="s">
        <v>75</v>
      </c>
      <c r="J474" s="67"/>
      <c r="K474" s="55"/>
      <c r="L474" s="70"/>
      <c r="M474" s="67" t="s">
        <v>75</v>
      </c>
      <c r="N474" s="55" t="s">
        <v>75</v>
      </c>
      <c r="O474" s="55" t="s">
        <v>75</v>
      </c>
      <c r="P474" s="55" t="s">
        <v>75</v>
      </c>
      <c r="Q474" s="438" t="s">
        <v>75</v>
      </c>
    </row>
    <row r="475" spans="1:17" ht="31.35" customHeight="1" x14ac:dyDescent="0.3">
      <c r="A475" s="834"/>
      <c r="B475" s="841"/>
      <c r="C475" s="836"/>
      <c r="D475" s="72" t="s">
        <v>76</v>
      </c>
      <c r="E475" s="82"/>
      <c r="F475" s="83">
        <f t="shared" si="168"/>
        <v>0</v>
      </c>
      <c r="G475" s="212" t="s">
        <v>77</v>
      </c>
      <c r="H475" s="75" t="s">
        <v>77</v>
      </c>
      <c r="I475" s="85" t="s">
        <v>77</v>
      </c>
      <c r="J475" s="82"/>
      <c r="K475" s="75"/>
      <c r="L475" s="85"/>
      <c r="M475" s="82" t="s">
        <v>75</v>
      </c>
      <c r="N475" s="75" t="s">
        <v>75</v>
      </c>
      <c r="O475" s="75" t="s">
        <v>75</v>
      </c>
      <c r="P475" s="75" t="s">
        <v>75</v>
      </c>
      <c r="Q475" s="410" t="s">
        <v>75</v>
      </c>
    </row>
    <row r="476" spans="1:17" ht="31.35" customHeight="1" x14ac:dyDescent="0.3">
      <c r="A476" s="834"/>
      <c r="B476" s="841"/>
      <c r="C476" s="836"/>
      <c r="D476" s="72" t="s">
        <v>78</v>
      </c>
      <c r="E476" s="82"/>
      <c r="F476" s="83">
        <f>SUM(G476:I476)</f>
        <v>0</v>
      </c>
      <c r="G476" s="212"/>
      <c r="H476" s="75"/>
      <c r="I476" s="85"/>
      <c r="J476" s="82" t="s">
        <v>75</v>
      </c>
      <c r="K476" s="75" t="s">
        <v>75</v>
      </c>
      <c r="L476" s="85" t="s">
        <v>75</v>
      </c>
      <c r="M476" s="82" t="s">
        <v>75</v>
      </c>
      <c r="N476" s="75" t="s">
        <v>75</v>
      </c>
      <c r="O476" s="75" t="s">
        <v>75</v>
      </c>
      <c r="P476" s="75" t="s">
        <v>75</v>
      </c>
      <c r="Q476" s="410" t="s">
        <v>75</v>
      </c>
    </row>
    <row r="477" spans="1:17" ht="31.35" customHeight="1" x14ac:dyDescent="0.3">
      <c r="A477" s="834"/>
      <c r="B477" s="841"/>
      <c r="C477" s="836"/>
      <c r="D477" s="72" t="s">
        <v>79</v>
      </c>
      <c r="E477" s="82">
        <v>85.8</v>
      </c>
      <c r="F477" s="83">
        <f t="shared" ref="F477:F478" si="169">SUM(M477:Q477)</f>
        <v>65</v>
      </c>
      <c r="G477" s="212" t="s">
        <v>77</v>
      </c>
      <c r="H477" s="75" t="s">
        <v>77</v>
      </c>
      <c r="I477" s="85" t="s">
        <v>77</v>
      </c>
      <c r="J477" s="82" t="s">
        <v>75</v>
      </c>
      <c r="K477" s="75" t="s">
        <v>75</v>
      </c>
      <c r="L477" s="85" t="s">
        <v>75</v>
      </c>
      <c r="M477" s="578">
        <v>3</v>
      </c>
      <c r="N477" s="76">
        <v>42</v>
      </c>
      <c r="O477" s="76">
        <v>9</v>
      </c>
      <c r="P477" s="76">
        <v>11</v>
      </c>
      <c r="Q477" s="410"/>
    </row>
    <row r="478" spans="1:17" ht="31.35" customHeight="1" thickBot="1" x14ac:dyDescent="0.35">
      <c r="A478" s="834"/>
      <c r="B478" s="842"/>
      <c r="C478" s="837"/>
      <c r="D478" s="579" t="s">
        <v>80</v>
      </c>
      <c r="E478" s="103"/>
      <c r="F478" s="104">
        <f t="shared" si="169"/>
        <v>0</v>
      </c>
      <c r="G478" s="105" t="s">
        <v>75</v>
      </c>
      <c r="H478" s="92" t="s">
        <v>75</v>
      </c>
      <c r="I478" s="106" t="s">
        <v>75</v>
      </c>
      <c r="J478" s="103" t="s">
        <v>75</v>
      </c>
      <c r="K478" s="92" t="s">
        <v>77</v>
      </c>
      <c r="L478" s="106" t="s">
        <v>77</v>
      </c>
      <c r="M478" s="103"/>
      <c r="N478" s="92"/>
      <c r="O478" s="92"/>
      <c r="P478" s="92"/>
      <c r="Q478" s="580"/>
    </row>
    <row r="479" spans="1:17" ht="31.35" customHeight="1" x14ac:dyDescent="0.3">
      <c r="A479" s="834"/>
      <c r="B479" s="840" t="s">
        <v>260</v>
      </c>
      <c r="C479" s="735" t="s">
        <v>261</v>
      </c>
      <c r="D479" s="51" t="s">
        <v>74</v>
      </c>
      <c r="E479" s="211">
        <v>12.3</v>
      </c>
      <c r="F479" s="68">
        <f t="shared" ref="F479:F480" si="170">SUM(J479:L479)</f>
        <v>4</v>
      </c>
      <c r="G479" s="211" t="s">
        <v>75</v>
      </c>
      <c r="H479" s="55" t="s">
        <v>75</v>
      </c>
      <c r="I479" s="70" t="s">
        <v>75</v>
      </c>
      <c r="J479" s="67"/>
      <c r="K479" s="55">
        <v>4</v>
      </c>
      <c r="L479" s="70"/>
      <c r="M479" s="67" t="s">
        <v>75</v>
      </c>
      <c r="N479" s="55" t="s">
        <v>75</v>
      </c>
      <c r="O479" s="55" t="s">
        <v>75</v>
      </c>
      <c r="P479" s="55" t="s">
        <v>75</v>
      </c>
      <c r="Q479" s="438" t="s">
        <v>75</v>
      </c>
    </row>
    <row r="480" spans="1:17" ht="31.35" customHeight="1" x14ac:dyDescent="0.3">
      <c r="A480" s="834"/>
      <c r="B480" s="841"/>
      <c r="C480" s="836"/>
      <c r="D480" s="72" t="s">
        <v>76</v>
      </c>
      <c r="E480" s="212"/>
      <c r="F480" s="83">
        <f t="shared" si="170"/>
        <v>0</v>
      </c>
      <c r="G480" s="212" t="s">
        <v>77</v>
      </c>
      <c r="H480" s="75" t="s">
        <v>77</v>
      </c>
      <c r="I480" s="85" t="s">
        <v>77</v>
      </c>
      <c r="J480" s="82"/>
      <c r="K480" s="75"/>
      <c r="L480" s="85"/>
      <c r="M480" s="82" t="s">
        <v>75</v>
      </c>
      <c r="N480" s="75" t="s">
        <v>75</v>
      </c>
      <c r="O480" s="75" t="s">
        <v>75</v>
      </c>
      <c r="P480" s="75" t="s">
        <v>75</v>
      </c>
      <c r="Q480" s="410" t="s">
        <v>75</v>
      </c>
    </row>
    <row r="481" spans="1:17" ht="31.35" customHeight="1" x14ac:dyDescent="0.3">
      <c r="A481" s="834"/>
      <c r="B481" s="841"/>
      <c r="C481" s="836"/>
      <c r="D481" s="72" t="s">
        <v>78</v>
      </c>
      <c r="E481" s="212"/>
      <c r="F481" s="83">
        <f>SUM(G481:I481)</f>
        <v>0</v>
      </c>
      <c r="G481" s="212"/>
      <c r="H481" s="75"/>
      <c r="I481" s="85"/>
      <c r="J481" s="82" t="s">
        <v>75</v>
      </c>
      <c r="K481" s="75" t="s">
        <v>75</v>
      </c>
      <c r="L481" s="85" t="s">
        <v>75</v>
      </c>
      <c r="M481" s="82" t="s">
        <v>75</v>
      </c>
      <c r="N481" s="75" t="s">
        <v>75</v>
      </c>
      <c r="O481" s="75" t="s">
        <v>75</v>
      </c>
      <c r="P481" s="75" t="s">
        <v>75</v>
      </c>
      <c r="Q481" s="410" t="s">
        <v>75</v>
      </c>
    </row>
    <row r="482" spans="1:17" ht="31.35" customHeight="1" x14ac:dyDescent="0.3">
      <c r="A482" s="834"/>
      <c r="B482" s="841"/>
      <c r="C482" s="836"/>
      <c r="D482" s="72" t="s">
        <v>79</v>
      </c>
      <c r="E482" s="212">
        <v>119</v>
      </c>
      <c r="F482" s="83">
        <f t="shared" ref="F482:F483" si="171">SUM(M482:Q482)</f>
        <v>5</v>
      </c>
      <c r="G482" s="212" t="s">
        <v>77</v>
      </c>
      <c r="H482" s="75" t="s">
        <v>77</v>
      </c>
      <c r="I482" s="85" t="s">
        <v>77</v>
      </c>
      <c r="J482" s="82" t="s">
        <v>75</v>
      </c>
      <c r="K482" s="75" t="s">
        <v>75</v>
      </c>
      <c r="L482" s="85" t="s">
        <v>75</v>
      </c>
      <c r="M482" s="82"/>
      <c r="N482" s="75"/>
      <c r="O482" s="75">
        <v>2</v>
      </c>
      <c r="P482" s="75">
        <v>3</v>
      </c>
      <c r="Q482" s="410"/>
    </row>
    <row r="483" spans="1:17" ht="31.35" customHeight="1" thickBot="1" x14ac:dyDescent="0.35">
      <c r="A483" s="834"/>
      <c r="B483" s="842"/>
      <c r="C483" s="837"/>
      <c r="D483" s="579" t="s">
        <v>80</v>
      </c>
      <c r="E483" s="581"/>
      <c r="F483" s="582">
        <f t="shared" si="171"/>
        <v>0</v>
      </c>
      <c r="G483" s="105" t="s">
        <v>75</v>
      </c>
      <c r="H483" s="92" t="s">
        <v>75</v>
      </c>
      <c r="I483" s="106" t="s">
        <v>75</v>
      </c>
      <c r="J483" s="103" t="s">
        <v>75</v>
      </c>
      <c r="K483" s="92" t="s">
        <v>77</v>
      </c>
      <c r="L483" s="106" t="s">
        <v>77</v>
      </c>
      <c r="M483" s="103"/>
      <c r="N483" s="92"/>
      <c r="O483" s="92"/>
      <c r="P483" s="92"/>
      <c r="Q483" s="580"/>
    </row>
    <row r="484" spans="1:17" ht="31.35" customHeight="1" x14ac:dyDescent="0.3">
      <c r="A484" s="834"/>
      <c r="B484" s="840" t="s">
        <v>262</v>
      </c>
      <c r="C484" s="735" t="s">
        <v>263</v>
      </c>
      <c r="D484" s="51" t="s">
        <v>74</v>
      </c>
      <c r="E484" s="211">
        <v>11</v>
      </c>
      <c r="F484" s="68">
        <f t="shared" ref="F484:F485" si="172">SUM(J484:L484)</f>
        <v>3</v>
      </c>
      <c r="G484" s="211" t="s">
        <v>75</v>
      </c>
      <c r="H484" s="55" t="s">
        <v>75</v>
      </c>
      <c r="I484" s="70" t="s">
        <v>75</v>
      </c>
      <c r="J484" s="67"/>
      <c r="K484" s="55">
        <v>3</v>
      </c>
      <c r="L484" s="70"/>
      <c r="M484" s="67" t="s">
        <v>75</v>
      </c>
      <c r="N484" s="55" t="s">
        <v>75</v>
      </c>
      <c r="O484" s="55" t="s">
        <v>75</v>
      </c>
      <c r="P484" s="55" t="s">
        <v>75</v>
      </c>
      <c r="Q484" s="438" t="s">
        <v>75</v>
      </c>
    </row>
    <row r="485" spans="1:17" ht="31.35" customHeight="1" x14ac:dyDescent="0.3">
      <c r="A485" s="834"/>
      <c r="B485" s="841"/>
      <c r="C485" s="836"/>
      <c r="D485" s="72" t="s">
        <v>76</v>
      </c>
      <c r="E485" s="212"/>
      <c r="F485" s="83">
        <f t="shared" si="172"/>
        <v>0</v>
      </c>
      <c r="G485" s="212" t="s">
        <v>77</v>
      </c>
      <c r="H485" s="75" t="s">
        <v>77</v>
      </c>
      <c r="I485" s="85" t="s">
        <v>77</v>
      </c>
      <c r="J485" s="82"/>
      <c r="K485" s="75"/>
      <c r="L485" s="85"/>
      <c r="M485" s="82" t="s">
        <v>75</v>
      </c>
      <c r="N485" s="75" t="s">
        <v>75</v>
      </c>
      <c r="O485" s="75" t="s">
        <v>75</v>
      </c>
      <c r="P485" s="75" t="s">
        <v>75</v>
      </c>
      <c r="Q485" s="410" t="s">
        <v>75</v>
      </c>
    </row>
    <row r="486" spans="1:17" ht="31.35" customHeight="1" x14ac:dyDescent="0.3">
      <c r="A486" s="834"/>
      <c r="B486" s="841"/>
      <c r="C486" s="836"/>
      <c r="D486" s="72" t="s">
        <v>78</v>
      </c>
      <c r="E486" s="212"/>
      <c r="F486" s="83">
        <f>SUM(G486:I486)</f>
        <v>0</v>
      </c>
      <c r="G486" s="212"/>
      <c r="H486" s="75"/>
      <c r="I486" s="85"/>
      <c r="J486" s="82" t="s">
        <v>75</v>
      </c>
      <c r="K486" s="75" t="s">
        <v>75</v>
      </c>
      <c r="L486" s="85" t="s">
        <v>75</v>
      </c>
      <c r="M486" s="82" t="s">
        <v>75</v>
      </c>
      <c r="N486" s="75" t="s">
        <v>75</v>
      </c>
      <c r="O486" s="75" t="s">
        <v>75</v>
      </c>
      <c r="P486" s="75" t="s">
        <v>75</v>
      </c>
      <c r="Q486" s="410" t="s">
        <v>75</v>
      </c>
    </row>
    <row r="487" spans="1:17" ht="31.35" customHeight="1" x14ac:dyDescent="0.3">
      <c r="A487" s="834"/>
      <c r="B487" s="841"/>
      <c r="C487" s="836"/>
      <c r="D487" s="72" t="s">
        <v>79</v>
      </c>
      <c r="E487" s="212">
        <v>100</v>
      </c>
      <c r="F487" s="83">
        <f t="shared" ref="F487:F488" si="173">SUM(M487:Q487)</f>
        <v>27</v>
      </c>
      <c r="G487" s="212" t="s">
        <v>77</v>
      </c>
      <c r="H487" s="75" t="s">
        <v>77</v>
      </c>
      <c r="I487" s="85" t="s">
        <v>77</v>
      </c>
      <c r="J487" s="82" t="s">
        <v>75</v>
      </c>
      <c r="K487" s="75" t="s">
        <v>75</v>
      </c>
      <c r="L487" s="85" t="s">
        <v>75</v>
      </c>
      <c r="M487" s="82"/>
      <c r="N487" s="75">
        <v>2</v>
      </c>
      <c r="O487" s="75">
        <v>22</v>
      </c>
      <c r="P487" s="75">
        <v>3</v>
      </c>
      <c r="Q487" s="410"/>
    </row>
    <row r="488" spans="1:17" ht="31.35" customHeight="1" thickBot="1" x14ac:dyDescent="0.35">
      <c r="A488" s="834"/>
      <c r="B488" s="842"/>
      <c r="C488" s="837"/>
      <c r="D488" s="579" t="s">
        <v>80</v>
      </c>
      <c r="E488" s="105"/>
      <c r="F488" s="104">
        <f t="shared" si="173"/>
        <v>0</v>
      </c>
      <c r="G488" s="105" t="s">
        <v>75</v>
      </c>
      <c r="H488" s="92" t="s">
        <v>75</v>
      </c>
      <c r="I488" s="106" t="s">
        <v>75</v>
      </c>
      <c r="J488" s="103" t="s">
        <v>75</v>
      </c>
      <c r="K488" s="92" t="s">
        <v>77</v>
      </c>
      <c r="L488" s="106" t="s">
        <v>77</v>
      </c>
      <c r="M488" s="103"/>
      <c r="N488" s="92"/>
      <c r="O488" s="92"/>
      <c r="P488" s="92"/>
      <c r="Q488" s="580"/>
    </row>
    <row r="489" spans="1:17" ht="31.35" customHeight="1" x14ac:dyDescent="0.3">
      <c r="A489" s="834"/>
      <c r="B489" s="840" t="s">
        <v>264</v>
      </c>
      <c r="C489" s="735" t="s">
        <v>265</v>
      </c>
      <c r="D489" s="51" t="s">
        <v>74</v>
      </c>
      <c r="E489" s="67">
        <v>12</v>
      </c>
      <c r="F489" s="68">
        <f t="shared" ref="F489:F490" si="174">SUM(J489:L489)</f>
        <v>14</v>
      </c>
      <c r="G489" s="211" t="s">
        <v>75</v>
      </c>
      <c r="H489" s="55" t="s">
        <v>75</v>
      </c>
      <c r="I489" s="70" t="s">
        <v>75</v>
      </c>
      <c r="J489" s="67">
        <v>2</v>
      </c>
      <c r="K489" s="55">
        <v>12</v>
      </c>
      <c r="L489" s="70"/>
      <c r="M489" s="67" t="s">
        <v>75</v>
      </c>
      <c r="N489" s="55" t="s">
        <v>75</v>
      </c>
      <c r="O489" s="55" t="s">
        <v>75</v>
      </c>
      <c r="P489" s="55" t="s">
        <v>75</v>
      </c>
      <c r="Q489" s="438" t="s">
        <v>75</v>
      </c>
    </row>
    <row r="490" spans="1:17" ht="31.35" customHeight="1" x14ac:dyDescent="0.3">
      <c r="A490" s="834"/>
      <c r="B490" s="841"/>
      <c r="C490" s="836"/>
      <c r="D490" s="72" t="s">
        <v>76</v>
      </c>
      <c r="E490" s="82"/>
      <c r="F490" s="83">
        <f t="shared" si="174"/>
        <v>0</v>
      </c>
      <c r="G490" s="212" t="s">
        <v>77</v>
      </c>
      <c r="H490" s="75" t="s">
        <v>77</v>
      </c>
      <c r="I490" s="85" t="s">
        <v>77</v>
      </c>
      <c r="J490" s="82"/>
      <c r="K490" s="75"/>
      <c r="L490" s="85"/>
      <c r="M490" s="82" t="s">
        <v>75</v>
      </c>
      <c r="N490" s="75" t="s">
        <v>75</v>
      </c>
      <c r="O490" s="75" t="s">
        <v>75</v>
      </c>
      <c r="P490" s="75" t="s">
        <v>75</v>
      </c>
      <c r="Q490" s="410" t="s">
        <v>75</v>
      </c>
    </row>
    <row r="491" spans="1:17" ht="31.35" customHeight="1" x14ac:dyDescent="0.3">
      <c r="A491" s="834"/>
      <c r="B491" s="841"/>
      <c r="C491" s="836"/>
      <c r="D491" s="72" t="s">
        <v>78</v>
      </c>
      <c r="E491" s="82"/>
      <c r="F491" s="83">
        <f>SUM(G491:I491)</f>
        <v>0</v>
      </c>
      <c r="G491" s="212"/>
      <c r="H491" s="75"/>
      <c r="I491" s="85"/>
      <c r="J491" s="82" t="s">
        <v>75</v>
      </c>
      <c r="K491" s="75" t="s">
        <v>75</v>
      </c>
      <c r="L491" s="85" t="s">
        <v>75</v>
      </c>
      <c r="M491" s="82" t="s">
        <v>75</v>
      </c>
      <c r="N491" s="75" t="s">
        <v>75</v>
      </c>
      <c r="O491" s="75" t="s">
        <v>75</v>
      </c>
      <c r="P491" s="75" t="s">
        <v>75</v>
      </c>
      <c r="Q491" s="410" t="s">
        <v>75</v>
      </c>
    </row>
    <row r="492" spans="1:17" ht="31.35" customHeight="1" x14ac:dyDescent="0.3">
      <c r="A492" s="834"/>
      <c r="B492" s="841"/>
      <c r="C492" s="836"/>
      <c r="D492" s="72" t="s">
        <v>79</v>
      </c>
      <c r="E492" s="82">
        <v>100</v>
      </c>
      <c r="F492" s="83">
        <f t="shared" ref="F492:F493" si="175">SUM(M492:Q492)</f>
        <v>21</v>
      </c>
      <c r="G492" s="212" t="s">
        <v>77</v>
      </c>
      <c r="H492" s="75" t="s">
        <v>77</v>
      </c>
      <c r="I492" s="85" t="s">
        <v>77</v>
      </c>
      <c r="J492" s="82" t="s">
        <v>75</v>
      </c>
      <c r="K492" s="75" t="s">
        <v>75</v>
      </c>
      <c r="L492" s="85" t="s">
        <v>75</v>
      </c>
      <c r="M492" s="578"/>
      <c r="N492" s="76">
        <v>3</v>
      </c>
      <c r="O492" s="76">
        <v>12</v>
      </c>
      <c r="P492" s="76">
        <v>6</v>
      </c>
      <c r="Q492" s="410"/>
    </row>
    <row r="493" spans="1:17" ht="31.35" customHeight="1" thickBot="1" x14ac:dyDescent="0.35">
      <c r="A493" s="834"/>
      <c r="B493" s="842"/>
      <c r="C493" s="837"/>
      <c r="D493" s="579" t="s">
        <v>80</v>
      </c>
      <c r="E493" s="103"/>
      <c r="F493" s="104">
        <f t="shared" si="175"/>
        <v>0</v>
      </c>
      <c r="G493" s="105" t="s">
        <v>75</v>
      </c>
      <c r="H493" s="92" t="s">
        <v>75</v>
      </c>
      <c r="I493" s="106" t="s">
        <v>75</v>
      </c>
      <c r="J493" s="103" t="s">
        <v>75</v>
      </c>
      <c r="K493" s="92" t="s">
        <v>77</v>
      </c>
      <c r="L493" s="106" t="s">
        <v>77</v>
      </c>
      <c r="M493" s="103"/>
      <c r="N493" s="92"/>
      <c r="O493" s="92" t="s">
        <v>75</v>
      </c>
      <c r="P493" s="92"/>
      <c r="Q493" s="580"/>
    </row>
    <row r="494" spans="1:17" ht="31.35" customHeight="1" x14ac:dyDescent="0.3">
      <c r="A494" s="834"/>
      <c r="B494" s="840" t="s">
        <v>266</v>
      </c>
      <c r="C494" s="857">
        <v>13821460</v>
      </c>
      <c r="D494" s="51" t="s">
        <v>74</v>
      </c>
      <c r="E494" s="211"/>
      <c r="F494" s="68">
        <f t="shared" ref="F494:F495" si="176">SUM(J494:L494)</f>
        <v>0</v>
      </c>
      <c r="G494" s="211" t="s">
        <v>75</v>
      </c>
      <c r="H494" s="55" t="s">
        <v>75</v>
      </c>
      <c r="I494" s="70" t="s">
        <v>75</v>
      </c>
      <c r="J494" s="67"/>
      <c r="K494" s="55"/>
      <c r="L494" s="70"/>
      <c r="M494" s="67" t="s">
        <v>75</v>
      </c>
      <c r="N494" s="55" t="s">
        <v>75</v>
      </c>
      <c r="O494" s="55" t="s">
        <v>75</v>
      </c>
      <c r="P494" s="55" t="s">
        <v>75</v>
      </c>
      <c r="Q494" s="438" t="s">
        <v>75</v>
      </c>
    </row>
    <row r="495" spans="1:17" ht="31.35" customHeight="1" x14ac:dyDescent="0.3">
      <c r="A495" s="834"/>
      <c r="B495" s="841"/>
      <c r="C495" s="858"/>
      <c r="D495" s="72" t="s">
        <v>76</v>
      </c>
      <c r="E495" s="212"/>
      <c r="F495" s="83">
        <f t="shared" si="176"/>
        <v>0</v>
      </c>
      <c r="G495" s="212" t="s">
        <v>77</v>
      </c>
      <c r="H495" s="75" t="s">
        <v>77</v>
      </c>
      <c r="I495" s="85" t="s">
        <v>77</v>
      </c>
      <c r="J495" s="82"/>
      <c r="K495" s="75"/>
      <c r="L495" s="85"/>
      <c r="M495" s="82" t="s">
        <v>75</v>
      </c>
      <c r="N495" s="75" t="s">
        <v>75</v>
      </c>
      <c r="O495" s="75" t="s">
        <v>75</v>
      </c>
      <c r="P495" s="75" t="s">
        <v>75</v>
      </c>
      <c r="Q495" s="410" t="s">
        <v>75</v>
      </c>
    </row>
    <row r="496" spans="1:17" ht="31.35" customHeight="1" x14ac:dyDescent="0.3">
      <c r="A496" s="834"/>
      <c r="B496" s="841"/>
      <c r="C496" s="858"/>
      <c r="D496" s="72" t="s">
        <v>78</v>
      </c>
      <c r="E496" s="212"/>
      <c r="F496" s="83">
        <f>SUM(G496:I496)</f>
        <v>0</v>
      </c>
      <c r="G496" s="212"/>
      <c r="H496" s="75"/>
      <c r="I496" s="85"/>
      <c r="J496" s="82" t="s">
        <v>75</v>
      </c>
      <c r="K496" s="75" t="s">
        <v>75</v>
      </c>
      <c r="L496" s="85" t="s">
        <v>75</v>
      </c>
      <c r="M496" s="82" t="s">
        <v>75</v>
      </c>
      <c r="N496" s="75" t="s">
        <v>75</v>
      </c>
      <c r="O496" s="75" t="s">
        <v>75</v>
      </c>
      <c r="P496" s="75" t="s">
        <v>75</v>
      </c>
      <c r="Q496" s="410" t="s">
        <v>75</v>
      </c>
    </row>
    <row r="497" spans="1:17" ht="31.35" customHeight="1" x14ac:dyDescent="0.3">
      <c r="A497" s="834"/>
      <c r="B497" s="841"/>
      <c r="C497" s="858"/>
      <c r="D497" s="72" t="s">
        <v>79</v>
      </c>
      <c r="E497" s="212">
        <v>105</v>
      </c>
      <c r="F497" s="83">
        <f t="shared" ref="F497:F498" si="177">SUM(M497:Q497)</f>
        <v>9</v>
      </c>
      <c r="G497" s="212" t="s">
        <v>77</v>
      </c>
      <c r="H497" s="75" t="s">
        <v>77</v>
      </c>
      <c r="I497" s="85" t="s">
        <v>77</v>
      </c>
      <c r="J497" s="82" t="s">
        <v>75</v>
      </c>
      <c r="K497" s="75" t="s">
        <v>75</v>
      </c>
      <c r="L497" s="85" t="s">
        <v>75</v>
      </c>
      <c r="M497" s="82"/>
      <c r="N497" s="75">
        <v>3</v>
      </c>
      <c r="O497" s="75">
        <v>3</v>
      </c>
      <c r="P497" s="75">
        <v>2</v>
      </c>
      <c r="Q497" s="410">
        <v>1</v>
      </c>
    </row>
    <row r="498" spans="1:17" ht="31.35" customHeight="1" thickBot="1" x14ac:dyDescent="0.35">
      <c r="A498" s="834"/>
      <c r="B498" s="842"/>
      <c r="C498" s="859"/>
      <c r="D498" s="579" t="s">
        <v>80</v>
      </c>
      <c r="E498" s="581"/>
      <c r="F498" s="582">
        <f t="shared" si="177"/>
        <v>0</v>
      </c>
      <c r="G498" s="105" t="s">
        <v>75</v>
      </c>
      <c r="H498" s="92" t="s">
        <v>75</v>
      </c>
      <c r="I498" s="106" t="s">
        <v>75</v>
      </c>
      <c r="J498" s="103" t="s">
        <v>75</v>
      </c>
      <c r="K498" s="92" t="s">
        <v>77</v>
      </c>
      <c r="L498" s="106" t="s">
        <v>77</v>
      </c>
      <c r="M498" s="103"/>
      <c r="N498" s="92"/>
      <c r="O498" s="92"/>
      <c r="P498" s="92"/>
      <c r="Q498" s="580"/>
    </row>
    <row r="499" spans="1:17" ht="31.35" customHeight="1" x14ac:dyDescent="0.3">
      <c r="A499" s="834"/>
      <c r="B499" s="840" t="s">
        <v>267</v>
      </c>
      <c r="C499" s="735" t="s">
        <v>268</v>
      </c>
      <c r="D499" s="51" t="s">
        <v>74</v>
      </c>
      <c r="E499" s="211">
        <v>4</v>
      </c>
      <c r="F499" s="68">
        <f t="shared" ref="F499:F500" si="178">SUM(J499:L499)</f>
        <v>11</v>
      </c>
      <c r="G499" s="211" t="s">
        <v>75</v>
      </c>
      <c r="H499" s="55" t="s">
        <v>75</v>
      </c>
      <c r="I499" s="70" t="s">
        <v>75</v>
      </c>
      <c r="J499" s="67">
        <v>7</v>
      </c>
      <c r="K499" s="55">
        <v>4</v>
      </c>
      <c r="L499" s="70"/>
      <c r="M499" s="67" t="s">
        <v>75</v>
      </c>
      <c r="N499" s="55" t="s">
        <v>75</v>
      </c>
      <c r="O499" s="55" t="s">
        <v>75</v>
      </c>
      <c r="P499" s="55" t="s">
        <v>75</v>
      </c>
      <c r="Q499" s="438" t="s">
        <v>75</v>
      </c>
    </row>
    <row r="500" spans="1:17" ht="31.35" customHeight="1" x14ac:dyDescent="0.3">
      <c r="A500" s="834"/>
      <c r="B500" s="841"/>
      <c r="C500" s="836"/>
      <c r="D500" s="72" t="s">
        <v>76</v>
      </c>
      <c r="E500" s="212"/>
      <c r="F500" s="83">
        <f t="shared" si="178"/>
        <v>0</v>
      </c>
      <c r="G500" s="212" t="s">
        <v>77</v>
      </c>
      <c r="H500" s="75" t="s">
        <v>77</v>
      </c>
      <c r="I500" s="85" t="s">
        <v>77</v>
      </c>
      <c r="J500" s="82"/>
      <c r="K500" s="75"/>
      <c r="L500" s="85"/>
      <c r="M500" s="82" t="s">
        <v>75</v>
      </c>
      <c r="N500" s="75" t="s">
        <v>75</v>
      </c>
      <c r="O500" s="75" t="s">
        <v>75</v>
      </c>
      <c r="P500" s="75" t="s">
        <v>75</v>
      </c>
      <c r="Q500" s="410" t="s">
        <v>75</v>
      </c>
    </row>
    <row r="501" spans="1:17" ht="31.35" customHeight="1" x14ac:dyDescent="0.3">
      <c r="A501" s="834"/>
      <c r="B501" s="841"/>
      <c r="C501" s="836"/>
      <c r="D501" s="72" t="s">
        <v>78</v>
      </c>
      <c r="E501" s="212"/>
      <c r="F501" s="83">
        <f>SUM(G501:I501)</f>
        <v>0</v>
      </c>
      <c r="G501" s="212"/>
      <c r="H501" s="75"/>
      <c r="I501" s="85"/>
      <c r="J501" s="82" t="s">
        <v>75</v>
      </c>
      <c r="K501" s="75" t="s">
        <v>75</v>
      </c>
      <c r="L501" s="85" t="s">
        <v>75</v>
      </c>
      <c r="M501" s="82" t="s">
        <v>75</v>
      </c>
      <c r="N501" s="75" t="s">
        <v>75</v>
      </c>
      <c r="O501" s="75" t="s">
        <v>75</v>
      </c>
      <c r="P501" s="75" t="s">
        <v>75</v>
      </c>
      <c r="Q501" s="410" t="s">
        <v>75</v>
      </c>
    </row>
    <row r="502" spans="1:17" ht="31.35" customHeight="1" x14ac:dyDescent="0.3">
      <c r="A502" s="834"/>
      <c r="B502" s="841"/>
      <c r="C502" s="836"/>
      <c r="D502" s="72" t="s">
        <v>79</v>
      </c>
      <c r="E502" s="212">
        <v>110</v>
      </c>
      <c r="F502" s="83">
        <f t="shared" ref="F502:F503" si="179">SUM(M502:Q502)</f>
        <v>73</v>
      </c>
      <c r="G502" s="212" t="s">
        <v>77</v>
      </c>
      <c r="H502" s="75" t="s">
        <v>77</v>
      </c>
      <c r="I502" s="85" t="s">
        <v>77</v>
      </c>
      <c r="J502" s="82" t="s">
        <v>75</v>
      </c>
      <c r="K502" s="75" t="s">
        <v>75</v>
      </c>
      <c r="L502" s="85" t="s">
        <v>75</v>
      </c>
      <c r="M502" s="82">
        <v>21</v>
      </c>
      <c r="N502" s="75">
        <v>12</v>
      </c>
      <c r="O502" s="75">
        <v>16</v>
      </c>
      <c r="P502" s="75">
        <v>16</v>
      </c>
      <c r="Q502" s="410">
        <v>8</v>
      </c>
    </row>
    <row r="503" spans="1:17" ht="31.35" customHeight="1" thickBot="1" x14ac:dyDescent="0.35">
      <c r="A503" s="834"/>
      <c r="B503" s="842"/>
      <c r="C503" s="837"/>
      <c r="D503" s="579" t="s">
        <v>80</v>
      </c>
      <c r="E503" s="105"/>
      <c r="F503" s="104">
        <f t="shared" si="179"/>
        <v>0</v>
      </c>
      <c r="G503" s="105" t="s">
        <v>75</v>
      </c>
      <c r="H503" s="92" t="s">
        <v>75</v>
      </c>
      <c r="I503" s="106" t="s">
        <v>75</v>
      </c>
      <c r="J503" s="103" t="s">
        <v>75</v>
      </c>
      <c r="K503" s="92" t="s">
        <v>77</v>
      </c>
      <c r="L503" s="106" t="s">
        <v>77</v>
      </c>
      <c r="M503" s="103"/>
      <c r="N503" s="92"/>
      <c r="O503" s="92"/>
      <c r="P503" s="92"/>
      <c r="Q503" s="580"/>
    </row>
    <row r="504" spans="1:17" ht="31.35" customHeight="1" x14ac:dyDescent="0.3">
      <c r="A504" s="834"/>
      <c r="B504" s="840" t="s">
        <v>269</v>
      </c>
      <c r="C504" s="735" t="s">
        <v>270</v>
      </c>
      <c r="D504" s="51" t="s">
        <v>74</v>
      </c>
      <c r="E504" s="67"/>
      <c r="F504" s="68">
        <f t="shared" ref="F504:F505" si="180">SUM(J504:L504)</f>
        <v>0</v>
      </c>
      <c r="G504" s="211" t="s">
        <v>75</v>
      </c>
      <c r="H504" s="55" t="s">
        <v>75</v>
      </c>
      <c r="I504" s="70" t="s">
        <v>75</v>
      </c>
      <c r="J504" s="67"/>
      <c r="K504" s="55"/>
      <c r="L504" s="70"/>
      <c r="M504" s="67" t="s">
        <v>75</v>
      </c>
      <c r="N504" s="55" t="s">
        <v>75</v>
      </c>
      <c r="O504" s="55" t="s">
        <v>75</v>
      </c>
      <c r="P504" s="55" t="s">
        <v>75</v>
      </c>
      <c r="Q504" s="438" t="s">
        <v>75</v>
      </c>
    </row>
    <row r="505" spans="1:17" ht="31.35" customHeight="1" x14ac:dyDescent="0.3">
      <c r="A505" s="834"/>
      <c r="B505" s="841"/>
      <c r="C505" s="836"/>
      <c r="D505" s="72" t="s">
        <v>76</v>
      </c>
      <c r="E505" s="82"/>
      <c r="F505" s="83">
        <f t="shared" si="180"/>
        <v>0</v>
      </c>
      <c r="G505" s="212" t="s">
        <v>77</v>
      </c>
      <c r="H505" s="75" t="s">
        <v>77</v>
      </c>
      <c r="I505" s="85" t="s">
        <v>77</v>
      </c>
      <c r="J505" s="82"/>
      <c r="K505" s="75"/>
      <c r="L505" s="85"/>
      <c r="M505" s="82" t="s">
        <v>75</v>
      </c>
      <c r="N505" s="75" t="s">
        <v>75</v>
      </c>
      <c r="O505" s="75" t="s">
        <v>75</v>
      </c>
      <c r="P505" s="75" t="s">
        <v>75</v>
      </c>
      <c r="Q505" s="410" t="s">
        <v>75</v>
      </c>
    </row>
    <row r="506" spans="1:17" ht="31.35" customHeight="1" x14ac:dyDescent="0.3">
      <c r="A506" s="834"/>
      <c r="B506" s="841"/>
      <c r="C506" s="836"/>
      <c r="D506" s="72" t="s">
        <v>78</v>
      </c>
      <c r="E506" s="82"/>
      <c r="F506" s="83">
        <f>SUM(G506:I506)</f>
        <v>0</v>
      </c>
      <c r="G506" s="212"/>
      <c r="H506" s="75"/>
      <c r="I506" s="85"/>
      <c r="J506" s="82" t="s">
        <v>75</v>
      </c>
      <c r="K506" s="75" t="s">
        <v>75</v>
      </c>
      <c r="L506" s="85" t="s">
        <v>75</v>
      </c>
      <c r="M506" s="82" t="s">
        <v>75</v>
      </c>
      <c r="N506" s="75" t="s">
        <v>75</v>
      </c>
      <c r="O506" s="75" t="s">
        <v>75</v>
      </c>
      <c r="P506" s="75" t="s">
        <v>75</v>
      </c>
      <c r="Q506" s="410" t="s">
        <v>75</v>
      </c>
    </row>
    <row r="507" spans="1:17" ht="31.35" customHeight="1" x14ac:dyDescent="0.3">
      <c r="A507" s="834"/>
      <c r="B507" s="841"/>
      <c r="C507" s="836"/>
      <c r="D507" s="72" t="s">
        <v>79</v>
      </c>
      <c r="E507" s="82">
        <v>95</v>
      </c>
      <c r="F507" s="83">
        <f t="shared" ref="F507:F508" si="181">SUM(M507:Q507)</f>
        <v>134</v>
      </c>
      <c r="G507" s="212" t="s">
        <v>77</v>
      </c>
      <c r="H507" s="75" t="s">
        <v>77</v>
      </c>
      <c r="I507" s="85" t="s">
        <v>77</v>
      </c>
      <c r="J507" s="82" t="s">
        <v>75</v>
      </c>
      <c r="K507" s="75" t="s">
        <v>75</v>
      </c>
      <c r="L507" s="85" t="s">
        <v>75</v>
      </c>
      <c r="M507" s="578">
        <v>17</v>
      </c>
      <c r="N507" s="76">
        <v>44</v>
      </c>
      <c r="O507" s="76">
        <v>46</v>
      </c>
      <c r="P507" s="76">
        <v>19</v>
      </c>
      <c r="Q507" s="410">
        <v>8</v>
      </c>
    </row>
    <row r="508" spans="1:17" ht="31.35" customHeight="1" thickBot="1" x14ac:dyDescent="0.35">
      <c r="A508" s="834"/>
      <c r="B508" s="842"/>
      <c r="C508" s="837"/>
      <c r="D508" s="579" t="s">
        <v>80</v>
      </c>
      <c r="E508" s="103"/>
      <c r="F508" s="104">
        <f t="shared" si="181"/>
        <v>0</v>
      </c>
      <c r="G508" s="105" t="s">
        <v>75</v>
      </c>
      <c r="H508" s="92" t="s">
        <v>75</v>
      </c>
      <c r="I508" s="106" t="s">
        <v>75</v>
      </c>
      <c r="J508" s="103" t="s">
        <v>75</v>
      </c>
      <c r="K508" s="92" t="s">
        <v>77</v>
      </c>
      <c r="L508" s="106" t="s">
        <v>77</v>
      </c>
      <c r="M508" s="103"/>
      <c r="N508" s="92"/>
      <c r="O508" s="92"/>
      <c r="P508" s="92"/>
      <c r="Q508" s="580"/>
    </row>
    <row r="509" spans="1:17" ht="31.35" customHeight="1" x14ac:dyDescent="0.3">
      <c r="A509" s="834"/>
      <c r="B509" s="840" t="s">
        <v>271</v>
      </c>
      <c r="C509" s="735" t="s">
        <v>272</v>
      </c>
      <c r="D509" s="51" t="s">
        <v>74</v>
      </c>
      <c r="E509" s="211"/>
      <c r="F509" s="68">
        <f t="shared" ref="F509:F510" si="182">SUM(J509:L509)</f>
        <v>0</v>
      </c>
      <c r="G509" s="211" t="s">
        <v>75</v>
      </c>
      <c r="H509" s="55" t="s">
        <v>75</v>
      </c>
      <c r="I509" s="70" t="s">
        <v>75</v>
      </c>
      <c r="J509" s="67"/>
      <c r="K509" s="55"/>
      <c r="L509" s="70"/>
      <c r="M509" s="67" t="s">
        <v>75</v>
      </c>
      <c r="N509" s="55" t="s">
        <v>75</v>
      </c>
      <c r="O509" s="55" t="s">
        <v>75</v>
      </c>
      <c r="P509" s="55" t="s">
        <v>75</v>
      </c>
      <c r="Q509" s="438" t="s">
        <v>75</v>
      </c>
    </row>
    <row r="510" spans="1:17" ht="31.35" customHeight="1" x14ac:dyDescent="0.3">
      <c r="A510" s="834"/>
      <c r="B510" s="841"/>
      <c r="C510" s="836"/>
      <c r="D510" s="72" t="s">
        <v>76</v>
      </c>
      <c r="E510" s="212"/>
      <c r="F510" s="83">
        <f t="shared" si="182"/>
        <v>0</v>
      </c>
      <c r="G510" s="212" t="s">
        <v>77</v>
      </c>
      <c r="H510" s="75" t="s">
        <v>77</v>
      </c>
      <c r="I510" s="85" t="s">
        <v>77</v>
      </c>
      <c r="J510" s="82"/>
      <c r="K510" s="75"/>
      <c r="L510" s="85"/>
      <c r="M510" s="82" t="s">
        <v>75</v>
      </c>
      <c r="N510" s="75" t="s">
        <v>75</v>
      </c>
      <c r="O510" s="75" t="s">
        <v>75</v>
      </c>
      <c r="P510" s="75" t="s">
        <v>75</v>
      </c>
      <c r="Q510" s="410" t="s">
        <v>75</v>
      </c>
    </row>
    <row r="511" spans="1:17" ht="31.35" customHeight="1" x14ac:dyDescent="0.3">
      <c r="A511" s="834"/>
      <c r="B511" s="841"/>
      <c r="C511" s="836"/>
      <c r="D511" s="72" t="s">
        <v>78</v>
      </c>
      <c r="E511" s="212"/>
      <c r="F511" s="83">
        <f>SUM(G511:I511)</f>
        <v>0</v>
      </c>
      <c r="G511" s="212"/>
      <c r="H511" s="75"/>
      <c r="I511" s="85"/>
      <c r="J511" s="82" t="s">
        <v>75</v>
      </c>
      <c r="K511" s="75" t="s">
        <v>75</v>
      </c>
      <c r="L511" s="85" t="s">
        <v>75</v>
      </c>
      <c r="M511" s="82" t="s">
        <v>75</v>
      </c>
      <c r="N511" s="75" t="s">
        <v>75</v>
      </c>
      <c r="O511" s="75" t="s">
        <v>75</v>
      </c>
      <c r="P511" s="75" t="s">
        <v>75</v>
      </c>
      <c r="Q511" s="410" t="s">
        <v>75</v>
      </c>
    </row>
    <row r="512" spans="1:17" ht="31.35" customHeight="1" x14ac:dyDescent="0.3">
      <c r="A512" s="834"/>
      <c r="B512" s="841"/>
      <c r="C512" s="836"/>
      <c r="D512" s="72" t="s">
        <v>79</v>
      </c>
      <c r="E512" s="212">
        <v>50</v>
      </c>
      <c r="F512" s="83">
        <f t="shared" ref="F512:F513" si="183">SUM(M512:Q512)</f>
        <v>2</v>
      </c>
      <c r="G512" s="212" t="s">
        <v>77</v>
      </c>
      <c r="H512" s="75" t="s">
        <v>77</v>
      </c>
      <c r="I512" s="85" t="s">
        <v>77</v>
      </c>
      <c r="J512" s="82" t="s">
        <v>75</v>
      </c>
      <c r="K512" s="75" t="s">
        <v>75</v>
      </c>
      <c r="L512" s="85" t="s">
        <v>75</v>
      </c>
      <c r="M512" s="82">
        <v>2</v>
      </c>
      <c r="N512" s="75"/>
      <c r="O512" s="75"/>
      <c r="P512" s="75"/>
      <c r="Q512" s="410"/>
    </row>
    <row r="513" spans="1:17" ht="31.35" customHeight="1" thickBot="1" x14ac:dyDescent="0.35">
      <c r="A513" s="835"/>
      <c r="B513" s="842"/>
      <c r="C513" s="837"/>
      <c r="D513" s="579" t="s">
        <v>80</v>
      </c>
      <c r="E513" s="581"/>
      <c r="F513" s="582">
        <f t="shared" si="183"/>
        <v>0</v>
      </c>
      <c r="G513" s="105" t="s">
        <v>75</v>
      </c>
      <c r="H513" s="92" t="s">
        <v>75</v>
      </c>
      <c r="I513" s="106" t="s">
        <v>75</v>
      </c>
      <c r="J513" s="103" t="s">
        <v>75</v>
      </c>
      <c r="K513" s="92" t="s">
        <v>77</v>
      </c>
      <c r="L513" s="106" t="s">
        <v>77</v>
      </c>
      <c r="M513" s="103"/>
      <c r="N513" s="92"/>
      <c r="O513" s="92"/>
      <c r="P513" s="92"/>
      <c r="Q513" s="580"/>
    </row>
    <row r="514" spans="1:17" ht="31.35" customHeight="1" x14ac:dyDescent="0.3">
      <c r="A514" s="713" t="s">
        <v>273</v>
      </c>
      <c r="B514" s="840" t="s">
        <v>274</v>
      </c>
      <c r="C514" s="743">
        <v>43443757</v>
      </c>
      <c r="D514" s="51" t="s">
        <v>74</v>
      </c>
      <c r="E514" s="211">
        <v>10</v>
      </c>
      <c r="F514" s="68">
        <f t="shared" ref="F514:F515" si="184">SUM(J514:L514)</f>
        <v>48</v>
      </c>
      <c r="G514" s="211" t="s">
        <v>75</v>
      </c>
      <c r="H514" s="55" t="s">
        <v>75</v>
      </c>
      <c r="I514" s="70" t="s">
        <v>75</v>
      </c>
      <c r="J514" s="67">
        <v>10</v>
      </c>
      <c r="K514" s="55">
        <v>37</v>
      </c>
      <c r="L514" s="70">
        <v>1</v>
      </c>
      <c r="M514" s="67" t="s">
        <v>75</v>
      </c>
      <c r="N514" s="55" t="s">
        <v>75</v>
      </c>
      <c r="O514" s="55" t="s">
        <v>75</v>
      </c>
      <c r="P514" s="55" t="s">
        <v>75</v>
      </c>
      <c r="Q514" s="438" t="s">
        <v>75</v>
      </c>
    </row>
    <row r="515" spans="1:17" ht="31.35" customHeight="1" x14ac:dyDescent="0.3">
      <c r="A515" s="834"/>
      <c r="B515" s="841"/>
      <c r="C515" s="855"/>
      <c r="D515" s="72" t="s">
        <v>76</v>
      </c>
      <c r="E515" s="212"/>
      <c r="F515" s="83">
        <f t="shared" si="184"/>
        <v>0</v>
      </c>
      <c r="G515" s="212" t="s">
        <v>77</v>
      </c>
      <c r="H515" s="75" t="s">
        <v>77</v>
      </c>
      <c r="I515" s="85" t="s">
        <v>77</v>
      </c>
      <c r="J515" s="82"/>
      <c r="K515" s="75"/>
      <c r="L515" s="85"/>
      <c r="M515" s="82" t="s">
        <v>75</v>
      </c>
      <c r="N515" s="75" t="s">
        <v>75</v>
      </c>
      <c r="O515" s="75" t="s">
        <v>75</v>
      </c>
      <c r="P515" s="75" t="s">
        <v>75</v>
      </c>
      <c r="Q515" s="410" t="s">
        <v>75</v>
      </c>
    </row>
    <row r="516" spans="1:17" ht="31.35" customHeight="1" x14ac:dyDescent="0.3">
      <c r="A516" s="834"/>
      <c r="B516" s="841"/>
      <c r="C516" s="855"/>
      <c r="D516" s="72" t="s">
        <v>78</v>
      </c>
      <c r="E516" s="212"/>
      <c r="F516" s="83">
        <f>SUM(G516:I516)</f>
        <v>0</v>
      </c>
      <c r="G516" s="212"/>
      <c r="H516" s="75"/>
      <c r="I516" s="85"/>
      <c r="J516" s="82" t="s">
        <v>75</v>
      </c>
      <c r="K516" s="75" t="s">
        <v>75</v>
      </c>
      <c r="L516" s="85" t="s">
        <v>75</v>
      </c>
      <c r="M516" s="82" t="s">
        <v>75</v>
      </c>
      <c r="N516" s="75" t="s">
        <v>75</v>
      </c>
      <c r="O516" s="75" t="s">
        <v>75</v>
      </c>
      <c r="P516" s="75" t="s">
        <v>75</v>
      </c>
      <c r="Q516" s="410" t="s">
        <v>75</v>
      </c>
    </row>
    <row r="517" spans="1:17" ht="31.35" customHeight="1" x14ac:dyDescent="0.3">
      <c r="A517" s="834"/>
      <c r="B517" s="841"/>
      <c r="C517" s="855"/>
      <c r="D517" s="72" t="s">
        <v>79</v>
      </c>
      <c r="E517" s="212"/>
      <c r="F517" s="83">
        <f t="shared" ref="F517:F518" si="185">SUM(M517:Q517)</f>
        <v>0</v>
      </c>
      <c r="G517" s="212" t="s">
        <v>77</v>
      </c>
      <c r="H517" s="75" t="s">
        <v>77</v>
      </c>
      <c r="I517" s="85" t="s">
        <v>77</v>
      </c>
      <c r="J517" s="82" t="s">
        <v>75</v>
      </c>
      <c r="K517" s="75" t="s">
        <v>75</v>
      </c>
      <c r="L517" s="85" t="s">
        <v>75</v>
      </c>
      <c r="M517" s="82"/>
      <c r="N517" s="75"/>
      <c r="O517" s="75"/>
      <c r="P517" s="75"/>
      <c r="Q517" s="410"/>
    </row>
    <row r="518" spans="1:17" ht="31.35" customHeight="1" thickBot="1" x14ac:dyDescent="0.35">
      <c r="A518" s="834"/>
      <c r="B518" s="842"/>
      <c r="C518" s="856"/>
      <c r="D518" s="579" t="s">
        <v>80</v>
      </c>
      <c r="E518" s="105"/>
      <c r="F518" s="104">
        <f t="shared" si="185"/>
        <v>0</v>
      </c>
      <c r="G518" s="105" t="s">
        <v>75</v>
      </c>
      <c r="H518" s="92" t="s">
        <v>75</v>
      </c>
      <c r="I518" s="106" t="s">
        <v>75</v>
      </c>
      <c r="J518" s="103" t="s">
        <v>75</v>
      </c>
      <c r="K518" s="92" t="s">
        <v>77</v>
      </c>
      <c r="L518" s="106" t="s">
        <v>77</v>
      </c>
      <c r="M518" s="103"/>
      <c r="N518" s="92"/>
      <c r="O518" s="92"/>
      <c r="P518" s="92"/>
      <c r="Q518" s="580"/>
    </row>
    <row r="519" spans="1:17" ht="31.35" customHeight="1" x14ac:dyDescent="0.3">
      <c r="A519" s="834"/>
      <c r="B519" s="840" t="s">
        <v>274</v>
      </c>
      <c r="C519" s="726">
        <v>43443757</v>
      </c>
      <c r="D519" s="51" t="s">
        <v>74</v>
      </c>
      <c r="E519" s="67"/>
      <c r="F519" s="68">
        <f t="shared" ref="F519:F520" si="186">SUM(J519:L519)</f>
        <v>0</v>
      </c>
      <c r="G519" s="211" t="s">
        <v>75</v>
      </c>
      <c r="H519" s="55" t="s">
        <v>75</v>
      </c>
      <c r="I519" s="70" t="s">
        <v>75</v>
      </c>
      <c r="J519" s="67"/>
      <c r="K519" s="55"/>
      <c r="L519" s="70"/>
      <c r="M519" s="67" t="s">
        <v>75</v>
      </c>
      <c r="N519" s="55" t="s">
        <v>75</v>
      </c>
      <c r="O519" s="55" t="s">
        <v>75</v>
      </c>
      <c r="P519" s="55" t="s">
        <v>75</v>
      </c>
      <c r="Q519" s="438" t="s">
        <v>75</v>
      </c>
    </row>
    <row r="520" spans="1:17" ht="31.35" customHeight="1" x14ac:dyDescent="0.3">
      <c r="A520" s="834"/>
      <c r="B520" s="841"/>
      <c r="C520" s="853"/>
      <c r="D520" s="72" t="s">
        <v>76</v>
      </c>
      <c r="E520" s="82"/>
      <c r="F520" s="83">
        <f t="shared" si="186"/>
        <v>0</v>
      </c>
      <c r="G520" s="212" t="s">
        <v>77</v>
      </c>
      <c r="H520" s="75" t="s">
        <v>77</v>
      </c>
      <c r="I520" s="85" t="s">
        <v>77</v>
      </c>
      <c r="J520" s="82"/>
      <c r="K520" s="75"/>
      <c r="L520" s="85"/>
      <c r="M520" s="82" t="s">
        <v>75</v>
      </c>
      <c r="N520" s="75" t="s">
        <v>75</v>
      </c>
      <c r="O520" s="75" t="s">
        <v>75</v>
      </c>
      <c r="P520" s="75" t="s">
        <v>75</v>
      </c>
      <c r="Q520" s="410" t="s">
        <v>75</v>
      </c>
    </row>
    <row r="521" spans="1:17" ht="31.35" customHeight="1" x14ac:dyDescent="0.3">
      <c r="A521" s="834"/>
      <c r="B521" s="841"/>
      <c r="C521" s="853"/>
      <c r="D521" s="72" t="s">
        <v>78</v>
      </c>
      <c r="E521" s="82"/>
      <c r="F521" s="83">
        <f>SUM(G521:I521)</f>
        <v>0</v>
      </c>
      <c r="G521" s="212"/>
      <c r="H521" s="75"/>
      <c r="I521" s="85"/>
      <c r="J521" s="82" t="s">
        <v>75</v>
      </c>
      <c r="K521" s="75" t="s">
        <v>75</v>
      </c>
      <c r="L521" s="85" t="s">
        <v>75</v>
      </c>
      <c r="M521" s="82" t="s">
        <v>75</v>
      </c>
      <c r="N521" s="75" t="s">
        <v>75</v>
      </c>
      <c r="O521" s="75" t="s">
        <v>75</v>
      </c>
      <c r="P521" s="75" t="s">
        <v>75</v>
      </c>
      <c r="Q521" s="410" t="s">
        <v>75</v>
      </c>
    </row>
    <row r="522" spans="1:17" ht="31.35" customHeight="1" x14ac:dyDescent="0.3">
      <c r="A522" s="834"/>
      <c r="B522" s="841"/>
      <c r="C522" s="853"/>
      <c r="D522" s="72" t="s">
        <v>79</v>
      </c>
      <c r="E522" s="82">
        <v>110</v>
      </c>
      <c r="F522" s="83">
        <f t="shared" ref="F522:F523" si="187">SUM(M522:Q522)</f>
        <v>383</v>
      </c>
      <c r="G522" s="212" t="s">
        <v>77</v>
      </c>
      <c r="H522" s="75" t="s">
        <v>77</v>
      </c>
      <c r="I522" s="85" t="s">
        <v>77</v>
      </c>
      <c r="J522" s="82" t="s">
        <v>75</v>
      </c>
      <c r="K522" s="75" t="s">
        <v>75</v>
      </c>
      <c r="L522" s="85" t="s">
        <v>75</v>
      </c>
      <c r="M522" s="578">
        <v>36</v>
      </c>
      <c r="N522" s="76">
        <v>55</v>
      </c>
      <c r="O522" s="76">
        <v>140</v>
      </c>
      <c r="P522" s="76">
        <v>113</v>
      </c>
      <c r="Q522" s="410">
        <v>39</v>
      </c>
    </row>
    <row r="523" spans="1:17" ht="31.35" customHeight="1" thickBot="1" x14ac:dyDescent="0.35">
      <c r="A523" s="834"/>
      <c r="B523" s="842"/>
      <c r="C523" s="854"/>
      <c r="D523" s="579" t="s">
        <v>80</v>
      </c>
      <c r="E523" s="103"/>
      <c r="F523" s="104">
        <f t="shared" si="187"/>
        <v>0</v>
      </c>
      <c r="G523" s="105" t="s">
        <v>75</v>
      </c>
      <c r="H523" s="92" t="s">
        <v>75</v>
      </c>
      <c r="I523" s="106" t="s">
        <v>75</v>
      </c>
      <c r="J523" s="103" t="s">
        <v>75</v>
      </c>
      <c r="K523" s="92" t="s">
        <v>77</v>
      </c>
      <c r="L523" s="106" t="s">
        <v>77</v>
      </c>
      <c r="M523" s="103"/>
      <c r="N523" s="92"/>
      <c r="O523" s="92"/>
      <c r="P523" s="92"/>
      <c r="Q523" s="580"/>
    </row>
    <row r="524" spans="1:17" ht="31.35" customHeight="1" x14ac:dyDescent="0.3">
      <c r="A524" s="834"/>
      <c r="B524" s="840" t="s">
        <v>275</v>
      </c>
      <c r="C524" s="726">
        <v>5483227</v>
      </c>
      <c r="D524" s="51" t="s">
        <v>74</v>
      </c>
      <c r="E524" s="211">
        <v>12</v>
      </c>
      <c r="F524" s="68">
        <f t="shared" ref="F524:F525" si="188">SUM(J524:L524)</f>
        <v>8</v>
      </c>
      <c r="G524" s="211" t="s">
        <v>75</v>
      </c>
      <c r="H524" s="55" t="s">
        <v>75</v>
      </c>
      <c r="I524" s="70" t="s">
        <v>75</v>
      </c>
      <c r="J524" s="67">
        <v>4</v>
      </c>
      <c r="K524" s="55">
        <v>3</v>
      </c>
      <c r="L524" s="70">
        <v>1</v>
      </c>
      <c r="M524" s="67" t="s">
        <v>75</v>
      </c>
      <c r="N524" s="55" t="s">
        <v>75</v>
      </c>
      <c r="O524" s="55" t="s">
        <v>75</v>
      </c>
      <c r="P524" s="55" t="s">
        <v>75</v>
      </c>
      <c r="Q524" s="438" t="s">
        <v>75</v>
      </c>
    </row>
    <row r="525" spans="1:17" ht="31.35" customHeight="1" x14ac:dyDescent="0.3">
      <c r="A525" s="834"/>
      <c r="B525" s="841"/>
      <c r="C525" s="853"/>
      <c r="D525" s="72" t="s">
        <v>76</v>
      </c>
      <c r="E525" s="212"/>
      <c r="F525" s="83">
        <f t="shared" si="188"/>
        <v>0</v>
      </c>
      <c r="G525" s="212" t="s">
        <v>77</v>
      </c>
      <c r="H525" s="75" t="s">
        <v>77</v>
      </c>
      <c r="I525" s="85" t="s">
        <v>77</v>
      </c>
      <c r="J525" s="82"/>
      <c r="K525" s="75"/>
      <c r="L525" s="85"/>
      <c r="M525" s="82" t="s">
        <v>75</v>
      </c>
      <c r="N525" s="75" t="s">
        <v>75</v>
      </c>
      <c r="O525" s="75" t="s">
        <v>75</v>
      </c>
      <c r="P525" s="75" t="s">
        <v>75</v>
      </c>
      <c r="Q525" s="410" t="s">
        <v>75</v>
      </c>
    </row>
    <row r="526" spans="1:17" ht="31.35" customHeight="1" x14ac:dyDescent="0.3">
      <c r="A526" s="834"/>
      <c r="B526" s="841"/>
      <c r="C526" s="853"/>
      <c r="D526" s="72" t="s">
        <v>78</v>
      </c>
      <c r="E526" s="212"/>
      <c r="F526" s="83">
        <f>SUM(G526:I526)</f>
        <v>0</v>
      </c>
      <c r="G526" s="212"/>
      <c r="H526" s="75"/>
      <c r="I526" s="85"/>
      <c r="J526" s="82" t="s">
        <v>75</v>
      </c>
      <c r="K526" s="75" t="s">
        <v>75</v>
      </c>
      <c r="L526" s="85" t="s">
        <v>75</v>
      </c>
      <c r="M526" s="82" t="s">
        <v>75</v>
      </c>
      <c r="N526" s="75" t="s">
        <v>75</v>
      </c>
      <c r="O526" s="75" t="s">
        <v>75</v>
      </c>
      <c r="P526" s="75" t="s">
        <v>75</v>
      </c>
      <c r="Q526" s="410" t="s">
        <v>75</v>
      </c>
    </row>
    <row r="527" spans="1:17" ht="31.35" customHeight="1" x14ac:dyDescent="0.3">
      <c r="A527" s="834"/>
      <c r="B527" s="841"/>
      <c r="C527" s="853"/>
      <c r="D527" s="72" t="s">
        <v>79</v>
      </c>
      <c r="E527" s="212"/>
      <c r="F527" s="83">
        <f t="shared" ref="F527:F528" si="189">SUM(M527:Q527)</f>
        <v>0</v>
      </c>
      <c r="G527" s="212" t="s">
        <v>77</v>
      </c>
      <c r="H527" s="75" t="s">
        <v>77</v>
      </c>
      <c r="I527" s="85" t="s">
        <v>77</v>
      </c>
      <c r="J527" s="82" t="s">
        <v>75</v>
      </c>
      <c r="K527" s="75" t="s">
        <v>75</v>
      </c>
      <c r="L527" s="85" t="s">
        <v>75</v>
      </c>
      <c r="M527" s="82"/>
      <c r="N527" s="75"/>
      <c r="O527" s="75"/>
      <c r="P527" s="75"/>
      <c r="Q527" s="410"/>
    </row>
    <row r="528" spans="1:17" ht="31.35" customHeight="1" thickBot="1" x14ac:dyDescent="0.35">
      <c r="A528" s="834"/>
      <c r="B528" s="842"/>
      <c r="C528" s="854"/>
      <c r="D528" s="579" t="s">
        <v>80</v>
      </c>
      <c r="E528" s="581"/>
      <c r="F528" s="582">
        <f t="shared" si="189"/>
        <v>0</v>
      </c>
      <c r="G528" s="105" t="s">
        <v>75</v>
      </c>
      <c r="H528" s="92" t="s">
        <v>75</v>
      </c>
      <c r="I528" s="106" t="s">
        <v>75</v>
      </c>
      <c r="J528" s="103" t="s">
        <v>75</v>
      </c>
      <c r="K528" s="92" t="s">
        <v>77</v>
      </c>
      <c r="L528" s="106" t="s">
        <v>77</v>
      </c>
      <c r="M528" s="103"/>
      <c r="N528" s="92"/>
      <c r="O528" s="92"/>
      <c r="P528" s="92"/>
      <c r="Q528" s="580"/>
    </row>
    <row r="529" spans="1:17" ht="31.35" customHeight="1" x14ac:dyDescent="0.3">
      <c r="A529" s="834"/>
      <c r="B529" s="840" t="s">
        <v>275</v>
      </c>
      <c r="C529" s="726">
        <v>5483227</v>
      </c>
      <c r="D529" s="51" t="s">
        <v>74</v>
      </c>
      <c r="E529" s="211"/>
      <c r="F529" s="68">
        <f t="shared" ref="F529:F530" si="190">SUM(J529:L529)</f>
        <v>0</v>
      </c>
      <c r="G529" s="211" t="s">
        <v>75</v>
      </c>
      <c r="H529" s="55" t="s">
        <v>75</v>
      </c>
      <c r="I529" s="70" t="s">
        <v>75</v>
      </c>
      <c r="J529" s="67"/>
      <c r="K529" s="55"/>
      <c r="L529" s="70"/>
      <c r="M529" s="67" t="s">
        <v>75</v>
      </c>
      <c r="N529" s="55" t="s">
        <v>75</v>
      </c>
      <c r="O529" s="55" t="s">
        <v>75</v>
      </c>
      <c r="P529" s="55" t="s">
        <v>75</v>
      </c>
      <c r="Q529" s="438" t="s">
        <v>75</v>
      </c>
    </row>
    <row r="530" spans="1:17" ht="31.35" customHeight="1" x14ac:dyDescent="0.3">
      <c r="A530" s="834"/>
      <c r="B530" s="841"/>
      <c r="C530" s="853"/>
      <c r="D530" s="72" t="s">
        <v>76</v>
      </c>
      <c r="E530" s="212"/>
      <c r="F530" s="83">
        <f t="shared" si="190"/>
        <v>0</v>
      </c>
      <c r="G530" s="212" t="s">
        <v>77</v>
      </c>
      <c r="H530" s="75" t="s">
        <v>77</v>
      </c>
      <c r="I530" s="85" t="s">
        <v>77</v>
      </c>
      <c r="J530" s="82"/>
      <c r="K530" s="75"/>
      <c r="L530" s="85"/>
      <c r="M530" s="82" t="s">
        <v>75</v>
      </c>
      <c r="N530" s="75" t="s">
        <v>75</v>
      </c>
      <c r="O530" s="75" t="s">
        <v>75</v>
      </c>
      <c r="P530" s="75" t="s">
        <v>75</v>
      </c>
      <c r="Q530" s="410" t="s">
        <v>75</v>
      </c>
    </row>
    <row r="531" spans="1:17" ht="31.35" customHeight="1" x14ac:dyDescent="0.3">
      <c r="A531" s="834"/>
      <c r="B531" s="841"/>
      <c r="C531" s="853"/>
      <c r="D531" s="72" t="s">
        <v>78</v>
      </c>
      <c r="E531" s="212"/>
      <c r="F531" s="83">
        <f>SUM(G531:I531)</f>
        <v>0</v>
      </c>
      <c r="G531" s="212"/>
      <c r="H531" s="75"/>
      <c r="I531" s="85"/>
      <c r="J531" s="82" t="s">
        <v>75</v>
      </c>
      <c r="K531" s="75" t="s">
        <v>75</v>
      </c>
      <c r="L531" s="85" t="s">
        <v>75</v>
      </c>
      <c r="M531" s="82" t="s">
        <v>75</v>
      </c>
      <c r="N531" s="75" t="s">
        <v>75</v>
      </c>
      <c r="O531" s="75" t="s">
        <v>75</v>
      </c>
      <c r="P531" s="75" t="s">
        <v>75</v>
      </c>
      <c r="Q531" s="410" t="s">
        <v>75</v>
      </c>
    </row>
    <row r="532" spans="1:17" ht="31.35" customHeight="1" x14ac:dyDescent="0.3">
      <c r="A532" s="834"/>
      <c r="B532" s="841"/>
      <c r="C532" s="853"/>
      <c r="D532" s="72" t="s">
        <v>79</v>
      </c>
      <c r="E532" s="212">
        <v>135</v>
      </c>
      <c r="F532" s="83">
        <f t="shared" ref="F532:F533" si="191">SUM(M532:Q532)</f>
        <v>157</v>
      </c>
      <c r="G532" s="212" t="s">
        <v>77</v>
      </c>
      <c r="H532" s="75" t="s">
        <v>77</v>
      </c>
      <c r="I532" s="85" t="s">
        <v>77</v>
      </c>
      <c r="J532" s="82" t="s">
        <v>75</v>
      </c>
      <c r="K532" s="75" t="s">
        <v>75</v>
      </c>
      <c r="L532" s="85" t="s">
        <v>75</v>
      </c>
      <c r="M532" s="122">
        <v>4</v>
      </c>
      <c r="N532" s="123">
        <v>4</v>
      </c>
      <c r="O532" s="123">
        <v>68</v>
      </c>
      <c r="P532" s="123">
        <v>27</v>
      </c>
      <c r="Q532" s="585">
        <v>54</v>
      </c>
    </row>
    <row r="533" spans="1:17" ht="31.35" customHeight="1" thickBot="1" x14ac:dyDescent="0.35">
      <c r="A533" s="834"/>
      <c r="B533" s="842"/>
      <c r="C533" s="854"/>
      <c r="D533" s="579" t="s">
        <v>80</v>
      </c>
      <c r="E533" s="105"/>
      <c r="F533" s="104">
        <f t="shared" si="191"/>
        <v>0</v>
      </c>
      <c r="G533" s="105" t="s">
        <v>75</v>
      </c>
      <c r="H533" s="92" t="s">
        <v>75</v>
      </c>
      <c r="I533" s="106" t="s">
        <v>75</v>
      </c>
      <c r="J533" s="103" t="s">
        <v>75</v>
      </c>
      <c r="K533" s="92" t="s">
        <v>77</v>
      </c>
      <c r="L533" s="106" t="s">
        <v>77</v>
      </c>
      <c r="M533" s="103"/>
      <c r="N533" s="92"/>
      <c r="O533" s="92"/>
      <c r="P533" s="92"/>
      <c r="Q533" s="580"/>
    </row>
    <row r="534" spans="1:17" ht="31.35" customHeight="1" x14ac:dyDescent="0.3">
      <c r="A534" s="834"/>
      <c r="B534" s="840" t="s">
        <v>276</v>
      </c>
      <c r="C534" s="726">
        <v>32884704</v>
      </c>
      <c r="D534" s="51" t="s">
        <v>74</v>
      </c>
      <c r="E534" s="67"/>
      <c r="F534" s="68">
        <f t="shared" ref="F534:F535" si="192">SUM(J534:L534)</f>
        <v>0</v>
      </c>
      <c r="G534" s="211" t="s">
        <v>75</v>
      </c>
      <c r="H534" s="55" t="s">
        <v>75</v>
      </c>
      <c r="I534" s="70" t="s">
        <v>75</v>
      </c>
      <c r="J534" s="67"/>
      <c r="K534" s="55"/>
      <c r="L534" s="70"/>
      <c r="M534" s="67" t="s">
        <v>75</v>
      </c>
      <c r="N534" s="55" t="s">
        <v>75</v>
      </c>
      <c r="O534" s="55" t="s">
        <v>75</v>
      </c>
      <c r="P534" s="55" t="s">
        <v>75</v>
      </c>
      <c r="Q534" s="438" t="s">
        <v>75</v>
      </c>
    </row>
    <row r="535" spans="1:17" ht="31.35" customHeight="1" x14ac:dyDescent="0.3">
      <c r="A535" s="834"/>
      <c r="B535" s="841"/>
      <c r="C535" s="853"/>
      <c r="D535" s="72" t="s">
        <v>76</v>
      </c>
      <c r="E535" s="82"/>
      <c r="F535" s="83">
        <f t="shared" si="192"/>
        <v>0</v>
      </c>
      <c r="G535" s="212" t="s">
        <v>77</v>
      </c>
      <c r="H535" s="75" t="s">
        <v>77</v>
      </c>
      <c r="I535" s="85" t="s">
        <v>77</v>
      </c>
      <c r="J535" s="82"/>
      <c r="K535" s="75"/>
      <c r="L535" s="85"/>
      <c r="M535" s="82" t="s">
        <v>75</v>
      </c>
      <c r="N535" s="75" t="s">
        <v>75</v>
      </c>
      <c r="O535" s="75" t="s">
        <v>75</v>
      </c>
      <c r="P535" s="75" t="s">
        <v>75</v>
      </c>
      <c r="Q535" s="410" t="s">
        <v>75</v>
      </c>
    </row>
    <row r="536" spans="1:17" ht="31.35" customHeight="1" x14ac:dyDescent="0.3">
      <c r="A536" s="834"/>
      <c r="B536" s="841"/>
      <c r="C536" s="853"/>
      <c r="D536" s="72" t="s">
        <v>78</v>
      </c>
      <c r="E536" s="82"/>
      <c r="F536" s="83">
        <f>SUM(G536:I536)</f>
        <v>0</v>
      </c>
      <c r="G536" s="212"/>
      <c r="H536" s="75"/>
      <c r="I536" s="85"/>
      <c r="J536" s="82" t="s">
        <v>75</v>
      </c>
      <c r="K536" s="75" t="s">
        <v>75</v>
      </c>
      <c r="L536" s="85" t="s">
        <v>75</v>
      </c>
      <c r="M536" s="82" t="s">
        <v>75</v>
      </c>
      <c r="N536" s="75" t="s">
        <v>75</v>
      </c>
      <c r="O536" s="75" t="s">
        <v>75</v>
      </c>
      <c r="P536" s="75" t="s">
        <v>75</v>
      </c>
      <c r="Q536" s="410" t="s">
        <v>75</v>
      </c>
    </row>
    <row r="537" spans="1:17" ht="31.35" customHeight="1" x14ac:dyDescent="0.3">
      <c r="A537" s="834"/>
      <c r="B537" s="841"/>
      <c r="C537" s="853"/>
      <c r="D537" s="72" t="s">
        <v>79</v>
      </c>
      <c r="E537" s="82">
        <v>125</v>
      </c>
      <c r="F537" s="83">
        <f t="shared" ref="F537:F538" si="193">SUM(M537:Q537)</f>
        <v>53</v>
      </c>
      <c r="G537" s="212" t="s">
        <v>77</v>
      </c>
      <c r="H537" s="75" t="s">
        <v>77</v>
      </c>
      <c r="I537" s="85" t="s">
        <v>77</v>
      </c>
      <c r="J537" s="82" t="s">
        <v>75</v>
      </c>
      <c r="K537" s="75" t="s">
        <v>75</v>
      </c>
      <c r="L537" s="85" t="s">
        <v>75</v>
      </c>
      <c r="M537" s="578">
        <v>3</v>
      </c>
      <c r="N537" s="76">
        <v>10</v>
      </c>
      <c r="O537" s="76">
        <v>11</v>
      </c>
      <c r="P537" s="76">
        <v>20</v>
      </c>
      <c r="Q537" s="410">
        <v>9</v>
      </c>
    </row>
    <row r="538" spans="1:17" ht="31.35" customHeight="1" thickBot="1" x14ac:dyDescent="0.35">
      <c r="A538" s="834"/>
      <c r="B538" s="842"/>
      <c r="C538" s="854"/>
      <c r="D538" s="579" t="s">
        <v>80</v>
      </c>
      <c r="E538" s="103"/>
      <c r="F538" s="104">
        <f t="shared" si="193"/>
        <v>0</v>
      </c>
      <c r="G538" s="105" t="s">
        <v>75</v>
      </c>
      <c r="H538" s="92" t="s">
        <v>75</v>
      </c>
      <c r="I538" s="106" t="s">
        <v>75</v>
      </c>
      <c r="J538" s="103" t="s">
        <v>75</v>
      </c>
      <c r="K538" s="92" t="s">
        <v>77</v>
      </c>
      <c r="L538" s="106" t="s">
        <v>77</v>
      </c>
      <c r="M538" s="103"/>
      <c r="N538" s="92"/>
      <c r="O538" s="92"/>
      <c r="P538" s="92"/>
      <c r="Q538" s="580"/>
    </row>
    <row r="539" spans="1:17" ht="31.35" customHeight="1" x14ac:dyDescent="0.3">
      <c r="A539" s="834"/>
      <c r="B539" s="840" t="s">
        <v>277</v>
      </c>
      <c r="C539" s="726">
        <v>1998390</v>
      </c>
      <c r="D539" s="51" t="s">
        <v>74</v>
      </c>
      <c r="E539" s="211"/>
      <c r="F539" s="68">
        <f t="shared" ref="F539:F540" si="194">SUM(J539:L539)</f>
        <v>0</v>
      </c>
      <c r="G539" s="211" t="s">
        <v>75</v>
      </c>
      <c r="H539" s="55" t="s">
        <v>75</v>
      </c>
      <c r="I539" s="70" t="s">
        <v>75</v>
      </c>
      <c r="J539" s="67"/>
      <c r="K539" s="55"/>
      <c r="L539" s="70"/>
      <c r="M539" s="67" t="s">
        <v>75</v>
      </c>
      <c r="N539" s="55" t="s">
        <v>75</v>
      </c>
      <c r="O539" s="55" t="s">
        <v>75</v>
      </c>
      <c r="P539" s="55" t="s">
        <v>75</v>
      </c>
      <c r="Q539" s="438" t="s">
        <v>75</v>
      </c>
    </row>
    <row r="540" spans="1:17" ht="31.35" customHeight="1" x14ac:dyDescent="0.3">
      <c r="A540" s="834"/>
      <c r="B540" s="841"/>
      <c r="C540" s="853"/>
      <c r="D540" s="72" t="s">
        <v>76</v>
      </c>
      <c r="E540" s="212"/>
      <c r="F540" s="83">
        <f t="shared" si="194"/>
        <v>0</v>
      </c>
      <c r="G540" s="212" t="s">
        <v>77</v>
      </c>
      <c r="H540" s="75" t="s">
        <v>77</v>
      </c>
      <c r="I540" s="85" t="s">
        <v>77</v>
      </c>
      <c r="J540" s="82"/>
      <c r="K540" s="75"/>
      <c r="L540" s="85"/>
      <c r="M540" s="82" t="s">
        <v>75</v>
      </c>
      <c r="N540" s="75" t="s">
        <v>75</v>
      </c>
      <c r="O540" s="75" t="s">
        <v>75</v>
      </c>
      <c r="P540" s="75" t="s">
        <v>75</v>
      </c>
      <c r="Q540" s="410" t="s">
        <v>75</v>
      </c>
    </row>
    <row r="541" spans="1:17" ht="31.35" customHeight="1" x14ac:dyDescent="0.3">
      <c r="A541" s="834"/>
      <c r="B541" s="841"/>
      <c r="C541" s="853"/>
      <c r="D541" s="72" t="s">
        <v>78</v>
      </c>
      <c r="E541" s="212"/>
      <c r="F541" s="83">
        <f>SUM(G541:I541)</f>
        <v>0</v>
      </c>
      <c r="G541" s="212"/>
      <c r="H541" s="75"/>
      <c r="I541" s="85"/>
      <c r="J541" s="82" t="s">
        <v>75</v>
      </c>
      <c r="K541" s="75" t="s">
        <v>75</v>
      </c>
      <c r="L541" s="85" t="s">
        <v>75</v>
      </c>
      <c r="M541" s="82" t="s">
        <v>75</v>
      </c>
      <c r="N541" s="75" t="s">
        <v>75</v>
      </c>
      <c r="O541" s="75" t="s">
        <v>75</v>
      </c>
      <c r="P541" s="75" t="s">
        <v>75</v>
      </c>
      <c r="Q541" s="410" t="s">
        <v>75</v>
      </c>
    </row>
    <row r="542" spans="1:17" ht="31.35" customHeight="1" x14ac:dyDescent="0.3">
      <c r="A542" s="834"/>
      <c r="B542" s="841"/>
      <c r="C542" s="853"/>
      <c r="D542" s="72" t="s">
        <v>79</v>
      </c>
      <c r="E542" s="212"/>
      <c r="F542" s="83">
        <f t="shared" ref="F542:F543" si="195">SUM(M542:Q542)</f>
        <v>0</v>
      </c>
      <c r="G542" s="212" t="s">
        <v>77</v>
      </c>
      <c r="H542" s="75" t="s">
        <v>77</v>
      </c>
      <c r="I542" s="85" t="s">
        <v>77</v>
      </c>
      <c r="J542" s="82" t="s">
        <v>75</v>
      </c>
      <c r="K542" s="75" t="s">
        <v>75</v>
      </c>
      <c r="L542" s="85" t="s">
        <v>75</v>
      </c>
      <c r="M542" s="82"/>
      <c r="N542" s="75"/>
      <c r="O542" s="75"/>
      <c r="P542" s="75"/>
      <c r="Q542" s="410"/>
    </row>
    <row r="543" spans="1:17" ht="31.35" customHeight="1" thickBot="1" x14ac:dyDescent="0.35">
      <c r="A543" s="834"/>
      <c r="B543" s="842"/>
      <c r="C543" s="854"/>
      <c r="D543" s="579" t="s">
        <v>80</v>
      </c>
      <c r="E543" s="581"/>
      <c r="F543" s="582">
        <f t="shared" si="195"/>
        <v>0</v>
      </c>
      <c r="G543" s="105" t="s">
        <v>75</v>
      </c>
      <c r="H543" s="92" t="s">
        <v>75</v>
      </c>
      <c r="I543" s="106" t="s">
        <v>75</v>
      </c>
      <c r="J543" s="103" t="s">
        <v>75</v>
      </c>
      <c r="K543" s="92" t="s">
        <v>77</v>
      </c>
      <c r="L543" s="106" t="s">
        <v>77</v>
      </c>
      <c r="M543" s="103"/>
      <c r="N543" s="92"/>
      <c r="O543" s="92"/>
      <c r="P543" s="92"/>
      <c r="Q543" s="580"/>
    </row>
    <row r="544" spans="1:17" ht="31.35" customHeight="1" x14ac:dyDescent="0.3">
      <c r="A544" s="834"/>
      <c r="B544" s="840" t="s">
        <v>278</v>
      </c>
      <c r="C544" s="726">
        <v>1998383</v>
      </c>
      <c r="D544" s="51" t="s">
        <v>74</v>
      </c>
      <c r="E544" s="211"/>
      <c r="F544" s="68">
        <f t="shared" ref="F544:F545" si="196">SUM(J544:L544)</f>
        <v>0</v>
      </c>
      <c r="G544" s="211" t="s">
        <v>75</v>
      </c>
      <c r="H544" s="55" t="s">
        <v>75</v>
      </c>
      <c r="I544" s="70" t="s">
        <v>75</v>
      </c>
      <c r="J544" s="67"/>
      <c r="K544" s="55"/>
      <c r="L544" s="70"/>
      <c r="M544" s="67" t="s">
        <v>75</v>
      </c>
      <c r="N544" s="55" t="s">
        <v>75</v>
      </c>
      <c r="O544" s="55" t="s">
        <v>75</v>
      </c>
      <c r="P544" s="55" t="s">
        <v>75</v>
      </c>
      <c r="Q544" s="438" t="s">
        <v>75</v>
      </c>
    </row>
    <row r="545" spans="1:17" ht="31.35" customHeight="1" x14ac:dyDescent="0.3">
      <c r="A545" s="834"/>
      <c r="B545" s="841"/>
      <c r="C545" s="853"/>
      <c r="D545" s="72" t="s">
        <v>76</v>
      </c>
      <c r="E545" s="212"/>
      <c r="F545" s="83">
        <f t="shared" si="196"/>
        <v>0</v>
      </c>
      <c r="G545" s="212" t="s">
        <v>77</v>
      </c>
      <c r="H545" s="75" t="s">
        <v>77</v>
      </c>
      <c r="I545" s="85" t="s">
        <v>77</v>
      </c>
      <c r="J545" s="82"/>
      <c r="K545" s="75"/>
      <c r="L545" s="85"/>
      <c r="M545" s="82" t="s">
        <v>75</v>
      </c>
      <c r="N545" s="75" t="s">
        <v>75</v>
      </c>
      <c r="O545" s="75" t="s">
        <v>75</v>
      </c>
      <c r="P545" s="75" t="s">
        <v>75</v>
      </c>
      <c r="Q545" s="410" t="s">
        <v>75</v>
      </c>
    </row>
    <row r="546" spans="1:17" ht="31.35" customHeight="1" x14ac:dyDescent="0.3">
      <c r="A546" s="834"/>
      <c r="B546" s="841"/>
      <c r="C546" s="853"/>
      <c r="D546" s="72" t="s">
        <v>78</v>
      </c>
      <c r="E546" s="212"/>
      <c r="F546" s="83">
        <f>SUM(G546:I546)</f>
        <v>0</v>
      </c>
      <c r="G546" s="212"/>
      <c r="H546" s="75"/>
      <c r="I546" s="85"/>
      <c r="J546" s="82" t="s">
        <v>75</v>
      </c>
      <c r="K546" s="75" t="s">
        <v>75</v>
      </c>
      <c r="L546" s="85" t="s">
        <v>75</v>
      </c>
      <c r="M546" s="82" t="s">
        <v>75</v>
      </c>
      <c r="N546" s="75" t="s">
        <v>75</v>
      </c>
      <c r="O546" s="75" t="s">
        <v>75</v>
      </c>
      <c r="P546" s="75" t="s">
        <v>75</v>
      </c>
      <c r="Q546" s="410" t="s">
        <v>75</v>
      </c>
    </row>
    <row r="547" spans="1:17" ht="31.35" customHeight="1" x14ac:dyDescent="0.3">
      <c r="A547" s="834"/>
      <c r="B547" s="841"/>
      <c r="C547" s="853"/>
      <c r="D547" s="72" t="s">
        <v>79</v>
      </c>
      <c r="E547" s="212">
        <v>110</v>
      </c>
      <c r="F547" s="83">
        <f t="shared" ref="F547:F548" si="197">SUM(M547:Q547)</f>
        <v>33</v>
      </c>
      <c r="G547" s="212" t="s">
        <v>77</v>
      </c>
      <c r="H547" s="75" t="s">
        <v>77</v>
      </c>
      <c r="I547" s="85" t="s">
        <v>77</v>
      </c>
      <c r="J547" s="82" t="s">
        <v>75</v>
      </c>
      <c r="K547" s="75" t="s">
        <v>75</v>
      </c>
      <c r="L547" s="85" t="s">
        <v>75</v>
      </c>
      <c r="M547" s="82">
        <v>5</v>
      </c>
      <c r="N547" s="75">
        <v>6</v>
      </c>
      <c r="O547" s="75">
        <v>8</v>
      </c>
      <c r="P547" s="75">
        <v>3</v>
      </c>
      <c r="Q547" s="410">
        <v>11</v>
      </c>
    </row>
    <row r="548" spans="1:17" ht="31.35" customHeight="1" thickBot="1" x14ac:dyDescent="0.35">
      <c r="A548" s="834"/>
      <c r="B548" s="842"/>
      <c r="C548" s="854"/>
      <c r="D548" s="579" t="s">
        <v>80</v>
      </c>
      <c r="E548" s="105"/>
      <c r="F548" s="104">
        <f t="shared" si="197"/>
        <v>0</v>
      </c>
      <c r="G548" s="105" t="s">
        <v>75</v>
      </c>
      <c r="H548" s="92" t="s">
        <v>75</v>
      </c>
      <c r="I548" s="106" t="s">
        <v>75</v>
      </c>
      <c r="J548" s="103" t="s">
        <v>75</v>
      </c>
      <c r="K548" s="92" t="s">
        <v>77</v>
      </c>
      <c r="L548" s="106" t="s">
        <v>77</v>
      </c>
      <c r="M548" s="103"/>
      <c r="N548" s="92"/>
      <c r="O548" s="92"/>
      <c r="P548" s="92"/>
      <c r="Q548" s="580"/>
    </row>
    <row r="549" spans="1:17" ht="31.35" customHeight="1" x14ac:dyDescent="0.3">
      <c r="A549" s="834"/>
      <c r="B549" s="840" t="s">
        <v>279</v>
      </c>
      <c r="C549" s="726">
        <v>1998489</v>
      </c>
      <c r="D549" s="51" t="s">
        <v>74</v>
      </c>
      <c r="E549" s="67"/>
      <c r="F549" s="68">
        <f t="shared" ref="F549:F550" si="198">SUM(J549:L549)</f>
        <v>0</v>
      </c>
      <c r="G549" s="211" t="s">
        <v>75</v>
      </c>
      <c r="H549" s="55" t="s">
        <v>75</v>
      </c>
      <c r="I549" s="70" t="s">
        <v>75</v>
      </c>
      <c r="J549" s="67"/>
      <c r="K549" s="55"/>
      <c r="L549" s="70"/>
      <c r="M549" s="67" t="s">
        <v>75</v>
      </c>
      <c r="N549" s="55" t="s">
        <v>75</v>
      </c>
      <c r="O549" s="55" t="s">
        <v>75</v>
      </c>
      <c r="P549" s="55" t="s">
        <v>75</v>
      </c>
      <c r="Q549" s="438" t="s">
        <v>75</v>
      </c>
    </row>
    <row r="550" spans="1:17" ht="31.35" customHeight="1" x14ac:dyDescent="0.3">
      <c r="A550" s="834"/>
      <c r="B550" s="841"/>
      <c r="C550" s="853"/>
      <c r="D550" s="72" t="s">
        <v>76</v>
      </c>
      <c r="E550" s="82"/>
      <c r="F550" s="83">
        <f t="shared" si="198"/>
        <v>0</v>
      </c>
      <c r="G550" s="212" t="s">
        <v>77</v>
      </c>
      <c r="H550" s="75" t="s">
        <v>77</v>
      </c>
      <c r="I550" s="85" t="s">
        <v>77</v>
      </c>
      <c r="J550" s="82"/>
      <c r="K550" s="75"/>
      <c r="L550" s="85"/>
      <c r="M550" s="82" t="s">
        <v>75</v>
      </c>
      <c r="N550" s="75" t="s">
        <v>75</v>
      </c>
      <c r="O550" s="75" t="s">
        <v>75</v>
      </c>
      <c r="P550" s="75" t="s">
        <v>75</v>
      </c>
      <c r="Q550" s="410" t="s">
        <v>75</v>
      </c>
    </row>
    <row r="551" spans="1:17" ht="31.35" customHeight="1" x14ac:dyDescent="0.3">
      <c r="A551" s="834"/>
      <c r="B551" s="841"/>
      <c r="C551" s="853"/>
      <c r="D551" s="72" t="s">
        <v>78</v>
      </c>
      <c r="E551" s="82"/>
      <c r="F551" s="83">
        <f>SUM(G551:I551)</f>
        <v>0</v>
      </c>
      <c r="G551" s="212"/>
      <c r="H551" s="75"/>
      <c r="I551" s="85"/>
      <c r="J551" s="82" t="s">
        <v>75</v>
      </c>
      <c r="K551" s="75" t="s">
        <v>75</v>
      </c>
      <c r="L551" s="85" t="s">
        <v>75</v>
      </c>
      <c r="M551" s="82" t="s">
        <v>75</v>
      </c>
      <c r="N551" s="75" t="s">
        <v>75</v>
      </c>
      <c r="O551" s="75" t="s">
        <v>75</v>
      </c>
      <c r="P551" s="75" t="s">
        <v>75</v>
      </c>
      <c r="Q551" s="410" t="s">
        <v>75</v>
      </c>
    </row>
    <row r="552" spans="1:17" ht="31.35" customHeight="1" x14ac:dyDescent="0.3">
      <c r="A552" s="834"/>
      <c r="B552" s="841"/>
      <c r="C552" s="853"/>
      <c r="D552" s="72" t="s">
        <v>79</v>
      </c>
      <c r="E552" s="82">
        <v>125</v>
      </c>
      <c r="F552" s="83">
        <f t="shared" ref="F552:F553" si="199">SUM(M552:Q552)</f>
        <v>156</v>
      </c>
      <c r="G552" s="212" t="s">
        <v>77</v>
      </c>
      <c r="H552" s="75" t="s">
        <v>77</v>
      </c>
      <c r="I552" s="85" t="s">
        <v>77</v>
      </c>
      <c r="J552" s="82" t="s">
        <v>75</v>
      </c>
      <c r="K552" s="75" t="s">
        <v>75</v>
      </c>
      <c r="L552" s="85" t="s">
        <v>75</v>
      </c>
      <c r="M552" s="578">
        <v>4</v>
      </c>
      <c r="N552" s="76">
        <v>6</v>
      </c>
      <c r="O552" s="76">
        <v>30</v>
      </c>
      <c r="P552" s="76">
        <v>50</v>
      </c>
      <c r="Q552" s="410">
        <v>66</v>
      </c>
    </row>
    <row r="553" spans="1:17" ht="31.35" customHeight="1" thickBot="1" x14ac:dyDescent="0.35">
      <c r="A553" s="834"/>
      <c r="B553" s="842"/>
      <c r="C553" s="854"/>
      <c r="D553" s="579" t="s">
        <v>80</v>
      </c>
      <c r="E553" s="103"/>
      <c r="F553" s="104">
        <f t="shared" si="199"/>
        <v>0</v>
      </c>
      <c r="G553" s="105" t="s">
        <v>75</v>
      </c>
      <c r="H553" s="92" t="s">
        <v>75</v>
      </c>
      <c r="I553" s="106" t="s">
        <v>75</v>
      </c>
      <c r="J553" s="103" t="s">
        <v>75</v>
      </c>
      <c r="K553" s="92" t="s">
        <v>77</v>
      </c>
      <c r="L553" s="106" t="s">
        <v>77</v>
      </c>
      <c r="M553" s="103"/>
      <c r="N553" s="92"/>
      <c r="O553" s="92"/>
      <c r="P553" s="92"/>
      <c r="Q553" s="580"/>
    </row>
    <row r="554" spans="1:17" ht="31.35" customHeight="1" x14ac:dyDescent="0.3">
      <c r="A554" s="834"/>
      <c r="B554" s="840" t="s">
        <v>280</v>
      </c>
      <c r="C554" s="726">
        <v>34712085</v>
      </c>
      <c r="D554" s="51" t="s">
        <v>74</v>
      </c>
      <c r="E554" s="211"/>
      <c r="F554" s="68">
        <f t="shared" ref="F554:F555" si="200">SUM(J554:L554)</f>
        <v>0</v>
      </c>
      <c r="G554" s="211" t="s">
        <v>75</v>
      </c>
      <c r="H554" s="55" t="s">
        <v>75</v>
      </c>
      <c r="I554" s="70" t="s">
        <v>75</v>
      </c>
      <c r="J554" s="67"/>
      <c r="K554" s="55"/>
      <c r="L554" s="70"/>
      <c r="M554" s="67" t="s">
        <v>75</v>
      </c>
      <c r="N554" s="55" t="s">
        <v>75</v>
      </c>
      <c r="O554" s="55" t="s">
        <v>75</v>
      </c>
      <c r="P554" s="55" t="s">
        <v>75</v>
      </c>
      <c r="Q554" s="438" t="s">
        <v>75</v>
      </c>
    </row>
    <row r="555" spans="1:17" ht="31.35" customHeight="1" x14ac:dyDescent="0.3">
      <c r="A555" s="834"/>
      <c r="B555" s="841"/>
      <c r="C555" s="853"/>
      <c r="D555" s="72" t="s">
        <v>76</v>
      </c>
      <c r="E555" s="212"/>
      <c r="F555" s="83">
        <f t="shared" si="200"/>
        <v>0</v>
      </c>
      <c r="G555" s="212" t="s">
        <v>77</v>
      </c>
      <c r="H555" s="75" t="s">
        <v>77</v>
      </c>
      <c r="I555" s="85" t="s">
        <v>77</v>
      </c>
      <c r="J555" s="82"/>
      <c r="K555" s="75"/>
      <c r="L555" s="85"/>
      <c r="M555" s="82" t="s">
        <v>75</v>
      </c>
      <c r="N555" s="75" t="s">
        <v>75</v>
      </c>
      <c r="O555" s="75" t="s">
        <v>75</v>
      </c>
      <c r="P555" s="75" t="s">
        <v>75</v>
      </c>
      <c r="Q555" s="410" t="s">
        <v>75</v>
      </c>
    </row>
    <row r="556" spans="1:17" ht="31.35" customHeight="1" x14ac:dyDescent="0.3">
      <c r="A556" s="834"/>
      <c r="B556" s="841"/>
      <c r="C556" s="853"/>
      <c r="D556" s="72" t="s">
        <v>78</v>
      </c>
      <c r="E556" s="212"/>
      <c r="F556" s="83">
        <f>SUM(G556:I556)</f>
        <v>0</v>
      </c>
      <c r="G556" s="212"/>
      <c r="H556" s="75"/>
      <c r="I556" s="85"/>
      <c r="J556" s="82" t="s">
        <v>75</v>
      </c>
      <c r="K556" s="75" t="s">
        <v>75</v>
      </c>
      <c r="L556" s="85" t="s">
        <v>75</v>
      </c>
      <c r="M556" s="82" t="s">
        <v>75</v>
      </c>
      <c r="N556" s="75" t="s">
        <v>75</v>
      </c>
      <c r="O556" s="75" t="s">
        <v>75</v>
      </c>
      <c r="P556" s="75" t="s">
        <v>75</v>
      </c>
      <c r="Q556" s="410" t="s">
        <v>75</v>
      </c>
    </row>
    <row r="557" spans="1:17" ht="31.35" customHeight="1" x14ac:dyDescent="0.3">
      <c r="A557" s="834"/>
      <c r="B557" s="841"/>
      <c r="C557" s="853"/>
      <c r="D557" s="72" t="s">
        <v>79</v>
      </c>
      <c r="E557" s="212">
        <v>75</v>
      </c>
      <c r="F557" s="83">
        <f t="shared" ref="F557:F558" si="201">SUM(M557:Q557)</f>
        <v>115</v>
      </c>
      <c r="G557" s="212" t="s">
        <v>77</v>
      </c>
      <c r="H557" s="75" t="s">
        <v>77</v>
      </c>
      <c r="I557" s="85" t="s">
        <v>77</v>
      </c>
      <c r="J557" s="82" t="s">
        <v>75</v>
      </c>
      <c r="K557" s="75" t="s">
        <v>75</v>
      </c>
      <c r="L557" s="85" t="s">
        <v>75</v>
      </c>
      <c r="M557" s="82">
        <v>15</v>
      </c>
      <c r="N557" s="75">
        <v>77</v>
      </c>
      <c r="O557" s="75">
        <v>18</v>
      </c>
      <c r="P557" s="75">
        <v>5</v>
      </c>
      <c r="Q557" s="410"/>
    </row>
    <row r="558" spans="1:17" ht="31.35" customHeight="1" thickBot="1" x14ac:dyDescent="0.35">
      <c r="A558" s="834"/>
      <c r="B558" s="842"/>
      <c r="C558" s="854"/>
      <c r="D558" s="579" t="s">
        <v>80</v>
      </c>
      <c r="E558" s="581"/>
      <c r="F558" s="582">
        <f t="shared" si="201"/>
        <v>0</v>
      </c>
      <c r="G558" s="105" t="s">
        <v>75</v>
      </c>
      <c r="H558" s="92" t="s">
        <v>75</v>
      </c>
      <c r="I558" s="106" t="s">
        <v>75</v>
      </c>
      <c r="J558" s="103" t="s">
        <v>75</v>
      </c>
      <c r="K558" s="92" t="s">
        <v>77</v>
      </c>
      <c r="L558" s="106" t="s">
        <v>77</v>
      </c>
      <c r="M558" s="103"/>
      <c r="N558" s="92"/>
      <c r="O558" s="92"/>
      <c r="P558" s="92"/>
      <c r="Q558" s="580"/>
    </row>
    <row r="559" spans="1:17" ht="31.35" customHeight="1" x14ac:dyDescent="0.3">
      <c r="A559" s="834"/>
      <c r="B559" s="840" t="s">
        <v>281</v>
      </c>
      <c r="C559" s="726">
        <v>1998443</v>
      </c>
      <c r="D559" s="51" t="s">
        <v>74</v>
      </c>
      <c r="E559" s="211"/>
      <c r="F559" s="68">
        <f t="shared" ref="F559:F560" si="202">SUM(J559:L559)</f>
        <v>0</v>
      </c>
      <c r="G559" s="211" t="s">
        <v>75</v>
      </c>
      <c r="H559" s="55" t="s">
        <v>75</v>
      </c>
      <c r="I559" s="70" t="s">
        <v>75</v>
      </c>
      <c r="J559" s="67"/>
      <c r="K559" s="55"/>
      <c r="L559" s="70"/>
      <c r="M559" s="67" t="s">
        <v>75</v>
      </c>
      <c r="N559" s="55" t="s">
        <v>75</v>
      </c>
      <c r="O559" s="55" t="s">
        <v>75</v>
      </c>
      <c r="P559" s="55" t="s">
        <v>75</v>
      </c>
      <c r="Q559" s="438" t="s">
        <v>75</v>
      </c>
    </row>
    <row r="560" spans="1:17" ht="31.35" customHeight="1" x14ac:dyDescent="0.3">
      <c r="A560" s="834"/>
      <c r="B560" s="841"/>
      <c r="C560" s="853"/>
      <c r="D560" s="72" t="s">
        <v>76</v>
      </c>
      <c r="E560" s="212"/>
      <c r="F560" s="83">
        <f t="shared" si="202"/>
        <v>0</v>
      </c>
      <c r="G560" s="212" t="s">
        <v>77</v>
      </c>
      <c r="H560" s="75" t="s">
        <v>77</v>
      </c>
      <c r="I560" s="85" t="s">
        <v>77</v>
      </c>
      <c r="J560" s="82"/>
      <c r="K560" s="75"/>
      <c r="L560" s="85"/>
      <c r="M560" s="82" t="s">
        <v>75</v>
      </c>
      <c r="N560" s="75" t="s">
        <v>75</v>
      </c>
      <c r="O560" s="75" t="s">
        <v>75</v>
      </c>
      <c r="P560" s="75" t="s">
        <v>75</v>
      </c>
      <c r="Q560" s="410" t="s">
        <v>75</v>
      </c>
    </row>
    <row r="561" spans="1:17" ht="31.35" customHeight="1" x14ac:dyDescent="0.3">
      <c r="A561" s="834"/>
      <c r="B561" s="841"/>
      <c r="C561" s="853"/>
      <c r="D561" s="72" t="s">
        <v>78</v>
      </c>
      <c r="E561" s="212"/>
      <c r="F561" s="83">
        <f>SUM(G561:I561)</f>
        <v>0</v>
      </c>
      <c r="G561" s="212"/>
      <c r="H561" s="75"/>
      <c r="I561" s="85"/>
      <c r="J561" s="82" t="s">
        <v>75</v>
      </c>
      <c r="K561" s="75" t="s">
        <v>75</v>
      </c>
      <c r="L561" s="85" t="s">
        <v>75</v>
      </c>
      <c r="M561" s="82" t="s">
        <v>75</v>
      </c>
      <c r="N561" s="75" t="s">
        <v>75</v>
      </c>
      <c r="O561" s="75" t="s">
        <v>75</v>
      </c>
      <c r="P561" s="75" t="s">
        <v>75</v>
      </c>
      <c r="Q561" s="410" t="s">
        <v>75</v>
      </c>
    </row>
    <row r="562" spans="1:17" ht="31.35" customHeight="1" x14ac:dyDescent="0.3">
      <c r="A562" s="834"/>
      <c r="B562" s="841"/>
      <c r="C562" s="853"/>
      <c r="D562" s="72" t="s">
        <v>79</v>
      </c>
      <c r="E562" s="212">
        <v>75</v>
      </c>
      <c r="F562" s="83">
        <f t="shared" ref="F562:F563" si="203">SUM(M562:Q562)</f>
        <v>64</v>
      </c>
      <c r="G562" s="212" t="s">
        <v>77</v>
      </c>
      <c r="H562" s="75" t="s">
        <v>77</v>
      </c>
      <c r="I562" s="85" t="s">
        <v>77</v>
      </c>
      <c r="J562" s="82" t="s">
        <v>75</v>
      </c>
      <c r="K562" s="75" t="s">
        <v>75</v>
      </c>
      <c r="L562" s="85" t="s">
        <v>75</v>
      </c>
      <c r="M562" s="82">
        <v>18</v>
      </c>
      <c r="N562" s="75">
        <v>17</v>
      </c>
      <c r="O562" s="75">
        <v>27</v>
      </c>
      <c r="P562" s="75">
        <v>2</v>
      </c>
      <c r="Q562" s="410"/>
    </row>
    <row r="563" spans="1:17" ht="31.35" customHeight="1" thickBot="1" x14ac:dyDescent="0.35">
      <c r="A563" s="834"/>
      <c r="B563" s="842"/>
      <c r="C563" s="854"/>
      <c r="D563" s="579" t="s">
        <v>80</v>
      </c>
      <c r="E563" s="105"/>
      <c r="F563" s="104">
        <f t="shared" si="203"/>
        <v>0</v>
      </c>
      <c r="G563" s="105" t="s">
        <v>75</v>
      </c>
      <c r="H563" s="92" t="s">
        <v>75</v>
      </c>
      <c r="I563" s="106" t="s">
        <v>75</v>
      </c>
      <c r="J563" s="103" t="s">
        <v>75</v>
      </c>
      <c r="K563" s="92" t="s">
        <v>77</v>
      </c>
      <c r="L563" s="106" t="s">
        <v>77</v>
      </c>
      <c r="M563" s="103"/>
      <c r="N563" s="92"/>
      <c r="O563" s="92"/>
      <c r="P563" s="92"/>
      <c r="Q563" s="580"/>
    </row>
    <row r="564" spans="1:17" ht="31.35" customHeight="1" x14ac:dyDescent="0.3">
      <c r="A564" s="834"/>
      <c r="B564" s="840" t="s">
        <v>282</v>
      </c>
      <c r="C564" s="726" t="s">
        <v>283</v>
      </c>
      <c r="D564" s="51" t="s">
        <v>74</v>
      </c>
      <c r="E564" s="67"/>
      <c r="F564" s="68">
        <f t="shared" ref="F564:F565" si="204">SUM(J564:L564)</f>
        <v>0</v>
      </c>
      <c r="G564" s="211" t="s">
        <v>75</v>
      </c>
      <c r="H564" s="55" t="s">
        <v>75</v>
      </c>
      <c r="I564" s="70" t="s">
        <v>75</v>
      </c>
      <c r="J564" s="67"/>
      <c r="K564" s="55"/>
      <c r="L564" s="70"/>
      <c r="M564" s="67" t="s">
        <v>75</v>
      </c>
      <c r="N564" s="55" t="s">
        <v>75</v>
      </c>
      <c r="O564" s="55" t="s">
        <v>75</v>
      </c>
      <c r="P564" s="55" t="s">
        <v>75</v>
      </c>
      <c r="Q564" s="438" t="s">
        <v>75</v>
      </c>
    </row>
    <row r="565" spans="1:17" ht="31.35" customHeight="1" x14ac:dyDescent="0.3">
      <c r="A565" s="834"/>
      <c r="B565" s="841"/>
      <c r="C565" s="853"/>
      <c r="D565" s="72" t="s">
        <v>76</v>
      </c>
      <c r="E565" s="82"/>
      <c r="F565" s="83">
        <f t="shared" si="204"/>
        <v>0</v>
      </c>
      <c r="G565" s="212" t="s">
        <v>77</v>
      </c>
      <c r="H565" s="75" t="s">
        <v>77</v>
      </c>
      <c r="I565" s="85" t="s">
        <v>77</v>
      </c>
      <c r="J565" s="82"/>
      <c r="K565" s="75"/>
      <c r="L565" s="85"/>
      <c r="M565" s="82" t="s">
        <v>75</v>
      </c>
      <c r="N565" s="75" t="s">
        <v>75</v>
      </c>
      <c r="O565" s="75" t="s">
        <v>75</v>
      </c>
      <c r="P565" s="75" t="s">
        <v>75</v>
      </c>
      <c r="Q565" s="410" t="s">
        <v>75</v>
      </c>
    </row>
    <row r="566" spans="1:17" ht="31.35" customHeight="1" x14ac:dyDescent="0.3">
      <c r="A566" s="834"/>
      <c r="B566" s="841"/>
      <c r="C566" s="853"/>
      <c r="D566" s="72" t="s">
        <v>78</v>
      </c>
      <c r="E566" s="82"/>
      <c r="F566" s="83">
        <f>SUM(G566:I566)</f>
        <v>0</v>
      </c>
      <c r="G566" s="212"/>
      <c r="H566" s="75"/>
      <c r="I566" s="85"/>
      <c r="J566" s="82" t="s">
        <v>75</v>
      </c>
      <c r="K566" s="75" t="s">
        <v>75</v>
      </c>
      <c r="L566" s="85" t="s">
        <v>75</v>
      </c>
      <c r="M566" s="82" t="s">
        <v>75</v>
      </c>
      <c r="N566" s="75" t="s">
        <v>75</v>
      </c>
      <c r="O566" s="75" t="s">
        <v>75</v>
      </c>
      <c r="P566" s="75" t="s">
        <v>75</v>
      </c>
      <c r="Q566" s="410" t="s">
        <v>75</v>
      </c>
    </row>
    <row r="567" spans="1:17" ht="31.35" customHeight="1" x14ac:dyDescent="0.3">
      <c r="A567" s="834"/>
      <c r="B567" s="841"/>
      <c r="C567" s="853"/>
      <c r="D567" s="72" t="s">
        <v>79</v>
      </c>
      <c r="E567" s="82">
        <v>80</v>
      </c>
      <c r="F567" s="83">
        <f t="shared" ref="F567:F568" si="205">SUM(M567:Q567)</f>
        <v>47</v>
      </c>
      <c r="G567" s="212" t="s">
        <v>77</v>
      </c>
      <c r="H567" s="75" t="s">
        <v>77</v>
      </c>
      <c r="I567" s="85" t="s">
        <v>77</v>
      </c>
      <c r="J567" s="82" t="s">
        <v>75</v>
      </c>
      <c r="K567" s="75" t="s">
        <v>75</v>
      </c>
      <c r="L567" s="85" t="s">
        <v>75</v>
      </c>
      <c r="M567" s="578">
        <v>14</v>
      </c>
      <c r="N567" s="76">
        <v>9</v>
      </c>
      <c r="O567" s="76">
        <v>19</v>
      </c>
      <c r="P567" s="76">
        <v>5</v>
      </c>
      <c r="Q567" s="410"/>
    </row>
    <row r="568" spans="1:17" ht="31.35" customHeight="1" thickBot="1" x14ac:dyDescent="0.35">
      <c r="A568" s="834"/>
      <c r="B568" s="842"/>
      <c r="C568" s="854"/>
      <c r="D568" s="579" t="s">
        <v>80</v>
      </c>
      <c r="E568" s="103"/>
      <c r="F568" s="104">
        <f t="shared" si="205"/>
        <v>0</v>
      </c>
      <c r="G568" s="105" t="s">
        <v>75</v>
      </c>
      <c r="H568" s="92" t="s">
        <v>75</v>
      </c>
      <c r="I568" s="106" t="s">
        <v>75</v>
      </c>
      <c r="J568" s="103" t="s">
        <v>75</v>
      </c>
      <c r="K568" s="92" t="s">
        <v>77</v>
      </c>
      <c r="L568" s="106" t="s">
        <v>77</v>
      </c>
      <c r="M568" s="103"/>
      <c r="N568" s="92"/>
      <c r="O568" s="92"/>
      <c r="P568" s="92"/>
      <c r="Q568" s="580"/>
    </row>
    <row r="569" spans="1:17" ht="31.35" customHeight="1" x14ac:dyDescent="0.3">
      <c r="A569" s="834"/>
      <c r="B569" s="840" t="s">
        <v>284</v>
      </c>
      <c r="C569" s="726">
        <v>1998271</v>
      </c>
      <c r="D569" s="51" t="s">
        <v>74</v>
      </c>
      <c r="E569" s="211"/>
      <c r="F569" s="68">
        <f t="shared" ref="F569:F570" si="206">SUM(J569:L569)</f>
        <v>0</v>
      </c>
      <c r="G569" s="211" t="s">
        <v>75</v>
      </c>
      <c r="H569" s="55" t="s">
        <v>75</v>
      </c>
      <c r="I569" s="70" t="s">
        <v>75</v>
      </c>
      <c r="J569" s="67"/>
      <c r="K569" s="55"/>
      <c r="L569" s="70"/>
      <c r="M569" s="67" t="s">
        <v>75</v>
      </c>
      <c r="N569" s="55" t="s">
        <v>75</v>
      </c>
      <c r="O569" s="55" t="s">
        <v>75</v>
      </c>
      <c r="P569" s="55" t="s">
        <v>75</v>
      </c>
      <c r="Q569" s="438" t="s">
        <v>75</v>
      </c>
    </row>
    <row r="570" spans="1:17" ht="31.35" customHeight="1" x14ac:dyDescent="0.3">
      <c r="A570" s="834"/>
      <c r="B570" s="841"/>
      <c r="C570" s="853"/>
      <c r="D570" s="72" t="s">
        <v>76</v>
      </c>
      <c r="E570" s="212"/>
      <c r="F570" s="83">
        <f t="shared" si="206"/>
        <v>0</v>
      </c>
      <c r="G570" s="212" t="s">
        <v>77</v>
      </c>
      <c r="H570" s="75" t="s">
        <v>77</v>
      </c>
      <c r="I570" s="85" t="s">
        <v>77</v>
      </c>
      <c r="J570" s="82"/>
      <c r="K570" s="75"/>
      <c r="L570" s="85"/>
      <c r="M570" s="82" t="s">
        <v>75</v>
      </c>
      <c r="N570" s="75" t="s">
        <v>75</v>
      </c>
      <c r="O570" s="75" t="s">
        <v>75</v>
      </c>
      <c r="P570" s="75" t="s">
        <v>75</v>
      </c>
      <c r="Q570" s="410" t="s">
        <v>75</v>
      </c>
    </row>
    <row r="571" spans="1:17" ht="31.35" customHeight="1" x14ac:dyDescent="0.3">
      <c r="A571" s="834"/>
      <c r="B571" s="841"/>
      <c r="C571" s="853"/>
      <c r="D571" s="72" t="s">
        <v>78</v>
      </c>
      <c r="E571" s="212"/>
      <c r="F571" s="83">
        <f>SUM(G571:I571)</f>
        <v>0</v>
      </c>
      <c r="G571" s="212"/>
      <c r="H571" s="75"/>
      <c r="I571" s="85"/>
      <c r="J571" s="82" t="s">
        <v>75</v>
      </c>
      <c r="K571" s="75" t="s">
        <v>75</v>
      </c>
      <c r="L571" s="85" t="s">
        <v>75</v>
      </c>
      <c r="M571" s="82" t="s">
        <v>75</v>
      </c>
      <c r="N571" s="75" t="s">
        <v>75</v>
      </c>
      <c r="O571" s="75" t="s">
        <v>75</v>
      </c>
      <c r="P571" s="75" t="s">
        <v>75</v>
      </c>
      <c r="Q571" s="410" t="s">
        <v>75</v>
      </c>
    </row>
    <row r="572" spans="1:17" ht="31.35" customHeight="1" x14ac:dyDescent="0.3">
      <c r="A572" s="834"/>
      <c r="B572" s="841"/>
      <c r="C572" s="853"/>
      <c r="D572" s="72" t="s">
        <v>79</v>
      </c>
      <c r="E572" s="212">
        <v>125</v>
      </c>
      <c r="F572" s="83">
        <f t="shared" ref="F572:F573" si="207">SUM(M572:Q572)</f>
        <v>85</v>
      </c>
      <c r="G572" s="212" t="s">
        <v>77</v>
      </c>
      <c r="H572" s="75" t="s">
        <v>77</v>
      </c>
      <c r="I572" s="85" t="s">
        <v>77</v>
      </c>
      <c r="J572" s="82" t="s">
        <v>75</v>
      </c>
      <c r="K572" s="75" t="s">
        <v>75</v>
      </c>
      <c r="L572" s="85" t="s">
        <v>75</v>
      </c>
      <c r="M572" s="82">
        <v>5</v>
      </c>
      <c r="N572" s="75">
        <v>10</v>
      </c>
      <c r="O572" s="75">
        <v>35</v>
      </c>
      <c r="P572" s="75">
        <v>18</v>
      </c>
      <c r="Q572" s="410">
        <v>17</v>
      </c>
    </row>
    <row r="573" spans="1:17" ht="31.35" customHeight="1" thickBot="1" x14ac:dyDescent="0.35">
      <c r="A573" s="834"/>
      <c r="B573" s="842"/>
      <c r="C573" s="854"/>
      <c r="D573" s="579" t="s">
        <v>80</v>
      </c>
      <c r="E573" s="581"/>
      <c r="F573" s="582">
        <f t="shared" si="207"/>
        <v>0</v>
      </c>
      <c r="G573" s="105" t="s">
        <v>75</v>
      </c>
      <c r="H573" s="92" t="s">
        <v>75</v>
      </c>
      <c r="I573" s="106" t="s">
        <v>75</v>
      </c>
      <c r="J573" s="103" t="s">
        <v>75</v>
      </c>
      <c r="K573" s="92" t="s">
        <v>77</v>
      </c>
      <c r="L573" s="106" t="s">
        <v>77</v>
      </c>
      <c r="M573" s="103"/>
      <c r="N573" s="92"/>
      <c r="O573" s="92"/>
      <c r="P573" s="92"/>
      <c r="Q573" s="580"/>
    </row>
    <row r="574" spans="1:17" ht="31.35" customHeight="1" x14ac:dyDescent="0.3">
      <c r="A574" s="834"/>
      <c r="B574" s="840" t="s">
        <v>285</v>
      </c>
      <c r="C574" s="726">
        <v>1998294</v>
      </c>
      <c r="D574" s="51" t="s">
        <v>74</v>
      </c>
      <c r="E574" s="211"/>
      <c r="F574" s="68">
        <f t="shared" ref="F574:F575" si="208">SUM(J574:L574)</f>
        <v>0</v>
      </c>
      <c r="G574" s="211" t="s">
        <v>75</v>
      </c>
      <c r="H574" s="55" t="s">
        <v>75</v>
      </c>
      <c r="I574" s="70" t="s">
        <v>75</v>
      </c>
      <c r="J574" s="67"/>
      <c r="K574" s="55"/>
      <c r="L574" s="70"/>
      <c r="M574" s="67" t="s">
        <v>75</v>
      </c>
      <c r="N574" s="55" t="s">
        <v>75</v>
      </c>
      <c r="O574" s="55" t="s">
        <v>75</v>
      </c>
      <c r="P574" s="55" t="s">
        <v>75</v>
      </c>
      <c r="Q574" s="438" t="s">
        <v>75</v>
      </c>
    </row>
    <row r="575" spans="1:17" ht="31.35" customHeight="1" x14ac:dyDescent="0.3">
      <c r="A575" s="834"/>
      <c r="B575" s="841"/>
      <c r="C575" s="853"/>
      <c r="D575" s="72" t="s">
        <v>76</v>
      </c>
      <c r="E575" s="212"/>
      <c r="F575" s="83">
        <f t="shared" si="208"/>
        <v>0</v>
      </c>
      <c r="G575" s="212" t="s">
        <v>77</v>
      </c>
      <c r="H575" s="75" t="s">
        <v>77</v>
      </c>
      <c r="I575" s="85" t="s">
        <v>77</v>
      </c>
      <c r="J575" s="82"/>
      <c r="K575" s="75"/>
      <c r="L575" s="85"/>
      <c r="M575" s="82" t="s">
        <v>75</v>
      </c>
      <c r="N575" s="75" t="s">
        <v>75</v>
      </c>
      <c r="O575" s="75" t="s">
        <v>75</v>
      </c>
      <c r="P575" s="75" t="s">
        <v>75</v>
      </c>
      <c r="Q575" s="410" t="s">
        <v>75</v>
      </c>
    </row>
    <row r="576" spans="1:17" ht="31.35" customHeight="1" x14ac:dyDescent="0.3">
      <c r="A576" s="834"/>
      <c r="B576" s="841"/>
      <c r="C576" s="853"/>
      <c r="D576" s="72" t="s">
        <v>78</v>
      </c>
      <c r="E576" s="212"/>
      <c r="F576" s="83">
        <f>SUM(G576:I576)</f>
        <v>0</v>
      </c>
      <c r="G576" s="212"/>
      <c r="H576" s="75"/>
      <c r="I576" s="85"/>
      <c r="J576" s="82" t="s">
        <v>75</v>
      </c>
      <c r="K576" s="75" t="s">
        <v>75</v>
      </c>
      <c r="L576" s="85" t="s">
        <v>75</v>
      </c>
      <c r="M576" s="82" t="s">
        <v>75</v>
      </c>
      <c r="N576" s="75" t="s">
        <v>75</v>
      </c>
      <c r="O576" s="75" t="s">
        <v>75</v>
      </c>
      <c r="P576" s="75" t="s">
        <v>75</v>
      </c>
      <c r="Q576" s="410" t="s">
        <v>75</v>
      </c>
    </row>
    <row r="577" spans="1:17" ht="31.35" customHeight="1" x14ac:dyDescent="0.3">
      <c r="A577" s="834"/>
      <c r="B577" s="841"/>
      <c r="C577" s="853"/>
      <c r="D577" s="72" t="s">
        <v>79</v>
      </c>
      <c r="E577" s="212">
        <v>115</v>
      </c>
      <c r="F577" s="83">
        <f t="shared" ref="F577:F578" si="209">SUM(M577:Q577)</f>
        <v>38</v>
      </c>
      <c r="G577" s="212" t="s">
        <v>77</v>
      </c>
      <c r="H577" s="75" t="s">
        <v>77</v>
      </c>
      <c r="I577" s="85" t="s">
        <v>77</v>
      </c>
      <c r="J577" s="82" t="s">
        <v>75</v>
      </c>
      <c r="K577" s="75" t="s">
        <v>75</v>
      </c>
      <c r="L577" s="85" t="s">
        <v>75</v>
      </c>
      <c r="M577" s="82"/>
      <c r="N577" s="75">
        <v>1</v>
      </c>
      <c r="O577" s="75">
        <v>28</v>
      </c>
      <c r="P577" s="75">
        <v>4</v>
      </c>
      <c r="Q577" s="410">
        <v>5</v>
      </c>
    </row>
    <row r="578" spans="1:17" ht="31.35" customHeight="1" thickBot="1" x14ac:dyDescent="0.35">
      <c r="A578" s="834"/>
      <c r="B578" s="842"/>
      <c r="C578" s="854"/>
      <c r="D578" s="579" t="s">
        <v>80</v>
      </c>
      <c r="E578" s="105"/>
      <c r="F578" s="104">
        <f t="shared" si="209"/>
        <v>0</v>
      </c>
      <c r="G578" s="105" t="s">
        <v>75</v>
      </c>
      <c r="H578" s="92" t="s">
        <v>75</v>
      </c>
      <c r="I578" s="106" t="s">
        <v>75</v>
      </c>
      <c r="J578" s="103" t="s">
        <v>75</v>
      </c>
      <c r="K578" s="92" t="s">
        <v>77</v>
      </c>
      <c r="L578" s="106" t="s">
        <v>77</v>
      </c>
      <c r="M578" s="103"/>
      <c r="N578" s="92"/>
      <c r="O578" s="92"/>
      <c r="P578" s="92"/>
      <c r="Q578" s="580"/>
    </row>
    <row r="579" spans="1:17" ht="31.35" customHeight="1" x14ac:dyDescent="0.3">
      <c r="A579" s="834"/>
      <c r="B579" s="840" t="s">
        <v>286</v>
      </c>
      <c r="C579" s="726">
        <v>1998288</v>
      </c>
      <c r="D579" s="51" t="s">
        <v>74</v>
      </c>
      <c r="E579" s="67"/>
      <c r="F579" s="68">
        <f t="shared" ref="F579:F580" si="210">SUM(J579:L579)</f>
        <v>0</v>
      </c>
      <c r="G579" s="211" t="s">
        <v>75</v>
      </c>
      <c r="H579" s="55" t="s">
        <v>75</v>
      </c>
      <c r="I579" s="70" t="s">
        <v>75</v>
      </c>
      <c r="J579" s="67"/>
      <c r="K579" s="55"/>
      <c r="L579" s="70"/>
      <c r="M579" s="67" t="s">
        <v>75</v>
      </c>
      <c r="N579" s="55" t="s">
        <v>75</v>
      </c>
      <c r="O579" s="55" t="s">
        <v>75</v>
      </c>
      <c r="P579" s="55" t="s">
        <v>75</v>
      </c>
      <c r="Q579" s="438" t="s">
        <v>75</v>
      </c>
    </row>
    <row r="580" spans="1:17" ht="31.35" customHeight="1" x14ac:dyDescent="0.3">
      <c r="A580" s="834"/>
      <c r="B580" s="841"/>
      <c r="C580" s="853"/>
      <c r="D580" s="72" t="s">
        <v>76</v>
      </c>
      <c r="E580" s="82"/>
      <c r="F580" s="83">
        <f t="shared" si="210"/>
        <v>0</v>
      </c>
      <c r="G580" s="212" t="s">
        <v>77</v>
      </c>
      <c r="H580" s="75" t="s">
        <v>77</v>
      </c>
      <c r="I580" s="85" t="s">
        <v>77</v>
      </c>
      <c r="J580" s="82"/>
      <c r="K580" s="75"/>
      <c r="L580" s="85"/>
      <c r="M580" s="82" t="s">
        <v>75</v>
      </c>
      <c r="N580" s="75" t="s">
        <v>75</v>
      </c>
      <c r="O580" s="75" t="s">
        <v>75</v>
      </c>
      <c r="P580" s="75" t="s">
        <v>75</v>
      </c>
      <c r="Q580" s="410" t="s">
        <v>75</v>
      </c>
    </row>
    <row r="581" spans="1:17" ht="31.35" customHeight="1" x14ac:dyDescent="0.3">
      <c r="A581" s="834"/>
      <c r="B581" s="841"/>
      <c r="C581" s="853"/>
      <c r="D581" s="72" t="s">
        <v>78</v>
      </c>
      <c r="E581" s="82"/>
      <c r="F581" s="83">
        <f>SUM(G581:I581)</f>
        <v>0</v>
      </c>
      <c r="G581" s="212"/>
      <c r="H581" s="75"/>
      <c r="I581" s="85"/>
      <c r="J581" s="82" t="s">
        <v>75</v>
      </c>
      <c r="K581" s="75" t="s">
        <v>75</v>
      </c>
      <c r="L581" s="85" t="s">
        <v>75</v>
      </c>
      <c r="M581" s="82" t="s">
        <v>75</v>
      </c>
      <c r="N581" s="75" t="s">
        <v>75</v>
      </c>
      <c r="O581" s="75" t="s">
        <v>75</v>
      </c>
      <c r="P581" s="75" t="s">
        <v>75</v>
      </c>
      <c r="Q581" s="410" t="s">
        <v>75</v>
      </c>
    </row>
    <row r="582" spans="1:17" ht="31.35" customHeight="1" x14ac:dyDescent="0.3">
      <c r="A582" s="834"/>
      <c r="B582" s="841"/>
      <c r="C582" s="853"/>
      <c r="D582" s="72" t="s">
        <v>79</v>
      </c>
      <c r="E582" s="82">
        <v>95</v>
      </c>
      <c r="F582" s="83">
        <f t="shared" ref="F582:F583" si="211">SUM(M582:Q582)</f>
        <v>22</v>
      </c>
      <c r="G582" s="212" t="s">
        <v>77</v>
      </c>
      <c r="H582" s="75" t="s">
        <v>77</v>
      </c>
      <c r="I582" s="85" t="s">
        <v>77</v>
      </c>
      <c r="J582" s="82" t="s">
        <v>75</v>
      </c>
      <c r="K582" s="75" t="s">
        <v>75</v>
      </c>
      <c r="L582" s="85" t="s">
        <v>75</v>
      </c>
      <c r="M582" s="578">
        <v>1</v>
      </c>
      <c r="N582" s="76">
        <v>3</v>
      </c>
      <c r="O582" s="76">
        <v>15</v>
      </c>
      <c r="P582" s="76">
        <v>3</v>
      </c>
      <c r="Q582" s="410"/>
    </row>
    <row r="583" spans="1:17" ht="31.35" customHeight="1" thickBot="1" x14ac:dyDescent="0.35">
      <c r="A583" s="834"/>
      <c r="B583" s="842"/>
      <c r="C583" s="854"/>
      <c r="D583" s="579" t="s">
        <v>80</v>
      </c>
      <c r="E583" s="103"/>
      <c r="F583" s="104">
        <f t="shared" si="211"/>
        <v>0</v>
      </c>
      <c r="G583" s="105" t="s">
        <v>75</v>
      </c>
      <c r="H583" s="92" t="s">
        <v>75</v>
      </c>
      <c r="I583" s="106" t="s">
        <v>75</v>
      </c>
      <c r="J583" s="103" t="s">
        <v>75</v>
      </c>
      <c r="K583" s="92" t="s">
        <v>77</v>
      </c>
      <c r="L583" s="106" t="s">
        <v>77</v>
      </c>
      <c r="M583" s="103"/>
      <c r="N583" s="92"/>
      <c r="O583" s="92"/>
      <c r="P583" s="92"/>
      <c r="Q583" s="580"/>
    </row>
    <row r="584" spans="1:17" ht="31.35" customHeight="1" x14ac:dyDescent="0.3">
      <c r="A584" s="834"/>
      <c r="B584" s="840" t="s">
        <v>287</v>
      </c>
      <c r="C584" s="726">
        <v>1998265</v>
      </c>
      <c r="D584" s="51" t="s">
        <v>74</v>
      </c>
      <c r="E584" s="211"/>
      <c r="F584" s="68">
        <f t="shared" ref="F584:F585" si="212">SUM(J584:L584)</f>
        <v>0</v>
      </c>
      <c r="G584" s="211" t="s">
        <v>75</v>
      </c>
      <c r="H584" s="55" t="s">
        <v>75</v>
      </c>
      <c r="I584" s="70" t="s">
        <v>75</v>
      </c>
      <c r="J584" s="67"/>
      <c r="K584" s="55"/>
      <c r="L584" s="70"/>
      <c r="M584" s="67" t="s">
        <v>75</v>
      </c>
      <c r="N584" s="55" t="s">
        <v>75</v>
      </c>
      <c r="O584" s="55" t="s">
        <v>75</v>
      </c>
      <c r="P584" s="55" t="s">
        <v>75</v>
      </c>
      <c r="Q584" s="438" t="s">
        <v>75</v>
      </c>
    </row>
    <row r="585" spans="1:17" ht="31.35" customHeight="1" x14ac:dyDescent="0.3">
      <c r="A585" s="834"/>
      <c r="B585" s="841"/>
      <c r="C585" s="853"/>
      <c r="D585" s="72" t="s">
        <v>76</v>
      </c>
      <c r="E585" s="212"/>
      <c r="F585" s="83">
        <f t="shared" si="212"/>
        <v>0</v>
      </c>
      <c r="G585" s="212" t="s">
        <v>77</v>
      </c>
      <c r="H585" s="75" t="s">
        <v>77</v>
      </c>
      <c r="I585" s="85" t="s">
        <v>77</v>
      </c>
      <c r="J585" s="82"/>
      <c r="K585" s="75"/>
      <c r="L585" s="85"/>
      <c r="M585" s="82" t="s">
        <v>75</v>
      </c>
      <c r="N585" s="75" t="s">
        <v>75</v>
      </c>
      <c r="O585" s="75" t="s">
        <v>75</v>
      </c>
      <c r="P585" s="75" t="s">
        <v>75</v>
      </c>
      <c r="Q585" s="410" t="s">
        <v>75</v>
      </c>
    </row>
    <row r="586" spans="1:17" ht="31.35" customHeight="1" x14ac:dyDescent="0.3">
      <c r="A586" s="834"/>
      <c r="B586" s="841"/>
      <c r="C586" s="853"/>
      <c r="D586" s="72" t="s">
        <v>78</v>
      </c>
      <c r="E586" s="212"/>
      <c r="F586" s="83">
        <f>SUM(G586:I586)</f>
        <v>0</v>
      </c>
      <c r="G586" s="212"/>
      <c r="H586" s="75"/>
      <c r="I586" s="85"/>
      <c r="J586" s="82" t="s">
        <v>75</v>
      </c>
      <c r="K586" s="75" t="s">
        <v>75</v>
      </c>
      <c r="L586" s="85" t="s">
        <v>75</v>
      </c>
      <c r="M586" s="82" t="s">
        <v>75</v>
      </c>
      <c r="N586" s="75" t="s">
        <v>75</v>
      </c>
      <c r="O586" s="75" t="s">
        <v>75</v>
      </c>
      <c r="P586" s="75" t="s">
        <v>75</v>
      </c>
      <c r="Q586" s="410" t="s">
        <v>75</v>
      </c>
    </row>
    <row r="587" spans="1:17" ht="31.35" customHeight="1" x14ac:dyDescent="0.3">
      <c r="A587" s="834"/>
      <c r="B587" s="841"/>
      <c r="C587" s="853"/>
      <c r="D587" s="72" t="s">
        <v>79</v>
      </c>
      <c r="E587" s="212">
        <v>120</v>
      </c>
      <c r="F587" s="83">
        <f t="shared" ref="F587:F588" si="213">SUM(M587:Q587)</f>
        <v>24</v>
      </c>
      <c r="G587" s="212" t="s">
        <v>77</v>
      </c>
      <c r="H587" s="75" t="s">
        <v>77</v>
      </c>
      <c r="I587" s="85" t="s">
        <v>77</v>
      </c>
      <c r="J587" s="82" t="s">
        <v>75</v>
      </c>
      <c r="K587" s="75" t="s">
        <v>75</v>
      </c>
      <c r="L587" s="85" t="s">
        <v>75</v>
      </c>
      <c r="M587" s="82">
        <v>2</v>
      </c>
      <c r="N587" s="75">
        <v>0</v>
      </c>
      <c r="O587" s="75">
        <v>6</v>
      </c>
      <c r="P587" s="75">
        <v>9</v>
      </c>
      <c r="Q587" s="410">
        <v>7</v>
      </c>
    </row>
    <row r="588" spans="1:17" ht="31.35" customHeight="1" thickBot="1" x14ac:dyDescent="0.35">
      <c r="A588" s="834"/>
      <c r="B588" s="842"/>
      <c r="C588" s="854"/>
      <c r="D588" s="579" t="s">
        <v>80</v>
      </c>
      <c r="E588" s="581"/>
      <c r="F588" s="582">
        <f t="shared" si="213"/>
        <v>0</v>
      </c>
      <c r="G588" s="105" t="s">
        <v>75</v>
      </c>
      <c r="H588" s="92" t="s">
        <v>75</v>
      </c>
      <c r="I588" s="106" t="s">
        <v>75</v>
      </c>
      <c r="J588" s="103" t="s">
        <v>75</v>
      </c>
      <c r="K588" s="92" t="s">
        <v>77</v>
      </c>
      <c r="L588" s="106" t="s">
        <v>77</v>
      </c>
      <c r="M588" s="103"/>
      <c r="N588" s="92"/>
      <c r="O588" s="92"/>
      <c r="P588" s="92"/>
      <c r="Q588" s="580"/>
    </row>
    <row r="589" spans="1:17" ht="31.35" customHeight="1" x14ac:dyDescent="0.3">
      <c r="A589" s="834"/>
      <c r="B589" s="840" t="s">
        <v>288</v>
      </c>
      <c r="C589" s="726">
        <v>1998455</v>
      </c>
      <c r="D589" s="51" t="s">
        <v>74</v>
      </c>
      <c r="E589" s="211"/>
      <c r="F589" s="68">
        <f t="shared" ref="F589:F590" si="214">SUM(J589:L589)</f>
        <v>0</v>
      </c>
      <c r="G589" s="211" t="s">
        <v>75</v>
      </c>
      <c r="H589" s="55" t="s">
        <v>75</v>
      </c>
      <c r="I589" s="70" t="s">
        <v>75</v>
      </c>
      <c r="J589" s="67"/>
      <c r="K589" s="55"/>
      <c r="L589" s="70"/>
      <c r="M589" s="67" t="s">
        <v>75</v>
      </c>
      <c r="N589" s="55" t="s">
        <v>75</v>
      </c>
      <c r="O589" s="55" t="s">
        <v>75</v>
      </c>
      <c r="P589" s="55" t="s">
        <v>75</v>
      </c>
      <c r="Q589" s="438" t="s">
        <v>75</v>
      </c>
    </row>
    <row r="590" spans="1:17" ht="31.35" customHeight="1" x14ac:dyDescent="0.3">
      <c r="A590" s="834"/>
      <c r="B590" s="841"/>
      <c r="C590" s="853"/>
      <c r="D590" s="72" t="s">
        <v>76</v>
      </c>
      <c r="E590" s="212"/>
      <c r="F590" s="83">
        <f t="shared" si="214"/>
        <v>0</v>
      </c>
      <c r="G590" s="212" t="s">
        <v>77</v>
      </c>
      <c r="H590" s="75" t="s">
        <v>77</v>
      </c>
      <c r="I590" s="85" t="s">
        <v>77</v>
      </c>
      <c r="J590" s="82"/>
      <c r="K590" s="75"/>
      <c r="L590" s="85"/>
      <c r="M590" s="82" t="s">
        <v>75</v>
      </c>
      <c r="N590" s="75" t="s">
        <v>75</v>
      </c>
      <c r="O590" s="75" t="s">
        <v>75</v>
      </c>
      <c r="P590" s="75" t="s">
        <v>75</v>
      </c>
      <c r="Q590" s="410" t="s">
        <v>75</v>
      </c>
    </row>
    <row r="591" spans="1:17" ht="31.35" customHeight="1" x14ac:dyDescent="0.3">
      <c r="A591" s="834"/>
      <c r="B591" s="841"/>
      <c r="C591" s="853"/>
      <c r="D591" s="72" t="s">
        <v>78</v>
      </c>
      <c r="E591" s="212"/>
      <c r="F591" s="83">
        <f>SUM(G591:I591)</f>
        <v>0</v>
      </c>
      <c r="G591" s="212"/>
      <c r="H591" s="75"/>
      <c r="I591" s="85"/>
      <c r="J591" s="82" t="s">
        <v>75</v>
      </c>
      <c r="K591" s="75" t="s">
        <v>75</v>
      </c>
      <c r="L591" s="85" t="s">
        <v>75</v>
      </c>
      <c r="M591" s="82" t="s">
        <v>75</v>
      </c>
      <c r="N591" s="75" t="s">
        <v>75</v>
      </c>
      <c r="O591" s="75" t="s">
        <v>75</v>
      </c>
      <c r="P591" s="75" t="s">
        <v>75</v>
      </c>
      <c r="Q591" s="410" t="s">
        <v>75</v>
      </c>
    </row>
    <row r="592" spans="1:17" ht="31.35" customHeight="1" x14ac:dyDescent="0.3">
      <c r="A592" s="834"/>
      <c r="B592" s="841"/>
      <c r="C592" s="853"/>
      <c r="D592" s="72" t="s">
        <v>79</v>
      </c>
      <c r="E592" s="212">
        <v>110</v>
      </c>
      <c r="F592" s="83">
        <f t="shared" ref="F592:F593" si="215">SUM(M592:Q592)</f>
        <v>17</v>
      </c>
      <c r="G592" s="212" t="s">
        <v>77</v>
      </c>
      <c r="H592" s="75" t="s">
        <v>77</v>
      </c>
      <c r="I592" s="85" t="s">
        <v>77</v>
      </c>
      <c r="J592" s="82" t="s">
        <v>75</v>
      </c>
      <c r="K592" s="75" t="s">
        <v>75</v>
      </c>
      <c r="L592" s="85" t="s">
        <v>75</v>
      </c>
      <c r="M592" s="82"/>
      <c r="N592" s="75"/>
      <c r="O592" s="75">
        <v>11</v>
      </c>
      <c r="P592" s="75">
        <v>6</v>
      </c>
      <c r="Q592" s="410"/>
    </row>
    <row r="593" spans="1:17" ht="31.35" customHeight="1" thickBot="1" x14ac:dyDescent="0.35">
      <c r="A593" s="834"/>
      <c r="B593" s="842"/>
      <c r="C593" s="854"/>
      <c r="D593" s="579" t="s">
        <v>80</v>
      </c>
      <c r="E593" s="105"/>
      <c r="F593" s="104">
        <f t="shared" si="215"/>
        <v>0</v>
      </c>
      <c r="G593" s="105" t="s">
        <v>75</v>
      </c>
      <c r="H593" s="92" t="s">
        <v>75</v>
      </c>
      <c r="I593" s="106" t="s">
        <v>75</v>
      </c>
      <c r="J593" s="103" t="s">
        <v>75</v>
      </c>
      <c r="K593" s="92" t="s">
        <v>77</v>
      </c>
      <c r="L593" s="106" t="s">
        <v>77</v>
      </c>
      <c r="M593" s="103"/>
      <c r="N593" s="92"/>
      <c r="O593" s="92"/>
      <c r="P593" s="92"/>
      <c r="Q593" s="580"/>
    </row>
    <row r="594" spans="1:17" ht="31.35" customHeight="1" x14ac:dyDescent="0.3">
      <c r="A594" s="834"/>
      <c r="B594" s="840" t="s">
        <v>289</v>
      </c>
      <c r="C594" s="726">
        <v>1998302</v>
      </c>
      <c r="D594" s="51" t="s">
        <v>74</v>
      </c>
      <c r="E594" s="67"/>
      <c r="F594" s="68">
        <f t="shared" ref="F594:F595" si="216">SUM(J594:L594)</f>
        <v>0</v>
      </c>
      <c r="G594" s="211" t="s">
        <v>75</v>
      </c>
      <c r="H594" s="55" t="s">
        <v>75</v>
      </c>
      <c r="I594" s="70" t="s">
        <v>75</v>
      </c>
      <c r="J594" s="67"/>
      <c r="K594" s="55"/>
      <c r="L594" s="70"/>
      <c r="M594" s="67" t="s">
        <v>75</v>
      </c>
      <c r="N594" s="55" t="s">
        <v>75</v>
      </c>
      <c r="O594" s="55" t="s">
        <v>75</v>
      </c>
      <c r="P594" s="55" t="s">
        <v>75</v>
      </c>
      <c r="Q594" s="438" t="s">
        <v>75</v>
      </c>
    </row>
    <row r="595" spans="1:17" ht="31.35" customHeight="1" x14ac:dyDescent="0.3">
      <c r="A595" s="834"/>
      <c r="B595" s="841"/>
      <c r="C595" s="853"/>
      <c r="D595" s="72" t="s">
        <v>76</v>
      </c>
      <c r="E595" s="82"/>
      <c r="F595" s="83">
        <f t="shared" si="216"/>
        <v>0</v>
      </c>
      <c r="G595" s="212" t="s">
        <v>77</v>
      </c>
      <c r="H595" s="75" t="s">
        <v>77</v>
      </c>
      <c r="I595" s="85" t="s">
        <v>77</v>
      </c>
      <c r="J595" s="82"/>
      <c r="K595" s="75"/>
      <c r="L595" s="85"/>
      <c r="M595" s="82" t="s">
        <v>75</v>
      </c>
      <c r="N595" s="75" t="s">
        <v>75</v>
      </c>
      <c r="O595" s="75" t="s">
        <v>75</v>
      </c>
      <c r="P595" s="75" t="s">
        <v>75</v>
      </c>
      <c r="Q595" s="410" t="s">
        <v>75</v>
      </c>
    </row>
    <row r="596" spans="1:17" ht="31.35" customHeight="1" x14ac:dyDescent="0.3">
      <c r="A596" s="834"/>
      <c r="B596" s="841"/>
      <c r="C596" s="853"/>
      <c r="D596" s="72" t="s">
        <v>78</v>
      </c>
      <c r="E596" s="82"/>
      <c r="F596" s="83">
        <f>SUM(G596:I596)</f>
        <v>0</v>
      </c>
      <c r="G596" s="212"/>
      <c r="H596" s="75"/>
      <c r="I596" s="85"/>
      <c r="J596" s="82" t="s">
        <v>75</v>
      </c>
      <c r="K596" s="75" t="s">
        <v>75</v>
      </c>
      <c r="L596" s="85" t="s">
        <v>75</v>
      </c>
      <c r="M596" s="82" t="s">
        <v>75</v>
      </c>
      <c r="N596" s="75" t="s">
        <v>75</v>
      </c>
      <c r="O596" s="75" t="s">
        <v>75</v>
      </c>
      <c r="P596" s="75" t="s">
        <v>75</v>
      </c>
      <c r="Q596" s="410" t="s">
        <v>75</v>
      </c>
    </row>
    <row r="597" spans="1:17" ht="31.35" customHeight="1" x14ac:dyDescent="0.3">
      <c r="A597" s="834"/>
      <c r="B597" s="841"/>
      <c r="C597" s="853"/>
      <c r="D597" s="72" t="s">
        <v>79</v>
      </c>
      <c r="E597" s="82">
        <v>85</v>
      </c>
      <c r="F597" s="83">
        <f t="shared" ref="F597:F598" si="217">SUM(M597:Q597)</f>
        <v>3</v>
      </c>
      <c r="G597" s="212" t="s">
        <v>77</v>
      </c>
      <c r="H597" s="75" t="s">
        <v>77</v>
      </c>
      <c r="I597" s="85" t="s">
        <v>77</v>
      </c>
      <c r="J597" s="82" t="s">
        <v>75</v>
      </c>
      <c r="K597" s="75" t="s">
        <v>75</v>
      </c>
      <c r="L597" s="85" t="s">
        <v>75</v>
      </c>
      <c r="M597" s="578">
        <v>1</v>
      </c>
      <c r="N597" s="76">
        <v>1</v>
      </c>
      <c r="O597" s="76"/>
      <c r="P597" s="76">
        <v>1</v>
      </c>
      <c r="Q597" s="410"/>
    </row>
    <row r="598" spans="1:17" ht="31.35" customHeight="1" thickBot="1" x14ac:dyDescent="0.35">
      <c r="A598" s="835"/>
      <c r="B598" s="842"/>
      <c r="C598" s="854"/>
      <c r="D598" s="579" t="s">
        <v>80</v>
      </c>
      <c r="E598" s="103"/>
      <c r="F598" s="104">
        <f t="shared" si="217"/>
        <v>0</v>
      </c>
      <c r="G598" s="105" t="s">
        <v>75</v>
      </c>
      <c r="H598" s="92" t="s">
        <v>75</v>
      </c>
      <c r="I598" s="106" t="s">
        <v>75</v>
      </c>
      <c r="J598" s="103" t="s">
        <v>75</v>
      </c>
      <c r="K598" s="92" t="s">
        <v>77</v>
      </c>
      <c r="L598" s="106" t="s">
        <v>77</v>
      </c>
      <c r="M598" s="103"/>
      <c r="N598" s="92"/>
      <c r="O598" s="92"/>
      <c r="P598" s="92"/>
      <c r="Q598" s="580"/>
    </row>
    <row r="599" spans="1:17" ht="31.35" customHeight="1" x14ac:dyDescent="0.3">
      <c r="A599" s="713" t="s">
        <v>290</v>
      </c>
      <c r="B599" s="840" t="s">
        <v>291</v>
      </c>
      <c r="C599" s="671">
        <v>25430078</v>
      </c>
      <c r="D599" s="51" t="s">
        <v>74</v>
      </c>
      <c r="E599" s="211">
        <v>13.16</v>
      </c>
      <c r="F599" s="68">
        <f t="shared" ref="F599:F600" si="218">SUM(J599:L599)</f>
        <v>125</v>
      </c>
      <c r="G599" s="211" t="s">
        <v>75</v>
      </c>
      <c r="H599" s="55" t="s">
        <v>75</v>
      </c>
      <c r="I599" s="70" t="s">
        <v>75</v>
      </c>
      <c r="J599" s="67">
        <v>9</v>
      </c>
      <c r="K599" s="55">
        <v>99</v>
      </c>
      <c r="L599" s="70">
        <v>17</v>
      </c>
      <c r="M599" s="67" t="s">
        <v>75</v>
      </c>
      <c r="N599" s="55" t="s">
        <v>75</v>
      </c>
      <c r="O599" s="55" t="s">
        <v>75</v>
      </c>
      <c r="P599" s="55" t="s">
        <v>75</v>
      </c>
      <c r="Q599" s="438" t="s">
        <v>75</v>
      </c>
    </row>
    <row r="600" spans="1:17" ht="31.35" customHeight="1" x14ac:dyDescent="0.3">
      <c r="A600" s="834"/>
      <c r="B600" s="841"/>
      <c r="C600" s="843"/>
      <c r="D600" s="72" t="s">
        <v>76</v>
      </c>
      <c r="E600" s="212"/>
      <c r="F600" s="83">
        <f t="shared" si="218"/>
        <v>0</v>
      </c>
      <c r="G600" s="212" t="s">
        <v>77</v>
      </c>
      <c r="H600" s="75" t="s">
        <v>77</v>
      </c>
      <c r="I600" s="85" t="s">
        <v>77</v>
      </c>
      <c r="J600" s="82"/>
      <c r="K600" s="75"/>
      <c r="L600" s="85"/>
      <c r="M600" s="82" t="s">
        <v>75</v>
      </c>
      <c r="N600" s="75" t="s">
        <v>75</v>
      </c>
      <c r="O600" s="75" t="s">
        <v>75</v>
      </c>
      <c r="P600" s="75" t="s">
        <v>75</v>
      </c>
      <c r="Q600" s="410" t="s">
        <v>75</v>
      </c>
    </row>
    <row r="601" spans="1:17" ht="31.35" customHeight="1" x14ac:dyDescent="0.3">
      <c r="A601" s="834"/>
      <c r="B601" s="841"/>
      <c r="C601" s="843"/>
      <c r="D601" s="72" t="s">
        <v>78</v>
      </c>
      <c r="E601" s="212"/>
      <c r="F601" s="83">
        <f>SUM(G601:I601)</f>
        <v>0</v>
      </c>
      <c r="G601" s="212"/>
      <c r="H601" s="75"/>
      <c r="I601" s="85"/>
      <c r="J601" s="82" t="s">
        <v>75</v>
      </c>
      <c r="K601" s="75" t="s">
        <v>75</v>
      </c>
      <c r="L601" s="85" t="s">
        <v>75</v>
      </c>
      <c r="M601" s="82" t="s">
        <v>75</v>
      </c>
      <c r="N601" s="75" t="s">
        <v>75</v>
      </c>
      <c r="O601" s="75" t="s">
        <v>75</v>
      </c>
      <c r="P601" s="75" t="s">
        <v>75</v>
      </c>
      <c r="Q601" s="410" t="s">
        <v>75</v>
      </c>
    </row>
    <row r="602" spans="1:17" ht="31.35" customHeight="1" x14ac:dyDescent="0.3">
      <c r="A602" s="834"/>
      <c r="B602" s="841"/>
      <c r="C602" s="843"/>
      <c r="D602" s="72" t="s">
        <v>79</v>
      </c>
      <c r="E602" s="212">
        <v>98.6</v>
      </c>
      <c r="F602" s="83">
        <f t="shared" ref="F602:F603" si="219">SUM(M602:Q602)</f>
        <v>384</v>
      </c>
      <c r="G602" s="212" t="s">
        <v>77</v>
      </c>
      <c r="H602" s="75" t="s">
        <v>77</v>
      </c>
      <c r="I602" s="85" t="s">
        <v>77</v>
      </c>
      <c r="J602" s="82" t="s">
        <v>75</v>
      </c>
      <c r="K602" s="75" t="s">
        <v>75</v>
      </c>
      <c r="L602" s="85" t="s">
        <v>75</v>
      </c>
      <c r="M602" s="82">
        <v>18</v>
      </c>
      <c r="N602" s="75">
        <v>41</v>
      </c>
      <c r="O602" s="75">
        <v>270</v>
      </c>
      <c r="P602" s="75">
        <v>52</v>
      </c>
      <c r="Q602" s="410">
        <v>3</v>
      </c>
    </row>
    <row r="603" spans="1:17" ht="31.35" customHeight="1" thickBot="1" x14ac:dyDescent="0.35">
      <c r="A603" s="834"/>
      <c r="B603" s="842"/>
      <c r="C603" s="844"/>
      <c r="D603" s="579" t="s">
        <v>80</v>
      </c>
      <c r="E603" s="581"/>
      <c r="F603" s="582">
        <f t="shared" si="219"/>
        <v>0</v>
      </c>
      <c r="G603" s="105" t="s">
        <v>75</v>
      </c>
      <c r="H603" s="92" t="s">
        <v>75</v>
      </c>
      <c r="I603" s="106" t="s">
        <v>75</v>
      </c>
      <c r="J603" s="103" t="s">
        <v>75</v>
      </c>
      <c r="K603" s="92" t="s">
        <v>77</v>
      </c>
      <c r="L603" s="106" t="s">
        <v>77</v>
      </c>
      <c r="M603" s="103"/>
      <c r="N603" s="92"/>
      <c r="O603" s="92"/>
      <c r="P603" s="92"/>
      <c r="Q603" s="580"/>
    </row>
    <row r="604" spans="1:17" ht="31.35" customHeight="1" x14ac:dyDescent="0.3">
      <c r="A604" s="834"/>
      <c r="B604" s="840" t="s">
        <v>292</v>
      </c>
      <c r="C604" s="671" t="s">
        <v>293</v>
      </c>
      <c r="D604" s="51" t="s">
        <v>74</v>
      </c>
      <c r="E604" s="211"/>
      <c r="F604" s="68">
        <f t="shared" ref="F604:F605" si="220">SUM(J604:L604)</f>
        <v>0</v>
      </c>
      <c r="G604" s="211" t="s">
        <v>75</v>
      </c>
      <c r="H604" s="55" t="s">
        <v>75</v>
      </c>
      <c r="I604" s="70" t="s">
        <v>75</v>
      </c>
      <c r="J604" s="67"/>
      <c r="K604" s="55"/>
      <c r="L604" s="70"/>
      <c r="M604" s="67" t="s">
        <v>75</v>
      </c>
      <c r="N604" s="55" t="s">
        <v>75</v>
      </c>
      <c r="O604" s="55" t="s">
        <v>75</v>
      </c>
      <c r="P604" s="55" t="s">
        <v>75</v>
      </c>
      <c r="Q604" s="438" t="s">
        <v>75</v>
      </c>
    </row>
    <row r="605" spans="1:17" ht="31.35" customHeight="1" x14ac:dyDescent="0.3">
      <c r="A605" s="834"/>
      <c r="B605" s="841"/>
      <c r="C605" s="843"/>
      <c r="D605" s="72" t="s">
        <v>76</v>
      </c>
      <c r="E605" s="212"/>
      <c r="F605" s="83">
        <f t="shared" si="220"/>
        <v>0</v>
      </c>
      <c r="G605" s="212" t="s">
        <v>77</v>
      </c>
      <c r="H605" s="75" t="s">
        <v>77</v>
      </c>
      <c r="I605" s="85" t="s">
        <v>77</v>
      </c>
      <c r="J605" s="82"/>
      <c r="K605" s="75"/>
      <c r="L605" s="85"/>
      <c r="M605" s="82" t="s">
        <v>75</v>
      </c>
      <c r="N605" s="75" t="s">
        <v>75</v>
      </c>
      <c r="O605" s="75" t="s">
        <v>75</v>
      </c>
      <c r="P605" s="75" t="s">
        <v>75</v>
      </c>
      <c r="Q605" s="410" t="s">
        <v>75</v>
      </c>
    </row>
    <row r="606" spans="1:17" ht="31.35" customHeight="1" x14ac:dyDescent="0.3">
      <c r="A606" s="834"/>
      <c r="B606" s="841"/>
      <c r="C606" s="843"/>
      <c r="D606" s="72" t="s">
        <v>78</v>
      </c>
      <c r="E606" s="212"/>
      <c r="F606" s="83">
        <f>SUM(G606:I606)</f>
        <v>0</v>
      </c>
      <c r="G606" s="212"/>
      <c r="H606" s="75"/>
      <c r="I606" s="85"/>
      <c r="J606" s="82" t="s">
        <v>75</v>
      </c>
      <c r="K606" s="75" t="s">
        <v>75</v>
      </c>
      <c r="L606" s="85" t="s">
        <v>75</v>
      </c>
      <c r="M606" s="82" t="s">
        <v>75</v>
      </c>
      <c r="N606" s="75" t="s">
        <v>75</v>
      </c>
      <c r="O606" s="75" t="s">
        <v>75</v>
      </c>
      <c r="P606" s="75" t="s">
        <v>75</v>
      </c>
      <c r="Q606" s="410" t="s">
        <v>75</v>
      </c>
    </row>
    <row r="607" spans="1:17" ht="31.35" customHeight="1" x14ac:dyDescent="0.3">
      <c r="A607" s="834"/>
      <c r="B607" s="841"/>
      <c r="C607" s="843"/>
      <c r="D607" s="72" t="s">
        <v>79</v>
      </c>
      <c r="E607" s="212">
        <v>107</v>
      </c>
      <c r="F607" s="83">
        <f t="shared" ref="F607:F608" si="221">SUM(M607:Q607)</f>
        <v>211</v>
      </c>
      <c r="G607" s="212" t="s">
        <v>77</v>
      </c>
      <c r="H607" s="75" t="s">
        <v>77</v>
      </c>
      <c r="I607" s="85" t="s">
        <v>77</v>
      </c>
      <c r="J607" s="82" t="s">
        <v>75</v>
      </c>
      <c r="K607" s="75" t="s">
        <v>75</v>
      </c>
      <c r="L607" s="85" t="s">
        <v>75</v>
      </c>
      <c r="M607" s="82">
        <v>5</v>
      </c>
      <c r="N607" s="75">
        <v>18</v>
      </c>
      <c r="O607" s="75">
        <v>134</v>
      </c>
      <c r="P607" s="75">
        <v>45</v>
      </c>
      <c r="Q607" s="410">
        <v>9</v>
      </c>
    </row>
    <row r="608" spans="1:17" ht="31.35" customHeight="1" thickBot="1" x14ac:dyDescent="0.35">
      <c r="A608" s="834"/>
      <c r="B608" s="842"/>
      <c r="C608" s="844"/>
      <c r="D608" s="579" t="s">
        <v>80</v>
      </c>
      <c r="E608" s="105"/>
      <c r="F608" s="104">
        <f t="shared" si="221"/>
        <v>0</v>
      </c>
      <c r="G608" s="105" t="s">
        <v>75</v>
      </c>
      <c r="H608" s="92" t="s">
        <v>75</v>
      </c>
      <c r="I608" s="106" t="s">
        <v>75</v>
      </c>
      <c r="J608" s="103" t="s">
        <v>75</v>
      </c>
      <c r="K608" s="92" t="s">
        <v>77</v>
      </c>
      <c r="L608" s="106" t="s">
        <v>77</v>
      </c>
      <c r="M608" s="103"/>
      <c r="N608" s="92"/>
      <c r="O608" s="92"/>
      <c r="P608" s="92"/>
      <c r="Q608" s="580"/>
    </row>
    <row r="609" spans="1:17" ht="31.35" customHeight="1" x14ac:dyDescent="0.3">
      <c r="A609" s="834"/>
      <c r="B609" s="840" t="s">
        <v>294</v>
      </c>
      <c r="C609" s="671">
        <v>41973328</v>
      </c>
      <c r="D609" s="51" t="s">
        <v>74</v>
      </c>
      <c r="E609" s="67"/>
      <c r="F609" s="68">
        <f t="shared" ref="F609:F610" si="222">SUM(J609:L609)</f>
        <v>0</v>
      </c>
      <c r="G609" s="211" t="s">
        <v>75</v>
      </c>
      <c r="H609" s="55" t="s">
        <v>75</v>
      </c>
      <c r="I609" s="70" t="s">
        <v>75</v>
      </c>
      <c r="J609" s="67"/>
      <c r="K609" s="55"/>
      <c r="L609" s="70"/>
      <c r="M609" s="67" t="s">
        <v>75</v>
      </c>
      <c r="N609" s="55" t="s">
        <v>75</v>
      </c>
      <c r="O609" s="55" t="s">
        <v>75</v>
      </c>
      <c r="P609" s="55" t="s">
        <v>75</v>
      </c>
      <c r="Q609" s="438" t="s">
        <v>75</v>
      </c>
    </row>
    <row r="610" spans="1:17" ht="31.35" customHeight="1" x14ac:dyDescent="0.3">
      <c r="A610" s="834"/>
      <c r="B610" s="841"/>
      <c r="C610" s="843"/>
      <c r="D610" s="72" t="s">
        <v>76</v>
      </c>
      <c r="E610" s="82"/>
      <c r="F610" s="83">
        <f t="shared" si="222"/>
        <v>0</v>
      </c>
      <c r="G610" s="212" t="s">
        <v>77</v>
      </c>
      <c r="H610" s="75" t="s">
        <v>77</v>
      </c>
      <c r="I610" s="85" t="s">
        <v>77</v>
      </c>
      <c r="J610" s="82"/>
      <c r="K610" s="75"/>
      <c r="L610" s="85"/>
      <c r="M610" s="82" t="s">
        <v>75</v>
      </c>
      <c r="N610" s="75" t="s">
        <v>75</v>
      </c>
      <c r="O610" s="75" t="s">
        <v>75</v>
      </c>
      <c r="P610" s="75" t="s">
        <v>75</v>
      </c>
      <c r="Q610" s="410" t="s">
        <v>75</v>
      </c>
    </row>
    <row r="611" spans="1:17" ht="31.35" customHeight="1" x14ac:dyDescent="0.3">
      <c r="A611" s="834"/>
      <c r="B611" s="841"/>
      <c r="C611" s="843"/>
      <c r="D611" s="72" t="s">
        <v>78</v>
      </c>
      <c r="E611" s="82"/>
      <c r="F611" s="83">
        <f>SUM(G611:I611)</f>
        <v>0</v>
      </c>
      <c r="G611" s="212"/>
      <c r="H611" s="75"/>
      <c r="I611" s="85"/>
      <c r="J611" s="82" t="s">
        <v>75</v>
      </c>
      <c r="K611" s="75" t="s">
        <v>75</v>
      </c>
      <c r="L611" s="85" t="s">
        <v>75</v>
      </c>
      <c r="M611" s="82" t="s">
        <v>75</v>
      </c>
      <c r="N611" s="75" t="s">
        <v>75</v>
      </c>
      <c r="O611" s="75" t="s">
        <v>75</v>
      </c>
      <c r="P611" s="75" t="s">
        <v>75</v>
      </c>
      <c r="Q611" s="410" t="s">
        <v>75</v>
      </c>
    </row>
    <row r="612" spans="1:17" ht="31.35" customHeight="1" x14ac:dyDescent="0.3">
      <c r="A612" s="834"/>
      <c r="B612" s="841"/>
      <c r="C612" s="843"/>
      <c r="D612" s="72" t="s">
        <v>79</v>
      </c>
      <c r="E612" s="82">
        <v>98.9</v>
      </c>
      <c r="F612" s="83">
        <f t="shared" ref="F612:F613" si="223">SUM(M612:Q612)</f>
        <v>155</v>
      </c>
      <c r="G612" s="212" t="s">
        <v>77</v>
      </c>
      <c r="H612" s="75" t="s">
        <v>77</v>
      </c>
      <c r="I612" s="85" t="s">
        <v>77</v>
      </c>
      <c r="J612" s="82" t="s">
        <v>75</v>
      </c>
      <c r="K612" s="75" t="s">
        <v>75</v>
      </c>
      <c r="L612" s="85" t="s">
        <v>75</v>
      </c>
      <c r="M612" s="578">
        <v>11</v>
      </c>
      <c r="N612" s="76">
        <v>30</v>
      </c>
      <c r="O612" s="76">
        <v>76</v>
      </c>
      <c r="P612" s="76">
        <v>30</v>
      </c>
      <c r="Q612" s="410">
        <v>8</v>
      </c>
    </row>
    <row r="613" spans="1:17" ht="31.35" customHeight="1" thickBot="1" x14ac:dyDescent="0.35">
      <c r="A613" s="834"/>
      <c r="B613" s="842"/>
      <c r="C613" s="844"/>
      <c r="D613" s="579" t="s">
        <v>80</v>
      </c>
      <c r="E613" s="103"/>
      <c r="F613" s="104">
        <f t="shared" si="223"/>
        <v>0</v>
      </c>
      <c r="G613" s="105" t="s">
        <v>75</v>
      </c>
      <c r="H613" s="92" t="s">
        <v>75</v>
      </c>
      <c r="I613" s="106" t="s">
        <v>75</v>
      </c>
      <c r="J613" s="103" t="s">
        <v>75</v>
      </c>
      <c r="K613" s="92" t="s">
        <v>77</v>
      </c>
      <c r="L613" s="106" t="s">
        <v>77</v>
      </c>
      <c r="M613" s="103"/>
      <c r="N613" s="92"/>
      <c r="O613" s="92"/>
      <c r="P613" s="92"/>
      <c r="Q613" s="580"/>
    </row>
    <row r="614" spans="1:17" ht="31.35" customHeight="1" x14ac:dyDescent="0.3">
      <c r="A614" s="834"/>
      <c r="B614" s="840" t="s">
        <v>295</v>
      </c>
      <c r="C614" s="671" t="s">
        <v>296</v>
      </c>
      <c r="D614" s="51" t="s">
        <v>74</v>
      </c>
      <c r="E614" s="211"/>
      <c r="F614" s="68">
        <f t="shared" ref="F614:F615" si="224">SUM(J614:L614)</f>
        <v>0</v>
      </c>
      <c r="G614" s="211" t="s">
        <v>75</v>
      </c>
      <c r="H614" s="55" t="s">
        <v>75</v>
      </c>
      <c r="I614" s="70" t="s">
        <v>75</v>
      </c>
      <c r="J614" s="67"/>
      <c r="K614" s="55"/>
      <c r="L614" s="70"/>
      <c r="M614" s="67" t="s">
        <v>75</v>
      </c>
      <c r="N614" s="55" t="s">
        <v>75</v>
      </c>
      <c r="O614" s="55" t="s">
        <v>75</v>
      </c>
      <c r="P614" s="55" t="s">
        <v>75</v>
      </c>
      <c r="Q614" s="438" t="s">
        <v>75</v>
      </c>
    </row>
    <row r="615" spans="1:17" ht="31.35" customHeight="1" x14ac:dyDescent="0.3">
      <c r="A615" s="834"/>
      <c r="B615" s="841"/>
      <c r="C615" s="843"/>
      <c r="D615" s="72" t="s">
        <v>76</v>
      </c>
      <c r="E615" s="212"/>
      <c r="F615" s="83">
        <f t="shared" si="224"/>
        <v>0</v>
      </c>
      <c r="G615" s="212" t="s">
        <v>77</v>
      </c>
      <c r="H615" s="75" t="s">
        <v>77</v>
      </c>
      <c r="I615" s="85" t="s">
        <v>77</v>
      </c>
      <c r="J615" s="82"/>
      <c r="K615" s="75"/>
      <c r="L615" s="85"/>
      <c r="M615" s="82" t="s">
        <v>75</v>
      </c>
      <c r="N615" s="75" t="s">
        <v>75</v>
      </c>
      <c r="O615" s="75" t="s">
        <v>75</v>
      </c>
      <c r="P615" s="75" t="s">
        <v>75</v>
      </c>
      <c r="Q615" s="410" t="s">
        <v>75</v>
      </c>
    </row>
    <row r="616" spans="1:17" ht="31.35" customHeight="1" x14ac:dyDescent="0.3">
      <c r="A616" s="834"/>
      <c r="B616" s="841"/>
      <c r="C616" s="843"/>
      <c r="D616" s="72" t="s">
        <v>78</v>
      </c>
      <c r="E616" s="212"/>
      <c r="F616" s="83">
        <f>SUM(G616:I616)</f>
        <v>0</v>
      </c>
      <c r="G616" s="212"/>
      <c r="H616" s="75"/>
      <c r="I616" s="85"/>
      <c r="J616" s="82" t="s">
        <v>75</v>
      </c>
      <c r="K616" s="75" t="s">
        <v>75</v>
      </c>
      <c r="L616" s="85" t="s">
        <v>75</v>
      </c>
      <c r="M616" s="82" t="s">
        <v>75</v>
      </c>
      <c r="N616" s="75" t="s">
        <v>75</v>
      </c>
      <c r="O616" s="75" t="s">
        <v>75</v>
      </c>
      <c r="P616" s="75" t="s">
        <v>75</v>
      </c>
      <c r="Q616" s="410" t="s">
        <v>75</v>
      </c>
    </row>
    <row r="617" spans="1:17" ht="31.35" customHeight="1" x14ac:dyDescent="0.3">
      <c r="A617" s="834"/>
      <c r="B617" s="841"/>
      <c r="C617" s="843"/>
      <c r="D617" s="72" t="s">
        <v>79</v>
      </c>
      <c r="E617" s="212">
        <v>93.7</v>
      </c>
      <c r="F617" s="83">
        <f t="shared" ref="F617:F618" si="225">SUM(M617:Q617)</f>
        <v>80</v>
      </c>
      <c r="G617" s="212" t="s">
        <v>77</v>
      </c>
      <c r="H617" s="75" t="s">
        <v>77</v>
      </c>
      <c r="I617" s="85" t="s">
        <v>77</v>
      </c>
      <c r="J617" s="82" t="s">
        <v>75</v>
      </c>
      <c r="K617" s="75" t="s">
        <v>75</v>
      </c>
      <c r="L617" s="85" t="s">
        <v>75</v>
      </c>
      <c r="M617" s="82">
        <v>5</v>
      </c>
      <c r="N617" s="75">
        <v>20</v>
      </c>
      <c r="O617" s="75">
        <v>43</v>
      </c>
      <c r="P617" s="75">
        <v>8</v>
      </c>
      <c r="Q617" s="410">
        <v>4</v>
      </c>
    </row>
    <row r="618" spans="1:17" ht="31.35" customHeight="1" thickBot="1" x14ac:dyDescent="0.35">
      <c r="A618" s="834"/>
      <c r="B618" s="842"/>
      <c r="C618" s="844"/>
      <c r="D618" s="579" t="s">
        <v>80</v>
      </c>
      <c r="E618" s="581"/>
      <c r="F618" s="582">
        <f t="shared" si="225"/>
        <v>0</v>
      </c>
      <c r="G618" s="105" t="s">
        <v>75</v>
      </c>
      <c r="H618" s="92" t="s">
        <v>75</v>
      </c>
      <c r="I618" s="106" t="s">
        <v>75</v>
      </c>
      <c r="J618" s="103" t="s">
        <v>75</v>
      </c>
      <c r="K618" s="92" t="s">
        <v>77</v>
      </c>
      <c r="L618" s="106" t="s">
        <v>77</v>
      </c>
      <c r="M618" s="103"/>
      <c r="N618" s="92"/>
      <c r="O618" s="92"/>
      <c r="P618" s="92"/>
      <c r="Q618" s="580"/>
    </row>
    <row r="619" spans="1:17" ht="31.35" customHeight="1" x14ac:dyDescent="0.3">
      <c r="A619" s="834"/>
      <c r="B619" s="840" t="s">
        <v>297</v>
      </c>
      <c r="C619" s="671" t="s">
        <v>298</v>
      </c>
      <c r="D619" s="51" t="s">
        <v>74</v>
      </c>
      <c r="E619" s="211"/>
      <c r="F619" s="68">
        <f t="shared" ref="F619:F620" si="226">SUM(J619:L619)</f>
        <v>0</v>
      </c>
      <c r="G619" s="211" t="s">
        <v>75</v>
      </c>
      <c r="H619" s="55" t="s">
        <v>75</v>
      </c>
      <c r="I619" s="70" t="s">
        <v>75</v>
      </c>
      <c r="J619" s="67"/>
      <c r="K619" s="55"/>
      <c r="L619" s="70"/>
      <c r="M619" s="67" t="s">
        <v>75</v>
      </c>
      <c r="N619" s="55" t="s">
        <v>75</v>
      </c>
      <c r="O619" s="55" t="s">
        <v>75</v>
      </c>
      <c r="P619" s="55" t="s">
        <v>75</v>
      </c>
      <c r="Q619" s="438" t="s">
        <v>75</v>
      </c>
    </row>
    <row r="620" spans="1:17" ht="31.35" customHeight="1" x14ac:dyDescent="0.3">
      <c r="A620" s="834"/>
      <c r="B620" s="841"/>
      <c r="C620" s="843"/>
      <c r="D620" s="72" t="s">
        <v>76</v>
      </c>
      <c r="E620" s="212"/>
      <c r="F620" s="83">
        <f t="shared" si="226"/>
        <v>0</v>
      </c>
      <c r="G620" s="212" t="s">
        <v>77</v>
      </c>
      <c r="H620" s="75" t="s">
        <v>77</v>
      </c>
      <c r="I620" s="85" t="s">
        <v>77</v>
      </c>
      <c r="J620" s="82"/>
      <c r="K620" s="75"/>
      <c r="L620" s="85"/>
      <c r="M620" s="82" t="s">
        <v>75</v>
      </c>
      <c r="N620" s="75" t="s">
        <v>75</v>
      </c>
      <c r="O620" s="75" t="s">
        <v>75</v>
      </c>
      <c r="P620" s="75" t="s">
        <v>75</v>
      </c>
      <c r="Q620" s="410" t="s">
        <v>75</v>
      </c>
    </row>
    <row r="621" spans="1:17" ht="31.35" customHeight="1" x14ac:dyDescent="0.3">
      <c r="A621" s="834"/>
      <c r="B621" s="841"/>
      <c r="C621" s="843"/>
      <c r="D621" s="72" t="s">
        <v>78</v>
      </c>
      <c r="E621" s="212"/>
      <c r="F621" s="83">
        <f>SUM(G621:I621)</f>
        <v>0</v>
      </c>
      <c r="G621" s="212"/>
      <c r="H621" s="75"/>
      <c r="I621" s="85"/>
      <c r="J621" s="82" t="s">
        <v>75</v>
      </c>
      <c r="K621" s="75" t="s">
        <v>75</v>
      </c>
      <c r="L621" s="85" t="s">
        <v>75</v>
      </c>
      <c r="M621" s="82" t="s">
        <v>75</v>
      </c>
      <c r="N621" s="75" t="s">
        <v>75</v>
      </c>
      <c r="O621" s="75" t="s">
        <v>75</v>
      </c>
      <c r="P621" s="75" t="s">
        <v>75</v>
      </c>
      <c r="Q621" s="410" t="s">
        <v>75</v>
      </c>
    </row>
    <row r="622" spans="1:17" ht="31.35" customHeight="1" x14ac:dyDescent="0.3">
      <c r="A622" s="834"/>
      <c r="B622" s="841"/>
      <c r="C622" s="843"/>
      <c r="D622" s="72" t="s">
        <v>79</v>
      </c>
      <c r="E622" s="212">
        <v>83.8</v>
      </c>
      <c r="F622" s="83">
        <f t="shared" ref="F622:F623" si="227">SUM(M622:Q622)</f>
        <v>14</v>
      </c>
      <c r="G622" s="212" t="s">
        <v>77</v>
      </c>
      <c r="H622" s="75" t="s">
        <v>77</v>
      </c>
      <c r="I622" s="85" t="s">
        <v>77</v>
      </c>
      <c r="J622" s="82" t="s">
        <v>75</v>
      </c>
      <c r="K622" s="75" t="s">
        <v>75</v>
      </c>
      <c r="L622" s="85" t="s">
        <v>75</v>
      </c>
      <c r="M622" s="82">
        <v>3</v>
      </c>
      <c r="N622" s="75">
        <v>3</v>
      </c>
      <c r="O622" s="75">
        <v>3</v>
      </c>
      <c r="P622" s="75">
        <v>4</v>
      </c>
      <c r="Q622" s="410">
        <v>1</v>
      </c>
    </row>
    <row r="623" spans="1:17" ht="31.35" customHeight="1" thickBot="1" x14ac:dyDescent="0.35">
      <c r="A623" s="834"/>
      <c r="B623" s="842"/>
      <c r="C623" s="844"/>
      <c r="D623" s="579" t="s">
        <v>80</v>
      </c>
      <c r="E623" s="105"/>
      <c r="F623" s="104">
        <f t="shared" si="227"/>
        <v>0</v>
      </c>
      <c r="G623" s="105" t="s">
        <v>75</v>
      </c>
      <c r="H623" s="92" t="s">
        <v>75</v>
      </c>
      <c r="I623" s="106" t="s">
        <v>75</v>
      </c>
      <c r="J623" s="103" t="s">
        <v>75</v>
      </c>
      <c r="K623" s="92" t="s">
        <v>77</v>
      </c>
      <c r="L623" s="106" t="s">
        <v>77</v>
      </c>
      <c r="M623" s="103"/>
      <c r="N623" s="92"/>
      <c r="O623" s="92"/>
      <c r="P623" s="92"/>
      <c r="Q623" s="580"/>
    </row>
    <row r="624" spans="1:17" ht="31.35" customHeight="1" x14ac:dyDescent="0.3">
      <c r="A624" s="834"/>
      <c r="B624" s="840" t="s">
        <v>299</v>
      </c>
      <c r="C624" s="671" t="s">
        <v>300</v>
      </c>
      <c r="D624" s="51" t="s">
        <v>74</v>
      </c>
      <c r="E624" s="67"/>
      <c r="F624" s="68">
        <f t="shared" ref="F624:F625" si="228">SUM(J624:L624)</f>
        <v>0</v>
      </c>
      <c r="G624" s="211" t="s">
        <v>75</v>
      </c>
      <c r="H624" s="55" t="s">
        <v>75</v>
      </c>
      <c r="I624" s="70" t="s">
        <v>75</v>
      </c>
      <c r="J624" s="67"/>
      <c r="K624" s="55"/>
      <c r="L624" s="70"/>
      <c r="M624" s="67" t="s">
        <v>75</v>
      </c>
      <c r="N624" s="55" t="s">
        <v>75</v>
      </c>
      <c r="O624" s="55" t="s">
        <v>75</v>
      </c>
      <c r="P624" s="55" t="s">
        <v>75</v>
      </c>
      <c r="Q624" s="438" t="s">
        <v>75</v>
      </c>
    </row>
    <row r="625" spans="1:17" ht="31.35" customHeight="1" x14ac:dyDescent="0.3">
      <c r="A625" s="834"/>
      <c r="B625" s="841"/>
      <c r="C625" s="843"/>
      <c r="D625" s="72" t="s">
        <v>76</v>
      </c>
      <c r="E625" s="82"/>
      <c r="F625" s="83">
        <f t="shared" si="228"/>
        <v>0</v>
      </c>
      <c r="G625" s="212" t="s">
        <v>77</v>
      </c>
      <c r="H625" s="75" t="s">
        <v>77</v>
      </c>
      <c r="I625" s="85" t="s">
        <v>77</v>
      </c>
      <c r="J625" s="82"/>
      <c r="K625" s="75"/>
      <c r="L625" s="85"/>
      <c r="M625" s="82" t="s">
        <v>75</v>
      </c>
      <c r="N625" s="75" t="s">
        <v>75</v>
      </c>
      <c r="O625" s="75" t="s">
        <v>75</v>
      </c>
      <c r="P625" s="75" t="s">
        <v>75</v>
      </c>
      <c r="Q625" s="410" t="s">
        <v>75</v>
      </c>
    </row>
    <row r="626" spans="1:17" ht="31.35" customHeight="1" x14ac:dyDescent="0.3">
      <c r="A626" s="834"/>
      <c r="B626" s="841"/>
      <c r="C626" s="843"/>
      <c r="D626" s="72" t="s">
        <v>78</v>
      </c>
      <c r="E626" s="82"/>
      <c r="F626" s="83">
        <f>SUM(G626:I626)</f>
        <v>0</v>
      </c>
      <c r="G626" s="212"/>
      <c r="H626" s="75"/>
      <c r="I626" s="85"/>
      <c r="J626" s="82" t="s">
        <v>75</v>
      </c>
      <c r="K626" s="75" t="s">
        <v>75</v>
      </c>
      <c r="L626" s="85" t="s">
        <v>75</v>
      </c>
      <c r="M626" s="82" t="s">
        <v>75</v>
      </c>
      <c r="N626" s="75" t="s">
        <v>75</v>
      </c>
      <c r="O626" s="75" t="s">
        <v>75</v>
      </c>
      <c r="P626" s="75" t="s">
        <v>75</v>
      </c>
      <c r="Q626" s="410" t="s">
        <v>75</v>
      </c>
    </row>
    <row r="627" spans="1:17" ht="31.35" customHeight="1" x14ac:dyDescent="0.3">
      <c r="A627" s="834"/>
      <c r="B627" s="841"/>
      <c r="C627" s="843"/>
      <c r="D627" s="72" t="s">
        <v>79</v>
      </c>
      <c r="E627" s="82">
        <v>104.4</v>
      </c>
      <c r="F627" s="83">
        <f t="shared" ref="F627:F628" si="229">SUM(M627:Q627)</f>
        <v>69</v>
      </c>
      <c r="G627" s="212" t="s">
        <v>77</v>
      </c>
      <c r="H627" s="75" t="s">
        <v>77</v>
      </c>
      <c r="I627" s="85" t="s">
        <v>77</v>
      </c>
      <c r="J627" s="82" t="s">
        <v>75</v>
      </c>
      <c r="K627" s="75" t="s">
        <v>75</v>
      </c>
      <c r="L627" s="85" t="s">
        <v>75</v>
      </c>
      <c r="M627" s="578">
        <v>6</v>
      </c>
      <c r="N627" s="76">
        <v>15</v>
      </c>
      <c r="O627" s="76">
        <v>27</v>
      </c>
      <c r="P627" s="76">
        <v>16</v>
      </c>
      <c r="Q627" s="410">
        <v>5</v>
      </c>
    </row>
    <row r="628" spans="1:17" ht="31.35" customHeight="1" thickBot="1" x14ac:dyDescent="0.35">
      <c r="A628" s="834"/>
      <c r="B628" s="842"/>
      <c r="C628" s="844"/>
      <c r="D628" s="579" t="s">
        <v>80</v>
      </c>
      <c r="E628" s="103"/>
      <c r="F628" s="104">
        <f t="shared" si="229"/>
        <v>0</v>
      </c>
      <c r="G628" s="105" t="s">
        <v>75</v>
      </c>
      <c r="H628" s="92" t="s">
        <v>75</v>
      </c>
      <c r="I628" s="106" t="s">
        <v>75</v>
      </c>
      <c r="J628" s="103" t="s">
        <v>75</v>
      </c>
      <c r="K628" s="92" t="s">
        <v>77</v>
      </c>
      <c r="L628" s="106" t="s">
        <v>77</v>
      </c>
      <c r="M628" s="103"/>
      <c r="N628" s="92"/>
      <c r="O628" s="92"/>
      <c r="P628" s="92"/>
      <c r="Q628" s="580"/>
    </row>
    <row r="629" spans="1:17" ht="31.35" customHeight="1" x14ac:dyDescent="0.3">
      <c r="A629" s="834"/>
      <c r="B629" s="840" t="s">
        <v>302</v>
      </c>
      <c r="C629" s="671" t="s">
        <v>303</v>
      </c>
      <c r="D629" s="51" t="s">
        <v>74</v>
      </c>
      <c r="E629" s="211"/>
      <c r="F629" s="68">
        <f t="shared" ref="F629:F630" si="230">SUM(J629:L629)</f>
        <v>0</v>
      </c>
      <c r="G629" s="211" t="s">
        <v>75</v>
      </c>
      <c r="H629" s="55" t="s">
        <v>75</v>
      </c>
      <c r="I629" s="70" t="s">
        <v>75</v>
      </c>
      <c r="J629" s="67"/>
      <c r="K629" s="55"/>
      <c r="L629" s="70"/>
      <c r="M629" s="67" t="s">
        <v>75</v>
      </c>
      <c r="N629" s="55" t="s">
        <v>75</v>
      </c>
      <c r="O629" s="55" t="s">
        <v>75</v>
      </c>
      <c r="P629" s="55" t="s">
        <v>75</v>
      </c>
      <c r="Q629" s="438" t="s">
        <v>75</v>
      </c>
    </row>
    <row r="630" spans="1:17" ht="31.35" customHeight="1" x14ac:dyDescent="0.3">
      <c r="A630" s="834"/>
      <c r="B630" s="841"/>
      <c r="C630" s="843"/>
      <c r="D630" s="72" t="s">
        <v>76</v>
      </c>
      <c r="E630" s="212"/>
      <c r="F630" s="83">
        <f t="shared" si="230"/>
        <v>0</v>
      </c>
      <c r="G630" s="212" t="s">
        <v>77</v>
      </c>
      <c r="H630" s="75" t="s">
        <v>77</v>
      </c>
      <c r="I630" s="85" t="s">
        <v>77</v>
      </c>
      <c r="J630" s="82"/>
      <c r="K630" s="75"/>
      <c r="L630" s="85"/>
      <c r="M630" s="82" t="s">
        <v>75</v>
      </c>
      <c r="N630" s="75" t="s">
        <v>75</v>
      </c>
      <c r="O630" s="75" t="s">
        <v>75</v>
      </c>
      <c r="P630" s="75" t="s">
        <v>75</v>
      </c>
      <c r="Q630" s="410" t="s">
        <v>75</v>
      </c>
    </row>
    <row r="631" spans="1:17" ht="31.35" customHeight="1" x14ac:dyDescent="0.3">
      <c r="A631" s="834"/>
      <c r="B631" s="841"/>
      <c r="C631" s="843"/>
      <c r="D631" s="72" t="s">
        <v>78</v>
      </c>
      <c r="E631" s="212"/>
      <c r="F631" s="83">
        <f>SUM(G631:I631)</f>
        <v>0</v>
      </c>
      <c r="G631" s="212"/>
      <c r="H631" s="75"/>
      <c r="I631" s="85"/>
      <c r="J631" s="82" t="s">
        <v>75</v>
      </c>
      <c r="K631" s="75" t="s">
        <v>75</v>
      </c>
      <c r="L631" s="85" t="s">
        <v>75</v>
      </c>
      <c r="M631" s="82" t="s">
        <v>75</v>
      </c>
      <c r="N631" s="75" t="s">
        <v>75</v>
      </c>
      <c r="O631" s="75" t="s">
        <v>75</v>
      </c>
      <c r="P631" s="75" t="s">
        <v>75</v>
      </c>
      <c r="Q631" s="410" t="s">
        <v>75</v>
      </c>
    </row>
    <row r="632" spans="1:17" ht="31.35" customHeight="1" x14ac:dyDescent="0.3">
      <c r="A632" s="834"/>
      <c r="B632" s="841"/>
      <c r="C632" s="843"/>
      <c r="D632" s="72" t="s">
        <v>79</v>
      </c>
      <c r="E632" s="212">
        <v>96</v>
      </c>
      <c r="F632" s="83">
        <f t="shared" ref="F632:F633" si="231">SUM(M632:Q632)</f>
        <v>58</v>
      </c>
      <c r="G632" s="212" t="s">
        <v>77</v>
      </c>
      <c r="H632" s="75" t="s">
        <v>77</v>
      </c>
      <c r="I632" s="85" t="s">
        <v>77</v>
      </c>
      <c r="J632" s="82" t="s">
        <v>75</v>
      </c>
      <c r="K632" s="75" t="s">
        <v>75</v>
      </c>
      <c r="L632" s="85" t="s">
        <v>75</v>
      </c>
      <c r="M632" s="82">
        <v>4</v>
      </c>
      <c r="N632" s="75">
        <v>5</v>
      </c>
      <c r="O632" s="75">
        <v>40</v>
      </c>
      <c r="P632" s="75">
        <v>9</v>
      </c>
      <c r="Q632" s="410">
        <v>0</v>
      </c>
    </row>
    <row r="633" spans="1:17" ht="31.35" customHeight="1" thickBot="1" x14ac:dyDescent="0.35">
      <c r="A633" s="834"/>
      <c r="B633" s="842"/>
      <c r="C633" s="844"/>
      <c r="D633" s="579" t="s">
        <v>80</v>
      </c>
      <c r="E633" s="581"/>
      <c r="F633" s="582">
        <f t="shared" si="231"/>
        <v>0</v>
      </c>
      <c r="G633" s="105" t="s">
        <v>75</v>
      </c>
      <c r="H633" s="92" t="s">
        <v>75</v>
      </c>
      <c r="I633" s="106" t="s">
        <v>75</v>
      </c>
      <c r="J633" s="103" t="s">
        <v>75</v>
      </c>
      <c r="K633" s="92" t="s">
        <v>77</v>
      </c>
      <c r="L633" s="106" t="s">
        <v>77</v>
      </c>
      <c r="M633" s="103"/>
      <c r="N633" s="92"/>
      <c r="O633" s="92"/>
      <c r="P633" s="92"/>
      <c r="Q633" s="580"/>
    </row>
    <row r="634" spans="1:17" ht="31.35" customHeight="1" x14ac:dyDescent="0.3">
      <c r="A634" s="834"/>
      <c r="B634" s="840" t="s">
        <v>304</v>
      </c>
      <c r="C634" s="671" t="s">
        <v>305</v>
      </c>
      <c r="D634" s="51" t="s">
        <v>74</v>
      </c>
      <c r="E634" s="211"/>
      <c r="F634" s="68">
        <f t="shared" ref="F634:F635" si="232">SUM(J634:L634)</f>
        <v>0</v>
      </c>
      <c r="G634" s="211" t="s">
        <v>75</v>
      </c>
      <c r="H634" s="55" t="s">
        <v>75</v>
      </c>
      <c r="I634" s="70" t="s">
        <v>75</v>
      </c>
      <c r="J634" s="67"/>
      <c r="K634" s="55"/>
      <c r="L634" s="70"/>
      <c r="M634" s="67" t="s">
        <v>75</v>
      </c>
      <c r="N634" s="55" t="s">
        <v>75</v>
      </c>
      <c r="O634" s="55" t="s">
        <v>75</v>
      </c>
      <c r="P634" s="55" t="s">
        <v>75</v>
      </c>
      <c r="Q634" s="438" t="s">
        <v>75</v>
      </c>
    </row>
    <row r="635" spans="1:17" ht="31.35" customHeight="1" x14ac:dyDescent="0.3">
      <c r="A635" s="834"/>
      <c r="B635" s="841"/>
      <c r="C635" s="843"/>
      <c r="D635" s="72" t="s">
        <v>76</v>
      </c>
      <c r="E635" s="212"/>
      <c r="F635" s="83">
        <f t="shared" si="232"/>
        <v>0</v>
      </c>
      <c r="G635" s="212" t="s">
        <v>77</v>
      </c>
      <c r="H635" s="75" t="s">
        <v>77</v>
      </c>
      <c r="I635" s="85" t="s">
        <v>77</v>
      </c>
      <c r="J635" s="82"/>
      <c r="K635" s="75"/>
      <c r="L635" s="85"/>
      <c r="M635" s="82" t="s">
        <v>75</v>
      </c>
      <c r="N635" s="75" t="s">
        <v>75</v>
      </c>
      <c r="O635" s="75" t="s">
        <v>75</v>
      </c>
      <c r="P635" s="75" t="s">
        <v>75</v>
      </c>
      <c r="Q635" s="410" t="s">
        <v>75</v>
      </c>
    </row>
    <row r="636" spans="1:17" ht="31.35" customHeight="1" x14ac:dyDescent="0.3">
      <c r="A636" s="834"/>
      <c r="B636" s="841"/>
      <c r="C636" s="843"/>
      <c r="D636" s="72" t="s">
        <v>78</v>
      </c>
      <c r="E636" s="212"/>
      <c r="F636" s="83">
        <f>SUM(G636:I636)</f>
        <v>0</v>
      </c>
      <c r="G636" s="212"/>
      <c r="H636" s="75"/>
      <c r="I636" s="85"/>
      <c r="J636" s="82" t="s">
        <v>75</v>
      </c>
      <c r="K636" s="75" t="s">
        <v>75</v>
      </c>
      <c r="L636" s="85" t="s">
        <v>75</v>
      </c>
      <c r="M636" s="82" t="s">
        <v>75</v>
      </c>
      <c r="N636" s="75" t="s">
        <v>75</v>
      </c>
      <c r="O636" s="75" t="s">
        <v>75</v>
      </c>
      <c r="P636" s="75" t="s">
        <v>75</v>
      </c>
      <c r="Q636" s="410" t="s">
        <v>75</v>
      </c>
    </row>
    <row r="637" spans="1:17" ht="31.35" customHeight="1" x14ac:dyDescent="0.3">
      <c r="A637" s="834"/>
      <c r="B637" s="841"/>
      <c r="C637" s="843"/>
      <c r="D637" s="72" t="s">
        <v>79</v>
      </c>
      <c r="E637" s="212">
        <v>110</v>
      </c>
      <c r="F637" s="83">
        <f t="shared" ref="F637:F638" si="233">SUM(M637:Q637)</f>
        <v>11</v>
      </c>
      <c r="G637" s="212" t="s">
        <v>77</v>
      </c>
      <c r="H637" s="75" t="s">
        <v>77</v>
      </c>
      <c r="I637" s="85" t="s">
        <v>77</v>
      </c>
      <c r="J637" s="82" t="s">
        <v>75</v>
      </c>
      <c r="K637" s="75" t="s">
        <v>75</v>
      </c>
      <c r="L637" s="85" t="s">
        <v>75</v>
      </c>
      <c r="M637" s="82"/>
      <c r="N637" s="75">
        <v>2</v>
      </c>
      <c r="O637" s="75">
        <v>5</v>
      </c>
      <c r="P637" s="75">
        <v>4</v>
      </c>
      <c r="Q637" s="410">
        <v>0</v>
      </c>
    </row>
    <row r="638" spans="1:17" ht="31.35" customHeight="1" thickBot="1" x14ac:dyDescent="0.35">
      <c r="A638" s="835"/>
      <c r="B638" s="842"/>
      <c r="C638" s="844"/>
      <c r="D638" s="579" t="s">
        <v>80</v>
      </c>
      <c r="E638" s="105"/>
      <c r="F638" s="104">
        <f t="shared" si="233"/>
        <v>0</v>
      </c>
      <c r="G638" s="105" t="s">
        <v>75</v>
      </c>
      <c r="H638" s="92" t="s">
        <v>75</v>
      </c>
      <c r="I638" s="106" t="s">
        <v>75</v>
      </c>
      <c r="J638" s="103" t="s">
        <v>75</v>
      </c>
      <c r="K638" s="92" t="s">
        <v>77</v>
      </c>
      <c r="L638" s="106" t="s">
        <v>77</v>
      </c>
      <c r="M638" s="103"/>
      <c r="N638" s="92"/>
      <c r="O638" s="92"/>
      <c r="P638" s="92"/>
      <c r="Q638" s="580"/>
    </row>
    <row r="639" spans="1:17" ht="31.35" customHeight="1" x14ac:dyDescent="0.3">
      <c r="A639" s="713" t="s">
        <v>306</v>
      </c>
      <c r="B639" s="840" t="s">
        <v>307</v>
      </c>
      <c r="C639" s="671" t="s">
        <v>308</v>
      </c>
      <c r="D639" s="51" t="s">
        <v>74</v>
      </c>
      <c r="E639" s="67">
        <v>11</v>
      </c>
      <c r="F639" s="68">
        <f t="shared" ref="F639:F640" si="234">SUM(J639:L639)</f>
        <v>75</v>
      </c>
      <c r="G639" s="211" t="s">
        <v>75</v>
      </c>
      <c r="H639" s="55" t="s">
        <v>75</v>
      </c>
      <c r="I639" s="70" t="s">
        <v>75</v>
      </c>
      <c r="J639" s="67">
        <v>3</v>
      </c>
      <c r="K639" s="55">
        <v>72</v>
      </c>
      <c r="L639" s="70">
        <v>0</v>
      </c>
      <c r="M639" s="67" t="s">
        <v>75</v>
      </c>
      <c r="N639" s="55" t="s">
        <v>75</v>
      </c>
      <c r="O639" s="55" t="s">
        <v>75</v>
      </c>
      <c r="P639" s="55" t="s">
        <v>75</v>
      </c>
      <c r="Q639" s="438" t="s">
        <v>75</v>
      </c>
    </row>
    <row r="640" spans="1:17" ht="31.35" customHeight="1" x14ac:dyDescent="0.3">
      <c r="A640" s="834"/>
      <c r="B640" s="841"/>
      <c r="C640" s="843"/>
      <c r="D640" s="72" t="s">
        <v>76</v>
      </c>
      <c r="E640" s="82"/>
      <c r="F640" s="83">
        <f t="shared" si="234"/>
        <v>0</v>
      </c>
      <c r="G640" s="212" t="s">
        <v>77</v>
      </c>
      <c r="H640" s="75" t="s">
        <v>77</v>
      </c>
      <c r="I640" s="85" t="s">
        <v>77</v>
      </c>
      <c r="J640" s="82"/>
      <c r="K640" s="75"/>
      <c r="L640" s="85"/>
      <c r="M640" s="82" t="s">
        <v>75</v>
      </c>
      <c r="N640" s="75" t="s">
        <v>75</v>
      </c>
      <c r="O640" s="75" t="s">
        <v>75</v>
      </c>
      <c r="P640" s="75" t="s">
        <v>75</v>
      </c>
      <c r="Q640" s="410" t="s">
        <v>75</v>
      </c>
    </row>
    <row r="641" spans="1:17" ht="31.35" customHeight="1" x14ac:dyDescent="0.3">
      <c r="A641" s="834"/>
      <c r="B641" s="841"/>
      <c r="C641" s="843"/>
      <c r="D641" s="72" t="s">
        <v>78</v>
      </c>
      <c r="E641" s="82">
        <v>92</v>
      </c>
      <c r="F641" s="83">
        <f>SUM(G641:I641)</f>
        <v>12</v>
      </c>
      <c r="G641" s="212">
        <v>4</v>
      </c>
      <c r="H641" s="75">
        <v>5</v>
      </c>
      <c r="I641" s="85">
        <v>3</v>
      </c>
      <c r="J641" s="82" t="s">
        <v>75</v>
      </c>
      <c r="K641" s="75" t="s">
        <v>75</v>
      </c>
      <c r="L641" s="85" t="s">
        <v>75</v>
      </c>
      <c r="M641" s="82" t="s">
        <v>75</v>
      </c>
      <c r="N641" s="75" t="s">
        <v>75</v>
      </c>
      <c r="O641" s="75" t="s">
        <v>75</v>
      </c>
      <c r="P641" s="75" t="s">
        <v>75</v>
      </c>
      <c r="Q641" s="410" t="s">
        <v>75</v>
      </c>
    </row>
    <row r="642" spans="1:17" ht="31.35" customHeight="1" x14ac:dyDescent="0.3">
      <c r="A642" s="834"/>
      <c r="B642" s="841"/>
      <c r="C642" s="843"/>
      <c r="D642" s="72" t="s">
        <v>79</v>
      </c>
      <c r="E642" s="82">
        <v>85</v>
      </c>
      <c r="F642" s="83">
        <f t="shared" ref="F642:F643" si="235">SUM(M642:Q642)</f>
        <v>494</v>
      </c>
      <c r="G642" s="212" t="s">
        <v>77</v>
      </c>
      <c r="H642" s="75" t="s">
        <v>77</v>
      </c>
      <c r="I642" s="85" t="s">
        <v>77</v>
      </c>
      <c r="J642" s="82" t="s">
        <v>75</v>
      </c>
      <c r="K642" s="75" t="s">
        <v>75</v>
      </c>
      <c r="L642" s="85" t="s">
        <v>75</v>
      </c>
      <c r="M642" s="578">
        <v>55</v>
      </c>
      <c r="N642" s="76">
        <v>164</v>
      </c>
      <c r="O642" s="76">
        <v>248</v>
      </c>
      <c r="P642" s="76">
        <v>27</v>
      </c>
      <c r="Q642" s="410"/>
    </row>
    <row r="643" spans="1:17" ht="31.35" customHeight="1" thickBot="1" x14ac:dyDescent="0.35">
      <c r="A643" s="834"/>
      <c r="B643" s="842"/>
      <c r="C643" s="843"/>
      <c r="D643" s="579" t="s">
        <v>80</v>
      </c>
      <c r="E643" s="103"/>
      <c r="F643" s="104">
        <f t="shared" si="235"/>
        <v>0</v>
      </c>
      <c r="G643" s="105" t="s">
        <v>75</v>
      </c>
      <c r="H643" s="92" t="s">
        <v>75</v>
      </c>
      <c r="I643" s="106" t="s">
        <v>75</v>
      </c>
      <c r="J643" s="103" t="s">
        <v>75</v>
      </c>
      <c r="K643" s="92" t="s">
        <v>77</v>
      </c>
      <c r="L643" s="106" t="s">
        <v>77</v>
      </c>
      <c r="M643" s="103"/>
      <c r="N643" s="92"/>
      <c r="O643" s="92"/>
      <c r="P643" s="92"/>
      <c r="Q643" s="580"/>
    </row>
    <row r="644" spans="1:17" ht="31.35" customHeight="1" x14ac:dyDescent="0.3">
      <c r="A644" s="834"/>
      <c r="B644" s="840" t="s">
        <v>309</v>
      </c>
      <c r="C644" s="843"/>
      <c r="D644" s="51" t="s">
        <v>74</v>
      </c>
      <c r="E644" s="211">
        <v>6</v>
      </c>
      <c r="F644" s="68">
        <f t="shared" ref="F644:F645" si="236">SUM(J644:L644)</f>
        <v>13</v>
      </c>
      <c r="G644" s="211" t="s">
        <v>75</v>
      </c>
      <c r="H644" s="55" t="s">
        <v>75</v>
      </c>
      <c r="I644" s="70" t="s">
        <v>75</v>
      </c>
      <c r="J644" s="67">
        <v>4</v>
      </c>
      <c r="K644" s="55">
        <v>9</v>
      </c>
      <c r="L644" s="70"/>
      <c r="M644" s="67" t="s">
        <v>75</v>
      </c>
      <c r="N644" s="55" t="s">
        <v>75</v>
      </c>
      <c r="O644" s="55" t="s">
        <v>75</v>
      </c>
      <c r="P644" s="55" t="s">
        <v>75</v>
      </c>
      <c r="Q644" s="438" t="s">
        <v>75</v>
      </c>
    </row>
    <row r="645" spans="1:17" ht="31.35" customHeight="1" x14ac:dyDescent="0.3">
      <c r="A645" s="834"/>
      <c r="B645" s="841"/>
      <c r="C645" s="843"/>
      <c r="D645" s="72" t="s">
        <v>76</v>
      </c>
      <c r="E645" s="212"/>
      <c r="F645" s="83">
        <f t="shared" si="236"/>
        <v>0</v>
      </c>
      <c r="G645" s="212" t="s">
        <v>77</v>
      </c>
      <c r="H645" s="75" t="s">
        <v>77</v>
      </c>
      <c r="I645" s="85" t="s">
        <v>77</v>
      </c>
      <c r="J645" s="82"/>
      <c r="K645" s="75"/>
      <c r="L645" s="85"/>
      <c r="M645" s="82" t="s">
        <v>75</v>
      </c>
      <c r="N645" s="75" t="s">
        <v>75</v>
      </c>
      <c r="O645" s="75" t="s">
        <v>75</v>
      </c>
      <c r="P645" s="75" t="s">
        <v>75</v>
      </c>
      <c r="Q645" s="410" t="s">
        <v>75</v>
      </c>
    </row>
    <row r="646" spans="1:17" ht="31.35" customHeight="1" x14ac:dyDescent="0.3">
      <c r="A646" s="834"/>
      <c r="B646" s="841"/>
      <c r="C646" s="843"/>
      <c r="D646" s="72" t="s">
        <v>78</v>
      </c>
      <c r="E646" s="212"/>
      <c r="F646" s="83">
        <f>SUM(G646:I646)</f>
        <v>0</v>
      </c>
      <c r="G646" s="212"/>
      <c r="H646" s="75"/>
      <c r="I646" s="85"/>
      <c r="J646" s="82" t="s">
        <v>75</v>
      </c>
      <c r="K646" s="75" t="s">
        <v>75</v>
      </c>
      <c r="L646" s="85" t="s">
        <v>75</v>
      </c>
      <c r="M646" s="82" t="s">
        <v>75</v>
      </c>
      <c r="N646" s="75" t="s">
        <v>75</v>
      </c>
      <c r="O646" s="75" t="s">
        <v>75</v>
      </c>
      <c r="P646" s="75" t="s">
        <v>75</v>
      </c>
      <c r="Q646" s="410" t="s">
        <v>75</v>
      </c>
    </row>
    <row r="647" spans="1:17" ht="31.35" customHeight="1" x14ac:dyDescent="0.3">
      <c r="A647" s="834"/>
      <c r="B647" s="841"/>
      <c r="C647" s="843"/>
      <c r="D647" s="72" t="s">
        <v>79</v>
      </c>
      <c r="E647" s="212">
        <v>67.5</v>
      </c>
      <c r="F647" s="83">
        <f t="shared" ref="F647:F648" si="237">SUM(M647:Q647)</f>
        <v>158</v>
      </c>
      <c r="G647" s="212" t="s">
        <v>75</v>
      </c>
      <c r="H647" s="75" t="s">
        <v>75</v>
      </c>
      <c r="I647" s="85" t="s">
        <v>75</v>
      </c>
      <c r="J647" s="82" t="s">
        <v>75</v>
      </c>
      <c r="K647" s="75" t="s">
        <v>77</v>
      </c>
      <c r="L647" s="85" t="s">
        <v>77</v>
      </c>
      <c r="M647" s="82">
        <v>49</v>
      </c>
      <c r="N647" s="75">
        <v>58</v>
      </c>
      <c r="O647" s="75">
        <v>46</v>
      </c>
      <c r="P647" s="75">
        <v>5</v>
      </c>
      <c r="Q647" s="410"/>
    </row>
    <row r="648" spans="1:17" ht="31.35" customHeight="1" thickBot="1" x14ac:dyDescent="0.35">
      <c r="A648" s="834"/>
      <c r="B648" s="842"/>
      <c r="C648" s="843"/>
      <c r="D648" s="579" t="s">
        <v>80</v>
      </c>
      <c r="E648" s="581"/>
      <c r="F648" s="582">
        <f t="shared" si="237"/>
        <v>0</v>
      </c>
      <c r="G648" s="105" t="s">
        <v>75</v>
      </c>
      <c r="H648" s="92" t="s">
        <v>75</v>
      </c>
      <c r="I648" s="106" t="s">
        <v>75</v>
      </c>
      <c r="J648" s="103" t="s">
        <v>75</v>
      </c>
      <c r="K648" s="92" t="s">
        <v>77</v>
      </c>
      <c r="L648" s="106" t="s">
        <v>77</v>
      </c>
      <c r="M648" s="103"/>
      <c r="N648" s="92"/>
      <c r="O648" s="92"/>
      <c r="P648" s="92"/>
      <c r="Q648" s="580"/>
    </row>
    <row r="649" spans="1:17" ht="31.35" customHeight="1" x14ac:dyDescent="0.3">
      <c r="A649" s="834"/>
      <c r="B649" s="840" t="s">
        <v>310</v>
      </c>
      <c r="C649" s="843"/>
      <c r="D649" s="51" t="s">
        <v>74</v>
      </c>
      <c r="E649" s="211"/>
      <c r="F649" s="68">
        <f t="shared" ref="F649:F650" si="238">SUM(J649:L649)</f>
        <v>0</v>
      </c>
      <c r="G649" s="211" t="s">
        <v>75</v>
      </c>
      <c r="H649" s="55" t="s">
        <v>75</v>
      </c>
      <c r="I649" s="70" t="s">
        <v>75</v>
      </c>
      <c r="J649" s="67"/>
      <c r="K649" s="55"/>
      <c r="L649" s="70"/>
      <c r="M649" s="67" t="s">
        <v>75</v>
      </c>
      <c r="N649" s="55" t="s">
        <v>75</v>
      </c>
      <c r="O649" s="55" t="s">
        <v>75</v>
      </c>
      <c r="P649" s="55" t="s">
        <v>75</v>
      </c>
      <c r="Q649" s="438" t="s">
        <v>75</v>
      </c>
    </row>
    <row r="650" spans="1:17" ht="31.35" customHeight="1" x14ac:dyDescent="0.3">
      <c r="A650" s="834"/>
      <c r="B650" s="841"/>
      <c r="C650" s="843"/>
      <c r="D650" s="72" t="s">
        <v>76</v>
      </c>
      <c r="E650" s="212"/>
      <c r="F650" s="83">
        <f t="shared" si="238"/>
        <v>0</v>
      </c>
      <c r="G650" s="212" t="s">
        <v>77</v>
      </c>
      <c r="H650" s="75" t="s">
        <v>77</v>
      </c>
      <c r="I650" s="85" t="s">
        <v>77</v>
      </c>
      <c r="J650" s="82"/>
      <c r="K650" s="75"/>
      <c r="L650" s="85"/>
      <c r="M650" s="82" t="s">
        <v>75</v>
      </c>
      <c r="N650" s="75" t="s">
        <v>75</v>
      </c>
      <c r="O650" s="75" t="s">
        <v>75</v>
      </c>
      <c r="P650" s="75" t="s">
        <v>75</v>
      </c>
      <c r="Q650" s="410" t="s">
        <v>75</v>
      </c>
    </row>
    <row r="651" spans="1:17" ht="31.35" customHeight="1" x14ac:dyDescent="0.3">
      <c r="A651" s="834"/>
      <c r="B651" s="841"/>
      <c r="C651" s="843"/>
      <c r="D651" s="72" t="s">
        <v>78</v>
      </c>
      <c r="E651" s="212"/>
      <c r="F651" s="83">
        <f>SUM(G651:I651)</f>
        <v>0</v>
      </c>
      <c r="G651" s="212"/>
      <c r="H651" s="75"/>
      <c r="I651" s="85"/>
      <c r="J651" s="82" t="s">
        <v>75</v>
      </c>
      <c r="K651" s="75" t="s">
        <v>75</v>
      </c>
      <c r="L651" s="85" t="s">
        <v>75</v>
      </c>
      <c r="M651" s="82" t="s">
        <v>75</v>
      </c>
      <c r="N651" s="75" t="s">
        <v>75</v>
      </c>
      <c r="O651" s="75" t="s">
        <v>75</v>
      </c>
      <c r="P651" s="75" t="s">
        <v>75</v>
      </c>
      <c r="Q651" s="410" t="s">
        <v>75</v>
      </c>
    </row>
    <row r="652" spans="1:17" ht="31.35" customHeight="1" x14ac:dyDescent="0.3">
      <c r="A652" s="834"/>
      <c r="B652" s="841"/>
      <c r="C652" s="843"/>
      <c r="D652" s="72" t="s">
        <v>79</v>
      </c>
      <c r="E652" s="212">
        <v>102</v>
      </c>
      <c r="F652" s="83">
        <f t="shared" ref="F652:F653" si="239">SUM(M652:Q652)</f>
        <v>111</v>
      </c>
      <c r="G652" s="212" t="s">
        <v>75</v>
      </c>
      <c r="H652" s="75" t="s">
        <v>75</v>
      </c>
      <c r="I652" s="85" t="s">
        <v>75</v>
      </c>
      <c r="J652" s="82" t="s">
        <v>75</v>
      </c>
      <c r="K652" s="75" t="s">
        <v>77</v>
      </c>
      <c r="L652" s="85" t="s">
        <v>77</v>
      </c>
      <c r="M652" s="82">
        <v>6</v>
      </c>
      <c r="N652" s="75">
        <v>24</v>
      </c>
      <c r="O652" s="75">
        <v>49</v>
      </c>
      <c r="P652" s="75">
        <v>26</v>
      </c>
      <c r="Q652" s="410">
        <v>6</v>
      </c>
    </row>
    <row r="653" spans="1:17" ht="31.35" customHeight="1" thickBot="1" x14ac:dyDescent="0.35">
      <c r="A653" s="834"/>
      <c r="B653" s="842"/>
      <c r="C653" s="847"/>
      <c r="D653" s="579" t="s">
        <v>80</v>
      </c>
      <c r="E653" s="105"/>
      <c r="F653" s="104">
        <f t="shared" si="239"/>
        <v>0</v>
      </c>
      <c r="G653" s="105" t="s">
        <v>75</v>
      </c>
      <c r="H653" s="92" t="s">
        <v>75</v>
      </c>
      <c r="I653" s="106" t="s">
        <v>75</v>
      </c>
      <c r="J653" s="103" t="s">
        <v>75</v>
      </c>
      <c r="K653" s="92" t="s">
        <v>77</v>
      </c>
      <c r="L653" s="106" t="s">
        <v>77</v>
      </c>
      <c r="M653" s="103"/>
      <c r="N653" s="92"/>
      <c r="O653" s="92"/>
      <c r="P653" s="92"/>
      <c r="Q653" s="580"/>
    </row>
    <row r="654" spans="1:17" ht="31.35" customHeight="1" x14ac:dyDescent="0.3">
      <c r="A654" s="834"/>
      <c r="B654" s="840" t="s">
        <v>311</v>
      </c>
      <c r="C654" s="845" t="s">
        <v>312</v>
      </c>
      <c r="D654" s="51" t="s">
        <v>74</v>
      </c>
      <c r="E654" s="67"/>
      <c r="F654" s="68">
        <f t="shared" ref="F654:F655" si="240">SUM(J654:L654)</f>
        <v>0</v>
      </c>
      <c r="G654" s="211" t="s">
        <v>75</v>
      </c>
      <c r="H654" s="55" t="s">
        <v>75</v>
      </c>
      <c r="I654" s="70" t="s">
        <v>75</v>
      </c>
      <c r="J654" s="67"/>
      <c r="K654" s="55"/>
      <c r="L654" s="70"/>
      <c r="M654" s="67" t="s">
        <v>75</v>
      </c>
      <c r="N654" s="55" t="s">
        <v>75</v>
      </c>
      <c r="O654" s="55" t="s">
        <v>75</v>
      </c>
      <c r="P654" s="55" t="s">
        <v>75</v>
      </c>
      <c r="Q654" s="438" t="s">
        <v>75</v>
      </c>
    </row>
    <row r="655" spans="1:17" ht="31.35" customHeight="1" x14ac:dyDescent="0.3">
      <c r="A655" s="834"/>
      <c r="B655" s="841"/>
      <c r="C655" s="827"/>
      <c r="D655" s="72" t="s">
        <v>76</v>
      </c>
      <c r="E655" s="82"/>
      <c r="F655" s="83">
        <f t="shared" si="240"/>
        <v>0</v>
      </c>
      <c r="G655" s="212" t="s">
        <v>77</v>
      </c>
      <c r="H655" s="75" t="s">
        <v>77</v>
      </c>
      <c r="I655" s="85" t="s">
        <v>77</v>
      </c>
      <c r="J655" s="82"/>
      <c r="K655" s="75"/>
      <c r="L655" s="85"/>
      <c r="M655" s="82" t="s">
        <v>75</v>
      </c>
      <c r="N655" s="75" t="s">
        <v>75</v>
      </c>
      <c r="O655" s="75" t="s">
        <v>75</v>
      </c>
      <c r="P655" s="75" t="s">
        <v>75</v>
      </c>
      <c r="Q655" s="410" t="s">
        <v>75</v>
      </c>
    </row>
    <row r="656" spans="1:17" ht="31.35" customHeight="1" x14ac:dyDescent="0.3">
      <c r="A656" s="834"/>
      <c r="B656" s="841"/>
      <c r="C656" s="827"/>
      <c r="D656" s="72" t="s">
        <v>78</v>
      </c>
      <c r="E656" s="82"/>
      <c r="F656" s="83">
        <f>SUM(G656:I656)</f>
        <v>0</v>
      </c>
      <c r="G656" s="212"/>
      <c r="H656" s="75"/>
      <c r="I656" s="85"/>
      <c r="J656" s="82" t="s">
        <v>75</v>
      </c>
      <c r="K656" s="75" t="s">
        <v>75</v>
      </c>
      <c r="L656" s="85" t="s">
        <v>75</v>
      </c>
      <c r="M656" s="82" t="s">
        <v>75</v>
      </c>
      <c r="N656" s="75" t="s">
        <v>75</v>
      </c>
      <c r="O656" s="75" t="s">
        <v>75</v>
      </c>
      <c r="P656" s="75" t="s">
        <v>75</v>
      </c>
      <c r="Q656" s="410" t="s">
        <v>75</v>
      </c>
    </row>
    <row r="657" spans="1:17" ht="31.35" customHeight="1" x14ac:dyDescent="0.3">
      <c r="A657" s="834"/>
      <c r="B657" s="841"/>
      <c r="C657" s="827"/>
      <c r="D657" s="72" t="s">
        <v>79</v>
      </c>
      <c r="E657" s="82">
        <v>93</v>
      </c>
      <c r="F657" s="83">
        <f t="shared" ref="F657:F658" si="241">SUM(M657:Q657)</f>
        <v>37</v>
      </c>
      <c r="G657" s="212" t="s">
        <v>75</v>
      </c>
      <c r="H657" s="75" t="s">
        <v>75</v>
      </c>
      <c r="I657" s="85" t="s">
        <v>75</v>
      </c>
      <c r="J657" s="82" t="s">
        <v>75</v>
      </c>
      <c r="K657" s="75" t="s">
        <v>77</v>
      </c>
      <c r="L657" s="85" t="s">
        <v>77</v>
      </c>
      <c r="M657" s="578"/>
      <c r="N657" s="76">
        <v>10</v>
      </c>
      <c r="O657" s="76">
        <v>24</v>
      </c>
      <c r="P657" s="76">
        <v>3</v>
      </c>
      <c r="Q657" s="410"/>
    </row>
    <row r="658" spans="1:17" ht="31.35" customHeight="1" thickBot="1" x14ac:dyDescent="0.35">
      <c r="A658" s="834"/>
      <c r="B658" s="842"/>
      <c r="C658" s="846"/>
      <c r="D658" s="579" t="s">
        <v>80</v>
      </c>
      <c r="E658" s="103"/>
      <c r="F658" s="104">
        <f t="shared" si="241"/>
        <v>0</v>
      </c>
      <c r="G658" s="105" t="s">
        <v>75</v>
      </c>
      <c r="H658" s="92" t="s">
        <v>75</v>
      </c>
      <c r="I658" s="106" t="s">
        <v>75</v>
      </c>
      <c r="J658" s="103" t="s">
        <v>75</v>
      </c>
      <c r="K658" s="92" t="s">
        <v>77</v>
      </c>
      <c r="L658" s="106" t="s">
        <v>77</v>
      </c>
      <c r="M658" s="103"/>
      <c r="N658" s="92"/>
      <c r="O658" s="92"/>
      <c r="P658" s="92"/>
      <c r="Q658" s="580"/>
    </row>
    <row r="659" spans="1:17" ht="31.35" customHeight="1" x14ac:dyDescent="0.3">
      <c r="A659" s="834"/>
      <c r="B659" s="840" t="s">
        <v>313</v>
      </c>
      <c r="C659" s="845" t="s">
        <v>314</v>
      </c>
      <c r="D659" s="51" t="s">
        <v>74</v>
      </c>
      <c r="E659" s="211"/>
      <c r="F659" s="68">
        <f t="shared" ref="F659:F660" si="242">SUM(J659:L659)</f>
        <v>0</v>
      </c>
      <c r="G659" s="211" t="s">
        <v>75</v>
      </c>
      <c r="H659" s="55" t="s">
        <v>75</v>
      </c>
      <c r="I659" s="70" t="s">
        <v>75</v>
      </c>
      <c r="J659" s="67"/>
      <c r="K659" s="55"/>
      <c r="L659" s="70"/>
      <c r="M659" s="67" t="s">
        <v>75</v>
      </c>
      <c r="N659" s="55" t="s">
        <v>75</v>
      </c>
      <c r="O659" s="55" t="s">
        <v>75</v>
      </c>
      <c r="P659" s="55" t="s">
        <v>75</v>
      </c>
      <c r="Q659" s="438" t="s">
        <v>75</v>
      </c>
    </row>
    <row r="660" spans="1:17" ht="31.35" customHeight="1" x14ac:dyDescent="0.3">
      <c r="A660" s="834"/>
      <c r="B660" s="841"/>
      <c r="C660" s="827"/>
      <c r="D660" s="72" t="s">
        <v>76</v>
      </c>
      <c r="E660" s="212"/>
      <c r="F660" s="83">
        <f t="shared" si="242"/>
        <v>0</v>
      </c>
      <c r="G660" s="212" t="s">
        <v>77</v>
      </c>
      <c r="H660" s="75" t="s">
        <v>77</v>
      </c>
      <c r="I660" s="85" t="s">
        <v>77</v>
      </c>
      <c r="J660" s="82"/>
      <c r="K660" s="75"/>
      <c r="L660" s="85"/>
      <c r="M660" s="82" t="s">
        <v>75</v>
      </c>
      <c r="N660" s="75" t="s">
        <v>75</v>
      </c>
      <c r="O660" s="75" t="s">
        <v>75</v>
      </c>
      <c r="P660" s="75" t="s">
        <v>75</v>
      </c>
      <c r="Q660" s="410" t="s">
        <v>75</v>
      </c>
    </row>
    <row r="661" spans="1:17" ht="31.35" customHeight="1" x14ac:dyDescent="0.3">
      <c r="A661" s="834"/>
      <c r="B661" s="841"/>
      <c r="C661" s="827"/>
      <c r="D661" s="72" t="s">
        <v>78</v>
      </c>
      <c r="E661" s="212"/>
      <c r="F661" s="83">
        <f>SUM(G661:I661)</f>
        <v>0</v>
      </c>
      <c r="G661" s="212"/>
      <c r="H661" s="75"/>
      <c r="I661" s="85"/>
      <c r="J661" s="82" t="s">
        <v>75</v>
      </c>
      <c r="K661" s="75" t="s">
        <v>75</v>
      </c>
      <c r="L661" s="85" t="s">
        <v>75</v>
      </c>
      <c r="M661" s="82" t="s">
        <v>75</v>
      </c>
      <c r="N661" s="75" t="s">
        <v>75</v>
      </c>
      <c r="O661" s="75" t="s">
        <v>75</v>
      </c>
      <c r="P661" s="75" t="s">
        <v>75</v>
      </c>
      <c r="Q661" s="410" t="s">
        <v>75</v>
      </c>
    </row>
    <row r="662" spans="1:17" ht="31.35" customHeight="1" x14ac:dyDescent="0.3">
      <c r="A662" s="834"/>
      <c r="B662" s="841"/>
      <c r="C662" s="827"/>
      <c r="D662" s="72" t="s">
        <v>79</v>
      </c>
      <c r="E662" s="212">
        <v>80.95</v>
      </c>
      <c r="F662" s="83">
        <f t="shared" ref="F662:F663" si="243">SUM(M662:Q662)</f>
        <v>21</v>
      </c>
      <c r="G662" s="212" t="s">
        <v>77</v>
      </c>
      <c r="H662" s="75" t="s">
        <v>77</v>
      </c>
      <c r="I662" s="85" t="s">
        <v>77</v>
      </c>
      <c r="J662" s="82" t="s">
        <v>75</v>
      </c>
      <c r="K662" s="75" t="s">
        <v>75</v>
      </c>
      <c r="L662" s="85" t="s">
        <v>75</v>
      </c>
      <c r="M662" s="82"/>
      <c r="N662" s="75">
        <v>11</v>
      </c>
      <c r="O662" s="75">
        <v>10</v>
      </c>
      <c r="P662" s="75">
        <v>0</v>
      </c>
      <c r="Q662" s="410">
        <v>0</v>
      </c>
    </row>
    <row r="663" spans="1:17" ht="31.35" customHeight="1" thickBot="1" x14ac:dyDescent="0.35">
      <c r="A663" s="834"/>
      <c r="B663" s="842"/>
      <c r="C663" s="846"/>
      <c r="D663" s="579" t="s">
        <v>80</v>
      </c>
      <c r="E663" s="581"/>
      <c r="F663" s="582">
        <f t="shared" si="243"/>
        <v>0</v>
      </c>
      <c r="G663" s="105" t="s">
        <v>75</v>
      </c>
      <c r="H663" s="92" t="s">
        <v>75</v>
      </c>
      <c r="I663" s="106" t="s">
        <v>75</v>
      </c>
      <c r="J663" s="103" t="s">
        <v>75</v>
      </c>
      <c r="K663" s="92" t="s">
        <v>77</v>
      </c>
      <c r="L663" s="106" t="s">
        <v>77</v>
      </c>
      <c r="M663" s="103"/>
      <c r="N663" s="92"/>
      <c r="O663" s="92"/>
      <c r="P663" s="92"/>
      <c r="Q663" s="580"/>
    </row>
    <row r="664" spans="1:17" ht="31.35" customHeight="1" x14ac:dyDescent="0.3">
      <c r="A664" s="834"/>
      <c r="B664" s="840" t="s">
        <v>315</v>
      </c>
      <c r="C664" s="851" t="s">
        <v>316</v>
      </c>
      <c r="D664" s="51" t="s">
        <v>74</v>
      </c>
      <c r="E664" s="211"/>
      <c r="F664" s="68">
        <f t="shared" ref="F664:F665" si="244">SUM(J664:L664)</f>
        <v>0</v>
      </c>
      <c r="G664" s="211" t="s">
        <v>75</v>
      </c>
      <c r="H664" s="55" t="s">
        <v>75</v>
      </c>
      <c r="I664" s="70" t="s">
        <v>75</v>
      </c>
      <c r="J664" s="67"/>
      <c r="K664" s="55"/>
      <c r="L664" s="70"/>
      <c r="M664" s="67" t="s">
        <v>75</v>
      </c>
      <c r="N664" s="55" t="s">
        <v>75</v>
      </c>
      <c r="O664" s="55" t="s">
        <v>75</v>
      </c>
      <c r="P664" s="55" t="s">
        <v>75</v>
      </c>
      <c r="Q664" s="438" t="s">
        <v>75</v>
      </c>
    </row>
    <row r="665" spans="1:17" ht="31.35" customHeight="1" x14ac:dyDescent="0.3">
      <c r="A665" s="834"/>
      <c r="B665" s="841"/>
      <c r="C665" s="836"/>
      <c r="D665" s="72" t="s">
        <v>76</v>
      </c>
      <c r="E665" s="212"/>
      <c r="F665" s="83">
        <f t="shared" si="244"/>
        <v>0</v>
      </c>
      <c r="G665" s="212" t="s">
        <v>77</v>
      </c>
      <c r="H665" s="75" t="s">
        <v>77</v>
      </c>
      <c r="I665" s="85" t="s">
        <v>77</v>
      </c>
      <c r="J665" s="82"/>
      <c r="K665" s="75"/>
      <c r="L665" s="85"/>
      <c r="M665" s="82" t="s">
        <v>75</v>
      </c>
      <c r="N665" s="75" t="s">
        <v>75</v>
      </c>
      <c r="O665" s="75" t="s">
        <v>75</v>
      </c>
      <c r="P665" s="75" t="s">
        <v>75</v>
      </c>
      <c r="Q665" s="410" t="s">
        <v>75</v>
      </c>
    </row>
    <row r="666" spans="1:17" ht="31.35" customHeight="1" x14ac:dyDescent="0.3">
      <c r="A666" s="834"/>
      <c r="B666" s="841"/>
      <c r="C666" s="836"/>
      <c r="D666" s="72" t="s">
        <v>78</v>
      </c>
      <c r="E666" s="212"/>
      <c r="F666" s="83">
        <f>SUM(G666:I666)</f>
        <v>0</v>
      </c>
      <c r="G666" s="212"/>
      <c r="H666" s="75"/>
      <c r="I666" s="85"/>
      <c r="J666" s="82" t="s">
        <v>75</v>
      </c>
      <c r="K666" s="75" t="s">
        <v>75</v>
      </c>
      <c r="L666" s="85" t="s">
        <v>75</v>
      </c>
      <c r="M666" s="82" t="s">
        <v>75</v>
      </c>
      <c r="N666" s="75" t="s">
        <v>75</v>
      </c>
      <c r="O666" s="75" t="s">
        <v>75</v>
      </c>
      <c r="P666" s="75" t="s">
        <v>75</v>
      </c>
      <c r="Q666" s="410" t="s">
        <v>75</v>
      </c>
    </row>
    <row r="667" spans="1:17" ht="31.35" customHeight="1" x14ac:dyDescent="0.3">
      <c r="A667" s="834"/>
      <c r="B667" s="841"/>
      <c r="C667" s="836"/>
      <c r="D667" s="72" t="s">
        <v>79</v>
      </c>
      <c r="E667" s="212">
        <v>75</v>
      </c>
      <c r="F667" s="83">
        <f t="shared" ref="F667:F668" si="245">SUM(M667:Q667)</f>
        <v>14</v>
      </c>
      <c r="G667" s="212" t="s">
        <v>77</v>
      </c>
      <c r="H667" s="75" t="s">
        <v>77</v>
      </c>
      <c r="I667" s="85" t="s">
        <v>77</v>
      </c>
      <c r="J667" s="82" t="s">
        <v>75</v>
      </c>
      <c r="K667" s="75" t="s">
        <v>75</v>
      </c>
      <c r="L667" s="85" t="s">
        <v>75</v>
      </c>
      <c r="M667" s="82">
        <v>2</v>
      </c>
      <c r="N667" s="75">
        <v>7</v>
      </c>
      <c r="O667" s="75">
        <v>5</v>
      </c>
      <c r="P667" s="75"/>
      <c r="Q667" s="410"/>
    </row>
    <row r="668" spans="1:17" ht="31.35" customHeight="1" thickBot="1" x14ac:dyDescent="0.35">
      <c r="A668" s="834"/>
      <c r="B668" s="842"/>
      <c r="C668" s="852"/>
      <c r="D668" s="579" t="s">
        <v>80</v>
      </c>
      <c r="E668" s="105"/>
      <c r="F668" s="104">
        <f t="shared" si="245"/>
        <v>0</v>
      </c>
      <c r="G668" s="105" t="s">
        <v>75</v>
      </c>
      <c r="H668" s="92" t="s">
        <v>75</v>
      </c>
      <c r="I668" s="106" t="s">
        <v>75</v>
      </c>
      <c r="J668" s="103" t="s">
        <v>75</v>
      </c>
      <c r="K668" s="92" t="s">
        <v>77</v>
      </c>
      <c r="L668" s="106" t="s">
        <v>77</v>
      </c>
      <c r="M668" s="103"/>
      <c r="N668" s="92"/>
      <c r="O668" s="92"/>
      <c r="P668" s="92"/>
      <c r="Q668" s="580"/>
    </row>
    <row r="669" spans="1:17" ht="31.35" customHeight="1" x14ac:dyDescent="0.3">
      <c r="A669" s="834"/>
      <c r="B669" s="840" t="s">
        <v>317</v>
      </c>
      <c r="C669" s="845" t="s">
        <v>318</v>
      </c>
      <c r="D669" s="51" t="s">
        <v>74</v>
      </c>
      <c r="E669" s="67"/>
      <c r="F669" s="68">
        <f t="shared" ref="F669:F670" si="246">SUM(J669:L669)</f>
        <v>0</v>
      </c>
      <c r="G669" s="211" t="s">
        <v>75</v>
      </c>
      <c r="H669" s="55" t="s">
        <v>75</v>
      </c>
      <c r="I669" s="70" t="s">
        <v>75</v>
      </c>
      <c r="J669" s="67"/>
      <c r="K669" s="55"/>
      <c r="L669" s="70"/>
      <c r="M669" s="67" t="s">
        <v>75</v>
      </c>
      <c r="N669" s="55" t="s">
        <v>75</v>
      </c>
      <c r="O669" s="55" t="s">
        <v>75</v>
      </c>
      <c r="P669" s="55" t="s">
        <v>75</v>
      </c>
      <c r="Q669" s="438" t="s">
        <v>75</v>
      </c>
    </row>
    <row r="670" spans="1:17" ht="31.35" customHeight="1" x14ac:dyDescent="0.3">
      <c r="A670" s="834"/>
      <c r="B670" s="841"/>
      <c r="C670" s="827"/>
      <c r="D670" s="72" t="s">
        <v>76</v>
      </c>
      <c r="E670" s="82"/>
      <c r="F670" s="83">
        <f t="shared" si="246"/>
        <v>0</v>
      </c>
      <c r="G670" s="212" t="s">
        <v>77</v>
      </c>
      <c r="H670" s="75" t="s">
        <v>77</v>
      </c>
      <c r="I670" s="85" t="s">
        <v>77</v>
      </c>
      <c r="J670" s="82"/>
      <c r="K670" s="75"/>
      <c r="L670" s="85"/>
      <c r="M670" s="82" t="s">
        <v>75</v>
      </c>
      <c r="N670" s="75" t="s">
        <v>75</v>
      </c>
      <c r="O670" s="75" t="s">
        <v>75</v>
      </c>
      <c r="P670" s="75" t="s">
        <v>75</v>
      </c>
      <c r="Q670" s="410" t="s">
        <v>75</v>
      </c>
    </row>
    <row r="671" spans="1:17" ht="31.35" customHeight="1" x14ac:dyDescent="0.3">
      <c r="A671" s="834"/>
      <c r="B671" s="841"/>
      <c r="C671" s="827"/>
      <c r="D671" s="72" t="s">
        <v>78</v>
      </c>
      <c r="E671" s="82"/>
      <c r="F671" s="83">
        <f>SUM(G671:I671)</f>
        <v>0</v>
      </c>
      <c r="G671" s="212"/>
      <c r="H671" s="75"/>
      <c r="I671" s="85"/>
      <c r="J671" s="82" t="s">
        <v>75</v>
      </c>
      <c r="K671" s="75" t="s">
        <v>75</v>
      </c>
      <c r="L671" s="85" t="s">
        <v>75</v>
      </c>
      <c r="M671" s="82" t="s">
        <v>75</v>
      </c>
      <c r="N671" s="75" t="s">
        <v>75</v>
      </c>
      <c r="O671" s="75" t="s">
        <v>75</v>
      </c>
      <c r="P671" s="75" t="s">
        <v>75</v>
      </c>
      <c r="Q671" s="410" t="s">
        <v>75</v>
      </c>
    </row>
    <row r="672" spans="1:17" ht="31.35" customHeight="1" x14ac:dyDescent="0.3">
      <c r="A672" s="834"/>
      <c r="B672" s="841"/>
      <c r="C672" s="827"/>
      <c r="D672" s="72" t="s">
        <v>79</v>
      </c>
      <c r="E672" s="82">
        <v>83.5</v>
      </c>
      <c r="F672" s="83">
        <f t="shared" ref="F672:F673" si="247">SUM(M672:Q672)</f>
        <v>48</v>
      </c>
      <c r="G672" s="212" t="s">
        <v>75</v>
      </c>
      <c r="H672" s="75" t="s">
        <v>75</v>
      </c>
      <c r="I672" s="85" t="s">
        <v>75</v>
      </c>
      <c r="J672" s="82" t="s">
        <v>75</v>
      </c>
      <c r="K672" s="75" t="s">
        <v>77</v>
      </c>
      <c r="L672" s="85" t="s">
        <v>77</v>
      </c>
      <c r="M672" s="578">
        <v>7</v>
      </c>
      <c r="N672" s="76">
        <v>14</v>
      </c>
      <c r="O672" s="76">
        <v>22</v>
      </c>
      <c r="P672" s="76">
        <v>4</v>
      </c>
      <c r="Q672" s="410">
        <v>1</v>
      </c>
    </row>
    <row r="673" spans="1:17" ht="31.35" customHeight="1" thickBot="1" x14ac:dyDescent="0.35">
      <c r="A673" s="834"/>
      <c r="B673" s="842"/>
      <c r="C673" s="846"/>
      <c r="D673" s="579" t="s">
        <v>80</v>
      </c>
      <c r="E673" s="103"/>
      <c r="F673" s="104">
        <f t="shared" si="247"/>
        <v>0</v>
      </c>
      <c r="G673" s="105" t="s">
        <v>75</v>
      </c>
      <c r="H673" s="92" t="s">
        <v>75</v>
      </c>
      <c r="I673" s="106" t="s">
        <v>75</v>
      </c>
      <c r="J673" s="103" t="s">
        <v>75</v>
      </c>
      <c r="K673" s="92" t="s">
        <v>77</v>
      </c>
      <c r="L673" s="106" t="s">
        <v>77</v>
      </c>
      <c r="M673" s="103"/>
      <c r="N673" s="92"/>
      <c r="O673" s="92"/>
      <c r="P673" s="92"/>
      <c r="Q673" s="580"/>
    </row>
    <row r="674" spans="1:17" ht="31.35" customHeight="1" x14ac:dyDescent="0.3">
      <c r="A674" s="834"/>
      <c r="B674" s="840" t="s">
        <v>319</v>
      </c>
      <c r="C674" s="851" t="s">
        <v>320</v>
      </c>
      <c r="D674" s="51" t="s">
        <v>74</v>
      </c>
      <c r="E674" s="211"/>
      <c r="F674" s="68">
        <f t="shared" ref="F674:F675" si="248">SUM(J674:L674)</f>
        <v>0</v>
      </c>
      <c r="G674" s="211" t="s">
        <v>75</v>
      </c>
      <c r="H674" s="55" t="s">
        <v>75</v>
      </c>
      <c r="I674" s="70" t="s">
        <v>75</v>
      </c>
      <c r="J674" s="67"/>
      <c r="K674" s="55"/>
      <c r="L674" s="70"/>
      <c r="M674" s="67" t="s">
        <v>75</v>
      </c>
      <c r="N674" s="55" t="s">
        <v>75</v>
      </c>
      <c r="O674" s="55" t="s">
        <v>75</v>
      </c>
      <c r="P674" s="55" t="s">
        <v>75</v>
      </c>
      <c r="Q674" s="438" t="s">
        <v>75</v>
      </c>
    </row>
    <row r="675" spans="1:17" ht="31.35" customHeight="1" x14ac:dyDescent="0.3">
      <c r="A675" s="834"/>
      <c r="B675" s="841"/>
      <c r="C675" s="836"/>
      <c r="D675" s="72" t="s">
        <v>76</v>
      </c>
      <c r="E675" s="212"/>
      <c r="F675" s="83">
        <f t="shared" si="248"/>
        <v>0</v>
      </c>
      <c r="G675" s="212" t="s">
        <v>77</v>
      </c>
      <c r="H675" s="75" t="s">
        <v>77</v>
      </c>
      <c r="I675" s="85" t="s">
        <v>77</v>
      </c>
      <c r="J675" s="82"/>
      <c r="K675" s="75"/>
      <c r="L675" s="85"/>
      <c r="M675" s="82" t="s">
        <v>75</v>
      </c>
      <c r="N675" s="75" t="s">
        <v>75</v>
      </c>
      <c r="O675" s="75" t="s">
        <v>75</v>
      </c>
      <c r="P675" s="75" t="s">
        <v>75</v>
      </c>
      <c r="Q675" s="410" t="s">
        <v>75</v>
      </c>
    </row>
    <row r="676" spans="1:17" ht="31.35" customHeight="1" x14ac:dyDescent="0.3">
      <c r="A676" s="834"/>
      <c r="B676" s="841"/>
      <c r="C676" s="836"/>
      <c r="D676" s="72" t="s">
        <v>78</v>
      </c>
      <c r="E676" s="212"/>
      <c r="F676" s="83">
        <f>SUM(G676:I676)</f>
        <v>0</v>
      </c>
      <c r="G676" s="212"/>
      <c r="H676" s="75"/>
      <c r="I676" s="85"/>
      <c r="J676" s="82" t="s">
        <v>75</v>
      </c>
      <c r="K676" s="75" t="s">
        <v>75</v>
      </c>
      <c r="L676" s="85" t="s">
        <v>75</v>
      </c>
      <c r="M676" s="82" t="s">
        <v>75</v>
      </c>
      <c r="N676" s="75" t="s">
        <v>75</v>
      </c>
      <c r="O676" s="75" t="s">
        <v>75</v>
      </c>
      <c r="P676" s="75" t="s">
        <v>75</v>
      </c>
      <c r="Q676" s="410" t="s">
        <v>75</v>
      </c>
    </row>
    <row r="677" spans="1:17" ht="31.35" customHeight="1" x14ac:dyDescent="0.3">
      <c r="A677" s="834"/>
      <c r="B677" s="841"/>
      <c r="C677" s="836"/>
      <c r="D677" s="72" t="s">
        <v>79</v>
      </c>
      <c r="E677" s="212">
        <v>92</v>
      </c>
      <c r="F677" s="83">
        <f t="shared" ref="F677:F678" si="249">SUM(M677:Q677)</f>
        <v>33</v>
      </c>
      <c r="G677" s="212" t="s">
        <v>77</v>
      </c>
      <c r="H677" s="75" t="s">
        <v>77</v>
      </c>
      <c r="I677" s="85" t="s">
        <v>77</v>
      </c>
      <c r="J677" s="82" t="s">
        <v>75</v>
      </c>
      <c r="K677" s="75" t="s">
        <v>75</v>
      </c>
      <c r="L677" s="85" t="s">
        <v>75</v>
      </c>
      <c r="M677" s="82"/>
      <c r="N677" s="75">
        <v>3</v>
      </c>
      <c r="O677" s="75">
        <v>30</v>
      </c>
      <c r="P677" s="75"/>
      <c r="Q677" s="410"/>
    </row>
    <row r="678" spans="1:17" ht="31.35" customHeight="1" thickBot="1" x14ac:dyDescent="0.35">
      <c r="A678" s="834"/>
      <c r="B678" s="842"/>
      <c r="C678" s="852"/>
      <c r="D678" s="579" t="s">
        <v>80</v>
      </c>
      <c r="E678" s="581"/>
      <c r="F678" s="582">
        <f t="shared" si="249"/>
        <v>0</v>
      </c>
      <c r="G678" s="105" t="s">
        <v>75</v>
      </c>
      <c r="H678" s="92" t="s">
        <v>75</v>
      </c>
      <c r="I678" s="106" t="s">
        <v>75</v>
      </c>
      <c r="J678" s="103" t="s">
        <v>75</v>
      </c>
      <c r="K678" s="92" t="s">
        <v>77</v>
      </c>
      <c r="L678" s="106" t="s">
        <v>77</v>
      </c>
      <c r="M678" s="103"/>
      <c r="N678" s="92"/>
      <c r="O678" s="92"/>
      <c r="P678" s="92"/>
      <c r="Q678" s="580"/>
    </row>
    <row r="679" spans="1:17" ht="31.35" customHeight="1" x14ac:dyDescent="0.3">
      <c r="A679" s="834"/>
      <c r="B679" s="840" t="s">
        <v>321</v>
      </c>
      <c r="C679" s="845" t="s">
        <v>322</v>
      </c>
      <c r="D679" s="51" t="s">
        <v>74</v>
      </c>
      <c r="E679" s="211"/>
      <c r="F679" s="68">
        <f t="shared" ref="F679:F680" si="250">SUM(J679:L679)</f>
        <v>0</v>
      </c>
      <c r="G679" s="211" t="s">
        <v>75</v>
      </c>
      <c r="H679" s="55" t="s">
        <v>75</v>
      </c>
      <c r="I679" s="70" t="s">
        <v>75</v>
      </c>
      <c r="J679" s="67"/>
      <c r="K679" s="55"/>
      <c r="L679" s="70"/>
      <c r="M679" s="67" t="s">
        <v>75</v>
      </c>
      <c r="N679" s="55" t="s">
        <v>75</v>
      </c>
      <c r="O679" s="55" t="s">
        <v>75</v>
      </c>
      <c r="P679" s="55" t="s">
        <v>75</v>
      </c>
      <c r="Q679" s="438" t="s">
        <v>75</v>
      </c>
    </row>
    <row r="680" spans="1:17" ht="31.35" customHeight="1" x14ac:dyDescent="0.3">
      <c r="A680" s="834"/>
      <c r="B680" s="841"/>
      <c r="C680" s="827"/>
      <c r="D680" s="72" t="s">
        <v>76</v>
      </c>
      <c r="E680" s="212"/>
      <c r="F680" s="83">
        <f t="shared" si="250"/>
        <v>0</v>
      </c>
      <c r="G680" s="212" t="s">
        <v>77</v>
      </c>
      <c r="H680" s="75" t="s">
        <v>77</v>
      </c>
      <c r="I680" s="85" t="s">
        <v>77</v>
      </c>
      <c r="J680" s="82"/>
      <c r="K680" s="75"/>
      <c r="L680" s="85"/>
      <c r="M680" s="82" t="s">
        <v>75</v>
      </c>
      <c r="N680" s="75" t="s">
        <v>75</v>
      </c>
      <c r="O680" s="75" t="s">
        <v>75</v>
      </c>
      <c r="P680" s="75" t="s">
        <v>75</v>
      </c>
      <c r="Q680" s="410" t="s">
        <v>75</v>
      </c>
    </row>
    <row r="681" spans="1:17" ht="31.35" customHeight="1" x14ac:dyDescent="0.3">
      <c r="A681" s="834"/>
      <c r="B681" s="841"/>
      <c r="C681" s="827"/>
      <c r="D681" s="72" t="s">
        <v>78</v>
      </c>
      <c r="E681" s="212"/>
      <c r="F681" s="83">
        <f>SUM(G681:I681)</f>
        <v>0</v>
      </c>
      <c r="G681" s="212"/>
      <c r="H681" s="75"/>
      <c r="I681" s="85"/>
      <c r="J681" s="82" t="s">
        <v>75</v>
      </c>
      <c r="K681" s="75" t="s">
        <v>75</v>
      </c>
      <c r="L681" s="85" t="s">
        <v>75</v>
      </c>
      <c r="M681" s="82" t="s">
        <v>75</v>
      </c>
      <c r="N681" s="75" t="s">
        <v>75</v>
      </c>
      <c r="O681" s="75" t="s">
        <v>75</v>
      </c>
      <c r="P681" s="75" t="s">
        <v>75</v>
      </c>
      <c r="Q681" s="410" t="s">
        <v>75</v>
      </c>
    </row>
    <row r="682" spans="1:17" ht="31.35" customHeight="1" x14ac:dyDescent="0.3">
      <c r="A682" s="834"/>
      <c r="B682" s="841"/>
      <c r="C682" s="827"/>
      <c r="D682" s="72" t="s">
        <v>79</v>
      </c>
      <c r="E682" s="212">
        <v>95</v>
      </c>
      <c r="F682" s="83">
        <f t="shared" ref="F682:F683" si="251">SUM(M682:Q682)</f>
        <v>25</v>
      </c>
      <c r="G682" s="212" t="s">
        <v>77</v>
      </c>
      <c r="H682" s="75" t="s">
        <v>77</v>
      </c>
      <c r="I682" s="85" t="s">
        <v>77</v>
      </c>
      <c r="J682" s="82" t="s">
        <v>75</v>
      </c>
      <c r="K682" s="75" t="s">
        <v>75</v>
      </c>
      <c r="L682" s="85" t="s">
        <v>75</v>
      </c>
      <c r="M682" s="82">
        <v>2</v>
      </c>
      <c r="N682" s="75">
        <v>6</v>
      </c>
      <c r="O682" s="75">
        <v>12</v>
      </c>
      <c r="P682" s="75">
        <v>3</v>
      </c>
      <c r="Q682" s="410">
        <v>2</v>
      </c>
    </row>
    <row r="683" spans="1:17" ht="31.35" customHeight="1" thickBot="1" x14ac:dyDescent="0.35">
      <c r="A683" s="834"/>
      <c r="B683" s="842"/>
      <c r="C683" s="846"/>
      <c r="D683" s="579" t="s">
        <v>80</v>
      </c>
      <c r="E683" s="105"/>
      <c r="F683" s="104">
        <f t="shared" si="251"/>
        <v>0</v>
      </c>
      <c r="G683" s="105" t="s">
        <v>75</v>
      </c>
      <c r="H683" s="92" t="s">
        <v>75</v>
      </c>
      <c r="I683" s="106" t="s">
        <v>75</v>
      </c>
      <c r="J683" s="103" t="s">
        <v>75</v>
      </c>
      <c r="K683" s="92" t="s">
        <v>77</v>
      </c>
      <c r="L683" s="106" t="s">
        <v>77</v>
      </c>
      <c r="M683" s="103"/>
      <c r="N683" s="92"/>
      <c r="O683" s="92"/>
      <c r="P683" s="92"/>
      <c r="Q683" s="580"/>
    </row>
    <row r="684" spans="1:17" ht="31.35" customHeight="1" x14ac:dyDescent="0.3">
      <c r="A684" s="834"/>
      <c r="B684" s="840" t="s">
        <v>323</v>
      </c>
      <c r="C684" s="848" t="str">
        <f>IF(C683=0,"",C683)</f>
        <v/>
      </c>
      <c r="D684" s="51" t="s">
        <v>74</v>
      </c>
      <c r="E684" s="67"/>
      <c r="F684" s="68">
        <f t="shared" ref="F684:F685" si="252">SUM(J684:L684)</f>
        <v>0</v>
      </c>
      <c r="G684" s="211" t="s">
        <v>75</v>
      </c>
      <c r="H684" s="55" t="s">
        <v>75</v>
      </c>
      <c r="I684" s="70" t="s">
        <v>75</v>
      </c>
      <c r="J684" s="67"/>
      <c r="K684" s="55"/>
      <c r="L684" s="70"/>
      <c r="M684" s="67" t="s">
        <v>75</v>
      </c>
      <c r="N684" s="55" t="s">
        <v>75</v>
      </c>
      <c r="O684" s="55" t="s">
        <v>75</v>
      </c>
      <c r="P684" s="55" t="s">
        <v>75</v>
      </c>
      <c r="Q684" s="438" t="s">
        <v>75</v>
      </c>
    </row>
    <row r="685" spans="1:17" ht="31.35" customHeight="1" x14ac:dyDescent="0.3">
      <c r="A685" s="834"/>
      <c r="B685" s="841"/>
      <c r="C685" s="849"/>
      <c r="D685" s="72" t="s">
        <v>76</v>
      </c>
      <c r="E685" s="82"/>
      <c r="F685" s="83">
        <f t="shared" si="252"/>
        <v>0</v>
      </c>
      <c r="G685" s="212" t="s">
        <v>77</v>
      </c>
      <c r="H685" s="75" t="s">
        <v>77</v>
      </c>
      <c r="I685" s="85" t="s">
        <v>77</v>
      </c>
      <c r="J685" s="82"/>
      <c r="K685" s="75"/>
      <c r="L685" s="85"/>
      <c r="M685" s="82" t="s">
        <v>75</v>
      </c>
      <c r="N685" s="75" t="s">
        <v>75</v>
      </c>
      <c r="O685" s="75" t="s">
        <v>75</v>
      </c>
      <c r="P685" s="75" t="s">
        <v>75</v>
      </c>
      <c r="Q685" s="410" t="s">
        <v>75</v>
      </c>
    </row>
    <row r="686" spans="1:17" ht="31.35" customHeight="1" x14ac:dyDescent="0.3">
      <c r="A686" s="834"/>
      <c r="B686" s="841"/>
      <c r="C686" s="849"/>
      <c r="D686" s="72" t="s">
        <v>78</v>
      </c>
      <c r="E686" s="82"/>
      <c r="F686" s="83">
        <f>SUM(G686:I686)</f>
        <v>0</v>
      </c>
      <c r="G686" s="212"/>
      <c r="H686" s="75"/>
      <c r="I686" s="85"/>
      <c r="J686" s="82" t="s">
        <v>75</v>
      </c>
      <c r="K686" s="75" t="s">
        <v>75</v>
      </c>
      <c r="L686" s="85" t="s">
        <v>75</v>
      </c>
      <c r="M686" s="82" t="s">
        <v>75</v>
      </c>
      <c r="N686" s="75" t="s">
        <v>75</v>
      </c>
      <c r="O686" s="75" t="s">
        <v>75</v>
      </c>
      <c r="P686" s="75" t="s">
        <v>75</v>
      </c>
      <c r="Q686" s="410" t="s">
        <v>75</v>
      </c>
    </row>
    <row r="687" spans="1:17" ht="31.35" customHeight="1" x14ac:dyDescent="0.3">
      <c r="A687" s="834"/>
      <c r="B687" s="841"/>
      <c r="C687" s="849"/>
      <c r="D687" s="72" t="s">
        <v>79</v>
      </c>
      <c r="E687" s="82">
        <v>100</v>
      </c>
      <c r="F687" s="83">
        <f t="shared" ref="F687:F688" si="253">SUM(M687:Q687)</f>
        <v>13</v>
      </c>
      <c r="G687" s="212" t="s">
        <v>77</v>
      </c>
      <c r="H687" s="75" t="s">
        <v>77</v>
      </c>
      <c r="I687" s="85" t="s">
        <v>77</v>
      </c>
      <c r="J687" s="82" t="s">
        <v>75</v>
      </c>
      <c r="K687" s="75" t="s">
        <v>75</v>
      </c>
      <c r="L687" s="85" t="s">
        <v>75</v>
      </c>
      <c r="M687" s="578"/>
      <c r="N687" s="76">
        <v>4</v>
      </c>
      <c r="O687" s="76">
        <v>6</v>
      </c>
      <c r="P687" s="76">
        <v>3</v>
      </c>
      <c r="Q687" s="410"/>
    </row>
    <row r="688" spans="1:17" ht="31.35" customHeight="1" thickBot="1" x14ac:dyDescent="0.35">
      <c r="A688" s="834"/>
      <c r="B688" s="842"/>
      <c r="C688" s="850"/>
      <c r="D688" s="579" t="s">
        <v>80</v>
      </c>
      <c r="E688" s="103"/>
      <c r="F688" s="104">
        <f t="shared" si="253"/>
        <v>0</v>
      </c>
      <c r="G688" s="105" t="s">
        <v>75</v>
      </c>
      <c r="H688" s="92" t="s">
        <v>75</v>
      </c>
      <c r="I688" s="106" t="s">
        <v>75</v>
      </c>
      <c r="J688" s="103" t="s">
        <v>75</v>
      </c>
      <c r="K688" s="92" t="s">
        <v>77</v>
      </c>
      <c r="L688" s="106" t="s">
        <v>77</v>
      </c>
      <c r="M688" s="103"/>
      <c r="N688" s="92"/>
      <c r="O688" s="92"/>
      <c r="P688" s="92"/>
      <c r="Q688" s="580"/>
    </row>
    <row r="689" spans="1:17" ht="31.35" customHeight="1" x14ac:dyDescent="0.3">
      <c r="A689" s="834"/>
      <c r="B689" s="840" t="s">
        <v>324</v>
      </c>
      <c r="C689" s="845" t="s">
        <v>325</v>
      </c>
      <c r="D689" s="51" t="s">
        <v>74</v>
      </c>
      <c r="E689" s="211"/>
      <c r="F689" s="68">
        <f>SUM(J688:Q688)</f>
        <v>0</v>
      </c>
      <c r="G689" s="211" t="s">
        <v>75</v>
      </c>
      <c r="H689" s="55" t="s">
        <v>75</v>
      </c>
      <c r="I689" s="70" t="s">
        <v>75</v>
      </c>
      <c r="J689" s="67"/>
      <c r="K689" s="55"/>
      <c r="L689" s="70"/>
      <c r="M689" s="67" t="s">
        <v>75</v>
      </c>
      <c r="N689" s="55" t="s">
        <v>75</v>
      </c>
      <c r="O689" s="55" t="s">
        <v>75</v>
      </c>
      <c r="P689" s="55" t="s">
        <v>75</v>
      </c>
      <c r="Q689" s="438" t="s">
        <v>75</v>
      </c>
    </row>
    <row r="690" spans="1:17" ht="31.35" customHeight="1" x14ac:dyDescent="0.3">
      <c r="A690" s="834"/>
      <c r="B690" s="841"/>
      <c r="C690" s="827"/>
      <c r="D690" s="72" t="s">
        <v>76</v>
      </c>
      <c r="E690" s="212"/>
      <c r="F690" s="83">
        <v>0</v>
      </c>
      <c r="G690" s="212" t="s">
        <v>77</v>
      </c>
      <c r="H690" s="75" t="s">
        <v>77</v>
      </c>
      <c r="I690" s="85" t="s">
        <v>77</v>
      </c>
      <c r="J690" s="82"/>
      <c r="K690" s="75"/>
      <c r="L690" s="85"/>
      <c r="M690" s="82" t="s">
        <v>75</v>
      </c>
      <c r="N690" s="75" t="s">
        <v>75</v>
      </c>
      <c r="O690" s="75" t="s">
        <v>75</v>
      </c>
      <c r="P690" s="75" t="s">
        <v>75</v>
      </c>
      <c r="Q690" s="410" t="s">
        <v>75</v>
      </c>
    </row>
    <row r="691" spans="1:17" ht="31.35" customHeight="1" x14ac:dyDescent="0.3">
      <c r="A691" s="834"/>
      <c r="B691" s="841"/>
      <c r="C691" s="827"/>
      <c r="D691" s="72" t="s">
        <v>78</v>
      </c>
      <c r="E691" s="212"/>
      <c r="F691" s="83">
        <v>0</v>
      </c>
      <c r="G691" s="212"/>
      <c r="H691" s="75"/>
      <c r="I691" s="85"/>
      <c r="J691" s="82" t="s">
        <v>75</v>
      </c>
      <c r="K691" s="75" t="s">
        <v>75</v>
      </c>
      <c r="L691" s="85" t="s">
        <v>75</v>
      </c>
      <c r="M691" s="82" t="s">
        <v>75</v>
      </c>
      <c r="N691" s="75" t="s">
        <v>75</v>
      </c>
      <c r="O691" s="75" t="s">
        <v>75</v>
      </c>
      <c r="P691" s="75" t="s">
        <v>75</v>
      </c>
      <c r="Q691" s="410" t="s">
        <v>75</v>
      </c>
    </row>
    <row r="692" spans="1:17" ht="31.35" customHeight="1" x14ac:dyDescent="0.3">
      <c r="A692" s="834"/>
      <c r="B692" s="841"/>
      <c r="C692" s="827"/>
      <c r="D692" s="72" t="s">
        <v>79</v>
      </c>
      <c r="E692" s="212">
        <v>93.8</v>
      </c>
      <c r="F692" s="83">
        <f t="shared" ref="F692:F693" si="254">SUM(M692:Q692)</f>
        <v>17</v>
      </c>
      <c r="G692" s="212" t="s">
        <v>77</v>
      </c>
      <c r="H692" s="75" t="s">
        <v>77</v>
      </c>
      <c r="I692" s="85" t="s">
        <v>77</v>
      </c>
      <c r="J692" s="82" t="s">
        <v>75</v>
      </c>
      <c r="K692" s="75" t="s">
        <v>75</v>
      </c>
      <c r="L692" s="85" t="s">
        <v>75</v>
      </c>
      <c r="M692" s="82"/>
      <c r="N692" s="75">
        <v>3</v>
      </c>
      <c r="O692" s="75">
        <v>14</v>
      </c>
      <c r="P692" s="75"/>
      <c r="Q692" s="410"/>
    </row>
    <row r="693" spans="1:17" ht="31.35" customHeight="1" thickBot="1" x14ac:dyDescent="0.35">
      <c r="A693" s="834"/>
      <c r="B693" s="842"/>
      <c r="C693" s="846"/>
      <c r="D693" s="579" t="s">
        <v>80</v>
      </c>
      <c r="E693" s="581"/>
      <c r="F693" s="83">
        <f t="shared" si="254"/>
        <v>0</v>
      </c>
      <c r="G693" s="105" t="s">
        <v>75</v>
      </c>
      <c r="H693" s="92" t="s">
        <v>75</v>
      </c>
      <c r="I693" s="106" t="s">
        <v>75</v>
      </c>
      <c r="J693" s="103" t="s">
        <v>75</v>
      </c>
      <c r="K693" s="92" t="s">
        <v>77</v>
      </c>
      <c r="L693" s="106" t="s">
        <v>77</v>
      </c>
      <c r="M693" s="103"/>
      <c r="N693" s="92"/>
      <c r="O693" s="92"/>
      <c r="P693" s="92"/>
      <c r="Q693" s="580"/>
    </row>
    <row r="694" spans="1:17" ht="31.35" customHeight="1" x14ac:dyDescent="0.3">
      <c r="A694" s="834"/>
      <c r="B694" s="840" t="s">
        <v>326</v>
      </c>
      <c r="C694" s="845" t="s">
        <v>327</v>
      </c>
      <c r="D694" s="51" t="s">
        <v>74</v>
      </c>
      <c r="E694" s="211"/>
      <c r="F694" s="68">
        <f t="shared" ref="F694:F695" si="255">SUM(J694:L694)</f>
        <v>0</v>
      </c>
      <c r="G694" s="211" t="s">
        <v>75</v>
      </c>
      <c r="H694" s="55" t="s">
        <v>75</v>
      </c>
      <c r="I694" s="70" t="s">
        <v>75</v>
      </c>
      <c r="J694" s="67"/>
      <c r="K694" s="55"/>
      <c r="L694" s="70"/>
      <c r="M694" s="67" t="s">
        <v>75</v>
      </c>
      <c r="N694" s="55" t="s">
        <v>75</v>
      </c>
      <c r="O694" s="55" t="s">
        <v>75</v>
      </c>
      <c r="P694" s="55" t="s">
        <v>75</v>
      </c>
      <c r="Q694" s="438" t="s">
        <v>75</v>
      </c>
    </row>
    <row r="695" spans="1:17" ht="31.35" customHeight="1" x14ac:dyDescent="0.3">
      <c r="A695" s="834"/>
      <c r="B695" s="841"/>
      <c r="C695" s="827"/>
      <c r="D695" s="72" t="s">
        <v>76</v>
      </c>
      <c r="E695" s="212"/>
      <c r="F695" s="83">
        <f t="shared" si="255"/>
        <v>0</v>
      </c>
      <c r="G695" s="212" t="s">
        <v>77</v>
      </c>
      <c r="H695" s="75" t="s">
        <v>77</v>
      </c>
      <c r="I695" s="85" t="s">
        <v>77</v>
      </c>
      <c r="J695" s="82"/>
      <c r="K695" s="75"/>
      <c r="L695" s="85"/>
      <c r="M695" s="82" t="s">
        <v>75</v>
      </c>
      <c r="N695" s="75" t="s">
        <v>75</v>
      </c>
      <c r="O695" s="75" t="s">
        <v>75</v>
      </c>
      <c r="P695" s="75" t="s">
        <v>75</v>
      </c>
      <c r="Q695" s="410" t="s">
        <v>75</v>
      </c>
    </row>
    <row r="696" spans="1:17" ht="31.35" customHeight="1" x14ac:dyDescent="0.3">
      <c r="A696" s="834"/>
      <c r="B696" s="841"/>
      <c r="C696" s="827"/>
      <c r="D696" s="72" t="s">
        <v>78</v>
      </c>
      <c r="E696" s="212"/>
      <c r="F696" s="83">
        <f>SUM(G696:I696)</f>
        <v>0</v>
      </c>
      <c r="G696" s="212"/>
      <c r="H696" s="75"/>
      <c r="I696" s="85"/>
      <c r="J696" s="82" t="s">
        <v>75</v>
      </c>
      <c r="K696" s="75" t="s">
        <v>75</v>
      </c>
      <c r="L696" s="85" t="s">
        <v>75</v>
      </c>
      <c r="M696" s="82" t="s">
        <v>75</v>
      </c>
      <c r="N696" s="75" t="s">
        <v>75</v>
      </c>
      <c r="O696" s="75" t="s">
        <v>75</v>
      </c>
      <c r="P696" s="75" t="s">
        <v>75</v>
      </c>
      <c r="Q696" s="410" t="s">
        <v>75</v>
      </c>
    </row>
    <row r="697" spans="1:17" ht="31.35" customHeight="1" x14ac:dyDescent="0.3">
      <c r="A697" s="834"/>
      <c r="B697" s="841"/>
      <c r="C697" s="827"/>
      <c r="D697" s="72" t="s">
        <v>79</v>
      </c>
      <c r="E697" s="212">
        <v>101</v>
      </c>
      <c r="F697" s="83">
        <f t="shared" ref="F697:F698" si="256">SUM(M697:Q697)</f>
        <v>24</v>
      </c>
      <c r="G697" s="212" t="s">
        <v>77</v>
      </c>
      <c r="H697" s="75" t="s">
        <v>77</v>
      </c>
      <c r="I697" s="85" t="s">
        <v>77</v>
      </c>
      <c r="J697" s="82" t="s">
        <v>75</v>
      </c>
      <c r="K697" s="75" t="s">
        <v>75</v>
      </c>
      <c r="L697" s="85" t="s">
        <v>75</v>
      </c>
      <c r="M697" s="82"/>
      <c r="N697" s="75">
        <v>3</v>
      </c>
      <c r="O697" s="75">
        <v>17</v>
      </c>
      <c r="P697" s="75">
        <v>4</v>
      </c>
      <c r="Q697" s="410"/>
    </row>
    <row r="698" spans="1:17" ht="31.35" customHeight="1" thickBot="1" x14ac:dyDescent="0.35">
      <c r="A698" s="834"/>
      <c r="B698" s="842"/>
      <c r="C698" s="846"/>
      <c r="D698" s="579" t="s">
        <v>80</v>
      </c>
      <c r="E698" s="105"/>
      <c r="F698" s="104">
        <f t="shared" si="256"/>
        <v>0</v>
      </c>
      <c r="G698" s="105" t="s">
        <v>75</v>
      </c>
      <c r="H698" s="92" t="s">
        <v>75</v>
      </c>
      <c r="I698" s="106" t="s">
        <v>75</v>
      </c>
      <c r="J698" s="103" t="s">
        <v>75</v>
      </c>
      <c r="K698" s="92" t="s">
        <v>77</v>
      </c>
      <c r="L698" s="106" t="s">
        <v>77</v>
      </c>
      <c r="M698" s="103"/>
      <c r="N698" s="92"/>
      <c r="O698" s="92"/>
      <c r="P698" s="92"/>
      <c r="Q698" s="580"/>
    </row>
    <row r="699" spans="1:17" ht="31.35" customHeight="1" x14ac:dyDescent="0.3">
      <c r="A699" s="834"/>
      <c r="B699" s="840" t="s">
        <v>328</v>
      </c>
      <c r="C699" s="845" t="s">
        <v>329</v>
      </c>
      <c r="D699" s="51" t="s">
        <v>74</v>
      </c>
      <c r="E699" s="67"/>
      <c r="F699" s="68">
        <f t="shared" ref="F699:F700" si="257">SUM(J699:L699)</f>
        <v>0</v>
      </c>
      <c r="G699" s="211" t="s">
        <v>75</v>
      </c>
      <c r="H699" s="55" t="s">
        <v>75</v>
      </c>
      <c r="I699" s="70" t="s">
        <v>75</v>
      </c>
      <c r="J699" s="67"/>
      <c r="K699" s="55"/>
      <c r="L699" s="70"/>
      <c r="M699" s="67" t="s">
        <v>75</v>
      </c>
      <c r="N699" s="55" t="s">
        <v>75</v>
      </c>
      <c r="O699" s="55" t="s">
        <v>75</v>
      </c>
      <c r="P699" s="55" t="s">
        <v>75</v>
      </c>
      <c r="Q699" s="438" t="s">
        <v>75</v>
      </c>
    </row>
    <row r="700" spans="1:17" ht="31.35" customHeight="1" x14ac:dyDescent="0.3">
      <c r="A700" s="834"/>
      <c r="B700" s="841"/>
      <c r="C700" s="827"/>
      <c r="D700" s="72" t="s">
        <v>76</v>
      </c>
      <c r="E700" s="82"/>
      <c r="F700" s="83">
        <f t="shared" si="257"/>
        <v>0</v>
      </c>
      <c r="G700" s="212" t="s">
        <v>77</v>
      </c>
      <c r="H700" s="75" t="s">
        <v>77</v>
      </c>
      <c r="I700" s="85" t="s">
        <v>77</v>
      </c>
      <c r="J700" s="82"/>
      <c r="K700" s="75"/>
      <c r="L700" s="85"/>
      <c r="M700" s="82" t="s">
        <v>75</v>
      </c>
      <c r="N700" s="75" t="s">
        <v>75</v>
      </c>
      <c r="O700" s="75" t="s">
        <v>75</v>
      </c>
      <c r="P700" s="75" t="s">
        <v>75</v>
      </c>
      <c r="Q700" s="410" t="s">
        <v>75</v>
      </c>
    </row>
    <row r="701" spans="1:17" ht="31.35" customHeight="1" x14ac:dyDescent="0.3">
      <c r="A701" s="834"/>
      <c r="B701" s="841"/>
      <c r="C701" s="827"/>
      <c r="D701" s="72" t="s">
        <v>78</v>
      </c>
      <c r="E701" s="82"/>
      <c r="F701" s="83">
        <f>SUM(G701:I701)</f>
        <v>0</v>
      </c>
      <c r="G701" s="212"/>
      <c r="H701" s="75"/>
      <c r="I701" s="85"/>
      <c r="J701" s="82" t="s">
        <v>75</v>
      </c>
      <c r="K701" s="75" t="s">
        <v>75</v>
      </c>
      <c r="L701" s="85" t="s">
        <v>75</v>
      </c>
      <c r="M701" s="82" t="s">
        <v>75</v>
      </c>
      <c r="N701" s="75" t="s">
        <v>75</v>
      </c>
      <c r="O701" s="75" t="s">
        <v>75</v>
      </c>
      <c r="P701" s="75" t="s">
        <v>75</v>
      </c>
      <c r="Q701" s="410" t="s">
        <v>75</v>
      </c>
    </row>
    <row r="702" spans="1:17" ht="31.35" customHeight="1" x14ac:dyDescent="0.3">
      <c r="A702" s="834"/>
      <c r="B702" s="841"/>
      <c r="C702" s="827"/>
      <c r="D702" s="72" t="s">
        <v>79</v>
      </c>
      <c r="E702" s="82">
        <v>95</v>
      </c>
      <c r="F702" s="83">
        <f t="shared" ref="F702:F703" si="258">SUM(M702:Q702)</f>
        <v>85</v>
      </c>
      <c r="G702" s="212" t="s">
        <v>77</v>
      </c>
      <c r="H702" s="75" t="s">
        <v>77</v>
      </c>
      <c r="I702" s="85" t="s">
        <v>77</v>
      </c>
      <c r="J702" s="82" t="s">
        <v>75</v>
      </c>
      <c r="K702" s="75" t="s">
        <v>75</v>
      </c>
      <c r="L702" s="85" t="s">
        <v>75</v>
      </c>
      <c r="M702" s="578">
        <v>12</v>
      </c>
      <c r="N702" s="76">
        <v>18</v>
      </c>
      <c r="O702" s="76">
        <v>37</v>
      </c>
      <c r="P702" s="76">
        <v>10</v>
      </c>
      <c r="Q702" s="410">
        <v>8</v>
      </c>
    </row>
    <row r="703" spans="1:17" ht="31.35" customHeight="1" thickBot="1" x14ac:dyDescent="0.35">
      <c r="A703" s="835"/>
      <c r="B703" s="842"/>
      <c r="C703" s="828"/>
      <c r="D703" s="579" t="s">
        <v>80</v>
      </c>
      <c r="E703" s="103"/>
      <c r="F703" s="104">
        <f t="shared" si="258"/>
        <v>0</v>
      </c>
      <c r="G703" s="105" t="s">
        <v>75</v>
      </c>
      <c r="H703" s="92" t="s">
        <v>75</v>
      </c>
      <c r="I703" s="106" t="s">
        <v>75</v>
      </c>
      <c r="J703" s="103" t="s">
        <v>75</v>
      </c>
      <c r="K703" s="92" t="s">
        <v>77</v>
      </c>
      <c r="L703" s="106" t="s">
        <v>77</v>
      </c>
      <c r="M703" s="103"/>
      <c r="N703" s="92"/>
      <c r="O703" s="92"/>
      <c r="P703" s="92"/>
      <c r="Q703" s="580"/>
    </row>
    <row r="704" spans="1:17" ht="31.35" customHeight="1" x14ac:dyDescent="0.3">
      <c r="A704" s="713" t="s">
        <v>330</v>
      </c>
      <c r="B704" s="840" t="s">
        <v>331</v>
      </c>
      <c r="C704" s="735" t="s">
        <v>332</v>
      </c>
      <c r="D704" s="51" t="s">
        <v>74</v>
      </c>
      <c r="E704" s="211">
        <v>9</v>
      </c>
      <c r="F704" s="68">
        <f t="shared" ref="F704:F705" si="259">SUM(J704:L704)</f>
        <v>35</v>
      </c>
      <c r="G704" s="211" t="s">
        <v>75</v>
      </c>
      <c r="H704" s="55" t="s">
        <v>75</v>
      </c>
      <c r="I704" s="70" t="s">
        <v>75</v>
      </c>
      <c r="J704" s="67"/>
      <c r="K704" s="55">
        <v>35</v>
      </c>
      <c r="L704" s="70"/>
      <c r="M704" s="67" t="s">
        <v>75</v>
      </c>
      <c r="N704" s="55" t="s">
        <v>75</v>
      </c>
      <c r="O704" s="55" t="s">
        <v>75</v>
      </c>
      <c r="P704" s="55" t="s">
        <v>75</v>
      </c>
      <c r="Q704" s="438" t="s">
        <v>75</v>
      </c>
    </row>
    <row r="705" spans="1:17" ht="31.35" customHeight="1" x14ac:dyDescent="0.3">
      <c r="A705" s="834"/>
      <c r="B705" s="841"/>
      <c r="C705" s="836"/>
      <c r="D705" s="72" t="s">
        <v>76</v>
      </c>
      <c r="E705" s="212"/>
      <c r="F705" s="83">
        <f t="shared" si="259"/>
        <v>0</v>
      </c>
      <c r="G705" s="212" t="s">
        <v>77</v>
      </c>
      <c r="H705" s="75" t="s">
        <v>77</v>
      </c>
      <c r="I705" s="85" t="s">
        <v>77</v>
      </c>
      <c r="J705" s="82"/>
      <c r="K705" s="75"/>
      <c r="L705" s="85"/>
      <c r="M705" s="82" t="s">
        <v>75</v>
      </c>
      <c r="N705" s="75" t="s">
        <v>75</v>
      </c>
      <c r="O705" s="75" t="s">
        <v>75</v>
      </c>
      <c r="P705" s="75" t="s">
        <v>75</v>
      </c>
      <c r="Q705" s="410" t="s">
        <v>75</v>
      </c>
    </row>
    <row r="706" spans="1:17" ht="31.35" customHeight="1" x14ac:dyDescent="0.3">
      <c r="A706" s="834"/>
      <c r="B706" s="841"/>
      <c r="C706" s="836"/>
      <c r="D706" s="72" t="s">
        <v>78</v>
      </c>
      <c r="E706" s="212">
        <v>73</v>
      </c>
      <c r="F706" s="83">
        <f>SUM(G706:I706)</f>
        <v>7</v>
      </c>
      <c r="G706" s="212">
        <v>5</v>
      </c>
      <c r="H706" s="75">
        <v>2</v>
      </c>
      <c r="I706" s="85"/>
      <c r="J706" s="82" t="s">
        <v>75</v>
      </c>
      <c r="K706" s="75" t="s">
        <v>75</v>
      </c>
      <c r="L706" s="85" t="s">
        <v>75</v>
      </c>
      <c r="M706" s="82" t="s">
        <v>75</v>
      </c>
      <c r="N706" s="75" t="s">
        <v>75</v>
      </c>
      <c r="O706" s="75" t="s">
        <v>75</v>
      </c>
      <c r="P706" s="75" t="s">
        <v>75</v>
      </c>
      <c r="Q706" s="410" t="s">
        <v>75</v>
      </c>
    </row>
    <row r="707" spans="1:17" ht="31.35" customHeight="1" x14ac:dyDescent="0.3">
      <c r="A707" s="834"/>
      <c r="B707" s="841"/>
      <c r="C707" s="836"/>
      <c r="D707" s="72" t="s">
        <v>79</v>
      </c>
      <c r="E707" s="212">
        <v>99</v>
      </c>
      <c r="F707" s="83">
        <f t="shared" ref="F707:F708" si="260">SUM(M707:Q707)</f>
        <v>145</v>
      </c>
      <c r="G707" s="212" t="s">
        <v>77</v>
      </c>
      <c r="H707" s="75" t="s">
        <v>77</v>
      </c>
      <c r="I707" s="85" t="s">
        <v>77</v>
      </c>
      <c r="J707" s="82" t="s">
        <v>75</v>
      </c>
      <c r="K707" s="75" t="s">
        <v>75</v>
      </c>
      <c r="L707" s="85" t="s">
        <v>75</v>
      </c>
      <c r="M707" s="82">
        <v>4</v>
      </c>
      <c r="N707" s="75">
        <v>12</v>
      </c>
      <c r="O707" s="75">
        <v>121</v>
      </c>
      <c r="P707" s="75">
        <v>8</v>
      </c>
      <c r="Q707" s="410"/>
    </row>
    <row r="708" spans="1:17" ht="31.35" customHeight="1" thickBot="1" x14ac:dyDescent="0.35">
      <c r="A708" s="834"/>
      <c r="B708" s="842"/>
      <c r="C708" s="837"/>
      <c r="D708" s="579" t="s">
        <v>80</v>
      </c>
      <c r="E708" s="581"/>
      <c r="F708" s="582">
        <f t="shared" si="260"/>
        <v>0</v>
      </c>
      <c r="G708" s="105" t="s">
        <v>75</v>
      </c>
      <c r="H708" s="92" t="s">
        <v>75</v>
      </c>
      <c r="I708" s="106" t="s">
        <v>75</v>
      </c>
      <c r="J708" s="103" t="s">
        <v>75</v>
      </c>
      <c r="K708" s="92" t="s">
        <v>77</v>
      </c>
      <c r="L708" s="106" t="s">
        <v>77</v>
      </c>
      <c r="M708" s="103"/>
      <c r="N708" s="92"/>
      <c r="O708" s="92"/>
      <c r="P708" s="92"/>
      <c r="Q708" s="580"/>
    </row>
    <row r="709" spans="1:17" ht="31.35" customHeight="1" x14ac:dyDescent="0.3">
      <c r="A709" s="834"/>
      <c r="B709" s="840" t="s">
        <v>334</v>
      </c>
      <c r="C709" s="735" t="s">
        <v>335</v>
      </c>
      <c r="D709" s="51" t="s">
        <v>74</v>
      </c>
      <c r="E709" s="211"/>
      <c r="F709" s="68">
        <f t="shared" ref="F709:F710" si="261">SUM(J709:L709)</f>
        <v>0</v>
      </c>
      <c r="G709" s="211" t="s">
        <v>75</v>
      </c>
      <c r="H709" s="55" t="s">
        <v>75</v>
      </c>
      <c r="I709" s="70" t="s">
        <v>75</v>
      </c>
      <c r="J709" s="67"/>
      <c r="K709" s="55"/>
      <c r="L709" s="70"/>
      <c r="M709" s="67" t="s">
        <v>75</v>
      </c>
      <c r="N709" s="55" t="s">
        <v>75</v>
      </c>
      <c r="O709" s="55" t="s">
        <v>75</v>
      </c>
      <c r="P709" s="55" t="s">
        <v>75</v>
      </c>
      <c r="Q709" s="438" t="s">
        <v>75</v>
      </c>
    </row>
    <row r="710" spans="1:17" ht="31.35" customHeight="1" x14ac:dyDescent="0.3">
      <c r="A710" s="834"/>
      <c r="B710" s="841"/>
      <c r="C710" s="836"/>
      <c r="D710" s="72" t="s">
        <v>76</v>
      </c>
      <c r="E710" s="212"/>
      <c r="F710" s="83">
        <f t="shared" si="261"/>
        <v>0</v>
      </c>
      <c r="G710" s="212" t="s">
        <v>77</v>
      </c>
      <c r="H710" s="75" t="s">
        <v>77</v>
      </c>
      <c r="I710" s="85" t="s">
        <v>77</v>
      </c>
      <c r="J710" s="82"/>
      <c r="K710" s="75"/>
      <c r="L710" s="85"/>
      <c r="M710" s="82" t="s">
        <v>75</v>
      </c>
      <c r="N710" s="75" t="s">
        <v>75</v>
      </c>
      <c r="O710" s="75" t="s">
        <v>75</v>
      </c>
      <c r="P710" s="75" t="s">
        <v>75</v>
      </c>
      <c r="Q710" s="410" t="s">
        <v>75</v>
      </c>
    </row>
    <row r="711" spans="1:17" ht="31.35" customHeight="1" x14ac:dyDescent="0.3">
      <c r="A711" s="834"/>
      <c r="B711" s="841"/>
      <c r="C711" s="836"/>
      <c r="D711" s="72" t="s">
        <v>78</v>
      </c>
      <c r="E711" s="212"/>
      <c r="F711" s="83">
        <f>SUM(G711:I711)</f>
        <v>0</v>
      </c>
      <c r="G711" s="212"/>
      <c r="H711" s="75"/>
      <c r="I711" s="85"/>
      <c r="J711" s="82" t="s">
        <v>75</v>
      </c>
      <c r="K711" s="75" t="s">
        <v>75</v>
      </c>
      <c r="L711" s="85" t="s">
        <v>75</v>
      </c>
      <c r="M711" s="82" t="s">
        <v>75</v>
      </c>
      <c r="N711" s="75" t="s">
        <v>75</v>
      </c>
      <c r="O711" s="75" t="s">
        <v>75</v>
      </c>
      <c r="P711" s="75" t="s">
        <v>75</v>
      </c>
      <c r="Q711" s="410" t="s">
        <v>75</v>
      </c>
    </row>
    <row r="712" spans="1:17" ht="31.35" customHeight="1" x14ac:dyDescent="0.3">
      <c r="A712" s="834"/>
      <c r="B712" s="841"/>
      <c r="C712" s="836"/>
      <c r="D712" s="72" t="s">
        <v>79</v>
      </c>
      <c r="E712" s="212">
        <v>76</v>
      </c>
      <c r="F712" s="83">
        <f t="shared" ref="F712:F713" si="262">SUM(M712:Q712)</f>
        <v>21</v>
      </c>
      <c r="G712" s="143" t="s">
        <v>77</v>
      </c>
      <c r="H712" s="123" t="s">
        <v>77</v>
      </c>
      <c r="I712" s="138" t="s">
        <v>77</v>
      </c>
      <c r="J712" s="122" t="s">
        <v>75</v>
      </c>
      <c r="K712" s="123" t="s">
        <v>75</v>
      </c>
      <c r="L712" s="138" t="s">
        <v>75</v>
      </c>
      <c r="M712" s="122">
        <v>4</v>
      </c>
      <c r="N712" s="123">
        <v>12</v>
      </c>
      <c r="O712" s="123">
        <v>5</v>
      </c>
      <c r="P712" s="123"/>
      <c r="Q712" s="410"/>
    </row>
    <row r="713" spans="1:17" ht="31.35" customHeight="1" thickBot="1" x14ac:dyDescent="0.35">
      <c r="A713" s="834"/>
      <c r="B713" s="842"/>
      <c r="C713" s="837"/>
      <c r="D713" s="579" t="s">
        <v>80</v>
      </c>
      <c r="E713" s="105"/>
      <c r="F713" s="104">
        <f t="shared" si="262"/>
        <v>0</v>
      </c>
      <c r="G713" s="105" t="s">
        <v>75</v>
      </c>
      <c r="H713" s="92" t="s">
        <v>75</v>
      </c>
      <c r="I713" s="106" t="s">
        <v>75</v>
      </c>
      <c r="J713" s="103" t="s">
        <v>75</v>
      </c>
      <c r="K713" s="92" t="s">
        <v>77</v>
      </c>
      <c r="L713" s="106" t="s">
        <v>77</v>
      </c>
      <c r="M713" s="103"/>
      <c r="N713" s="92"/>
      <c r="O713" s="92"/>
      <c r="P713" s="92"/>
      <c r="Q713" s="580"/>
    </row>
    <row r="714" spans="1:17" ht="31.35" customHeight="1" x14ac:dyDescent="0.3">
      <c r="A714" s="834"/>
      <c r="B714" s="840" t="s">
        <v>336</v>
      </c>
      <c r="C714" s="735" t="s">
        <v>337</v>
      </c>
      <c r="D714" s="51" t="s">
        <v>74</v>
      </c>
      <c r="E714" s="67"/>
      <c r="F714" s="68">
        <f t="shared" ref="F714:F715" si="263">SUM(J714:L714)</f>
        <v>0</v>
      </c>
      <c r="G714" s="211" t="s">
        <v>75</v>
      </c>
      <c r="H714" s="55" t="s">
        <v>75</v>
      </c>
      <c r="I714" s="70" t="s">
        <v>75</v>
      </c>
      <c r="J714" s="67"/>
      <c r="K714" s="55"/>
      <c r="L714" s="70"/>
      <c r="M714" s="67" t="s">
        <v>75</v>
      </c>
      <c r="N714" s="55" t="s">
        <v>75</v>
      </c>
      <c r="O714" s="55" t="s">
        <v>75</v>
      </c>
      <c r="P714" s="55" t="s">
        <v>75</v>
      </c>
      <c r="Q714" s="438" t="s">
        <v>75</v>
      </c>
    </row>
    <row r="715" spans="1:17" ht="31.35" customHeight="1" x14ac:dyDescent="0.3">
      <c r="A715" s="834"/>
      <c r="B715" s="841"/>
      <c r="C715" s="836"/>
      <c r="D715" s="72" t="s">
        <v>76</v>
      </c>
      <c r="E715" s="82"/>
      <c r="F715" s="83">
        <f t="shared" si="263"/>
        <v>0</v>
      </c>
      <c r="G715" s="212" t="s">
        <v>77</v>
      </c>
      <c r="H715" s="75" t="s">
        <v>77</v>
      </c>
      <c r="I715" s="85" t="s">
        <v>77</v>
      </c>
      <c r="J715" s="82"/>
      <c r="K715" s="75"/>
      <c r="L715" s="85"/>
      <c r="M715" s="82" t="s">
        <v>75</v>
      </c>
      <c r="N715" s="75" t="s">
        <v>75</v>
      </c>
      <c r="O715" s="75" t="s">
        <v>75</v>
      </c>
      <c r="P715" s="75" t="s">
        <v>75</v>
      </c>
      <c r="Q715" s="410" t="s">
        <v>75</v>
      </c>
    </row>
    <row r="716" spans="1:17" ht="31.35" customHeight="1" x14ac:dyDescent="0.3">
      <c r="A716" s="834"/>
      <c r="B716" s="841"/>
      <c r="C716" s="836"/>
      <c r="D716" s="72" t="s">
        <v>78</v>
      </c>
      <c r="E716" s="82"/>
      <c r="F716" s="83">
        <f>SUM(G716:I716)</f>
        <v>0</v>
      </c>
      <c r="G716" s="212"/>
      <c r="H716" s="75"/>
      <c r="I716" s="85"/>
      <c r="J716" s="82" t="s">
        <v>75</v>
      </c>
      <c r="K716" s="75" t="s">
        <v>75</v>
      </c>
      <c r="L716" s="85" t="s">
        <v>75</v>
      </c>
      <c r="M716" s="82" t="s">
        <v>75</v>
      </c>
      <c r="N716" s="75" t="s">
        <v>75</v>
      </c>
      <c r="O716" s="75" t="s">
        <v>75</v>
      </c>
      <c r="P716" s="75" t="s">
        <v>75</v>
      </c>
      <c r="Q716" s="410" t="s">
        <v>75</v>
      </c>
    </row>
    <row r="717" spans="1:17" ht="31.35" customHeight="1" x14ac:dyDescent="0.3">
      <c r="A717" s="834"/>
      <c r="B717" s="841"/>
      <c r="C717" s="836"/>
      <c r="D717" s="72" t="s">
        <v>79</v>
      </c>
      <c r="E717" s="82">
        <v>102</v>
      </c>
      <c r="F717" s="83">
        <f t="shared" ref="F717:F718" si="264">SUM(M717:Q717)</f>
        <v>45</v>
      </c>
      <c r="G717" s="212" t="s">
        <v>77</v>
      </c>
      <c r="H717" s="75" t="s">
        <v>77</v>
      </c>
      <c r="I717" s="85" t="s">
        <v>77</v>
      </c>
      <c r="J717" s="82" t="s">
        <v>75</v>
      </c>
      <c r="K717" s="75" t="s">
        <v>75</v>
      </c>
      <c r="L717" s="85" t="s">
        <v>75</v>
      </c>
      <c r="M717" s="578"/>
      <c r="N717" s="76">
        <v>10</v>
      </c>
      <c r="O717" s="76">
        <v>30</v>
      </c>
      <c r="P717" s="76">
        <v>5</v>
      </c>
      <c r="Q717" s="410"/>
    </row>
    <row r="718" spans="1:17" ht="31.35" customHeight="1" thickBot="1" x14ac:dyDescent="0.35">
      <c r="A718" s="834"/>
      <c r="B718" s="842"/>
      <c r="C718" s="837"/>
      <c r="D718" s="579" t="s">
        <v>80</v>
      </c>
      <c r="E718" s="103"/>
      <c r="F718" s="104">
        <f t="shared" si="264"/>
        <v>0</v>
      </c>
      <c r="G718" s="105" t="s">
        <v>75</v>
      </c>
      <c r="H718" s="92" t="s">
        <v>75</v>
      </c>
      <c r="I718" s="106" t="s">
        <v>75</v>
      </c>
      <c r="J718" s="103" t="s">
        <v>75</v>
      </c>
      <c r="K718" s="92" t="s">
        <v>77</v>
      </c>
      <c r="L718" s="106" t="s">
        <v>77</v>
      </c>
      <c r="M718" s="103"/>
      <c r="N718" s="92"/>
      <c r="O718" s="92"/>
      <c r="P718" s="92"/>
      <c r="Q718" s="580"/>
    </row>
    <row r="719" spans="1:17" ht="31.35" customHeight="1" x14ac:dyDescent="0.3">
      <c r="A719" s="834"/>
      <c r="B719" s="840" t="s">
        <v>338</v>
      </c>
      <c r="C719" s="735" t="s">
        <v>339</v>
      </c>
      <c r="D719" s="51" t="s">
        <v>74</v>
      </c>
      <c r="E719" s="211"/>
      <c r="F719" s="68">
        <f t="shared" ref="F719:F720" si="265">SUM(J719:L719)</f>
        <v>0</v>
      </c>
      <c r="G719" s="211" t="s">
        <v>75</v>
      </c>
      <c r="H719" s="55" t="s">
        <v>75</v>
      </c>
      <c r="I719" s="70" t="s">
        <v>75</v>
      </c>
      <c r="J719" s="67"/>
      <c r="K719" s="55"/>
      <c r="L719" s="70"/>
      <c r="M719" s="67" t="s">
        <v>75</v>
      </c>
      <c r="N719" s="55" t="s">
        <v>75</v>
      </c>
      <c r="O719" s="55" t="s">
        <v>75</v>
      </c>
      <c r="P719" s="55" t="s">
        <v>75</v>
      </c>
      <c r="Q719" s="438" t="s">
        <v>75</v>
      </c>
    </row>
    <row r="720" spans="1:17" ht="31.35" customHeight="1" x14ac:dyDescent="0.3">
      <c r="A720" s="834"/>
      <c r="B720" s="841"/>
      <c r="C720" s="836"/>
      <c r="D720" s="72" t="s">
        <v>76</v>
      </c>
      <c r="E720" s="212"/>
      <c r="F720" s="83">
        <f t="shared" si="265"/>
        <v>0</v>
      </c>
      <c r="G720" s="212" t="s">
        <v>77</v>
      </c>
      <c r="H720" s="75" t="s">
        <v>77</v>
      </c>
      <c r="I720" s="85" t="s">
        <v>77</v>
      </c>
      <c r="J720" s="82"/>
      <c r="K720" s="75"/>
      <c r="L720" s="85"/>
      <c r="M720" s="82" t="s">
        <v>75</v>
      </c>
      <c r="N720" s="75" t="s">
        <v>75</v>
      </c>
      <c r="O720" s="75" t="s">
        <v>75</v>
      </c>
      <c r="P720" s="75" t="s">
        <v>75</v>
      </c>
      <c r="Q720" s="410" t="s">
        <v>75</v>
      </c>
    </row>
    <row r="721" spans="1:17" ht="31.35" customHeight="1" x14ac:dyDescent="0.3">
      <c r="A721" s="834"/>
      <c r="B721" s="841"/>
      <c r="C721" s="836"/>
      <c r="D721" s="72" t="s">
        <v>78</v>
      </c>
      <c r="E721" s="212"/>
      <c r="F721" s="83">
        <f>SUM(G721:I721)</f>
        <v>0</v>
      </c>
      <c r="G721" s="212"/>
      <c r="H721" s="75"/>
      <c r="I721" s="85"/>
      <c r="J721" s="82" t="s">
        <v>75</v>
      </c>
      <c r="K721" s="75" t="s">
        <v>75</v>
      </c>
      <c r="L721" s="85" t="s">
        <v>75</v>
      </c>
      <c r="M721" s="82" t="s">
        <v>75</v>
      </c>
      <c r="N721" s="75" t="s">
        <v>75</v>
      </c>
      <c r="O721" s="75" t="s">
        <v>75</v>
      </c>
      <c r="P721" s="75" t="s">
        <v>75</v>
      </c>
      <c r="Q721" s="410" t="s">
        <v>75</v>
      </c>
    </row>
    <row r="722" spans="1:17" ht="31.35" customHeight="1" x14ac:dyDescent="0.3">
      <c r="A722" s="834"/>
      <c r="B722" s="841"/>
      <c r="C722" s="836"/>
      <c r="D722" s="72" t="s">
        <v>79</v>
      </c>
      <c r="E722" s="212">
        <v>113</v>
      </c>
      <c r="F722" s="83">
        <f t="shared" ref="F722:F723" si="266">SUM(M722:Q722)</f>
        <v>50</v>
      </c>
      <c r="G722" s="212" t="s">
        <v>77</v>
      </c>
      <c r="H722" s="75" t="s">
        <v>77</v>
      </c>
      <c r="I722" s="85" t="s">
        <v>77</v>
      </c>
      <c r="J722" s="82" t="s">
        <v>75</v>
      </c>
      <c r="K722" s="75" t="s">
        <v>75</v>
      </c>
      <c r="L722" s="85" t="s">
        <v>75</v>
      </c>
      <c r="M722" s="82"/>
      <c r="N722" s="75">
        <v>8</v>
      </c>
      <c r="O722" s="75">
        <v>25</v>
      </c>
      <c r="P722" s="75">
        <v>17</v>
      </c>
      <c r="Q722" s="410"/>
    </row>
    <row r="723" spans="1:17" ht="31.35" customHeight="1" thickBot="1" x14ac:dyDescent="0.35">
      <c r="A723" s="834"/>
      <c r="B723" s="842"/>
      <c r="C723" s="837"/>
      <c r="D723" s="579" t="s">
        <v>80</v>
      </c>
      <c r="E723" s="581"/>
      <c r="F723" s="582">
        <f t="shared" si="266"/>
        <v>0</v>
      </c>
      <c r="G723" s="105" t="s">
        <v>75</v>
      </c>
      <c r="H723" s="92" t="s">
        <v>75</v>
      </c>
      <c r="I723" s="106" t="s">
        <v>75</v>
      </c>
      <c r="J723" s="103" t="s">
        <v>75</v>
      </c>
      <c r="K723" s="92" t="s">
        <v>77</v>
      </c>
      <c r="L723" s="106" t="s">
        <v>77</v>
      </c>
      <c r="M723" s="103"/>
      <c r="N723" s="92"/>
      <c r="O723" s="92"/>
      <c r="P723" s="92"/>
      <c r="Q723" s="580"/>
    </row>
    <row r="724" spans="1:17" ht="31.35" customHeight="1" x14ac:dyDescent="0.3">
      <c r="A724" s="834"/>
      <c r="B724" s="840" t="s">
        <v>340</v>
      </c>
      <c r="C724" s="735" t="s">
        <v>341</v>
      </c>
      <c r="D724" s="51" t="s">
        <v>74</v>
      </c>
      <c r="E724" s="211"/>
      <c r="F724" s="68">
        <f t="shared" ref="F724:F725" si="267">SUM(J724:L724)</f>
        <v>0</v>
      </c>
      <c r="G724" s="211" t="s">
        <v>75</v>
      </c>
      <c r="H724" s="55" t="s">
        <v>75</v>
      </c>
      <c r="I724" s="70" t="s">
        <v>75</v>
      </c>
      <c r="J724" s="67"/>
      <c r="K724" s="55"/>
      <c r="L724" s="70"/>
      <c r="M724" s="67" t="s">
        <v>75</v>
      </c>
      <c r="N724" s="55" t="s">
        <v>75</v>
      </c>
      <c r="O724" s="55" t="s">
        <v>75</v>
      </c>
      <c r="P724" s="55" t="s">
        <v>75</v>
      </c>
      <c r="Q724" s="438" t="s">
        <v>75</v>
      </c>
    </row>
    <row r="725" spans="1:17" ht="31.35" customHeight="1" x14ac:dyDescent="0.3">
      <c r="A725" s="834"/>
      <c r="B725" s="841"/>
      <c r="C725" s="836"/>
      <c r="D725" s="72" t="s">
        <v>76</v>
      </c>
      <c r="E725" s="212"/>
      <c r="F725" s="83">
        <f t="shared" si="267"/>
        <v>0</v>
      </c>
      <c r="G725" s="212" t="s">
        <v>77</v>
      </c>
      <c r="H725" s="75" t="s">
        <v>77</v>
      </c>
      <c r="I725" s="85" t="s">
        <v>77</v>
      </c>
      <c r="J725" s="82"/>
      <c r="K725" s="75"/>
      <c r="L725" s="85"/>
      <c r="M725" s="82" t="s">
        <v>75</v>
      </c>
      <c r="N725" s="75" t="s">
        <v>75</v>
      </c>
      <c r="O725" s="75" t="s">
        <v>75</v>
      </c>
      <c r="P725" s="75" t="s">
        <v>75</v>
      </c>
      <c r="Q725" s="410" t="s">
        <v>75</v>
      </c>
    </row>
    <row r="726" spans="1:17" ht="31.35" customHeight="1" x14ac:dyDescent="0.3">
      <c r="A726" s="834"/>
      <c r="B726" s="841"/>
      <c r="C726" s="836"/>
      <c r="D726" s="72" t="s">
        <v>78</v>
      </c>
      <c r="E726" s="212"/>
      <c r="F726" s="83">
        <f>SUM(G726:I726)</f>
        <v>0</v>
      </c>
      <c r="G726" s="212"/>
      <c r="H726" s="75"/>
      <c r="I726" s="85"/>
      <c r="J726" s="82" t="s">
        <v>75</v>
      </c>
      <c r="K726" s="75" t="s">
        <v>75</v>
      </c>
      <c r="L726" s="85" t="s">
        <v>75</v>
      </c>
      <c r="M726" s="82" t="s">
        <v>75</v>
      </c>
      <c r="N726" s="75" t="s">
        <v>75</v>
      </c>
      <c r="O726" s="75" t="s">
        <v>75</v>
      </c>
      <c r="P726" s="75" t="s">
        <v>75</v>
      </c>
      <c r="Q726" s="410" t="s">
        <v>75</v>
      </c>
    </row>
    <row r="727" spans="1:17" ht="31.35" customHeight="1" x14ac:dyDescent="0.3">
      <c r="A727" s="834"/>
      <c r="B727" s="841"/>
      <c r="C727" s="836"/>
      <c r="D727" s="72" t="s">
        <v>79</v>
      </c>
      <c r="E727" s="212">
        <v>104</v>
      </c>
      <c r="F727" s="83">
        <f t="shared" ref="F727:F728" si="268">SUM(M727:Q727)</f>
        <v>49</v>
      </c>
      <c r="G727" s="212" t="s">
        <v>77</v>
      </c>
      <c r="H727" s="75" t="s">
        <v>77</v>
      </c>
      <c r="I727" s="85" t="s">
        <v>77</v>
      </c>
      <c r="J727" s="82" t="s">
        <v>75</v>
      </c>
      <c r="K727" s="75" t="s">
        <v>75</v>
      </c>
      <c r="L727" s="85" t="s">
        <v>75</v>
      </c>
      <c r="M727" s="82">
        <v>2</v>
      </c>
      <c r="N727" s="75"/>
      <c r="O727" s="75">
        <v>39</v>
      </c>
      <c r="P727" s="75">
        <v>8</v>
      </c>
      <c r="Q727" s="410"/>
    </row>
    <row r="728" spans="1:17" ht="31.35" customHeight="1" thickBot="1" x14ac:dyDescent="0.35">
      <c r="A728" s="835"/>
      <c r="B728" s="842"/>
      <c r="C728" s="837"/>
      <c r="D728" s="579" t="s">
        <v>80</v>
      </c>
      <c r="E728" s="105"/>
      <c r="F728" s="104">
        <f t="shared" si="268"/>
        <v>0</v>
      </c>
      <c r="G728" s="105" t="s">
        <v>75</v>
      </c>
      <c r="H728" s="92" t="s">
        <v>75</v>
      </c>
      <c r="I728" s="106" t="s">
        <v>75</v>
      </c>
      <c r="J728" s="103" t="s">
        <v>75</v>
      </c>
      <c r="K728" s="92" t="s">
        <v>77</v>
      </c>
      <c r="L728" s="106" t="s">
        <v>77</v>
      </c>
      <c r="M728" s="103"/>
      <c r="N728" s="92"/>
      <c r="O728" s="92"/>
      <c r="P728" s="92"/>
      <c r="Q728" s="580"/>
    </row>
    <row r="729" spans="1:17" ht="31.35" customHeight="1" x14ac:dyDescent="0.3">
      <c r="A729" s="713" t="s">
        <v>342</v>
      </c>
      <c r="B729" s="840" t="s">
        <v>343</v>
      </c>
      <c r="C729" s="735" t="s">
        <v>344</v>
      </c>
      <c r="D729" s="51" t="s">
        <v>74</v>
      </c>
      <c r="E729" s="67">
        <v>10.5</v>
      </c>
      <c r="F729" s="68">
        <f t="shared" ref="F729:F730" si="269">SUM(J729:L729)</f>
        <v>54</v>
      </c>
      <c r="G729" s="211" t="s">
        <v>75</v>
      </c>
      <c r="H729" s="55" t="s">
        <v>75</v>
      </c>
      <c r="I729" s="70" t="s">
        <v>75</v>
      </c>
      <c r="J729" s="67">
        <v>3</v>
      </c>
      <c r="K729" s="55">
        <v>51</v>
      </c>
      <c r="L729" s="70"/>
      <c r="M729" s="67" t="s">
        <v>75</v>
      </c>
      <c r="N729" s="55" t="s">
        <v>75</v>
      </c>
      <c r="O729" s="55" t="s">
        <v>75</v>
      </c>
      <c r="P729" s="55" t="s">
        <v>75</v>
      </c>
      <c r="Q729" s="438" t="s">
        <v>75</v>
      </c>
    </row>
    <row r="730" spans="1:17" ht="31.35" customHeight="1" x14ac:dyDescent="0.3">
      <c r="A730" s="834"/>
      <c r="B730" s="841"/>
      <c r="C730" s="836"/>
      <c r="D730" s="72" t="s">
        <v>76</v>
      </c>
      <c r="E730" s="82"/>
      <c r="F730" s="83">
        <f t="shared" si="269"/>
        <v>0</v>
      </c>
      <c r="G730" s="212" t="s">
        <v>77</v>
      </c>
      <c r="H730" s="75" t="s">
        <v>77</v>
      </c>
      <c r="I730" s="85" t="s">
        <v>77</v>
      </c>
      <c r="J730" s="82"/>
      <c r="K730" s="75"/>
      <c r="L730" s="85"/>
      <c r="M730" s="82" t="s">
        <v>75</v>
      </c>
      <c r="N730" s="75" t="s">
        <v>75</v>
      </c>
      <c r="O730" s="75" t="s">
        <v>75</v>
      </c>
      <c r="P730" s="75" t="s">
        <v>75</v>
      </c>
      <c r="Q730" s="410" t="s">
        <v>75</v>
      </c>
    </row>
    <row r="731" spans="1:17" ht="31.35" customHeight="1" x14ac:dyDescent="0.3">
      <c r="A731" s="834"/>
      <c r="B731" s="841"/>
      <c r="C731" s="836"/>
      <c r="D731" s="72" t="s">
        <v>78</v>
      </c>
      <c r="E731" s="82">
        <v>96</v>
      </c>
      <c r="F731" s="83">
        <f>SUM(G731:I731)</f>
        <v>8</v>
      </c>
      <c r="G731" s="212"/>
      <c r="H731" s="75">
        <v>8</v>
      </c>
      <c r="I731" s="85"/>
      <c r="J731" s="82" t="s">
        <v>75</v>
      </c>
      <c r="K731" s="75" t="s">
        <v>75</v>
      </c>
      <c r="L731" s="85" t="s">
        <v>75</v>
      </c>
      <c r="M731" s="82" t="s">
        <v>75</v>
      </c>
      <c r="N731" s="75" t="s">
        <v>75</v>
      </c>
      <c r="O731" s="75" t="s">
        <v>75</v>
      </c>
      <c r="P731" s="75" t="s">
        <v>75</v>
      </c>
      <c r="Q731" s="410" t="s">
        <v>75</v>
      </c>
    </row>
    <row r="732" spans="1:17" ht="31.35" customHeight="1" x14ac:dyDescent="0.3">
      <c r="A732" s="834"/>
      <c r="B732" s="841"/>
      <c r="C732" s="836"/>
      <c r="D732" s="72" t="s">
        <v>79</v>
      </c>
      <c r="E732" s="82">
        <v>106.5</v>
      </c>
      <c r="F732" s="83">
        <f t="shared" ref="F732:F733" si="270">SUM(M732:Q732)</f>
        <v>301</v>
      </c>
      <c r="G732" s="212" t="s">
        <v>77</v>
      </c>
      <c r="H732" s="75" t="s">
        <v>77</v>
      </c>
      <c r="I732" s="85" t="s">
        <v>77</v>
      </c>
      <c r="J732" s="82" t="s">
        <v>75</v>
      </c>
      <c r="K732" s="75" t="s">
        <v>75</v>
      </c>
      <c r="L732" s="85" t="s">
        <v>75</v>
      </c>
      <c r="M732" s="578">
        <v>19</v>
      </c>
      <c r="N732" s="76">
        <v>39</v>
      </c>
      <c r="O732" s="76">
        <v>112</v>
      </c>
      <c r="P732" s="76">
        <v>129</v>
      </c>
      <c r="Q732" s="410">
        <v>2</v>
      </c>
    </row>
    <row r="733" spans="1:17" ht="31.35" customHeight="1" thickBot="1" x14ac:dyDescent="0.35">
      <c r="A733" s="834"/>
      <c r="B733" s="842"/>
      <c r="C733" s="837"/>
      <c r="D733" s="579" t="s">
        <v>80</v>
      </c>
      <c r="E733" s="103"/>
      <c r="F733" s="104">
        <f t="shared" si="270"/>
        <v>0</v>
      </c>
      <c r="G733" s="105" t="s">
        <v>75</v>
      </c>
      <c r="H733" s="92" t="s">
        <v>75</v>
      </c>
      <c r="I733" s="106" t="s">
        <v>75</v>
      </c>
      <c r="J733" s="103" t="s">
        <v>75</v>
      </c>
      <c r="K733" s="92" t="s">
        <v>77</v>
      </c>
      <c r="L733" s="106" t="s">
        <v>77</v>
      </c>
      <c r="M733" s="103"/>
      <c r="N733" s="92"/>
      <c r="O733" s="92"/>
      <c r="P733" s="92"/>
      <c r="Q733" s="580"/>
    </row>
    <row r="734" spans="1:17" ht="31.35" customHeight="1" x14ac:dyDescent="0.3">
      <c r="A734" s="834"/>
      <c r="B734" s="840" t="s">
        <v>345</v>
      </c>
      <c r="C734" s="735" t="s">
        <v>346</v>
      </c>
      <c r="D734" s="51" t="s">
        <v>74</v>
      </c>
      <c r="E734" s="211"/>
      <c r="F734" s="68">
        <f t="shared" ref="F734:F735" si="271">SUM(J734:L734)</f>
        <v>0</v>
      </c>
      <c r="G734" s="211" t="s">
        <v>75</v>
      </c>
      <c r="H734" s="55" t="s">
        <v>75</v>
      </c>
      <c r="I734" s="70" t="s">
        <v>75</v>
      </c>
      <c r="J734" s="67"/>
      <c r="K734" s="55"/>
      <c r="L734" s="70"/>
      <c r="M734" s="67" t="s">
        <v>75</v>
      </c>
      <c r="N734" s="55" t="s">
        <v>75</v>
      </c>
      <c r="O734" s="55" t="s">
        <v>75</v>
      </c>
      <c r="P734" s="55" t="s">
        <v>75</v>
      </c>
      <c r="Q734" s="438" t="s">
        <v>75</v>
      </c>
    </row>
    <row r="735" spans="1:17" ht="31.35" customHeight="1" x14ac:dyDescent="0.3">
      <c r="A735" s="834"/>
      <c r="B735" s="841"/>
      <c r="C735" s="836"/>
      <c r="D735" s="72" t="s">
        <v>76</v>
      </c>
      <c r="E735" s="212"/>
      <c r="F735" s="83">
        <f t="shared" si="271"/>
        <v>0</v>
      </c>
      <c r="G735" s="212" t="s">
        <v>77</v>
      </c>
      <c r="H735" s="75" t="s">
        <v>77</v>
      </c>
      <c r="I735" s="85" t="s">
        <v>77</v>
      </c>
      <c r="J735" s="82"/>
      <c r="K735" s="75"/>
      <c r="L735" s="85"/>
      <c r="M735" s="82" t="s">
        <v>75</v>
      </c>
      <c r="N735" s="75" t="s">
        <v>75</v>
      </c>
      <c r="O735" s="75" t="s">
        <v>75</v>
      </c>
      <c r="P735" s="75" t="s">
        <v>75</v>
      </c>
      <c r="Q735" s="410" t="s">
        <v>75</v>
      </c>
    </row>
    <row r="736" spans="1:17" ht="31.35" customHeight="1" x14ac:dyDescent="0.3">
      <c r="A736" s="834"/>
      <c r="B736" s="841"/>
      <c r="C736" s="836"/>
      <c r="D736" s="72" t="s">
        <v>78</v>
      </c>
      <c r="E736" s="212"/>
      <c r="F736" s="83">
        <f>SUM(G736:I736)</f>
        <v>0</v>
      </c>
      <c r="G736" s="212"/>
      <c r="H736" s="75"/>
      <c r="I736" s="85"/>
      <c r="J736" s="82" t="s">
        <v>75</v>
      </c>
      <c r="K736" s="75" t="s">
        <v>75</v>
      </c>
      <c r="L736" s="85" t="s">
        <v>75</v>
      </c>
      <c r="M736" s="82" t="s">
        <v>75</v>
      </c>
      <c r="N736" s="75" t="s">
        <v>75</v>
      </c>
      <c r="O736" s="75" t="s">
        <v>75</v>
      </c>
      <c r="P736" s="75" t="s">
        <v>75</v>
      </c>
      <c r="Q736" s="410" t="s">
        <v>75</v>
      </c>
    </row>
    <row r="737" spans="1:17" ht="31.35" customHeight="1" x14ac:dyDescent="0.3">
      <c r="A737" s="834"/>
      <c r="B737" s="841"/>
      <c r="C737" s="836"/>
      <c r="D737" s="72" t="s">
        <v>79</v>
      </c>
      <c r="E737" s="212">
        <v>95.7</v>
      </c>
      <c r="F737" s="83">
        <f t="shared" ref="F737:F738" si="272">SUM(M737:Q737)</f>
        <v>60</v>
      </c>
      <c r="G737" s="212" t="s">
        <v>77</v>
      </c>
      <c r="H737" s="75" t="s">
        <v>77</v>
      </c>
      <c r="I737" s="85" t="s">
        <v>77</v>
      </c>
      <c r="J737" s="82" t="s">
        <v>75</v>
      </c>
      <c r="K737" s="75" t="s">
        <v>75</v>
      </c>
      <c r="L737" s="85" t="s">
        <v>75</v>
      </c>
      <c r="M737" s="82">
        <v>3</v>
      </c>
      <c r="N737" s="75">
        <v>17</v>
      </c>
      <c r="O737" s="75">
        <v>31</v>
      </c>
      <c r="P737" s="75">
        <v>8</v>
      </c>
      <c r="Q737" s="410">
        <v>1</v>
      </c>
    </row>
    <row r="738" spans="1:17" ht="31.35" customHeight="1" thickBot="1" x14ac:dyDescent="0.35">
      <c r="A738" s="834"/>
      <c r="B738" s="842"/>
      <c r="C738" s="837"/>
      <c r="D738" s="579" t="s">
        <v>80</v>
      </c>
      <c r="E738" s="581"/>
      <c r="F738" s="582">
        <f t="shared" si="272"/>
        <v>0</v>
      </c>
      <c r="G738" s="105" t="s">
        <v>75</v>
      </c>
      <c r="H738" s="92" t="s">
        <v>75</v>
      </c>
      <c r="I738" s="106" t="s">
        <v>75</v>
      </c>
      <c r="J738" s="103" t="s">
        <v>75</v>
      </c>
      <c r="K738" s="92" t="s">
        <v>77</v>
      </c>
      <c r="L738" s="106" t="s">
        <v>77</v>
      </c>
      <c r="M738" s="103"/>
      <c r="N738" s="92"/>
      <c r="O738" s="92"/>
      <c r="P738" s="92"/>
      <c r="Q738" s="580"/>
    </row>
    <row r="739" spans="1:17" ht="31.35" customHeight="1" x14ac:dyDescent="0.3">
      <c r="A739" s="834"/>
      <c r="B739" s="840" t="s">
        <v>347</v>
      </c>
      <c r="C739" s="735" t="s">
        <v>348</v>
      </c>
      <c r="D739" s="51" t="s">
        <v>74</v>
      </c>
      <c r="E739" s="211"/>
      <c r="F739" s="68">
        <f t="shared" ref="F739:F740" si="273">SUM(J739:L739)</f>
        <v>0</v>
      </c>
      <c r="G739" s="211" t="s">
        <v>75</v>
      </c>
      <c r="H739" s="55" t="s">
        <v>75</v>
      </c>
      <c r="I739" s="70" t="s">
        <v>75</v>
      </c>
      <c r="J739" s="67"/>
      <c r="K739" s="55"/>
      <c r="L739" s="70"/>
      <c r="M739" s="67" t="s">
        <v>75</v>
      </c>
      <c r="N739" s="55" t="s">
        <v>75</v>
      </c>
      <c r="O739" s="55" t="s">
        <v>75</v>
      </c>
      <c r="P739" s="55" t="s">
        <v>75</v>
      </c>
      <c r="Q739" s="438" t="s">
        <v>75</v>
      </c>
    </row>
    <row r="740" spans="1:17" ht="31.35" customHeight="1" x14ac:dyDescent="0.3">
      <c r="A740" s="834"/>
      <c r="B740" s="841"/>
      <c r="C740" s="836"/>
      <c r="D740" s="72" t="s">
        <v>76</v>
      </c>
      <c r="E740" s="212"/>
      <c r="F740" s="83">
        <f t="shared" si="273"/>
        <v>0</v>
      </c>
      <c r="G740" s="212" t="s">
        <v>77</v>
      </c>
      <c r="H740" s="75" t="s">
        <v>77</v>
      </c>
      <c r="I740" s="85" t="s">
        <v>77</v>
      </c>
      <c r="J740" s="82"/>
      <c r="K740" s="75"/>
      <c r="L740" s="85"/>
      <c r="M740" s="82" t="s">
        <v>75</v>
      </c>
      <c r="N740" s="75" t="s">
        <v>75</v>
      </c>
      <c r="O740" s="75" t="s">
        <v>75</v>
      </c>
      <c r="P740" s="75" t="s">
        <v>75</v>
      </c>
      <c r="Q740" s="410" t="s">
        <v>75</v>
      </c>
    </row>
    <row r="741" spans="1:17" ht="31.35" customHeight="1" x14ac:dyDescent="0.3">
      <c r="A741" s="834"/>
      <c r="B741" s="841"/>
      <c r="C741" s="836"/>
      <c r="D741" s="72" t="s">
        <v>78</v>
      </c>
      <c r="E741" s="212"/>
      <c r="F741" s="83">
        <f>SUM(G741:I741)</f>
        <v>0</v>
      </c>
      <c r="G741" s="212"/>
      <c r="H741" s="75"/>
      <c r="I741" s="85"/>
      <c r="J741" s="82" t="s">
        <v>75</v>
      </c>
      <c r="K741" s="75" t="s">
        <v>75</v>
      </c>
      <c r="L741" s="85" t="s">
        <v>75</v>
      </c>
      <c r="M741" s="82" t="s">
        <v>75</v>
      </c>
      <c r="N741" s="75" t="s">
        <v>75</v>
      </c>
      <c r="O741" s="75" t="s">
        <v>75</v>
      </c>
      <c r="P741" s="75" t="s">
        <v>75</v>
      </c>
      <c r="Q741" s="410" t="s">
        <v>75</v>
      </c>
    </row>
    <row r="742" spans="1:17" ht="31.35" customHeight="1" x14ac:dyDescent="0.3">
      <c r="A742" s="834"/>
      <c r="B742" s="841"/>
      <c r="C742" s="836"/>
      <c r="D742" s="72" t="s">
        <v>79</v>
      </c>
      <c r="E742" s="212">
        <v>106.4</v>
      </c>
      <c r="F742" s="83">
        <f t="shared" ref="F742:F743" si="274">SUM(M742:Q742)</f>
        <v>121</v>
      </c>
      <c r="G742" s="212" t="s">
        <v>77</v>
      </c>
      <c r="H742" s="75" t="s">
        <v>77</v>
      </c>
      <c r="I742" s="85" t="s">
        <v>77</v>
      </c>
      <c r="J742" s="82" t="s">
        <v>75</v>
      </c>
      <c r="K742" s="75" t="s">
        <v>75</v>
      </c>
      <c r="L742" s="85" t="s">
        <v>75</v>
      </c>
      <c r="M742" s="82"/>
      <c r="N742" s="75">
        <v>3</v>
      </c>
      <c r="O742" s="75">
        <v>92</v>
      </c>
      <c r="P742" s="75">
        <v>25</v>
      </c>
      <c r="Q742" s="410">
        <v>1</v>
      </c>
    </row>
    <row r="743" spans="1:17" ht="31.35" customHeight="1" thickBot="1" x14ac:dyDescent="0.35">
      <c r="A743" s="834"/>
      <c r="B743" s="842"/>
      <c r="C743" s="837"/>
      <c r="D743" s="579" t="s">
        <v>80</v>
      </c>
      <c r="E743" s="105"/>
      <c r="F743" s="104">
        <f t="shared" si="274"/>
        <v>0</v>
      </c>
      <c r="G743" s="105" t="s">
        <v>75</v>
      </c>
      <c r="H743" s="92" t="s">
        <v>75</v>
      </c>
      <c r="I743" s="106" t="s">
        <v>75</v>
      </c>
      <c r="J743" s="103" t="s">
        <v>75</v>
      </c>
      <c r="K743" s="92" t="s">
        <v>77</v>
      </c>
      <c r="L743" s="106" t="s">
        <v>77</v>
      </c>
      <c r="M743" s="103"/>
      <c r="N743" s="92"/>
      <c r="O743" s="92"/>
      <c r="P743" s="92"/>
      <c r="Q743" s="580"/>
    </row>
    <row r="744" spans="1:17" ht="31.35" customHeight="1" x14ac:dyDescent="0.3">
      <c r="A744" s="834"/>
      <c r="B744" s="840" t="s">
        <v>349</v>
      </c>
      <c r="C744" s="735" t="s">
        <v>350</v>
      </c>
      <c r="D744" s="51" t="s">
        <v>74</v>
      </c>
      <c r="E744" s="67"/>
      <c r="F744" s="68">
        <f t="shared" ref="F744:F745" si="275">SUM(J744:L744)</f>
        <v>0</v>
      </c>
      <c r="G744" s="211" t="s">
        <v>75</v>
      </c>
      <c r="H744" s="55" t="s">
        <v>75</v>
      </c>
      <c r="I744" s="70" t="s">
        <v>75</v>
      </c>
      <c r="J744" s="67"/>
      <c r="K744" s="55"/>
      <c r="L744" s="70"/>
      <c r="M744" s="67" t="s">
        <v>75</v>
      </c>
      <c r="N744" s="55" t="s">
        <v>75</v>
      </c>
      <c r="O744" s="55" t="s">
        <v>75</v>
      </c>
      <c r="P744" s="55" t="s">
        <v>75</v>
      </c>
      <c r="Q744" s="438" t="s">
        <v>75</v>
      </c>
    </row>
    <row r="745" spans="1:17" ht="31.35" customHeight="1" x14ac:dyDescent="0.3">
      <c r="A745" s="834"/>
      <c r="B745" s="841"/>
      <c r="C745" s="836"/>
      <c r="D745" s="72" t="s">
        <v>76</v>
      </c>
      <c r="E745" s="82"/>
      <c r="F745" s="83">
        <f t="shared" si="275"/>
        <v>0</v>
      </c>
      <c r="G745" s="212" t="s">
        <v>77</v>
      </c>
      <c r="H745" s="75" t="s">
        <v>77</v>
      </c>
      <c r="I745" s="85" t="s">
        <v>77</v>
      </c>
      <c r="J745" s="82"/>
      <c r="K745" s="75"/>
      <c r="L745" s="85"/>
      <c r="M745" s="82" t="s">
        <v>75</v>
      </c>
      <c r="N745" s="75" t="s">
        <v>75</v>
      </c>
      <c r="O745" s="75" t="s">
        <v>75</v>
      </c>
      <c r="P745" s="75" t="s">
        <v>75</v>
      </c>
      <c r="Q745" s="410" t="s">
        <v>75</v>
      </c>
    </row>
    <row r="746" spans="1:17" ht="31.35" customHeight="1" x14ac:dyDescent="0.3">
      <c r="A746" s="834"/>
      <c r="B746" s="841"/>
      <c r="C746" s="836"/>
      <c r="D746" s="72" t="s">
        <v>78</v>
      </c>
      <c r="E746" s="82"/>
      <c r="F746" s="83">
        <f>SUM(G746:I746)</f>
        <v>0</v>
      </c>
      <c r="G746" s="212"/>
      <c r="H746" s="75"/>
      <c r="I746" s="85"/>
      <c r="J746" s="82" t="s">
        <v>75</v>
      </c>
      <c r="K746" s="75" t="s">
        <v>75</v>
      </c>
      <c r="L746" s="85" t="s">
        <v>75</v>
      </c>
      <c r="M746" s="82" t="s">
        <v>75</v>
      </c>
      <c r="N746" s="75" t="s">
        <v>75</v>
      </c>
      <c r="O746" s="75" t="s">
        <v>75</v>
      </c>
      <c r="P746" s="75" t="s">
        <v>75</v>
      </c>
      <c r="Q746" s="410" t="s">
        <v>75</v>
      </c>
    </row>
    <row r="747" spans="1:17" ht="31.35" customHeight="1" x14ac:dyDescent="0.3">
      <c r="A747" s="834"/>
      <c r="B747" s="841"/>
      <c r="C747" s="836"/>
      <c r="D747" s="72" t="s">
        <v>79</v>
      </c>
      <c r="E747" s="82">
        <v>116.6</v>
      </c>
      <c r="F747" s="83">
        <f t="shared" ref="F747:F748" si="276">SUM(M747:Q747)</f>
        <v>6</v>
      </c>
      <c r="G747" s="212" t="s">
        <v>77</v>
      </c>
      <c r="H747" s="75" t="s">
        <v>77</v>
      </c>
      <c r="I747" s="85" t="s">
        <v>77</v>
      </c>
      <c r="J747" s="82" t="s">
        <v>75</v>
      </c>
      <c r="K747" s="75" t="s">
        <v>75</v>
      </c>
      <c r="L747" s="85" t="s">
        <v>75</v>
      </c>
      <c r="M747" s="578"/>
      <c r="N747" s="76"/>
      <c r="O747" s="76">
        <v>2</v>
      </c>
      <c r="P747" s="76">
        <v>4</v>
      </c>
      <c r="Q747" s="410"/>
    </row>
    <row r="748" spans="1:17" ht="31.35" customHeight="1" thickBot="1" x14ac:dyDescent="0.35">
      <c r="A748" s="834"/>
      <c r="B748" s="842"/>
      <c r="C748" s="837"/>
      <c r="D748" s="579" t="s">
        <v>80</v>
      </c>
      <c r="E748" s="103"/>
      <c r="F748" s="104">
        <f t="shared" si="276"/>
        <v>0</v>
      </c>
      <c r="G748" s="105" t="s">
        <v>75</v>
      </c>
      <c r="H748" s="92" t="s">
        <v>75</v>
      </c>
      <c r="I748" s="106" t="s">
        <v>75</v>
      </c>
      <c r="J748" s="103" t="s">
        <v>75</v>
      </c>
      <c r="K748" s="92" t="s">
        <v>77</v>
      </c>
      <c r="L748" s="106" t="s">
        <v>77</v>
      </c>
      <c r="M748" s="103"/>
      <c r="N748" s="92"/>
      <c r="O748" s="92"/>
      <c r="P748" s="92"/>
      <c r="Q748" s="580"/>
    </row>
    <row r="749" spans="1:17" ht="31.35" customHeight="1" x14ac:dyDescent="0.3">
      <c r="A749" s="834"/>
      <c r="B749" s="840" t="s">
        <v>351</v>
      </c>
      <c r="C749" s="735" t="s">
        <v>352</v>
      </c>
      <c r="D749" s="51" t="s">
        <v>74</v>
      </c>
      <c r="E749" s="211"/>
      <c r="F749" s="68">
        <f t="shared" ref="F749:F750" si="277">SUM(J749:L749)</f>
        <v>0</v>
      </c>
      <c r="G749" s="211" t="s">
        <v>75</v>
      </c>
      <c r="H749" s="55" t="s">
        <v>75</v>
      </c>
      <c r="I749" s="70" t="s">
        <v>75</v>
      </c>
      <c r="J749" s="67"/>
      <c r="K749" s="55"/>
      <c r="L749" s="70"/>
      <c r="M749" s="67" t="s">
        <v>75</v>
      </c>
      <c r="N749" s="55" t="s">
        <v>75</v>
      </c>
      <c r="O749" s="55" t="s">
        <v>75</v>
      </c>
      <c r="P749" s="55" t="s">
        <v>75</v>
      </c>
      <c r="Q749" s="438" t="s">
        <v>75</v>
      </c>
    </row>
    <row r="750" spans="1:17" ht="31.35" customHeight="1" x14ac:dyDescent="0.3">
      <c r="A750" s="834"/>
      <c r="B750" s="841"/>
      <c r="C750" s="836"/>
      <c r="D750" s="72" t="s">
        <v>76</v>
      </c>
      <c r="E750" s="212"/>
      <c r="F750" s="83">
        <f t="shared" si="277"/>
        <v>0</v>
      </c>
      <c r="G750" s="212" t="s">
        <v>77</v>
      </c>
      <c r="H750" s="75" t="s">
        <v>77</v>
      </c>
      <c r="I750" s="85" t="s">
        <v>77</v>
      </c>
      <c r="J750" s="82"/>
      <c r="K750" s="75"/>
      <c r="L750" s="85"/>
      <c r="M750" s="82" t="s">
        <v>75</v>
      </c>
      <c r="N750" s="75" t="s">
        <v>75</v>
      </c>
      <c r="O750" s="75" t="s">
        <v>75</v>
      </c>
      <c r="P750" s="75" t="s">
        <v>75</v>
      </c>
      <c r="Q750" s="410" t="s">
        <v>75</v>
      </c>
    </row>
    <row r="751" spans="1:17" ht="31.35" customHeight="1" x14ac:dyDescent="0.3">
      <c r="A751" s="834"/>
      <c r="B751" s="841"/>
      <c r="C751" s="836"/>
      <c r="D751" s="72" t="s">
        <v>78</v>
      </c>
      <c r="E751" s="212"/>
      <c r="F751" s="83">
        <f>SUM(G751:I751)</f>
        <v>0</v>
      </c>
      <c r="G751" s="212"/>
      <c r="H751" s="75"/>
      <c r="I751" s="85"/>
      <c r="J751" s="82" t="s">
        <v>75</v>
      </c>
      <c r="K751" s="75" t="s">
        <v>75</v>
      </c>
      <c r="L751" s="85" t="s">
        <v>75</v>
      </c>
      <c r="M751" s="82" t="s">
        <v>75</v>
      </c>
      <c r="N751" s="75" t="s">
        <v>75</v>
      </c>
      <c r="O751" s="75" t="s">
        <v>75</v>
      </c>
      <c r="P751" s="75" t="s">
        <v>75</v>
      </c>
      <c r="Q751" s="410" t="s">
        <v>75</v>
      </c>
    </row>
    <row r="752" spans="1:17" ht="31.35" customHeight="1" x14ac:dyDescent="0.3">
      <c r="A752" s="834"/>
      <c r="B752" s="841"/>
      <c r="C752" s="836"/>
      <c r="D752" s="72" t="s">
        <v>79</v>
      </c>
      <c r="E752" s="212">
        <v>80.44</v>
      </c>
      <c r="F752" s="83">
        <f t="shared" ref="F752:F753" si="278">SUM(M752:Q752)</f>
        <v>45</v>
      </c>
      <c r="G752" s="212" t="s">
        <v>77</v>
      </c>
      <c r="H752" s="75" t="s">
        <v>77</v>
      </c>
      <c r="I752" s="85" t="s">
        <v>77</v>
      </c>
      <c r="J752" s="82" t="s">
        <v>75</v>
      </c>
      <c r="K752" s="75" t="s">
        <v>75</v>
      </c>
      <c r="L752" s="85" t="s">
        <v>75</v>
      </c>
      <c r="M752" s="82">
        <v>10</v>
      </c>
      <c r="N752" s="75">
        <v>13</v>
      </c>
      <c r="O752" s="75">
        <v>22</v>
      </c>
      <c r="P752" s="75"/>
      <c r="Q752" s="410"/>
    </row>
    <row r="753" spans="1:17" ht="31.35" customHeight="1" thickBot="1" x14ac:dyDescent="0.35">
      <c r="A753" s="834"/>
      <c r="B753" s="842"/>
      <c r="C753" s="837"/>
      <c r="D753" s="579" t="s">
        <v>80</v>
      </c>
      <c r="E753" s="581"/>
      <c r="F753" s="582">
        <f t="shared" si="278"/>
        <v>0</v>
      </c>
      <c r="G753" s="105" t="s">
        <v>75</v>
      </c>
      <c r="H753" s="92" t="s">
        <v>75</v>
      </c>
      <c r="I753" s="106" t="s">
        <v>75</v>
      </c>
      <c r="J753" s="103" t="s">
        <v>75</v>
      </c>
      <c r="K753" s="92" t="s">
        <v>77</v>
      </c>
      <c r="L753" s="106" t="s">
        <v>77</v>
      </c>
      <c r="M753" s="103"/>
      <c r="N753" s="92"/>
      <c r="O753" s="92"/>
      <c r="P753" s="92"/>
      <c r="Q753" s="580"/>
    </row>
    <row r="754" spans="1:17" ht="31.35" customHeight="1" x14ac:dyDescent="0.3">
      <c r="A754" s="834"/>
      <c r="B754" s="840" t="s">
        <v>353</v>
      </c>
      <c r="C754" s="735" t="s">
        <v>354</v>
      </c>
      <c r="D754" s="51" t="s">
        <v>74</v>
      </c>
      <c r="E754" s="211"/>
      <c r="F754" s="68">
        <f t="shared" ref="F754:F755" si="279">SUM(J754:L754)</f>
        <v>0</v>
      </c>
      <c r="G754" s="211" t="s">
        <v>75</v>
      </c>
      <c r="H754" s="55" t="s">
        <v>75</v>
      </c>
      <c r="I754" s="70" t="s">
        <v>75</v>
      </c>
      <c r="J754" s="67"/>
      <c r="K754" s="55"/>
      <c r="L754" s="70"/>
      <c r="M754" s="67" t="s">
        <v>75</v>
      </c>
      <c r="N754" s="55" t="s">
        <v>75</v>
      </c>
      <c r="O754" s="55" t="s">
        <v>75</v>
      </c>
      <c r="P754" s="55" t="s">
        <v>75</v>
      </c>
      <c r="Q754" s="438" t="s">
        <v>75</v>
      </c>
    </row>
    <row r="755" spans="1:17" ht="31.35" customHeight="1" x14ac:dyDescent="0.3">
      <c r="A755" s="834"/>
      <c r="B755" s="841"/>
      <c r="C755" s="836"/>
      <c r="D755" s="72" t="s">
        <v>76</v>
      </c>
      <c r="E755" s="212"/>
      <c r="F755" s="83">
        <f t="shared" si="279"/>
        <v>0</v>
      </c>
      <c r="G755" s="212" t="s">
        <v>77</v>
      </c>
      <c r="H755" s="75" t="s">
        <v>77</v>
      </c>
      <c r="I755" s="85" t="s">
        <v>77</v>
      </c>
      <c r="J755" s="82"/>
      <c r="K755" s="75"/>
      <c r="L755" s="85"/>
      <c r="M755" s="82" t="s">
        <v>75</v>
      </c>
      <c r="N755" s="75" t="s">
        <v>75</v>
      </c>
      <c r="O755" s="75" t="s">
        <v>75</v>
      </c>
      <c r="P755" s="75" t="s">
        <v>75</v>
      </c>
      <c r="Q755" s="410" t="s">
        <v>75</v>
      </c>
    </row>
    <row r="756" spans="1:17" ht="31.35" customHeight="1" x14ac:dyDescent="0.3">
      <c r="A756" s="834"/>
      <c r="B756" s="841"/>
      <c r="C756" s="836"/>
      <c r="D756" s="72" t="s">
        <v>78</v>
      </c>
      <c r="E756" s="212"/>
      <c r="F756" s="83">
        <f>SUM(G756:I756)</f>
        <v>0</v>
      </c>
      <c r="G756" s="212"/>
      <c r="H756" s="75"/>
      <c r="I756" s="85"/>
      <c r="J756" s="82" t="s">
        <v>75</v>
      </c>
      <c r="K756" s="75" t="s">
        <v>75</v>
      </c>
      <c r="L756" s="85" t="s">
        <v>75</v>
      </c>
      <c r="M756" s="82" t="s">
        <v>75</v>
      </c>
      <c r="N756" s="75" t="s">
        <v>75</v>
      </c>
      <c r="O756" s="75" t="s">
        <v>75</v>
      </c>
      <c r="P756" s="75" t="s">
        <v>75</v>
      </c>
      <c r="Q756" s="410" t="s">
        <v>75</v>
      </c>
    </row>
    <row r="757" spans="1:17" ht="31.35" customHeight="1" x14ac:dyDescent="0.3">
      <c r="A757" s="834"/>
      <c r="B757" s="841"/>
      <c r="C757" s="836"/>
      <c r="D757" s="72" t="s">
        <v>79</v>
      </c>
      <c r="E757" s="212">
        <v>90</v>
      </c>
      <c r="F757" s="83">
        <f t="shared" ref="F757:F758" si="280">SUM(M757:Q757)</f>
        <v>1</v>
      </c>
      <c r="G757" s="212" t="s">
        <v>77</v>
      </c>
      <c r="H757" s="75" t="s">
        <v>77</v>
      </c>
      <c r="I757" s="85" t="s">
        <v>77</v>
      </c>
      <c r="J757" s="82" t="s">
        <v>75</v>
      </c>
      <c r="K757" s="75" t="s">
        <v>75</v>
      </c>
      <c r="L757" s="85" t="s">
        <v>75</v>
      </c>
      <c r="M757" s="82"/>
      <c r="N757" s="75"/>
      <c r="O757" s="75">
        <v>1</v>
      </c>
      <c r="P757" s="75"/>
      <c r="Q757" s="410"/>
    </row>
    <row r="758" spans="1:17" ht="31.35" customHeight="1" thickBot="1" x14ac:dyDescent="0.35">
      <c r="A758" s="834"/>
      <c r="B758" s="842"/>
      <c r="C758" s="837"/>
      <c r="D758" s="579" t="s">
        <v>80</v>
      </c>
      <c r="E758" s="105"/>
      <c r="F758" s="104">
        <f t="shared" si="280"/>
        <v>0</v>
      </c>
      <c r="G758" s="105" t="s">
        <v>75</v>
      </c>
      <c r="H758" s="92" t="s">
        <v>75</v>
      </c>
      <c r="I758" s="106" t="s">
        <v>75</v>
      </c>
      <c r="J758" s="103" t="s">
        <v>75</v>
      </c>
      <c r="K758" s="92" t="s">
        <v>77</v>
      </c>
      <c r="L758" s="106" t="s">
        <v>77</v>
      </c>
      <c r="M758" s="103"/>
      <c r="N758" s="92"/>
      <c r="O758" s="92"/>
      <c r="P758" s="92"/>
      <c r="Q758" s="580"/>
    </row>
    <row r="759" spans="1:17" ht="31.35" customHeight="1" x14ac:dyDescent="0.3">
      <c r="A759" s="834"/>
      <c r="B759" s="840" t="s">
        <v>355</v>
      </c>
      <c r="C759" s="735" t="s">
        <v>356</v>
      </c>
      <c r="D759" s="51" t="s">
        <v>74</v>
      </c>
      <c r="E759" s="67"/>
      <c r="F759" s="68">
        <f t="shared" ref="F759:F760" si="281">SUM(J759:L759)</f>
        <v>0</v>
      </c>
      <c r="G759" s="211" t="s">
        <v>75</v>
      </c>
      <c r="H759" s="55" t="s">
        <v>75</v>
      </c>
      <c r="I759" s="70" t="s">
        <v>75</v>
      </c>
      <c r="J759" s="67"/>
      <c r="K759" s="55"/>
      <c r="L759" s="70"/>
      <c r="M759" s="67" t="s">
        <v>75</v>
      </c>
      <c r="N759" s="55" t="s">
        <v>75</v>
      </c>
      <c r="O759" s="55" t="s">
        <v>75</v>
      </c>
      <c r="P759" s="55" t="s">
        <v>75</v>
      </c>
      <c r="Q759" s="438" t="s">
        <v>75</v>
      </c>
    </row>
    <row r="760" spans="1:17" ht="31.35" customHeight="1" x14ac:dyDescent="0.3">
      <c r="A760" s="834"/>
      <c r="B760" s="841"/>
      <c r="C760" s="836"/>
      <c r="D760" s="72" t="s">
        <v>76</v>
      </c>
      <c r="E760" s="82"/>
      <c r="F760" s="83">
        <f t="shared" si="281"/>
        <v>0</v>
      </c>
      <c r="G760" s="212" t="s">
        <v>77</v>
      </c>
      <c r="H760" s="75" t="s">
        <v>77</v>
      </c>
      <c r="I760" s="85" t="s">
        <v>77</v>
      </c>
      <c r="J760" s="82"/>
      <c r="K760" s="75"/>
      <c r="L760" s="85"/>
      <c r="M760" s="82" t="s">
        <v>75</v>
      </c>
      <c r="N760" s="75" t="s">
        <v>75</v>
      </c>
      <c r="O760" s="75" t="s">
        <v>75</v>
      </c>
      <c r="P760" s="75" t="s">
        <v>75</v>
      </c>
      <c r="Q760" s="410" t="s">
        <v>75</v>
      </c>
    </row>
    <row r="761" spans="1:17" ht="31.35" customHeight="1" x14ac:dyDescent="0.3">
      <c r="A761" s="834"/>
      <c r="B761" s="841"/>
      <c r="C761" s="836"/>
      <c r="D761" s="72" t="s">
        <v>78</v>
      </c>
      <c r="E761" s="82"/>
      <c r="F761" s="83">
        <f>SUM(G761:I761)</f>
        <v>0</v>
      </c>
      <c r="G761" s="212"/>
      <c r="H761" s="75"/>
      <c r="I761" s="85"/>
      <c r="J761" s="82" t="s">
        <v>75</v>
      </c>
      <c r="K761" s="75" t="s">
        <v>75</v>
      </c>
      <c r="L761" s="85" t="s">
        <v>75</v>
      </c>
      <c r="M761" s="82" t="s">
        <v>75</v>
      </c>
      <c r="N761" s="75" t="s">
        <v>75</v>
      </c>
      <c r="O761" s="75" t="s">
        <v>75</v>
      </c>
      <c r="P761" s="75" t="s">
        <v>75</v>
      </c>
      <c r="Q761" s="410" t="s">
        <v>75</v>
      </c>
    </row>
    <row r="762" spans="1:17" ht="31.35" customHeight="1" x14ac:dyDescent="0.3">
      <c r="A762" s="834"/>
      <c r="B762" s="841"/>
      <c r="C762" s="836"/>
      <c r="D762" s="72" t="s">
        <v>79</v>
      </c>
      <c r="E762" s="82">
        <v>85.3</v>
      </c>
      <c r="F762" s="83">
        <f t="shared" ref="F762:F763" si="282">SUM(M762:Q762)</f>
        <v>134</v>
      </c>
      <c r="G762" s="212" t="s">
        <v>77</v>
      </c>
      <c r="H762" s="75" t="s">
        <v>77</v>
      </c>
      <c r="I762" s="85" t="s">
        <v>77</v>
      </c>
      <c r="J762" s="82" t="s">
        <v>75</v>
      </c>
      <c r="K762" s="75" t="s">
        <v>75</v>
      </c>
      <c r="L762" s="85" t="s">
        <v>75</v>
      </c>
      <c r="M762" s="578">
        <v>25</v>
      </c>
      <c r="N762" s="76">
        <v>18</v>
      </c>
      <c r="O762" s="76">
        <v>91</v>
      </c>
      <c r="P762" s="76"/>
      <c r="Q762" s="410"/>
    </row>
    <row r="763" spans="1:17" ht="31.35" customHeight="1" thickBot="1" x14ac:dyDescent="0.35">
      <c r="A763" s="834"/>
      <c r="B763" s="842"/>
      <c r="C763" s="837"/>
      <c r="D763" s="579" t="s">
        <v>80</v>
      </c>
      <c r="E763" s="103"/>
      <c r="F763" s="104">
        <f t="shared" si="282"/>
        <v>0</v>
      </c>
      <c r="G763" s="105" t="s">
        <v>75</v>
      </c>
      <c r="H763" s="92" t="s">
        <v>75</v>
      </c>
      <c r="I763" s="106" t="s">
        <v>75</v>
      </c>
      <c r="J763" s="103" t="s">
        <v>75</v>
      </c>
      <c r="K763" s="92" t="s">
        <v>77</v>
      </c>
      <c r="L763" s="106" t="s">
        <v>77</v>
      </c>
      <c r="M763" s="103"/>
      <c r="N763" s="92"/>
      <c r="O763" s="92"/>
      <c r="P763" s="92"/>
      <c r="Q763" s="580"/>
    </row>
    <row r="764" spans="1:17" ht="31.35" customHeight="1" x14ac:dyDescent="0.3">
      <c r="A764" s="834"/>
      <c r="B764" s="840" t="s">
        <v>357</v>
      </c>
      <c r="C764" s="735" t="s">
        <v>358</v>
      </c>
      <c r="D764" s="51" t="s">
        <v>74</v>
      </c>
      <c r="E764" s="211"/>
      <c r="F764" s="68">
        <f t="shared" ref="F764:F765" si="283">SUM(J764:L764)</f>
        <v>0</v>
      </c>
      <c r="G764" s="211" t="s">
        <v>75</v>
      </c>
      <c r="H764" s="55" t="s">
        <v>75</v>
      </c>
      <c r="I764" s="70" t="s">
        <v>75</v>
      </c>
      <c r="J764" s="67"/>
      <c r="K764" s="55"/>
      <c r="L764" s="70"/>
      <c r="M764" s="67" t="s">
        <v>75</v>
      </c>
      <c r="N764" s="55" t="s">
        <v>75</v>
      </c>
      <c r="O764" s="55" t="s">
        <v>75</v>
      </c>
      <c r="P764" s="55" t="s">
        <v>75</v>
      </c>
      <c r="Q764" s="438" t="s">
        <v>75</v>
      </c>
    </row>
    <row r="765" spans="1:17" ht="31.35" customHeight="1" x14ac:dyDescent="0.3">
      <c r="A765" s="834"/>
      <c r="B765" s="841"/>
      <c r="C765" s="836"/>
      <c r="D765" s="72" t="s">
        <v>76</v>
      </c>
      <c r="E765" s="212"/>
      <c r="F765" s="83">
        <f t="shared" si="283"/>
        <v>0</v>
      </c>
      <c r="G765" s="212" t="s">
        <v>77</v>
      </c>
      <c r="H765" s="75" t="s">
        <v>77</v>
      </c>
      <c r="I765" s="85" t="s">
        <v>77</v>
      </c>
      <c r="J765" s="82"/>
      <c r="K765" s="75"/>
      <c r="L765" s="85"/>
      <c r="M765" s="82" t="s">
        <v>75</v>
      </c>
      <c r="N765" s="75" t="s">
        <v>75</v>
      </c>
      <c r="O765" s="75" t="s">
        <v>75</v>
      </c>
      <c r="P765" s="75" t="s">
        <v>75</v>
      </c>
      <c r="Q765" s="410" t="s">
        <v>75</v>
      </c>
    </row>
    <row r="766" spans="1:17" ht="31.35" customHeight="1" x14ac:dyDescent="0.3">
      <c r="A766" s="834"/>
      <c r="B766" s="841"/>
      <c r="C766" s="836"/>
      <c r="D766" s="72" t="s">
        <v>78</v>
      </c>
      <c r="E766" s="212"/>
      <c r="F766" s="83">
        <f>SUM(G766:I766)</f>
        <v>0</v>
      </c>
      <c r="G766" s="212"/>
      <c r="H766" s="75"/>
      <c r="I766" s="85"/>
      <c r="J766" s="82" t="s">
        <v>75</v>
      </c>
      <c r="K766" s="75" t="s">
        <v>75</v>
      </c>
      <c r="L766" s="85" t="s">
        <v>75</v>
      </c>
      <c r="M766" s="82" t="s">
        <v>75</v>
      </c>
      <c r="N766" s="75" t="s">
        <v>75</v>
      </c>
      <c r="O766" s="75" t="s">
        <v>75</v>
      </c>
      <c r="P766" s="75" t="s">
        <v>75</v>
      </c>
      <c r="Q766" s="410" t="s">
        <v>75</v>
      </c>
    </row>
    <row r="767" spans="1:17" ht="31.35" customHeight="1" x14ac:dyDescent="0.3">
      <c r="A767" s="834"/>
      <c r="B767" s="841"/>
      <c r="C767" s="836"/>
      <c r="D767" s="72" t="s">
        <v>79</v>
      </c>
      <c r="E767" s="212">
        <v>105.8</v>
      </c>
      <c r="F767" s="83">
        <f t="shared" ref="F767:F768" si="284">SUM(M767:Q767)</f>
        <v>6</v>
      </c>
      <c r="G767" s="212" t="s">
        <v>77</v>
      </c>
      <c r="H767" s="75" t="s">
        <v>77</v>
      </c>
      <c r="I767" s="85" t="s">
        <v>77</v>
      </c>
      <c r="J767" s="82" t="s">
        <v>75</v>
      </c>
      <c r="K767" s="75" t="s">
        <v>75</v>
      </c>
      <c r="L767" s="85" t="s">
        <v>75</v>
      </c>
      <c r="M767" s="82"/>
      <c r="N767" s="75">
        <v>1</v>
      </c>
      <c r="O767" s="75">
        <v>4</v>
      </c>
      <c r="P767" s="75">
        <v>1</v>
      </c>
      <c r="Q767" s="410"/>
    </row>
    <row r="768" spans="1:17" ht="31.35" customHeight="1" thickBot="1" x14ac:dyDescent="0.35">
      <c r="A768" s="834"/>
      <c r="B768" s="842"/>
      <c r="C768" s="837"/>
      <c r="D768" s="579" t="s">
        <v>80</v>
      </c>
      <c r="E768" s="581"/>
      <c r="F768" s="582">
        <f t="shared" si="284"/>
        <v>0</v>
      </c>
      <c r="G768" s="105" t="s">
        <v>75</v>
      </c>
      <c r="H768" s="92" t="s">
        <v>75</v>
      </c>
      <c r="I768" s="106" t="s">
        <v>75</v>
      </c>
      <c r="J768" s="103" t="s">
        <v>75</v>
      </c>
      <c r="K768" s="92" t="s">
        <v>77</v>
      </c>
      <c r="L768" s="106" t="s">
        <v>77</v>
      </c>
      <c r="M768" s="103"/>
      <c r="N768" s="92"/>
      <c r="O768" s="92"/>
      <c r="P768" s="92"/>
      <c r="Q768" s="580"/>
    </row>
    <row r="769" spans="1:17" ht="31.35" customHeight="1" x14ac:dyDescent="0.3">
      <c r="A769" s="834"/>
      <c r="B769" s="840" t="s">
        <v>359</v>
      </c>
      <c r="C769" s="735" t="s">
        <v>360</v>
      </c>
      <c r="D769" s="51" t="s">
        <v>74</v>
      </c>
      <c r="E769" s="211"/>
      <c r="F769" s="68">
        <f t="shared" ref="F769:F770" si="285">SUM(J769:L769)</f>
        <v>0</v>
      </c>
      <c r="G769" s="211" t="s">
        <v>75</v>
      </c>
      <c r="H769" s="55" t="s">
        <v>75</v>
      </c>
      <c r="I769" s="70" t="s">
        <v>75</v>
      </c>
      <c r="J769" s="67"/>
      <c r="K769" s="55"/>
      <c r="L769" s="70"/>
      <c r="M769" s="67" t="s">
        <v>75</v>
      </c>
      <c r="N769" s="55" t="s">
        <v>75</v>
      </c>
      <c r="O769" s="55" t="s">
        <v>75</v>
      </c>
      <c r="P769" s="55" t="s">
        <v>75</v>
      </c>
      <c r="Q769" s="438" t="s">
        <v>75</v>
      </c>
    </row>
    <row r="770" spans="1:17" ht="31.35" customHeight="1" x14ac:dyDescent="0.3">
      <c r="A770" s="834"/>
      <c r="B770" s="841"/>
      <c r="C770" s="836"/>
      <c r="D770" s="72" t="s">
        <v>76</v>
      </c>
      <c r="E770" s="212"/>
      <c r="F770" s="83">
        <f t="shared" si="285"/>
        <v>0</v>
      </c>
      <c r="G770" s="212" t="s">
        <v>77</v>
      </c>
      <c r="H770" s="75" t="s">
        <v>77</v>
      </c>
      <c r="I770" s="85" t="s">
        <v>77</v>
      </c>
      <c r="J770" s="82"/>
      <c r="K770" s="75"/>
      <c r="L770" s="85"/>
      <c r="M770" s="82" t="s">
        <v>75</v>
      </c>
      <c r="N770" s="75" t="s">
        <v>75</v>
      </c>
      <c r="O770" s="75" t="s">
        <v>75</v>
      </c>
      <c r="P770" s="75" t="s">
        <v>75</v>
      </c>
      <c r="Q770" s="410" t="s">
        <v>75</v>
      </c>
    </row>
    <row r="771" spans="1:17" ht="31.35" customHeight="1" x14ac:dyDescent="0.3">
      <c r="A771" s="834"/>
      <c r="B771" s="841"/>
      <c r="C771" s="836"/>
      <c r="D771" s="72" t="s">
        <v>78</v>
      </c>
      <c r="E771" s="212"/>
      <c r="F771" s="83">
        <f>SUM(G771:I771)</f>
        <v>0</v>
      </c>
      <c r="G771" s="212"/>
      <c r="H771" s="75"/>
      <c r="I771" s="85"/>
      <c r="J771" s="82" t="s">
        <v>75</v>
      </c>
      <c r="K771" s="75" t="s">
        <v>75</v>
      </c>
      <c r="L771" s="85" t="s">
        <v>75</v>
      </c>
      <c r="M771" s="82" t="s">
        <v>75</v>
      </c>
      <c r="N771" s="75" t="s">
        <v>75</v>
      </c>
      <c r="O771" s="75" t="s">
        <v>75</v>
      </c>
      <c r="P771" s="75" t="s">
        <v>75</v>
      </c>
      <c r="Q771" s="410" t="s">
        <v>75</v>
      </c>
    </row>
    <row r="772" spans="1:17" ht="31.35" customHeight="1" x14ac:dyDescent="0.3">
      <c r="A772" s="834"/>
      <c r="B772" s="841"/>
      <c r="C772" s="836"/>
      <c r="D772" s="72" t="s">
        <v>79</v>
      </c>
      <c r="E772" s="212">
        <v>100</v>
      </c>
      <c r="F772" s="83">
        <f t="shared" ref="F772:F773" si="286">SUM(M772:Q772)</f>
        <v>16</v>
      </c>
      <c r="G772" s="212" t="s">
        <v>77</v>
      </c>
      <c r="H772" s="75" t="s">
        <v>77</v>
      </c>
      <c r="I772" s="85" t="s">
        <v>77</v>
      </c>
      <c r="J772" s="82" t="s">
        <v>75</v>
      </c>
      <c r="K772" s="75" t="s">
        <v>75</v>
      </c>
      <c r="L772" s="85" t="s">
        <v>75</v>
      </c>
      <c r="M772" s="82"/>
      <c r="N772" s="75"/>
      <c r="O772" s="75">
        <v>16</v>
      </c>
      <c r="P772" s="75"/>
      <c r="Q772" s="410"/>
    </row>
    <row r="773" spans="1:17" ht="31.35" customHeight="1" thickBot="1" x14ac:dyDescent="0.35">
      <c r="A773" s="834"/>
      <c r="B773" s="842"/>
      <c r="C773" s="837"/>
      <c r="D773" s="579" t="s">
        <v>80</v>
      </c>
      <c r="E773" s="105"/>
      <c r="F773" s="104">
        <f t="shared" si="286"/>
        <v>0</v>
      </c>
      <c r="G773" s="105" t="s">
        <v>75</v>
      </c>
      <c r="H773" s="92" t="s">
        <v>75</v>
      </c>
      <c r="I773" s="106" t="s">
        <v>75</v>
      </c>
      <c r="J773" s="103" t="s">
        <v>75</v>
      </c>
      <c r="K773" s="92" t="s">
        <v>77</v>
      </c>
      <c r="L773" s="106" t="s">
        <v>77</v>
      </c>
      <c r="M773" s="103"/>
      <c r="N773" s="92"/>
      <c r="O773" s="92"/>
      <c r="P773" s="92"/>
      <c r="Q773" s="580"/>
    </row>
    <row r="774" spans="1:17" ht="31.35" customHeight="1" x14ac:dyDescent="0.3">
      <c r="A774" s="834"/>
      <c r="B774" s="840" t="s">
        <v>361</v>
      </c>
      <c r="C774" s="735" t="s">
        <v>362</v>
      </c>
      <c r="D774" s="51" t="s">
        <v>74</v>
      </c>
      <c r="E774" s="67"/>
      <c r="F774" s="68">
        <f t="shared" ref="F774:F775" si="287">SUM(J774:L774)</f>
        <v>0</v>
      </c>
      <c r="G774" s="211" t="s">
        <v>75</v>
      </c>
      <c r="H774" s="55" t="s">
        <v>75</v>
      </c>
      <c r="I774" s="70" t="s">
        <v>75</v>
      </c>
      <c r="J774" s="67"/>
      <c r="K774" s="55"/>
      <c r="L774" s="70"/>
      <c r="M774" s="67" t="s">
        <v>75</v>
      </c>
      <c r="N774" s="55" t="s">
        <v>75</v>
      </c>
      <c r="O774" s="55" t="s">
        <v>75</v>
      </c>
      <c r="P774" s="55" t="s">
        <v>75</v>
      </c>
      <c r="Q774" s="438" t="s">
        <v>75</v>
      </c>
    </row>
    <row r="775" spans="1:17" ht="31.35" customHeight="1" x14ac:dyDescent="0.3">
      <c r="A775" s="834"/>
      <c r="B775" s="841"/>
      <c r="C775" s="836"/>
      <c r="D775" s="72" t="s">
        <v>76</v>
      </c>
      <c r="E775" s="82"/>
      <c r="F775" s="83">
        <f t="shared" si="287"/>
        <v>0</v>
      </c>
      <c r="G775" s="212" t="s">
        <v>77</v>
      </c>
      <c r="H775" s="75" t="s">
        <v>77</v>
      </c>
      <c r="I775" s="85" t="s">
        <v>77</v>
      </c>
      <c r="J775" s="82"/>
      <c r="K775" s="75"/>
      <c r="L775" s="85"/>
      <c r="M775" s="82" t="s">
        <v>75</v>
      </c>
      <c r="N775" s="75" t="s">
        <v>75</v>
      </c>
      <c r="O775" s="75" t="s">
        <v>75</v>
      </c>
      <c r="P775" s="75" t="s">
        <v>75</v>
      </c>
      <c r="Q775" s="410" t="s">
        <v>75</v>
      </c>
    </row>
    <row r="776" spans="1:17" ht="31.35" customHeight="1" x14ac:dyDescent="0.3">
      <c r="A776" s="834"/>
      <c r="B776" s="841"/>
      <c r="C776" s="836"/>
      <c r="D776" s="72" t="s">
        <v>78</v>
      </c>
      <c r="E776" s="82"/>
      <c r="F776" s="83">
        <f>SUM(G776:I776)</f>
        <v>0</v>
      </c>
      <c r="G776" s="212"/>
      <c r="H776" s="75"/>
      <c r="I776" s="85"/>
      <c r="J776" s="82" t="s">
        <v>75</v>
      </c>
      <c r="K776" s="75" t="s">
        <v>75</v>
      </c>
      <c r="L776" s="85" t="s">
        <v>75</v>
      </c>
      <c r="M776" s="82" t="s">
        <v>75</v>
      </c>
      <c r="N776" s="75" t="s">
        <v>75</v>
      </c>
      <c r="O776" s="75" t="s">
        <v>75</v>
      </c>
      <c r="P776" s="75" t="s">
        <v>75</v>
      </c>
      <c r="Q776" s="410" t="s">
        <v>75</v>
      </c>
    </row>
    <row r="777" spans="1:17" ht="31.35" customHeight="1" x14ac:dyDescent="0.3">
      <c r="A777" s="834"/>
      <c r="B777" s="841"/>
      <c r="C777" s="836"/>
      <c r="D777" s="72" t="s">
        <v>79</v>
      </c>
      <c r="E777" s="82">
        <v>68.8</v>
      </c>
      <c r="F777" s="83">
        <f t="shared" ref="F777:F778" si="288">SUM(M777:Q777)</f>
        <v>4</v>
      </c>
      <c r="G777" s="212" t="s">
        <v>77</v>
      </c>
      <c r="H777" s="75" t="s">
        <v>77</v>
      </c>
      <c r="I777" s="85" t="s">
        <v>77</v>
      </c>
      <c r="J777" s="82" t="s">
        <v>75</v>
      </c>
      <c r="K777" s="75" t="s">
        <v>75</v>
      </c>
      <c r="L777" s="85" t="s">
        <v>75</v>
      </c>
      <c r="M777" s="578">
        <v>2</v>
      </c>
      <c r="N777" s="76">
        <v>1</v>
      </c>
      <c r="O777" s="76">
        <v>1</v>
      </c>
      <c r="P777" s="76"/>
      <c r="Q777" s="410"/>
    </row>
    <row r="778" spans="1:17" ht="31.35" customHeight="1" thickBot="1" x14ac:dyDescent="0.35">
      <c r="A778" s="835"/>
      <c r="B778" s="842"/>
      <c r="C778" s="837"/>
      <c r="D778" s="579" t="s">
        <v>80</v>
      </c>
      <c r="E778" s="103"/>
      <c r="F778" s="104">
        <f t="shared" si="288"/>
        <v>0</v>
      </c>
      <c r="G778" s="105" t="s">
        <v>75</v>
      </c>
      <c r="H778" s="92" t="s">
        <v>75</v>
      </c>
      <c r="I778" s="106" t="s">
        <v>75</v>
      </c>
      <c r="J778" s="103" t="s">
        <v>75</v>
      </c>
      <c r="K778" s="92" t="s">
        <v>77</v>
      </c>
      <c r="L778" s="106" t="s">
        <v>77</v>
      </c>
      <c r="M778" s="103"/>
      <c r="N778" s="92"/>
      <c r="O778" s="92"/>
      <c r="P778" s="92"/>
      <c r="Q778" s="580"/>
    </row>
    <row r="779" spans="1:17" ht="31.35" customHeight="1" x14ac:dyDescent="0.3">
      <c r="A779" s="713" t="s">
        <v>363</v>
      </c>
      <c r="B779" s="840" t="s">
        <v>364</v>
      </c>
      <c r="C779" s="735" t="s">
        <v>365</v>
      </c>
      <c r="D779" s="51" t="s">
        <v>74</v>
      </c>
      <c r="E779" s="211">
        <v>9</v>
      </c>
      <c r="F779" s="68">
        <f t="shared" ref="F779:F780" si="289">SUM(J779:L779)</f>
        <v>37</v>
      </c>
      <c r="G779" s="211" t="s">
        <v>75</v>
      </c>
      <c r="H779" s="55" t="s">
        <v>75</v>
      </c>
      <c r="I779" s="70" t="s">
        <v>75</v>
      </c>
      <c r="J779" s="67">
        <v>3</v>
      </c>
      <c r="K779" s="55">
        <v>34</v>
      </c>
      <c r="L779" s="70"/>
      <c r="M779" s="67" t="s">
        <v>75</v>
      </c>
      <c r="N779" s="55" t="s">
        <v>75</v>
      </c>
      <c r="O779" s="55" t="s">
        <v>75</v>
      </c>
      <c r="P779" s="55" t="s">
        <v>75</v>
      </c>
      <c r="Q779" s="438" t="s">
        <v>75</v>
      </c>
    </row>
    <row r="780" spans="1:17" ht="31.35" customHeight="1" x14ac:dyDescent="0.3">
      <c r="A780" s="834"/>
      <c r="B780" s="841"/>
      <c r="C780" s="836"/>
      <c r="D780" s="72" t="s">
        <v>76</v>
      </c>
      <c r="E780" s="212"/>
      <c r="F780" s="83">
        <f t="shared" si="289"/>
        <v>0</v>
      </c>
      <c r="G780" s="212" t="s">
        <v>77</v>
      </c>
      <c r="H780" s="75" t="s">
        <v>77</v>
      </c>
      <c r="I780" s="85" t="s">
        <v>77</v>
      </c>
      <c r="J780" s="82"/>
      <c r="K780" s="75"/>
      <c r="L780" s="85"/>
      <c r="M780" s="82" t="s">
        <v>75</v>
      </c>
      <c r="N780" s="75" t="s">
        <v>75</v>
      </c>
      <c r="O780" s="75" t="s">
        <v>75</v>
      </c>
      <c r="P780" s="75" t="s">
        <v>75</v>
      </c>
      <c r="Q780" s="410" t="s">
        <v>75</v>
      </c>
    </row>
    <row r="781" spans="1:17" ht="31.35" customHeight="1" x14ac:dyDescent="0.3">
      <c r="A781" s="834"/>
      <c r="B781" s="841"/>
      <c r="C781" s="836"/>
      <c r="D781" s="72" t="s">
        <v>78</v>
      </c>
      <c r="E781" s="212"/>
      <c r="F781" s="83">
        <f>SUM(G781:I781)</f>
        <v>0</v>
      </c>
      <c r="G781" s="212"/>
      <c r="H781" s="75"/>
      <c r="I781" s="85"/>
      <c r="J781" s="82" t="s">
        <v>75</v>
      </c>
      <c r="K781" s="75" t="s">
        <v>75</v>
      </c>
      <c r="L781" s="85" t="s">
        <v>75</v>
      </c>
      <c r="M781" s="82" t="s">
        <v>75</v>
      </c>
      <c r="N781" s="75" t="s">
        <v>75</v>
      </c>
      <c r="O781" s="75" t="s">
        <v>75</v>
      </c>
      <c r="P781" s="75" t="s">
        <v>75</v>
      </c>
      <c r="Q781" s="410" t="s">
        <v>75</v>
      </c>
    </row>
    <row r="782" spans="1:17" ht="31.35" customHeight="1" x14ac:dyDescent="0.3">
      <c r="A782" s="834"/>
      <c r="B782" s="841"/>
      <c r="C782" s="836"/>
      <c r="D782" s="72" t="s">
        <v>79</v>
      </c>
      <c r="E782" s="212">
        <v>94</v>
      </c>
      <c r="F782" s="83">
        <f t="shared" ref="F782:F783" si="290">SUM(M782:Q782)</f>
        <v>110</v>
      </c>
      <c r="G782" s="212" t="s">
        <v>77</v>
      </c>
      <c r="H782" s="75" t="s">
        <v>77</v>
      </c>
      <c r="I782" s="85" t="s">
        <v>77</v>
      </c>
      <c r="J782" s="82" t="s">
        <v>75</v>
      </c>
      <c r="K782" s="75" t="s">
        <v>75</v>
      </c>
      <c r="L782" s="85" t="s">
        <v>75</v>
      </c>
      <c r="M782" s="82">
        <v>17</v>
      </c>
      <c r="N782" s="75">
        <v>37</v>
      </c>
      <c r="O782" s="75">
        <v>30</v>
      </c>
      <c r="P782" s="75">
        <v>24</v>
      </c>
      <c r="Q782" s="410">
        <v>2</v>
      </c>
    </row>
    <row r="783" spans="1:17" ht="31.35" customHeight="1" thickBot="1" x14ac:dyDescent="0.35">
      <c r="A783" s="835"/>
      <c r="B783" s="842"/>
      <c r="C783" s="837"/>
      <c r="D783" s="579" t="s">
        <v>80</v>
      </c>
      <c r="E783" s="581"/>
      <c r="F783" s="582">
        <f t="shared" si="290"/>
        <v>0</v>
      </c>
      <c r="G783" s="105" t="s">
        <v>75</v>
      </c>
      <c r="H783" s="92" t="s">
        <v>75</v>
      </c>
      <c r="I783" s="106" t="s">
        <v>75</v>
      </c>
      <c r="J783" s="103" t="s">
        <v>75</v>
      </c>
      <c r="K783" s="92" t="s">
        <v>77</v>
      </c>
      <c r="L783" s="106" t="s">
        <v>77</v>
      </c>
      <c r="M783" s="103"/>
      <c r="N783" s="92"/>
      <c r="O783" s="92"/>
      <c r="P783" s="92"/>
      <c r="Q783" s="580"/>
    </row>
    <row r="784" spans="1:17" ht="31.35" customHeight="1" x14ac:dyDescent="0.3">
      <c r="A784" s="713" t="s">
        <v>366</v>
      </c>
      <c r="B784" s="840" t="s">
        <v>367</v>
      </c>
      <c r="C784" s="735" t="s">
        <v>368</v>
      </c>
      <c r="D784" s="51" t="s">
        <v>74</v>
      </c>
      <c r="E784" s="211">
        <v>14</v>
      </c>
      <c r="F784" s="68">
        <f t="shared" ref="F784:F785" si="291">SUM(J784:L784)</f>
        <v>40</v>
      </c>
      <c r="G784" s="211" t="s">
        <v>75</v>
      </c>
      <c r="H784" s="55" t="s">
        <v>75</v>
      </c>
      <c r="I784" s="70" t="s">
        <v>75</v>
      </c>
      <c r="J784" s="67"/>
      <c r="K784" s="55">
        <v>35</v>
      </c>
      <c r="L784" s="70">
        <v>5</v>
      </c>
      <c r="M784" s="67" t="s">
        <v>75</v>
      </c>
      <c r="N784" s="55" t="s">
        <v>75</v>
      </c>
      <c r="O784" s="55" t="s">
        <v>75</v>
      </c>
      <c r="P784" s="55" t="s">
        <v>75</v>
      </c>
      <c r="Q784" s="438" t="s">
        <v>75</v>
      </c>
    </row>
    <row r="785" spans="1:17" ht="31.35" customHeight="1" x14ac:dyDescent="0.3">
      <c r="A785" s="834"/>
      <c r="B785" s="841"/>
      <c r="C785" s="836"/>
      <c r="D785" s="72" t="s">
        <v>76</v>
      </c>
      <c r="E785" s="212"/>
      <c r="F785" s="83">
        <f t="shared" si="291"/>
        <v>0</v>
      </c>
      <c r="G785" s="212" t="s">
        <v>77</v>
      </c>
      <c r="H785" s="75" t="s">
        <v>77</v>
      </c>
      <c r="I785" s="85" t="s">
        <v>77</v>
      </c>
      <c r="J785" s="82"/>
      <c r="K785" s="75"/>
      <c r="L785" s="85"/>
      <c r="M785" s="82" t="s">
        <v>75</v>
      </c>
      <c r="N785" s="75" t="s">
        <v>75</v>
      </c>
      <c r="O785" s="75" t="s">
        <v>75</v>
      </c>
      <c r="P785" s="75" t="s">
        <v>75</v>
      </c>
      <c r="Q785" s="410" t="s">
        <v>75</v>
      </c>
    </row>
    <row r="786" spans="1:17" ht="31.35" customHeight="1" x14ac:dyDescent="0.3">
      <c r="A786" s="834"/>
      <c r="B786" s="841"/>
      <c r="C786" s="836"/>
      <c r="D786" s="72" t="s">
        <v>78</v>
      </c>
      <c r="E786" s="212"/>
      <c r="F786" s="83">
        <f>SUM(G786:I786)</f>
        <v>0</v>
      </c>
      <c r="G786" s="212"/>
      <c r="H786" s="75"/>
      <c r="I786" s="85"/>
      <c r="J786" s="82" t="s">
        <v>75</v>
      </c>
      <c r="K786" s="75" t="s">
        <v>75</v>
      </c>
      <c r="L786" s="85" t="s">
        <v>75</v>
      </c>
      <c r="M786" s="82" t="s">
        <v>75</v>
      </c>
      <c r="N786" s="75" t="s">
        <v>75</v>
      </c>
      <c r="O786" s="75" t="s">
        <v>75</v>
      </c>
      <c r="P786" s="75" t="s">
        <v>75</v>
      </c>
      <c r="Q786" s="410" t="s">
        <v>75</v>
      </c>
    </row>
    <row r="787" spans="1:17" ht="31.35" customHeight="1" x14ac:dyDescent="0.3">
      <c r="A787" s="834"/>
      <c r="B787" s="841"/>
      <c r="C787" s="836"/>
      <c r="D787" s="72" t="s">
        <v>79</v>
      </c>
      <c r="E787" s="212">
        <v>107</v>
      </c>
      <c r="F787" s="83">
        <f t="shared" ref="F787:F788" si="292">SUM(M787:Q787)</f>
        <v>437</v>
      </c>
      <c r="G787" s="212" t="s">
        <v>77</v>
      </c>
      <c r="H787" s="75" t="s">
        <v>77</v>
      </c>
      <c r="I787" s="85" t="s">
        <v>77</v>
      </c>
      <c r="J787" s="82" t="s">
        <v>75</v>
      </c>
      <c r="K787" s="75" t="s">
        <v>75</v>
      </c>
      <c r="L787" s="85" t="s">
        <v>75</v>
      </c>
      <c r="M787" s="82">
        <v>3</v>
      </c>
      <c r="N787" s="75">
        <v>52</v>
      </c>
      <c r="O787" s="75">
        <v>272</v>
      </c>
      <c r="P787" s="75">
        <v>107</v>
      </c>
      <c r="Q787" s="410">
        <v>3</v>
      </c>
    </row>
    <row r="788" spans="1:17" ht="31.35" customHeight="1" thickBot="1" x14ac:dyDescent="0.35">
      <c r="A788" s="834"/>
      <c r="B788" s="842"/>
      <c r="C788" s="837"/>
      <c r="D788" s="579" t="s">
        <v>80</v>
      </c>
      <c r="E788" s="105"/>
      <c r="F788" s="104">
        <f t="shared" si="292"/>
        <v>0</v>
      </c>
      <c r="G788" s="105" t="s">
        <v>75</v>
      </c>
      <c r="H788" s="92" t="s">
        <v>75</v>
      </c>
      <c r="I788" s="106" t="s">
        <v>75</v>
      </c>
      <c r="J788" s="103" t="s">
        <v>75</v>
      </c>
      <c r="K788" s="92" t="s">
        <v>77</v>
      </c>
      <c r="L788" s="106" t="s">
        <v>77</v>
      </c>
      <c r="M788" s="103"/>
      <c r="N788" s="92"/>
      <c r="O788" s="92"/>
      <c r="P788" s="92"/>
      <c r="Q788" s="580"/>
    </row>
    <row r="789" spans="1:17" ht="31.35" customHeight="1" x14ac:dyDescent="0.3">
      <c r="A789" s="834"/>
      <c r="B789" s="840" t="s">
        <v>369</v>
      </c>
      <c r="C789" s="735" t="s">
        <v>370</v>
      </c>
      <c r="D789" s="51" t="s">
        <v>74</v>
      </c>
      <c r="E789" s="67">
        <v>12</v>
      </c>
      <c r="F789" s="68">
        <f t="shared" ref="F789:F790" si="293">SUM(J789:L789)</f>
        <v>13</v>
      </c>
      <c r="G789" s="211" t="s">
        <v>75</v>
      </c>
      <c r="H789" s="55" t="s">
        <v>75</v>
      </c>
      <c r="I789" s="70" t="s">
        <v>75</v>
      </c>
      <c r="J789" s="67"/>
      <c r="K789" s="55">
        <v>13</v>
      </c>
      <c r="L789" s="70"/>
      <c r="M789" s="67" t="s">
        <v>371</v>
      </c>
      <c r="N789" s="55" t="s">
        <v>75</v>
      </c>
      <c r="O789" s="55" t="s">
        <v>75</v>
      </c>
      <c r="P789" s="55" t="s">
        <v>75</v>
      </c>
      <c r="Q789" s="438" t="s">
        <v>75</v>
      </c>
    </row>
    <row r="790" spans="1:17" ht="31.35" customHeight="1" x14ac:dyDescent="0.3">
      <c r="A790" s="834"/>
      <c r="B790" s="841"/>
      <c r="C790" s="836"/>
      <c r="D790" s="72" t="s">
        <v>76</v>
      </c>
      <c r="E790" s="82"/>
      <c r="F790" s="83">
        <f t="shared" si="293"/>
        <v>0</v>
      </c>
      <c r="G790" s="212" t="s">
        <v>77</v>
      </c>
      <c r="H790" s="75" t="s">
        <v>75</v>
      </c>
      <c r="I790" s="85" t="s">
        <v>75</v>
      </c>
      <c r="J790" s="82"/>
      <c r="K790" s="75"/>
      <c r="L790" s="85"/>
      <c r="M790" s="82" t="s">
        <v>75</v>
      </c>
      <c r="N790" s="75" t="s">
        <v>75</v>
      </c>
      <c r="O790" s="75" t="s">
        <v>75</v>
      </c>
      <c r="P790" s="75" t="s">
        <v>75</v>
      </c>
      <c r="Q790" s="410" t="s">
        <v>75</v>
      </c>
    </row>
    <row r="791" spans="1:17" ht="31.35" customHeight="1" x14ac:dyDescent="0.3">
      <c r="A791" s="834"/>
      <c r="B791" s="841"/>
      <c r="C791" s="836"/>
      <c r="D791" s="72" t="s">
        <v>78</v>
      </c>
      <c r="E791" s="82"/>
      <c r="F791" s="83">
        <f>SUM(G791:I791)</f>
        <v>0</v>
      </c>
      <c r="G791" s="212"/>
      <c r="H791" s="75"/>
      <c r="I791" s="85"/>
      <c r="J791" s="82" t="s">
        <v>75</v>
      </c>
      <c r="K791" s="75" t="s">
        <v>75</v>
      </c>
      <c r="L791" s="85" t="s">
        <v>75</v>
      </c>
      <c r="M791" s="82" t="s">
        <v>75</v>
      </c>
      <c r="N791" s="75" t="s">
        <v>75</v>
      </c>
      <c r="O791" s="75" t="s">
        <v>75</v>
      </c>
      <c r="P791" s="75" t="s">
        <v>75</v>
      </c>
      <c r="Q791" s="410" t="s">
        <v>75</v>
      </c>
    </row>
    <row r="792" spans="1:17" ht="31.35" customHeight="1" x14ac:dyDescent="0.3">
      <c r="A792" s="834"/>
      <c r="B792" s="841"/>
      <c r="C792" s="836"/>
      <c r="D792" s="72" t="s">
        <v>79</v>
      </c>
      <c r="E792" s="82">
        <v>96</v>
      </c>
      <c r="F792" s="83">
        <f>SUM(M792:Q792)</f>
        <v>147</v>
      </c>
      <c r="G792" s="212" t="s">
        <v>77</v>
      </c>
      <c r="H792" s="75" t="s">
        <v>75</v>
      </c>
      <c r="I792" s="85" t="s">
        <v>75</v>
      </c>
      <c r="J792" s="82" t="s">
        <v>75</v>
      </c>
      <c r="K792" s="75" t="s">
        <v>75</v>
      </c>
      <c r="L792" s="85" t="s">
        <v>75</v>
      </c>
      <c r="M792" s="578">
        <v>1</v>
      </c>
      <c r="N792" s="76">
        <v>12</v>
      </c>
      <c r="O792" s="76">
        <v>128</v>
      </c>
      <c r="P792" s="76">
        <v>5</v>
      </c>
      <c r="Q792" s="410">
        <v>1</v>
      </c>
    </row>
    <row r="793" spans="1:17" ht="31.35" customHeight="1" thickBot="1" x14ac:dyDescent="0.35">
      <c r="A793" s="834"/>
      <c r="B793" s="842"/>
      <c r="C793" s="837"/>
      <c r="D793" s="579" t="s">
        <v>80</v>
      </c>
      <c r="E793" s="103"/>
      <c r="F793" s="104">
        <v>0</v>
      </c>
      <c r="G793" s="105" t="s">
        <v>75</v>
      </c>
      <c r="H793" s="92" t="s">
        <v>75</v>
      </c>
      <c r="I793" s="106" t="s">
        <v>77</v>
      </c>
      <c r="J793" s="103" t="s">
        <v>75</v>
      </c>
      <c r="K793" s="92" t="s">
        <v>75</v>
      </c>
      <c r="L793" s="106" t="s">
        <v>75</v>
      </c>
      <c r="M793" s="103"/>
      <c r="N793" s="92"/>
      <c r="O793" s="92"/>
      <c r="P793" s="92"/>
      <c r="Q793" s="580"/>
    </row>
    <row r="794" spans="1:17" ht="31.35" customHeight="1" x14ac:dyDescent="0.3">
      <c r="A794" s="834"/>
      <c r="B794" s="840" t="s">
        <v>372</v>
      </c>
      <c r="C794" s="735" t="s">
        <v>373</v>
      </c>
      <c r="D794" s="51" t="s">
        <v>74</v>
      </c>
      <c r="E794" s="211"/>
      <c r="F794" s="68">
        <f t="shared" ref="F794:F795" si="294">SUM(J794:L794)</f>
        <v>0</v>
      </c>
      <c r="G794" s="211" t="s">
        <v>75</v>
      </c>
      <c r="H794" s="55" t="s">
        <v>75</v>
      </c>
      <c r="I794" s="70" t="s">
        <v>75</v>
      </c>
      <c r="J794" s="67"/>
      <c r="K794" s="55"/>
      <c r="L794" s="70"/>
      <c r="M794" s="67" t="s">
        <v>75</v>
      </c>
      <c r="N794" s="55" t="s">
        <v>75</v>
      </c>
      <c r="O794" s="55" t="s">
        <v>75</v>
      </c>
      <c r="P794" s="55" t="s">
        <v>75</v>
      </c>
      <c r="Q794" s="438" t="s">
        <v>75</v>
      </c>
    </row>
    <row r="795" spans="1:17" ht="31.35" customHeight="1" x14ac:dyDescent="0.3">
      <c r="A795" s="834"/>
      <c r="B795" s="841"/>
      <c r="C795" s="836"/>
      <c r="D795" s="72" t="s">
        <v>76</v>
      </c>
      <c r="E795" s="212"/>
      <c r="F795" s="83">
        <f t="shared" si="294"/>
        <v>0</v>
      </c>
      <c r="G795" s="212" t="s">
        <v>77</v>
      </c>
      <c r="H795" s="75" t="s">
        <v>77</v>
      </c>
      <c r="I795" s="85" t="s">
        <v>77</v>
      </c>
      <c r="J795" s="82"/>
      <c r="K795" s="75"/>
      <c r="L795" s="85"/>
      <c r="M795" s="82" t="s">
        <v>75</v>
      </c>
      <c r="N795" s="75" t="s">
        <v>75</v>
      </c>
      <c r="O795" s="75" t="s">
        <v>75</v>
      </c>
      <c r="P795" s="75" t="s">
        <v>75</v>
      </c>
      <c r="Q795" s="410" t="s">
        <v>75</v>
      </c>
    </row>
    <row r="796" spans="1:17" ht="31.35" customHeight="1" x14ac:dyDescent="0.3">
      <c r="A796" s="834"/>
      <c r="B796" s="841"/>
      <c r="C796" s="836"/>
      <c r="D796" s="72" t="s">
        <v>78</v>
      </c>
      <c r="E796" s="212"/>
      <c r="F796" s="83">
        <f>SUM(G796:I796)</f>
        <v>0</v>
      </c>
      <c r="G796" s="212"/>
      <c r="H796" s="75"/>
      <c r="I796" s="85"/>
      <c r="J796" s="82" t="s">
        <v>75</v>
      </c>
      <c r="K796" s="75" t="s">
        <v>75</v>
      </c>
      <c r="L796" s="85" t="s">
        <v>75</v>
      </c>
      <c r="M796" s="82" t="s">
        <v>75</v>
      </c>
      <c r="N796" s="75" t="s">
        <v>75</v>
      </c>
      <c r="O796" s="75" t="s">
        <v>75</v>
      </c>
      <c r="P796" s="75" t="s">
        <v>75</v>
      </c>
      <c r="Q796" s="410" t="s">
        <v>75</v>
      </c>
    </row>
    <row r="797" spans="1:17" ht="31.35" customHeight="1" x14ac:dyDescent="0.3">
      <c r="A797" s="834"/>
      <c r="B797" s="841"/>
      <c r="C797" s="836"/>
      <c r="D797" s="72" t="s">
        <v>79</v>
      </c>
      <c r="E797" s="212">
        <v>100</v>
      </c>
      <c r="F797" s="83">
        <f t="shared" ref="F797:F798" si="295">SUM(M797:Q797)</f>
        <v>2</v>
      </c>
      <c r="G797" s="212" t="s">
        <v>77</v>
      </c>
      <c r="H797" s="75" t="s">
        <v>77</v>
      </c>
      <c r="I797" s="85" t="s">
        <v>77</v>
      </c>
      <c r="J797" s="82" t="s">
        <v>75</v>
      </c>
      <c r="K797" s="75" t="s">
        <v>75</v>
      </c>
      <c r="L797" s="85" t="s">
        <v>75</v>
      </c>
      <c r="M797" s="82"/>
      <c r="N797" s="75"/>
      <c r="O797" s="75">
        <v>2</v>
      </c>
      <c r="P797" s="75"/>
      <c r="Q797" s="410"/>
    </row>
    <row r="798" spans="1:17" ht="31.35" customHeight="1" thickBot="1" x14ac:dyDescent="0.35">
      <c r="A798" s="834"/>
      <c r="B798" s="842"/>
      <c r="C798" s="837"/>
      <c r="D798" s="579" t="s">
        <v>80</v>
      </c>
      <c r="E798" s="581"/>
      <c r="F798" s="582">
        <f t="shared" si="295"/>
        <v>0</v>
      </c>
      <c r="G798" s="105" t="s">
        <v>75</v>
      </c>
      <c r="H798" s="92" t="s">
        <v>75</v>
      </c>
      <c r="I798" s="106" t="s">
        <v>75</v>
      </c>
      <c r="J798" s="103" t="s">
        <v>75</v>
      </c>
      <c r="K798" s="92" t="s">
        <v>77</v>
      </c>
      <c r="L798" s="106" t="s">
        <v>77</v>
      </c>
      <c r="M798" s="103"/>
      <c r="N798" s="92"/>
      <c r="O798" s="92"/>
      <c r="P798" s="92"/>
      <c r="Q798" s="580"/>
    </row>
    <row r="799" spans="1:17" ht="31.35" customHeight="1" x14ac:dyDescent="0.3">
      <c r="A799" s="834"/>
      <c r="B799" s="840" t="s">
        <v>374</v>
      </c>
      <c r="C799" s="735" t="s">
        <v>375</v>
      </c>
      <c r="D799" s="51" t="s">
        <v>74</v>
      </c>
      <c r="E799" s="211">
        <v>10</v>
      </c>
      <c r="F799" s="68">
        <f t="shared" ref="F799:F800" si="296">SUM(J799:L799)</f>
        <v>5</v>
      </c>
      <c r="G799" s="211" t="s">
        <v>75</v>
      </c>
      <c r="H799" s="55" t="s">
        <v>75</v>
      </c>
      <c r="I799" s="70" t="s">
        <v>75</v>
      </c>
      <c r="J799" s="67"/>
      <c r="K799" s="55">
        <v>5</v>
      </c>
      <c r="L799" s="70"/>
      <c r="M799" s="67" t="s">
        <v>75</v>
      </c>
      <c r="N799" s="55" t="s">
        <v>75</v>
      </c>
      <c r="O799" s="55" t="s">
        <v>75</v>
      </c>
      <c r="P799" s="55" t="s">
        <v>75</v>
      </c>
      <c r="Q799" s="438" t="s">
        <v>75</v>
      </c>
    </row>
    <row r="800" spans="1:17" ht="31.35" customHeight="1" x14ac:dyDescent="0.3">
      <c r="A800" s="834"/>
      <c r="B800" s="841"/>
      <c r="C800" s="836"/>
      <c r="D800" s="72" t="s">
        <v>76</v>
      </c>
      <c r="E800" s="212"/>
      <c r="F800" s="83">
        <f t="shared" si="296"/>
        <v>0</v>
      </c>
      <c r="G800" s="212"/>
      <c r="H800" s="75"/>
      <c r="I800" s="85"/>
      <c r="J800" s="82"/>
      <c r="K800" s="75"/>
      <c r="L800" s="85"/>
      <c r="M800" s="82" t="s">
        <v>75</v>
      </c>
      <c r="N800" s="75" t="s">
        <v>75</v>
      </c>
      <c r="O800" s="75" t="s">
        <v>75</v>
      </c>
      <c r="P800" s="75" t="s">
        <v>75</v>
      </c>
      <c r="Q800" s="410" t="s">
        <v>75</v>
      </c>
    </row>
    <row r="801" spans="1:17" ht="31.35" customHeight="1" x14ac:dyDescent="0.3">
      <c r="A801" s="834"/>
      <c r="B801" s="841"/>
      <c r="C801" s="836"/>
      <c r="D801" s="72" t="s">
        <v>78</v>
      </c>
      <c r="E801" s="212"/>
      <c r="F801" s="83">
        <f>SUM(G801:I801)</f>
        <v>0</v>
      </c>
      <c r="G801" s="212"/>
      <c r="H801" s="75"/>
      <c r="I801" s="85"/>
      <c r="J801" s="82" t="s">
        <v>75</v>
      </c>
      <c r="K801" s="75" t="s">
        <v>75</v>
      </c>
      <c r="L801" s="85" t="s">
        <v>75</v>
      </c>
      <c r="M801" s="82" t="s">
        <v>75</v>
      </c>
      <c r="N801" s="75" t="s">
        <v>75</v>
      </c>
      <c r="O801" s="75" t="s">
        <v>75</v>
      </c>
      <c r="P801" s="75" t="s">
        <v>75</v>
      </c>
      <c r="Q801" s="410" t="s">
        <v>75</v>
      </c>
    </row>
    <row r="802" spans="1:17" ht="31.35" customHeight="1" x14ac:dyDescent="0.3">
      <c r="A802" s="834"/>
      <c r="B802" s="841"/>
      <c r="C802" s="836"/>
      <c r="D802" s="72" t="s">
        <v>79</v>
      </c>
      <c r="E802" s="212">
        <v>89</v>
      </c>
      <c r="F802" s="83">
        <f t="shared" ref="F802:F803" si="297">SUM(M802:Q802)</f>
        <v>20</v>
      </c>
      <c r="G802" s="212" t="s">
        <v>75</v>
      </c>
      <c r="H802" s="75" t="s">
        <v>75</v>
      </c>
      <c r="I802" s="85" t="s">
        <v>75</v>
      </c>
      <c r="J802" s="82"/>
      <c r="K802" s="75"/>
      <c r="L802" s="85"/>
      <c r="M802" s="82"/>
      <c r="N802" s="75">
        <v>5</v>
      </c>
      <c r="O802" s="75">
        <v>15</v>
      </c>
      <c r="P802" s="75"/>
      <c r="Q802" s="410"/>
    </row>
    <row r="803" spans="1:17" ht="31.35" customHeight="1" thickBot="1" x14ac:dyDescent="0.35">
      <c r="A803" s="834"/>
      <c r="B803" s="842"/>
      <c r="C803" s="837"/>
      <c r="D803" s="579" t="s">
        <v>80</v>
      </c>
      <c r="E803" s="105"/>
      <c r="F803" s="104">
        <f t="shared" si="297"/>
        <v>0</v>
      </c>
      <c r="G803" s="105" t="s">
        <v>75</v>
      </c>
      <c r="H803" s="92" t="s">
        <v>77</v>
      </c>
      <c r="I803" s="106" t="s">
        <v>77</v>
      </c>
      <c r="J803" s="103"/>
      <c r="K803" s="92"/>
      <c r="L803" s="106"/>
      <c r="M803" s="103"/>
      <c r="N803" s="92"/>
      <c r="O803" s="92"/>
      <c r="P803" s="92"/>
      <c r="Q803" s="580"/>
    </row>
    <row r="804" spans="1:17" ht="31.35" customHeight="1" x14ac:dyDescent="0.3">
      <c r="A804" s="834"/>
      <c r="B804" s="840" t="s">
        <v>376</v>
      </c>
      <c r="C804" s="735" t="s">
        <v>377</v>
      </c>
      <c r="D804" s="51" t="s">
        <v>74</v>
      </c>
      <c r="E804" s="67"/>
      <c r="F804" s="68">
        <f t="shared" ref="F804:F805" si="298">SUM(J804:L804)</f>
        <v>0</v>
      </c>
      <c r="G804" s="211" t="s">
        <v>75</v>
      </c>
      <c r="H804" s="55" t="s">
        <v>75</v>
      </c>
      <c r="I804" s="70" t="s">
        <v>75</v>
      </c>
      <c r="J804" s="67"/>
      <c r="K804" s="55"/>
      <c r="L804" s="70"/>
      <c r="M804" s="67" t="s">
        <v>75</v>
      </c>
      <c r="N804" s="55" t="s">
        <v>75</v>
      </c>
      <c r="O804" s="55" t="s">
        <v>75</v>
      </c>
      <c r="P804" s="55" t="s">
        <v>75</v>
      </c>
      <c r="Q804" s="438" t="s">
        <v>75</v>
      </c>
    </row>
    <row r="805" spans="1:17" ht="31.35" customHeight="1" x14ac:dyDescent="0.3">
      <c r="A805" s="834"/>
      <c r="B805" s="841"/>
      <c r="C805" s="836"/>
      <c r="D805" s="72" t="s">
        <v>76</v>
      </c>
      <c r="E805" s="82"/>
      <c r="F805" s="83">
        <f t="shared" si="298"/>
        <v>0</v>
      </c>
      <c r="G805" s="212" t="s">
        <v>77</v>
      </c>
      <c r="H805" s="75" t="s">
        <v>77</v>
      </c>
      <c r="I805" s="85" t="s">
        <v>77</v>
      </c>
      <c r="J805" s="82"/>
      <c r="K805" s="75"/>
      <c r="L805" s="85"/>
      <c r="M805" s="82" t="s">
        <v>75</v>
      </c>
      <c r="N805" s="75" t="s">
        <v>75</v>
      </c>
      <c r="O805" s="75" t="s">
        <v>75</v>
      </c>
      <c r="P805" s="75" t="s">
        <v>75</v>
      </c>
      <c r="Q805" s="410" t="s">
        <v>75</v>
      </c>
    </row>
    <row r="806" spans="1:17" ht="31.35" customHeight="1" x14ac:dyDescent="0.3">
      <c r="A806" s="834"/>
      <c r="B806" s="841"/>
      <c r="C806" s="836"/>
      <c r="D806" s="72" t="s">
        <v>78</v>
      </c>
      <c r="E806" s="82"/>
      <c r="F806" s="83">
        <f>SUM(G806:I806)</f>
        <v>0</v>
      </c>
      <c r="G806" s="212"/>
      <c r="H806" s="75"/>
      <c r="I806" s="85"/>
      <c r="J806" s="82" t="s">
        <v>75</v>
      </c>
      <c r="K806" s="75" t="s">
        <v>75</v>
      </c>
      <c r="L806" s="85" t="s">
        <v>75</v>
      </c>
      <c r="M806" s="82" t="s">
        <v>75</v>
      </c>
      <c r="N806" s="75" t="s">
        <v>75</v>
      </c>
      <c r="O806" s="75" t="s">
        <v>75</v>
      </c>
      <c r="P806" s="75" t="s">
        <v>75</v>
      </c>
      <c r="Q806" s="410" t="s">
        <v>75</v>
      </c>
    </row>
    <row r="807" spans="1:17" ht="31.35" customHeight="1" x14ac:dyDescent="0.3">
      <c r="A807" s="834"/>
      <c r="B807" s="841"/>
      <c r="C807" s="836"/>
      <c r="D807" s="72" t="s">
        <v>79</v>
      </c>
      <c r="E807" s="82">
        <v>85</v>
      </c>
      <c r="F807" s="83">
        <f t="shared" ref="F807:F808" si="299">SUM(M807:Q807)</f>
        <v>8</v>
      </c>
      <c r="G807" s="212" t="s">
        <v>77</v>
      </c>
      <c r="H807" s="75" t="s">
        <v>371</v>
      </c>
      <c r="I807" s="85" t="s">
        <v>371</v>
      </c>
      <c r="J807" s="82" t="s">
        <v>75</v>
      </c>
      <c r="K807" s="75" t="s">
        <v>75</v>
      </c>
      <c r="L807" s="85" t="s">
        <v>75</v>
      </c>
      <c r="M807" s="578"/>
      <c r="N807" s="76">
        <v>2</v>
      </c>
      <c r="O807" s="76">
        <v>6</v>
      </c>
      <c r="P807" s="76"/>
      <c r="Q807" s="410"/>
    </row>
    <row r="808" spans="1:17" ht="31.35" customHeight="1" thickBot="1" x14ac:dyDescent="0.35">
      <c r="A808" s="834"/>
      <c r="B808" s="842"/>
      <c r="C808" s="837"/>
      <c r="D808" s="579" t="s">
        <v>80</v>
      </c>
      <c r="E808" s="103"/>
      <c r="F808" s="104">
        <f t="shared" si="299"/>
        <v>0</v>
      </c>
      <c r="G808" s="105" t="s">
        <v>75</v>
      </c>
      <c r="H808" s="92" t="s">
        <v>75</v>
      </c>
      <c r="I808" s="106" t="s">
        <v>75</v>
      </c>
      <c r="J808" s="103" t="s">
        <v>75</v>
      </c>
      <c r="K808" s="92" t="s">
        <v>77</v>
      </c>
      <c r="L808" s="106" t="s">
        <v>77</v>
      </c>
      <c r="M808" s="103"/>
      <c r="N808" s="92"/>
      <c r="O808" s="92"/>
      <c r="P808" s="92"/>
      <c r="Q808" s="580"/>
    </row>
    <row r="809" spans="1:17" ht="31.35" customHeight="1" x14ac:dyDescent="0.3">
      <c r="A809" s="834"/>
      <c r="B809" s="840" t="s">
        <v>378</v>
      </c>
      <c r="C809" s="735" t="s">
        <v>379</v>
      </c>
      <c r="D809" s="51" t="s">
        <v>74</v>
      </c>
      <c r="E809" s="211"/>
      <c r="F809" s="68">
        <f t="shared" ref="F809:F810" si="300">SUM(J809:L809)</f>
        <v>0</v>
      </c>
      <c r="G809" s="211" t="s">
        <v>371</v>
      </c>
      <c r="H809" s="55" t="s">
        <v>371</v>
      </c>
      <c r="I809" s="70" t="s">
        <v>371</v>
      </c>
      <c r="J809" s="67"/>
      <c r="K809" s="55"/>
      <c r="L809" s="70"/>
      <c r="M809" s="67" t="s">
        <v>371</v>
      </c>
      <c r="N809" s="55" t="s">
        <v>371</v>
      </c>
      <c r="O809" s="55" t="s">
        <v>371</v>
      </c>
      <c r="P809" s="55" t="s">
        <v>371</v>
      </c>
      <c r="Q809" s="438" t="s">
        <v>371</v>
      </c>
    </row>
    <row r="810" spans="1:17" ht="31.35" customHeight="1" x14ac:dyDescent="0.3">
      <c r="A810" s="834"/>
      <c r="B810" s="841"/>
      <c r="C810" s="836"/>
      <c r="D810" s="72" t="s">
        <v>76</v>
      </c>
      <c r="E810" s="212"/>
      <c r="F810" s="83">
        <f t="shared" si="300"/>
        <v>0</v>
      </c>
      <c r="G810" s="212" t="s">
        <v>371</v>
      </c>
      <c r="H810" s="75" t="s">
        <v>371</v>
      </c>
      <c r="I810" s="85" t="s">
        <v>371</v>
      </c>
      <c r="J810" s="82"/>
      <c r="K810" s="75"/>
      <c r="L810" s="85"/>
      <c r="M810" s="82" t="s">
        <v>371</v>
      </c>
      <c r="N810" s="75" t="s">
        <v>371</v>
      </c>
      <c r="O810" s="75" t="s">
        <v>371</v>
      </c>
      <c r="P810" s="75" t="s">
        <v>371</v>
      </c>
      <c r="Q810" s="410" t="s">
        <v>371</v>
      </c>
    </row>
    <row r="811" spans="1:17" ht="31.35" customHeight="1" x14ac:dyDescent="0.3">
      <c r="A811" s="834"/>
      <c r="B811" s="841"/>
      <c r="C811" s="836"/>
      <c r="D811" s="72" t="s">
        <v>78</v>
      </c>
      <c r="E811" s="212"/>
      <c r="F811" s="83">
        <f>SUM(G811:I811)</f>
        <v>0</v>
      </c>
      <c r="G811" s="212"/>
      <c r="H811" s="75"/>
      <c r="I811" s="85"/>
      <c r="J811" s="82"/>
      <c r="K811" s="75"/>
      <c r="L811" s="85"/>
      <c r="M811" s="82"/>
      <c r="N811" s="75"/>
      <c r="O811" s="75"/>
      <c r="P811" s="75"/>
      <c r="Q811" s="410"/>
    </row>
    <row r="812" spans="1:17" ht="31.35" customHeight="1" x14ac:dyDescent="0.3">
      <c r="A812" s="834"/>
      <c r="B812" s="841"/>
      <c r="C812" s="836"/>
      <c r="D812" s="72" t="s">
        <v>79</v>
      </c>
      <c r="E812" s="212">
        <v>100</v>
      </c>
      <c r="F812" s="83">
        <f t="shared" ref="F812:F813" si="301">SUM(M812:Q812)</f>
        <v>2</v>
      </c>
      <c r="G812" s="212" t="s">
        <v>371</v>
      </c>
      <c r="H812" s="75" t="s">
        <v>371</v>
      </c>
      <c r="I812" s="85" t="s">
        <v>371</v>
      </c>
      <c r="J812" s="82" t="s">
        <v>371</v>
      </c>
      <c r="K812" s="75" t="s">
        <v>371</v>
      </c>
      <c r="L812" s="85" t="s">
        <v>371</v>
      </c>
      <c r="M812" s="82"/>
      <c r="N812" s="75"/>
      <c r="O812" s="75">
        <v>2</v>
      </c>
      <c r="P812" s="75"/>
      <c r="Q812" s="410"/>
    </row>
    <row r="813" spans="1:17" ht="31.35" customHeight="1" thickBot="1" x14ac:dyDescent="0.35">
      <c r="A813" s="835"/>
      <c r="B813" s="842"/>
      <c r="C813" s="837"/>
      <c r="D813" s="579" t="s">
        <v>80</v>
      </c>
      <c r="E813" s="581"/>
      <c r="F813" s="582">
        <f t="shared" si="301"/>
        <v>0</v>
      </c>
      <c r="G813" s="105"/>
      <c r="H813" s="92"/>
      <c r="I813" s="106"/>
      <c r="J813" s="103"/>
      <c r="K813" s="92"/>
      <c r="L813" s="106"/>
      <c r="M813" s="103"/>
      <c r="N813" s="92"/>
      <c r="O813" s="92"/>
      <c r="P813" s="92"/>
      <c r="Q813" s="580"/>
    </row>
    <row r="814" spans="1:17" ht="31.35" customHeight="1" x14ac:dyDescent="0.3">
      <c r="A814" s="713" t="s">
        <v>380</v>
      </c>
      <c r="B814" s="840" t="s">
        <v>381</v>
      </c>
      <c r="C814" s="671" t="s">
        <v>382</v>
      </c>
      <c r="D814" s="51" t="s">
        <v>74</v>
      </c>
      <c r="E814" s="211">
        <v>8.5299999999999994</v>
      </c>
      <c r="F814" s="68">
        <f t="shared" ref="F814:F815" si="302">SUM(J814:L814)</f>
        <v>49</v>
      </c>
      <c r="G814" s="211" t="s">
        <v>75</v>
      </c>
      <c r="H814" s="55" t="s">
        <v>75</v>
      </c>
      <c r="I814" s="70" t="s">
        <v>75</v>
      </c>
      <c r="J814" s="67">
        <v>19</v>
      </c>
      <c r="K814" s="55">
        <v>30</v>
      </c>
      <c r="L814" s="70"/>
      <c r="M814" s="67" t="s">
        <v>75</v>
      </c>
      <c r="N814" s="55" t="s">
        <v>75</v>
      </c>
      <c r="O814" s="55" t="s">
        <v>75</v>
      </c>
      <c r="P814" s="55" t="s">
        <v>75</v>
      </c>
      <c r="Q814" s="438" t="s">
        <v>75</v>
      </c>
    </row>
    <row r="815" spans="1:17" ht="31.35" customHeight="1" x14ac:dyDescent="0.3">
      <c r="A815" s="834"/>
      <c r="B815" s="841"/>
      <c r="C815" s="843"/>
      <c r="D815" s="72" t="s">
        <v>76</v>
      </c>
      <c r="E815" s="212"/>
      <c r="F815" s="83">
        <f t="shared" si="302"/>
        <v>0</v>
      </c>
      <c r="G815" s="212" t="s">
        <v>77</v>
      </c>
      <c r="H815" s="75" t="s">
        <v>77</v>
      </c>
      <c r="I815" s="85" t="s">
        <v>77</v>
      </c>
      <c r="J815" s="82"/>
      <c r="K815" s="75"/>
      <c r="L815" s="85"/>
      <c r="M815" s="82" t="s">
        <v>75</v>
      </c>
      <c r="N815" s="75" t="s">
        <v>75</v>
      </c>
      <c r="O815" s="75" t="s">
        <v>75</v>
      </c>
      <c r="P815" s="75" t="s">
        <v>75</v>
      </c>
      <c r="Q815" s="410" t="s">
        <v>75</v>
      </c>
    </row>
    <row r="816" spans="1:17" ht="31.35" customHeight="1" x14ac:dyDescent="0.3">
      <c r="A816" s="834"/>
      <c r="B816" s="841"/>
      <c r="C816" s="843"/>
      <c r="D816" s="72" t="s">
        <v>78</v>
      </c>
      <c r="E816" s="212"/>
      <c r="F816" s="83">
        <f>SUM(G816:I816)</f>
        <v>0</v>
      </c>
      <c r="G816" s="212"/>
      <c r="H816" s="75"/>
      <c r="I816" s="85"/>
      <c r="J816" s="82" t="s">
        <v>75</v>
      </c>
      <c r="K816" s="75" t="s">
        <v>75</v>
      </c>
      <c r="L816" s="85" t="s">
        <v>75</v>
      </c>
      <c r="M816" s="82" t="s">
        <v>75</v>
      </c>
      <c r="N816" s="75" t="s">
        <v>75</v>
      </c>
      <c r="O816" s="75" t="s">
        <v>75</v>
      </c>
      <c r="P816" s="75" t="s">
        <v>75</v>
      </c>
      <c r="Q816" s="410" t="s">
        <v>75</v>
      </c>
    </row>
    <row r="817" spans="1:17" ht="31.35" customHeight="1" x14ac:dyDescent="0.3">
      <c r="A817" s="834"/>
      <c r="B817" s="841"/>
      <c r="C817" s="843"/>
      <c r="D817" s="72" t="s">
        <v>79</v>
      </c>
      <c r="E817" s="212">
        <v>68.650000000000006</v>
      </c>
      <c r="F817" s="83">
        <f t="shared" ref="F817:F818" si="303">SUM(M817:Q817)</f>
        <v>139</v>
      </c>
      <c r="G817" s="212" t="s">
        <v>77</v>
      </c>
      <c r="H817" s="75" t="s">
        <v>77</v>
      </c>
      <c r="I817" s="85" t="s">
        <v>77</v>
      </c>
      <c r="J817" s="82" t="s">
        <v>75</v>
      </c>
      <c r="K817" s="75" t="s">
        <v>75</v>
      </c>
      <c r="L817" s="85" t="s">
        <v>75</v>
      </c>
      <c r="M817" s="82">
        <v>48</v>
      </c>
      <c r="N817" s="75">
        <v>43</v>
      </c>
      <c r="O817" s="75">
        <v>35</v>
      </c>
      <c r="P817" s="75">
        <v>13</v>
      </c>
      <c r="Q817" s="410"/>
    </row>
    <row r="818" spans="1:17" ht="31.35" customHeight="1" thickBot="1" x14ac:dyDescent="0.35">
      <c r="A818" s="835"/>
      <c r="B818" s="842"/>
      <c r="C818" s="844"/>
      <c r="D818" s="579" t="s">
        <v>80</v>
      </c>
      <c r="E818" s="105"/>
      <c r="F818" s="83">
        <f t="shared" si="303"/>
        <v>0</v>
      </c>
      <c r="G818" s="105" t="s">
        <v>75</v>
      </c>
      <c r="H818" s="92" t="s">
        <v>75</v>
      </c>
      <c r="I818" s="106" t="s">
        <v>75</v>
      </c>
      <c r="J818" s="103" t="s">
        <v>75</v>
      </c>
      <c r="K818" s="92" t="s">
        <v>77</v>
      </c>
      <c r="L818" s="106" t="s">
        <v>77</v>
      </c>
      <c r="M818" s="103"/>
      <c r="N818" s="92"/>
      <c r="O818" s="92"/>
      <c r="P818" s="92"/>
      <c r="Q818" s="580"/>
    </row>
    <row r="819" spans="1:17" ht="31.35" customHeight="1" x14ac:dyDescent="0.3">
      <c r="A819" s="713" t="s">
        <v>383</v>
      </c>
      <c r="B819" s="840" t="s">
        <v>384</v>
      </c>
      <c r="C819" s="671" t="s">
        <v>385</v>
      </c>
      <c r="D819" s="51" t="s">
        <v>74</v>
      </c>
      <c r="E819" s="67">
        <v>14.3</v>
      </c>
      <c r="F819" s="83">
        <f t="shared" ref="F819:F820" si="304">SUM(J819:L819)</f>
        <v>14</v>
      </c>
      <c r="G819" s="211" t="s">
        <v>75</v>
      </c>
      <c r="H819" s="55" t="s">
        <v>75</v>
      </c>
      <c r="I819" s="70" t="s">
        <v>75</v>
      </c>
      <c r="J819" s="67"/>
      <c r="K819" s="55">
        <v>12</v>
      </c>
      <c r="L819" s="70">
        <v>2</v>
      </c>
      <c r="M819" s="67" t="s">
        <v>75</v>
      </c>
      <c r="N819" s="55" t="s">
        <v>75</v>
      </c>
      <c r="O819" s="55" t="s">
        <v>75</v>
      </c>
      <c r="P819" s="55" t="s">
        <v>75</v>
      </c>
      <c r="Q819" s="438" t="s">
        <v>75</v>
      </c>
    </row>
    <row r="820" spans="1:17" ht="31.35" customHeight="1" x14ac:dyDescent="0.3">
      <c r="A820" s="834"/>
      <c r="B820" s="841"/>
      <c r="C820" s="843"/>
      <c r="D820" s="72" t="s">
        <v>76</v>
      </c>
      <c r="E820" s="82"/>
      <c r="F820" s="83">
        <f t="shared" si="304"/>
        <v>0</v>
      </c>
      <c r="G820" s="212" t="s">
        <v>77</v>
      </c>
      <c r="H820" s="75" t="s">
        <v>77</v>
      </c>
      <c r="I820" s="85" t="s">
        <v>77</v>
      </c>
      <c r="J820" s="82"/>
      <c r="K820" s="75"/>
      <c r="L820" s="85"/>
      <c r="M820" s="82" t="s">
        <v>75</v>
      </c>
      <c r="N820" s="75" t="s">
        <v>75</v>
      </c>
      <c r="O820" s="75" t="s">
        <v>75</v>
      </c>
      <c r="P820" s="75" t="s">
        <v>75</v>
      </c>
      <c r="Q820" s="410" t="s">
        <v>75</v>
      </c>
    </row>
    <row r="821" spans="1:17" ht="31.35" customHeight="1" x14ac:dyDescent="0.3">
      <c r="A821" s="834"/>
      <c r="B821" s="841"/>
      <c r="C821" s="843"/>
      <c r="D821" s="72" t="s">
        <v>78</v>
      </c>
      <c r="E821" s="82"/>
      <c r="F821" s="83">
        <f>SUM(G821:I821)</f>
        <v>0</v>
      </c>
      <c r="G821" s="212"/>
      <c r="H821" s="75"/>
      <c r="I821" s="85"/>
      <c r="J821" s="82" t="s">
        <v>75</v>
      </c>
      <c r="K821" s="75" t="s">
        <v>75</v>
      </c>
      <c r="L821" s="85" t="s">
        <v>75</v>
      </c>
      <c r="M821" s="82" t="s">
        <v>75</v>
      </c>
      <c r="N821" s="75" t="s">
        <v>75</v>
      </c>
      <c r="O821" s="75" t="s">
        <v>75</v>
      </c>
      <c r="P821" s="75" t="s">
        <v>75</v>
      </c>
      <c r="Q821" s="410" t="s">
        <v>75</v>
      </c>
    </row>
    <row r="822" spans="1:17" ht="31.35" customHeight="1" x14ac:dyDescent="0.3">
      <c r="A822" s="834"/>
      <c r="B822" s="841"/>
      <c r="C822" s="843"/>
      <c r="D822" s="72" t="s">
        <v>79</v>
      </c>
      <c r="E822" s="82">
        <v>101.4</v>
      </c>
      <c r="F822" s="83">
        <f t="shared" ref="F822:F823" si="305">SUM(M822:Q822)</f>
        <v>296</v>
      </c>
      <c r="G822" s="212" t="s">
        <v>77</v>
      </c>
      <c r="H822" s="75" t="s">
        <v>77</v>
      </c>
      <c r="I822" s="85" t="s">
        <v>77</v>
      </c>
      <c r="J822" s="82" t="s">
        <v>75</v>
      </c>
      <c r="K822" s="75" t="s">
        <v>75</v>
      </c>
      <c r="L822" s="85" t="s">
        <v>75</v>
      </c>
      <c r="M822" s="578">
        <v>16</v>
      </c>
      <c r="N822" s="76">
        <v>56</v>
      </c>
      <c r="O822" s="76">
        <v>148</v>
      </c>
      <c r="P822" s="76">
        <v>67</v>
      </c>
      <c r="Q822" s="410">
        <v>9</v>
      </c>
    </row>
    <row r="823" spans="1:17" ht="31.35" customHeight="1" thickBot="1" x14ac:dyDescent="0.35">
      <c r="A823" s="834"/>
      <c r="B823" s="842"/>
      <c r="C823" s="844"/>
      <c r="D823" s="579" t="s">
        <v>80</v>
      </c>
      <c r="E823" s="103"/>
      <c r="F823" s="104">
        <f t="shared" si="305"/>
        <v>0</v>
      </c>
      <c r="G823" s="105" t="s">
        <v>75</v>
      </c>
      <c r="H823" s="92" t="s">
        <v>75</v>
      </c>
      <c r="I823" s="106" t="s">
        <v>75</v>
      </c>
      <c r="J823" s="103" t="s">
        <v>75</v>
      </c>
      <c r="K823" s="92" t="s">
        <v>77</v>
      </c>
      <c r="L823" s="106" t="s">
        <v>77</v>
      </c>
      <c r="M823" s="103"/>
      <c r="N823" s="92"/>
      <c r="O823" s="92"/>
      <c r="P823" s="92"/>
      <c r="Q823" s="580"/>
    </row>
    <row r="824" spans="1:17" ht="31.35" customHeight="1" x14ac:dyDescent="0.3">
      <c r="A824" s="834"/>
      <c r="B824" s="840" t="s">
        <v>386</v>
      </c>
      <c r="C824" s="671" t="s">
        <v>387</v>
      </c>
      <c r="D824" s="51" t="s">
        <v>74</v>
      </c>
      <c r="E824" s="211"/>
      <c r="F824" s="68">
        <f t="shared" ref="F824:F825" si="306">SUM(J824:L824)</f>
        <v>0</v>
      </c>
      <c r="G824" s="211" t="s">
        <v>75</v>
      </c>
      <c r="H824" s="55" t="s">
        <v>75</v>
      </c>
      <c r="I824" s="70" t="s">
        <v>75</v>
      </c>
      <c r="J824" s="67"/>
      <c r="K824" s="55"/>
      <c r="L824" s="70"/>
      <c r="M824" s="67" t="s">
        <v>75</v>
      </c>
      <c r="N824" s="55" t="s">
        <v>75</v>
      </c>
      <c r="O824" s="55" t="s">
        <v>75</v>
      </c>
      <c r="P824" s="55" t="s">
        <v>75</v>
      </c>
      <c r="Q824" s="438" t="s">
        <v>75</v>
      </c>
    </row>
    <row r="825" spans="1:17" ht="31.35" customHeight="1" x14ac:dyDescent="0.3">
      <c r="A825" s="834"/>
      <c r="B825" s="841"/>
      <c r="C825" s="843"/>
      <c r="D825" s="72" t="s">
        <v>76</v>
      </c>
      <c r="E825" s="212"/>
      <c r="F825" s="83">
        <f t="shared" si="306"/>
        <v>0</v>
      </c>
      <c r="G825" s="212" t="s">
        <v>77</v>
      </c>
      <c r="H825" s="75" t="s">
        <v>77</v>
      </c>
      <c r="I825" s="85" t="s">
        <v>77</v>
      </c>
      <c r="J825" s="82"/>
      <c r="K825" s="75"/>
      <c r="L825" s="85"/>
      <c r="M825" s="82" t="s">
        <v>75</v>
      </c>
      <c r="N825" s="75" t="s">
        <v>75</v>
      </c>
      <c r="O825" s="75" t="s">
        <v>75</v>
      </c>
      <c r="P825" s="75" t="s">
        <v>75</v>
      </c>
      <c r="Q825" s="410" t="s">
        <v>75</v>
      </c>
    </row>
    <row r="826" spans="1:17" ht="31.35" customHeight="1" x14ac:dyDescent="0.3">
      <c r="A826" s="834"/>
      <c r="B826" s="841"/>
      <c r="C826" s="843"/>
      <c r="D826" s="72" t="s">
        <v>78</v>
      </c>
      <c r="E826" s="212"/>
      <c r="F826" s="83">
        <f>SUM(G826:I826)</f>
        <v>0</v>
      </c>
      <c r="G826" s="212"/>
      <c r="H826" s="75"/>
      <c r="I826" s="85"/>
      <c r="J826" s="82" t="s">
        <v>75</v>
      </c>
      <c r="K826" s="75" t="s">
        <v>75</v>
      </c>
      <c r="L826" s="85" t="s">
        <v>75</v>
      </c>
      <c r="M826" s="82" t="s">
        <v>75</v>
      </c>
      <c r="N826" s="75" t="s">
        <v>75</v>
      </c>
      <c r="O826" s="75" t="s">
        <v>75</v>
      </c>
      <c r="P826" s="75" t="s">
        <v>75</v>
      </c>
      <c r="Q826" s="410" t="s">
        <v>75</v>
      </c>
    </row>
    <row r="827" spans="1:17" ht="31.35" customHeight="1" x14ac:dyDescent="0.3">
      <c r="A827" s="834"/>
      <c r="B827" s="841"/>
      <c r="C827" s="843"/>
      <c r="D827" s="72" t="s">
        <v>79</v>
      </c>
      <c r="E827" s="212">
        <v>137</v>
      </c>
      <c r="F827" s="83">
        <f t="shared" ref="F827:F828" si="307">SUM(M827:Q827)</f>
        <v>11</v>
      </c>
      <c r="G827" s="212" t="s">
        <v>77</v>
      </c>
      <c r="H827" s="75" t="s">
        <v>77</v>
      </c>
      <c r="I827" s="85" t="s">
        <v>77</v>
      </c>
      <c r="J827" s="82" t="s">
        <v>75</v>
      </c>
      <c r="K827" s="75" t="s">
        <v>75</v>
      </c>
      <c r="L827" s="85" t="s">
        <v>75</v>
      </c>
      <c r="M827" s="82"/>
      <c r="N827" s="75"/>
      <c r="O827" s="75">
        <v>5</v>
      </c>
      <c r="P827" s="75">
        <v>3</v>
      </c>
      <c r="Q827" s="410">
        <v>3</v>
      </c>
    </row>
    <row r="828" spans="1:17" ht="31.35" customHeight="1" thickBot="1" x14ac:dyDescent="0.35">
      <c r="A828" s="834"/>
      <c r="B828" s="842"/>
      <c r="C828" s="844"/>
      <c r="D828" s="579" t="s">
        <v>80</v>
      </c>
      <c r="E828" s="581"/>
      <c r="F828" s="582">
        <f t="shared" si="307"/>
        <v>0</v>
      </c>
      <c r="G828" s="105" t="s">
        <v>75</v>
      </c>
      <c r="H828" s="92" t="s">
        <v>75</v>
      </c>
      <c r="I828" s="106" t="s">
        <v>75</v>
      </c>
      <c r="J828" s="103" t="s">
        <v>75</v>
      </c>
      <c r="K828" s="92" t="s">
        <v>77</v>
      </c>
      <c r="L828" s="106" t="s">
        <v>77</v>
      </c>
      <c r="M828" s="103"/>
      <c r="N828" s="92"/>
      <c r="O828" s="92"/>
      <c r="P828" s="92"/>
      <c r="Q828" s="580"/>
    </row>
    <row r="829" spans="1:17" ht="31.35" customHeight="1" x14ac:dyDescent="0.3">
      <c r="A829" s="834"/>
      <c r="B829" s="840" t="s">
        <v>388</v>
      </c>
      <c r="C829" s="671" t="s">
        <v>389</v>
      </c>
      <c r="D829" s="51" t="s">
        <v>74</v>
      </c>
      <c r="E829" s="211"/>
      <c r="F829" s="68">
        <f t="shared" ref="F829:F830" si="308">SUM(J829:L829)</f>
        <v>0</v>
      </c>
      <c r="G829" s="211" t="s">
        <v>75</v>
      </c>
      <c r="H829" s="55" t="s">
        <v>75</v>
      </c>
      <c r="I829" s="70" t="s">
        <v>75</v>
      </c>
      <c r="J829" s="67"/>
      <c r="K829" s="55"/>
      <c r="L829" s="70"/>
      <c r="M829" s="67" t="s">
        <v>75</v>
      </c>
      <c r="N829" s="55" t="s">
        <v>75</v>
      </c>
      <c r="O829" s="55" t="s">
        <v>75</v>
      </c>
      <c r="P829" s="55" t="s">
        <v>75</v>
      </c>
      <c r="Q829" s="438" t="s">
        <v>75</v>
      </c>
    </row>
    <row r="830" spans="1:17" ht="31.35" customHeight="1" x14ac:dyDescent="0.3">
      <c r="A830" s="834"/>
      <c r="B830" s="841"/>
      <c r="C830" s="843"/>
      <c r="D830" s="72" t="s">
        <v>76</v>
      </c>
      <c r="E830" s="212"/>
      <c r="F830" s="83">
        <f t="shared" si="308"/>
        <v>0</v>
      </c>
      <c r="G830" s="212" t="s">
        <v>77</v>
      </c>
      <c r="H830" s="75" t="s">
        <v>77</v>
      </c>
      <c r="I830" s="85" t="s">
        <v>77</v>
      </c>
      <c r="J830" s="82"/>
      <c r="K830" s="75"/>
      <c r="L830" s="85"/>
      <c r="M830" s="82" t="s">
        <v>75</v>
      </c>
      <c r="N830" s="75" t="s">
        <v>75</v>
      </c>
      <c r="O830" s="75" t="s">
        <v>75</v>
      </c>
      <c r="P830" s="75" t="s">
        <v>75</v>
      </c>
      <c r="Q830" s="410" t="s">
        <v>75</v>
      </c>
    </row>
    <row r="831" spans="1:17" ht="31.35" customHeight="1" x14ac:dyDescent="0.3">
      <c r="A831" s="834"/>
      <c r="B831" s="841"/>
      <c r="C831" s="843"/>
      <c r="D831" s="72" t="s">
        <v>78</v>
      </c>
      <c r="E831" s="212"/>
      <c r="F831" s="83">
        <f>SUM(G831:I831)</f>
        <v>0</v>
      </c>
      <c r="G831" s="212"/>
      <c r="H831" s="75"/>
      <c r="I831" s="85"/>
      <c r="J831" s="82" t="s">
        <v>75</v>
      </c>
      <c r="K831" s="75" t="s">
        <v>75</v>
      </c>
      <c r="L831" s="85" t="s">
        <v>75</v>
      </c>
      <c r="M831" s="82" t="s">
        <v>75</v>
      </c>
      <c r="N831" s="75" t="s">
        <v>75</v>
      </c>
      <c r="O831" s="75" t="s">
        <v>75</v>
      </c>
      <c r="P831" s="75" t="s">
        <v>75</v>
      </c>
      <c r="Q831" s="410" t="s">
        <v>75</v>
      </c>
    </row>
    <row r="832" spans="1:17" ht="31.35" customHeight="1" x14ac:dyDescent="0.3">
      <c r="A832" s="834"/>
      <c r="B832" s="841"/>
      <c r="C832" s="843"/>
      <c r="D832" s="72" t="s">
        <v>79</v>
      </c>
      <c r="E832" s="212">
        <v>150</v>
      </c>
      <c r="F832" s="83">
        <f t="shared" ref="F832:F833" si="309">SUM(M832:Q832)</f>
        <v>5</v>
      </c>
      <c r="G832" s="212" t="s">
        <v>77</v>
      </c>
      <c r="H832" s="75" t="s">
        <v>77</v>
      </c>
      <c r="I832" s="85" t="s">
        <v>77</v>
      </c>
      <c r="J832" s="82" t="s">
        <v>75</v>
      </c>
      <c r="K832" s="75" t="s">
        <v>75</v>
      </c>
      <c r="L832" s="85" t="s">
        <v>75</v>
      </c>
      <c r="M832" s="82"/>
      <c r="N832" s="75"/>
      <c r="O832" s="75"/>
      <c r="P832" s="75">
        <v>5</v>
      </c>
      <c r="Q832" s="410"/>
    </row>
    <row r="833" spans="1:17" ht="31.35" customHeight="1" thickBot="1" x14ac:dyDescent="0.35">
      <c r="A833" s="834"/>
      <c r="B833" s="842"/>
      <c r="C833" s="844"/>
      <c r="D833" s="579" t="s">
        <v>80</v>
      </c>
      <c r="E833" s="105"/>
      <c r="F833" s="104">
        <f t="shared" si="309"/>
        <v>0</v>
      </c>
      <c r="G833" s="105" t="s">
        <v>75</v>
      </c>
      <c r="H833" s="92" t="s">
        <v>75</v>
      </c>
      <c r="I833" s="106" t="s">
        <v>75</v>
      </c>
      <c r="J833" s="103" t="s">
        <v>75</v>
      </c>
      <c r="K833" s="92" t="s">
        <v>77</v>
      </c>
      <c r="L833" s="106" t="s">
        <v>77</v>
      </c>
      <c r="M833" s="103"/>
      <c r="N833" s="92"/>
      <c r="O833" s="92"/>
      <c r="P833" s="92"/>
      <c r="Q833" s="580"/>
    </row>
    <row r="834" spans="1:17" ht="31.35" customHeight="1" x14ac:dyDescent="0.3">
      <c r="A834" s="834"/>
      <c r="B834" s="840" t="s">
        <v>390</v>
      </c>
      <c r="C834" s="671" t="s">
        <v>391</v>
      </c>
      <c r="D834" s="51" t="s">
        <v>74</v>
      </c>
      <c r="E834" s="67"/>
      <c r="F834" s="68">
        <f t="shared" ref="F834:F835" si="310">SUM(J834:L834)</f>
        <v>0</v>
      </c>
      <c r="G834" s="211" t="s">
        <v>75</v>
      </c>
      <c r="H834" s="55" t="s">
        <v>75</v>
      </c>
      <c r="I834" s="70" t="s">
        <v>75</v>
      </c>
      <c r="J834" s="67"/>
      <c r="K834" s="55"/>
      <c r="L834" s="70"/>
      <c r="M834" s="67" t="s">
        <v>75</v>
      </c>
      <c r="N834" s="55" t="s">
        <v>75</v>
      </c>
      <c r="O834" s="55" t="s">
        <v>75</v>
      </c>
      <c r="P834" s="55" t="s">
        <v>75</v>
      </c>
      <c r="Q834" s="438" t="s">
        <v>75</v>
      </c>
    </row>
    <row r="835" spans="1:17" ht="31.35" customHeight="1" x14ac:dyDescent="0.3">
      <c r="A835" s="834"/>
      <c r="B835" s="841"/>
      <c r="C835" s="843"/>
      <c r="D835" s="72" t="s">
        <v>76</v>
      </c>
      <c r="E835" s="82"/>
      <c r="F835" s="83">
        <f t="shared" si="310"/>
        <v>0</v>
      </c>
      <c r="G835" s="212" t="s">
        <v>77</v>
      </c>
      <c r="H835" s="75" t="s">
        <v>77</v>
      </c>
      <c r="I835" s="85" t="s">
        <v>77</v>
      </c>
      <c r="J835" s="82"/>
      <c r="K835" s="75"/>
      <c r="L835" s="85"/>
      <c r="M835" s="82" t="s">
        <v>75</v>
      </c>
      <c r="N835" s="75" t="s">
        <v>75</v>
      </c>
      <c r="O835" s="75" t="s">
        <v>75</v>
      </c>
      <c r="P835" s="75" t="s">
        <v>75</v>
      </c>
      <c r="Q835" s="410" t="s">
        <v>75</v>
      </c>
    </row>
    <row r="836" spans="1:17" ht="31.35" customHeight="1" x14ac:dyDescent="0.3">
      <c r="A836" s="834"/>
      <c r="B836" s="841"/>
      <c r="C836" s="843"/>
      <c r="D836" s="72" t="s">
        <v>78</v>
      </c>
      <c r="E836" s="82"/>
      <c r="F836" s="83">
        <f>SUM(G836:I836)</f>
        <v>0</v>
      </c>
      <c r="G836" s="212"/>
      <c r="H836" s="75"/>
      <c r="I836" s="85"/>
      <c r="J836" s="82" t="s">
        <v>75</v>
      </c>
      <c r="K836" s="75" t="s">
        <v>75</v>
      </c>
      <c r="L836" s="85" t="s">
        <v>75</v>
      </c>
      <c r="M836" s="82" t="s">
        <v>75</v>
      </c>
      <c r="N836" s="75" t="s">
        <v>75</v>
      </c>
      <c r="O836" s="75" t="s">
        <v>75</v>
      </c>
      <c r="P836" s="75" t="s">
        <v>75</v>
      </c>
      <c r="Q836" s="410" t="s">
        <v>75</v>
      </c>
    </row>
    <row r="837" spans="1:17" ht="31.35" customHeight="1" x14ac:dyDescent="0.3">
      <c r="A837" s="834"/>
      <c r="B837" s="841"/>
      <c r="C837" s="843"/>
      <c r="D837" s="72" t="s">
        <v>79</v>
      </c>
      <c r="E837" s="82">
        <v>71</v>
      </c>
      <c r="F837" s="83">
        <f t="shared" ref="F837:F838" si="311">SUM(M837:Q837)</f>
        <v>4</v>
      </c>
      <c r="G837" s="212" t="s">
        <v>77</v>
      </c>
      <c r="H837" s="75" t="s">
        <v>77</v>
      </c>
      <c r="I837" s="85" t="s">
        <v>77</v>
      </c>
      <c r="J837" s="82" t="s">
        <v>75</v>
      </c>
      <c r="K837" s="75" t="s">
        <v>75</v>
      </c>
      <c r="L837" s="85" t="s">
        <v>75</v>
      </c>
      <c r="M837" s="578">
        <v>1</v>
      </c>
      <c r="N837" s="76">
        <v>2</v>
      </c>
      <c r="O837" s="76">
        <v>1</v>
      </c>
      <c r="P837" s="76"/>
      <c r="Q837" s="410"/>
    </row>
    <row r="838" spans="1:17" ht="31.35" customHeight="1" thickBot="1" x14ac:dyDescent="0.35">
      <c r="A838" s="834"/>
      <c r="B838" s="842"/>
      <c r="C838" s="844"/>
      <c r="D838" s="579" t="s">
        <v>80</v>
      </c>
      <c r="E838" s="103"/>
      <c r="F838" s="104">
        <f t="shared" si="311"/>
        <v>0</v>
      </c>
      <c r="G838" s="105" t="s">
        <v>75</v>
      </c>
      <c r="H838" s="92" t="s">
        <v>75</v>
      </c>
      <c r="I838" s="106" t="s">
        <v>75</v>
      </c>
      <c r="J838" s="103" t="s">
        <v>75</v>
      </c>
      <c r="K838" s="92" t="s">
        <v>77</v>
      </c>
      <c r="L838" s="106" t="s">
        <v>77</v>
      </c>
      <c r="M838" s="103"/>
      <c r="N838" s="92"/>
      <c r="O838" s="92"/>
      <c r="P838" s="92"/>
      <c r="Q838" s="580"/>
    </row>
    <row r="839" spans="1:17" ht="31.35" customHeight="1" x14ac:dyDescent="0.3">
      <c r="A839" s="834"/>
      <c r="B839" s="840" t="s">
        <v>392</v>
      </c>
      <c r="C839" s="671" t="s">
        <v>393</v>
      </c>
      <c r="D839" s="51" t="s">
        <v>74</v>
      </c>
      <c r="E839" s="211"/>
      <c r="F839" s="68">
        <f t="shared" ref="F839:F840" si="312">SUM(J839:L839)</f>
        <v>0</v>
      </c>
      <c r="G839" s="211" t="s">
        <v>75</v>
      </c>
      <c r="H839" s="55" t="s">
        <v>75</v>
      </c>
      <c r="I839" s="70" t="s">
        <v>75</v>
      </c>
      <c r="J839" s="67"/>
      <c r="K839" s="55"/>
      <c r="L839" s="70"/>
      <c r="M839" s="67" t="s">
        <v>75</v>
      </c>
      <c r="N839" s="55" t="s">
        <v>75</v>
      </c>
      <c r="O839" s="55" t="s">
        <v>75</v>
      </c>
      <c r="P839" s="55" t="s">
        <v>75</v>
      </c>
      <c r="Q839" s="438" t="s">
        <v>75</v>
      </c>
    </row>
    <row r="840" spans="1:17" ht="31.35" customHeight="1" x14ac:dyDescent="0.3">
      <c r="A840" s="834"/>
      <c r="B840" s="841"/>
      <c r="C840" s="843"/>
      <c r="D840" s="72" t="s">
        <v>76</v>
      </c>
      <c r="E840" s="212"/>
      <c r="F840" s="83">
        <f t="shared" si="312"/>
        <v>0</v>
      </c>
      <c r="G840" s="212" t="s">
        <v>77</v>
      </c>
      <c r="H840" s="75" t="s">
        <v>77</v>
      </c>
      <c r="I840" s="85" t="s">
        <v>77</v>
      </c>
      <c r="J840" s="82"/>
      <c r="K840" s="75"/>
      <c r="L840" s="85"/>
      <c r="M840" s="82" t="s">
        <v>75</v>
      </c>
      <c r="N840" s="75" t="s">
        <v>75</v>
      </c>
      <c r="O840" s="75" t="s">
        <v>75</v>
      </c>
      <c r="P840" s="75" t="s">
        <v>75</v>
      </c>
      <c r="Q840" s="410" t="s">
        <v>75</v>
      </c>
    </row>
    <row r="841" spans="1:17" ht="31.35" customHeight="1" x14ac:dyDescent="0.3">
      <c r="A841" s="834"/>
      <c r="B841" s="841"/>
      <c r="C841" s="843"/>
      <c r="D841" s="72" t="s">
        <v>78</v>
      </c>
      <c r="E841" s="212"/>
      <c r="F841" s="83">
        <f>SUM(G841:I841)</f>
        <v>0</v>
      </c>
      <c r="G841" s="212"/>
      <c r="H841" s="75"/>
      <c r="I841" s="85"/>
      <c r="J841" s="82" t="s">
        <v>75</v>
      </c>
      <c r="K841" s="75" t="s">
        <v>75</v>
      </c>
      <c r="L841" s="85" t="s">
        <v>75</v>
      </c>
      <c r="M841" s="82" t="s">
        <v>75</v>
      </c>
      <c r="N841" s="75" t="s">
        <v>75</v>
      </c>
      <c r="O841" s="75" t="s">
        <v>75</v>
      </c>
      <c r="P841" s="75" t="s">
        <v>75</v>
      </c>
      <c r="Q841" s="410" t="s">
        <v>75</v>
      </c>
    </row>
    <row r="842" spans="1:17" ht="31.35" customHeight="1" x14ac:dyDescent="0.3">
      <c r="A842" s="834"/>
      <c r="B842" s="841"/>
      <c r="C842" s="843"/>
      <c r="D842" s="72" t="s">
        <v>79</v>
      </c>
      <c r="E842" s="212">
        <v>95.2</v>
      </c>
      <c r="F842" s="83">
        <f t="shared" ref="F842:F843" si="313">SUM(M842:Q842)</f>
        <v>26</v>
      </c>
      <c r="G842" s="212" t="s">
        <v>77</v>
      </c>
      <c r="H842" s="75" t="s">
        <v>77</v>
      </c>
      <c r="I842" s="85" t="s">
        <v>77</v>
      </c>
      <c r="J842" s="82" t="s">
        <v>75</v>
      </c>
      <c r="K842" s="75" t="s">
        <v>75</v>
      </c>
      <c r="L842" s="85" t="s">
        <v>75</v>
      </c>
      <c r="M842" s="82">
        <v>1</v>
      </c>
      <c r="N842" s="75">
        <v>5</v>
      </c>
      <c r="O842" s="75">
        <v>20</v>
      </c>
      <c r="P842" s="75"/>
      <c r="Q842" s="410"/>
    </row>
    <row r="843" spans="1:17" ht="31.35" customHeight="1" thickBot="1" x14ac:dyDescent="0.35">
      <c r="A843" s="834"/>
      <c r="B843" s="842"/>
      <c r="C843" s="844"/>
      <c r="D843" s="579" t="s">
        <v>80</v>
      </c>
      <c r="E843" s="581"/>
      <c r="F843" s="582">
        <f t="shared" si="313"/>
        <v>0</v>
      </c>
      <c r="G843" s="105" t="s">
        <v>75</v>
      </c>
      <c r="H843" s="92" t="s">
        <v>75</v>
      </c>
      <c r="I843" s="106" t="s">
        <v>75</v>
      </c>
      <c r="J843" s="103" t="s">
        <v>75</v>
      </c>
      <c r="K843" s="92" t="s">
        <v>77</v>
      </c>
      <c r="L843" s="106" t="s">
        <v>77</v>
      </c>
      <c r="M843" s="103"/>
      <c r="N843" s="92"/>
      <c r="O843" s="92"/>
      <c r="P843" s="92"/>
      <c r="Q843" s="580"/>
    </row>
    <row r="844" spans="1:17" ht="31.35" customHeight="1" x14ac:dyDescent="0.3">
      <c r="A844" s="834"/>
      <c r="B844" s="840" t="s">
        <v>394</v>
      </c>
      <c r="C844" s="671" t="s">
        <v>395</v>
      </c>
      <c r="D844" s="51" t="s">
        <v>74</v>
      </c>
      <c r="E844" s="211"/>
      <c r="F844" s="68">
        <f t="shared" ref="F844:F845" si="314">SUM(J844:L844)</f>
        <v>0</v>
      </c>
      <c r="G844" s="211" t="s">
        <v>75</v>
      </c>
      <c r="H844" s="55" t="s">
        <v>75</v>
      </c>
      <c r="I844" s="70" t="s">
        <v>75</v>
      </c>
      <c r="J844" s="67"/>
      <c r="K844" s="55"/>
      <c r="L844" s="70"/>
      <c r="M844" s="67" t="s">
        <v>75</v>
      </c>
      <c r="N844" s="55" t="s">
        <v>75</v>
      </c>
      <c r="O844" s="55" t="s">
        <v>75</v>
      </c>
      <c r="P844" s="55" t="s">
        <v>75</v>
      </c>
      <c r="Q844" s="438" t="s">
        <v>75</v>
      </c>
    </row>
    <row r="845" spans="1:17" ht="31.35" customHeight="1" x14ac:dyDescent="0.3">
      <c r="A845" s="834"/>
      <c r="B845" s="841"/>
      <c r="C845" s="843"/>
      <c r="D845" s="72" t="s">
        <v>76</v>
      </c>
      <c r="E845" s="212"/>
      <c r="F845" s="83">
        <f t="shared" si="314"/>
        <v>0</v>
      </c>
      <c r="G845" s="212" t="s">
        <v>77</v>
      </c>
      <c r="H845" s="75" t="s">
        <v>77</v>
      </c>
      <c r="I845" s="85" t="s">
        <v>77</v>
      </c>
      <c r="J845" s="82"/>
      <c r="K845" s="75"/>
      <c r="L845" s="85"/>
      <c r="M845" s="82" t="s">
        <v>75</v>
      </c>
      <c r="N845" s="75" t="s">
        <v>75</v>
      </c>
      <c r="O845" s="75" t="s">
        <v>75</v>
      </c>
      <c r="P845" s="75" t="s">
        <v>75</v>
      </c>
      <c r="Q845" s="410" t="s">
        <v>75</v>
      </c>
    </row>
    <row r="846" spans="1:17" ht="31.35" customHeight="1" x14ac:dyDescent="0.3">
      <c r="A846" s="834"/>
      <c r="B846" s="841"/>
      <c r="C846" s="843"/>
      <c r="D846" s="72" t="s">
        <v>78</v>
      </c>
      <c r="E846" s="212"/>
      <c r="F846" s="83">
        <f>SUM(G846:I846)</f>
        <v>0</v>
      </c>
      <c r="G846" s="212"/>
      <c r="H846" s="75"/>
      <c r="I846" s="85"/>
      <c r="J846" s="82" t="s">
        <v>75</v>
      </c>
      <c r="K846" s="75" t="s">
        <v>75</v>
      </c>
      <c r="L846" s="85" t="s">
        <v>75</v>
      </c>
      <c r="M846" s="82" t="s">
        <v>75</v>
      </c>
      <c r="N846" s="75" t="s">
        <v>75</v>
      </c>
      <c r="O846" s="75" t="s">
        <v>75</v>
      </c>
      <c r="P846" s="75" t="s">
        <v>75</v>
      </c>
      <c r="Q846" s="410" t="s">
        <v>75</v>
      </c>
    </row>
    <row r="847" spans="1:17" ht="31.35" customHeight="1" x14ac:dyDescent="0.3">
      <c r="A847" s="834"/>
      <c r="B847" s="841"/>
      <c r="C847" s="843"/>
      <c r="D847" s="72" t="s">
        <v>79</v>
      </c>
      <c r="E847" s="212">
        <v>74</v>
      </c>
      <c r="F847" s="83">
        <f t="shared" ref="F847:F848" si="315">SUM(M847:Q847)</f>
        <v>18</v>
      </c>
      <c r="G847" s="212" t="s">
        <v>77</v>
      </c>
      <c r="H847" s="75" t="s">
        <v>77</v>
      </c>
      <c r="I847" s="85" t="s">
        <v>77</v>
      </c>
      <c r="J847" s="82" t="s">
        <v>75</v>
      </c>
      <c r="K847" s="75" t="s">
        <v>75</v>
      </c>
      <c r="L847" s="85" t="s">
        <v>75</v>
      </c>
      <c r="M847" s="82">
        <v>2</v>
      </c>
      <c r="N847" s="75">
        <v>12</v>
      </c>
      <c r="O847" s="75">
        <v>4</v>
      </c>
      <c r="P847" s="75"/>
      <c r="Q847" s="410"/>
    </row>
    <row r="848" spans="1:17" ht="31.35" customHeight="1" thickBot="1" x14ac:dyDescent="0.35">
      <c r="A848" s="834"/>
      <c r="B848" s="842"/>
      <c r="C848" s="844"/>
      <c r="D848" s="579" t="s">
        <v>80</v>
      </c>
      <c r="E848" s="105"/>
      <c r="F848" s="104">
        <f t="shared" si="315"/>
        <v>0</v>
      </c>
      <c r="G848" s="105" t="s">
        <v>75</v>
      </c>
      <c r="H848" s="92" t="s">
        <v>75</v>
      </c>
      <c r="I848" s="106" t="s">
        <v>75</v>
      </c>
      <c r="J848" s="103" t="s">
        <v>75</v>
      </c>
      <c r="K848" s="92" t="s">
        <v>77</v>
      </c>
      <c r="L848" s="106" t="s">
        <v>77</v>
      </c>
      <c r="M848" s="103"/>
      <c r="N848" s="92"/>
      <c r="O848" s="92"/>
      <c r="P848" s="92"/>
      <c r="Q848" s="580"/>
    </row>
    <row r="849" spans="1:17" ht="31.35" customHeight="1" x14ac:dyDescent="0.3">
      <c r="A849" s="834"/>
      <c r="B849" s="840" t="s">
        <v>396</v>
      </c>
      <c r="C849" s="671" t="s">
        <v>397</v>
      </c>
      <c r="D849" s="51" t="s">
        <v>74</v>
      </c>
      <c r="E849" s="67"/>
      <c r="F849" s="68">
        <f t="shared" ref="F849:F850" si="316">SUM(J849:L849)</f>
        <v>0</v>
      </c>
      <c r="G849" s="211" t="s">
        <v>75</v>
      </c>
      <c r="H849" s="55" t="s">
        <v>75</v>
      </c>
      <c r="I849" s="70" t="s">
        <v>75</v>
      </c>
      <c r="J849" s="67"/>
      <c r="K849" s="55"/>
      <c r="L849" s="70"/>
      <c r="M849" s="67" t="s">
        <v>75</v>
      </c>
      <c r="N849" s="55" t="s">
        <v>75</v>
      </c>
      <c r="O849" s="55" t="s">
        <v>75</v>
      </c>
      <c r="P849" s="55" t="s">
        <v>75</v>
      </c>
      <c r="Q849" s="438" t="s">
        <v>75</v>
      </c>
    </row>
    <row r="850" spans="1:17" ht="31.35" customHeight="1" x14ac:dyDescent="0.3">
      <c r="A850" s="834"/>
      <c r="B850" s="841"/>
      <c r="C850" s="843"/>
      <c r="D850" s="72" t="s">
        <v>76</v>
      </c>
      <c r="E850" s="82"/>
      <c r="F850" s="83">
        <f t="shared" si="316"/>
        <v>0</v>
      </c>
      <c r="G850" s="212" t="s">
        <v>77</v>
      </c>
      <c r="H850" s="75" t="s">
        <v>77</v>
      </c>
      <c r="I850" s="85" t="s">
        <v>77</v>
      </c>
      <c r="J850" s="82"/>
      <c r="K850" s="75"/>
      <c r="L850" s="85"/>
      <c r="M850" s="82" t="s">
        <v>75</v>
      </c>
      <c r="N850" s="75" t="s">
        <v>75</v>
      </c>
      <c r="O850" s="75" t="s">
        <v>75</v>
      </c>
      <c r="P850" s="75" t="s">
        <v>75</v>
      </c>
      <c r="Q850" s="410" t="s">
        <v>75</v>
      </c>
    </row>
    <row r="851" spans="1:17" ht="31.35" customHeight="1" x14ac:dyDescent="0.3">
      <c r="A851" s="834"/>
      <c r="B851" s="841"/>
      <c r="C851" s="843"/>
      <c r="D851" s="72" t="s">
        <v>78</v>
      </c>
      <c r="E851" s="82"/>
      <c r="F851" s="83">
        <f>SUM(G851:I851)</f>
        <v>0</v>
      </c>
      <c r="G851" s="212"/>
      <c r="H851" s="75"/>
      <c r="I851" s="85"/>
      <c r="J851" s="82" t="s">
        <v>75</v>
      </c>
      <c r="K851" s="75" t="s">
        <v>75</v>
      </c>
      <c r="L851" s="85" t="s">
        <v>75</v>
      </c>
      <c r="M851" s="82" t="s">
        <v>75</v>
      </c>
      <c r="N851" s="75" t="s">
        <v>75</v>
      </c>
      <c r="O851" s="75" t="s">
        <v>75</v>
      </c>
      <c r="P851" s="75" t="s">
        <v>75</v>
      </c>
      <c r="Q851" s="410" t="s">
        <v>75</v>
      </c>
    </row>
    <row r="852" spans="1:17" ht="31.35" customHeight="1" x14ac:dyDescent="0.3">
      <c r="A852" s="834"/>
      <c r="B852" s="841"/>
      <c r="C852" s="843"/>
      <c r="D852" s="72" t="s">
        <v>79</v>
      </c>
      <c r="E852" s="82">
        <v>127</v>
      </c>
      <c r="F852" s="83">
        <f t="shared" ref="F852:F853" si="317">SUM(M852:Q852)</f>
        <v>5</v>
      </c>
      <c r="G852" s="212" t="s">
        <v>77</v>
      </c>
      <c r="H852" s="75" t="s">
        <v>77</v>
      </c>
      <c r="I852" s="85" t="s">
        <v>77</v>
      </c>
      <c r="J852" s="82" t="s">
        <v>75</v>
      </c>
      <c r="K852" s="75" t="s">
        <v>75</v>
      </c>
      <c r="L852" s="85" t="s">
        <v>75</v>
      </c>
      <c r="M852" s="578"/>
      <c r="N852" s="76"/>
      <c r="O852" s="76">
        <v>1</v>
      </c>
      <c r="P852" s="76">
        <v>4</v>
      </c>
      <c r="Q852" s="410"/>
    </row>
    <row r="853" spans="1:17" ht="31.35" customHeight="1" thickBot="1" x14ac:dyDescent="0.35">
      <c r="A853" s="834"/>
      <c r="B853" s="842"/>
      <c r="C853" s="844"/>
      <c r="D853" s="579" t="s">
        <v>80</v>
      </c>
      <c r="E853" s="103"/>
      <c r="F853" s="104">
        <f t="shared" si="317"/>
        <v>0</v>
      </c>
      <c r="G853" s="105" t="s">
        <v>75</v>
      </c>
      <c r="H853" s="92" t="s">
        <v>75</v>
      </c>
      <c r="I853" s="106" t="s">
        <v>75</v>
      </c>
      <c r="J853" s="103" t="s">
        <v>75</v>
      </c>
      <c r="K853" s="92" t="s">
        <v>77</v>
      </c>
      <c r="L853" s="106" t="s">
        <v>77</v>
      </c>
      <c r="M853" s="103"/>
      <c r="N853" s="92"/>
      <c r="O853" s="92"/>
      <c r="P853" s="92"/>
      <c r="Q853" s="580"/>
    </row>
    <row r="854" spans="1:17" ht="31.35" customHeight="1" x14ac:dyDescent="0.3">
      <c r="A854" s="834"/>
      <c r="B854" s="840" t="s">
        <v>398</v>
      </c>
      <c r="C854" s="671" t="s">
        <v>399</v>
      </c>
      <c r="D854" s="51" t="s">
        <v>74</v>
      </c>
      <c r="E854" s="211"/>
      <c r="F854" s="68">
        <f t="shared" ref="F854:F855" si="318">SUM(J854:L854)</f>
        <v>0</v>
      </c>
      <c r="G854" s="211" t="s">
        <v>75</v>
      </c>
      <c r="H854" s="55" t="s">
        <v>75</v>
      </c>
      <c r="I854" s="70" t="s">
        <v>75</v>
      </c>
      <c r="J854" s="67"/>
      <c r="K854" s="55"/>
      <c r="L854" s="70"/>
      <c r="M854" s="67" t="s">
        <v>75</v>
      </c>
      <c r="N854" s="55" t="s">
        <v>75</v>
      </c>
      <c r="O854" s="55" t="s">
        <v>75</v>
      </c>
      <c r="P854" s="55" t="s">
        <v>75</v>
      </c>
      <c r="Q854" s="438" t="s">
        <v>75</v>
      </c>
    </row>
    <row r="855" spans="1:17" ht="31.35" customHeight="1" x14ac:dyDescent="0.3">
      <c r="A855" s="834"/>
      <c r="B855" s="841"/>
      <c r="C855" s="843"/>
      <c r="D855" s="72" t="s">
        <v>76</v>
      </c>
      <c r="E855" s="212"/>
      <c r="F855" s="83">
        <f t="shared" si="318"/>
        <v>0</v>
      </c>
      <c r="G855" s="212" t="s">
        <v>77</v>
      </c>
      <c r="H855" s="75" t="s">
        <v>77</v>
      </c>
      <c r="I855" s="85" t="s">
        <v>77</v>
      </c>
      <c r="J855" s="82"/>
      <c r="K855" s="75"/>
      <c r="L855" s="85"/>
      <c r="M855" s="82" t="s">
        <v>75</v>
      </c>
      <c r="N855" s="75" t="s">
        <v>75</v>
      </c>
      <c r="O855" s="75" t="s">
        <v>75</v>
      </c>
      <c r="P855" s="75" t="s">
        <v>75</v>
      </c>
      <c r="Q855" s="410" t="s">
        <v>75</v>
      </c>
    </row>
    <row r="856" spans="1:17" ht="31.35" customHeight="1" x14ac:dyDescent="0.3">
      <c r="A856" s="834"/>
      <c r="B856" s="841"/>
      <c r="C856" s="843"/>
      <c r="D856" s="72" t="s">
        <v>78</v>
      </c>
      <c r="E856" s="212"/>
      <c r="F856" s="83">
        <f>SUM(G856:I856)</f>
        <v>0</v>
      </c>
      <c r="G856" s="212"/>
      <c r="H856" s="75"/>
      <c r="I856" s="85"/>
      <c r="J856" s="82" t="s">
        <v>75</v>
      </c>
      <c r="K856" s="75" t="s">
        <v>75</v>
      </c>
      <c r="L856" s="85" t="s">
        <v>75</v>
      </c>
      <c r="M856" s="82" t="s">
        <v>75</v>
      </c>
      <c r="N856" s="75" t="s">
        <v>75</v>
      </c>
      <c r="O856" s="75" t="s">
        <v>75</v>
      </c>
      <c r="P856" s="75" t="s">
        <v>75</v>
      </c>
      <c r="Q856" s="410" t="s">
        <v>75</v>
      </c>
    </row>
    <row r="857" spans="1:17" ht="31.35" customHeight="1" x14ac:dyDescent="0.3">
      <c r="A857" s="834"/>
      <c r="B857" s="841"/>
      <c r="C857" s="843"/>
      <c r="D857" s="72" t="s">
        <v>79</v>
      </c>
      <c r="E857" s="212">
        <v>100</v>
      </c>
      <c r="F857" s="83">
        <f t="shared" ref="F857:F858" si="319">SUM(M857:Q857)</f>
        <v>10</v>
      </c>
      <c r="G857" s="212" t="s">
        <v>77</v>
      </c>
      <c r="H857" s="75" t="s">
        <v>77</v>
      </c>
      <c r="I857" s="85" t="s">
        <v>77</v>
      </c>
      <c r="J857" s="82" t="s">
        <v>75</v>
      </c>
      <c r="K857" s="75" t="s">
        <v>75</v>
      </c>
      <c r="L857" s="85" t="s">
        <v>75</v>
      </c>
      <c r="M857" s="82"/>
      <c r="N857" s="75"/>
      <c r="O857" s="75">
        <v>10</v>
      </c>
      <c r="P857" s="75"/>
      <c r="Q857" s="410"/>
    </row>
    <row r="858" spans="1:17" ht="31.35" customHeight="1" thickBot="1" x14ac:dyDescent="0.35">
      <c r="A858" s="834"/>
      <c r="B858" s="842"/>
      <c r="C858" s="844"/>
      <c r="D858" s="579" t="s">
        <v>80</v>
      </c>
      <c r="E858" s="581"/>
      <c r="F858" s="582">
        <f t="shared" si="319"/>
        <v>0</v>
      </c>
      <c r="G858" s="105" t="s">
        <v>75</v>
      </c>
      <c r="H858" s="92" t="s">
        <v>75</v>
      </c>
      <c r="I858" s="106" t="s">
        <v>75</v>
      </c>
      <c r="J858" s="103" t="s">
        <v>75</v>
      </c>
      <c r="K858" s="92" t="s">
        <v>77</v>
      </c>
      <c r="L858" s="106" t="s">
        <v>77</v>
      </c>
      <c r="M858" s="103"/>
      <c r="N858" s="92"/>
      <c r="O858" s="92"/>
      <c r="P858" s="92"/>
      <c r="Q858" s="580"/>
    </row>
    <row r="859" spans="1:17" ht="31.35" customHeight="1" x14ac:dyDescent="0.3">
      <c r="A859" s="834"/>
      <c r="B859" s="840" t="s">
        <v>400</v>
      </c>
      <c r="C859" s="735" t="s">
        <v>401</v>
      </c>
      <c r="D859" s="51" t="s">
        <v>74</v>
      </c>
      <c r="E859" s="211"/>
      <c r="F859" s="68">
        <f t="shared" ref="F859:F860" si="320">SUM(J859:L859)</f>
        <v>0</v>
      </c>
      <c r="G859" s="211" t="s">
        <v>75</v>
      </c>
      <c r="H859" s="55" t="s">
        <v>75</v>
      </c>
      <c r="I859" s="70" t="s">
        <v>75</v>
      </c>
      <c r="J859" s="67"/>
      <c r="K859" s="55"/>
      <c r="L859" s="70"/>
      <c r="M859" s="67" t="s">
        <v>75</v>
      </c>
      <c r="N859" s="55" t="s">
        <v>75</v>
      </c>
      <c r="O859" s="55" t="s">
        <v>75</v>
      </c>
      <c r="P859" s="55" t="s">
        <v>75</v>
      </c>
      <c r="Q859" s="438" t="s">
        <v>75</v>
      </c>
    </row>
    <row r="860" spans="1:17" ht="31.35" customHeight="1" x14ac:dyDescent="0.3">
      <c r="A860" s="834"/>
      <c r="B860" s="841"/>
      <c r="C860" s="836"/>
      <c r="D860" s="72" t="s">
        <v>76</v>
      </c>
      <c r="E860" s="212"/>
      <c r="F860" s="83">
        <f t="shared" si="320"/>
        <v>0</v>
      </c>
      <c r="G860" s="212" t="s">
        <v>77</v>
      </c>
      <c r="H860" s="75" t="s">
        <v>77</v>
      </c>
      <c r="I860" s="85" t="s">
        <v>77</v>
      </c>
      <c r="J860" s="82"/>
      <c r="K860" s="75"/>
      <c r="L860" s="85"/>
      <c r="M860" s="82" t="s">
        <v>75</v>
      </c>
      <c r="N860" s="75" t="s">
        <v>75</v>
      </c>
      <c r="O860" s="75" t="s">
        <v>75</v>
      </c>
      <c r="P860" s="75" t="s">
        <v>75</v>
      </c>
      <c r="Q860" s="410" t="s">
        <v>75</v>
      </c>
    </row>
    <row r="861" spans="1:17" ht="31.35" customHeight="1" x14ac:dyDescent="0.3">
      <c r="A861" s="834"/>
      <c r="B861" s="841"/>
      <c r="C861" s="836"/>
      <c r="D861" s="72" t="s">
        <v>78</v>
      </c>
      <c r="E861" s="212"/>
      <c r="F861" s="83">
        <f>SUM(G861:I861)</f>
        <v>0</v>
      </c>
      <c r="G861" s="212"/>
      <c r="H861" s="75"/>
      <c r="I861" s="85"/>
      <c r="J861" s="82" t="s">
        <v>75</v>
      </c>
      <c r="K861" s="75" t="s">
        <v>75</v>
      </c>
      <c r="L861" s="85" t="s">
        <v>75</v>
      </c>
      <c r="M861" s="82" t="s">
        <v>75</v>
      </c>
      <c r="N861" s="75" t="s">
        <v>75</v>
      </c>
      <c r="O861" s="75" t="s">
        <v>75</v>
      </c>
      <c r="P861" s="75" t="s">
        <v>75</v>
      </c>
      <c r="Q861" s="410" t="s">
        <v>75</v>
      </c>
    </row>
    <row r="862" spans="1:17" ht="31.35" customHeight="1" x14ac:dyDescent="0.3">
      <c r="A862" s="834"/>
      <c r="B862" s="841"/>
      <c r="C862" s="836"/>
      <c r="D862" s="72" t="s">
        <v>79</v>
      </c>
      <c r="E862" s="212">
        <v>113</v>
      </c>
      <c r="F862" s="83">
        <f t="shared" ref="F862:F863" si="321">SUM(M862:Q862)</f>
        <v>18</v>
      </c>
      <c r="G862" s="212" t="s">
        <v>77</v>
      </c>
      <c r="H862" s="75" t="s">
        <v>77</v>
      </c>
      <c r="I862" s="85" t="s">
        <v>77</v>
      </c>
      <c r="J862" s="82" t="s">
        <v>75</v>
      </c>
      <c r="K862" s="75" t="s">
        <v>75</v>
      </c>
      <c r="L862" s="85" t="s">
        <v>75</v>
      </c>
      <c r="M862" s="82"/>
      <c r="N862" s="75"/>
      <c r="O862" s="75">
        <v>18</v>
      </c>
      <c r="P862" s="75"/>
      <c r="Q862" s="410"/>
    </row>
    <row r="863" spans="1:17" ht="31.35" customHeight="1" thickBot="1" x14ac:dyDescent="0.35">
      <c r="A863" s="834"/>
      <c r="B863" s="842"/>
      <c r="C863" s="837"/>
      <c r="D863" s="579" t="s">
        <v>80</v>
      </c>
      <c r="E863" s="105"/>
      <c r="F863" s="104">
        <f t="shared" si="321"/>
        <v>0</v>
      </c>
      <c r="G863" s="105" t="s">
        <v>75</v>
      </c>
      <c r="H863" s="92" t="s">
        <v>75</v>
      </c>
      <c r="I863" s="106" t="s">
        <v>75</v>
      </c>
      <c r="J863" s="103" t="s">
        <v>75</v>
      </c>
      <c r="K863" s="92" t="s">
        <v>77</v>
      </c>
      <c r="L863" s="106" t="s">
        <v>77</v>
      </c>
      <c r="M863" s="103"/>
      <c r="N863" s="92"/>
      <c r="O863" s="92"/>
      <c r="P863" s="92"/>
      <c r="Q863" s="580"/>
    </row>
    <row r="864" spans="1:17" ht="31.35" customHeight="1" x14ac:dyDescent="0.3">
      <c r="A864" s="834"/>
      <c r="B864" s="840" t="s">
        <v>402</v>
      </c>
      <c r="C864" s="735" t="s">
        <v>403</v>
      </c>
      <c r="D864" s="51" t="s">
        <v>74</v>
      </c>
      <c r="E864" s="67"/>
      <c r="F864" s="68">
        <f t="shared" ref="F864:F865" si="322">SUM(J864:L864)</f>
        <v>0</v>
      </c>
      <c r="G864" s="211" t="s">
        <v>75</v>
      </c>
      <c r="H864" s="55" t="s">
        <v>75</v>
      </c>
      <c r="I864" s="70" t="s">
        <v>75</v>
      </c>
      <c r="J864" s="67"/>
      <c r="K864" s="55"/>
      <c r="L864" s="70"/>
      <c r="M864" s="67" t="s">
        <v>75</v>
      </c>
      <c r="N864" s="55" t="s">
        <v>75</v>
      </c>
      <c r="O864" s="55" t="s">
        <v>75</v>
      </c>
      <c r="P864" s="55" t="s">
        <v>75</v>
      </c>
      <c r="Q864" s="438" t="s">
        <v>75</v>
      </c>
    </row>
    <row r="865" spans="1:17" ht="31.35" customHeight="1" x14ac:dyDescent="0.3">
      <c r="A865" s="834"/>
      <c r="B865" s="841"/>
      <c r="C865" s="836"/>
      <c r="D865" s="72" t="s">
        <v>76</v>
      </c>
      <c r="E865" s="82"/>
      <c r="F865" s="83">
        <f t="shared" si="322"/>
        <v>0</v>
      </c>
      <c r="G865" s="212" t="s">
        <v>77</v>
      </c>
      <c r="H865" s="75" t="s">
        <v>77</v>
      </c>
      <c r="I865" s="85" t="s">
        <v>77</v>
      </c>
      <c r="J865" s="82"/>
      <c r="K865" s="75"/>
      <c r="L865" s="85"/>
      <c r="M865" s="82" t="s">
        <v>75</v>
      </c>
      <c r="N865" s="75" t="s">
        <v>75</v>
      </c>
      <c r="O865" s="75" t="s">
        <v>75</v>
      </c>
      <c r="P865" s="75" t="s">
        <v>75</v>
      </c>
      <c r="Q865" s="410" t="s">
        <v>75</v>
      </c>
    </row>
    <row r="866" spans="1:17" ht="31.35" customHeight="1" x14ac:dyDescent="0.3">
      <c r="A866" s="834"/>
      <c r="B866" s="841"/>
      <c r="C866" s="836"/>
      <c r="D866" s="72" t="s">
        <v>78</v>
      </c>
      <c r="E866" s="82"/>
      <c r="F866" s="83">
        <f>SUM(G866:I866)</f>
        <v>0</v>
      </c>
      <c r="G866" s="212"/>
      <c r="H866" s="75"/>
      <c r="I866" s="85"/>
      <c r="J866" s="82" t="s">
        <v>75</v>
      </c>
      <c r="K866" s="75" t="s">
        <v>75</v>
      </c>
      <c r="L866" s="85" t="s">
        <v>75</v>
      </c>
      <c r="M866" s="82" t="s">
        <v>75</v>
      </c>
      <c r="N866" s="75" t="s">
        <v>75</v>
      </c>
      <c r="O866" s="75" t="s">
        <v>75</v>
      </c>
      <c r="P866" s="75" t="s">
        <v>75</v>
      </c>
      <c r="Q866" s="410" t="s">
        <v>75</v>
      </c>
    </row>
    <row r="867" spans="1:17" ht="31.35" customHeight="1" x14ac:dyDescent="0.3">
      <c r="A867" s="834"/>
      <c r="B867" s="841"/>
      <c r="C867" s="836"/>
      <c r="D867" s="72" t="s">
        <v>79</v>
      </c>
      <c r="E867" s="82">
        <v>87.5</v>
      </c>
      <c r="F867" s="83">
        <f t="shared" ref="F867:F868" si="323">SUM(M867:Q867)</f>
        <v>2</v>
      </c>
      <c r="G867" s="212" t="s">
        <v>77</v>
      </c>
      <c r="H867" s="75" t="s">
        <v>77</v>
      </c>
      <c r="I867" s="85" t="s">
        <v>77</v>
      </c>
      <c r="J867" s="82" t="s">
        <v>75</v>
      </c>
      <c r="K867" s="75" t="s">
        <v>75</v>
      </c>
      <c r="L867" s="85" t="s">
        <v>75</v>
      </c>
      <c r="M867" s="578"/>
      <c r="N867" s="76">
        <v>1</v>
      </c>
      <c r="O867" s="76">
        <v>1</v>
      </c>
      <c r="P867" s="76"/>
      <c r="Q867" s="410"/>
    </row>
    <row r="868" spans="1:17" ht="31.35" customHeight="1" thickBot="1" x14ac:dyDescent="0.35">
      <c r="A868" s="834"/>
      <c r="B868" s="842"/>
      <c r="C868" s="837"/>
      <c r="D868" s="579" t="s">
        <v>80</v>
      </c>
      <c r="E868" s="103"/>
      <c r="F868" s="104">
        <f t="shared" si="323"/>
        <v>0</v>
      </c>
      <c r="G868" s="105" t="s">
        <v>75</v>
      </c>
      <c r="H868" s="92" t="s">
        <v>75</v>
      </c>
      <c r="I868" s="106" t="s">
        <v>75</v>
      </c>
      <c r="J868" s="103" t="s">
        <v>75</v>
      </c>
      <c r="K868" s="92" t="s">
        <v>77</v>
      </c>
      <c r="L868" s="106" t="s">
        <v>77</v>
      </c>
      <c r="M868" s="103"/>
      <c r="N868" s="92"/>
      <c r="O868" s="92"/>
      <c r="P868" s="92"/>
      <c r="Q868" s="580"/>
    </row>
    <row r="869" spans="1:17" ht="31.35" customHeight="1" x14ac:dyDescent="0.3">
      <c r="A869" s="834"/>
      <c r="B869" s="840" t="s">
        <v>404</v>
      </c>
      <c r="C869" s="735" t="s">
        <v>405</v>
      </c>
      <c r="D869" s="51" t="s">
        <v>74</v>
      </c>
      <c r="E869" s="211"/>
      <c r="F869" s="68">
        <f t="shared" ref="F869:F870" si="324">SUM(J869:L869)</f>
        <v>0</v>
      </c>
      <c r="G869" s="211" t="s">
        <v>75</v>
      </c>
      <c r="H869" s="55" t="s">
        <v>75</v>
      </c>
      <c r="I869" s="70" t="s">
        <v>75</v>
      </c>
      <c r="J869" s="67"/>
      <c r="K869" s="55"/>
      <c r="L869" s="70"/>
      <c r="M869" s="67" t="s">
        <v>75</v>
      </c>
      <c r="N869" s="55" t="s">
        <v>75</v>
      </c>
      <c r="O869" s="55" t="s">
        <v>75</v>
      </c>
      <c r="P869" s="55" t="s">
        <v>75</v>
      </c>
      <c r="Q869" s="438" t="s">
        <v>75</v>
      </c>
    </row>
    <row r="870" spans="1:17" ht="31.35" customHeight="1" x14ac:dyDescent="0.3">
      <c r="A870" s="834"/>
      <c r="B870" s="841"/>
      <c r="C870" s="836"/>
      <c r="D870" s="72" t="s">
        <v>76</v>
      </c>
      <c r="E870" s="212"/>
      <c r="F870" s="83">
        <f t="shared" si="324"/>
        <v>0</v>
      </c>
      <c r="G870" s="212" t="s">
        <v>77</v>
      </c>
      <c r="H870" s="75" t="s">
        <v>77</v>
      </c>
      <c r="I870" s="85" t="s">
        <v>77</v>
      </c>
      <c r="J870" s="82"/>
      <c r="K870" s="75"/>
      <c r="L870" s="85"/>
      <c r="M870" s="82" t="s">
        <v>75</v>
      </c>
      <c r="N870" s="75" t="s">
        <v>75</v>
      </c>
      <c r="O870" s="75" t="s">
        <v>75</v>
      </c>
      <c r="P870" s="75" t="s">
        <v>75</v>
      </c>
      <c r="Q870" s="410" t="s">
        <v>75</v>
      </c>
    </row>
    <row r="871" spans="1:17" ht="31.35" customHeight="1" x14ac:dyDescent="0.3">
      <c r="A871" s="834"/>
      <c r="B871" s="841"/>
      <c r="C871" s="836"/>
      <c r="D871" s="72" t="s">
        <v>78</v>
      </c>
      <c r="E871" s="212"/>
      <c r="F871" s="83">
        <f>SUM(G871:I871)</f>
        <v>0</v>
      </c>
      <c r="G871" s="212"/>
      <c r="H871" s="75"/>
      <c r="I871" s="85"/>
      <c r="J871" s="82" t="s">
        <v>75</v>
      </c>
      <c r="K871" s="75" t="s">
        <v>75</v>
      </c>
      <c r="L871" s="85" t="s">
        <v>75</v>
      </c>
      <c r="M871" s="82" t="s">
        <v>75</v>
      </c>
      <c r="N871" s="75" t="s">
        <v>75</v>
      </c>
      <c r="O871" s="75" t="s">
        <v>75</v>
      </c>
      <c r="P871" s="75" t="s">
        <v>75</v>
      </c>
      <c r="Q871" s="410" t="s">
        <v>75</v>
      </c>
    </row>
    <row r="872" spans="1:17" ht="31.35" customHeight="1" x14ac:dyDescent="0.3">
      <c r="A872" s="834"/>
      <c r="B872" s="841"/>
      <c r="C872" s="836"/>
      <c r="D872" s="72" t="s">
        <v>79</v>
      </c>
      <c r="E872" s="212">
        <v>98</v>
      </c>
      <c r="F872" s="83">
        <f t="shared" ref="F872:F873" si="325">SUM(M872:Q872)</f>
        <v>30</v>
      </c>
      <c r="G872" s="212" t="s">
        <v>77</v>
      </c>
      <c r="H872" s="75" t="s">
        <v>77</v>
      </c>
      <c r="I872" s="85" t="s">
        <v>77</v>
      </c>
      <c r="J872" s="82" t="s">
        <v>75</v>
      </c>
      <c r="K872" s="75" t="s">
        <v>75</v>
      </c>
      <c r="L872" s="85" t="s">
        <v>75</v>
      </c>
      <c r="M872" s="82">
        <v>3</v>
      </c>
      <c r="N872" s="75">
        <v>13</v>
      </c>
      <c r="O872" s="75">
        <v>8</v>
      </c>
      <c r="P872" s="75">
        <v>6</v>
      </c>
      <c r="Q872" s="410"/>
    </row>
    <row r="873" spans="1:17" ht="31.35" customHeight="1" thickBot="1" x14ac:dyDescent="0.35">
      <c r="A873" s="834"/>
      <c r="B873" s="842"/>
      <c r="C873" s="837"/>
      <c r="D873" s="579" t="s">
        <v>80</v>
      </c>
      <c r="E873" s="581"/>
      <c r="F873" s="582">
        <f t="shared" si="325"/>
        <v>0</v>
      </c>
      <c r="G873" s="105" t="s">
        <v>75</v>
      </c>
      <c r="H873" s="92" t="s">
        <v>75</v>
      </c>
      <c r="I873" s="106" t="s">
        <v>75</v>
      </c>
      <c r="J873" s="103" t="s">
        <v>75</v>
      </c>
      <c r="K873" s="92" t="s">
        <v>77</v>
      </c>
      <c r="L873" s="106" t="s">
        <v>77</v>
      </c>
      <c r="M873" s="103"/>
      <c r="N873" s="92"/>
      <c r="O873" s="92"/>
      <c r="P873" s="92"/>
      <c r="Q873" s="580"/>
    </row>
    <row r="874" spans="1:17" ht="31.35" customHeight="1" x14ac:dyDescent="0.3">
      <c r="A874" s="834"/>
      <c r="B874" s="840" t="s">
        <v>406</v>
      </c>
      <c r="C874" s="735" t="s">
        <v>407</v>
      </c>
      <c r="D874" s="51" t="s">
        <v>74</v>
      </c>
      <c r="E874" s="211"/>
      <c r="F874" s="68">
        <f t="shared" ref="F874:F875" si="326">SUM(J874:L874)</f>
        <v>0</v>
      </c>
      <c r="G874" s="211" t="s">
        <v>75</v>
      </c>
      <c r="H874" s="55" t="s">
        <v>75</v>
      </c>
      <c r="I874" s="70" t="s">
        <v>75</v>
      </c>
      <c r="J874" s="67"/>
      <c r="K874" s="55"/>
      <c r="L874" s="70"/>
      <c r="M874" s="67" t="s">
        <v>75</v>
      </c>
      <c r="N874" s="55" t="s">
        <v>75</v>
      </c>
      <c r="O874" s="55" t="s">
        <v>75</v>
      </c>
      <c r="P874" s="55" t="s">
        <v>75</v>
      </c>
      <c r="Q874" s="438" t="s">
        <v>75</v>
      </c>
    </row>
    <row r="875" spans="1:17" ht="31.35" customHeight="1" x14ac:dyDescent="0.3">
      <c r="A875" s="834"/>
      <c r="B875" s="841"/>
      <c r="C875" s="836"/>
      <c r="D875" s="72" t="s">
        <v>76</v>
      </c>
      <c r="E875" s="212"/>
      <c r="F875" s="83">
        <f t="shared" si="326"/>
        <v>0</v>
      </c>
      <c r="G875" s="212" t="s">
        <v>77</v>
      </c>
      <c r="H875" s="75" t="s">
        <v>77</v>
      </c>
      <c r="I875" s="85" t="s">
        <v>77</v>
      </c>
      <c r="J875" s="82"/>
      <c r="K875" s="75"/>
      <c r="L875" s="85"/>
      <c r="M875" s="82" t="s">
        <v>75</v>
      </c>
      <c r="N875" s="75" t="s">
        <v>75</v>
      </c>
      <c r="O875" s="75" t="s">
        <v>75</v>
      </c>
      <c r="P875" s="75" t="s">
        <v>75</v>
      </c>
      <c r="Q875" s="410" t="s">
        <v>75</v>
      </c>
    </row>
    <row r="876" spans="1:17" ht="31.35" customHeight="1" x14ac:dyDescent="0.3">
      <c r="A876" s="834"/>
      <c r="B876" s="841"/>
      <c r="C876" s="836"/>
      <c r="D876" s="72" t="s">
        <v>78</v>
      </c>
      <c r="E876" s="212"/>
      <c r="F876" s="83">
        <f>SUM(G876:I876)</f>
        <v>0</v>
      </c>
      <c r="G876" s="212"/>
      <c r="H876" s="75"/>
      <c r="I876" s="85"/>
      <c r="J876" s="82" t="s">
        <v>75</v>
      </c>
      <c r="K876" s="75" t="s">
        <v>75</v>
      </c>
      <c r="L876" s="85" t="s">
        <v>75</v>
      </c>
      <c r="M876" s="82" t="s">
        <v>75</v>
      </c>
      <c r="N876" s="75" t="s">
        <v>75</v>
      </c>
      <c r="O876" s="75" t="s">
        <v>75</v>
      </c>
      <c r="P876" s="75" t="s">
        <v>75</v>
      </c>
      <c r="Q876" s="410" t="s">
        <v>75</v>
      </c>
    </row>
    <row r="877" spans="1:17" ht="31.35" customHeight="1" x14ac:dyDescent="0.3">
      <c r="A877" s="834"/>
      <c r="B877" s="841"/>
      <c r="C877" s="836"/>
      <c r="D877" s="72" t="s">
        <v>79</v>
      </c>
      <c r="E877" s="212">
        <v>104.6</v>
      </c>
      <c r="F877" s="83">
        <f t="shared" ref="F877:F878" si="327">SUM(M877:Q877)</f>
        <v>16</v>
      </c>
      <c r="G877" s="212" t="s">
        <v>77</v>
      </c>
      <c r="H877" s="75" t="s">
        <v>77</v>
      </c>
      <c r="I877" s="85" t="s">
        <v>77</v>
      </c>
      <c r="J877" s="82" t="s">
        <v>75</v>
      </c>
      <c r="K877" s="75" t="s">
        <v>75</v>
      </c>
      <c r="L877" s="85" t="s">
        <v>75</v>
      </c>
      <c r="M877" s="82">
        <v>1</v>
      </c>
      <c r="N877" s="75">
        <v>3</v>
      </c>
      <c r="O877" s="75">
        <v>4</v>
      </c>
      <c r="P877" s="75">
        <v>8</v>
      </c>
      <c r="Q877" s="410"/>
    </row>
    <row r="878" spans="1:17" ht="31.35" customHeight="1" thickBot="1" x14ac:dyDescent="0.35">
      <c r="A878" s="835"/>
      <c r="B878" s="842"/>
      <c r="C878" s="837"/>
      <c r="D878" s="579" t="s">
        <v>80</v>
      </c>
      <c r="E878" s="105"/>
      <c r="F878" s="104">
        <f t="shared" si="327"/>
        <v>0</v>
      </c>
      <c r="G878" s="105" t="s">
        <v>75</v>
      </c>
      <c r="H878" s="92" t="s">
        <v>75</v>
      </c>
      <c r="I878" s="106" t="s">
        <v>75</v>
      </c>
      <c r="J878" s="103" t="s">
        <v>75</v>
      </c>
      <c r="K878" s="92" t="s">
        <v>77</v>
      </c>
      <c r="L878" s="106" t="s">
        <v>77</v>
      </c>
      <c r="M878" s="103"/>
      <c r="N878" s="92"/>
      <c r="O878" s="92"/>
      <c r="P878" s="92"/>
      <c r="Q878" s="580"/>
    </row>
    <row r="879" spans="1:17" ht="31.35" customHeight="1" x14ac:dyDescent="0.3">
      <c r="A879" s="713" t="s">
        <v>408</v>
      </c>
      <c r="B879" s="840" t="s">
        <v>409</v>
      </c>
      <c r="C879" s="732" t="s">
        <v>395</v>
      </c>
      <c r="D879" s="51" t="s">
        <v>74</v>
      </c>
      <c r="E879" s="211">
        <v>10.4</v>
      </c>
      <c r="F879" s="68">
        <f t="shared" ref="F879:F880" si="328">SUM(J879:L879)</f>
        <v>34</v>
      </c>
      <c r="G879" s="211" t="s">
        <v>75</v>
      </c>
      <c r="H879" s="55" t="s">
        <v>75</v>
      </c>
      <c r="I879" s="70" t="s">
        <v>75</v>
      </c>
      <c r="J879" s="67">
        <v>7</v>
      </c>
      <c r="K879" s="55">
        <v>25</v>
      </c>
      <c r="L879" s="70">
        <v>2</v>
      </c>
      <c r="M879" s="67" t="s">
        <v>75</v>
      </c>
      <c r="N879" s="55" t="s">
        <v>75</v>
      </c>
      <c r="O879" s="55" t="s">
        <v>75</v>
      </c>
      <c r="P879" s="55" t="s">
        <v>75</v>
      </c>
      <c r="Q879" s="438" t="s">
        <v>75</v>
      </c>
    </row>
    <row r="880" spans="1:17" ht="31.35" customHeight="1" x14ac:dyDescent="0.3">
      <c r="A880" s="834"/>
      <c r="B880" s="841"/>
      <c r="C880" s="733"/>
      <c r="D880" s="72" t="s">
        <v>76</v>
      </c>
      <c r="E880" s="212"/>
      <c r="F880" s="83">
        <f t="shared" si="328"/>
        <v>0</v>
      </c>
      <c r="G880" s="212" t="s">
        <v>77</v>
      </c>
      <c r="H880" s="75" t="s">
        <v>77</v>
      </c>
      <c r="I880" s="85" t="s">
        <v>77</v>
      </c>
      <c r="J880" s="82"/>
      <c r="K880" s="75"/>
      <c r="L880" s="85"/>
      <c r="M880" s="82" t="s">
        <v>75</v>
      </c>
      <c r="N880" s="75" t="s">
        <v>75</v>
      </c>
      <c r="O880" s="75" t="s">
        <v>75</v>
      </c>
      <c r="P880" s="75" t="s">
        <v>75</v>
      </c>
      <c r="Q880" s="410" t="s">
        <v>75</v>
      </c>
    </row>
    <row r="881" spans="1:17" ht="31.35" customHeight="1" x14ac:dyDescent="0.3">
      <c r="A881" s="834"/>
      <c r="B881" s="841"/>
      <c r="C881" s="733"/>
      <c r="D881" s="72" t="s">
        <v>78</v>
      </c>
      <c r="E881" s="212"/>
      <c r="F881" s="83">
        <f>SUM(G881:I881)</f>
        <v>0</v>
      </c>
      <c r="G881" s="212"/>
      <c r="H881" s="75"/>
      <c r="I881" s="85"/>
      <c r="J881" s="82" t="s">
        <v>75</v>
      </c>
      <c r="K881" s="75" t="s">
        <v>75</v>
      </c>
      <c r="L881" s="85" t="s">
        <v>75</v>
      </c>
      <c r="M881" s="82" t="s">
        <v>75</v>
      </c>
      <c r="N881" s="75" t="s">
        <v>75</v>
      </c>
      <c r="O881" s="75" t="s">
        <v>75</v>
      </c>
      <c r="P881" s="75" t="s">
        <v>75</v>
      </c>
      <c r="Q881" s="410" t="s">
        <v>75</v>
      </c>
    </row>
    <row r="882" spans="1:17" ht="31.35" customHeight="1" x14ac:dyDescent="0.3">
      <c r="A882" s="834"/>
      <c r="B882" s="841"/>
      <c r="C882" s="733"/>
      <c r="D882" s="72" t="s">
        <v>79</v>
      </c>
      <c r="E882" s="212">
        <v>78.8</v>
      </c>
      <c r="F882" s="83">
        <f t="shared" ref="F882:F883" si="329">SUM(M882:Q882)</f>
        <v>209</v>
      </c>
      <c r="G882" s="212" t="s">
        <v>77</v>
      </c>
      <c r="H882" s="75" t="s">
        <v>77</v>
      </c>
      <c r="I882" s="85" t="s">
        <v>77</v>
      </c>
      <c r="J882" s="82" t="s">
        <v>75</v>
      </c>
      <c r="K882" s="75" t="s">
        <v>75</v>
      </c>
      <c r="L882" s="85" t="s">
        <v>75</v>
      </c>
      <c r="M882" s="82">
        <v>36</v>
      </c>
      <c r="N882" s="75">
        <v>112</v>
      </c>
      <c r="O882" s="75">
        <v>60</v>
      </c>
      <c r="P882" s="75">
        <v>1</v>
      </c>
      <c r="Q882" s="410"/>
    </row>
    <row r="883" spans="1:17" ht="31.35" customHeight="1" thickBot="1" x14ac:dyDescent="0.35">
      <c r="A883" s="834"/>
      <c r="B883" s="842"/>
      <c r="C883" s="839"/>
      <c r="D883" s="579" t="s">
        <v>80</v>
      </c>
      <c r="E883" s="581"/>
      <c r="F883" s="582">
        <f t="shared" si="329"/>
        <v>0</v>
      </c>
      <c r="G883" s="105" t="s">
        <v>75</v>
      </c>
      <c r="H883" s="92" t="s">
        <v>75</v>
      </c>
      <c r="I883" s="106" t="s">
        <v>75</v>
      </c>
      <c r="J883" s="103" t="s">
        <v>75</v>
      </c>
      <c r="K883" s="92" t="s">
        <v>77</v>
      </c>
      <c r="L883" s="106" t="s">
        <v>77</v>
      </c>
      <c r="M883" s="103"/>
      <c r="N883" s="92"/>
      <c r="O883" s="92"/>
      <c r="P883" s="92"/>
      <c r="Q883" s="580"/>
    </row>
    <row r="884" spans="1:17" ht="31.35" customHeight="1" x14ac:dyDescent="0.3">
      <c r="A884" s="834"/>
      <c r="B884" s="840" t="s">
        <v>410</v>
      </c>
      <c r="C884" s="732" t="s">
        <v>411</v>
      </c>
      <c r="D884" s="51" t="s">
        <v>74</v>
      </c>
      <c r="E884" s="211"/>
      <c r="F884" s="68">
        <f t="shared" ref="F884:F885" si="330">SUM(J884:L884)</f>
        <v>0</v>
      </c>
      <c r="G884" s="211" t="s">
        <v>75</v>
      </c>
      <c r="H884" s="55" t="s">
        <v>75</v>
      </c>
      <c r="I884" s="70" t="s">
        <v>75</v>
      </c>
      <c r="J884" s="67"/>
      <c r="K884" s="55"/>
      <c r="L884" s="70"/>
      <c r="M884" s="67" t="s">
        <v>75</v>
      </c>
      <c r="N884" s="55" t="s">
        <v>75</v>
      </c>
      <c r="O884" s="55" t="s">
        <v>75</v>
      </c>
      <c r="P884" s="55" t="s">
        <v>75</v>
      </c>
      <c r="Q884" s="438" t="s">
        <v>75</v>
      </c>
    </row>
    <row r="885" spans="1:17" ht="31.35" customHeight="1" x14ac:dyDescent="0.3">
      <c r="A885" s="834"/>
      <c r="B885" s="841"/>
      <c r="C885" s="733"/>
      <c r="D885" s="72" t="s">
        <v>76</v>
      </c>
      <c r="E885" s="212"/>
      <c r="F885" s="83">
        <f t="shared" si="330"/>
        <v>0</v>
      </c>
      <c r="G885" s="212" t="s">
        <v>77</v>
      </c>
      <c r="H885" s="75" t="s">
        <v>77</v>
      </c>
      <c r="I885" s="85" t="s">
        <v>77</v>
      </c>
      <c r="J885" s="82"/>
      <c r="K885" s="75"/>
      <c r="L885" s="85"/>
      <c r="M885" s="82" t="s">
        <v>75</v>
      </c>
      <c r="N885" s="75" t="s">
        <v>75</v>
      </c>
      <c r="O885" s="75" t="s">
        <v>75</v>
      </c>
      <c r="P885" s="75" t="s">
        <v>75</v>
      </c>
      <c r="Q885" s="410" t="s">
        <v>75</v>
      </c>
    </row>
    <row r="886" spans="1:17" ht="31.35" customHeight="1" x14ac:dyDescent="0.3">
      <c r="A886" s="834"/>
      <c r="B886" s="841"/>
      <c r="C886" s="733"/>
      <c r="D886" s="72" t="s">
        <v>78</v>
      </c>
      <c r="E886" s="212"/>
      <c r="F886" s="83">
        <f>SUM(G886:I886)</f>
        <v>0</v>
      </c>
      <c r="G886" s="212"/>
      <c r="H886" s="75"/>
      <c r="I886" s="85"/>
      <c r="J886" s="82" t="s">
        <v>75</v>
      </c>
      <c r="K886" s="75" t="s">
        <v>75</v>
      </c>
      <c r="L886" s="85" t="s">
        <v>75</v>
      </c>
      <c r="M886" s="82" t="s">
        <v>75</v>
      </c>
      <c r="N886" s="75" t="s">
        <v>75</v>
      </c>
      <c r="O886" s="75" t="s">
        <v>75</v>
      </c>
      <c r="P886" s="75" t="s">
        <v>75</v>
      </c>
      <c r="Q886" s="410" t="s">
        <v>75</v>
      </c>
    </row>
    <row r="887" spans="1:17" ht="31.35" customHeight="1" x14ac:dyDescent="0.3">
      <c r="A887" s="834"/>
      <c r="B887" s="841"/>
      <c r="C887" s="733"/>
      <c r="D887" s="72" t="s">
        <v>79</v>
      </c>
      <c r="E887" s="212">
        <v>110</v>
      </c>
      <c r="F887" s="83">
        <f t="shared" ref="F887:F888" si="331">SUM(M887:Q887)</f>
        <v>4</v>
      </c>
      <c r="G887" s="212" t="s">
        <v>77</v>
      </c>
      <c r="H887" s="75" t="s">
        <v>77</v>
      </c>
      <c r="I887" s="85" t="s">
        <v>77</v>
      </c>
      <c r="J887" s="82" t="s">
        <v>75</v>
      </c>
      <c r="K887" s="75" t="s">
        <v>75</v>
      </c>
      <c r="L887" s="85" t="s">
        <v>75</v>
      </c>
      <c r="M887" s="82"/>
      <c r="N887" s="75"/>
      <c r="O887" s="75">
        <v>1</v>
      </c>
      <c r="P887" s="75">
        <v>3</v>
      </c>
      <c r="Q887" s="410"/>
    </row>
    <row r="888" spans="1:17" ht="31.35" customHeight="1" thickBot="1" x14ac:dyDescent="0.35">
      <c r="A888" s="834"/>
      <c r="B888" s="842"/>
      <c r="C888" s="839"/>
      <c r="D888" s="579" t="s">
        <v>80</v>
      </c>
      <c r="E888" s="105"/>
      <c r="F888" s="104">
        <f t="shared" si="331"/>
        <v>0</v>
      </c>
      <c r="G888" s="105" t="s">
        <v>75</v>
      </c>
      <c r="H888" s="92" t="s">
        <v>75</v>
      </c>
      <c r="I888" s="106" t="s">
        <v>75</v>
      </c>
      <c r="J888" s="103" t="s">
        <v>75</v>
      </c>
      <c r="K888" s="92" t="s">
        <v>77</v>
      </c>
      <c r="L888" s="106" t="s">
        <v>77</v>
      </c>
      <c r="M888" s="103"/>
      <c r="N888" s="92"/>
      <c r="O888" s="92"/>
      <c r="P888" s="92"/>
      <c r="Q888" s="580"/>
    </row>
    <row r="889" spans="1:17" ht="31.35" customHeight="1" x14ac:dyDescent="0.3">
      <c r="A889" s="834"/>
      <c r="B889" s="840" t="s">
        <v>412</v>
      </c>
      <c r="C889" s="732" t="s">
        <v>395</v>
      </c>
      <c r="D889" s="51" t="s">
        <v>74</v>
      </c>
      <c r="E889" s="67">
        <v>6</v>
      </c>
      <c r="F889" s="68">
        <f t="shared" ref="F889:F890" si="332">SUM(J889:L889)</f>
        <v>1</v>
      </c>
      <c r="G889" s="211" t="s">
        <v>75</v>
      </c>
      <c r="H889" s="55" t="s">
        <v>75</v>
      </c>
      <c r="I889" s="70" t="s">
        <v>75</v>
      </c>
      <c r="J889" s="67">
        <v>1</v>
      </c>
      <c r="K889" s="55"/>
      <c r="L889" s="70"/>
      <c r="M889" s="67" t="s">
        <v>75</v>
      </c>
      <c r="N889" s="55" t="s">
        <v>75</v>
      </c>
      <c r="O889" s="55" t="s">
        <v>75</v>
      </c>
      <c r="P889" s="55" t="s">
        <v>75</v>
      </c>
      <c r="Q889" s="438" t="s">
        <v>75</v>
      </c>
    </row>
    <row r="890" spans="1:17" ht="31.35" customHeight="1" x14ac:dyDescent="0.3">
      <c r="A890" s="834"/>
      <c r="B890" s="841"/>
      <c r="C890" s="733"/>
      <c r="D890" s="72" t="s">
        <v>76</v>
      </c>
      <c r="E890" s="82"/>
      <c r="F890" s="83">
        <f t="shared" si="332"/>
        <v>0</v>
      </c>
      <c r="G890" s="212" t="s">
        <v>77</v>
      </c>
      <c r="H890" s="75" t="s">
        <v>77</v>
      </c>
      <c r="I890" s="85" t="s">
        <v>77</v>
      </c>
      <c r="J890" s="82"/>
      <c r="K890" s="75"/>
      <c r="L890" s="85"/>
      <c r="M890" s="82" t="s">
        <v>75</v>
      </c>
      <c r="N890" s="75" t="s">
        <v>75</v>
      </c>
      <c r="O890" s="75" t="s">
        <v>75</v>
      </c>
      <c r="P890" s="75" t="s">
        <v>75</v>
      </c>
      <c r="Q890" s="410" t="s">
        <v>75</v>
      </c>
    </row>
    <row r="891" spans="1:17" ht="31.35" customHeight="1" x14ac:dyDescent="0.3">
      <c r="A891" s="834"/>
      <c r="B891" s="841"/>
      <c r="C891" s="733"/>
      <c r="D891" s="72" t="s">
        <v>78</v>
      </c>
      <c r="E891" s="82"/>
      <c r="F891" s="83">
        <f>SUM(G891:I891)</f>
        <v>0</v>
      </c>
      <c r="G891" s="212"/>
      <c r="H891" s="75"/>
      <c r="I891" s="85"/>
      <c r="J891" s="82" t="s">
        <v>75</v>
      </c>
      <c r="K891" s="75" t="s">
        <v>75</v>
      </c>
      <c r="L891" s="85" t="s">
        <v>75</v>
      </c>
      <c r="M891" s="82" t="s">
        <v>75</v>
      </c>
      <c r="N891" s="75" t="s">
        <v>75</v>
      </c>
      <c r="O891" s="75" t="s">
        <v>75</v>
      </c>
      <c r="P891" s="75" t="s">
        <v>75</v>
      </c>
      <c r="Q891" s="410" t="s">
        <v>75</v>
      </c>
    </row>
    <row r="892" spans="1:17" ht="31.35" customHeight="1" x14ac:dyDescent="0.3">
      <c r="A892" s="834"/>
      <c r="B892" s="841"/>
      <c r="C892" s="733"/>
      <c r="D892" s="72" t="s">
        <v>79</v>
      </c>
      <c r="E892" s="82">
        <v>110.7</v>
      </c>
      <c r="F892" s="83">
        <f t="shared" ref="F892:F893" si="333">SUM(M892:Q892)</f>
        <v>7</v>
      </c>
      <c r="G892" s="212" t="s">
        <v>77</v>
      </c>
      <c r="H892" s="75" t="s">
        <v>77</v>
      </c>
      <c r="I892" s="85" t="s">
        <v>77</v>
      </c>
      <c r="J892" s="82" t="s">
        <v>75</v>
      </c>
      <c r="K892" s="75" t="s">
        <v>75</v>
      </c>
      <c r="L892" s="85" t="s">
        <v>75</v>
      </c>
      <c r="M892" s="578"/>
      <c r="N892" s="76">
        <v>1</v>
      </c>
      <c r="O892" s="76">
        <v>2</v>
      </c>
      <c r="P892" s="76">
        <v>4</v>
      </c>
      <c r="Q892" s="410"/>
    </row>
    <row r="893" spans="1:17" ht="31.35" customHeight="1" thickBot="1" x14ac:dyDescent="0.35">
      <c r="A893" s="834"/>
      <c r="B893" s="842"/>
      <c r="C893" s="839"/>
      <c r="D893" s="579" t="s">
        <v>80</v>
      </c>
      <c r="E893" s="103"/>
      <c r="F893" s="104">
        <f t="shared" si="333"/>
        <v>0</v>
      </c>
      <c r="G893" s="105" t="s">
        <v>75</v>
      </c>
      <c r="H893" s="92" t="s">
        <v>75</v>
      </c>
      <c r="I893" s="106" t="s">
        <v>75</v>
      </c>
      <c r="J893" s="103" t="s">
        <v>75</v>
      </c>
      <c r="K893" s="92" t="s">
        <v>77</v>
      </c>
      <c r="L893" s="106" t="s">
        <v>77</v>
      </c>
      <c r="M893" s="103"/>
      <c r="N893" s="92"/>
      <c r="O893" s="92"/>
      <c r="P893" s="92"/>
      <c r="Q893" s="580"/>
    </row>
    <row r="894" spans="1:17" ht="31.35" customHeight="1" x14ac:dyDescent="0.3">
      <c r="A894" s="834"/>
      <c r="B894" s="840" t="s">
        <v>413</v>
      </c>
      <c r="C894" s="732" t="s">
        <v>414</v>
      </c>
      <c r="D894" s="51" t="s">
        <v>74</v>
      </c>
      <c r="E894" s="211">
        <v>10</v>
      </c>
      <c r="F894" s="68">
        <f t="shared" ref="F894:F895" si="334">SUM(J894:L894)</f>
        <v>14</v>
      </c>
      <c r="G894" s="211" t="s">
        <v>75</v>
      </c>
      <c r="H894" s="55" t="s">
        <v>75</v>
      </c>
      <c r="I894" s="70" t="s">
        <v>75</v>
      </c>
      <c r="J894" s="67">
        <v>2</v>
      </c>
      <c r="K894" s="55">
        <v>12</v>
      </c>
      <c r="L894" s="70"/>
      <c r="M894" s="67" t="s">
        <v>75</v>
      </c>
      <c r="N894" s="55" t="s">
        <v>75</v>
      </c>
      <c r="O894" s="55" t="s">
        <v>75</v>
      </c>
      <c r="P894" s="55" t="s">
        <v>75</v>
      </c>
      <c r="Q894" s="438" t="s">
        <v>75</v>
      </c>
    </row>
    <row r="895" spans="1:17" ht="31.35" customHeight="1" x14ac:dyDescent="0.3">
      <c r="A895" s="834"/>
      <c r="B895" s="841"/>
      <c r="C895" s="733"/>
      <c r="D895" s="72" t="s">
        <v>76</v>
      </c>
      <c r="E895" s="212"/>
      <c r="F895" s="83">
        <f t="shared" si="334"/>
        <v>0</v>
      </c>
      <c r="G895" s="212" t="s">
        <v>77</v>
      </c>
      <c r="H895" s="75" t="s">
        <v>77</v>
      </c>
      <c r="I895" s="85" t="s">
        <v>77</v>
      </c>
      <c r="J895" s="82"/>
      <c r="K895" s="75"/>
      <c r="L895" s="85"/>
      <c r="M895" s="82" t="s">
        <v>75</v>
      </c>
      <c r="N895" s="75" t="s">
        <v>75</v>
      </c>
      <c r="O895" s="75" t="s">
        <v>75</v>
      </c>
      <c r="P895" s="75" t="s">
        <v>75</v>
      </c>
      <c r="Q895" s="410" t="s">
        <v>75</v>
      </c>
    </row>
    <row r="896" spans="1:17" ht="31.35" customHeight="1" x14ac:dyDescent="0.3">
      <c r="A896" s="834"/>
      <c r="B896" s="841"/>
      <c r="C896" s="733"/>
      <c r="D896" s="72" t="s">
        <v>78</v>
      </c>
      <c r="E896" s="212"/>
      <c r="F896" s="83">
        <f>SUM(G896:I896)</f>
        <v>0</v>
      </c>
      <c r="G896" s="212"/>
      <c r="H896" s="75"/>
      <c r="I896" s="85"/>
      <c r="J896" s="82" t="s">
        <v>75</v>
      </c>
      <c r="K896" s="75" t="s">
        <v>75</v>
      </c>
      <c r="L896" s="85" t="s">
        <v>75</v>
      </c>
      <c r="M896" s="82" t="s">
        <v>75</v>
      </c>
      <c r="N896" s="75" t="s">
        <v>75</v>
      </c>
      <c r="O896" s="75" t="s">
        <v>75</v>
      </c>
      <c r="P896" s="75" t="s">
        <v>75</v>
      </c>
      <c r="Q896" s="410" t="s">
        <v>75</v>
      </c>
    </row>
    <row r="897" spans="1:17" ht="31.35" customHeight="1" x14ac:dyDescent="0.3">
      <c r="A897" s="834"/>
      <c r="B897" s="841"/>
      <c r="C897" s="733"/>
      <c r="D897" s="72" t="s">
        <v>79</v>
      </c>
      <c r="E897" s="212">
        <v>135</v>
      </c>
      <c r="F897" s="83">
        <f t="shared" ref="F897:F898" si="335">SUM(M897:Q897)</f>
        <v>210</v>
      </c>
      <c r="G897" s="212" t="s">
        <v>77</v>
      </c>
      <c r="H897" s="75" t="s">
        <v>77</v>
      </c>
      <c r="I897" s="85" t="s">
        <v>77</v>
      </c>
      <c r="J897" s="82" t="s">
        <v>75</v>
      </c>
      <c r="K897" s="75" t="s">
        <v>75</v>
      </c>
      <c r="L897" s="85" t="s">
        <v>75</v>
      </c>
      <c r="M897" s="82">
        <v>8</v>
      </c>
      <c r="N897" s="75">
        <v>2</v>
      </c>
      <c r="O897" s="75">
        <v>51</v>
      </c>
      <c r="P897" s="75">
        <v>149</v>
      </c>
      <c r="Q897" s="410"/>
    </row>
    <row r="898" spans="1:17" ht="31.35" customHeight="1" thickBot="1" x14ac:dyDescent="0.35">
      <c r="A898" s="834"/>
      <c r="B898" s="842"/>
      <c r="C898" s="839"/>
      <c r="D898" s="579" t="s">
        <v>80</v>
      </c>
      <c r="E898" s="581"/>
      <c r="F898" s="582">
        <f t="shared" si="335"/>
        <v>0</v>
      </c>
      <c r="G898" s="105" t="s">
        <v>75</v>
      </c>
      <c r="H898" s="92" t="s">
        <v>75</v>
      </c>
      <c r="I898" s="106" t="s">
        <v>75</v>
      </c>
      <c r="J898" s="103" t="s">
        <v>75</v>
      </c>
      <c r="K898" s="92" t="s">
        <v>77</v>
      </c>
      <c r="L898" s="106" t="s">
        <v>77</v>
      </c>
      <c r="M898" s="103"/>
      <c r="N898" s="92"/>
      <c r="O898" s="92"/>
      <c r="P898" s="92"/>
      <c r="Q898" s="580"/>
    </row>
    <row r="899" spans="1:17" ht="31.35" customHeight="1" x14ac:dyDescent="0.3">
      <c r="A899" s="834"/>
      <c r="B899" s="840" t="s">
        <v>415</v>
      </c>
      <c r="C899" s="732" t="s">
        <v>416</v>
      </c>
      <c r="D899" s="51" t="s">
        <v>74</v>
      </c>
      <c r="E899" s="211"/>
      <c r="F899" s="68">
        <f t="shared" ref="F899:F900" si="336">SUM(J899:L899)</f>
        <v>0</v>
      </c>
      <c r="G899" s="211" t="s">
        <v>75</v>
      </c>
      <c r="H899" s="55" t="s">
        <v>75</v>
      </c>
      <c r="I899" s="70" t="s">
        <v>75</v>
      </c>
      <c r="J899" s="67"/>
      <c r="K899" s="55"/>
      <c r="L899" s="70"/>
      <c r="M899" s="67" t="s">
        <v>75</v>
      </c>
      <c r="N899" s="55" t="s">
        <v>75</v>
      </c>
      <c r="O899" s="55" t="s">
        <v>75</v>
      </c>
      <c r="P899" s="55" t="s">
        <v>75</v>
      </c>
      <c r="Q899" s="438" t="s">
        <v>75</v>
      </c>
    </row>
    <row r="900" spans="1:17" ht="31.35" customHeight="1" x14ac:dyDescent="0.3">
      <c r="A900" s="834"/>
      <c r="B900" s="841"/>
      <c r="C900" s="733"/>
      <c r="D900" s="72" t="s">
        <v>76</v>
      </c>
      <c r="E900" s="212"/>
      <c r="F900" s="83">
        <f t="shared" si="336"/>
        <v>0</v>
      </c>
      <c r="G900" s="212" t="s">
        <v>77</v>
      </c>
      <c r="H900" s="75" t="s">
        <v>77</v>
      </c>
      <c r="I900" s="85" t="s">
        <v>77</v>
      </c>
      <c r="J900" s="82"/>
      <c r="K900" s="75"/>
      <c r="L900" s="85"/>
      <c r="M900" s="82" t="s">
        <v>75</v>
      </c>
      <c r="N900" s="75" t="s">
        <v>75</v>
      </c>
      <c r="O900" s="75" t="s">
        <v>75</v>
      </c>
      <c r="P900" s="75" t="s">
        <v>75</v>
      </c>
      <c r="Q900" s="410" t="s">
        <v>75</v>
      </c>
    </row>
    <row r="901" spans="1:17" ht="31.35" customHeight="1" x14ac:dyDescent="0.3">
      <c r="A901" s="834"/>
      <c r="B901" s="841"/>
      <c r="C901" s="733"/>
      <c r="D901" s="72" t="s">
        <v>78</v>
      </c>
      <c r="E901" s="212"/>
      <c r="F901" s="83">
        <f>SUM(G901:I901)</f>
        <v>0</v>
      </c>
      <c r="G901" s="212"/>
      <c r="H901" s="75"/>
      <c r="I901" s="85"/>
      <c r="J901" s="82" t="s">
        <v>75</v>
      </c>
      <c r="K901" s="75" t="s">
        <v>75</v>
      </c>
      <c r="L901" s="85" t="s">
        <v>75</v>
      </c>
      <c r="M901" s="82" t="s">
        <v>75</v>
      </c>
      <c r="N901" s="75" t="s">
        <v>75</v>
      </c>
      <c r="O901" s="75" t="s">
        <v>75</v>
      </c>
      <c r="P901" s="75" t="s">
        <v>75</v>
      </c>
      <c r="Q901" s="410" t="s">
        <v>75</v>
      </c>
    </row>
    <row r="902" spans="1:17" ht="31.35" customHeight="1" x14ac:dyDescent="0.3">
      <c r="A902" s="834"/>
      <c r="B902" s="841"/>
      <c r="C902" s="733"/>
      <c r="D902" s="72" t="s">
        <v>79</v>
      </c>
      <c r="E902" s="212">
        <v>94</v>
      </c>
      <c r="F902" s="83">
        <f t="shared" ref="F902:F903" si="337">SUM(M902:Q902)</f>
        <v>78</v>
      </c>
      <c r="G902" s="212" t="s">
        <v>77</v>
      </c>
      <c r="H902" s="75" t="s">
        <v>77</v>
      </c>
      <c r="I902" s="85" t="s">
        <v>77</v>
      </c>
      <c r="J902" s="82" t="s">
        <v>75</v>
      </c>
      <c r="K902" s="75" t="s">
        <v>75</v>
      </c>
      <c r="L902" s="85" t="s">
        <v>75</v>
      </c>
      <c r="M902" s="82">
        <v>1</v>
      </c>
      <c r="N902" s="75">
        <v>2</v>
      </c>
      <c r="O902" s="75">
        <v>15</v>
      </c>
      <c r="P902" s="75">
        <v>58</v>
      </c>
      <c r="Q902" s="410">
        <v>2</v>
      </c>
    </row>
    <row r="903" spans="1:17" ht="31.35" customHeight="1" thickBot="1" x14ac:dyDescent="0.35">
      <c r="A903" s="834"/>
      <c r="B903" s="842"/>
      <c r="C903" s="839"/>
      <c r="D903" s="579" t="s">
        <v>80</v>
      </c>
      <c r="E903" s="105"/>
      <c r="F903" s="104">
        <f t="shared" si="337"/>
        <v>0</v>
      </c>
      <c r="G903" s="105" t="s">
        <v>75</v>
      </c>
      <c r="H903" s="92" t="s">
        <v>75</v>
      </c>
      <c r="I903" s="106" t="s">
        <v>75</v>
      </c>
      <c r="J903" s="103" t="s">
        <v>75</v>
      </c>
      <c r="K903" s="92" t="s">
        <v>77</v>
      </c>
      <c r="L903" s="106" t="s">
        <v>77</v>
      </c>
      <c r="M903" s="103"/>
      <c r="N903" s="92"/>
      <c r="O903" s="92"/>
      <c r="P903" s="92"/>
      <c r="Q903" s="580"/>
    </row>
    <row r="904" spans="1:17" ht="31.35" customHeight="1" x14ac:dyDescent="0.3">
      <c r="A904" s="834"/>
      <c r="B904" s="840" t="s">
        <v>417</v>
      </c>
      <c r="C904" s="732" t="s">
        <v>418</v>
      </c>
      <c r="D904" s="51" t="s">
        <v>74</v>
      </c>
      <c r="E904" s="67">
        <v>11</v>
      </c>
      <c r="F904" s="68">
        <f t="shared" ref="F904:F905" si="338">SUM(J904:L904)</f>
        <v>6</v>
      </c>
      <c r="G904" s="211" t="s">
        <v>75</v>
      </c>
      <c r="H904" s="55" t="s">
        <v>75</v>
      </c>
      <c r="I904" s="70" t="s">
        <v>75</v>
      </c>
      <c r="J904" s="67"/>
      <c r="K904" s="55">
        <v>6</v>
      </c>
      <c r="L904" s="70"/>
      <c r="M904" s="67" t="s">
        <v>75</v>
      </c>
      <c r="N904" s="55" t="s">
        <v>75</v>
      </c>
      <c r="O904" s="55" t="s">
        <v>75</v>
      </c>
      <c r="P904" s="55" t="s">
        <v>75</v>
      </c>
      <c r="Q904" s="438" t="s">
        <v>75</v>
      </c>
    </row>
    <row r="905" spans="1:17" ht="31.35" customHeight="1" x14ac:dyDescent="0.3">
      <c r="A905" s="834"/>
      <c r="B905" s="841"/>
      <c r="C905" s="733"/>
      <c r="D905" s="72" t="s">
        <v>76</v>
      </c>
      <c r="E905" s="82"/>
      <c r="F905" s="83">
        <f t="shared" si="338"/>
        <v>0</v>
      </c>
      <c r="G905" s="212" t="s">
        <v>77</v>
      </c>
      <c r="H905" s="75" t="s">
        <v>77</v>
      </c>
      <c r="I905" s="85" t="s">
        <v>77</v>
      </c>
      <c r="J905" s="82"/>
      <c r="K905" s="75"/>
      <c r="L905" s="85"/>
      <c r="M905" s="82" t="s">
        <v>75</v>
      </c>
      <c r="N905" s="75" t="s">
        <v>75</v>
      </c>
      <c r="O905" s="75" t="s">
        <v>75</v>
      </c>
      <c r="P905" s="75" t="s">
        <v>75</v>
      </c>
      <c r="Q905" s="410" t="s">
        <v>75</v>
      </c>
    </row>
    <row r="906" spans="1:17" ht="31.35" customHeight="1" x14ac:dyDescent="0.3">
      <c r="A906" s="834"/>
      <c r="B906" s="841"/>
      <c r="C906" s="733"/>
      <c r="D906" s="72" t="s">
        <v>78</v>
      </c>
      <c r="E906" s="82"/>
      <c r="F906" s="83">
        <f>SUM(G906:I906)</f>
        <v>0</v>
      </c>
      <c r="G906" s="212"/>
      <c r="H906" s="75"/>
      <c r="I906" s="85"/>
      <c r="J906" s="82" t="s">
        <v>75</v>
      </c>
      <c r="K906" s="75" t="s">
        <v>75</v>
      </c>
      <c r="L906" s="85" t="s">
        <v>75</v>
      </c>
      <c r="M906" s="82" t="s">
        <v>75</v>
      </c>
      <c r="N906" s="75" t="s">
        <v>75</v>
      </c>
      <c r="O906" s="75" t="s">
        <v>75</v>
      </c>
      <c r="P906" s="75" t="s">
        <v>75</v>
      </c>
      <c r="Q906" s="410" t="s">
        <v>75</v>
      </c>
    </row>
    <row r="907" spans="1:17" ht="31.35" customHeight="1" x14ac:dyDescent="0.3">
      <c r="A907" s="834"/>
      <c r="B907" s="841"/>
      <c r="C907" s="733"/>
      <c r="D907" s="72" t="s">
        <v>79</v>
      </c>
      <c r="E907" s="82">
        <v>88</v>
      </c>
      <c r="F907" s="83">
        <f t="shared" ref="F907:F908" si="339">SUM(M907:Q907)</f>
        <v>16</v>
      </c>
      <c r="G907" s="212" t="s">
        <v>77</v>
      </c>
      <c r="H907" s="75" t="s">
        <v>77</v>
      </c>
      <c r="I907" s="85" t="s">
        <v>77</v>
      </c>
      <c r="J907" s="82" t="s">
        <v>75</v>
      </c>
      <c r="K907" s="75" t="s">
        <v>75</v>
      </c>
      <c r="L907" s="85" t="s">
        <v>75</v>
      </c>
      <c r="M907" s="578">
        <v>3</v>
      </c>
      <c r="N907" s="76">
        <v>2</v>
      </c>
      <c r="O907" s="76">
        <v>11</v>
      </c>
      <c r="P907" s="76"/>
      <c r="Q907" s="410"/>
    </row>
    <row r="908" spans="1:17" ht="31.35" customHeight="1" thickBot="1" x14ac:dyDescent="0.35">
      <c r="A908" s="834"/>
      <c r="B908" s="842"/>
      <c r="C908" s="839"/>
      <c r="D908" s="579" t="s">
        <v>80</v>
      </c>
      <c r="E908" s="103"/>
      <c r="F908" s="104">
        <f t="shared" si="339"/>
        <v>0</v>
      </c>
      <c r="G908" s="105" t="s">
        <v>75</v>
      </c>
      <c r="H908" s="92" t="s">
        <v>75</v>
      </c>
      <c r="I908" s="106" t="s">
        <v>75</v>
      </c>
      <c r="J908" s="103" t="s">
        <v>75</v>
      </c>
      <c r="K908" s="92" t="s">
        <v>77</v>
      </c>
      <c r="L908" s="106" t="s">
        <v>77</v>
      </c>
      <c r="M908" s="103"/>
      <c r="N908" s="92"/>
      <c r="O908" s="92"/>
      <c r="P908" s="92"/>
      <c r="Q908" s="580"/>
    </row>
    <row r="909" spans="1:17" ht="31.35" customHeight="1" x14ac:dyDescent="0.3">
      <c r="A909" s="834"/>
      <c r="B909" s="824" t="s">
        <v>419</v>
      </c>
      <c r="C909" s="732" t="s">
        <v>420</v>
      </c>
      <c r="D909" s="51" t="s">
        <v>74</v>
      </c>
      <c r="E909" s="211"/>
      <c r="F909" s="68">
        <f t="shared" ref="F909:F910" si="340">SUM(J909:L909)</f>
        <v>0</v>
      </c>
      <c r="G909" s="211" t="s">
        <v>75</v>
      </c>
      <c r="H909" s="55" t="s">
        <v>75</v>
      </c>
      <c r="I909" s="70" t="s">
        <v>75</v>
      </c>
      <c r="J909" s="67"/>
      <c r="K909" s="55"/>
      <c r="L909" s="70"/>
      <c r="M909" s="67" t="s">
        <v>75</v>
      </c>
      <c r="N909" s="55" t="s">
        <v>75</v>
      </c>
      <c r="O909" s="55" t="s">
        <v>75</v>
      </c>
      <c r="P909" s="55" t="s">
        <v>75</v>
      </c>
      <c r="Q909" s="438" t="s">
        <v>75</v>
      </c>
    </row>
    <row r="910" spans="1:17" ht="31.35" customHeight="1" x14ac:dyDescent="0.3">
      <c r="A910" s="834"/>
      <c r="B910" s="825"/>
      <c r="C910" s="733"/>
      <c r="D910" s="72" t="s">
        <v>76</v>
      </c>
      <c r="E910" s="212"/>
      <c r="F910" s="83">
        <f t="shared" si="340"/>
        <v>0</v>
      </c>
      <c r="G910" s="212" t="s">
        <v>77</v>
      </c>
      <c r="H910" s="75" t="s">
        <v>77</v>
      </c>
      <c r="I910" s="85" t="s">
        <v>77</v>
      </c>
      <c r="J910" s="82"/>
      <c r="K910" s="75"/>
      <c r="L910" s="85"/>
      <c r="M910" s="82" t="s">
        <v>75</v>
      </c>
      <c r="N910" s="75" t="s">
        <v>75</v>
      </c>
      <c r="O910" s="75" t="s">
        <v>75</v>
      </c>
      <c r="P910" s="75" t="s">
        <v>75</v>
      </c>
      <c r="Q910" s="410" t="s">
        <v>75</v>
      </c>
    </row>
    <row r="911" spans="1:17" ht="31.35" customHeight="1" x14ac:dyDescent="0.3">
      <c r="A911" s="834"/>
      <c r="B911" s="825"/>
      <c r="C911" s="733"/>
      <c r="D911" s="72" t="s">
        <v>78</v>
      </c>
      <c r="E911" s="212"/>
      <c r="F911" s="83">
        <f>SUM(G911:I911)</f>
        <v>0</v>
      </c>
      <c r="G911" s="212"/>
      <c r="H911" s="75"/>
      <c r="I911" s="85"/>
      <c r="J911" s="82" t="s">
        <v>75</v>
      </c>
      <c r="K911" s="75" t="s">
        <v>75</v>
      </c>
      <c r="L911" s="85" t="s">
        <v>75</v>
      </c>
      <c r="M911" s="82" t="s">
        <v>75</v>
      </c>
      <c r="N911" s="75" t="s">
        <v>75</v>
      </c>
      <c r="O911" s="75" t="s">
        <v>75</v>
      </c>
      <c r="P911" s="75" t="s">
        <v>75</v>
      </c>
      <c r="Q911" s="410" t="s">
        <v>75</v>
      </c>
    </row>
    <row r="912" spans="1:17" ht="31.35" customHeight="1" x14ac:dyDescent="0.3">
      <c r="A912" s="834"/>
      <c r="B912" s="825"/>
      <c r="C912" s="733"/>
      <c r="D912" s="72" t="s">
        <v>79</v>
      </c>
      <c r="E912" s="212">
        <v>98</v>
      </c>
      <c r="F912" s="83">
        <f t="shared" ref="F912:F913" si="341">SUM(M912:Q912)</f>
        <v>18</v>
      </c>
      <c r="G912" s="212" t="s">
        <v>77</v>
      </c>
      <c r="H912" s="75" t="s">
        <v>77</v>
      </c>
      <c r="I912" s="85" t="s">
        <v>77</v>
      </c>
      <c r="J912" s="82" t="s">
        <v>75</v>
      </c>
      <c r="K912" s="75" t="s">
        <v>75</v>
      </c>
      <c r="L912" s="85" t="s">
        <v>75</v>
      </c>
      <c r="M912" s="82"/>
      <c r="N912" s="75"/>
      <c r="O912" s="75">
        <v>17</v>
      </c>
      <c r="P912" s="75">
        <v>1</v>
      </c>
      <c r="Q912" s="410"/>
    </row>
    <row r="913" spans="1:17" ht="31.35" customHeight="1" thickBot="1" x14ac:dyDescent="0.35">
      <c r="A913" s="834"/>
      <c r="B913" s="826"/>
      <c r="C913" s="839"/>
      <c r="D913" s="579" t="s">
        <v>80</v>
      </c>
      <c r="E913" s="581"/>
      <c r="F913" s="582">
        <f t="shared" si="341"/>
        <v>0</v>
      </c>
      <c r="G913" s="105" t="s">
        <v>75</v>
      </c>
      <c r="H913" s="92" t="s">
        <v>75</v>
      </c>
      <c r="I913" s="106" t="s">
        <v>75</v>
      </c>
      <c r="J913" s="103" t="s">
        <v>75</v>
      </c>
      <c r="K913" s="92" t="s">
        <v>77</v>
      </c>
      <c r="L913" s="106" t="s">
        <v>77</v>
      </c>
      <c r="M913" s="103"/>
      <c r="N913" s="92"/>
      <c r="O913" s="92"/>
      <c r="P913" s="92"/>
      <c r="Q913" s="580"/>
    </row>
    <row r="914" spans="1:17" ht="31.35" customHeight="1" x14ac:dyDescent="0.3">
      <c r="A914" s="834"/>
      <c r="B914" s="824" t="s">
        <v>421</v>
      </c>
      <c r="C914" s="732" t="s">
        <v>422</v>
      </c>
      <c r="D914" s="51" t="s">
        <v>74</v>
      </c>
      <c r="E914" s="211"/>
      <c r="F914" s="68">
        <f t="shared" ref="F914:F915" si="342">SUM(J914:L914)</f>
        <v>0</v>
      </c>
      <c r="G914" s="211" t="s">
        <v>75</v>
      </c>
      <c r="H914" s="55" t="s">
        <v>75</v>
      </c>
      <c r="I914" s="70" t="s">
        <v>75</v>
      </c>
      <c r="J914" s="67"/>
      <c r="K914" s="55"/>
      <c r="L914" s="70"/>
      <c r="M914" s="67" t="s">
        <v>75</v>
      </c>
      <c r="N914" s="55" t="s">
        <v>75</v>
      </c>
      <c r="O914" s="55" t="s">
        <v>75</v>
      </c>
      <c r="P914" s="55" t="s">
        <v>75</v>
      </c>
      <c r="Q914" s="438" t="s">
        <v>75</v>
      </c>
    </row>
    <row r="915" spans="1:17" ht="31.35" customHeight="1" x14ac:dyDescent="0.3">
      <c r="A915" s="834"/>
      <c r="B915" s="825"/>
      <c r="C915" s="733"/>
      <c r="D915" s="72" t="s">
        <v>76</v>
      </c>
      <c r="E915" s="212"/>
      <c r="F915" s="83">
        <f t="shared" si="342"/>
        <v>0</v>
      </c>
      <c r="G915" s="212" t="s">
        <v>77</v>
      </c>
      <c r="H915" s="75" t="s">
        <v>77</v>
      </c>
      <c r="I915" s="85" t="s">
        <v>77</v>
      </c>
      <c r="J915" s="82"/>
      <c r="K915" s="75"/>
      <c r="L915" s="85"/>
      <c r="M915" s="82" t="s">
        <v>75</v>
      </c>
      <c r="N915" s="75" t="s">
        <v>75</v>
      </c>
      <c r="O915" s="75" t="s">
        <v>75</v>
      </c>
      <c r="P915" s="75" t="s">
        <v>75</v>
      </c>
      <c r="Q915" s="410" t="s">
        <v>75</v>
      </c>
    </row>
    <row r="916" spans="1:17" ht="31.35" customHeight="1" x14ac:dyDescent="0.3">
      <c r="A916" s="834"/>
      <c r="B916" s="825"/>
      <c r="C916" s="733"/>
      <c r="D916" s="72" t="s">
        <v>78</v>
      </c>
      <c r="E916" s="212"/>
      <c r="F916" s="83">
        <f>SUM(G916:I916)</f>
        <v>0</v>
      </c>
      <c r="G916" s="212"/>
      <c r="H916" s="75"/>
      <c r="I916" s="85"/>
      <c r="J916" s="82" t="s">
        <v>75</v>
      </c>
      <c r="K916" s="75" t="s">
        <v>75</v>
      </c>
      <c r="L916" s="85" t="s">
        <v>75</v>
      </c>
      <c r="M916" s="82" t="s">
        <v>75</v>
      </c>
      <c r="N916" s="75" t="s">
        <v>75</v>
      </c>
      <c r="O916" s="75" t="s">
        <v>75</v>
      </c>
      <c r="P916" s="75" t="s">
        <v>75</v>
      </c>
      <c r="Q916" s="410" t="s">
        <v>75</v>
      </c>
    </row>
    <row r="917" spans="1:17" ht="31.35" customHeight="1" x14ac:dyDescent="0.3">
      <c r="A917" s="834"/>
      <c r="B917" s="825"/>
      <c r="C917" s="733"/>
      <c r="D917" s="72" t="s">
        <v>79</v>
      </c>
      <c r="E917" s="212">
        <v>130</v>
      </c>
      <c r="F917" s="83">
        <f t="shared" ref="F917:F918" si="343">SUM(M917:Q917)</f>
        <v>16</v>
      </c>
      <c r="G917" s="212" t="s">
        <v>77</v>
      </c>
      <c r="H917" s="75" t="s">
        <v>77</v>
      </c>
      <c r="I917" s="85" t="s">
        <v>77</v>
      </c>
      <c r="J917" s="82" t="s">
        <v>75</v>
      </c>
      <c r="K917" s="75" t="s">
        <v>75</v>
      </c>
      <c r="L917" s="85" t="s">
        <v>75</v>
      </c>
      <c r="M917" s="82"/>
      <c r="N917" s="75">
        <v>1</v>
      </c>
      <c r="O917" s="75">
        <v>9</v>
      </c>
      <c r="P917" s="75">
        <v>3</v>
      </c>
      <c r="Q917" s="410">
        <v>3</v>
      </c>
    </row>
    <row r="918" spans="1:17" ht="31.35" customHeight="1" thickBot="1" x14ac:dyDescent="0.35">
      <c r="A918" s="834"/>
      <c r="B918" s="826"/>
      <c r="C918" s="839"/>
      <c r="D918" s="579" t="s">
        <v>80</v>
      </c>
      <c r="E918" s="105"/>
      <c r="F918" s="104">
        <f t="shared" si="343"/>
        <v>0</v>
      </c>
      <c r="G918" s="105" t="s">
        <v>75</v>
      </c>
      <c r="H918" s="92" t="s">
        <v>75</v>
      </c>
      <c r="I918" s="106" t="s">
        <v>75</v>
      </c>
      <c r="J918" s="103" t="s">
        <v>75</v>
      </c>
      <c r="K918" s="92" t="s">
        <v>77</v>
      </c>
      <c r="L918" s="106" t="s">
        <v>77</v>
      </c>
      <c r="M918" s="103"/>
      <c r="N918" s="92"/>
      <c r="O918" s="92"/>
      <c r="P918" s="92"/>
      <c r="Q918" s="580"/>
    </row>
    <row r="919" spans="1:17" ht="31.35" customHeight="1" x14ac:dyDescent="0.3">
      <c r="A919" s="834"/>
      <c r="B919" s="824" t="s">
        <v>423</v>
      </c>
      <c r="C919" s="732" t="s">
        <v>424</v>
      </c>
      <c r="D919" s="51" t="s">
        <v>74</v>
      </c>
      <c r="E919" s="67"/>
      <c r="F919" s="68">
        <f t="shared" ref="F919:F920" si="344">SUM(J919:L919)</f>
        <v>0</v>
      </c>
      <c r="G919" s="211" t="s">
        <v>75</v>
      </c>
      <c r="H919" s="55" t="s">
        <v>75</v>
      </c>
      <c r="I919" s="70" t="s">
        <v>75</v>
      </c>
      <c r="J919" s="67"/>
      <c r="K919" s="55"/>
      <c r="L919" s="70"/>
      <c r="M919" s="67" t="s">
        <v>75</v>
      </c>
      <c r="N919" s="55" t="s">
        <v>75</v>
      </c>
      <c r="O919" s="55" t="s">
        <v>75</v>
      </c>
      <c r="P919" s="55" t="s">
        <v>75</v>
      </c>
      <c r="Q919" s="438" t="s">
        <v>75</v>
      </c>
    </row>
    <row r="920" spans="1:17" ht="31.35" customHeight="1" x14ac:dyDescent="0.3">
      <c r="A920" s="834"/>
      <c r="B920" s="825"/>
      <c r="C920" s="733"/>
      <c r="D920" s="72" t="s">
        <v>76</v>
      </c>
      <c r="E920" s="82"/>
      <c r="F920" s="83">
        <f t="shared" si="344"/>
        <v>0</v>
      </c>
      <c r="G920" s="212" t="s">
        <v>77</v>
      </c>
      <c r="H920" s="75" t="s">
        <v>77</v>
      </c>
      <c r="I920" s="85" t="s">
        <v>77</v>
      </c>
      <c r="J920" s="82"/>
      <c r="K920" s="75"/>
      <c r="L920" s="85"/>
      <c r="M920" s="82" t="s">
        <v>75</v>
      </c>
      <c r="N920" s="75" t="s">
        <v>75</v>
      </c>
      <c r="O920" s="75" t="s">
        <v>75</v>
      </c>
      <c r="P920" s="75" t="s">
        <v>75</v>
      </c>
      <c r="Q920" s="410" t="s">
        <v>75</v>
      </c>
    </row>
    <row r="921" spans="1:17" ht="31.35" customHeight="1" x14ac:dyDescent="0.3">
      <c r="A921" s="834"/>
      <c r="B921" s="825"/>
      <c r="C921" s="733"/>
      <c r="D921" s="72" t="s">
        <v>78</v>
      </c>
      <c r="E921" s="82"/>
      <c r="F921" s="83">
        <f>SUM(G921:I921)</f>
        <v>0</v>
      </c>
      <c r="G921" s="212"/>
      <c r="H921" s="75"/>
      <c r="I921" s="85"/>
      <c r="J921" s="82" t="s">
        <v>75</v>
      </c>
      <c r="K921" s="75" t="s">
        <v>75</v>
      </c>
      <c r="L921" s="85" t="s">
        <v>75</v>
      </c>
      <c r="M921" s="82" t="s">
        <v>75</v>
      </c>
      <c r="N921" s="75" t="s">
        <v>75</v>
      </c>
      <c r="O921" s="75" t="s">
        <v>75</v>
      </c>
      <c r="P921" s="75" t="s">
        <v>75</v>
      </c>
      <c r="Q921" s="410" t="s">
        <v>75</v>
      </c>
    </row>
    <row r="922" spans="1:17" ht="31.35" customHeight="1" x14ac:dyDescent="0.3">
      <c r="A922" s="834"/>
      <c r="B922" s="825"/>
      <c r="C922" s="733"/>
      <c r="D922" s="72" t="s">
        <v>79</v>
      </c>
      <c r="E922" s="82">
        <v>108</v>
      </c>
      <c r="F922" s="83">
        <f t="shared" ref="F922:F923" si="345">SUM(M922:Q922)</f>
        <v>15</v>
      </c>
      <c r="G922" s="212" t="s">
        <v>77</v>
      </c>
      <c r="H922" s="75" t="s">
        <v>77</v>
      </c>
      <c r="I922" s="85" t="s">
        <v>77</v>
      </c>
      <c r="J922" s="82" t="s">
        <v>75</v>
      </c>
      <c r="K922" s="75" t="s">
        <v>75</v>
      </c>
      <c r="L922" s="85" t="s">
        <v>75</v>
      </c>
      <c r="M922" s="578"/>
      <c r="N922" s="76">
        <v>1</v>
      </c>
      <c r="O922" s="76">
        <v>14</v>
      </c>
      <c r="P922" s="76"/>
      <c r="Q922" s="410"/>
    </row>
    <row r="923" spans="1:17" ht="31.35" customHeight="1" thickBot="1" x14ac:dyDescent="0.35">
      <c r="A923" s="834"/>
      <c r="B923" s="826"/>
      <c r="C923" s="839"/>
      <c r="D923" s="579" t="s">
        <v>80</v>
      </c>
      <c r="E923" s="103"/>
      <c r="F923" s="104">
        <f t="shared" si="345"/>
        <v>0</v>
      </c>
      <c r="G923" s="105" t="s">
        <v>75</v>
      </c>
      <c r="H923" s="92" t="s">
        <v>75</v>
      </c>
      <c r="I923" s="106" t="s">
        <v>75</v>
      </c>
      <c r="J923" s="103" t="s">
        <v>75</v>
      </c>
      <c r="K923" s="92" t="s">
        <v>77</v>
      </c>
      <c r="L923" s="106" t="s">
        <v>77</v>
      </c>
      <c r="M923" s="103"/>
      <c r="N923" s="92"/>
      <c r="O923" s="92"/>
      <c r="P923" s="92"/>
      <c r="Q923" s="580"/>
    </row>
    <row r="924" spans="1:17" ht="31.35" customHeight="1" x14ac:dyDescent="0.3">
      <c r="A924" s="834"/>
      <c r="B924" s="824" t="s">
        <v>425</v>
      </c>
      <c r="C924" s="732" t="s">
        <v>426</v>
      </c>
      <c r="D924" s="51" t="s">
        <v>74</v>
      </c>
      <c r="E924" s="211"/>
      <c r="F924" s="68">
        <f t="shared" ref="F924:F925" si="346">SUM(J924:L924)</f>
        <v>0</v>
      </c>
      <c r="G924" s="211" t="s">
        <v>75</v>
      </c>
      <c r="H924" s="55" t="s">
        <v>75</v>
      </c>
      <c r="I924" s="70" t="s">
        <v>75</v>
      </c>
      <c r="J924" s="67"/>
      <c r="K924" s="55"/>
      <c r="L924" s="70"/>
      <c r="M924" s="67" t="s">
        <v>75</v>
      </c>
      <c r="N924" s="55" t="s">
        <v>75</v>
      </c>
      <c r="O924" s="55" t="s">
        <v>75</v>
      </c>
      <c r="P924" s="55" t="s">
        <v>75</v>
      </c>
      <c r="Q924" s="438" t="s">
        <v>75</v>
      </c>
    </row>
    <row r="925" spans="1:17" ht="31.35" customHeight="1" x14ac:dyDescent="0.3">
      <c r="A925" s="834"/>
      <c r="B925" s="825"/>
      <c r="C925" s="733"/>
      <c r="D925" s="72" t="s">
        <v>76</v>
      </c>
      <c r="E925" s="212"/>
      <c r="F925" s="83">
        <f t="shared" si="346"/>
        <v>0</v>
      </c>
      <c r="G925" s="212" t="s">
        <v>77</v>
      </c>
      <c r="H925" s="75" t="s">
        <v>77</v>
      </c>
      <c r="I925" s="85" t="s">
        <v>77</v>
      </c>
      <c r="J925" s="82"/>
      <c r="K925" s="75"/>
      <c r="L925" s="85"/>
      <c r="M925" s="82" t="s">
        <v>75</v>
      </c>
      <c r="N925" s="75" t="s">
        <v>75</v>
      </c>
      <c r="O925" s="75" t="s">
        <v>75</v>
      </c>
      <c r="P925" s="75" t="s">
        <v>75</v>
      </c>
      <c r="Q925" s="410" t="s">
        <v>75</v>
      </c>
    </row>
    <row r="926" spans="1:17" ht="31.35" customHeight="1" x14ac:dyDescent="0.3">
      <c r="A926" s="834"/>
      <c r="B926" s="825"/>
      <c r="C926" s="733"/>
      <c r="D926" s="72" t="s">
        <v>78</v>
      </c>
      <c r="E926" s="212"/>
      <c r="F926" s="83">
        <f>SUM(G926:I926)</f>
        <v>0</v>
      </c>
      <c r="G926" s="212"/>
      <c r="H926" s="75"/>
      <c r="I926" s="85"/>
      <c r="J926" s="82" t="s">
        <v>75</v>
      </c>
      <c r="K926" s="75" t="s">
        <v>75</v>
      </c>
      <c r="L926" s="85" t="s">
        <v>75</v>
      </c>
      <c r="M926" s="82" t="s">
        <v>75</v>
      </c>
      <c r="N926" s="75" t="s">
        <v>75</v>
      </c>
      <c r="O926" s="75" t="s">
        <v>75</v>
      </c>
      <c r="P926" s="75" t="s">
        <v>75</v>
      </c>
      <c r="Q926" s="410" t="s">
        <v>75</v>
      </c>
    </row>
    <row r="927" spans="1:17" ht="31.35" customHeight="1" x14ac:dyDescent="0.3">
      <c r="A927" s="834"/>
      <c r="B927" s="825"/>
      <c r="C927" s="733"/>
      <c r="D927" s="72" t="s">
        <v>79</v>
      </c>
      <c r="E927" s="212">
        <v>73</v>
      </c>
      <c r="F927" s="83">
        <f t="shared" ref="F927:F928" si="347">SUM(M927:Q927)</f>
        <v>44</v>
      </c>
      <c r="G927" s="212" t="s">
        <v>77</v>
      </c>
      <c r="H927" s="75" t="s">
        <v>77</v>
      </c>
      <c r="I927" s="85" t="s">
        <v>77</v>
      </c>
      <c r="J927" s="82" t="s">
        <v>75</v>
      </c>
      <c r="K927" s="75" t="s">
        <v>75</v>
      </c>
      <c r="L927" s="85" t="s">
        <v>75</v>
      </c>
      <c r="M927" s="82">
        <v>6</v>
      </c>
      <c r="N927" s="75">
        <v>25</v>
      </c>
      <c r="O927" s="75">
        <v>13</v>
      </c>
      <c r="P927" s="75"/>
      <c r="Q927" s="410"/>
    </row>
    <row r="928" spans="1:17" ht="31.35" customHeight="1" thickBot="1" x14ac:dyDescent="0.35">
      <c r="A928" s="834"/>
      <c r="B928" s="826"/>
      <c r="C928" s="839"/>
      <c r="D928" s="579" t="s">
        <v>80</v>
      </c>
      <c r="E928" s="581"/>
      <c r="F928" s="582">
        <f t="shared" si="347"/>
        <v>0</v>
      </c>
      <c r="G928" s="105" t="s">
        <v>75</v>
      </c>
      <c r="H928" s="92" t="s">
        <v>75</v>
      </c>
      <c r="I928" s="106" t="s">
        <v>75</v>
      </c>
      <c r="J928" s="103" t="s">
        <v>75</v>
      </c>
      <c r="K928" s="92" t="s">
        <v>77</v>
      </c>
      <c r="L928" s="106" t="s">
        <v>77</v>
      </c>
      <c r="M928" s="103"/>
      <c r="N928" s="92"/>
      <c r="O928" s="92"/>
      <c r="P928" s="92"/>
      <c r="Q928" s="580"/>
    </row>
    <row r="929" spans="1:17" ht="31.35" customHeight="1" x14ac:dyDescent="0.3">
      <c r="A929" s="834"/>
      <c r="B929" s="824" t="s">
        <v>427</v>
      </c>
      <c r="C929" s="732" t="s">
        <v>428</v>
      </c>
      <c r="D929" s="51" t="s">
        <v>74</v>
      </c>
      <c r="E929" s="211">
        <v>9</v>
      </c>
      <c r="F929" s="68">
        <f t="shared" ref="F929:F930" si="348">SUM(J929:L929)</f>
        <v>6</v>
      </c>
      <c r="G929" s="211" t="s">
        <v>75</v>
      </c>
      <c r="H929" s="55" t="s">
        <v>75</v>
      </c>
      <c r="I929" s="70" t="s">
        <v>75</v>
      </c>
      <c r="J929" s="67">
        <v>1</v>
      </c>
      <c r="K929" s="55">
        <v>5</v>
      </c>
      <c r="L929" s="70"/>
      <c r="M929" s="67" t="s">
        <v>75</v>
      </c>
      <c r="N929" s="55" t="s">
        <v>75</v>
      </c>
      <c r="O929" s="55" t="s">
        <v>75</v>
      </c>
      <c r="P929" s="55" t="s">
        <v>75</v>
      </c>
      <c r="Q929" s="438" t="s">
        <v>75</v>
      </c>
    </row>
    <row r="930" spans="1:17" ht="31.35" customHeight="1" x14ac:dyDescent="0.3">
      <c r="A930" s="834"/>
      <c r="B930" s="825"/>
      <c r="C930" s="733"/>
      <c r="D930" s="72" t="s">
        <v>76</v>
      </c>
      <c r="E930" s="212"/>
      <c r="F930" s="83">
        <f t="shared" si="348"/>
        <v>0</v>
      </c>
      <c r="G930" s="212" t="s">
        <v>77</v>
      </c>
      <c r="H930" s="75" t="s">
        <v>77</v>
      </c>
      <c r="I930" s="85" t="s">
        <v>77</v>
      </c>
      <c r="J930" s="82"/>
      <c r="K930" s="75"/>
      <c r="L930" s="85"/>
      <c r="M930" s="82" t="s">
        <v>75</v>
      </c>
      <c r="N930" s="75" t="s">
        <v>75</v>
      </c>
      <c r="O930" s="75" t="s">
        <v>75</v>
      </c>
      <c r="P930" s="75" t="s">
        <v>75</v>
      </c>
      <c r="Q930" s="410" t="s">
        <v>75</v>
      </c>
    </row>
    <row r="931" spans="1:17" ht="31.35" customHeight="1" x14ac:dyDescent="0.3">
      <c r="A931" s="834"/>
      <c r="B931" s="825"/>
      <c r="C931" s="733"/>
      <c r="D931" s="72" t="s">
        <v>78</v>
      </c>
      <c r="E931" s="212"/>
      <c r="F931" s="83">
        <f>SUM(G931:I931)</f>
        <v>0</v>
      </c>
      <c r="G931" s="212"/>
      <c r="H931" s="75"/>
      <c r="I931" s="85"/>
      <c r="J931" s="82" t="s">
        <v>75</v>
      </c>
      <c r="K931" s="75" t="s">
        <v>75</v>
      </c>
      <c r="L931" s="85" t="s">
        <v>75</v>
      </c>
      <c r="M931" s="82" t="s">
        <v>75</v>
      </c>
      <c r="N931" s="75" t="s">
        <v>75</v>
      </c>
      <c r="O931" s="75" t="s">
        <v>75</v>
      </c>
      <c r="P931" s="75" t="s">
        <v>75</v>
      </c>
      <c r="Q931" s="410" t="s">
        <v>75</v>
      </c>
    </row>
    <row r="932" spans="1:17" ht="31.35" customHeight="1" x14ac:dyDescent="0.3">
      <c r="A932" s="834"/>
      <c r="B932" s="825"/>
      <c r="C932" s="733"/>
      <c r="D932" s="72" t="s">
        <v>79</v>
      </c>
      <c r="E932" s="212">
        <v>90</v>
      </c>
      <c r="F932" s="83">
        <f t="shared" ref="F932:F933" si="349">SUM(M932:Q932)</f>
        <v>59</v>
      </c>
      <c r="G932" s="212" t="s">
        <v>77</v>
      </c>
      <c r="H932" s="75" t="s">
        <v>77</v>
      </c>
      <c r="I932" s="85" t="s">
        <v>77</v>
      </c>
      <c r="J932" s="82" t="s">
        <v>75</v>
      </c>
      <c r="K932" s="75" t="s">
        <v>75</v>
      </c>
      <c r="L932" s="85" t="s">
        <v>75</v>
      </c>
      <c r="M932" s="82">
        <v>4</v>
      </c>
      <c r="N932" s="75">
        <v>21</v>
      </c>
      <c r="O932" s="75">
        <v>29</v>
      </c>
      <c r="P932" s="75">
        <v>5</v>
      </c>
      <c r="Q932" s="410"/>
    </row>
    <row r="933" spans="1:17" ht="31.35" customHeight="1" thickBot="1" x14ac:dyDescent="0.35">
      <c r="A933" s="834"/>
      <c r="B933" s="826"/>
      <c r="C933" s="839"/>
      <c r="D933" s="579" t="s">
        <v>80</v>
      </c>
      <c r="E933" s="105"/>
      <c r="F933" s="104">
        <f t="shared" si="349"/>
        <v>0</v>
      </c>
      <c r="G933" s="105" t="s">
        <v>75</v>
      </c>
      <c r="H933" s="92" t="s">
        <v>75</v>
      </c>
      <c r="I933" s="106" t="s">
        <v>75</v>
      </c>
      <c r="J933" s="103" t="s">
        <v>75</v>
      </c>
      <c r="K933" s="92" t="s">
        <v>77</v>
      </c>
      <c r="L933" s="106" t="s">
        <v>77</v>
      </c>
      <c r="M933" s="103"/>
      <c r="N933" s="92"/>
      <c r="O933" s="92"/>
      <c r="P933" s="92"/>
      <c r="Q933" s="580"/>
    </row>
    <row r="934" spans="1:17" ht="31.35" customHeight="1" x14ac:dyDescent="0.3">
      <c r="A934" s="834"/>
      <c r="B934" s="824" t="s">
        <v>429</v>
      </c>
      <c r="C934" s="732" t="s">
        <v>430</v>
      </c>
      <c r="D934" s="51" t="s">
        <v>74</v>
      </c>
      <c r="E934" s="67"/>
      <c r="F934" s="68">
        <f t="shared" ref="F934:F935" si="350">SUM(J934:L934)</f>
        <v>0</v>
      </c>
      <c r="G934" s="211" t="s">
        <v>75</v>
      </c>
      <c r="H934" s="55" t="s">
        <v>75</v>
      </c>
      <c r="I934" s="70" t="s">
        <v>75</v>
      </c>
      <c r="J934" s="67"/>
      <c r="K934" s="55"/>
      <c r="L934" s="70"/>
      <c r="M934" s="67" t="s">
        <v>75</v>
      </c>
      <c r="N934" s="55" t="s">
        <v>75</v>
      </c>
      <c r="O934" s="55" t="s">
        <v>75</v>
      </c>
      <c r="P934" s="55" t="s">
        <v>75</v>
      </c>
      <c r="Q934" s="438" t="s">
        <v>75</v>
      </c>
    </row>
    <row r="935" spans="1:17" ht="31.35" customHeight="1" x14ac:dyDescent="0.3">
      <c r="A935" s="834"/>
      <c r="B935" s="825"/>
      <c r="C935" s="733"/>
      <c r="D935" s="72" t="s">
        <v>76</v>
      </c>
      <c r="E935" s="82"/>
      <c r="F935" s="83">
        <f t="shared" si="350"/>
        <v>0</v>
      </c>
      <c r="G935" s="212" t="s">
        <v>77</v>
      </c>
      <c r="H935" s="75" t="s">
        <v>77</v>
      </c>
      <c r="I935" s="85" t="s">
        <v>77</v>
      </c>
      <c r="J935" s="82"/>
      <c r="K935" s="75"/>
      <c r="L935" s="85"/>
      <c r="M935" s="82" t="s">
        <v>75</v>
      </c>
      <c r="N935" s="75" t="s">
        <v>75</v>
      </c>
      <c r="O935" s="75" t="s">
        <v>75</v>
      </c>
      <c r="P935" s="75" t="s">
        <v>75</v>
      </c>
      <c r="Q935" s="410" t="s">
        <v>75</v>
      </c>
    </row>
    <row r="936" spans="1:17" ht="31.35" customHeight="1" x14ac:dyDescent="0.3">
      <c r="A936" s="834"/>
      <c r="B936" s="825"/>
      <c r="C936" s="733"/>
      <c r="D936" s="72" t="s">
        <v>78</v>
      </c>
      <c r="E936" s="82"/>
      <c r="F936" s="83">
        <f>SUM(G936:I936)</f>
        <v>0</v>
      </c>
      <c r="G936" s="212"/>
      <c r="H936" s="75"/>
      <c r="I936" s="85"/>
      <c r="J936" s="82" t="s">
        <v>75</v>
      </c>
      <c r="K936" s="75" t="s">
        <v>75</v>
      </c>
      <c r="L936" s="85" t="s">
        <v>75</v>
      </c>
      <c r="M936" s="82" t="s">
        <v>75</v>
      </c>
      <c r="N936" s="75" t="s">
        <v>75</v>
      </c>
      <c r="O936" s="75" t="s">
        <v>75</v>
      </c>
      <c r="P936" s="75" t="s">
        <v>75</v>
      </c>
      <c r="Q936" s="410" t="s">
        <v>75</v>
      </c>
    </row>
    <row r="937" spans="1:17" ht="31.35" customHeight="1" x14ac:dyDescent="0.3">
      <c r="A937" s="834"/>
      <c r="B937" s="825"/>
      <c r="C937" s="733"/>
      <c r="D937" s="72" t="s">
        <v>79</v>
      </c>
      <c r="E937" s="82">
        <v>46</v>
      </c>
      <c r="F937" s="83">
        <f t="shared" ref="F937:F938" si="351">SUM(M937:Q937)</f>
        <v>8</v>
      </c>
      <c r="G937" s="212" t="s">
        <v>77</v>
      </c>
      <c r="H937" s="75" t="s">
        <v>77</v>
      </c>
      <c r="I937" s="85" t="s">
        <v>77</v>
      </c>
      <c r="J937" s="82" t="s">
        <v>75</v>
      </c>
      <c r="K937" s="75" t="s">
        <v>75</v>
      </c>
      <c r="L937" s="85" t="s">
        <v>75</v>
      </c>
      <c r="M937" s="578"/>
      <c r="N937" s="76"/>
      <c r="O937" s="76">
        <v>3</v>
      </c>
      <c r="P937" s="76">
        <v>2</v>
      </c>
      <c r="Q937" s="410">
        <v>3</v>
      </c>
    </row>
    <row r="938" spans="1:17" ht="31.35" customHeight="1" thickBot="1" x14ac:dyDescent="0.35">
      <c r="A938" s="834"/>
      <c r="B938" s="826"/>
      <c r="C938" s="839"/>
      <c r="D938" s="579" t="s">
        <v>80</v>
      </c>
      <c r="E938" s="103"/>
      <c r="F938" s="104">
        <f t="shared" si="351"/>
        <v>0</v>
      </c>
      <c r="G938" s="105" t="s">
        <v>75</v>
      </c>
      <c r="H938" s="92" t="s">
        <v>75</v>
      </c>
      <c r="I938" s="106" t="s">
        <v>75</v>
      </c>
      <c r="J938" s="103" t="s">
        <v>75</v>
      </c>
      <c r="K938" s="92" t="s">
        <v>77</v>
      </c>
      <c r="L938" s="106" t="s">
        <v>77</v>
      </c>
      <c r="M938" s="103"/>
      <c r="N938" s="92"/>
      <c r="O938" s="92"/>
      <c r="P938" s="92"/>
      <c r="Q938" s="580"/>
    </row>
    <row r="939" spans="1:17" ht="31.35" customHeight="1" x14ac:dyDescent="0.3">
      <c r="A939" s="834"/>
      <c r="B939" s="824" t="s">
        <v>431</v>
      </c>
      <c r="C939" s="732" t="s">
        <v>432</v>
      </c>
      <c r="D939" s="51" t="s">
        <v>74</v>
      </c>
      <c r="E939" s="211">
        <v>10</v>
      </c>
      <c r="F939" s="68">
        <f t="shared" ref="F939:F940" si="352">SUM(J939:L939)</f>
        <v>1</v>
      </c>
      <c r="G939" s="211" t="s">
        <v>75</v>
      </c>
      <c r="H939" s="55" t="s">
        <v>75</v>
      </c>
      <c r="I939" s="70" t="s">
        <v>75</v>
      </c>
      <c r="J939" s="67"/>
      <c r="K939" s="55">
        <v>1</v>
      </c>
      <c r="L939" s="70"/>
      <c r="M939" s="67" t="s">
        <v>75</v>
      </c>
      <c r="N939" s="55" t="s">
        <v>75</v>
      </c>
      <c r="O939" s="55" t="s">
        <v>75</v>
      </c>
      <c r="P939" s="55" t="s">
        <v>75</v>
      </c>
      <c r="Q939" s="438" t="s">
        <v>75</v>
      </c>
    </row>
    <row r="940" spans="1:17" ht="31.35" customHeight="1" x14ac:dyDescent="0.3">
      <c r="A940" s="834"/>
      <c r="B940" s="825"/>
      <c r="C940" s="733"/>
      <c r="D940" s="72" t="s">
        <v>76</v>
      </c>
      <c r="E940" s="212"/>
      <c r="F940" s="83">
        <f t="shared" si="352"/>
        <v>0</v>
      </c>
      <c r="G940" s="212" t="s">
        <v>77</v>
      </c>
      <c r="H940" s="75" t="s">
        <v>77</v>
      </c>
      <c r="I940" s="85" t="s">
        <v>77</v>
      </c>
      <c r="J940" s="82"/>
      <c r="K940" s="75"/>
      <c r="L940" s="85"/>
      <c r="M940" s="82" t="s">
        <v>75</v>
      </c>
      <c r="N940" s="75" t="s">
        <v>75</v>
      </c>
      <c r="O940" s="75" t="s">
        <v>75</v>
      </c>
      <c r="P940" s="75" t="s">
        <v>75</v>
      </c>
      <c r="Q940" s="410" t="s">
        <v>75</v>
      </c>
    </row>
    <row r="941" spans="1:17" ht="31.35" customHeight="1" x14ac:dyDescent="0.3">
      <c r="A941" s="834"/>
      <c r="B941" s="825"/>
      <c r="C941" s="733"/>
      <c r="D941" s="72" t="s">
        <v>78</v>
      </c>
      <c r="E941" s="212"/>
      <c r="F941" s="83">
        <f>SUM(G941:I941)</f>
        <v>0</v>
      </c>
      <c r="G941" s="212"/>
      <c r="H941" s="75"/>
      <c r="I941" s="85"/>
      <c r="J941" s="82" t="s">
        <v>75</v>
      </c>
      <c r="K941" s="75" t="s">
        <v>75</v>
      </c>
      <c r="L941" s="85" t="s">
        <v>75</v>
      </c>
      <c r="M941" s="82" t="s">
        <v>75</v>
      </c>
      <c r="N941" s="75" t="s">
        <v>75</v>
      </c>
      <c r="O941" s="75" t="s">
        <v>75</v>
      </c>
      <c r="P941" s="75" t="s">
        <v>75</v>
      </c>
      <c r="Q941" s="410" t="s">
        <v>75</v>
      </c>
    </row>
    <row r="942" spans="1:17" ht="31.35" customHeight="1" x14ac:dyDescent="0.3">
      <c r="A942" s="834"/>
      <c r="B942" s="825"/>
      <c r="C942" s="733"/>
      <c r="D942" s="72" t="s">
        <v>79</v>
      </c>
      <c r="E942" s="212">
        <v>99</v>
      </c>
      <c r="F942" s="83">
        <f t="shared" ref="F942:F943" si="353">SUM(M942:Q942)</f>
        <v>36</v>
      </c>
      <c r="G942" s="212" t="s">
        <v>77</v>
      </c>
      <c r="H942" s="75" t="s">
        <v>77</v>
      </c>
      <c r="I942" s="85" t="s">
        <v>77</v>
      </c>
      <c r="J942" s="82" t="s">
        <v>75</v>
      </c>
      <c r="K942" s="75" t="s">
        <v>75</v>
      </c>
      <c r="L942" s="85" t="s">
        <v>75</v>
      </c>
      <c r="M942" s="82">
        <v>1</v>
      </c>
      <c r="N942" s="75">
        <v>9</v>
      </c>
      <c r="O942" s="75">
        <v>22</v>
      </c>
      <c r="P942" s="75">
        <v>4</v>
      </c>
      <c r="Q942" s="410"/>
    </row>
    <row r="943" spans="1:17" ht="31.35" customHeight="1" thickBot="1" x14ac:dyDescent="0.35">
      <c r="A943" s="834"/>
      <c r="B943" s="826"/>
      <c r="C943" s="839"/>
      <c r="D943" s="579" t="s">
        <v>80</v>
      </c>
      <c r="E943" s="581"/>
      <c r="F943" s="582">
        <f t="shared" si="353"/>
        <v>0</v>
      </c>
      <c r="G943" s="105" t="s">
        <v>75</v>
      </c>
      <c r="H943" s="92" t="s">
        <v>75</v>
      </c>
      <c r="I943" s="106" t="s">
        <v>75</v>
      </c>
      <c r="J943" s="103" t="s">
        <v>75</v>
      </c>
      <c r="K943" s="92" t="s">
        <v>77</v>
      </c>
      <c r="L943" s="106" t="s">
        <v>77</v>
      </c>
      <c r="M943" s="103"/>
      <c r="N943" s="92"/>
      <c r="O943" s="92"/>
      <c r="P943" s="92"/>
      <c r="Q943" s="580"/>
    </row>
    <row r="944" spans="1:17" ht="31.35" customHeight="1" x14ac:dyDescent="0.3">
      <c r="A944" s="834"/>
      <c r="B944" s="824" t="s">
        <v>433</v>
      </c>
      <c r="C944" s="732" t="s">
        <v>434</v>
      </c>
      <c r="D944" s="51" t="s">
        <v>74</v>
      </c>
      <c r="E944" s="211"/>
      <c r="F944" s="68">
        <f t="shared" ref="F944:F945" si="354">SUM(J944:L944)</f>
        <v>0</v>
      </c>
      <c r="G944" s="211" t="s">
        <v>75</v>
      </c>
      <c r="H944" s="55" t="s">
        <v>75</v>
      </c>
      <c r="I944" s="70" t="s">
        <v>75</v>
      </c>
      <c r="J944" s="67"/>
      <c r="K944" s="55"/>
      <c r="L944" s="70"/>
      <c r="M944" s="67" t="s">
        <v>75</v>
      </c>
      <c r="N944" s="55" t="s">
        <v>75</v>
      </c>
      <c r="O944" s="55" t="s">
        <v>75</v>
      </c>
      <c r="P944" s="55" t="s">
        <v>75</v>
      </c>
      <c r="Q944" s="438" t="s">
        <v>75</v>
      </c>
    </row>
    <row r="945" spans="1:17" ht="31.35" customHeight="1" x14ac:dyDescent="0.3">
      <c r="A945" s="834"/>
      <c r="B945" s="825"/>
      <c r="C945" s="733"/>
      <c r="D945" s="72" t="s">
        <v>76</v>
      </c>
      <c r="E945" s="212"/>
      <c r="F945" s="83">
        <f t="shared" si="354"/>
        <v>0</v>
      </c>
      <c r="G945" s="212" t="s">
        <v>77</v>
      </c>
      <c r="H945" s="75" t="s">
        <v>77</v>
      </c>
      <c r="I945" s="85" t="s">
        <v>77</v>
      </c>
      <c r="J945" s="82"/>
      <c r="K945" s="75"/>
      <c r="L945" s="85"/>
      <c r="M945" s="82" t="s">
        <v>75</v>
      </c>
      <c r="N945" s="75" t="s">
        <v>75</v>
      </c>
      <c r="O945" s="75" t="s">
        <v>75</v>
      </c>
      <c r="P945" s="75" t="s">
        <v>75</v>
      </c>
      <c r="Q945" s="410" t="s">
        <v>75</v>
      </c>
    </row>
    <row r="946" spans="1:17" ht="31.35" customHeight="1" x14ac:dyDescent="0.3">
      <c r="A946" s="834"/>
      <c r="B946" s="825"/>
      <c r="C946" s="733"/>
      <c r="D946" s="72" t="s">
        <v>78</v>
      </c>
      <c r="E946" s="212"/>
      <c r="F946" s="83">
        <f>SUM(G946:I946)</f>
        <v>0</v>
      </c>
      <c r="G946" s="212"/>
      <c r="H946" s="75"/>
      <c r="I946" s="85"/>
      <c r="J946" s="82" t="s">
        <v>75</v>
      </c>
      <c r="K946" s="75" t="s">
        <v>75</v>
      </c>
      <c r="L946" s="85" t="s">
        <v>75</v>
      </c>
      <c r="M946" s="82" t="s">
        <v>75</v>
      </c>
      <c r="N946" s="75" t="s">
        <v>75</v>
      </c>
      <c r="O946" s="75" t="s">
        <v>75</v>
      </c>
      <c r="P946" s="75" t="s">
        <v>75</v>
      </c>
      <c r="Q946" s="410" t="s">
        <v>75</v>
      </c>
    </row>
    <row r="947" spans="1:17" ht="31.35" customHeight="1" x14ac:dyDescent="0.3">
      <c r="A947" s="834"/>
      <c r="B947" s="825"/>
      <c r="C947" s="733"/>
      <c r="D947" s="72" t="s">
        <v>79</v>
      </c>
      <c r="E947" s="212">
        <v>90.45</v>
      </c>
      <c r="F947" s="83">
        <f t="shared" ref="F947:F948" si="355">SUM(M947:Q947)</f>
        <v>11</v>
      </c>
      <c r="G947" s="212" t="s">
        <v>77</v>
      </c>
      <c r="H947" s="75" t="s">
        <v>77</v>
      </c>
      <c r="I947" s="85" t="s">
        <v>77</v>
      </c>
      <c r="J947" s="82" t="s">
        <v>75</v>
      </c>
      <c r="K947" s="75" t="s">
        <v>75</v>
      </c>
      <c r="L947" s="85" t="s">
        <v>75</v>
      </c>
      <c r="M947" s="82"/>
      <c r="N947" s="75">
        <v>4</v>
      </c>
      <c r="O947" s="75">
        <v>6</v>
      </c>
      <c r="P947" s="75">
        <v>1</v>
      </c>
      <c r="Q947" s="410"/>
    </row>
    <row r="948" spans="1:17" ht="31.35" customHeight="1" thickBot="1" x14ac:dyDescent="0.35">
      <c r="A948" s="834"/>
      <c r="B948" s="826"/>
      <c r="C948" s="839"/>
      <c r="D948" s="579" t="s">
        <v>80</v>
      </c>
      <c r="E948" s="105"/>
      <c r="F948" s="104">
        <f t="shared" si="355"/>
        <v>0</v>
      </c>
      <c r="G948" s="105" t="s">
        <v>75</v>
      </c>
      <c r="H948" s="92" t="s">
        <v>75</v>
      </c>
      <c r="I948" s="106" t="s">
        <v>75</v>
      </c>
      <c r="J948" s="103" t="s">
        <v>75</v>
      </c>
      <c r="K948" s="92" t="s">
        <v>77</v>
      </c>
      <c r="L948" s="106" t="s">
        <v>77</v>
      </c>
      <c r="M948" s="103"/>
      <c r="N948" s="92"/>
      <c r="O948" s="92"/>
      <c r="P948" s="92"/>
      <c r="Q948" s="580"/>
    </row>
    <row r="949" spans="1:17" ht="31.35" customHeight="1" x14ac:dyDescent="0.3">
      <c r="A949" s="834"/>
      <c r="B949" s="824" t="s">
        <v>435</v>
      </c>
      <c r="C949" s="732" t="s">
        <v>436</v>
      </c>
      <c r="D949" s="51" t="s">
        <v>74</v>
      </c>
      <c r="E949" s="67"/>
      <c r="F949" s="68">
        <f t="shared" ref="F949:F950" si="356">SUM(J949:L949)</f>
        <v>0</v>
      </c>
      <c r="G949" s="211" t="s">
        <v>75</v>
      </c>
      <c r="H949" s="55" t="s">
        <v>75</v>
      </c>
      <c r="I949" s="70" t="s">
        <v>75</v>
      </c>
      <c r="J949" s="67"/>
      <c r="K949" s="55"/>
      <c r="L949" s="70"/>
      <c r="M949" s="67" t="s">
        <v>75</v>
      </c>
      <c r="N949" s="55" t="s">
        <v>75</v>
      </c>
      <c r="O949" s="55" t="s">
        <v>75</v>
      </c>
      <c r="P949" s="55" t="s">
        <v>75</v>
      </c>
      <c r="Q949" s="438" t="s">
        <v>75</v>
      </c>
    </row>
    <row r="950" spans="1:17" ht="31.35" customHeight="1" x14ac:dyDescent="0.3">
      <c r="A950" s="834"/>
      <c r="B950" s="825"/>
      <c r="C950" s="733"/>
      <c r="D950" s="72" t="s">
        <v>76</v>
      </c>
      <c r="E950" s="82"/>
      <c r="F950" s="83">
        <f t="shared" si="356"/>
        <v>0</v>
      </c>
      <c r="G950" s="212" t="s">
        <v>77</v>
      </c>
      <c r="H950" s="75" t="s">
        <v>77</v>
      </c>
      <c r="I950" s="85" t="s">
        <v>77</v>
      </c>
      <c r="J950" s="82"/>
      <c r="K950" s="75"/>
      <c r="L950" s="85"/>
      <c r="M950" s="82" t="s">
        <v>75</v>
      </c>
      <c r="N950" s="75" t="s">
        <v>75</v>
      </c>
      <c r="O950" s="75" t="s">
        <v>75</v>
      </c>
      <c r="P950" s="75" t="s">
        <v>75</v>
      </c>
      <c r="Q950" s="410" t="s">
        <v>75</v>
      </c>
    </row>
    <row r="951" spans="1:17" ht="31.35" customHeight="1" x14ac:dyDescent="0.3">
      <c r="A951" s="834"/>
      <c r="B951" s="825"/>
      <c r="C951" s="733"/>
      <c r="D951" s="72" t="s">
        <v>78</v>
      </c>
      <c r="E951" s="82"/>
      <c r="F951" s="83">
        <f>SUM(G951:I951)</f>
        <v>0</v>
      </c>
      <c r="G951" s="212"/>
      <c r="H951" s="75"/>
      <c r="I951" s="85"/>
      <c r="J951" s="82" t="s">
        <v>75</v>
      </c>
      <c r="K951" s="75" t="s">
        <v>75</v>
      </c>
      <c r="L951" s="85" t="s">
        <v>75</v>
      </c>
      <c r="M951" s="82" t="s">
        <v>75</v>
      </c>
      <c r="N951" s="75" t="s">
        <v>75</v>
      </c>
      <c r="O951" s="75" t="s">
        <v>75</v>
      </c>
      <c r="P951" s="75" t="s">
        <v>75</v>
      </c>
      <c r="Q951" s="410" t="s">
        <v>75</v>
      </c>
    </row>
    <row r="952" spans="1:17" ht="31.35" customHeight="1" x14ac:dyDescent="0.3">
      <c r="A952" s="834"/>
      <c r="B952" s="825"/>
      <c r="C952" s="733"/>
      <c r="D952" s="72" t="s">
        <v>79</v>
      </c>
      <c r="E952" s="82">
        <v>100</v>
      </c>
      <c r="F952" s="83">
        <f t="shared" ref="F952:F953" si="357">SUM(M952:Q952)</f>
        <v>30</v>
      </c>
      <c r="G952" s="212" t="s">
        <v>77</v>
      </c>
      <c r="H952" s="75" t="s">
        <v>77</v>
      </c>
      <c r="I952" s="85" t="s">
        <v>77</v>
      </c>
      <c r="J952" s="82" t="s">
        <v>75</v>
      </c>
      <c r="K952" s="75" t="s">
        <v>75</v>
      </c>
      <c r="L952" s="85" t="s">
        <v>75</v>
      </c>
      <c r="M952" s="578">
        <v>2</v>
      </c>
      <c r="N952" s="76">
        <v>5</v>
      </c>
      <c r="O952" s="76">
        <v>16</v>
      </c>
      <c r="P952" s="76">
        <v>5</v>
      </c>
      <c r="Q952" s="410">
        <v>2</v>
      </c>
    </row>
    <row r="953" spans="1:17" ht="31.35" customHeight="1" thickBot="1" x14ac:dyDescent="0.35">
      <c r="A953" s="834"/>
      <c r="B953" s="826"/>
      <c r="C953" s="839"/>
      <c r="D953" s="579" t="s">
        <v>80</v>
      </c>
      <c r="E953" s="103"/>
      <c r="F953" s="104">
        <f t="shared" si="357"/>
        <v>0</v>
      </c>
      <c r="G953" s="105" t="s">
        <v>75</v>
      </c>
      <c r="H953" s="92" t="s">
        <v>75</v>
      </c>
      <c r="I953" s="106" t="s">
        <v>75</v>
      </c>
      <c r="J953" s="103" t="s">
        <v>75</v>
      </c>
      <c r="K953" s="92" t="s">
        <v>77</v>
      </c>
      <c r="L953" s="106" t="s">
        <v>77</v>
      </c>
      <c r="M953" s="103"/>
      <c r="N953" s="92"/>
      <c r="O953" s="92"/>
      <c r="P953" s="92"/>
      <c r="Q953" s="580"/>
    </row>
    <row r="954" spans="1:17" ht="31.35" customHeight="1" x14ac:dyDescent="0.3">
      <c r="A954" s="834"/>
      <c r="B954" s="824" t="s">
        <v>437</v>
      </c>
      <c r="C954" s="732" t="s">
        <v>438</v>
      </c>
      <c r="D954" s="51" t="s">
        <v>74</v>
      </c>
      <c r="E954" s="211"/>
      <c r="F954" s="68">
        <f t="shared" ref="F954:F955" si="358">SUM(J954:L954)</f>
        <v>0</v>
      </c>
      <c r="G954" s="211" t="s">
        <v>75</v>
      </c>
      <c r="H954" s="55" t="s">
        <v>75</v>
      </c>
      <c r="I954" s="70" t="s">
        <v>75</v>
      </c>
      <c r="J954" s="67"/>
      <c r="K954" s="55"/>
      <c r="L954" s="70"/>
      <c r="M954" s="67" t="s">
        <v>75</v>
      </c>
      <c r="N954" s="55" t="s">
        <v>75</v>
      </c>
      <c r="O954" s="55" t="s">
        <v>75</v>
      </c>
      <c r="P954" s="55" t="s">
        <v>75</v>
      </c>
      <c r="Q954" s="438" t="s">
        <v>75</v>
      </c>
    </row>
    <row r="955" spans="1:17" ht="31.35" customHeight="1" x14ac:dyDescent="0.3">
      <c r="A955" s="834"/>
      <c r="B955" s="825"/>
      <c r="C955" s="733"/>
      <c r="D955" s="72" t="s">
        <v>76</v>
      </c>
      <c r="E955" s="212"/>
      <c r="F955" s="83">
        <f t="shared" si="358"/>
        <v>0</v>
      </c>
      <c r="G955" s="212" t="s">
        <v>77</v>
      </c>
      <c r="H955" s="75" t="s">
        <v>77</v>
      </c>
      <c r="I955" s="85" t="s">
        <v>77</v>
      </c>
      <c r="J955" s="82"/>
      <c r="K955" s="75"/>
      <c r="L955" s="85"/>
      <c r="M955" s="82" t="s">
        <v>75</v>
      </c>
      <c r="N955" s="75" t="s">
        <v>75</v>
      </c>
      <c r="O955" s="75" t="s">
        <v>75</v>
      </c>
      <c r="P955" s="75" t="s">
        <v>75</v>
      </c>
      <c r="Q955" s="410" t="s">
        <v>75</v>
      </c>
    </row>
    <row r="956" spans="1:17" ht="31.35" customHeight="1" x14ac:dyDescent="0.3">
      <c r="A956" s="834"/>
      <c r="B956" s="825"/>
      <c r="C956" s="733"/>
      <c r="D956" s="72" t="s">
        <v>78</v>
      </c>
      <c r="E956" s="212"/>
      <c r="F956" s="83">
        <f>SUM(G956:I956)</f>
        <v>0</v>
      </c>
      <c r="G956" s="212"/>
      <c r="H956" s="75"/>
      <c r="I956" s="85"/>
      <c r="J956" s="82" t="s">
        <v>75</v>
      </c>
      <c r="K956" s="75" t="s">
        <v>75</v>
      </c>
      <c r="L956" s="85" t="s">
        <v>75</v>
      </c>
      <c r="M956" s="82" t="s">
        <v>75</v>
      </c>
      <c r="N956" s="75" t="s">
        <v>75</v>
      </c>
      <c r="O956" s="75" t="s">
        <v>75</v>
      </c>
      <c r="P956" s="75" t="s">
        <v>75</v>
      </c>
      <c r="Q956" s="410" t="s">
        <v>75</v>
      </c>
    </row>
    <row r="957" spans="1:17" ht="31.35" customHeight="1" x14ac:dyDescent="0.3">
      <c r="A957" s="834"/>
      <c r="B957" s="825"/>
      <c r="C957" s="733"/>
      <c r="D957" s="72" t="s">
        <v>79</v>
      </c>
      <c r="E957" s="212">
        <v>104</v>
      </c>
      <c r="F957" s="83">
        <f t="shared" ref="F957:F958" si="359">SUM(M957:Q957)</f>
        <v>5</v>
      </c>
      <c r="G957" s="212" t="s">
        <v>77</v>
      </c>
      <c r="H957" s="75" t="s">
        <v>77</v>
      </c>
      <c r="I957" s="85" t="s">
        <v>77</v>
      </c>
      <c r="J957" s="82" t="s">
        <v>75</v>
      </c>
      <c r="K957" s="75" t="s">
        <v>75</v>
      </c>
      <c r="L957" s="85" t="s">
        <v>75</v>
      </c>
      <c r="M957" s="82"/>
      <c r="N957" s="75"/>
      <c r="O957" s="75">
        <v>5</v>
      </c>
      <c r="P957" s="75"/>
      <c r="Q957" s="410"/>
    </row>
    <row r="958" spans="1:17" ht="31.35" customHeight="1" thickBot="1" x14ac:dyDescent="0.35">
      <c r="A958" s="834"/>
      <c r="B958" s="826"/>
      <c r="C958" s="839"/>
      <c r="D958" s="579" t="s">
        <v>80</v>
      </c>
      <c r="E958" s="581"/>
      <c r="F958" s="582">
        <f t="shared" si="359"/>
        <v>0</v>
      </c>
      <c r="G958" s="105" t="s">
        <v>75</v>
      </c>
      <c r="H958" s="92" t="s">
        <v>75</v>
      </c>
      <c r="I958" s="106" t="s">
        <v>75</v>
      </c>
      <c r="J958" s="103" t="s">
        <v>75</v>
      </c>
      <c r="K958" s="92" t="s">
        <v>77</v>
      </c>
      <c r="L958" s="106" t="s">
        <v>77</v>
      </c>
      <c r="M958" s="103"/>
      <c r="N958" s="92"/>
      <c r="O958" s="92"/>
      <c r="P958" s="92"/>
      <c r="Q958" s="580"/>
    </row>
    <row r="959" spans="1:17" ht="31.35" customHeight="1" x14ac:dyDescent="0.3">
      <c r="A959" s="834"/>
      <c r="B959" s="824" t="s">
        <v>439</v>
      </c>
      <c r="C959" s="732" t="s">
        <v>440</v>
      </c>
      <c r="D959" s="51" t="s">
        <v>74</v>
      </c>
      <c r="E959" s="211"/>
      <c r="F959" s="68">
        <f t="shared" ref="F959:F960" si="360">SUM(J959:L959)</f>
        <v>0</v>
      </c>
      <c r="G959" s="211" t="s">
        <v>75</v>
      </c>
      <c r="H959" s="55" t="s">
        <v>75</v>
      </c>
      <c r="I959" s="70" t="s">
        <v>75</v>
      </c>
      <c r="J959" s="67"/>
      <c r="K959" s="55"/>
      <c r="L959" s="70"/>
      <c r="M959" s="67" t="s">
        <v>75</v>
      </c>
      <c r="N959" s="55" t="s">
        <v>75</v>
      </c>
      <c r="O959" s="55" t="s">
        <v>75</v>
      </c>
      <c r="P959" s="55" t="s">
        <v>75</v>
      </c>
      <c r="Q959" s="438" t="s">
        <v>75</v>
      </c>
    </row>
    <row r="960" spans="1:17" ht="31.35" customHeight="1" x14ac:dyDescent="0.3">
      <c r="A960" s="834"/>
      <c r="B960" s="825"/>
      <c r="C960" s="733"/>
      <c r="D960" s="72" t="s">
        <v>76</v>
      </c>
      <c r="E960" s="212"/>
      <c r="F960" s="83">
        <f t="shared" si="360"/>
        <v>0</v>
      </c>
      <c r="G960" s="212" t="s">
        <v>77</v>
      </c>
      <c r="H960" s="75" t="s">
        <v>77</v>
      </c>
      <c r="I960" s="85" t="s">
        <v>77</v>
      </c>
      <c r="J960" s="82"/>
      <c r="K960" s="75"/>
      <c r="L960" s="85"/>
      <c r="M960" s="82" t="s">
        <v>75</v>
      </c>
      <c r="N960" s="75" t="s">
        <v>75</v>
      </c>
      <c r="O960" s="75" t="s">
        <v>75</v>
      </c>
      <c r="P960" s="75" t="s">
        <v>75</v>
      </c>
      <c r="Q960" s="410" t="s">
        <v>75</v>
      </c>
    </row>
    <row r="961" spans="1:17" ht="31.35" customHeight="1" x14ac:dyDescent="0.3">
      <c r="A961" s="834"/>
      <c r="B961" s="825"/>
      <c r="C961" s="733"/>
      <c r="D961" s="72" t="s">
        <v>78</v>
      </c>
      <c r="E961" s="212"/>
      <c r="F961" s="83">
        <f>SUM(G961:I961)</f>
        <v>0</v>
      </c>
      <c r="G961" s="212"/>
      <c r="H961" s="75"/>
      <c r="I961" s="85"/>
      <c r="J961" s="82" t="s">
        <v>75</v>
      </c>
      <c r="K961" s="75" t="s">
        <v>75</v>
      </c>
      <c r="L961" s="85" t="s">
        <v>75</v>
      </c>
      <c r="M961" s="82" t="s">
        <v>75</v>
      </c>
      <c r="N961" s="75" t="s">
        <v>75</v>
      </c>
      <c r="O961" s="75" t="s">
        <v>75</v>
      </c>
      <c r="P961" s="75" t="s">
        <v>75</v>
      </c>
      <c r="Q961" s="410" t="s">
        <v>75</v>
      </c>
    </row>
    <row r="962" spans="1:17" ht="31.35" customHeight="1" x14ac:dyDescent="0.3">
      <c r="A962" s="834"/>
      <c r="B962" s="825"/>
      <c r="C962" s="733"/>
      <c r="D962" s="72" t="s">
        <v>79</v>
      </c>
      <c r="E962" s="212">
        <v>120</v>
      </c>
      <c r="F962" s="83">
        <f t="shared" ref="F962:F963" si="361">SUM(M962:Q962)</f>
        <v>9</v>
      </c>
      <c r="G962" s="212" t="s">
        <v>77</v>
      </c>
      <c r="H962" s="75" t="s">
        <v>77</v>
      </c>
      <c r="I962" s="85" t="s">
        <v>77</v>
      </c>
      <c r="J962" s="82" t="s">
        <v>75</v>
      </c>
      <c r="K962" s="75" t="s">
        <v>75</v>
      </c>
      <c r="L962" s="85" t="s">
        <v>75</v>
      </c>
      <c r="M962" s="82">
        <v>1</v>
      </c>
      <c r="N962" s="75">
        <v>1</v>
      </c>
      <c r="O962" s="75"/>
      <c r="P962" s="75">
        <v>6</v>
      </c>
      <c r="Q962" s="410">
        <v>1</v>
      </c>
    </row>
    <row r="963" spans="1:17" ht="31.35" customHeight="1" thickBot="1" x14ac:dyDescent="0.35">
      <c r="A963" s="834"/>
      <c r="B963" s="826"/>
      <c r="C963" s="839"/>
      <c r="D963" s="579" t="s">
        <v>80</v>
      </c>
      <c r="E963" s="105"/>
      <c r="F963" s="104">
        <f t="shared" si="361"/>
        <v>0</v>
      </c>
      <c r="G963" s="105" t="s">
        <v>75</v>
      </c>
      <c r="H963" s="92" t="s">
        <v>75</v>
      </c>
      <c r="I963" s="106" t="s">
        <v>75</v>
      </c>
      <c r="J963" s="103" t="s">
        <v>75</v>
      </c>
      <c r="K963" s="92" t="s">
        <v>77</v>
      </c>
      <c r="L963" s="106" t="s">
        <v>77</v>
      </c>
      <c r="M963" s="103"/>
      <c r="N963" s="92"/>
      <c r="O963" s="92"/>
      <c r="P963" s="92"/>
      <c r="Q963" s="580"/>
    </row>
    <row r="964" spans="1:17" ht="31.35" customHeight="1" x14ac:dyDescent="0.3">
      <c r="A964" s="834"/>
      <c r="B964" s="824" t="s">
        <v>441</v>
      </c>
      <c r="C964" s="732" t="s">
        <v>442</v>
      </c>
      <c r="D964" s="51" t="s">
        <v>74</v>
      </c>
      <c r="E964" s="67"/>
      <c r="F964" s="68">
        <f t="shared" ref="F964:F965" si="362">SUM(J964:L964)</f>
        <v>0</v>
      </c>
      <c r="G964" s="211" t="s">
        <v>75</v>
      </c>
      <c r="H964" s="55" t="s">
        <v>75</v>
      </c>
      <c r="I964" s="70" t="s">
        <v>75</v>
      </c>
      <c r="J964" s="67"/>
      <c r="K964" s="55"/>
      <c r="L964" s="70"/>
      <c r="M964" s="67" t="s">
        <v>75</v>
      </c>
      <c r="N964" s="55" t="s">
        <v>75</v>
      </c>
      <c r="O964" s="55" t="s">
        <v>75</v>
      </c>
      <c r="P964" s="55" t="s">
        <v>75</v>
      </c>
      <c r="Q964" s="438" t="s">
        <v>75</v>
      </c>
    </row>
    <row r="965" spans="1:17" ht="31.35" customHeight="1" x14ac:dyDescent="0.3">
      <c r="A965" s="834"/>
      <c r="B965" s="825"/>
      <c r="C965" s="733"/>
      <c r="D965" s="72" t="s">
        <v>76</v>
      </c>
      <c r="E965" s="82"/>
      <c r="F965" s="83">
        <f t="shared" si="362"/>
        <v>0</v>
      </c>
      <c r="G965" s="212" t="s">
        <v>77</v>
      </c>
      <c r="H965" s="75" t="s">
        <v>77</v>
      </c>
      <c r="I965" s="85" t="s">
        <v>77</v>
      </c>
      <c r="J965" s="82"/>
      <c r="K965" s="75"/>
      <c r="L965" s="85"/>
      <c r="M965" s="82" t="s">
        <v>75</v>
      </c>
      <c r="N965" s="75" t="s">
        <v>75</v>
      </c>
      <c r="O965" s="75" t="s">
        <v>75</v>
      </c>
      <c r="P965" s="75" t="s">
        <v>75</v>
      </c>
      <c r="Q965" s="410" t="s">
        <v>75</v>
      </c>
    </row>
    <row r="966" spans="1:17" ht="31.35" customHeight="1" x14ac:dyDescent="0.3">
      <c r="A966" s="834"/>
      <c r="B966" s="825"/>
      <c r="C966" s="733"/>
      <c r="D966" s="72" t="s">
        <v>78</v>
      </c>
      <c r="E966" s="82"/>
      <c r="F966" s="83">
        <f>SUM(G966:I966)</f>
        <v>0</v>
      </c>
      <c r="G966" s="212"/>
      <c r="H966" s="75"/>
      <c r="I966" s="85"/>
      <c r="J966" s="82" t="s">
        <v>75</v>
      </c>
      <c r="K966" s="75" t="s">
        <v>75</v>
      </c>
      <c r="L966" s="85" t="s">
        <v>75</v>
      </c>
      <c r="M966" s="82" t="s">
        <v>75</v>
      </c>
      <c r="N966" s="75" t="s">
        <v>75</v>
      </c>
      <c r="O966" s="75" t="s">
        <v>75</v>
      </c>
      <c r="P966" s="75" t="s">
        <v>75</v>
      </c>
      <c r="Q966" s="410" t="s">
        <v>75</v>
      </c>
    </row>
    <row r="967" spans="1:17" ht="31.35" customHeight="1" x14ac:dyDescent="0.3">
      <c r="A967" s="834"/>
      <c r="B967" s="825"/>
      <c r="C967" s="733"/>
      <c r="D967" s="72" t="s">
        <v>79</v>
      </c>
      <c r="E967" s="82">
        <v>109</v>
      </c>
      <c r="F967" s="83">
        <f t="shared" ref="F967:F968" si="363">SUM(M967:Q967)</f>
        <v>8</v>
      </c>
      <c r="G967" s="212" t="s">
        <v>77</v>
      </c>
      <c r="H967" s="75" t="s">
        <v>77</v>
      </c>
      <c r="I967" s="85" t="s">
        <v>77</v>
      </c>
      <c r="J967" s="82" t="s">
        <v>75</v>
      </c>
      <c r="K967" s="75" t="s">
        <v>75</v>
      </c>
      <c r="L967" s="85" t="s">
        <v>75</v>
      </c>
      <c r="M967" s="578"/>
      <c r="N967" s="76">
        <v>3</v>
      </c>
      <c r="O967" s="76">
        <v>3</v>
      </c>
      <c r="P967" s="76">
        <v>2</v>
      </c>
      <c r="Q967" s="410"/>
    </row>
    <row r="968" spans="1:17" ht="31.35" customHeight="1" thickBot="1" x14ac:dyDescent="0.35">
      <c r="A968" s="834"/>
      <c r="B968" s="826"/>
      <c r="C968" s="839"/>
      <c r="D968" s="579" t="s">
        <v>80</v>
      </c>
      <c r="E968" s="103"/>
      <c r="F968" s="104">
        <f t="shared" si="363"/>
        <v>0</v>
      </c>
      <c r="G968" s="105" t="s">
        <v>75</v>
      </c>
      <c r="H968" s="92" t="s">
        <v>75</v>
      </c>
      <c r="I968" s="106" t="s">
        <v>75</v>
      </c>
      <c r="J968" s="103" t="s">
        <v>75</v>
      </c>
      <c r="K968" s="92" t="s">
        <v>77</v>
      </c>
      <c r="L968" s="106" t="s">
        <v>77</v>
      </c>
      <c r="M968" s="103"/>
      <c r="N968" s="92"/>
      <c r="O968" s="92"/>
      <c r="P968" s="92"/>
      <c r="Q968" s="580"/>
    </row>
    <row r="969" spans="1:17" ht="31.35" customHeight="1" x14ac:dyDescent="0.3">
      <c r="A969" s="834"/>
      <c r="B969" s="824" t="s">
        <v>443</v>
      </c>
      <c r="C969" s="732" t="s">
        <v>444</v>
      </c>
      <c r="D969" s="51" t="s">
        <v>74</v>
      </c>
      <c r="E969" s="211">
        <v>20</v>
      </c>
      <c r="F969" s="68">
        <f t="shared" ref="F969:F970" si="364">SUM(J969:L969)</f>
        <v>2</v>
      </c>
      <c r="G969" s="211" t="s">
        <v>75</v>
      </c>
      <c r="H969" s="55" t="s">
        <v>75</v>
      </c>
      <c r="I969" s="70" t="s">
        <v>75</v>
      </c>
      <c r="J969" s="67"/>
      <c r="K969" s="55">
        <v>1</v>
      </c>
      <c r="L969" s="70">
        <v>1</v>
      </c>
      <c r="M969" s="67" t="s">
        <v>75</v>
      </c>
      <c r="N969" s="55" t="s">
        <v>75</v>
      </c>
      <c r="O969" s="55" t="s">
        <v>75</v>
      </c>
      <c r="P969" s="55" t="s">
        <v>75</v>
      </c>
      <c r="Q969" s="438" t="s">
        <v>75</v>
      </c>
    </row>
    <row r="970" spans="1:17" ht="31.35" customHeight="1" x14ac:dyDescent="0.3">
      <c r="A970" s="834"/>
      <c r="B970" s="825"/>
      <c r="C970" s="733"/>
      <c r="D970" s="72" t="s">
        <v>76</v>
      </c>
      <c r="E970" s="212"/>
      <c r="F970" s="83">
        <f t="shared" si="364"/>
        <v>0</v>
      </c>
      <c r="G970" s="212" t="s">
        <v>77</v>
      </c>
      <c r="H970" s="75" t="s">
        <v>77</v>
      </c>
      <c r="I970" s="85" t="s">
        <v>77</v>
      </c>
      <c r="J970" s="82"/>
      <c r="K970" s="75"/>
      <c r="L970" s="85"/>
      <c r="M970" s="82" t="s">
        <v>75</v>
      </c>
      <c r="N970" s="75" t="s">
        <v>75</v>
      </c>
      <c r="O970" s="75" t="s">
        <v>75</v>
      </c>
      <c r="P970" s="75" t="s">
        <v>75</v>
      </c>
      <c r="Q970" s="410" t="s">
        <v>75</v>
      </c>
    </row>
    <row r="971" spans="1:17" ht="31.35" customHeight="1" x14ac:dyDescent="0.3">
      <c r="A971" s="834"/>
      <c r="B971" s="825"/>
      <c r="C971" s="733"/>
      <c r="D971" s="72" t="s">
        <v>78</v>
      </c>
      <c r="E971" s="212"/>
      <c r="F971" s="83">
        <f>SUM(G971:I971)</f>
        <v>0</v>
      </c>
      <c r="G971" s="212"/>
      <c r="H971" s="75"/>
      <c r="I971" s="85"/>
      <c r="J971" s="82" t="s">
        <v>75</v>
      </c>
      <c r="K971" s="75" t="s">
        <v>75</v>
      </c>
      <c r="L971" s="85" t="s">
        <v>75</v>
      </c>
      <c r="M971" s="82" t="s">
        <v>75</v>
      </c>
      <c r="N971" s="75" t="s">
        <v>75</v>
      </c>
      <c r="O971" s="75" t="s">
        <v>75</v>
      </c>
      <c r="P971" s="75" t="s">
        <v>75</v>
      </c>
      <c r="Q971" s="410" t="s">
        <v>75</v>
      </c>
    </row>
    <row r="972" spans="1:17" ht="31.35" customHeight="1" x14ac:dyDescent="0.3">
      <c r="A972" s="834"/>
      <c r="B972" s="825"/>
      <c r="C972" s="733"/>
      <c r="D972" s="72" t="s">
        <v>79</v>
      </c>
      <c r="E972" s="212">
        <v>116</v>
      </c>
      <c r="F972" s="83">
        <f t="shared" ref="F972:F973" si="365">SUM(M972:Q972)</f>
        <v>20</v>
      </c>
      <c r="G972" s="212" t="s">
        <v>77</v>
      </c>
      <c r="H972" s="75" t="s">
        <v>77</v>
      </c>
      <c r="I972" s="85" t="s">
        <v>77</v>
      </c>
      <c r="J972" s="82" t="s">
        <v>75</v>
      </c>
      <c r="K972" s="75" t="s">
        <v>75</v>
      </c>
      <c r="L972" s="85" t="s">
        <v>75</v>
      </c>
      <c r="M972" s="82"/>
      <c r="N972" s="75">
        <v>1</v>
      </c>
      <c r="O972" s="75">
        <v>8</v>
      </c>
      <c r="P972" s="75">
        <v>11</v>
      </c>
      <c r="Q972" s="410"/>
    </row>
    <row r="973" spans="1:17" ht="31.35" customHeight="1" thickBot="1" x14ac:dyDescent="0.35">
      <c r="A973" s="834"/>
      <c r="B973" s="826"/>
      <c r="C973" s="839"/>
      <c r="D973" s="579" t="s">
        <v>80</v>
      </c>
      <c r="E973" s="581"/>
      <c r="F973" s="582">
        <f t="shared" si="365"/>
        <v>0</v>
      </c>
      <c r="G973" s="105" t="s">
        <v>75</v>
      </c>
      <c r="H973" s="92" t="s">
        <v>75</v>
      </c>
      <c r="I973" s="106" t="s">
        <v>75</v>
      </c>
      <c r="J973" s="103" t="s">
        <v>75</v>
      </c>
      <c r="K973" s="92" t="s">
        <v>77</v>
      </c>
      <c r="L973" s="106" t="s">
        <v>77</v>
      </c>
      <c r="M973" s="103"/>
      <c r="N973" s="92"/>
      <c r="O973" s="92"/>
      <c r="P973" s="92"/>
      <c r="Q973" s="580"/>
    </row>
    <row r="974" spans="1:17" ht="31.35" customHeight="1" x14ac:dyDescent="0.3">
      <c r="A974" s="834"/>
      <c r="B974" s="824" t="s">
        <v>445</v>
      </c>
      <c r="C974" s="732" t="s">
        <v>446</v>
      </c>
      <c r="D974" s="51" t="s">
        <v>74</v>
      </c>
      <c r="E974" s="211"/>
      <c r="F974" s="68">
        <f t="shared" ref="F974:F975" si="366">SUM(J974:L974)</f>
        <v>0</v>
      </c>
      <c r="G974" s="211" t="s">
        <v>75</v>
      </c>
      <c r="H974" s="55" t="s">
        <v>75</v>
      </c>
      <c r="I974" s="70" t="s">
        <v>75</v>
      </c>
      <c r="J974" s="67"/>
      <c r="K974" s="55"/>
      <c r="L974" s="70"/>
      <c r="M974" s="67" t="s">
        <v>75</v>
      </c>
      <c r="N974" s="55" t="s">
        <v>75</v>
      </c>
      <c r="O974" s="55" t="s">
        <v>75</v>
      </c>
      <c r="P974" s="55" t="s">
        <v>75</v>
      </c>
      <c r="Q974" s="438" t="s">
        <v>75</v>
      </c>
    </row>
    <row r="975" spans="1:17" ht="31.35" customHeight="1" x14ac:dyDescent="0.3">
      <c r="A975" s="834"/>
      <c r="B975" s="825"/>
      <c r="C975" s="733"/>
      <c r="D975" s="72" t="s">
        <v>76</v>
      </c>
      <c r="E975" s="212"/>
      <c r="F975" s="83">
        <f t="shared" si="366"/>
        <v>0</v>
      </c>
      <c r="G975" s="212" t="s">
        <v>77</v>
      </c>
      <c r="H975" s="75" t="s">
        <v>77</v>
      </c>
      <c r="I975" s="85" t="s">
        <v>77</v>
      </c>
      <c r="J975" s="82"/>
      <c r="K975" s="75"/>
      <c r="L975" s="85"/>
      <c r="M975" s="82" t="s">
        <v>75</v>
      </c>
      <c r="N975" s="75" t="s">
        <v>75</v>
      </c>
      <c r="O975" s="75" t="s">
        <v>75</v>
      </c>
      <c r="P975" s="75" t="s">
        <v>75</v>
      </c>
      <c r="Q975" s="410" t="s">
        <v>75</v>
      </c>
    </row>
    <row r="976" spans="1:17" ht="31.35" customHeight="1" x14ac:dyDescent="0.3">
      <c r="A976" s="834"/>
      <c r="B976" s="825"/>
      <c r="C976" s="733"/>
      <c r="D976" s="72" t="s">
        <v>78</v>
      </c>
      <c r="E976" s="212"/>
      <c r="F976" s="83">
        <f>SUM(G976:I976)</f>
        <v>0</v>
      </c>
      <c r="G976" s="212"/>
      <c r="H976" s="75"/>
      <c r="I976" s="85"/>
      <c r="J976" s="82" t="s">
        <v>75</v>
      </c>
      <c r="K976" s="75" t="s">
        <v>75</v>
      </c>
      <c r="L976" s="85" t="s">
        <v>75</v>
      </c>
      <c r="M976" s="82" t="s">
        <v>75</v>
      </c>
      <c r="N976" s="75" t="s">
        <v>75</v>
      </c>
      <c r="O976" s="75" t="s">
        <v>75</v>
      </c>
      <c r="P976" s="75" t="s">
        <v>75</v>
      </c>
      <c r="Q976" s="410" t="s">
        <v>75</v>
      </c>
    </row>
    <row r="977" spans="1:17" ht="31.35" customHeight="1" x14ac:dyDescent="0.3">
      <c r="A977" s="834"/>
      <c r="B977" s="825"/>
      <c r="C977" s="733"/>
      <c r="D977" s="72" t="s">
        <v>79</v>
      </c>
      <c r="E977" s="212">
        <v>95</v>
      </c>
      <c r="F977" s="83">
        <f t="shared" ref="F977:F978" si="367">SUM(M977:Q977)</f>
        <v>15</v>
      </c>
      <c r="G977" s="212" t="s">
        <v>77</v>
      </c>
      <c r="H977" s="75" t="s">
        <v>77</v>
      </c>
      <c r="I977" s="85" t="s">
        <v>77</v>
      </c>
      <c r="J977" s="82" t="s">
        <v>75</v>
      </c>
      <c r="K977" s="75" t="s">
        <v>75</v>
      </c>
      <c r="L977" s="85" t="s">
        <v>75</v>
      </c>
      <c r="M977" s="82">
        <v>1</v>
      </c>
      <c r="N977" s="75"/>
      <c r="O977" s="75">
        <v>14</v>
      </c>
      <c r="P977" s="75"/>
      <c r="Q977" s="410"/>
    </row>
    <row r="978" spans="1:17" ht="31.35" customHeight="1" thickBot="1" x14ac:dyDescent="0.35">
      <c r="A978" s="834"/>
      <c r="B978" s="826"/>
      <c r="C978" s="839"/>
      <c r="D978" s="579" t="s">
        <v>80</v>
      </c>
      <c r="E978" s="105"/>
      <c r="F978" s="104">
        <f t="shared" si="367"/>
        <v>0</v>
      </c>
      <c r="G978" s="105" t="s">
        <v>75</v>
      </c>
      <c r="H978" s="92" t="s">
        <v>75</v>
      </c>
      <c r="I978" s="106" t="s">
        <v>75</v>
      </c>
      <c r="J978" s="103" t="s">
        <v>75</v>
      </c>
      <c r="K978" s="92" t="s">
        <v>77</v>
      </c>
      <c r="L978" s="106" t="s">
        <v>77</v>
      </c>
      <c r="M978" s="103"/>
      <c r="N978" s="92"/>
      <c r="O978" s="92"/>
      <c r="P978" s="92"/>
      <c r="Q978" s="580"/>
    </row>
    <row r="979" spans="1:17" ht="31.35" customHeight="1" x14ac:dyDescent="0.3">
      <c r="A979" s="834"/>
      <c r="B979" s="824" t="s">
        <v>447</v>
      </c>
      <c r="C979" s="732" t="s">
        <v>448</v>
      </c>
      <c r="D979" s="51" t="s">
        <v>74</v>
      </c>
      <c r="E979" s="67"/>
      <c r="F979" s="68">
        <f t="shared" ref="F979:F980" si="368">SUM(J979:L979)</f>
        <v>0</v>
      </c>
      <c r="G979" s="211" t="s">
        <v>75</v>
      </c>
      <c r="H979" s="55" t="s">
        <v>75</v>
      </c>
      <c r="I979" s="70" t="s">
        <v>75</v>
      </c>
      <c r="J979" s="67"/>
      <c r="K979" s="55"/>
      <c r="L979" s="70"/>
      <c r="M979" s="67" t="s">
        <v>75</v>
      </c>
      <c r="N979" s="55" t="s">
        <v>75</v>
      </c>
      <c r="O979" s="55" t="s">
        <v>75</v>
      </c>
      <c r="P979" s="55" t="s">
        <v>75</v>
      </c>
      <c r="Q979" s="438" t="s">
        <v>75</v>
      </c>
    </row>
    <row r="980" spans="1:17" ht="31.35" customHeight="1" x14ac:dyDescent="0.3">
      <c r="A980" s="834"/>
      <c r="B980" s="825"/>
      <c r="C980" s="733"/>
      <c r="D980" s="72" t="s">
        <v>76</v>
      </c>
      <c r="E980" s="82"/>
      <c r="F980" s="83">
        <f t="shared" si="368"/>
        <v>0</v>
      </c>
      <c r="G980" s="212" t="s">
        <v>77</v>
      </c>
      <c r="H980" s="75" t="s">
        <v>77</v>
      </c>
      <c r="I980" s="85" t="s">
        <v>77</v>
      </c>
      <c r="J980" s="82"/>
      <c r="K980" s="75"/>
      <c r="L980" s="85"/>
      <c r="M980" s="82" t="s">
        <v>75</v>
      </c>
      <c r="N980" s="75" t="s">
        <v>75</v>
      </c>
      <c r="O980" s="75" t="s">
        <v>75</v>
      </c>
      <c r="P980" s="75" t="s">
        <v>75</v>
      </c>
      <c r="Q980" s="410" t="s">
        <v>75</v>
      </c>
    </row>
    <row r="981" spans="1:17" ht="31.35" customHeight="1" x14ac:dyDescent="0.3">
      <c r="A981" s="834"/>
      <c r="B981" s="825"/>
      <c r="C981" s="733"/>
      <c r="D981" s="72" t="s">
        <v>78</v>
      </c>
      <c r="E981" s="82"/>
      <c r="F981" s="83">
        <f>SUM(G981:I981)</f>
        <v>0</v>
      </c>
      <c r="G981" s="212"/>
      <c r="H981" s="75"/>
      <c r="I981" s="85"/>
      <c r="J981" s="82" t="s">
        <v>75</v>
      </c>
      <c r="K981" s="75" t="s">
        <v>75</v>
      </c>
      <c r="L981" s="85" t="s">
        <v>75</v>
      </c>
      <c r="M981" s="82" t="s">
        <v>75</v>
      </c>
      <c r="N981" s="75" t="s">
        <v>75</v>
      </c>
      <c r="O981" s="75" t="s">
        <v>75</v>
      </c>
      <c r="P981" s="75" t="s">
        <v>75</v>
      </c>
      <c r="Q981" s="410" t="s">
        <v>75</v>
      </c>
    </row>
    <row r="982" spans="1:17" ht="31.35" customHeight="1" x14ac:dyDescent="0.3">
      <c r="A982" s="834"/>
      <c r="B982" s="825"/>
      <c r="C982" s="733"/>
      <c r="D982" s="72" t="s">
        <v>79</v>
      </c>
      <c r="E982" s="82">
        <v>98</v>
      </c>
      <c r="F982" s="83">
        <f t="shared" ref="F982:F983" si="369">SUM(M982:Q982)</f>
        <v>8</v>
      </c>
      <c r="G982" s="212" t="s">
        <v>77</v>
      </c>
      <c r="H982" s="75" t="s">
        <v>77</v>
      </c>
      <c r="I982" s="85" t="s">
        <v>77</v>
      </c>
      <c r="J982" s="82" t="s">
        <v>75</v>
      </c>
      <c r="K982" s="75" t="s">
        <v>75</v>
      </c>
      <c r="L982" s="85" t="s">
        <v>75</v>
      </c>
      <c r="M982" s="578">
        <v>1</v>
      </c>
      <c r="N982" s="76">
        <v>1</v>
      </c>
      <c r="O982" s="76">
        <v>3</v>
      </c>
      <c r="P982" s="76">
        <v>3</v>
      </c>
      <c r="Q982" s="410"/>
    </row>
    <row r="983" spans="1:17" ht="31.35" customHeight="1" thickBot="1" x14ac:dyDescent="0.35">
      <c r="A983" s="834"/>
      <c r="B983" s="826"/>
      <c r="C983" s="839"/>
      <c r="D983" s="579" t="s">
        <v>80</v>
      </c>
      <c r="E983" s="103"/>
      <c r="F983" s="104">
        <f t="shared" si="369"/>
        <v>0</v>
      </c>
      <c r="G983" s="105" t="s">
        <v>75</v>
      </c>
      <c r="H983" s="92" t="s">
        <v>75</v>
      </c>
      <c r="I983" s="106" t="s">
        <v>75</v>
      </c>
      <c r="J983" s="103" t="s">
        <v>75</v>
      </c>
      <c r="K983" s="92" t="s">
        <v>77</v>
      </c>
      <c r="L983" s="106" t="s">
        <v>77</v>
      </c>
      <c r="M983" s="103"/>
      <c r="N983" s="92"/>
      <c r="O983" s="92"/>
      <c r="P983" s="92"/>
      <c r="Q983" s="580"/>
    </row>
    <row r="984" spans="1:17" ht="31.35" customHeight="1" x14ac:dyDescent="0.3">
      <c r="A984" s="834"/>
      <c r="B984" s="824" t="s">
        <v>449</v>
      </c>
      <c r="C984" s="732" t="s">
        <v>450</v>
      </c>
      <c r="D984" s="51" t="s">
        <v>74</v>
      </c>
      <c r="E984" s="211"/>
      <c r="F984" s="68">
        <f t="shared" ref="F984:F985" si="370">SUM(J984:L984)</f>
        <v>0</v>
      </c>
      <c r="G984" s="211" t="s">
        <v>75</v>
      </c>
      <c r="H984" s="55" t="s">
        <v>75</v>
      </c>
      <c r="I984" s="70" t="s">
        <v>75</v>
      </c>
      <c r="J984" s="67"/>
      <c r="K984" s="55"/>
      <c r="L984" s="70"/>
      <c r="M984" s="67" t="s">
        <v>75</v>
      </c>
      <c r="N984" s="55" t="s">
        <v>75</v>
      </c>
      <c r="O984" s="55" t="s">
        <v>75</v>
      </c>
      <c r="P984" s="55" t="s">
        <v>75</v>
      </c>
      <c r="Q984" s="438" t="s">
        <v>75</v>
      </c>
    </row>
    <row r="985" spans="1:17" ht="31.35" customHeight="1" x14ac:dyDescent="0.3">
      <c r="A985" s="834"/>
      <c r="B985" s="825"/>
      <c r="C985" s="733"/>
      <c r="D985" s="72" t="s">
        <v>76</v>
      </c>
      <c r="E985" s="212"/>
      <c r="F985" s="83">
        <f t="shared" si="370"/>
        <v>0</v>
      </c>
      <c r="G985" s="212" t="s">
        <v>77</v>
      </c>
      <c r="H985" s="75" t="s">
        <v>77</v>
      </c>
      <c r="I985" s="85" t="s">
        <v>77</v>
      </c>
      <c r="J985" s="82"/>
      <c r="K985" s="75"/>
      <c r="L985" s="85"/>
      <c r="M985" s="82" t="s">
        <v>75</v>
      </c>
      <c r="N985" s="75" t="s">
        <v>75</v>
      </c>
      <c r="O985" s="75" t="s">
        <v>75</v>
      </c>
      <c r="P985" s="75" t="s">
        <v>75</v>
      </c>
      <c r="Q985" s="410" t="s">
        <v>75</v>
      </c>
    </row>
    <row r="986" spans="1:17" ht="31.35" customHeight="1" x14ac:dyDescent="0.3">
      <c r="A986" s="834"/>
      <c r="B986" s="825"/>
      <c r="C986" s="733"/>
      <c r="D986" s="72" t="s">
        <v>78</v>
      </c>
      <c r="E986" s="212"/>
      <c r="F986" s="83">
        <f>SUM(G986:I986)</f>
        <v>0</v>
      </c>
      <c r="G986" s="212"/>
      <c r="H986" s="75"/>
      <c r="I986" s="85"/>
      <c r="J986" s="82" t="s">
        <v>75</v>
      </c>
      <c r="K986" s="75" t="s">
        <v>75</v>
      </c>
      <c r="L986" s="85" t="s">
        <v>75</v>
      </c>
      <c r="M986" s="82" t="s">
        <v>75</v>
      </c>
      <c r="N986" s="75" t="s">
        <v>75</v>
      </c>
      <c r="O986" s="75" t="s">
        <v>75</v>
      </c>
      <c r="P986" s="75" t="s">
        <v>75</v>
      </c>
      <c r="Q986" s="410" t="s">
        <v>75</v>
      </c>
    </row>
    <row r="987" spans="1:17" ht="31.35" customHeight="1" x14ac:dyDescent="0.3">
      <c r="A987" s="834"/>
      <c r="B987" s="825"/>
      <c r="C987" s="733"/>
      <c r="D987" s="72" t="s">
        <v>79</v>
      </c>
      <c r="E987" s="212">
        <v>90</v>
      </c>
      <c r="F987" s="83">
        <f t="shared" ref="F987:F988" si="371">SUM(M987:Q987)</f>
        <v>23</v>
      </c>
      <c r="G987" s="212" t="s">
        <v>77</v>
      </c>
      <c r="H987" s="75" t="s">
        <v>77</v>
      </c>
      <c r="I987" s="85" t="s">
        <v>77</v>
      </c>
      <c r="J987" s="82" t="s">
        <v>75</v>
      </c>
      <c r="K987" s="75" t="s">
        <v>75</v>
      </c>
      <c r="L987" s="85" t="s">
        <v>75</v>
      </c>
      <c r="M987" s="82">
        <v>2</v>
      </c>
      <c r="N987" s="75">
        <v>4</v>
      </c>
      <c r="O987" s="75">
        <v>16</v>
      </c>
      <c r="P987" s="75">
        <v>1</v>
      </c>
      <c r="Q987" s="410"/>
    </row>
    <row r="988" spans="1:17" ht="31.35" customHeight="1" thickBot="1" x14ac:dyDescent="0.35">
      <c r="A988" s="834"/>
      <c r="B988" s="826"/>
      <c r="C988" s="839"/>
      <c r="D988" s="579" t="s">
        <v>80</v>
      </c>
      <c r="E988" s="581"/>
      <c r="F988" s="582">
        <f t="shared" si="371"/>
        <v>0</v>
      </c>
      <c r="G988" s="105" t="s">
        <v>75</v>
      </c>
      <c r="H988" s="92" t="s">
        <v>75</v>
      </c>
      <c r="I988" s="106" t="s">
        <v>75</v>
      </c>
      <c r="J988" s="103" t="s">
        <v>75</v>
      </c>
      <c r="K988" s="92" t="s">
        <v>77</v>
      </c>
      <c r="L988" s="106" t="s">
        <v>77</v>
      </c>
      <c r="M988" s="103"/>
      <c r="N988" s="92"/>
      <c r="O988" s="92"/>
      <c r="P988" s="92"/>
      <c r="Q988" s="580"/>
    </row>
    <row r="989" spans="1:17" ht="31.35" customHeight="1" x14ac:dyDescent="0.3">
      <c r="A989" s="834"/>
      <c r="B989" s="824" t="s">
        <v>451</v>
      </c>
      <c r="C989" s="732" t="s">
        <v>452</v>
      </c>
      <c r="D989" s="51" t="s">
        <v>74</v>
      </c>
      <c r="E989" s="211">
        <v>16</v>
      </c>
      <c r="F989" s="68">
        <f t="shared" ref="F989:F990" si="372">SUM(J989:L989)</f>
        <v>1</v>
      </c>
      <c r="G989" s="211" t="s">
        <v>75</v>
      </c>
      <c r="H989" s="55" t="s">
        <v>75</v>
      </c>
      <c r="I989" s="70" t="s">
        <v>75</v>
      </c>
      <c r="J989" s="67"/>
      <c r="K989" s="55">
        <v>1</v>
      </c>
      <c r="L989" s="70"/>
      <c r="M989" s="67" t="s">
        <v>75</v>
      </c>
      <c r="N989" s="55" t="s">
        <v>75</v>
      </c>
      <c r="O989" s="55" t="s">
        <v>75</v>
      </c>
      <c r="P989" s="55" t="s">
        <v>75</v>
      </c>
      <c r="Q989" s="438" t="s">
        <v>75</v>
      </c>
    </row>
    <row r="990" spans="1:17" ht="31.35" customHeight="1" x14ac:dyDescent="0.3">
      <c r="A990" s="834"/>
      <c r="B990" s="825"/>
      <c r="C990" s="733"/>
      <c r="D990" s="72" t="s">
        <v>76</v>
      </c>
      <c r="E990" s="212"/>
      <c r="F990" s="83">
        <f t="shared" si="372"/>
        <v>0</v>
      </c>
      <c r="G990" s="212" t="s">
        <v>77</v>
      </c>
      <c r="H990" s="75" t="s">
        <v>77</v>
      </c>
      <c r="I990" s="85" t="s">
        <v>77</v>
      </c>
      <c r="J990" s="82"/>
      <c r="K990" s="75"/>
      <c r="L990" s="85"/>
      <c r="M990" s="82" t="s">
        <v>75</v>
      </c>
      <c r="N990" s="75" t="s">
        <v>75</v>
      </c>
      <c r="O990" s="75" t="s">
        <v>75</v>
      </c>
      <c r="P990" s="75" t="s">
        <v>75</v>
      </c>
      <c r="Q990" s="410" t="s">
        <v>75</v>
      </c>
    </row>
    <row r="991" spans="1:17" ht="31.35" customHeight="1" x14ac:dyDescent="0.3">
      <c r="A991" s="834"/>
      <c r="B991" s="825"/>
      <c r="C991" s="733"/>
      <c r="D991" s="72" t="s">
        <v>78</v>
      </c>
      <c r="E991" s="212"/>
      <c r="F991" s="83">
        <f>SUM(G991:I991)</f>
        <v>0</v>
      </c>
      <c r="G991" s="212"/>
      <c r="H991" s="75"/>
      <c r="I991" s="85"/>
      <c r="J991" s="82" t="s">
        <v>75</v>
      </c>
      <c r="K991" s="75" t="s">
        <v>75</v>
      </c>
      <c r="L991" s="85" t="s">
        <v>75</v>
      </c>
      <c r="M991" s="82" t="s">
        <v>75</v>
      </c>
      <c r="N991" s="75" t="s">
        <v>75</v>
      </c>
      <c r="O991" s="75" t="s">
        <v>75</v>
      </c>
      <c r="P991" s="75" t="s">
        <v>75</v>
      </c>
      <c r="Q991" s="410" t="s">
        <v>75</v>
      </c>
    </row>
    <row r="992" spans="1:17" ht="31.35" customHeight="1" x14ac:dyDescent="0.3">
      <c r="A992" s="834"/>
      <c r="B992" s="825"/>
      <c r="C992" s="733"/>
      <c r="D992" s="72" t="s">
        <v>79</v>
      </c>
      <c r="E992" s="212">
        <v>87.91</v>
      </c>
      <c r="F992" s="83">
        <f t="shared" ref="F992:F993" si="373">SUM(M992:Q992)</f>
        <v>11</v>
      </c>
      <c r="G992" s="143" t="s">
        <v>77</v>
      </c>
      <c r="H992" s="123" t="s">
        <v>77</v>
      </c>
      <c r="I992" s="138" t="s">
        <v>77</v>
      </c>
      <c r="J992" s="122" t="s">
        <v>75</v>
      </c>
      <c r="K992" s="123" t="s">
        <v>75</v>
      </c>
      <c r="L992" s="138" t="s">
        <v>75</v>
      </c>
      <c r="M992" s="122">
        <v>2</v>
      </c>
      <c r="N992" s="123">
        <v>1</v>
      </c>
      <c r="O992" s="123">
        <v>8</v>
      </c>
      <c r="P992" s="75"/>
      <c r="Q992" s="410"/>
    </row>
    <row r="993" spans="1:17" ht="31.35" customHeight="1" thickBot="1" x14ac:dyDescent="0.35">
      <c r="A993" s="834"/>
      <c r="B993" s="826"/>
      <c r="C993" s="839"/>
      <c r="D993" s="579" t="s">
        <v>80</v>
      </c>
      <c r="E993" s="105"/>
      <c r="F993" s="104">
        <f t="shared" si="373"/>
        <v>0</v>
      </c>
      <c r="G993" s="105" t="s">
        <v>75</v>
      </c>
      <c r="H993" s="92" t="s">
        <v>75</v>
      </c>
      <c r="I993" s="106" t="s">
        <v>75</v>
      </c>
      <c r="J993" s="103" t="s">
        <v>75</v>
      </c>
      <c r="K993" s="92" t="s">
        <v>77</v>
      </c>
      <c r="L993" s="106" t="s">
        <v>77</v>
      </c>
      <c r="M993" s="103"/>
      <c r="N993" s="92"/>
      <c r="O993" s="92"/>
      <c r="P993" s="92"/>
      <c r="Q993" s="580"/>
    </row>
    <row r="994" spans="1:17" ht="31.35" customHeight="1" x14ac:dyDescent="0.3">
      <c r="A994" s="834"/>
      <c r="B994" s="824" t="s">
        <v>453</v>
      </c>
      <c r="C994" s="732" t="s">
        <v>454</v>
      </c>
      <c r="D994" s="51" t="s">
        <v>74</v>
      </c>
      <c r="E994" s="67"/>
      <c r="F994" s="68">
        <f t="shared" ref="F994:F995" si="374">SUM(J994:L994)</f>
        <v>0</v>
      </c>
      <c r="G994" s="211" t="s">
        <v>75</v>
      </c>
      <c r="H994" s="55" t="s">
        <v>75</v>
      </c>
      <c r="I994" s="70" t="s">
        <v>75</v>
      </c>
      <c r="J994" s="67"/>
      <c r="K994" s="55"/>
      <c r="L994" s="70"/>
      <c r="M994" s="67" t="s">
        <v>75</v>
      </c>
      <c r="N994" s="55" t="s">
        <v>75</v>
      </c>
      <c r="O994" s="55" t="s">
        <v>75</v>
      </c>
      <c r="P994" s="55" t="s">
        <v>75</v>
      </c>
      <c r="Q994" s="438" t="s">
        <v>75</v>
      </c>
    </row>
    <row r="995" spans="1:17" ht="31.35" customHeight="1" x14ac:dyDescent="0.3">
      <c r="A995" s="834"/>
      <c r="B995" s="825"/>
      <c r="C995" s="733"/>
      <c r="D995" s="72" t="s">
        <v>76</v>
      </c>
      <c r="E995" s="82"/>
      <c r="F995" s="83">
        <f t="shared" si="374"/>
        <v>0</v>
      </c>
      <c r="G995" s="212" t="s">
        <v>77</v>
      </c>
      <c r="H995" s="75" t="s">
        <v>77</v>
      </c>
      <c r="I995" s="85" t="s">
        <v>77</v>
      </c>
      <c r="J995" s="82"/>
      <c r="K995" s="75"/>
      <c r="L995" s="85"/>
      <c r="M995" s="82" t="s">
        <v>75</v>
      </c>
      <c r="N995" s="75" t="s">
        <v>75</v>
      </c>
      <c r="O995" s="75" t="s">
        <v>75</v>
      </c>
      <c r="P995" s="75" t="s">
        <v>75</v>
      </c>
      <c r="Q995" s="410" t="s">
        <v>75</v>
      </c>
    </row>
    <row r="996" spans="1:17" ht="31.35" customHeight="1" x14ac:dyDescent="0.3">
      <c r="A996" s="834"/>
      <c r="B996" s="825"/>
      <c r="C996" s="733"/>
      <c r="D996" s="72" t="s">
        <v>78</v>
      </c>
      <c r="E996" s="82"/>
      <c r="F996" s="83">
        <f>SUM(G996:I996)</f>
        <v>0</v>
      </c>
      <c r="G996" s="212"/>
      <c r="H996" s="75"/>
      <c r="I996" s="85"/>
      <c r="J996" s="82" t="s">
        <v>75</v>
      </c>
      <c r="K996" s="75" t="s">
        <v>75</v>
      </c>
      <c r="L996" s="85" t="s">
        <v>75</v>
      </c>
      <c r="M996" s="82" t="s">
        <v>75</v>
      </c>
      <c r="N996" s="75" t="s">
        <v>75</v>
      </c>
      <c r="O996" s="75" t="s">
        <v>75</v>
      </c>
      <c r="P996" s="75" t="s">
        <v>75</v>
      </c>
      <c r="Q996" s="410" t="s">
        <v>75</v>
      </c>
    </row>
    <row r="997" spans="1:17" ht="31.35" customHeight="1" x14ac:dyDescent="0.3">
      <c r="A997" s="834"/>
      <c r="B997" s="825"/>
      <c r="C997" s="733"/>
      <c r="D997" s="72" t="s">
        <v>79</v>
      </c>
      <c r="E997" s="82">
        <v>98</v>
      </c>
      <c r="F997" s="83">
        <f t="shared" ref="F997:F998" si="375">SUM(M997:Q997)</f>
        <v>6</v>
      </c>
      <c r="G997" s="212" t="s">
        <v>77</v>
      </c>
      <c r="H997" s="75" t="s">
        <v>77</v>
      </c>
      <c r="I997" s="85" t="s">
        <v>77</v>
      </c>
      <c r="J997" s="82" t="s">
        <v>75</v>
      </c>
      <c r="K997" s="75" t="s">
        <v>75</v>
      </c>
      <c r="L997" s="85" t="s">
        <v>75</v>
      </c>
      <c r="M997" s="578"/>
      <c r="N997" s="76">
        <v>1</v>
      </c>
      <c r="O997" s="76">
        <v>5</v>
      </c>
      <c r="P997" s="76"/>
      <c r="Q997" s="410"/>
    </row>
    <row r="998" spans="1:17" ht="31.35" customHeight="1" thickBot="1" x14ac:dyDescent="0.35">
      <c r="A998" s="834"/>
      <c r="B998" s="826"/>
      <c r="C998" s="839"/>
      <c r="D998" s="579" t="s">
        <v>80</v>
      </c>
      <c r="E998" s="103"/>
      <c r="F998" s="104">
        <f t="shared" si="375"/>
        <v>0</v>
      </c>
      <c r="G998" s="105" t="s">
        <v>75</v>
      </c>
      <c r="H998" s="92" t="s">
        <v>75</v>
      </c>
      <c r="I998" s="106" t="s">
        <v>75</v>
      </c>
      <c r="J998" s="103" t="s">
        <v>75</v>
      </c>
      <c r="K998" s="92" t="s">
        <v>77</v>
      </c>
      <c r="L998" s="106" t="s">
        <v>77</v>
      </c>
      <c r="M998" s="103"/>
      <c r="N998" s="92"/>
      <c r="O998" s="92"/>
      <c r="P998" s="92"/>
      <c r="Q998" s="580"/>
    </row>
    <row r="999" spans="1:17" ht="31.35" customHeight="1" x14ac:dyDescent="0.3">
      <c r="A999" s="834"/>
      <c r="B999" s="824" t="s">
        <v>455</v>
      </c>
      <c r="C999" s="732" t="s">
        <v>456</v>
      </c>
      <c r="D999" s="51" t="s">
        <v>74</v>
      </c>
      <c r="E999" s="211"/>
      <c r="F999" s="68">
        <f t="shared" ref="F999:F1000" si="376">SUM(J999:L999)</f>
        <v>0</v>
      </c>
      <c r="G999" s="211" t="s">
        <v>75</v>
      </c>
      <c r="H999" s="55" t="s">
        <v>75</v>
      </c>
      <c r="I999" s="70" t="s">
        <v>75</v>
      </c>
      <c r="J999" s="67"/>
      <c r="K999" s="55"/>
      <c r="L999" s="70"/>
      <c r="M999" s="67" t="s">
        <v>75</v>
      </c>
      <c r="N999" s="55" t="s">
        <v>75</v>
      </c>
      <c r="O999" s="55" t="s">
        <v>75</v>
      </c>
      <c r="P999" s="55" t="s">
        <v>75</v>
      </c>
      <c r="Q999" s="438" t="s">
        <v>75</v>
      </c>
    </row>
    <row r="1000" spans="1:17" ht="31.35" customHeight="1" x14ac:dyDescent="0.3">
      <c r="A1000" s="834"/>
      <c r="B1000" s="825"/>
      <c r="C1000" s="733"/>
      <c r="D1000" s="72" t="s">
        <v>76</v>
      </c>
      <c r="E1000" s="212"/>
      <c r="F1000" s="83">
        <f t="shared" si="376"/>
        <v>0</v>
      </c>
      <c r="G1000" s="212" t="s">
        <v>77</v>
      </c>
      <c r="H1000" s="75" t="s">
        <v>77</v>
      </c>
      <c r="I1000" s="85" t="s">
        <v>77</v>
      </c>
      <c r="J1000" s="82"/>
      <c r="K1000" s="75"/>
      <c r="L1000" s="85"/>
      <c r="M1000" s="82" t="s">
        <v>75</v>
      </c>
      <c r="N1000" s="75" t="s">
        <v>75</v>
      </c>
      <c r="O1000" s="75" t="s">
        <v>75</v>
      </c>
      <c r="P1000" s="75" t="s">
        <v>75</v>
      </c>
      <c r="Q1000" s="410" t="s">
        <v>75</v>
      </c>
    </row>
    <row r="1001" spans="1:17" ht="31.35" customHeight="1" x14ac:dyDescent="0.3">
      <c r="A1001" s="834"/>
      <c r="B1001" s="825"/>
      <c r="C1001" s="733"/>
      <c r="D1001" s="72" t="s">
        <v>78</v>
      </c>
      <c r="E1001" s="212"/>
      <c r="F1001" s="83">
        <f>SUM(G1001:I1001)</f>
        <v>0</v>
      </c>
      <c r="G1001" s="212"/>
      <c r="H1001" s="75"/>
      <c r="I1001" s="85"/>
      <c r="J1001" s="82" t="s">
        <v>75</v>
      </c>
      <c r="K1001" s="75" t="s">
        <v>75</v>
      </c>
      <c r="L1001" s="85" t="s">
        <v>75</v>
      </c>
      <c r="M1001" s="82" t="s">
        <v>75</v>
      </c>
      <c r="N1001" s="75" t="s">
        <v>75</v>
      </c>
      <c r="O1001" s="75" t="s">
        <v>75</v>
      </c>
      <c r="P1001" s="75" t="s">
        <v>75</v>
      </c>
      <c r="Q1001" s="410" t="s">
        <v>75</v>
      </c>
    </row>
    <row r="1002" spans="1:17" ht="31.35" customHeight="1" x14ac:dyDescent="0.3">
      <c r="A1002" s="834"/>
      <c r="B1002" s="825"/>
      <c r="C1002" s="733"/>
      <c r="D1002" s="72" t="s">
        <v>79</v>
      </c>
      <c r="E1002" s="212">
        <v>100</v>
      </c>
      <c r="F1002" s="83">
        <f t="shared" ref="F1002:F1003" si="377">SUM(M1002:Q1002)</f>
        <v>6</v>
      </c>
      <c r="G1002" s="212" t="s">
        <v>77</v>
      </c>
      <c r="H1002" s="75" t="s">
        <v>77</v>
      </c>
      <c r="I1002" s="85" t="s">
        <v>77</v>
      </c>
      <c r="J1002" s="82" t="s">
        <v>75</v>
      </c>
      <c r="K1002" s="75" t="s">
        <v>75</v>
      </c>
      <c r="L1002" s="85" t="s">
        <v>75</v>
      </c>
      <c r="M1002" s="82"/>
      <c r="N1002" s="75"/>
      <c r="O1002" s="75">
        <v>6</v>
      </c>
      <c r="P1002" s="75"/>
      <c r="Q1002" s="410"/>
    </row>
    <row r="1003" spans="1:17" ht="31.35" customHeight="1" thickBot="1" x14ac:dyDescent="0.35">
      <c r="A1003" s="835"/>
      <c r="B1003" s="826"/>
      <c r="C1003" s="839"/>
      <c r="D1003" s="579" t="s">
        <v>80</v>
      </c>
      <c r="E1003" s="581"/>
      <c r="F1003" s="582">
        <f t="shared" si="377"/>
        <v>0</v>
      </c>
      <c r="G1003" s="105" t="s">
        <v>75</v>
      </c>
      <c r="H1003" s="92" t="s">
        <v>75</v>
      </c>
      <c r="I1003" s="106" t="s">
        <v>75</v>
      </c>
      <c r="J1003" s="103" t="s">
        <v>75</v>
      </c>
      <c r="K1003" s="92" t="s">
        <v>77</v>
      </c>
      <c r="L1003" s="106" t="s">
        <v>77</v>
      </c>
      <c r="M1003" s="103"/>
      <c r="N1003" s="92"/>
      <c r="O1003" s="92"/>
      <c r="P1003" s="92"/>
      <c r="Q1003" s="580"/>
    </row>
    <row r="1004" spans="1:17" ht="31.35" customHeight="1" x14ac:dyDescent="0.3">
      <c r="A1004" s="713" t="s">
        <v>457</v>
      </c>
      <c r="B1004" s="824" t="s">
        <v>458</v>
      </c>
      <c r="C1004" s="735" t="s">
        <v>459</v>
      </c>
      <c r="D1004" s="51" t="s">
        <v>74</v>
      </c>
      <c r="E1004" s="211">
        <v>10.4</v>
      </c>
      <c r="F1004" s="68">
        <v>64</v>
      </c>
      <c r="G1004" s="211" t="s">
        <v>75</v>
      </c>
      <c r="H1004" s="55" t="s">
        <v>75</v>
      </c>
      <c r="I1004" s="70" t="s">
        <v>75</v>
      </c>
      <c r="J1004" s="67">
        <v>8</v>
      </c>
      <c r="K1004" s="55">
        <v>56</v>
      </c>
      <c r="L1004" s="70"/>
      <c r="M1004" s="67" t="s">
        <v>75</v>
      </c>
      <c r="N1004" s="55" t="s">
        <v>75</v>
      </c>
      <c r="O1004" s="55" t="s">
        <v>75</v>
      </c>
      <c r="P1004" s="55" t="s">
        <v>75</v>
      </c>
      <c r="Q1004" s="438" t="s">
        <v>75</v>
      </c>
    </row>
    <row r="1005" spans="1:17" ht="31.35" customHeight="1" x14ac:dyDescent="0.3">
      <c r="A1005" s="834"/>
      <c r="B1005" s="825"/>
      <c r="C1005" s="836"/>
      <c r="D1005" s="72" t="s">
        <v>76</v>
      </c>
      <c r="E1005" s="212"/>
      <c r="F1005" s="83">
        <f>SUM(J1005:L1005)</f>
        <v>0</v>
      </c>
      <c r="G1005" s="212" t="s">
        <v>77</v>
      </c>
      <c r="H1005" s="75" t="s">
        <v>77</v>
      </c>
      <c r="I1005" s="85" t="s">
        <v>77</v>
      </c>
      <c r="J1005" s="82"/>
      <c r="K1005" s="75"/>
      <c r="L1005" s="85"/>
      <c r="M1005" s="82" t="s">
        <v>75</v>
      </c>
      <c r="N1005" s="75" t="s">
        <v>75</v>
      </c>
      <c r="O1005" s="75" t="s">
        <v>75</v>
      </c>
      <c r="P1005" s="75" t="s">
        <v>75</v>
      </c>
      <c r="Q1005" s="410" t="s">
        <v>75</v>
      </c>
    </row>
    <row r="1006" spans="1:17" ht="31.35" customHeight="1" x14ac:dyDescent="0.3">
      <c r="A1006" s="834"/>
      <c r="B1006" s="825"/>
      <c r="C1006" s="836"/>
      <c r="D1006" s="72" t="s">
        <v>78</v>
      </c>
      <c r="E1006" s="212"/>
      <c r="F1006" s="83">
        <f>SUM(G1006:I1006)</f>
        <v>0</v>
      </c>
      <c r="G1006" s="212"/>
      <c r="H1006" s="75"/>
      <c r="I1006" s="85"/>
      <c r="J1006" s="82" t="s">
        <v>75</v>
      </c>
      <c r="K1006" s="75" t="s">
        <v>75</v>
      </c>
      <c r="L1006" s="85" t="s">
        <v>75</v>
      </c>
      <c r="M1006" s="82" t="s">
        <v>75</v>
      </c>
      <c r="N1006" s="75" t="s">
        <v>75</v>
      </c>
      <c r="O1006" s="75" t="s">
        <v>75</v>
      </c>
      <c r="P1006" s="75" t="s">
        <v>75</v>
      </c>
      <c r="Q1006" s="410" t="s">
        <v>75</v>
      </c>
    </row>
    <row r="1007" spans="1:17" ht="31.35" customHeight="1" x14ac:dyDescent="0.3">
      <c r="A1007" s="834"/>
      <c r="B1007" s="825"/>
      <c r="C1007" s="836"/>
      <c r="D1007" s="72" t="s">
        <v>79</v>
      </c>
      <c r="E1007" s="212">
        <v>103.5</v>
      </c>
      <c r="F1007" s="83">
        <v>166</v>
      </c>
      <c r="G1007" s="212" t="s">
        <v>77</v>
      </c>
      <c r="H1007" s="75" t="s">
        <v>77</v>
      </c>
      <c r="I1007" s="85" t="s">
        <v>77</v>
      </c>
      <c r="J1007" s="82" t="s">
        <v>75</v>
      </c>
      <c r="K1007" s="75" t="s">
        <v>75</v>
      </c>
      <c r="L1007" s="85" t="s">
        <v>75</v>
      </c>
      <c r="M1007" s="82">
        <v>11</v>
      </c>
      <c r="N1007" s="75">
        <v>24</v>
      </c>
      <c r="O1007" s="75">
        <v>73</v>
      </c>
      <c r="P1007" s="75">
        <v>56</v>
      </c>
      <c r="Q1007" s="410">
        <v>2</v>
      </c>
    </row>
    <row r="1008" spans="1:17" ht="31.35" customHeight="1" thickBot="1" x14ac:dyDescent="0.35">
      <c r="A1008" s="835"/>
      <c r="B1008" s="826"/>
      <c r="C1008" s="837"/>
      <c r="D1008" s="579" t="s">
        <v>80</v>
      </c>
      <c r="E1008" s="105"/>
      <c r="F1008" s="104">
        <f>SUM(M1008:Q1008)</f>
        <v>0</v>
      </c>
      <c r="G1008" s="105" t="s">
        <v>75</v>
      </c>
      <c r="H1008" s="92" t="s">
        <v>75</v>
      </c>
      <c r="I1008" s="106" t="s">
        <v>75</v>
      </c>
      <c r="J1008" s="103" t="s">
        <v>75</v>
      </c>
      <c r="K1008" s="92" t="s">
        <v>77</v>
      </c>
      <c r="L1008" s="106" t="s">
        <v>77</v>
      </c>
      <c r="M1008" s="103"/>
      <c r="N1008" s="92"/>
      <c r="O1008" s="92"/>
      <c r="P1008" s="92"/>
      <c r="Q1008" s="580"/>
    </row>
    <row r="1009" spans="1:17" ht="31.35" customHeight="1" x14ac:dyDescent="0.3">
      <c r="A1009" s="713" t="s">
        <v>460</v>
      </c>
      <c r="B1009" s="824" t="s">
        <v>461</v>
      </c>
      <c r="C1009" s="736" t="s">
        <v>462</v>
      </c>
      <c r="D1009" s="51" t="s">
        <v>74</v>
      </c>
      <c r="E1009" s="67">
        <v>11.4</v>
      </c>
      <c r="F1009" s="68">
        <f t="shared" ref="F1009:F1010" si="378">SUM(J1009:L1009)</f>
        <v>35</v>
      </c>
      <c r="G1009" s="211" t="s">
        <v>75</v>
      </c>
      <c r="H1009" s="55" t="s">
        <v>75</v>
      </c>
      <c r="I1009" s="70" t="s">
        <v>75</v>
      </c>
      <c r="J1009" s="67">
        <v>4</v>
      </c>
      <c r="K1009" s="55">
        <v>29</v>
      </c>
      <c r="L1009" s="70">
        <v>2</v>
      </c>
      <c r="M1009" s="67" t="s">
        <v>75</v>
      </c>
      <c r="N1009" s="55" t="s">
        <v>75</v>
      </c>
      <c r="O1009" s="55" t="s">
        <v>75</v>
      </c>
      <c r="P1009" s="55" t="s">
        <v>75</v>
      </c>
      <c r="Q1009" s="438" t="s">
        <v>75</v>
      </c>
    </row>
    <row r="1010" spans="1:17" ht="31.35" customHeight="1" x14ac:dyDescent="0.3">
      <c r="A1010" s="834"/>
      <c r="B1010" s="825"/>
      <c r="C1010" s="827"/>
      <c r="D1010" s="72" t="s">
        <v>76</v>
      </c>
      <c r="E1010" s="82"/>
      <c r="F1010" s="83">
        <f t="shared" si="378"/>
        <v>0</v>
      </c>
      <c r="G1010" s="212" t="s">
        <v>77</v>
      </c>
      <c r="H1010" s="75" t="s">
        <v>77</v>
      </c>
      <c r="I1010" s="85" t="s">
        <v>77</v>
      </c>
      <c r="J1010" s="82"/>
      <c r="K1010" s="75"/>
      <c r="L1010" s="85"/>
      <c r="M1010" s="82" t="s">
        <v>75</v>
      </c>
      <c r="N1010" s="75" t="s">
        <v>75</v>
      </c>
      <c r="O1010" s="75" t="s">
        <v>75</v>
      </c>
      <c r="P1010" s="75" t="s">
        <v>75</v>
      </c>
      <c r="Q1010" s="410" t="s">
        <v>75</v>
      </c>
    </row>
    <row r="1011" spans="1:17" ht="31.35" customHeight="1" x14ac:dyDescent="0.3">
      <c r="A1011" s="834"/>
      <c r="B1011" s="825"/>
      <c r="C1011" s="827"/>
      <c r="D1011" s="72" t="s">
        <v>78</v>
      </c>
      <c r="E1011" s="82"/>
      <c r="F1011" s="83">
        <f>SUM(G1011:I1011)</f>
        <v>0</v>
      </c>
      <c r="G1011" s="212"/>
      <c r="H1011" s="75"/>
      <c r="I1011" s="85"/>
      <c r="J1011" s="82" t="s">
        <v>75</v>
      </c>
      <c r="K1011" s="75" t="s">
        <v>75</v>
      </c>
      <c r="L1011" s="85" t="s">
        <v>75</v>
      </c>
      <c r="M1011" s="82" t="s">
        <v>75</v>
      </c>
      <c r="N1011" s="75" t="s">
        <v>75</v>
      </c>
      <c r="O1011" s="75" t="s">
        <v>75</v>
      </c>
      <c r="P1011" s="75" t="s">
        <v>75</v>
      </c>
      <c r="Q1011" s="410" t="s">
        <v>75</v>
      </c>
    </row>
    <row r="1012" spans="1:17" ht="31.35" customHeight="1" x14ac:dyDescent="0.3">
      <c r="A1012" s="834"/>
      <c r="B1012" s="825"/>
      <c r="C1012" s="827"/>
      <c r="D1012" s="72" t="s">
        <v>79</v>
      </c>
      <c r="E1012" s="82">
        <v>108.4</v>
      </c>
      <c r="F1012" s="83">
        <f t="shared" ref="F1012:F1013" si="379">SUM(M1012:Q1012)</f>
        <v>306</v>
      </c>
      <c r="G1012" s="212" t="s">
        <v>77</v>
      </c>
      <c r="H1012" s="75" t="s">
        <v>77</v>
      </c>
      <c r="I1012" s="85" t="s">
        <v>77</v>
      </c>
      <c r="J1012" s="82" t="s">
        <v>75</v>
      </c>
      <c r="K1012" s="75" t="s">
        <v>75</v>
      </c>
      <c r="L1012" s="85" t="s">
        <v>75</v>
      </c>
      <c r="M1012" s="578">
        <v>8</v>
      </c>
      <c r="N1012" s="76">
        <v>41</v>
      </c>
      <c r="O1012" s="76">
        <v>139</v>
      </c>
      <c r="P1012" s="76">
        <v>112</v>
      </c>
      <c r="Q1012" s="410">
        <v>6</v>
      </c>
    </row>
    <row r="1013" spans="1:17" ht="31.35" customHeight="1" thickBot="1" x14ac:dyDescent="0.35">
      <c r="A1013" s="834"/>
      <c r="B1013" s="826"/>
      <c r="C1013" s="828"/>
      <c r="D1013" s="579" t="s">
        <v>80</v>
      </c>
      <c r="E1013" s="103"/>
      <c r="F1013" s="104">
        <f t="shared" si="379"/>
        <v>0</v>
      </c>
      <c r="G1013" s="105" t="s">
        <v>75</v>
      </c>
      <c r="H1013" s="92" t="s">
        <v>75</v>
      </c>
      <c r="I1013" s="106" t="s">
        <v>75</v>
      </c>
      <c r="J1013" s="103" t="s">
        <v>75</v>
      </c>
      <c r="K1013" s="92" t="s">
        <v>77</v>
      </c>
      <c r="L1013" s="106" t="s">
        <v>77</v>
      </c>
      <c r="M1013" s="103"/>
      <c r="N1013" s="92"/>
      <c r="O1013" s="92"/>
      <c r="P1013" s="92"/>
      <c r="Q1013" s="580"/>
    </row>
    <row r="1014" spans="1:17" ht="31.35" customHeight="1" x14ac:dyDescent="0.3">
      <c r="A1014" s="834"/>
      <c r="B1014" s="824" t="s">
        <v>463</v>
      </c>
      <c r="C1014" s="736" t="s">
        <v>462</v>
      </c>
      <c r="D1014" s="51" t="s">
        <v>74</v>
      </c>
      <c r="E1014" s="211" t="s">
        <v>464</v>
      </c>
      <c r="F1014" s="68">
        <f t="shared" ref="F1014:F1015" si="380">SUM(J1014:L1014)</f>
        <v>2</v>
      </c>
      <c r="G1014" s="211" t="s">
        <v>75</v>
      </c>
      <c r="H1014" s="55" t="s">
        <v>75</v>
      </c>
      <c r="I1014" s="70" t="s">
        <v>75</v>
      </c>
      <c r="J1014" s="67"/>
      <c r="K1014" s="55">
        <v>2</v>
      </c>
      <c r="L1014" s="70"/>
      <c r="M1014" s="67" t="s">
        <v>75</v>
      </c>
      <c r="N1014" s="55" t="s">
        <v>75</v>
      </c>
      <c r="O1014" s="55" t="s">
        <v>75</v>
      </c>
      <c r="P1014" s="55" t="s">
        <v>75</v>
      </c>
      <c r="Q1014" s="438" t="s">
        <v>75</v>
      </c>
    </row>
    <row r="1015" spans="1:17" ht="31.35" customHeight="1" x14ac:dyDescent="0.3">
      <c r="A1015" s="834"/>
      <c r="B1015" s="825"/>
      <c r="C1015" s="827"/>
      <c r="D1015" s="72" t="s">
        <v>76</v>
      </c>
      <c r="E1015" s="212"/>
      <c r="F1015" s="83">
        <f t="shared" si="380"/>
        <v>0</v>
      </c>
      <c r="G1015" s="212" t="s">
        <v>77</v>
      </c>
      <c r="H1015" s="75" t="s">
        <v>77</v>
      </c>
      <c r="I1015" s="85" t="s">
        <v>77</v>
      </c>
      <c r="J1015" s="82"/>
      <c r="K1015" s="75"/>
      <c r="L1015" s="85"/>
      <c r="M1015" s="82" t="s">
        <v>75</v>
      </c>
      <c r="N1015" s="75" t="s">
        <v>75</v>
      </c>
      <c r="O1015" s="75" t="s">
        <v>75</v>
      </c>
      <c r="P1015" s="75" t="s">
        <v>75</v>
      </c>
      <c r="Q1015" s="410" t="s">
        <v>75</v>
      </c>
    </row>
    <row r="1016" spans="1:17" ht="31.35" customHeight="1" x14ac:dyDescent="0.3">
      <c r="A1016" s="834"/>
      <c r="B1016" s="825"/>
      <c r="C1016" s="827"/>
      <c r="D1016" s="72" t="s">
        <v>78</v>
      </c>
      <c r="E1016" s="212"/>
      <c r="F1016" s="83">
        <f>SUM(G1016:I1016)</f>
        <v>0</v>
      </c>
      <c r="G1016" s="212"/>
      <c r="H1016" s="75"/>
      <c r="I1016" s="85"/>
      <c r="J1016" s="82" t="s">
        <v>75</v>
      </c>
      <c r="K1016" s="75" t="s">
        <v>75</v>
      </c>
      <c r="L1016" s="85" t="s">
        <v>75</v>
      </c>
      <c r="M1016" s="82" t="s">
        <v>75</v>
      </c>
      <c r="N1016" s="75" t="s">
        <v>75</v>
      </c>
      <c r="O1016" s="75" t="s">
        <v>75</v>
      </c>
      <c r="P1016" s="75" t="s">
        <v>75</v>
      </c>
      <c r="Q1016" s="410" t="s">
        <v>75</v>
      </c>
    </row>
    <row r="1017" spans="1:17" ht="31.35" customHeight="1" x14ac:dyDescent="0.3">
      <c r="A1017" s="834"/>
      <c r="B1017" s="825"/>
      <c r="C1017" s="827"/>
      <c r="D1017" s="72" t="s">
        <v>79</v>
      </c>
      <c r="E1017" s="212" t="s">
        <v>466</v>
      </c>
      <c r="F1017" s="83">
        <f t="shared" ref="F1017:F1018" si="381">SUM(M1017:Q1017)</f>
        <v>71</v>
      </c>
      <c r="G1017" s="212" t="s">
        <v>77</v>
      </c>
      <c r="H1017" s="75" t="s">
        <v>77</v>
      </c>
      <c r="I1017" s="85" t="s">
        <v>77</v>
      </c>
      <c r="J1017" s="82" t="s">
        <v>75</v>
      </c>
      <c r="K1017" s="75" t="s">
        <v>75</v>
      </c>
      <c r="L1017" s="85" t="s">
        <v>75</v>
      </c>
      <c r="M1017" s="82">
        <v>2</v>
      </c>
      <c r="N1017" s="75">
        <v>2</v>
      </c>
      <c r="O1017" s="75">
        <v>50</v>
      </c>
      <c r="P1017" s="75">
        <v>17</v>
      </c>
      <c r="Q1017" s="410"/>
    </row>
    <row r="1018" spans="1:17" ht="31.35" customHeight="1" thickBot="1" x14ac:dyDescent="0.35">
      <c r="A1018" s="834"/>
      <c r="B1018" s="826"/>
      <c r="C1018" s="828"/>
      <c r="D1018" s="579" t="s">
        <v>80</v>
      </c>
      <c r="E1018" s="581"/>
      <c r="F1018" s="582">
        <f t="shared" si="381"/>
        <v>0</v>
      </c>
      <c r="G1018" s="105" t="s">
        <v>75</v>
      </c>
      <c r="H1018" s="92" t="s">
        <v>75</v>
      </c>
      <c r="I1018" s="106" t="s">
        <v>75</v>
      </c>
      <c r="J1018" s="103" t="s">
        <v>75</v>
      </c>
      <c r="K1018" s="92" t="s">
        <v>77</v>
      </c>
      <c r="L1018" s="106" t="s">
        <v>77</v>
      </c>
      <c r="M1018" s="103"/>
      <c r="N1018" s="92"/>
      <c r="O1018" s="92"/>
      <c r="P1018" s="92"/>
      <c r="Q1018" s="580"/>
    </row>
    <row r="1019" spans="1:17" ht="31.35" customHeight="1" x14ac:dyDescent="0.3">
      <c r="A1019" s="834"/>
      <c r="B1019" s="824" t="s">
        <v>467</v>
      </c>
      <c r="C1019" s="736" t="s">
        <v>462</v>
      </c>
      <c r="D1019" s="51" t="s">
        <v>74</v>
      </c>
      <c r="E1019" s="211">
        <v>10.5</v>
      </c>
      <c r="F1019" s="68">
        <f t="shared" ref="F1019:F1020" si="382">SUM(J1019:L1019)</f>
        <v>4</v>
      </c>
      <c r="G1019" s="211" t="s">
        <v>75</v>
      </c>
      <c r="H1019" s="55" t="s">
        <v>75</v>
      </c>
      <c r="I1019" s="70" t="s">
        <v>75</v>
      </c>
      <c r="J1019" s="67">
        <v>2</v>
      </c>
      <c r="K1019" s="55">
        <v>1</v>
      </c>
      <c r="L1019" s="70">
        <v>1</v>
      </c>
      <c r="M1019" s="67" t="s">
        <v>75</v>
      </c>
      <c r="N1019" s="55" t="s">
        <v>75</v>
      </c>
      <c r="O1019" s="55" t="s">
        <v>75</v>
      </c>
      <c r="P1019" s="55" t="s">
        <v>75</v>
      </c>
      <c r="Q1019" s="438" t="s">
        <v>75</v>
      </c>
    </row>
    <row r="1020" spans="1:17" ht="31.35" customHeight="1" x14ac:dyDescent="0.3">
      <c r="A1020" s="834"/>
      <c r="B1020" s="825"/>
      <c r="C1020" s="827"/>
      <c r="D1020" s="72" t="s">
        <v>76</v>
      </c>
      <c r="E1020" s="212"/>
      <c r="F1020" s="83">
        <f t="shared" si="382"/>
        <v>0</v>
      </c>
      <c r="G1020" s="212" t="s">
        <v>77</v>
      </c>
      <c r="H1020" s="75" t="s">
        <v>77</v>
      </c>
      <c r="I1020" s="85" t="s">
        <v>77</v>
      </c>
      <c r="J1020" s="82"/>
      <c r="K1020" s="75"/>
      <c r="L1020" s="85"/>
      <c r="M1020" s="82" t="s">
        <v>75</v>
      </c>
      <c r="N1020" s="75" t="s">
        <v>75</v>
      </c>
      <c r="O1020" s="75" t="s">
        <v>75</v>
      </c>
      <c r="P1020" s="75" t="s">
        <v>75</v>
      </c>
      <c r="Q1020" s="410" t="s">
        <v>75</v>
      </c>
    </row>
    <row r="1021" spans="1:17" ht="31.35" customHeight="1" x14ac:dyDescent="0.3">
      <c r="A1021" s="834"/>
      <c r="B1021" s="825"/>
      <c r="C1021" s="827"/>
      <c r="D1021" s="72" t="s">
        <v>78</v>
      </c>
      <c r="E1021" s="212"/>
      <c r="F1021" s="83">
        <f>SUM(G1021:I1021)</f>
        <v>0</v>
      </c>
      <c r="G1021" s="212"/>
      <c r="H1021" s="75"/>
      <c r="I1021" s="85"/>
      <c r="J1021" s="82" t="s">
        <v>75</v>
      </c>
      <c r="K1021" s="75" t="s">
        <v>75</v>
      </c>
      <c r="L1021" s="85" t="s">
        <v>75</v>
      </c>
      <c r="M1021" s="82" t="s">
        <v>75</v>
      </c>
      <c r="N1021" s="75" t="s">
        <v>75</v>
      </c>
      <c r="O1021" s="75" t="s">
        <v>75</v>
      </c>
      <c r="P1021" s="75" t="s">
        <v>75</v>
      </c>
      <c r="Q1021" s="410" t="s">
        <v>75</v>
      </c>
    </row>
    <row r="1022" spans="1:17" ht="31.35" customHeight="1" x14ac:dyDescent="0.3">
      <c r="A1022" s="834"/>
      <c r="B1022" s="825"/>
      <c r="C1022" s="827"/>
      <c r="D1022" s="72" t="s">
        <v>79</v>
      </c>
      <c r="E1022" s="212">
        <v>102.8</v>
      </c>
      <c r="F1022" s="83">
        <f t="shared" ref="F1022:F1023" si="383">SUM(M1022:Q1022)</f>
        <v>125</v>
      </c>
      <c r="G1022" s="212" t="s">
        <v>77</v>
      </c>
      <c r="H1022" s="75" t="s">
        <v>77</v>
      </c>
      <c r="I1022" s="85" t="s">
        <v>77</v>
      </c>
      <c r="J1022" s="82" t="s">
        <v>75</v>
      </c>
      <c r="K1022" s="75" t="s">
        <v>75</v>
      </c>
      <c r="L1022" s="85" t="s">
        <v>75</v>
      </c>
      <c r="M1022" s="82">
        <v>11</v>
      </c>
      <c r="N1022" s="75">
        <v>18</v>
      </c>
      <c r="O1022" s="75">
        <v>52</v>
      </c>
      <c r="P1022" s="75">
        <v>43</v>
      </c>
      <c r="Q1022" s="410">
        <v>1</v>
      </c>
    </row>
    <row r="1023" spans="1:17" ht="31.35" customHeight="1" thickBot="1" x14ac:dyDescent="0.35">
      <c r="A1023" s="834"/>
      <c r="B1023" s="826"/>
      <c r="C1023" s="828"/>
      <c r="D1023" s="579" t="s">
        <v>80</v>
      </c>
      <c r="E1023" s="105"/>
      <c r="F1023" s="104">
        <f t="shared" si="383"/>
        <v>0</v>
      </c>
      <c r="G1023" s="105" t="s">
        <v>75</v>
      </c>
      <c r="H1023" s="92" t="s">
        <v>75</v>
      </c>
      <c r="I1023" s="106" t="s">
        <v>75</v>
      </c>
      <c r="J1023" s="103" t="s">
        <v>75</v>
      </c>
      <c r="K1023" s="92" t="s">
        <v>77</v>
      </c>
      <c r="L1023" s="106" t="s">
        <v>77</v>
      </c>
      <c r="M1023" s="103"/>
      <c r="N1023" s="92"/>
      <c r="O1023" s="92"/>
      <c r="P1023" s="92"/>
      <c r="Q1023" s="580"/>
    </row>
    <row r="1024" spans="1:17" ht="31.35" customHeight="1" x14ac:dyDescent="0.3">
      <c r="A1024" s="834"/>
      <c r="B1024" s="824" t="s">
        <v>468</v>
      </c>
      <c r="C1024" s="736" t="s">
        <v>469</v>
      </c>
      <c r="D1024" s="51" t="s">
        <v>74</v>
      </c>
      <c r="E1024" s="67"/>
      <c r="F1024" s="68">
        <f t="shared" ref="F1024:F1025" si="384">SUM(J1024:L1024)</f>
        <v>0</v>
      </c>
      <c r="G1024" s="211" t="s">
        <v>75</v>
      </c>
      <c r="H1024" s="55" t="s">
        <v>75</v>
      </c>
      <c r="I1024" s="70" t="s">
        <v>75</v>
      </c>
      <c r="J1024" s="67"/>
      <c r="K1024" s="55"/>
      <c r="L1024" s="70"/>
      <c r="M1024" s="67" t="s">
        <v>75</v>
      </c>
      <c r="N1024" s="55" t="s">
        <v>75</v>
      </c>
      <c r="O1024" s="55" t="s">
        <v>75</v>
      </c>
      <c r="P1024" s="55" t="s">
        <v>75</v>
      </c>
      <c r="Q1024" s="438" t="s">
        <v>75</v>
      </c>
    </row>
    <row r="1025" spans="1:17" ht="31.35" customHeight="1" x14ac:dyDescent="0.3">
      <c r="A1025" s="834"/>
      <c r="B1025" s="825"/>
      <c r="C1025" s="827"/>
      <c r="D1025" s="72" t="s">
        <v>76</v>
      </c>
      <c r="E1025" s="82"/>
      <c r="F1025" s="83">
        <f t="shared" si="384"/>
        <v>0</v>
      </c>
      <c r="G1025" s="212" t="s">
        <v>77</v>
      </c>
      <c r="H1025" s="75" t="s">
        <v>77</v>
      </c>
      <c r="I1025" s="85" t="s">
        <v>77</v>
      </c>
      <c r="J1025" s="82"/>
      <c r="K1025" s="75"/>
      <c r="L1025" s="85"/>
      <c r="M1025" s="82" t="s">
        <v>75</v>
      </c>
      <c r="N1025" s="75" t="s">
        <v>75</v>
      </c>
      <c r="O1025" s="75" t="s">
        <v>75</v>
      </c>
      <c r="P1025" s="75" t="s">
        <v>75</v>
      </c>
      <c r="Q1025" s="410" t="s">
        <v>75</v>
      </c>
    </row>
    <row r="1026" spans="1:17" ht="31.35" customHeight="1" x14ac:dyDescent="0.3">
      <c r="A1026" s="834"/>
      <c r="B1026" s="825"/>
      <c r="C1026" s="827"/>
      <c r="D1026" s="72" t="s">
        <v>78</v>
      </c>
      <c r="E1026" s="82"/>
      <c r="F1026" s="83">
        <f>SUM(G1026:I1026)</f>
        <v>0</v>
      </c>
      <c r="G1026" s="212"/>
      <c r="H1026" s="75"/>
      <c r="I1026" s="85"/>
      <c r="J1026" s="82" t="s">
        <v>75</v>
      </c>
      <c r="K1026" s="75" t="s">
        <v>75</v>
      </c>
      <c r="L1026" s="85" t="s">
        <v>75</v>
      </c>
      <c r="M1026" s="82" t="s">
        <v>75</v>
      </c>
      <c r="N1026" s="75" t="s">
        <v>75</v>
      </c>
      <c r="O1026" s="75" t="s">
        <v>75</v>
      </c>
      <c r="P1026" s="75" t="s">
        <v>75</v>
      </c>
      <c r="Q1026" s="410" t="s">
        <v>75</v>
      </c>
    </row>
    <row r="1027" spans="1:17" ht="31.35" customHeight="1" x14ac:dyDescent="0.3">
      <c r="A1027" s="834"/>
      <c r="B1027" s="825"/>
      <c r="C1027" s="827"/>
      <c r="D1027" s="72" t="s">
        <v>79</v>
      </c>
      <c r="E1027" s="82">
        <v>107</v>
      </c>
      <c r="F1027" s="83">
        <f t="shared" ref="F1027:F1028" si="385">SUM(M1027:Q1027)</f>
        <v>12</v>
      </c>
      <c r="G1027" s="212" t="s">
        <v>77</v>
      </c>
      <c r="H1027" s="75" t="s">
        <v>77</v>
      </c>
      <c r="I1027" s="85" t="s">
        <v>77</v>
      </c>
      <c r="J1027" s="82" t="s">
        <v>75</v>
      </c>
      <c r="K1027" s="75" t="s">
        <v>75</v>
      </c>
      <c r="L1027" s="85" t="s">
        <v>75</v>
      </c>
      <c r="M1027" s="578">
        <v>1</v>
      </c>
      <c r="N1027" s="76">
        <v>1</v>
      </c>
      <c r="O1027" s="76">
        <v>5</v>
      </c>
      <c r="P1027" s="76">
        <v>5</v>
      </c>
      <c r="Q1027" s="410">
        <v>0</v>
      </c>
    </row>
    <row r="1028" spans="1:17" ht="31.35" customHeight="1" thickBot="1" x14ac:dyDescent="0.35">
      <c r="A1028" s="834"/>
      <c r="B1028" s="826"/>
      <c r="C1028" s="828"/>
      <c r="D1028" s="579" t="s">
        <v>80</v>
      </c>
      <c r="E1028" s="103"/>
      <c r="F1028" s="104">
        <f t="shared" si="385"/>
        <v>0</v>
      </c>
      <c r="G1028" s="105" t="s">
        <v>75</v>
      </c>
      <c r="H1028" s="92" t="s">
        <v>75</v>
      </c>
      <c r="I1028" s="106" t="s">
        <v>75</v>
      </c>
      <c r="J1028" s="103" t="s">
        <v>75</v>
      </c>
      <c r="K1028" s="92" t="s">
        <v>77</v>
      </c>
      <c r="L1028" s="106" t="s">
        <v>77</v>
      </c>
      <c r="M1028" s="103"/>
      <c r="N1028" s="92"/>
      <c r="O1028" s="92"/>
      <c r="P1028" s="92"/>
      <c r="Q1028" s="580"/>
    </row>
    <row r="1029" spans="1:17" ht="31.35" customHeight="1" x14ac:dyDescent="0.3">
      <c r="A1029" s="834"/>
      <c r="B1029" s="824" t="s">
        <v>470</v>
      </c>
      <c r="C1029" s="736" t="s">
        <v>471</v>
      </c>
      <c r="D1029" s="51" t="s">
        <v>74</v>
      </c>
      <c r="E1029" s="211"/>
      <c r="F1029" s="68">
        <f t="shared" ref="F1029:F1030" si="386">SUM(J1029:L1029)</f>
        <v>0</v>
      </c>
      <c r="G1029" s="211" t="s">
        <v>75</v>
      </c>
      <c r="H1029" s="55" t="s">
        <v>75</v>
      </c>
      <c r="I1029" s="70" t="s">
        <v>75</v>
      </c>
      <c r="J1029" s="67"/>
      <c r="K1029" s="55"/>
      <c r="L1029" s="70"/>
      <c r="M1029" s="67" t="s">
        <v>75</v>
      </c>
      <c r="N1029" s="55" t="s">
        <v>75</v>
      </c>
      <c r="O1029" s="55" t="s">
        <v>75</v>
      </c>
      <c r="P1029" s="55" t="s">
        <v>75</v>
      </c>
      <c r="Q1029" s="438" t="s">
        <v>75</v>
      </c>
    </row>
    <row r="1030" spans="1:17" ht="31.35" customHeight="1" x14ac:dyDescent="0.3">
      <c r="A1030" s="834"/>
      <c r="B1030" s="825"/>
      <c r="C1030" s="827"/>
      <c r="D1030" s="72" t="s">
        <v>76</v>
      </c>
      <c r="E1030" s="212"/>
      <c r="F1030" s="83">
        <f t="shared" si="386"/>
        <v>0</v>
      </c>
      <c r="G1030" s="212" t="s">
        <v>77</v>
      </c>
      <c r="H1030" s="75" t="s">
        <v>77</v>
      </c>
      <c r="I1030" s="85" t="s">
        <v>77</v>
      </c>
      <c r="J1030" s="82"/>
      <c r="K1030" s="75"/>
      <c r="L1030" s="85"/>
      <c r="M1030" s="82" t="s">
        <v>75</v>
      </c>
      <c r="N1030" s="75" t="s">
        <v>75</v>
      </c>
      <c r="O1030" s="75" t="s">
        <v>75</v>
      </c>
      <c r="P1030" s="75" t="s">
        <v>75</v>
      </c>
      <c r="Q1030" s="410" t="s">
        <v>75</v>
      </c>
    </row>
    <row r="1031" spans="1:17" ht="31.35" customHeight="1" x14ac:dyDescent="0.3">
      <c r="A1031" s="834"/>
      <c r="B1031" s="825"/>
      <c r="C1031" s="827"/>
      <c r="D1031" s="72" t="s">
        <v>78</v>
      </c>
      <c r="E1031" s="212"/>
      <c r="F1031" s="83">
        <f>SUM(G1031:I1031)</f>
        <v>0</v>
      </c>
      <c r="G1031" s="212"/>
      <c r="H1031" s="75"/>
      <c r="I1031" s="85"/>
      <c r="J1031" s="82" t="s">
        <v>75</v>
      </c>
      <c r="K1031" s="75" t="s">
        <v>75</v>
      </c>
      <c r="L1031" s="85" t="s">
        <v>75</v>
      </c>
      <c r="M1031" s="82" t="s">
        <v>75</v>
      </c>
      <c r="N1031" s="75" t="s">
        <v>75</v>
      </c>
      <c r="O1031" s="75" t="s">
        <v>75</v>
      </c>
      <c r="P1031" s="75" t="s">
        <v>75</v>
      </c>
      <c r="Q1031" s="410" t="s">
        <v>75</v>
      </c>
    </row>
    <row r="1032" spans="1:17" ht="31.35" customHeight="1" x14ac:dyDescent="0.3">
      <c r="A1032" s="834"/>
      <c r="B1032" s="825"/>
      <c r="C1032" s="827"/>
      <c r="D1032" s="72" t="s">
        <v>79</v>
      </c>
      <c r="E1032" s="212">
        <v>106.9</v>
      </c>
      <c r="F1032" s="83">
        <f t="shared" ref="F1032:F1033" si="387">SUM(M1032:Q1032)</f>
        <v>18</v>
      </c>
      <c r="G1032" s="212" t="s">
        <v>77</v>
      </c>
      <c r="H1032" s="75" t="s">
        <v>77</v>
      </c>
      <c r="I1032" s="85" t="s">
        <v>77</v>
      </c>
      <c r="J1032" s="82" t="s">
        <v>75</v>
      </c>
      <c r="K1032" s="75" t="s">
        <v>75</v>
      </c>
      <c r="L1032" s="85" t="s">
        <v>75</v>
      </c>
      <c r="M1032" s="82">
        <v>1</v>
      </c>
      <c r="N1032" s="75">
        <v>2</v>
      </c>
      <c r="O1032" s="75">
        <v>7</v>
      </c>
      <c r="P1032" s="75">
        <v>8</v>
      </c>
      <c r="Q1032" s="410"/>
    </row>
    <row r="1033" spans="1:17" ht="31.35" customHeight="1" thickBot="1" x14ac:dyDescent="0.35">
      <c r="A1033" s="834"/>
      <c r="B1033" s="825"/>
      <c r="C1033" s="827"/>
      <c r="D1033" s="579" t="s">
        <v>80</v>
      </c>
      <c r="E1033" s="581"/>
      <c r="F1033" s="582">
        <f t="shared" si="387"/>
        <v>0</v>
      </c>
      <c r="G1033" s="581" t="s">
        <v>75</v>
      </c>
      <c r="H1033" s="356" t="s">
        <v>75</v>
      </c>
      <c r="I1033" s="163" t="s">
        <v>75</v>
      </c>
      <c r="J1033" s="101" t="s">
        <v>75</v>
      </c>
      <c r="K1033" s="356" t="s">
        <v>77</v>
      </c>
      <c r="L1033" s="163" t="s">
        <v>77</v>
      </c>
      <c r="M1033" s="101"/>
      <c r="N1033" s="356"/>
      <c r="O1033" s="356"/>
      <c r="P1033" s="356"/>
      <c r="Q1033" s="420"/>
    </row>
    <row r="1034" spans="1:17" ht="31.35" customHeight="1" x14ac:dyDescent="0.3">
      <c r="A1034" s="838"/>
      <c r="B1034" s="829" t="s">
        <v>472</v>
      </c>
      <c r="C1034" s="832" t="s">
        <v>473</v>
      </c>
      <c r="D1034" s="637" t="s">
        <v>74</v>
      </c>
      <c r="E1034" s="638"/>
      <c r="F1034" s="639">
        <f t="shared" ref="F1034:F1035" si="388">SUM(J1034:L1034)</f>
        <v>0</v>
      </c>
      <c r="G1034" s="638" t="s">
        <v>75</v>
      </c>
      <c r="H1034" s="412" t="s">
        <v>75</v>
      </c>
      <c r="I1034" s="640" t="s">
        <v>75</v>
      </c>
      <c r="J1034" s="641"/>
      <c r="K1034" s="412"/>
      <c r="L1034" s="640"/>
      <c r="M1034" s="641" t="s">
        <v>75</v>
      </c>
      <c r="N1034" s="412" t="s">
        <v>75</v>
      </c>
      <c r="O1034" s="412" t="s">
        <v>75</v>
      </c>
      <c r="P1034" s="412" t="s">
        <v>75</v>
      </c>
      <c r="Q1034" s="409" t="s">
        <v>75</v>
      </c>
    </row>
    <row r="1035" spans="1:17" ht="31.35" customHeight="1" x14ac:dyDescent="0.3">
      <c r="A1035" s="838"/>
      <c r="B1035" s="830"/>
      <c r="C1035" s="827"/>
      <c r="D1035" s="72" t="s">
        <v>76</v>
      </c>
      <c r="E1035" s="212"/>
      <c r="F1035" s="83">
        <f t="shared" si="388"/>
        <v>0</v>
      </c>
      <c r="G1035" s="212" t="s">
        <v>77</v>
      </c>
      <c r="H1035" s="75" t="s">
        <v>77</v>
      </c>
      <c r="I1035" s="85" t="s">
        <v>77</v>
      </c>
      <c r="J1035" s="82"/>
      <c r="K1035" s="75"/>
      <c r="L1035" s="85"/>
      <c r="M1035" s="82" t="s">
        <v>75</v>
      </c>
      <c r="N1035" s="75" t="s">
        <v>75</v>
      </c>
      <c r="O1035" s="75" t="s">
        <v>75</v>
      </c>
      <c r="P1035" s="75" t="s">
        <v>75</v>
      </c>
      <c r="Q1035" s="410" t="s">
        <v>75</v>
      </c>
    </row>
    <row r="1036" spans="1:17" ht="31.35" customHeight="1" x14ac:dyDescent="0.3">
      <c r="A1036" s="838"/>
      <c r="B1036" s="830"/>
      <c r="C1036" s="827"/>
      <c r="D1036" s="72" t="s">
        <v>78</v>
      </c>
      <c r="E1036" s="212"/>
      <c r="F1036" s="83">
        <f>SUM(G1036:I1036)</f>
        <v>0</v>
      </c>
      <c r="G1036" s="212"/>
      <c r="H1036" s="75"/>
      <c r="I1036" s="85"/>
      <c r="J1036" s="82" t="s">
        <v>75</v>
      </c>
      <c r="K1036" s="75" t="s">
        <v>75</v>
      </c>
      <c r="L1036" s="85" t="s">
        <v>75</v>
      </c>
      <c r="M1036" s="82" t="s">
        <v>75</v>
      </c>
      <c r="N1036" s="75" t="s">
        <v>75</v>
      </c>
      <c r="O1036" s="75" t="s">
        <v>75</v>
      </c>
      <c r="P1036" s="75" t="s">
        <v>75</v>
      </c>
      <c r="Q1036" s="410" t="s">
        <v>75</v>
      </c>
    </row>
    <row r="1037" spans="1:17" ht="31.35" customHeight="1" x14ac:dyDescent="0.3">
      <c r="A1037" s="838"/>
      <c r="B1037" s="830"/>
      <c r="C1037" s="827"/>
      <c r="D1037" s="72" t="s">
        <v>79</v>
      </c>
      <c r="E1037" s="212">
        <v>109</v>
      </c>
      <c r="F1037" s="83">
        <v>16</v>
      </c>
      <c r="G1037" s="212"/>
      <c r="H1037" s="75"/>
      <c r="I1037" s="85"/>
      <c r="J1037" s="82" t="s">
        <v>75</v>
      </c>
      <c r="K1037" s="75" t="s">
        <v>75</v>
      </c>
      <c r="L1037" s="85" t="s">
        <v>75</v>
      </c>
      <c r="M1037" s="82" t="s">
        <v>75</v>
      </c>
      <c r="N1037" s="75">
        <v>5</v>
      </c>
      <c r="O1037" s="75">
        <v>4</v>
      </c>
      <c r="P1037" s="75">
        <v>7</v>
      </c>
      <c r="Q1037" s="410" t="s">
        <v>77</v>
      </c>
    </row>
    <row r="1038" spans="1:17" ht="31.35" customHeight="1" thickBot="1" x14ac:dyDescent="0.35">
      <c r="A1038" s="838"/>
      <c r="B1038" s="831"/>
      <c r="C1038" s="833"/>
      <c r="D1038" s="642" t="s">
        <v>80</v>
      </c>
      <c r="E1038" s="643"/>
      <c r="F1038" s="644">
        <f>SUM(M1038:Q1038)</f>
        <v>0</v>
      </c>
      <c r="G1038" s="643" t="s">
        <v>75</v>
      </c>
      <c r="H1038" s="490" t="s">
        <v>75</v>
      </c>
      <c r="I1038" s="645" t="s">
        <v>75</v>
      </c>
      <c r="J1038" s="646" t="s">
        <v>75</v>
      </c>
      <c r="K1038" s="490" t="s">
        <v>77</v>
      </c>
      <c r="L1038" s="645" t="s">
        <v>77</v>
      </c>
      <c r="M1038" s="646"/>
      <c r="N1038" s="490"/>
      <c r="O1038" s="490"/>
      <c r="P1038" s="490"/>
      <c r="Q1038" s="491"/>
    </row>
  </sheetData>
  <mergeCells count="439">
    <mergeCell ref="A1:A2"/>
    <mergeCell ref="E1:F1"/>
    <mergeCell ref="G1:Q1"/>
    <mergeCell ref="A4:A83"/>
    <mergeCell ref="B4:B8"/>
    <mergeCell ref="C4:C8"/>
    <mergeCell ref="B9:B13"/>
    <mergeCell ref="C9:C13"/>
    <mergeCell ref="B14:B18"/>
    <mergeCell ref="C14:C18"/>
    <mergeCell ref="B34:B38"/>
    <mergeCell ref="C34:C38"/>
    <mergeCell ref="B39:B43"/>
    <mergeCell ref="C39:C43"/>
    <mergeCell ref="B44:B48"/>
    <mergeCell ref="C44:C48"/>
    <mergeCell ref="B19:B23"/>
    <mergeCell ref="C19:C23"/>
    <mergeCell ref="B24:B28"/>
    <mergeCell ref="C24:C28"/>
    <mergeCell ref="B29:B33"/>
    <mergeCell ref="C29:C33"/>
    <mergeCell ref="B64:B68"/>
    <mergeCell ref="C64:C68"/>
    <mergeCell ref="B69:B73"/>
    <mergeCell ref="C69:C73"/>
    <mergeCell ref="B74:B78"/>
    <mergeCell ref="C74:C78"/>
    <mergeCell ref="B49:B53"/>
    <mergeCell ref="C49:C53"/>
    <mergeCell ref="B54:B58"/>
    <mergeCell ref="C54:C58"/>
    <mergeCell ref="B59:B63"/>
    <mergeCell ref="C59:C63"/>
    <mergeCell ref="B79:B83"/>
    <mergeCell ref="C79:C83"/>
    <mergeCell ref="A84:A103"/>
    <mergeCell ref="B84:B88"/>
    <mergeCell ref="C84:C88"/>
    <mergeCell ref="B89:B93"/>
    <mergeCell ref="C89:C93"/>
    <mergeCell ref="B94:B98"/>
    <mergeCell ref="C94:C98"/>
    <mergeCell ref="B99:B103"/>
    <mergeCell ref="B124:B128"/>
    <mergeCell ref="C124:C128"/>
    <mergeCell ref="B129:B133"/>
    <mergeCell ref="C129:C133"/>
    <mergeCell ref="B134:B138"/>
    <mergeCell ref="C134:C138"/>
    <mergeCell ref="C99:C103"/>
    <mergeCell ref="A104:A223"/>
    <mergeCell ref="B104:B108"/>
    <mergeCell ref="C104:C108"/>
    <mergeCell ref="B109:B113"/>
    <mergeCell ref="C109:C113"/>
    <mergeCell ref="B114:B118"/>
    <mergeCell ref="C114:C118"/>
    <mergeCell ref="B119:B123"/>
    <mergeCell ref="C119:C123"/>
    <mergeCell ref="B154:B158"/>
    <mergeCell ref="C154:C158"/>
    <mergeCell ref="B159:B163"/>
    <mergeCell ref="C159:C163"/>
    <mergeCell ref="B164:B168"/>
    <mergeCell ref="C164:C168"/>
    <mergeCell ref="B139:B143"/>
    <mergeCell ref="C139:C143"/>
    <mergeCell ref="B144:B148"/>
    <mergeCell ref="C144:C148"/>
    <mergeCell ref="B149:B153"/>
    <mergeCell ref="C149:C153"/>
    <mergeCell ref="B184:B188"/>
    <mergeCell ref="C184:C188"/>
    <mergeCell ref="B189:B193"/>
    <mergeCell ref="C189:C193"/>
    <mergeCell ref="B194:B198"/>
    <mergeCell ref="C194:C198"/>
    <mergeCell ref="B169:B173"/>
    <mergeCell ref="C169:C173"/>
    <mergeCell ref="B174:B178"/>
    <mergeCell ref="C174:C178"/>
    <mergeCell ref="B179:B183"/>
    <mergeCell ref="C179:C183"/>
    <mergeCell ref="A224:A253"/>
    <mergeCell ref="B224:B228"/>
    <mergeCell ref="C224:C228"/>
    <mergeCell ref="B229:B233"/>
    <mergeCell ref="C229:C233"/>
    <mergeCell ref="B234:B238"/>
    <mergeCell ref="B199:B203"/>
    <mergeCell ref="C199:C203"/>
    <mergeCell ref="B204:B208"/>
    <mergeCell ref="C204:C208"/>
    <mergeCell ref="B209:B213"/>
    <mergeCell ref="C209:C213"/>
    <mergeCell ref="C234:C238"/>
    <mergeCell ref="B239:B243"/>
    <mergeCell ref="C239:C243"/>
    <mergeCell ref="B244:B248"/>
    <mergeCell ref="C244:C248"/>
    <mergeCell ref="B249:B253"/>
    <mergeCell ref="C249:C253"/>
    <mergeCell ref="B214:B218"/>
    <mergeCell ref="C214:C218"/>
    <mergeCell ref="B219:B223"/>
    <mergeCell ref="C219:C223"/>
    <mergeCell ref="C274:C278"/>
    <mergeCell ref="B279:B283"/>
    <mergeCell ref="C279:C283"/>
    <mergeCell ref="A284:A293"/>
    <mergeCell ref="B284:B288"/>
    <mergeCell ref="C284:C288"/>
    <mergeCell ref="B289:B293"/>
    <mergeCell ref="C289:C293"/>
    <mergeCell ref="A254:A283"/>
    <mergeCell ref="B254:B258"/>
    <mergeCell ref="C254:C258"/>
    <mergeCell ref="B259:B263"/>
    <mergeCell ref="C259:C263"/>
    <mergeCell ref="B264:B268"/>
    <mergeCell ref="C264:C268"/>
    <mergeCell ref="B269:B273"/>
    <mergeCell ref="C269:C273"/>
    <mergeCell ref="B274:B278"/>
    <mergeCell ref="B314:B318"/>
    <mergeCell ref="C314:C318"/>
    <mergeCell ref="B319:B323"/>
    <mergeCell ref="C319:C323"/>
    <mergeCell ref="B324:B328"/>
    <mergeCell ref="C324:C328"/>
    <mergeCell ref="A294:A303"/>
    <mergeCell ref="B294:B298"/>
    <mergeCell ref="C294:C298"/>
    <mergeCell ref="B299:B303"/>
    <mergeCell ref="C299:C303"/>
    <mergeCell ref="A304:A358"/>
    <mergeCell ref="B304:B308"/>
    <mergeCell ref="C304:C308"/>
    <mergeCell ref="B309:B313"/>
    <mergeCell ref="C309:C313"/>
    <mergeCell ref="B344:B348"/>
    <mergeCell ref="C344:C348"/>
    <mergeCell ref="B349:B353"/>
    <mergeCell ref="C349:C353"/>
    <mergeCell ref="B354:B358"/>
    <mergeCell ref="C354:C358"/>
    <mergeCell ref="B329:B333"/>
    <mergeCell ref="C329:C333"/>
    <mergeCell ref="B334:B338"/>
    <mergeCell ref="C334:C338"/>
    <mergeCell ref="B339:B343"/>
    <mergeCell ref="C339:C343"/>
    <mergeCell ref="C379:C383"/>
    <mergeCell ref="B384:B388"/>
    <mergeCell ref="C384:C388"/>
    <mergeCell ref="A389:A403"/>
    <mergeCell ref="B389:B393"/>
    <mergeCell ref="C389:C393"/>
    <mergeCell ref="B394:B398"/>
    <mergeCell ref="C394:C398"/>
    <mergeCell ref="B399:B403"/>
    <mergeCell ref="C399:C403"/>
    <mergeCell ref="A359:A388"/>
    <mergeCell ref="B359:B363"/>
    <mergeCell ref="C359:C363"/>
    <mergeCell ref="B364:B368"/>
    <mergeCell ref="C364:C368"/>
    <mergeCell ref="B369:B373"/>
    <mergeCell ref="C369:C373"/>
    <mergeCell ref="B374:B378"/>
    <mergeCell ref="C374:C378"/>
    <mergeCell ref="B379:B383"/>
    <mergeCell ref="C424:C428"/>
    <mergeCell ref="B429:B433"/>
    <mergeCell ref="C429:C433"/>
    <mergeCell ref="A434:A513"/>
    <mergeCell ref="B434:B438"/>
    <mergeCell ref="C434:C438"/>
    <mergeCell ref="B439:B443"/>
    <mergeCell ref="C439:C443"/>
    <mergeCell ref="B444:B448"/>
    <mergeCell ref="C444:C448"/>
    <mergeCell ref="A404:A433"/>
    <mergeCell ref="B404:B408"/>
    <mergeCell ref="C404:C408"/>
    <mergeCell ref="B409:B413"/>
    <mergeCell ref="C409:C413"/>
    <mergeCell ref="B414:B418"/>
    <mergeCell ref="C414:C418"/>
    <mergeCell ref="B419:B423"/>
    <mergeCell ref="C419:C423"/>
    <mergeCell ref="B424:B428"/>
    <mergeCell ref="B464:B468"/>
    <mergeCell ref="C464:C468"/>
    <mergeCell ref="B469:B473"/>
    <mergeCell ref="C469:C473"/>
    <mergeCell ref="B474:B478"/>
    <mergeCell ref="C474:C478"/>
    <mergeCell ref="B449:B453"/>
    <mergeCell ref="C449:C453"/>
    <mergeCell ref="B454:B458"/>
    <mergeCell ref="C454:C458"/>
    <mergeCell ref="B459:B463"/>
    <mergeCell ref="C459:C463"/>
    <mergeCell ref="B494:B498"/>
    <mergeCell ref="C494:C498"/>
    <mergeCell ref="B499:B503"/>
    <mergeCell ref="C499:C503"/>
    <mergeCell ref="B504:B508"/>
    <mergeCell ref="C504:C508"/>
    <mergeCell ref="B479:B483"/>
    <mergeCell ref="C479:C483"/>
    <mergeCell ref="B484:B488"/>
    <mergeCell ref="C484:C488"/>
    <mergeCell ref="B489:B493"/>
    <mergeCell ref="C489:C493"/>
    <mergeCell ref="B509:B513"/>
    <mergeCell ref="C509:C513"/>
    <mergeCell ref="A514:A598"/>
    <mergeCell ref="B514:B518"/>
    <mergeCell ref="C514:C518"/>
    <mergeCell ref="B519:B523"/>
    <mergeCell ref="C519:C523"/>
    <mergeCell ref="B524:B528"/>
    <mergeCell ref="C524:C528"/>
    <mergeCell ref="B529:B533"/>
    <mergeCell ref="B549:B553"/>
    <mergeCell ref="C549:C553"/>
    <mergeCell ref="B554:B558"/>
    <mergeCell ref="C554:C558"/>
    <mergeCell ref="B559:B563"/>
    <mergeCell ref="C559:C563"/>
    <mergeCell ref="C529:C533"/>
    <mergeCell ref="B534:B538"/>
    <mergeCell ref="C534:C538"/>
    <mergeCell ref="B539:B543"/>
    <mergeCell ref="C539:C543"/>
    <mergeCell ref="B544:B548"/>
    <mergeCell ref="C544:C548"/>
    <mergeCell ref="B579:B583"/>
    <mergeCell ref="C579:C583"/>
    <mergeCell ref="B584:B588"/>
    <mergeCell ref="C584:C588"/>
    <mergeCell ref="B589:B593"/>
    <mergeCell ref="C589:C593"/>
    <mergeCell ref="B564:B568"/>
    <mergeCell ref="C564:C568"/>
    <mergeCell ref="B569:B573"/>
    <mergeCell ref="C569:C573"/>
    <mergeCell ref="B574:B578"/>
    <mergeCell ref="C574:C578"/>
    <mergeCell ref="C614:C618"/>
    <mergeCell ref="B619:B623"/>
    <mergeCell ref="C619:C623"/>
    <mergeCell ref="B624:B628"/>
    <mergeCell ref="C624:C628"/>
    <mergeCell ref="B629:B633"/>
    <mergeCell ref="C629:C633"/>
    <mergeCell ref="B594:B598"/>
    <mergeCell ref="C594:C598"/>
    <mergeCell ref="B599:B603"/>
    <mergeCell ref="C599:C603"/>
    <mergeCell ref="B604:B608"/>
    <mergeCell ref="C604:C608"/>
    <mergeCell ref="B609:B613"/>
    <mergeCell ref="C609:C613"/>
    <mergeCell ref="B614:B618"/>
    <mergeCell ref="B634:B638"/>
    <mergeCell ref="C634:C638"/>
    <mergeCell ref="A639:A703"/>
    <mergeCell ref="B639:B643"/>
    <mergeCell ref="C639:C653"/>
    <mergeCell ref="B644:B648"/>
    <mergeCell ref="B649:B653"/>
    <mergeCell ref="B654:B658"/>
    <mergeCell ref="C654:C658"/>
    <mergeCell ref="B659:B663"/>
    <mergeCell ref="A599:A638"/>
    <mergeCell ref="B679:B683"/>
    <mergeCell ref="C679:C683"/>
    <mergeCell ref="B684:B688"/>
    <mergeCell ref="C684:C688"/>
    <mergeCell ref="B689:B693"/>
    <mergeCell ref="C689:C693"/>
    <mergeCell ref="C659:C663"/>
    <mergeCell ref="B664:B668"/>
    <mergeCell ref="C664:C668"/>
    <mergeCell ref="B669:B673"/>
    <mergeCell ref="C669:C673"/>
    <mergeCell ref="B674:B678"/>
    <mergeCell ref="C674:C678"/>
    <mergeCell ref="B694:B698"/>
    <mergeCell ref="C694:C698"/>
    <mergeCell ref="B699:B703"/>
    <mergeCell ref="C699:C703"/>
    <mergeCell ref="A704:A728"/>
    <mergeCell ref="B704:B708"/>
    <mergeCell ref="C704:C708"/>
    <mergeCell ref="B709:B713"/>
    <mergeCell ref="C709:C713"/>
    <mergeCell ref="B714:B718"/>
    <mergeCell ref="C714:C718"/>
    <mergeCell ref="B719:B723"/>
    <mergeCell ref="C719:C723"/>
    <mergeCell ref="B724:B728"/>
    <mergeCell ref="C724:C728"/>
    <mergeCell ref="B729:B733"/>
    <mergeCell ref="C729:C733"/>
    <mergeCell ref="B734:B738"/>
    <mergeCell ref="C734:C738"/>
    <mergeCell ref="B769:B773"/>
    <mergeCell ref="C769:C773"/>
    <mergeCell ref="B774:B778"/>
    <mergeCell ref="C774:C778"/>
    <mergeCell ref="A779:A783"/>
    <mergeCell ref="B779:B783"/>
    <mergeCell ref="C779:C783"/>
    <mergeCell ref="B754:B758"/>
    <mergeCell ref="C754:C758"/>
    <mergeCell ref="B759:B763"/>
    <mergeCell ref="C759:C763"/>
    <mergeCell ref="B764:B768"/>
    <mergeCell ref="C764:C768"/>
    <mergeCell ref="A729:A778"/>
    <mergeCell ref="B739:B743"/>
    <mergeCell ref="C739:C743"/>
    <mergeCell ref="B744:B748"/>
    <mergeCell ref="C744:C748"/>
    <mergeCell ref="B749:B753"/>
    <mergeCell ref="C749:C753"/>
    <mergeCell ref="C804:C808"/>
    <mergeCell ref="B809:B813"/>
    <mergeCell ref="C809:C813"/>
    <mergeCell ref="A814:A818"/>
    <mergeCell ref="B814:B818"/>
    <mergeCell ref="C814:C818"/>
    <mergeCell ref="A784:A813"/>
    <mergeCell ref="B784:B788"/>
    <mergeCell ref="C784:C788"/>
    <mergeCell ref="B789:B793"/>
    <mergeCell ref="C789:C793"/>
    <mergeCell ref="B794:B798"/>
    <mergeCell ref="C794:C798"/>
    <mergeCell ref="B799:B803"/>
    <mergeCell ref="C799:C803"/>
    <mergeCell ref="B804:B808"/>
    <mergeCell ref="C839:C843"/>
    <mergeCell ref="B844:B848"/>
    <mergeCell ref="C844:C848"/>
    <mergeCell ref="B849:B853"/>
    <mergeCell ref="C849:C853"/>
    <mergeCell ref="B854:B858"/>
    <mergeCell ref="C854:C858"/>
    <mergeCell ref="A819:A878"/>
    <mergeCell ref="B819:B823"/>
    <mergeCell ref="C819:C823"/>
    <mergeCell ref="B824:B828"/>
    <mergeCell ref="C824:C828"/>
    <mergeCell ref="B829:B833"/>
    <mergeCell ref="C829:C833"/>
    <mergeCell ref="B834:B838"/>
    <mergeCell ref="C834:C838"/>
    <mergeCell ref="B839:B843"/>
    <mergeCell ref="A879:A1003"/>
    <mergeCell ref="B879:B883"/>
    <mergeCell ref="C879:C883"/>
    <mergeCell ref="B884:B888"/>
    <mergeCell ref="C884:C888"/>
    <mergeCell ref="B889:B893"/>
    <mergeCell ref="C889:C893"/>
    <mergeCell ref="B894:B898"/>
    <mergeCell ref="B859:B863"/>
    <mergeCell ref="C859:C863"/>
    <mergeCell ref="B864:B868"/>
    <mergeCell ref="C864:C868"/>
    <mergeCell ref="B869:B873"/>
    <mergeCell ref="C869:C873"/>
    <mergeCell ref="C894:C898"/>
    <mergeCell ref="B899:B903"/>
    <mergeCell ref="C899:C903"/>
    <mergeCell ref="B904:B908"/>
    <mergeCell ref="C904:C908"/>
    <mergeCell ref="B909:B913"/>
    <mergeCell ref="C909:C913"/>
    <mergeCell ref="B874:B878"/>
    <mergeCell ref="C874:C878"/>
    <mergeCell ref="B929:B933"/>
    <mergeCell ref="C929:C933"/>
    <mergeCell ref="B934:B938"/>
    <mergeCell ref="C934:C938"/>
    <mergeCell ref="B939:B943"/>
    <mergeCell ref="C939:C943"/>
    <mergeCell ref="B914:B918"/>
    <mergeCell ref="C914:C918"/>
    <mergeCell ref="B919:B923"/>
    <mergeCell ref="C919:C923"/>
    <mergeCell ref="B924:B928"/>
    <mergeCell ref="C924:C928"/>
    <mergeCell ref="B959:B963"/>
    <mergeCell ref="C959:C963"/>
    <mergeCell ref="B964:B968"/>
    <mergeCell ref="C964:C968"/>
    <mergeCell ref="B969:B973"/>
    <mergeCell ref="C969:C973"/>
    <mergeCell ref="B944:B948"/>
    <mergeCell ref="C944:C948"/>
    <mergeCell ref="B949:B953"/>
    <mergeCell ref="C949:C953"/>
    <mergeCell ref="B954:B958"/>
    <mergeCell ref="C954:C958"/>
    <mergeCell ref="B989:B993"/>
    <mergeCell ref="C989:C993"/>
    <mergeCell ref="B994:B998"/>
    <mergeCell ref="C994:C998"/>
    <mergeCell ref="B999:B1003"/>
    <mergeCell ref="C999:C1003"/>
    <mergeCell ref="B974:B978"/>
    <mergeCell ref="C974:C978"/>
    <mergeCell ref="B979:B983"/>
    <mergeCell ref="C979:C983"/>
    <mergeCell ref="B984:B988"/>
    <mergeCell ref="C984:C988"/>
    <mergeCell ref="B1024:B1028"/>
    <mergeCell ref="C1024:C1028"/>
    <mergeCell ref="B1029:B1033"/>
    <mergeCell ref="C1029:C1033"/>
    <mergeCell ref="B1034:B1038"/>
    <mergeCell ref="C1034:C1038"/>
    <mergeCell ref="A1004:A1008"/>
    <mergeCell ref="B1004:B1008"/>
    <mergeCell ref="C1004:C1008"/>
    <mergeCell ref="A1009:A1038"/>
    <mergeCell ref="B1009:B1013"/>
    <mergeCell ref="C1009:C1013"/>
    <mergeCell ref="B1014:B1018"/>
    <mergeCell ref="C1014:C1018"/>
    <mergeCell ref="B1019:B1023"/>
    <mergeCell ref="C1019:C1023"/>
  </mergeCells>
  <dataValidations count="4">
    <dataValidation type="decimal" allowBlank="1" showErrorMessage="1" sqref="J4:L4 J9:L9 J14:L14 J19:L19 J24:L24 J29:L29 J34:L34 J39:L39 J44:L44 J49:L49 J54:L54 J59:L59 J64:L64 J69:L69 J74:L74 J79:L79 J84:L84 J89:L89 J94:L94 J99:L99 J104:L104 J109:L109 J114:L114 J119:L119 J124:L124 J129:L129 J134:L134 J139:L139 J144:L144 J149:L149 J154:L155 J159:L159 J164:L164 J169:L169 J174:L174 J179:L180 J184:L184 J189:L189 J194:L194 J199:L199 J204:L204 J209:L209 J214:L214 J219:L219 J224:L224 J229:L229 J234:L234 J239:L239 J244:L244 J249:L249 J254:L254 J259:L259 J264:L264 J269:L269 J274:L274 J279:L279 J284:L284 J289:L289 J294:L294 J299:L299 J304:L304 J309:L309 J314:L314 J319:L319 J324:L324 J329:L329 J334:L334 J339:L339 J344:L344 J349:L349 J354:L354 J359:L359 J364:L364 J369:L369 J374:L374 J379:L379 J384:L384 J389:L389 J394:L394 J399:L399 J404:L404 J409:L409 J414:L414 J419:L419 J424:L424 J429:L429 J434:L434 J439:L439 J444:L444 J449:L449 J454:L454 J459:L459 J464:L464 J469:L469 J474:L474 J479:L479 J484:L484 J489:L489 J494:L494 J499:L499 J504:L504 J509:L509 J514:L514 J519:L519 J524:L524 J529:L529 J534:L534 J539:L539 J544:L544 J549:L549 J554:L554 J559:L559 J564:L564 J569:L569 J574:L574 J579:L579 J584:L584 J589:L589 J594:L594 J599:L599 J604:L604 J609:L609 J614:L614 J619:L619 J624:L624 J629:L629 J634:L634 J639:L639 J644:L644 J649:L649 J654:L654 J659:L659 J664:L664 J669:L669 J674:L674 J679:L679 J684:L684 J689:L689 J694:L694 J699:L699 J704:L704 J709:L709 J714:L714 J719:L719 J724:L724 J729:L729 J734:L734 J739:L739 J744:L744 J749:L749 J754:L754 J759:L759 J764:L764 J769:L769 J774:L774 J779:L779 J784:L784 J789:L789 J794:L794 J799:L799 J804:L804 J809:L809 L814 J819:L819 J824:L824 J829:L829 J834:L834 J839:L839 J844:L844 J849:L849 J854:L854 J859:L859 J864:L864 J869:L869 J874:L874 J879:L879 J884:L884 J889:L889 J894:L894 J899:L899 J904:L904 J909:L909 J914:L914 J919:L919 J924:L924 J929:L929 J934:L934 J939:L939 J944:L944 J949:L949 J954:L954 J959:L959 J964:L964 J969:L969 J974:L974 J979:L979 J984:L984 J989:L989 J994:L994 J999:L999 J1004:L1004 J1009:L1009 J1014:L1014 J1019:L1019 J1024:L1024 J1029:L1029 J1034:L1034" xr:uid="{AD6EA3B7-0365-4C5B-8147-8FA226399269}">
      <formula1>0</formula1>
      <formula2>100000000</formula2>
    </dataValidation>
    <dataValidation type="decimal" allowBlank="1" showErrorMessage="1" sqref="M7:Q8 M13:Q13 M18:Q18 M23:Q23 M28:Q28 M33:Q33 M38:Q38 M43:Q43 M48:Q48 M53:Q53 M58:Q58 M63:Q63 M68:Q68 M73:Q73 M78:Q78 M83:Q83 M88:Q88 M93:Q93 M98:Q98 M103:Q103 M108:Q108 M113:Q113 M118:Q118 M123:Q123 M128:Q128 M133:Q133 M138:Q138 M143:Q143 M148:Q148 M153:Q153 M163:Q163 M168:Q168 M173:Q173 M178:Q178 M183:Q183 M188:Q188 M193:Q193 M198:Q198 M202:Q203 M208:Q208 M213:Q213 M218:Q218 M223:Q223 M228:Q228 M233:Q233 M238:Q238 M243:Q243 M248:Q248 M253:Q253 M258:Q258 M263:Q263 M268:Q268 M273:Q273 M278:Q278 M282:P282 M283:Q283 M288:Q288 M293:Q293 M298:Q298 M303:Q303 M308:Q308 M313:Q313 M318:Q318 M323:Q323 M328:Q328 M333:Q333 M338:Q338 M343:Q343 M348:Q348 M353:Q353 M358:Q358 M363:Q363 M368:Q368 M373:Q373 M378:Q378 M383:Q383 M388:Q388 M393:Q393 M398:Q398 M402:Q403 M407:Q408 M413:Q413 M418:Q418 M423:Q423 M428:Q428 M433:Q433 M438:Q438 M443:Q443 M448:Q448 M453:Q453 M458:Q458 M463:Q463 M468:Q468 M473:Q473 M478:Q478 M483:Q483 M488:Q488 O492 M493:N493 P493:Q493 M498:Q498 M503:Q503 M507:Q508 M513:Q513 M518:Q518 M523:Q523 M528:Q528 M533:Q533 M538:Q538 M543:Q543 M548:Q548 M553:Q553 M558:Q558 M563:Q563 M568:Q568 M573:Q573 M578:Q578 M583:Q583 M588:Q588 M593:Q593 M598:Q598 M603:Q603 M608:Q608 M613:Q613 M618:Q618 M623:Q623 M628:Q628 M632:P632 M633:Q633 M638:Q638 M643:Q643 M648:Q648 M653:Q653 M658:Q658 M663:Q663 M668:Q668 M673:Q673 M678:Q678 M683:Q683 M688:Q688 M693:Q693 M698:Q698 M703:Q703 M708:Q708 M713:Q713 M718:Q718 M723:Q723 M728:Q728 M733:Q733 M738:Q738 M743:Q743 M748:Q748 M753:Q753 M758:Q758 M763:Q763 M768:Q768 M773:Q773 M778:Q778 M783:Q783 M788:Q788 M793:Q793 M798:Q798 M803:Q803 M808:Q808 M813:Q813 M818:Q818 M822:Q823 M828:Q828 M833:Q833 M838:Q838 M842:O842 M843:Q843 M847:O847 M848:Q848 M853:Q853 M858:Q858 M863:Q863 M868:Q868 M873:Q873 M878:Q878 M883:Q883 M888:Q888 M893:Q893 M898:Q898 M903:Q903 M908:Q908 M913:Q913 M918:Q918 M923:Q923 M928:Q928 M933:Q933 M938:Q938 M943:Q943 M948:Q948 M953:Q953 M958:Q958 M963:Q963 M968:Q968 M973:Q973 M978:Q978 M983:Q983 M988:Q988 M993:Q993 M998:Q998 M1003:Q1003 M1008:Q1008 M1013:Q1013 M1018:Q1018 M1023:Q1023 M1028:Q1028 M1033:Q1033 M1038:Q1038" xr:uid="{37AD3F43-45CD-432A-B42E-4713D7FC16E7}">
      <formula1>0</formula1>
      <formula2>1000000000</formula2>
    </dataValidation>
    <dataValidation type="list" allowBlank="1" sqref="C4 C9 C14 C19 C24 C29 C34 C39 C44 C49 C54 C59 C64 C69 C74 C79 C84 C89 C94 C99 C104 C109 C114 C119 C124 C129 C134 C139 C144 C149 C154 C159 C164 C169 C174 C179 C184 C189 C194 C199 C204 C209 C214 C224 C229 C234 C239 C244 C249 C254 C259 C264 C269 C274 C279 C284 C289 C294 C299 C304 B309:C309 C314 C319 C324 C329 C334 C339 C344 C349 C354 C359 C364 C369 C374 C379 C384 C389 C394 C399 C404 C409 C414 C419 C424 C429 C434 C439 C444 C449 C454 C459 C464 C469 C474 C479 C484 C489 C499 C504 C509 C514 C519 C524 C529 C534 C599 C604 C609 C614 C619 C624 C629 C634 C639 C654 C664 C669 C674 C679 C689 C694 C699 C704 C709 C714 C719 C724 C729 C734 C739 C744 C749 C754 C759 C764 C769 C774 C779 C784 C789 C794 C799 C804 C809 C814 C819 C824 C829 C834 C839 C844 C849 C854 C859 C864 C869 C874 C879 C1004 C1009 C1014 C1019 C1024 C1029 C1034" xr:uid="{D2DA368E-5E5E-4C4C-AE77-ACF686057532}">
      <formula1>INDIRECT("Таблица1[ЄДРПОУ]")</formula1>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59" xr:uid="{DEF3F8BA-B165-458E-BDEF-B153655E7A67}">
      <formula1>INDIRECT("Таблица1[ЄДРПУ]")</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004"/>
  <sheetViews>
    <sheetView tabSelected="1" zoomScale="47" zoomScaleNormal="47" workbookViewId="0">
      <pane xSplit="2" ySplit="4" topLeftCell="C5" activePane="bottomRight" state="frozen"/>
      <selection pane="topRight" activeCell="C1" sqref="C1"/>
      <selection pane="bottomLeft" activeCell="A5" sqref="A5"/>
      <selection pane="bottomRight" activeCell="A120" sqref="A5:A134"/>
    </sheetView>
  </sheetViews>
  <sheetFormatPr defaultRowHeight="15" customHeight="1" x14ac:dyDescent="0.3"/>
  <cols>
    <col min="1" max="1" width="19" customWidth="1"/>
    <col min="2" max="2" width="24.33203125" customWidth="1"/>
    <col min="3" max="3" width="12.109375" customWidth="1"/>
    <col min="4" max="4" width="30.33203125" customWidth="1"/>
    <col min="5" max="12" width="5.6640625" customWidth="1"/>
    <col min="13" max="13" width="7.109375" customWidth="1"/>
    <col min="14" max="15" width="5.6640625" customWidth="1"/>
    <col min="16" max="16" width="6.77734375" customWidth="1"/>
    <col min="17" max="21" width="5.6640625" customWidth="1"/>
    <col min="22" max="22" width="6.88671875" customWidth="1"/>
    <col min="23" max="23" width="6.33203125" customWidth="1"/>
    <col min="24" max="24" width="5.6640625" customWidth="1"/>
    <col min="25" max="25" width="6.6640625" customWidth="1"/>
    <col min="26" max="30" width="5.6640625" customWidth="1"/>
    <col min="31" max="31" width="6.109375" customWidth="1"/>
    <col min="32" max="32" width="5.6640625" customWidth="1"/>
    <col min="33" max="34" width="6.33203125" customWidth="1"/>
    <col min="35" max="35" width="8.109375" customWidth="1"/>
    <col min="36" max="36" width="9.33203125" customWidth="1"/>
    <col min="37" max="57" width="5.6640625" customWidth="1"/>
  </cols>
  <sheetData>
    <row r="1" spans="1:57" ht="32.4" customHeight="1" thickBot="1" x14ac:dyDescent="0.35">
      <c r="A1" s="921" t="s">
        <v>0</v>
      </c>
      <c r="B1" s="213"/>
      <c r="C1" s="214"/>
      <c r="D1" s="215"/>
      <c r="E1" s="924" t="s">
        <v>1</v>
      </c>
      <c r="F1" s="925"/>
      <c r="G1" s="926"/>
      <c r="H1" s="930" t="s">
        <v>2</v>
      </c>
      <c r="I1" s="931"/>
      <c r="J1" s="931"/>
      <c r="K1" s="931"/>
      <c r="L1" s="932"/>
      <c r="M1" s="936" t="s">
        <v>3</v>
      </c>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8"/>
      <c r="AV1" s="942" t="s">
        <v>4</v>
      </c>
      <c r="AW1" s="943"/>
      <c r="AX1" s="943"/>
      <c r="AY1" s="943"/>
      <c r="AZ1" s="943"/>
      <c r="BA1" s="943"/>
      <c r="BB1" s="943"/>
      <c r="BC1" s="943"/>
      <c r="BD1" s="943"/>
      <c r="BE1" s="944"/>
    </row>
    <row r="2" spans="1:57" ht="49.8" customHeight="1" thickBot="1" x14ac:dyDescent="0.35">
      <c r="A2" s="922"/>
      <c r="B2" s="216"/>
      <c r="C2" s="217"/>
      <c r="D2" s="218"/>
      <c r="E2" s="927"/>
      <c r="F2" s="928"/>
      <c r="G2" s="929"/>
      <c r="H2" s="933"/>
      <c r="I2" s="934"/>
      <c r="J2" s="934"/>
      <c r="K2" s="934"/>
      <c r="L2" s="935"/>
      <c r="M2" s="219"/>
      <c r="N2" s="948" t="s">
        <v>5</v>
      </c>
      <c r="O2" s="941"/>
      <c r="P2" s="941"/>
      <c r="Q2" s="941"/>
      <c r="R2" s="940"/>
      <c r="S2" s="939" t="s">
        <v>6</v>
      </c>
      <c r="T2" s="941"/>
      <c r="U2" s="941"/>
      <c r="V2" s="941"/>
      <c r="W2" s="941"/>
      <c r="X2" s="940"/>
      <c r="Y2" s="939" t="s">
        <v>7</v>
      </c>
      <c r="Z2" s="940"/>
      <c r="AA2" s="939" t="s">
        <v>8</v>
      </c>
      <c r="AB2" s="941"/>
      <c r="AC2" s="941"/>
      <c r="AD2" s="941"/>
      <c r="AE2" s="941"/>
      <c r="AF2" s="940"/>
      <c r="AG2" s="939" t="s">
        <v>9</v>
      </c>
      <c r="AH2" s="940"/>
      <c r="AI2" s="952" t="s">
        <v>10</v>
      </c>
      <c r="AJ2" s="953"/>
      <c r="AK2" s="949" t="s">
        <v>11</v>
      </c>
      <c r="AL2" s="950"/>
      <c r="AM2" s="950"/>
      <c r="AN2" s="950"/>
      <c r="AO2" s="950"/>
      <c r="AP2" s="950"/>
      <c r="AQ2" s="950"/>
      <c r="AR2" s="950"/>
      <c r="AS2" s="950"/>
      <c r="AT2" s="950"/>
      <c r="AU2" s="951"/>
      <c r="AV2" s="945"/>
      <c r="AW2" s="946"/>
      <c r="AX2" s="946"/>
      <c r="AY2" s="946"/>
      <c r="AZ2" s="946"/>
      <c r="BA2" s="946"/>
      <c r="BB2" s="946"/>
      <c r="BC2" s="946"/>
      <c r="BD2" s="946"/>
      <c r="BE2" s="947"/>
    </row>
    <row r="3" spans="1:57" ht="210" customHeight="1" thickBot="1" x14ac:dyDescent="0.35">
      <c r="A3" s="923"/>
      <c r="B3" s="220" t="s">
        <v>12</v>
      </c>
      <c r="C3" s="221" t="s">
        <v>13</v>
      </c>
      <c r="D3" s="222" t="s">
        <v>14</v>
      </c>
      <c r="E3" s="223" t="s">
        <v>15</v>
      </c>
      <c r="F3" s="224" t="s">
        <v>16</v>
      </c>
      <c r="G3" s="225" t="s">
        <v>17</v>
      </c>
      <c r="H3" s="226" t="s">
        <v>18</v>
      </c>
      <c r="I3" s="227" t="s">
        <v>19</v>
      </c>
      <c r="J3" s="227" t="s">
        <v>20</v>
      </c>
      <c r="K3" s="227" t="s">
        <v>21</v>
      </c>
      <c r="L3" s="228" t="s">
        <v>22</v>
      </c>
      <c r="M3" s="229" t="s">
        <v>23</v>
      </c>
      <c r="N3" s="230" t="s">
        <v>24</v>
      </c>
      <c r="O3" s="230" t="s">
        <v>25</v>
      </c>
      <c r="P3" s="230" t="s">
        <v>26</v>
      </c>
      <c r="Q3" s="230" t="s">
        <v>27</v>
      </c>
      <c r="R3" s="231" t="s">
        <v>28</v>
      </c>
      <c r="S3" s="232" t="s">
        <v>29</v>
      </c>
      <c r="T3" s="233" t="s">
        <v>30</v>
      </c>
      <c r="U3" s="233" t="s">
        <v>31</v>
      </c>
      <c r="V3" s="234" t="s">
        <v>32</v>
      </c>
      <c r="W3" s="234" t="s">
        <v>33</v>
      </c>
      <c r="X3" s="235" t="s">
        <v>34</v>
      </c>
      <c r="Y3" s="236" t="s">
        <v>35</v>
      </c>
      <c r="Z3" s="237" t="s">
        <v>36</v>
      </c>
      <c r="AA3" s="238" t="s">
        <v>37</v>
      </c>
      <c r="AB3" s="239" t="s">
        <v>38</v>
      </c>
      <c r="AC3" s="239" t="s">
        <v>39</v>
      </c>
      <c r="AD3" s="239" t="s">
        <v>40</v>
      </c>
      <c r="AE3" s="239" t="s">
        <v>41</v>
      </c>
      <c r="AF3" s="240" t="s">
        <v>42</v>
      </c>
      <c r="AG3" s="241" t="s">
        <v>43</v>
      </c>
      <c r="AH3" s="242" t="s">
        <v>44</v>
      </c>
      <c r="AI3" s="243" t="s">
        <v>45</v>
      </c>
      <c r="AJ3" s="244" t="s">
        <v>46</v>
      </c>
      <c r="AK3" s="245" t="s">
        <v>47</v>
      </c>
      <c r="AL3" s="246" t="s">
        <v>48</v>
      </c>
      <c r="AM3" s="247" t="s">
        <v>49</v>
      </c>
      <c r="AN3" s="248" t="s">
        <v>50</v>
      </c>
      <c r="AO3" s="249" t="s">
        <v>51</v>
      </c>
      <c r="AP3" s="250" t="s">
        <v>52</v>
      </c>
      <c r="AQ3" s="251" t="s">
        <v>53</v>
      </c>
      <c r="AR3" s="252" t="s">
        <v>54</v>
      </c>
      <c r="AS3" s="252" t="s">
        <v>55</v>
      </c>
      <c r="AT3" s="249" t="s">
        <v>56</v>
      </c>
      <c r="AU3" s="253" t="s">
        <v>57</v>
      </c>
      <c r="AV3" s="254" t="s">
        <v>58</v>
      </c>
      <c r="AW3" s="255" t="s">
        <v>59</v>
      </c>
      <c r="AX3" s="255" t="s">
        <v>60</v>
      </c>
      <c r="AY3" s="255" t="s">
        <v>61</v>
      </c>
      <c r="AZ3" s="255" t="s">
        <v>62</v>
      </c>
      <c r="BA3" s="255" t="s">
        <v>63</v>
      </c>
      <c r="BB3" s="255" t="s">
        <v>64</v>
      </c>
      <c r="BC3" s="255" t="s">
        <v>65</v>
      </c>
      <c r="BD3" s="255" t="s">
        <v>66</v>
      </c>
      <c r="BE3" s="256" t="s">
        <v>67</v>
      </c>
    </row>
    <row r="4" spans="1:57" ht="16.2" thickBot="1" x14ac:dyDescent="0.35">
      <c r="A4" s="257"/>
      <c r="B4" s="258" t="s">
        <v>68</v>
      </c>
      <c r="C4" s="259" t="s">
        <v>69</v>
      </c>
      <c r="D4" s="260" t="s">
        <v>70</v>
      </c>
      <c r="E4" s="261">
        <v>1</v>
      </c>
      <c r="F4" s="263">
        <v>2</v>
      </c>
      <c r="G4" s="262">
        <v>3</v>
      </c>
      <c r="H4" s="261">
        <v>4</v>
      </c>
      <c r="I4" s="263">
        <v>5</v>
      </c>
      <c r="J4" s="263">
        <v>6</v>
      </c>
      <c r="K4" s="263">
        <v>7</v>
      </c>
      <c r="L4" s="262">
        <v>8</v>
      </c>
      <c r="M4" s="264">
        <v>9</v>
      </c>
      <c r="N4" s="263">
        <v>10</v>
      </c>
      <c r="O4" s="263">
        <v>11</v>
      </c>
      <c r="P4" s="263">
        <v>12</v>
      </c>
      <c r="Q4" s="263">
        <v>13</v>
      </c>
      <c r="R4" s="265">
        <v>14</v>
      </c>
      <c r="S4" s="261">
        <v>15</v>
      </c>
      <c r="T4" s="263">
        <v>16</v>
      </c>
      <c r="U4" s="263">
        <v>17</v>
      </c>
      <c r="V4" s="263">
        <v>18</v>
      </c>
      <c r="W4" s="263">
        <v>19</v>
      </c>
      <c r="X4" s="262">
        <v>20</v>
      </c>
      <c r="Y4" s="261">
        <v>21</v>
      </c>
      <c r="Z4" s="262">
        <v>22</v>
      </c>
      <c r="AA4" s="261">
        <v>23</v>
      </c>
      <c r="AB4" s="263">
        <v>24</v>
      </c>
      <c r="AC4" s="263">
        <v>25</v>
      </c>
      <c r="AD4" s="263">
        <v>26</v>
      </c>
      <c r="AE4" s="263">
        <v>27</v>
      </c>
      <c r="AF4" s="262">
        <v>28</v>
      </c>
      <c r="AG4" s="258">
        <v>29</v>
      </c>
      <c r="AH4" s="262">
        <v>30</v>
      </c>
      <c r="AI4" s="261">
        <v>31</v>
      </c>
      <c r="AJ4" s="667">
        <v>32</v>
      </c>
      <c r="AK4" s="261">
        <v>33</v>
      </c>
      <c r="AL4" s="263">
        <v>34</v>
      </c>
      <c r="AM4" s="262">
        <v>35</v>
      </c>
      <c r="AN4" s="261">
        <v>36</v>
      </c>
      <c r="AO4" s="263">
        <v>37</v>
      </c>
      <c r="AP4" s="262">
        <v>38</v>
      </c>
      <c r="AQ4" s="261">
        <v>39</v>
      </c>
      <c r="AR4" s="263">
        <v>40</v>
      </c>
      <c r="AS4" s="263">
        <v>41</v>
      </c>
      <c r="AT4" s="263">
        <v>42</v>
      </c>
      <c r="AU4" s="262">
        <v>43</v>
      </c>
      <c r="AV4" s="261">
        <v>44</v>
      </c>
      <c r="AW4" s="263">
        <v>45</v>
      </c>
      <c r="AX4" s="263">
        <v>46</v>
      </c>
      <c r="AY4" s="263">
        <v>47</v>
      </c>
      <c r="AZ4" s="263">
        <v>48</v>
      </c>
      <c r="BA4" s="263">
        <v>49</v>
      </c>
      <c r="BB4" s="263">
        <v>50</v>
      </c>
      <c r="BC4" s="263">
        <v>51</v>
      </c>
      <c r="BD4" s="263">
        <v>52</v>
      </c>
      <c r="BE4" s="262">
        <v>53</v>
      </c>
    </row>
    <row r="5" spans="1:57" s="286" customFormat="1" ht="32.25" customHeight="1" x14ac:dyDescent="0.3">
      <c r="A5" s="918" t="s">
        <v>115</v>
      </c>
      <c r="B5" s="912" t="s">
        <v>480</v>
      </c>
      <c r="C5" s="915" t="s">
        <v>481</v>
      </c>
      <c r="D5" s="266" t="s">
        <v>74</v>
      </c>
      <c r="E5" s="889">
        <v>0</v>
      </c>
      <c r="F5" s="893">
        <f>E10-SUM(M10:M14)</f>
        <v>-101</v>
      </c>
      <c r="G5" s="670">
        <f>SUM(M5,AV5)</f>
        <v>0</v>
      </c>
      <c r="H5" s="669">
        <f>SUM(I5:L5)</f>
        <v>0</v>
      </c>
      <c r="I5" s="269"/>
      <c r="J5" s="269"/>
      <c r="K5" s="269"/>
      <c r="L5" s="270"/>
      <c r="M5" s="271">
        <v>0</v>
      </c>
      <c r="N5" s="272"/>
      <c r="O5" s="272"/>
      <c r="P5" s="272"/>
      <c r="Q5" s="272"/>
      <c r="R5" s="273"/>
      <c r="S5" s="274"/>
      <c r="T5" s="275"/>
      <c r="U5" s="275"/>
      <c r="V5" s="276"/>
      <c r="W5" s="275"/>
      <c r="X5" s="277"/>
      <c r="Y5" s="274"/>
      <c r="Z5" s="277"/>
      <c r="AA5" s="278"/>
      <c r="AB5" s="269"/>
      <c r="AC5" s="269"/>
      <c r="AD5" s="269"/>
      <c r="AE5" s="269"/>
      <c r="AF5" s="270"/>
      <c r="AG5" s="278"/>
      <c r="AH5" s="270"/>
      <c r="AI5" s="278"/>
      <c r="AJ5" s="279">
        <v>0</v>
      </c>
      <c r="AK5" s="280" t="s">
        <v>75</v>
      </c>
      <c r="AL5" s="281" t="s">
        <v>75</v>
      </c>
      <c r="AM5" s="282" t="s">
        <v>75</v>
      </c>
      <c r="AN5" s="278"/>
      <c r="AO5" s="269"/>
      <c r="AP5" s="270"/>
      <c r="AQ5" s="280" t="s">
        <v>75</v>
      </c>
      <c r="AR5" s="281" t="s">
        <v>75</v>
      </c>
      <c r="AS5" s="281" t="s">
        <v>75</v>
      </c>
      <c r="AT5" s="281" t="s">
        <v>75</v>
      </c>
      <c r="AU5" s="282" t="s">
        <v>75</v>
      </c>
      <c r="AV5" s="283">
        <v>0</v>
      </c>
      <c r="AW5" s="284"/>
      <c r="AX5" s="284"/>
      <c r="AY5" s="284"/>
      <c r="AZ5" s="284"/>
      <c r="BA5" s="284"/>
      <c r="BB5" s="284"/>
      <c r="BC5" s="284"/>
      <c r="BD5" s="284"/>
      <c r="BE5" s="285"/>
    </row>
    <row r="6" spans="1:57" s="286" customFormat="1" ht="46.8" x14ac:dyDescent="0.3">
      <c r="A6" s="919"/>
      <c r="B6" s="913"/>
      <c r="C6" s="916"/>
      <c r="D6" s="287" t="s">
        <v>76</v>
      </c>
      <c r="E6" s="890"/>
      <c r="F6" s="893"/>
      <c r="G6" s="288">
        <f t="shared" ref="G6:G9" si="0">SUM(M6,AV6)</f>
        <v>0</v>
      </c>
      <c r="H6" s="289">
        <f>SUM(I6:L6)</f>
        <v>0</v>
      </c>
      <c r="I6" s="290"/>
      <c r="J6" s="290"/>
      <c r="K6" s="290"/>
      <c r="L6" s="291"/>
      <c r="M6" s="271">
        <v>0</v>
      </c>
      <c r="N6" s="272"/>
      <c r="O6" s="272"/>
      <c r="P6" s="272"/>
      <c r="Q6" s="272"/>
      <c r="R6" s="273"/>
      <c r="S6" s="292"/>
      <c r="T6" s="293"/>
      <c r="U6" s="293"/>
      <c r="V6" s="294"/>
      <c r="W6" s="294"/>
      <c r="X6" s="295"/>
      <c r="Y6" s="292"/>
      <c r="Z6" s="295"/>
      <c r="AA6" s="296"/>
      <c r="AB6" s="290"/>
      <c r="AC6" s="290"/>
      <c r="AD6" s="290"/>
      <c r="AE6" s="290"/>
      <c r="AF6" s="291"/>
      <c r="AG6" s="296"/>
      <c r="AH6" s="291"/>
      <c r="AI6" s="296"/>
      <c r="AJ6" s="297">
        <v>0</v>
      </c>
      <c r="AK6" s="298" t="s">
        <v>77</v>
      </c>
      <c r="AL6" s="299" t="s">
        <v>77</v>
      </c>
      <c r="AM6" s="300" t="s">
        <v>77</v>
      </c>
      <c r="AN6" s="298"/>
      <c r="AO6" s="299"/>
      <c r="AP6" s="300"/>
      <c r="AQ6" s="298" t="s">
        <v>75</v>
      </c>
      <c r="AR6" s="299" t="s">
        <v>75</v>
      </c>
      <c r="AS6" s="299" t="s">
        <v>75</v>
      </c>
      <c r="AT6" s="299" t="s">
        <v>75</v>
      </c>
      <c r="AU6" s="300" t="s">
        <v>75</v>
      </c>
      <c r="AV6" s="301">
        <v>0</v>
      </c>
      <c r="AW6" s="302"/>
      <c r="AX6" s="302"/>
      <c r="AY6" s="302"/>
      <c r="AZ6" s="302"/>
      <c r="BA6" s="302"/>
      <c r="BB6" s="302"/>
      <c r="BC6" s="302"/>
      <c r="BD6" s="302"/>
      <c r="BE6" s="303"/>
    </row>
    <row r="7" spans="1:57" s="286" customFormat="1" ht="31.2" x14ac:dyDescent="0.3">
      <c r="A7" s="919"/>
      <c r="B7" s="913"/>
      <c r="C7" s="916"/>
      <c r="D7" s="287" t="s">
        <v>78</v>
      </c>
      <c r="E7" s="890"/>
      <c r="F7" s="893"/>
      <c r="G7" s="288">
        <f t="shared" si="0"/>
        <v>0</v>
      </c>
      <c r="H7" s="289">
        <f t="shared" ref="H7:H9" si="1">SUM(I7:L7)</f>
        <v>0</v>
      </c>
      <c r="I7" s="290"/>
      <c r="J7" s="290"/>
      <c r="K7" s="290"/>
      <c r="L7" s="291"/>
      <c r="M7" s="271">
        <v>0</v>
      </c>
      <c r="N7" s="272"/>
      <c r="O7" s="272"/>
      <c r="P7" s="304"/>
      <c r="Q7" s="305"/>
      <c r="R7" s="273"/>
      <c r="S7" s="292"/>
      <c r="T7" s="294"/>
      <c r="U7" s="294"/>
      <c r="V7" s="294"/>
      <c r="W7" s="294"/>
      <c r="X7" s="295"/>
      <c r="Y7" s="292"/>
      <c r="Z7" s="295"/>
      <c r="AA7" s="296"/>
      <c r="AB7" s="290"/>
      <c r="AC7" s="290"/>
      <c r="AD7" s="290"/>
      <c r="AE7" s="290"/>
      <c r="AF7" s="291"/>
      <c r="AG7" s="296"/>
      <c r="AH7" s="291"/>
      <c r="AI7" s="296"/>
      <c r="AJ7" s="297">
        <v>0</v>
      </c>
      <c r="AK7" s="298"/>
      <c r="AL7" s="299"/>
      <c r="AM7" s="300"/>
      <c r="AN7" s="298" t="s">
        <v>75</v>
      </c>
      <c r="AO7" s="299" t="s">
        <v>75</v>
      </c>
      <c r="AP7" s="300" t="s">
        <v>75</v>
      </c>
      <c r="AQ7" s="298" t="s">
        <v>75</v>
      </c>
      <c r="AR7" s="299" t="s">
        <v>75</v>
      </c>
      <c r="AS7" s="299" t="s">
        <v>75</v>
      </c>
      <c r="AT7" s="299" t="s">
        <v>75</v>
      </c>
      <c r="AU7" s="300" t="s">
        <v>75</v>
      </c>
      <c r="AV7" s="301">
        <v>0</v>
      </c>
      <c r="AW7" s="302"/>
      <c r="AX7" s="302"/>
      <c r="AY7" s="302"/>
      <c r="AZ7" s="302"/>
      <c r="BA7" s="302"/>
      <c r="BB7" s="302"/>
      <c r="BC7" s="302"/>
      <c r="BD7" s="302"/>
      <c r="BE7" s="303"/>
    </row>
    <row r="8" spans="1:57" s="286" customFormat="1" ht="31.2" x14ac:dyDescent="0.3">
      <c r="A8" s="919"/>
      <c r="B8" s="913"/>
      <c r="C8" s="916"/>
      <c r="D8" s="287" t="s">
        <v>79</v>
      </c>
      <c r="E8" s="890"/>
      <c r="F8" s="893"/>
      <c r="G8" s="288">
        <f>SUM(M8,AV8)</f>
        <v>36</v>
      </c>
      <c r="H8" s="289">
        <f t="shared" si="1"/>
        <v>32</v>
      </c>
      <c r="I8" s="290">
        <v>25</v>
      </c>
      <c r="J8" s="290">
        <v>5</v>
      </c>
      <c r="K8" s="290">
        <v>2</v>
      </c>
      <c r="L8" s="291"/>
      <c r="M8" s="306">
        <v>36</v>
      </c>
      <c r="N8" s="272">
        <v>36</v>
      </c>
      <c r="O8" s="272"/>
      <c r="P8" s="272"/>
      <c r="Q8" s="272"/>
      <c r="R8" s="307"/>
      <c r="S8" s="292">
        <v>10</v>
      </c>
      <c r="T8" s="294"/>
      <c r="U8" s="294"/>
      <c r="V8" s="294"/>
      <c r="W8" s="294">
        <v>26</v>
      </c>
      <c r="X8" s="295"/>
      <c r="Y8" s="292">
        <v>25</v>
      </c>
      <c r="Z8" s="295">
        <v>11</v>
      </c>
      <c r="AA8" s="296"/>
      <c r="AB8" s="290">
        <v>13</v>
      </c>
      <c r="AC8" s="290">
        <v>13</v>
      </c>
      <c r="AD8" s="290">
        <v>2</v>
      </c>
      <c r="AE8" s="290">
        <v>22</v>
      </c>
      <c r="AF8" s="291"/>
      <c r="AG8" s="296">
        <v>37</v>
      </c>
      <c r="AH8" s="291">
        <v>12</v>
      </c>
      <c r="AI8" s="296">
        <v>100</v>
      </c>
      <c r="AJ8" s="297">
        <v>53</v>
      </c>
      <c r="AK8" s="298" t="s">
        <v>77</v>
      </c>
      <c r="AL8" s="299" t="s">
        <v>77</v>
      </c>
      <c r="AM8" s="300" t="s">
        <v>77</v>
      </c>
      <c r="AN8" s="298" t="s">
        <v>75</v>
      </c>
      <c r="AO8" s="299" t="s">
        <v>75</v>
      </c>
      <c r="AP8" s="300" t="s">
        <v>75</v>
      </c>
      <c r="AQ8" s="298"/>
      <c r="AR8" s="299">
        <v>18</v>
      </c>
      <c r="AS8" s="299">
        <v>27</v>
      </c>
      <c r="AT8" s="299">
        <v>8</v>
      </c>
      <c r="AU8" s="300"/>
      <c r="AV8" s="301">
        <v>0</v>
      </c>
      <c r="AW8" s="302"/>
      <c r="AX8" s="302"/>
      <c r="AY8" s="302"/>
      <c r="AZ8" s="302"/>
      <c r="BA8" s="302"/>
      <c r="BB8" s="302"/>
      <c r="BC8" s="302"/>
      <c r="BD8" s="302"/>
      <c r="BE8" s="303"/>
    </row>
    <row r="9" spans="1:57" s="286" customFormat="1" ht="31.8" thickBot="1" x14ac:dyDescent="0.35">
      <c r="A9" s="919"/>
      <c r="B9" s="913"/>
      <c r="C9" s="916"/>
      <c r="D9" s="308" t="s">
        <v>80</v>
      </c>
      <c r="E9" s="890"/>
      <c r="F9" s="893"/>
      <c r="G9" s="309">
        <f t="shared" si="0"/>
        <v>0</v>
      </c>
      <c r="H9" s="310">
        <f t="shared" si="1"/>
        <v>0</v>
      </c>
      <c r="I9" s="311"/>
      <c r="J9" s="311"/>
      <c r="K9" s="311"/>
      <c r="L9" s="312"/>
      <c r="M9" s="313">
        <v>0</v>
      </c>
      <c r="N9" s="314"/>
      <c r="O9" s="314"/>
      <c r="P9" s="314"/>
      <c r="Q9" s="314"/>
      <c r="R9" s="315"/>
      <c r="S9" s="316"/>
      <c r="T9" s="317"/>
      <c r="U9" s="317"/>
      <c r="V9" s="317"/>
      <c r="W9" s="317"/>
      <c r="X9" s="318"/>
      <c r="Y9" s="316"/>
      <c r="Z9" s="318"/>
      <c r="AA9" s="319"/>
      <c r="AB9" s="311"/>
      <c r="AC9" s="311"/>
      <c r="AD9" s="311"/>
      <c r="AE9" s="311"/>
      <c r="AF9" s="312"/>
      <c r="AG9" s="319"/>
      <c r="AH9" s="312"/>
      <c r="AI9" s="319"/>
      <c r="AJ9" s="320">
        <v>0</v>
      </c>
      <c r="AK9" s="321" t="s">
        <v>75</v>
      </c>
      <c r="AL9" s="322" t="s">
        <v>75</v>
      </c>
      <c r="AM9" s="323" t="s">
        <v>75</v>
      </c>
      <c r="AN9" s="321" t="s">
        <v>75</v>
      </c>
      <c r="AO9" s="322" t="s">
        <v>77</v>
      </c>
      <c r="AP9" s="323" t="s">
        <v>77</v>
      </c>
      <c r="AQ9" s="319"/>
      <c r="AR9" s="311"/>
      <c r="AS9" s="311"/>
      <c r="AT9" s="311"/>
      <c r="AU9" s="312"/>
      <c r="AV9" s="324">
        <v>0</v>
      </c>
      <c r="AW9" s="325"/>
      <c r="AX9" s="325"/>
      <c r="AY9" s="325"/>
      <c r="AZ9" s="325"/>
      <c r="BA9" s="325"/>
      <c r="BB9" s="325"/>
      <c r="BC9" s="325"/>
      <c r="BD9" s="325"/>
      <c r="BE9" s="326"/>
    </row>
    <row r="10" spans="1:57" s="286" customFormat="1" ht="31.5" customHeight="1" x14ac:dyDescent="0.3">
      <c r="A10" s="919"/>
      <c r="B10" s="913"/>
      <c r="C10" s="916"/>
      <c r="D10" s="266" t="s">
        <v>74</v>
      </c>
      <c r="E10" s="890"/>
      <c r="F10" s="893"/>
      <c r="G10" s="267">
        <f>SUM(M10,AV10)</f>
        <v>4</v>
      </c>
      <c r="H10" s="268">
        <f>SUM(I10:L10)</f>
        <v>0</v>
      </c>
      <c r="I10" s="269"/>
      <c r="J10" s="269"/>
      <c r="K10" s="269"/>
      <c r="L10" s="270"/>
      <c r="M10" s="327">
        <v>4</v>
      </c>
      <c r="N10" s="328"/>
      <c r="O10" s="328"/>
      <c r="P10" s="328">
        <v>4</v>
      </c>
      <c r="Q10" s="328"/>
      <c r="R10" s="329"/>
      <c r="S10" s="274"/>
      <c r="T10" s="275"/>
      <c r="U10" s="275"/>
      <c r="V10" s="276"/>
      <c r="W10" s="275"/>
      <c r="X10" s="277">
        <v>4</v>
      </c>
      <c r="Y10" s="274">
        <v>2</v>
      </c>
      <c r="Z10" s="277">
        <v>2</v>
      </c>
      <c r="AA10" s="278"/>
      <c r="AB10" s="269">
        <v>1</v>
      </c>
      <c r="AC10" s="269">
        <v>1</v>
      </c>
      <c r="AD10" s="269"/>
      <c r="AE10" s="269"/>
      <c r="AF10" s="270"/>
      <c r="AG10" s="278">
        <v>32</v>
      </c>
      <c r="AH10" s="270">
        <v>9</v>
      </c>
      <c r="AI10" s="278">
        <v>8</v>
      </c>
      <c r="AJ10" s="279">
        <v>5</v>
      </c>
      <c r="AK10" s="280" t="s">
        <v>75</v>
      </c>
      <c r="AL10" s="281" t="s">
        <v>75</v>
      </c>
      <c r="AM10" s="282" t="s">
        <v>75</v>
      </c>
      <c r="AN10" s="278"/>
      <c r="AO10" s="269">
        <v>5</v>
      </c>
      <c r="AP10" s="270"/>
      <c r="AQ10" s="280" t="s">
        <v>75</v>
      </c>
      <c r="AR10" s="281" t="s">
        <v>75</v>
      </c>
      <c r="AS10" s="281" t="s">
        <v>75</v>
      </c>
      <c r="AT10" s="281" t="s">
        <v>75</v>
      </c>
      <c r="AU10" s="282" t="s">
        <v>75</v>
      </c>
      <c r="AV10" s="283">
        <v>0</v>
      </c>
      <c r="AW10" s="284"/>
      <c r="AX10" s="284"/>
      <c r="AY10" s="284"/>
      <c r="AZ10" s="284"/>
      <c r="BA10" s="284"/>
      <c r="BB10" s="284"/>
      <c r="BC10" s="284"/>
      <c r="BD10" s="284"/>
      <c r="BE10" s="285"/>
    </row>
    <row r="11" spans="1:57" s="286" customFormat="1" ht="46.8" x14ac:dyDescent="0.3">
      <c r="A11" s="919"/>
      <c r="B11" s="913"/>
      <c r="C11" s="916"/>
      <c r="D11" s="287" t="s">
        <v>76</v>
      </c>
      <c r="E11" s="890"/>
      <c r="F11" s="893"/>
      <c r="G11" s="288">
        <f t="shared" ref="G11:G12" si="2">SUM(M11,AV11)</f>
        <v>0</v>
      </c>
      <c r="H11" s="289">
        <f>SUM(I11:L11)</f>
        <v>0</v>
      </c>
      <c r="I11" s="290"/>
      <c r="J11" s="290"/>
      <c r="K11" s="290"/>
      <c r="L11" s="291"/>
      <c r="M11" s="271">
        <v>0</v>
      </c>
      <c r="N11" s="272"/>
      <c r="O11" s="272"/>
      <c r="P11" s="272"/>
      <c r="Q11" s="272"/>
      <c r="R11" s="273"/>
      <c r="S11" s="292"/>
      <c r="T11" s="293"/>
      <c r="U11" s="293"/>
      <c r="V11" s="294"/>
      <c r="W11" s="294"/>
      <c r="X11" s="295"/>
      <c r="Y11" s="292"/>
      <c r="Z11" s="295"/>
      <c r="AA11" s="296"/>
      <c r="AB11" s="290"/>
      <c r="AC11" s="290"/>
      <c r="AD11" s="290"/>
      <c r="AE11" s="290"/>
      <c r="AF11" s="291"/>
      <c r="AG11" s="296"/>
      <c r="AH11" s="291"/>
      <c r="AI11" s="296"/>
      <c r="AJ11" s="297">
        <v>0</v>
      </c>
      <c r="AK11" s="298" t="s">
        <v>77</v>
      </c>
      <c r="AL11" s="299" t="s">
        <v>77</v>
      </c>
      <c r="AM11" s="300" t="s">
        <v>77</v>
      </c>
      <c r="AN11" s="298"/>
      <c r="AO11" s="299"/>
      <c r="AP11" s="300"/>
      <c r="AQ11" s="298" t="s">
        <v>75</v>
      </c>
      <c r="AR11" s="299" t="s">
        <v>75</v>
      </c>
      <c r="AS11" s="299" t="s">
        <v>75</v>
      </c>
      <c r="AT11" s="299" t="s">
        <v>75</v>
      </c>
      <c r="AU11" s="300" t="s">
        <v>75</v>
      </c>
      <c r="AV11" s="301">
        <v>0</v>
      </c>
      <c r="AW11" s="302"/>
      <c r="AX11" s="302"/>
      <c r="AY11" s="302"/>
      <c r="AZ11" s="302"/>
      <c r="BA11" s="302"/>
      <c r="BB11" s="302"/>
      <c r="BC11" s="302"/>
      <c r="BD11" s="302"/>
      <c r="BE11" s="303"/>
    </row>
    <row r="12" spans="1:57" s="286" customFormat="1" ht="31.2" x14ac:dyDescent="0.3">
      <c r="A12" s="919"/>
      <c r="B12" s="913"/>
      <c r="C12" s="916"/>
      <c r="D12" s="287" t="s">
        <v>78</v>
      </c>
      <c r="E12" s="890"/>
      <c r="F12" s="893"/>
      <c r="G12" s="288">
        <f t="shared" si="2"/>
        <v>0</v>
      </c>
      <c r="H12" s="289">
        <f t="shared" ref="H12:H13" si="3">SUM(I12:L12)</f>
        <v>0</v>
      </c>
      <c r="I12" s="290"/>
      <c r="J12" s="290"/>
      <c r="K12" s="290"/>
      <c r="L12" s="291"/>
      <c r="M12" s="271">
        <v>0</v>
      </c>
      <c r="N12" s="272"/>
      <c r="O12" s="272"/>
      <c r="P12" s="304"/>
      <c r="Q12" s="330"/>
      <c r="R12" s="273"/>
      <c r="S12" s="292"/>
      <c r="T12" s="294"/>
      <c r="U12" s="294"/>
      <c r="V12" s="294"/>
      <c r="W12" s="294"/>
      <c r="X12" s="295"/>
      <c r="Y12" s="292"/>
      <c r="Z12" s="295"/>
      <c r="AA12" s="296"/>
      <c r="AB12" s="290"/>
      <c r="AC12" s="290"/>
      <c r="AD12" s="290"/>
      <c r="AE12" s="290"/>
      <c r="AF12" s="291"/>
      <c r="AG12" s="296"/>
      <c r="AH12" s="291"/>
      <c r="AI12" s="296"/>
      <c r="AJ12" s="297">
        <v>0</v>
      </c>
      <c r="AK12" s="298"/>
      <c r="AL12" s="299"/>
      <c r="AM12" s="300"/>
      <c r="AN12" s="298" t="s">
        <v>75</v>
      </c>
      <c r="AO12" s="299" t="s">
        <v>75</v>
      </c>
      <c r="AP12" s="300" t="s">
        <v>75</v>
      </c>
      <c r="AQ12" s="298" t="s">
        <v>75</v>
      </c>
      <c r="AR12" s="299" t="s">
        <v>75</v>
      </c>
      <c r="AS12" s="299" t="s">
        <v>75</v>
      </c>
      <c r="AT12" s="299" t="s">
        <v>75</v>
      </c>
      <c r="AU12" s="300" t="s">
        <v>75</v>
      </c>
      <c r="AV12" s="301">
        <v>0</v>
      </c>
      <c r="AW12" s="302"/>
      <c r="AX12" s="302"/>
      <c r="AY12" s="302"/>
      <c r="AZ12" s="302"/>
      <c r="BA12" s="302"/>
      <c r="BB12" s="302"/>
      <c r="BC12" s="302"/>
      <c r="BD12" s="302"/>
      <c r="BE12" s="303"/>
    </row>
    <row r="13" spans="1:57" s="286" customFormat="1" ht="31.2" x14ac:dyDescent="0.3">
      <c r="A13" s="919"/>
      <c r="B13" s="913"/>
      <c r="C13" s="916"/>
      <c r="D13" s="287" t="s">
        <v>79</v>
      </c>
      <c r="E13" s="890"/>
      <c r="F13" s="893"/>
      <c r="G13" s="288">
        <f>SUM(M13,AV13)</f>
        <v>97</v>
      </c>
      <c r="H13" s="289">
        <f t="shared" si="3"/>
        <v>0</v>
      </c>
      <c r="I13" s="290"/>
      <c r="J13" s="290"/>
      <c r="K13" s="290"/>
      <c r="L13" s="291"/>
      <c r="M13" s="271">
        <v>97</v>
      </c>
      <c r="N13" s="272"/>
      <c r="O13" s="272"/>
      <c r="P13" s="272">
        <v>97</v>
      </c>
      <c r="Q13" s="272"/>
      <c r="R13" s="273"/>
      <c r="S13" s="292"/>
      <c r="T13" s="294"/>
      <c r="U13" s="294"/>
      <c r="V13" s="294"/>
      <c r="W13" s="294"/>
      <c r="X13" s="295">
        <v>97</v>
      </c>
      <c r="Y13" s="292">
        <v>84</v>
      </c>
      <c r="Z13" s="295">
        <v>13</v>
      </c>
      <c r="AA13" s="296"/>
      <c r="AB13" s="290">
        <v>17</v>
      </c>
      <c r="AC13" s="290">
        <v>14</v>
      </c>
      <c r="AD13" s="290"/>
      <c r="AE13" s="290">
        <v>4</v>
      </c>
      <c r="AF13" s="291"/>
      <c r="AG13" s="296">
        <v>37</v>
      </c>
      <c r="AH13" s="291">
        <v>12</v>
      </c>
      <c r="AI13" s="296">
        <v>100</v>
      </c>
      <c r="AJ13" s="297">
        <v>72</v>
      </c>
      <c r="AK13" s="298" t="s">
        <v>77</v>
      </c>
      <c r="AL13" s="299" t="s">
        <v>77</v>
      </c>
      <c r="AM13" s="300" t="s">
        <v>77</v>
      </c>
      <c r="AN13" s="298" t="s">
        <v>75</v>
      </c>
      <c r="AO13" s="299" t="s">
        <v>75</v>
      </c>
      <c r="AP13" s="300" t="s">
        <v>75</v>
      </c>
      <c r="AQ13" s="298"/>
      <c r="AR13" s="299">
        <v>8</v>
      </c>
      <c r="AS13" s="299">
        <v>53</v>
      </c>
      <c r="AT13" s="299">
        <v>11</v>
      </c>
      <c r="AU13" s="300"/>
      <c r="AV13" s="301">
        <v>0</v>
      </c>
      <c r="AW13" s="302"/>
      <c r="AX13" s="302"/>
      <c r="AY13" s="302"/>
      <c r="AZ13" s="302"/>
      <c r="BA13" s="302"/>
      <c r="BB13" s="302"/>
      <c r="BC13" s="302"/>
      <c r="BD13" s="302"/>
      <c r="BE13" s="303"/>
    </row>
    <row r="14" spans="1:57" s="286" customFormat="1" ht="31.8" thickBot="1" x14ac:dyDescent="0.35">
      <c r="A14" s="919"/>
      <c r="B14" s="914"/>
      <c r="C14" s="917"/>
      <c r="D14" s="331" t="s">
        <v>80</v>
      </c>
      <c r="E14" s="891"/>
      <c r="F14" s="894"/>
      <c r="G14" s="309">
        <f t="shared" ref="G14" si="4">SUM(M14,AV14)</f>
        <v>0</v>
      </c>
      <c r="H14" s="332">
        <f t="shared" ref="H14" si="5">SUM(I14:L14)</f>
        <v>0</v>
      </c>
      <c r="I14" s="333"/>
      <c r="J14" s="333"/>
      <c r="K14" s="333"/>
      <c r="L14" s="334"/>
      <c r="M14" s="335">
        <v>0</v>
      </c>
      <c r="N14" s="314"/>
      <c r="O14" s="314"/>
      <c r="P14" s="314"/>
      <c r="Q14" s="314"/>
      <c r="R14" s="336"/>
      <c r="S14" s="337"/>
      <c r="T14" s="338"/>
      <c r="U14" s="338"/>
      <c r="V14" s="338"/>
      <c r="W14" s="338"/>
      <c r="X14" s="339"/>
      <c r="Y14" s="337"/>
      <c r="Z14" s="339"/>
      <c r="AA14" s="340"/>
      <c r="AB14" s="333"/>
      <c r="AC14" s="333"/>
      <c r="AD14" s="333"/>
      <c r="AE14" s="333"/>
      <c r="AF14" s="334"/>
      <c r="AG14" s="340"/>
      <c r="AH14" s="334"/>
      <c r="AI14" s="340"/>
      <c r="AJ14" s="341">
        <v>0</v>
      </c>
      <c r="AK14" s="342" t="s">
        <v>75</v>
      </c>
      <c r="AL14" s="343" t="s">
        <v>75</v>
      </c>
      <c r="AM14" s="344" t="s">
        <v>75</v>
      </c>
      <c r="AN14" s="342" t="s">
        <v>75</v>
      </c>
      <c r="AO14" s="343" t="s">
        <v>77</v>
      </c>
      <c r="AP14" s="344" t="s">
        <v>77</v>
      </c>
      <c r="AQ14" s="340"/>
      <c r="AR14" s="333"/>
      <c r="AS14" s="333"/>
      <c r="AT14" s="333"/>
      <c r="AU14" s="334"/>
      <c r="AV14" s="345">
        <v>0</v>
      </c>
      <c r="AW14" s="346"/>
      <c r="AX14" s="346"/>
      <c r="AY14" s="346"/>
      <c r="AZ14" s="346"/>
      <c r="BA14" s="346"/>
      <c r="BB14" s="346"/>
      <c r="BC14" s="346"/>
      <c r="BD14" s="346"/>
      <c r="BE14" s="347"/>
    </row>
    <row r="15" spans="1:57" ht="31.95" customHeight="1" x14ac:dyDescent="0.3">
      <c r="A15" s="919"/>
      <c r="B15" s="897" t="s">
        <v>482</v>
      </c>
      <c r="C15" s="886" t="s">
        <v>483</v>
      </c>
      <c r="D15" s="348" t="s">
        <v>74</v>
      </c>
      <c r="E15" s="889">
        <v>0</v>
      </c>
      <c r="F15" s="893">
        <f>E15-SUM(M15:M19)</f>
        <v>-245</v>
      </c>
      <c r="G15" s="267">
        <f>SUM(M15,AV15)</f>
        <v>5</v>
      </c>
      <c r="H15" s="268">
        <f>SUM(I15:L15)</f>
        <v>0</v>
      </c>
      <c r="I15" s="269"/>
      <c r="J15" s="269"/>
      <c r="K15" s="269"/>
      <c r="L15" s="270"/>
      <c r="M15" s="327">
        <f>IF(AND(SUM(N15:R15)=SUM(Y15:Z15),SUM(S15:X15)=SUM(Y15:Z15)),SUM(N15:R15),"ПЕРЕВІРТЕ ПРАВИЛЬНІСТЬ ДАНИХ")</f>
        <v>5</v>
      </c>
      <c r="N15" s="328"/>
      <c r="O15" s="328"/>
      <c r="P15" s="328">
        <v>5</v>
      </c>
      <c r="Q15" s="328"/>
      <c r="R15" s="329"/>
      <c r="S15" s="274"/>
      <c r="T15" s="275"/>
      <c r="U15" s="275"/>
      <c r="V15" s="276"/>
      <c r="W15" s="275"/>
      <c r="X15" s="277">
        <v>5</v>
      </c>
      <c r="Y15" s="274">
        <v>3</v>
      </c>
      <c r="Z15" s="277">
        <v>2</v>
      </c>
      <c r="AA15" s="278"/>
      <c r="AB15" s="269">
        <v>3</v>
      </c>
      <c r="AC15" s="269">
        <v>3</v>
      </c>
      <c r="AD15" s="269"/>
      <c r="AE15" s="269"/>
      <c r="AF15" s="270"/>
      <c r="AG15" s="278">
        <v>31</v>
      </c>
      <c r="AH15" s="270">
        <v>8</v>
      </c>
      <c r="AI15" s="278">
        <v>8</v>
      </c>
      <c r="AJ15" s="279">
        <f>SUM(AN15:AP15)</f>
        <v>8</v>
      </c>
      <c r="AK15" s="280" t="s">
        <v>75</v>
      </c>
      <c r="AL15" s="281" t="s">
        <v>75</v>
      </c>
      <c r="AM15" s="282" t="s">
        <v>75</v>
      </c>
      <c r="AN15" s="278"/>
      <c r="AO15" s="269">
        <v>8</v>
      </c>
      <c r="AP15" s="270"/>
      <c r="AQ15" s="280" t="s">
        <v>75</v>
      </c>
      <c r="AR15" s="281" t="s">
        <v>75</v>
      </c>
      <c r="AS15" s="281" t="s">
        <v>75</v>
      </c>
      <c r="AT15" s="281" t="s">
        <v>75</v>
      </c>
      <c r="AU15" s="282" t="s">
        <v>75</v>
      </c>
      <c r="AV15" s="283">
        <f>SUM(AW15:BE15)</f>
        <v>0</v>
      </c>
      <c r="AW15" s="284"/>
      <c r="AX15" s="284"/>
      <c r="AY15" s="284"/>
      <c r="AZ15" s="284"/>
      <c r="BA15" s="284"/>
      <c r="BB15" s="284"/>
      <c r="BC15" s="284"/>
      <c r="BD15" s="284"/>
      <c r="BE15" s="285"/>
    </row>
    <row r="16" spans="1:57" ht="32.4" customHeight="1" x14ac:dyDescent="0.3">
      <c r="A16" s="919"/>
      <c r="B16" s="898"/>
      <c r="C16" s="887"/>
      <c r="D16" s="349" t="s">
        <v>76</v>
      </c>
      <c r="E16" s="890"/>
      <c r="F16" s="893"/>
      <c r="G16" s="288">
        <f t="shared" ref="G16:G19" si="6">SUM(M16,AV16)</f>
        <v>0</v>
      </c>
      <c r="H16" s="289">
        <f>SUM(I16:L16)</f>
        <v>0</v>
      </c>
      <c r="I16" s="290"/>
      <c r="J16" s="290"/>
      <c r="K16" s="290"/>
      <c r="L16" s="291"/>
      <c r="M16" s="271">
        <f t="shared" ref="M16:M19" si="7">IF(AND(SUM(N16:R16)=SUM(Y16:Z16),SUM(S16:X16)=SUM(Y16:Z16)),SUM(N16:R16),"ПЕРЕВІРТЕ ПРАВИЛЬНІСТЬ ДАНИХ")</f>
        <v>0</v>
      </c>
      <c r="N16" s="272"/>
      <c r="O16" s="272"/>
      <c r="P16" s="272"/>
      <c r="Q16" s="272"/>
      <c r="R16" s="273"/>
      <c r="S16" s="292"/>
      <c r="T16" s="293"/>
      <c r="U16" s="293"/>
      <c r="V16" s="294"/>
      <c r="W16" s="294"/>
      <c r="X16" s="295"/>
      <c r="Y16" s="292"/>
      <c r="Z16" s="295"/>
      <c r="AA16" s="296"/>
      <c r="AB16" s="290"/>
      <c r="AC16" s="290"/>
      <c r="AD16" s="290"/>
      <c r="AE16" s="290"/>
      <c r="AF16" s="291"/>
      <c r="AG16" s="296"/>
      <c r="AH16" s="291"/>
      <c r="AI16" s="296"/>
      <c r="AJ16" s="297">
        <f>SUM(AN16:AP16)</f>
        <v>0</v>
      </c>
      <c r="AK16" s="298" t="s">
        <v>77</v>
      </c>
      <c r="AL16" s="299" t="s">
        <v>77</v>
      </c>
      <c r="AM16" s="300" t="s">
        <v>77</v>
      </c>
      <c r="AN16" s="298"/>
      <c r="AO16" s="299"/>
      <c r="AP16" s="300"/>
      <c r="AQ16" s="298" t="s">
        <v>75</v>
      </c>
      <c r="AR16" s="299" t="s">
        <v>75</v>
      </c>
      <c r="AS16" s="299" t="s">
        <v>75</v>
      </c>
      <c r="AT16" s="299" t="s">
        <v>75</v>
      </c>
      <c r="AU16" s="300" t="s">
        <v>75</v>
      </c>
      <c r="AV16" s="301">
        <f t="shared" ref="AV16:AV19" si="8">SUM(AW16:BE16)</f>
        <v>0</v>
      </c>
      <c r="AW16" s="302"/>
      <c r="AX16" s="302"/>
      <c r="AY16" s="302"/>
      <c r="AZ16" s="302"/>
      <c r="BA16" s="302"/>
      <c r="BB16" s="302"/>
      <c r="BC16" s="302"/>
      <c r="BD16" s="302"/>
      <c r="BE16" s="303"/>
    </row>
    <row r="17" spans="1:57" ht="31.2" x14ac:dyDescent="0.3">
      <c r="A17" s="919"/>
      <c r="B17" s="898"/>
      <c r="C17" s="887"/>
      <c r="D17" s="349" t="s">
        <v>78</v>
      </c>
      <c r="E17" s="890"/>
      <c r="F17" s="893"/>
      <c r="G17" s="288">
        <f t="shared" si="6"/>
        <v>0</v>
      </c>
      <c r="H17" s="289">
        <f t="shared" ref="H17:H19" si="9">SUM(I17:L17)</f>
        <v>0</v>
      </c>
      <c r="I17" s="290"/>
      <c r="J17" s="290"/>
      <c r="K17" s="290"/>
      <c r="L17" s="291"/>
      <c r="M17" s="271">
        <f t="shared" si="7"/>
        <v>0</v>
      </c>
      <c r="N17" s="272"/>
      <c r="O17" s="272"/>
      <c r="P17" s="304"/>
      <c r="Q17" s="330"/>
      <c r="R17" s="273"/>
      <c r="S17" s="292"/>
      <c r="T17" s="294"/>
      <c r="U17" s="294"/>
      <c r="V17" s="294"/>
      <c r="W17" s="294"/>
      <c r="X17" s="295"/>
      <c r="Y17" s="292"/>
      <c r="Z17" s="295"/>
      <c r="AA17" s="296"/>
      <c r="AB17" s="290"/>
      <c r="AC17" s="290"/>
      <c r="AD17" s="290"/>
      <c r="AE17" s="290"/>
      <c r="AF17" s="291"/>
      <c r="AG17" s="296"/>
      <c r="AH17" s="291"/>
      <c r="AI17" s="296"/>
      <c r="AJ17" s="297">
        <f>SUM(AK17:AM17)</f>
        <v>0</v>
      </c>
      <c r="AK17" s="298"/>
      <c r="AL17" s="299"/>
      <c r="AM17" s="300"/>
      <c r="AN17" s="298" t="s">
        <v>75</v>
      </c>
      <c r="AO17" s="299" t="s">
        <v>75</v>
      </c>
      <c r="AP17" s="300" t="s">
        <v>75</v>
      </c>
      <c r="AQ17" s="298" t="s">
        <v>75</v>
      </c>
      <c r="AR17" s="299" t="s">
        <v>75</v>
      </c>
      <c r="AS17" s="299" t="s">
        <v>75</v>
      </c>
      <c r="AT17" s="299" t="s">
        <v>75</v>
      </c>
      <c r="AU17" s="300" t="s">
        <v>75</v>
      </c>
      <c r="AV17" s="301">
        <f t="shared" si="8"/>
        <v>0</v>
      </c>
      <c r="AW17" s="302"/>
      <c r="AX17" s="302"/>
      <c r="AY17" s="302"/>
      <c r="AZ17" s="302"/>
      <c r="BA17" s="302"/>
      <c r="BB17" s="302"/>
      <c r="BC17" s="302"/>
      <c r="BD17" s="302"/>
      <c r="BE17" s="303"/>
    </row>
    <row r="18" spans="1:57" ht="31.2" x14ac:dyDescent="0.3">
      <c r="A18" s="919"/>
      <c r="B18" s="898"/>
      <c r="C18" s="887"/>
      <c r="D18" s="349" t="s">
        <v>79</v>
      </c>
      <c r="E18" s="890"/>
      <c r="F18" s="893"/>
      <c r="G18" s="288">
        <f t="shared" si="6"/>
        <v>244</v>
      </c>
      <c r="H18" s="289">
        <f t="shared" si="9"/>
        <v>8</v>
      </c>
      <c r="I18" s="290">
        <v>8</v>
      </c>
      <c r="J18" s="290"/>
      <c r="K18" s="290"/>
      <c r="L18" s="291"/>
      <c r="M18" s="271">
        <f t="shared" si="7"/>
        <v>240</v>
      </c>
      <c r="N18" s="272"/>
      <c r="O18" s="272"/>
      <c r="P18" s="272">
        <v>240</v>
      </c>
      <c r="Q18" s="272"/>
      <c r="R18" s="273"/>
      <c r="S18" s="292"/>
      <c r="T18" s="294"/>
      <c r="U18" s="294"/>
      <c r="V18" s="294"/>
      <c r="W18" s="294"/>
      <c r="X18" s="295">
        <v>240</v>
      </c>
      <c r="Y18" s="292">
        <v>209</v>
      </c>
      <c r="Z18" s="295">
        <v>31</v>
      </c>
      <c r="AA18" s="296"/>
      <c r="AB18" s="290">
        <v>57</v>
      </c>
      <c r="AC18" s="290">
        <v>57</v>
      </c>
      <c r="AD18" s="290"/>
      <c r="AE18" s="290">
        <v>28</v>
      </c>
      <c r="AF18" s="291"/>
      <c r="AG18" s="296">
        <v>35</v>
      </c>
      <c r="AH18" s="291">
        <v>7</v>
      </c>
      <c r="AI18" s="296">
        <v>125</v>
      </c>
      <c r="AJ18" s="297">
        <f>SUM(AQ18:AU18)</f>
        <v>240</v>
      </c>
      <c r="AK18" s="298" t="s">
        <v>77</v>
      </c>
      <c r="AL18" s="299" t="s">
        <v>77</v>
      </c>
      <c r="AM18" s="300" t="s">
        <v>77</v>
      </c>
      <c r="AN18" s="298" t="s">
        <v>75</v>
      </c>
      <c r="AO18" s="299" t="s">
        <v>75</v>
      </c>
      <c r="AP18" s="300" t="s">
        <v>75</v>
      </c>
      <c r="AQ18" s="298">
        <v>2</v>
      </c>
      <c r="AR18" s="299">
        <v>15</v>
      </c>
      <c r="AS18" s="299">
        <v>28</v>
      </c>
      <c r="AT18" s="299">
        <v>195</v>
      </c>
      <c r="AU18" s="300"/>
      <c r="AV18" s="301">
        <f t="shared" si="8"/>
        <v>4</v>
      </c>
      <c r="AW18" s="302"/>
      <c r="AX18" s="302"/>
      <c r="AY18" s="302"/>
      <c r="AZ18" s="302"/>
      <c r="BA18" s="302"/>
      <c r="BB18" s="302"/>
      <c r="BC18" s="302">
        <v>1</v>
      </c>
      <c r="BD18" s="302">
        <v>2</v>
      </c>
      <c r="BE18" s="303">
        <v>1</v>
      </c>
    </row>
    <row r="19" spans="1:57" ht="31.8" thickBot="1" x14ac:dyDescent="0.35">
      <c r="A19" s="920"/>
      <c r="B19" s="899"/>
      <c r="C19" s="896"/>
      <c r="D19" s="350" t="s">
        <v>80</v>
      </c>
      <c r="E19" s="891"/>
      <c r="F19" s="894"/>
      <c r="G19" s="309">
        <f t="shared" si="6"/>
        <v>0</v>
      </c>
      <c r="H19" s="332">
        <f t="shared" si="9"/>
        <v>0</v>
      </c>
      <c r="I19" s="333"/>
      <c r="J19" s="333"/>
      <c r="K19" s="333"/>
      <c r="L19" s="334"/>
      <c r="M19" s="335">
        <f t="shared" si="7"/>
        <v>0</v>
      </c>
      <c r="N19" s="314"/>
      <c r="O19" s="314"/>
      <c r="P19" s="314"/>
      <c r="Q19" s="314"/>
      <c r="R19" s="336"/>
      <c r="S19" s="337"/>
      <c r="T19" s="338"/>
      <c r="U19" s="338"/>
      <c r="V19" s="338"/>
      <c r="W19" s="338"/>
      <c r="X19" s="339"/>
      <c r="Y19" s="337"/>
      <c r="Z19" s="339"/>
      <c r="AA19" s="340"/>
      <c r="AB19" s="333"/>
      <c r="AC19" s="333"/>
      <c r="AD19" s="333"/>
      <c r="AE19" s="333"/>
      <c r="AF19" s="334"/>
      <c r="AG19" s="340"/>
      <c r="AH19" s="334"/>
      <c r="AI19" s="340"/>
      <c r="AJ19" s="341">
        <f>SUM(AQ19:AU19)</f>
        <v>0</v>
      </c>
      <c r="AK19" s="342" t="s">
        <v>75</v>
      </c>
      <c r="AL19" s="343" t="s">
        <v>75</v>
      </c>
      <c r="AM19" s="344" t="s">
        <v>75</v>
      </c>
      <c r="AN19" s="342" t="s">
        <v>75</v>
      </c>
      <c r="AO19" s="343" t="s">
        <v>77</v>
      </c>
      <c r="AP19" s="344" t="s">
        <v>77</v>
      </c>
      <c r="AQ19" s="340"/>
      <c r="AR19" s="333"/>
      <c r="AS19" s="333"/>
      <c r="AT19" s="333"/>
      <c r="AU19" s="334"/>
      <c r="AV19" s="345">
        <f t="shared" si="8"/>
        <v>0</v>
      </c>
      <c r="AW19" s="346"/>
      <c r="AX19" s="346"/>
      <c r="AY19" s="346"/>
      <c r="AZ19" s="346"/>
      <c r="BA19" s="346"/>
      <c r="BB19" s="346"/>
      <c r="BC19" s="346"/>
      <c r="BD19" s="346"/>
      <c r="BE19" s="347"/>
    </row>
    <row r="20" spans="1:57" ht="31.95" customHeight="1" x14ac:dyDescent="0.3">
      <c r="A20" s="909" t="s">
        <v>187</v>
      </c>
      <c r="B20" s="897" t="s">
        <v>484</v>
      </c>
      <c r="C20" s="886" t="s">
        <v>485</v>
      </c>
      <c r="D20" s="348" t="s">
        <v>74</v>
      </c>
      <c r="E20" s="889">
        <v>0</v>
      </c>
      <c r="F20" s="893">
        <f>E20-SUM(M20:M24)</f>
        <v>-257</v>
      </c>
      <c r="G20" s="267">
        <f>SUM(M20,AV20)</f>
        <v>9</v>
      </c>
      <c r="H20" s="268">
        <f>SUM(I20:L20)</f>
        <v>9</v>
      </c>
      <c r="I20" s="269">
        <v>9</v>
      </c>
      <c r="J20" s="269"/>
      <c r="K20" s="269"/>
      <c r="L20" s="270"/>
      <c r="M20" s="327">
        <f>IF(AND(SUM(N20:R20)=SUM(Y20:Z20),SUM(S20:X20)=SUM(Y20:Z20)),SUM(N20:R20),"ПЕРЕВІРТЕ ПРАВИЛЬНІСТЬ ДАНИХ")</f>
        <v>9</v>
      </c>
      <c r="N20" s="328"/>
      <c r="O20" s="328"/>
      <c r="P20" s="328">
        <v>9</v>
      </c>
      <c r="Q20" s="328"/>
      <c r="R20" s="329"/>
      <c r="S20" s="274"/>
      <c r="T20" s="275"/>
      <c r="U20" s="275"/>
      <c r="V20" s="276">
        <v>9</v>
      </c>
      <c r="W20" s="275"/>
      <c r="X20" s="277"/>
      <c r="Y20" s="274">
        <v>8</v>
      </c>
      <c r="Z20" s="277">
        <v>1</v>
      </c>
      <c r="AA20" s="278"/>
      <c r="AB20" s="269"/>
      <c r="AC20" s="269"/>
      <c r="AD20" s="269"/>
      <c r="AE20" s="269">
        <v>2</v>
      </c>
      <c r="AF20" s="270"/>
      <c r="AG20" s="278">
        <v>34.5</v>
      </c>
      <c r="AH20" s="270">
        <v>24.3</v>
      </c>
      <c r="AI20" s="278">
        <v>10</v>
      </c>
      <c r="AJ20" s="279">
        <f>SUM(AN20:AP20)</f>
        <v>9</v>
      </c>
      <c r="AK20" s="280" t="s">
        <v>75</v>
      </c>
      <c r="AL20" s="281" t="s">
        <v>75</v>
      </c>
      <c r="AM20" s="282" t="s">
        <v>75</v>
      </c>
      <c r="AN20" s="278"/>
      <c r="AO20" s="269">
        <v>9</v>
      </c>
      <c r="AP20" s="270"/>
      <c r="AQ20" s="280" t="s">
        <v>75</v>
      </c>
      <c r="AR20" s="281" t="s">
        <v>75</v>
      </c>
      <c r="AS20" s="281" t="s">
        <v>75</v>
      </c>
      <c r="AT20" s="281" t="s">
        <v>75</v>
      </c>
      <c r="AU20" s="282" t="s">
        <v>75</v>
      </c>
      <c r="AV20" s="283">
        <f>SUM(AW20:BE20)</f>
        <v>0</v>
      </c>
      <c r="AW20" s="284"/>
      <c r="AX20" s="284"/>
      <c r="AY20" s="284"/>
      <c r="AZ20" s="284"/>
      <c r="BA20" s="284"/>
      <c r="BB20" s="284"/>
      <c r="BC20" s="284"/>
      <c r="BD20" s="284"/>
      <c r="BE20" s="285"/>
    </row>
    <row r="21" spans="1:57" ht="46.8" x14ac:dyDescent="0.3">
      <c r="A21" s="910"/>
      <c r="B21" s="898"/>
      <c r="C21" s="887"/>
      <c r="D21" s="349" t="s">
        <v>76</v>
      </c>
      <c r="E21" s="890"/>
      <c r="F21" s="893"/>
      <c r="G21" s="288">
        <f t="shared" ref="G21:G29" si="10">SUM(M21,AV21)</f>
        <v>0</v>
      </c>
      <c r="H21" s="289">
        <f>SUM(I21:L21)</f>
        <v>0</v>
      </c>
      <c r="I21" s="290"/>
      <c r="J21" s="290"/>
      <c r="K21" s="290"/>
      <c r="L21" s="291"/>
      <c r="M21" s="271">
        <f t="shared" ref="M21:M24" si="11">IF(AND(SUM(N21:R21)=SUM(Y21:Z21),SUM(S21:X21)=SUM(Y21:Z21)),SUM(N21:R21),"ПЕРЕВІРТЕ ПРАВИЛЬНІСТЬ ДАНИХ")</f>
        <v>0</v>
      </c>
      <c r="N21" s="272"/>
      <c r="O21" s="272"/>
      <c r="P21" s="272"/>
      <c r="Q21" s="272"/>
      <c r="R21" s="273"/>
      <c r="S21" s="292"/>
      <c r="T21" s="293"/>
      <c r="U21" s="293"/>
      <c r="V21" s="294"/>
      <c r="W21" s="294"/>
      <c r="X21" s="295"/>
      <c r="Y21" s="292"/>
      <c r="Z21" s="295"/>
      <c r="AA21" s="296"/>
      <c r="AB21" s="290"/>
      <c r="AC21" s="290"/>
      <c r="AD21" s="290"/>
      <c r="AE21" s="290"/>
      <c r="AF21" s="291"/>
      <c r="AG21" s="296"/>
      <c r="AH21" s="291"/>
      <c r="AI21" s="296"/>
      <c r="AJ21" s="297">
        <f>SUM(AN21:AP21)</f>
        <v>0</v>
      </c>
      <c r="AK21" s="298" t="s">
        <v>77</v>
      </c>
      <c r="AL21" s="299" t="s">
        <v>77</v>
      </c>
      <c r="AM21" s="300" t="s">
        <v>77</v>
      </c>
      <c r="AN21" s="298"/>
      <c r="AO21" s="299"/>
      <c r="AP21" s="300"/>
      <c r="AQ21" s="298" t="s">
        <v>75</v>
      </c>
      <c r="AR21" s="299" t="s">
        <v>75</v>
      </c>
      <c r="AS21" s="299" t="s">
        <v>75</v>
      </c>
      <c r="AT21" s="299" t="s">
        <v>75</v>
      </c>
      <c r="AU21" s="300" t="s">
        <v>75</v>
      </c>
      <c r="AV21" s="301">
        <f t="shared" ref="AV21:AV24" si="12">SUM(AW21:BE21)</f>
        <v>0</v>
      </c>
      <c r="AW21" s="302"/>
      <c r="AX21" s="302"/>
      <c r="AY21" s="302"/>
      <c r="AZ21" s="302"/>
      <c r="BA21" s="302"/>
      <c r="BB21" s="302"/>
      <c r="BC21" s="302"/>
      <c r="BD21" s="302"/>
      <c r="BE21" s="303"/>
    </row>
    <row r="22" spans="1:57" ht="31.2" x14ac:dyDescent="0.3">
      <c r="A22" s="910"/>
      <c r="B22" s="898"/>
      <c r="C22" s="887"/>
      <c r="D22" s="349" t="s">
        <v>78</v>
      </c>
      <c r="E22" s="890"/>
      <c r="F22" s="893"/>
      <c r="G22" s="288">
        <f t="shared" si="10"/>
        <v>0</v>
      </c>
      <c r="H22" s="289">
        <f t="shared" ref="H22:H25" si="13">SUM(I22:L22)</f>
        <v>0</v>
      </c>
      <c r="I22" s="290"/>
      <c r="J22" s="290"/>
      <c r="K22" s="290"/>
      <c r="L22" s="291"/>
      <c r="M22" s="271">
        <f t="shared" si="11"/>
        <v>0</v>
      </c>
      <c r="N22" s="272"/>
      <c r="O22" s="272"/>
      <c r="P22" s="304"/>
      <c r="Q22" s="330"/>
      <c r="R22" s="273"/>
      <c r="S22" s="292"/>
      <c r="T22" s="294"/>
      <c r="U22" s="294"/>
      <c r="V22" s="294"/>
      <c r="W22" s="294"/>
      <c r="X22" s="295"/>
      <c r="Y22" s="292"/>
      <c r="Z22" s="295"/>
      <c r="AA22" s="296"/>
      <c r="AB22" s="290"/>
      <c r="AC22" s="290"/>
      <c r="AD22" s="290"/>
      <c r="AE22" s="290"/>
      <c r="AF22" s="291"/>
      <c r="AG22" s="296"/>
      <c r="AH22" s="291"/>
      <c r="AI22" s="296"/>
      <c r="AJ22" s="297">
        <f>SUM(AK22:AM22)</f>
        <v>0</v>
      </c>
      <c r="AK22" s="298"/>
      <c r="AL22" s="299"/>
      <c r="AM22" s="300"/>
      <c r="AN22" s="298" t="s">
        <v>75</v>
      </c>
      <c r="AO22" s="299" t="s">
        <v>75</v>
      </c>
      <c r="AP22" s="300" t="s">
        <v>75</v>
      </c>
      <c r="AQ22" s="298" t="s">
        <v>75</v>
      </c>
      <c r="AR22" s="299" t="s">
        <v>75</v>
      </c>
      <c r="AS22" s="299" t="s">
        <v>75</v>
      </c>
      <c r="AT22" s="299" t="s">
        <v>75</v>
      </c>
      <c r="AU22" s="300" t="s">
        <v>75</v>
      </c>
      <c r="AV22" s="301">
        <f t="shared" si="12"/>
        <v>0</v>
      </c>
      <c r="AW22" s="302"/>
      <c r="AX22" s="302"/>
      <c r="AY22" s="302"/>
      <c r="AZ22" s="302"/>
      <c r="BA22" s="302"/>
      <c r="BB22" s="302"/>
      <c r="BC22" s="302"/>
      <c r="BD22" s="302"/>
      <c r="BE22" s="303"/>
    </row>
    <row r="23" spans="1:57" ht="31.2" x14ac:dyDescent="0.3">
      <c r="A23" s="910"/>
      <c r="B23" s="898"/>
      <c r="C23" s="887"/>
      <c r="D23" s="349" t="s">
        <v>79</v>
      </c>
      <c r="E23" s="890"/>
      <c r="F23" s="893"/>
      <c r="G23" s="288">
        <f t="shared" si="10"/>
        <v>248</v>
      </c>
      <c r="H23" s="289">
        <f t="shared" si="13"/>
        <v>248</v>
      </c>
      <c r="I23" s="290">
        <v>248</v>
      </c>
      <c r="J23" s="290"/>
      <c r="K23" s="290"/>
      <c r="L23" s="291"/>
      <c r="M23" s="271">
        <f t="shared" si="11"/>
        <v>248</v>
      </c>
      <c r="N23" s="272"/>
      <c r="O23" s="272"/>
      <c r="P23" s="272">
        <v>248</v>
      </c>
      <c r="Q23" s="272"/>
      <c r="R23" s="273"/>
      <c r="S23" s="292"/>
      <c r="T23" s="294"/>
      <c r="U23" s="294"/>
      <c r="V23" s="294">
        <v>248</v>
      </c>
      <c r="W23" s="294"/>
      <c r="X23" s="295"/>
      <c r="Y23" s="292">
        <v>225</v>
      </c>
      <c r="Z23" s="295">
        <v>23</v>
      </c>
      <c r="AA23" s="296"/>
      <c r="AB23" s="290">
        <v>1</v>
      </c>
      <c r="AC23" s="290">
        <v>1</v>
      </c>
      <c r="AD23" s="290">
        <v>21</v>
      </c>
      <c r="AE23" s="290">
        <v>76</v>
      </c>
      <c r="AF23" s="291">
        <v>3</v>
      </c>
      <c r="AG23" s="296">
        <v>41.6</v>
      </c>
      <c r="AH23" s="291">
        <v>22.7</v>
      </c>
      <c r="AI23" s="296">
        <v>144.6</v>
      </c>
      <c r="AJ23" s="297">
        <f>SUM(AQ23:AU23)</f>
        <v>248</v>
      </c>
      <c r="AK23" s="298" t="s">
        <v>77</v>
      </c>
      <c r="AL23" s="299" t="s">
        <v>77</v>
      </c>
      <c r="AM23" s="300" t="s">
        <v>77</v>
      </c>
      <c r="AN23" s="298" t="s">
        <v>75</v>
      </c>
      <c r="AO23" s="299" t="s">
        <v>75</v>
      </c>
      <c r="AP23" s="300" t="s">
        <v>75</v>
      </c>
      <c r="AQ23" s="298"/>
      <c r="AR23" s="299"/>
      <c r="AS23" s="299">
        <v>114</v>
      </c>
      <c r="AT23" s="299">
        <v>44</v>
      </c>
      <c r="AU23" s="300">
        <v>90</v>
      </c>
      <c r="AV23" s="301">
        <f t="shared" si="12"/>
        <v>0</v>
      </c>
      <c r="AW23" s="302"/>
      <c r="AX23" s="302"/>
      <c r="AY23" s="302"/>
      <c r="AZ23" s="302"/>
      <c r="BA23" s="302"/>
      <c r="BB23" s="302"/>
      <c r="BC23" s="302"/>
      <c r="BD23" s="302"/>
      <c r="BE23" s="303"/>
    </row>
    <row r="24" spans="1:57" ht="31.8" thickBot="1" x14ac:dyDescent="0.35">
      <c r="A24" s="911"/>
      <c r="B24" s="899"/>
      <c r="C24" s="896"/>
      <c r="D24" s="350" t="s">
        <v>80</v>
      </c>
      <c r="E24" s="891"/>
      <c r="F24" s="894"/>
      <c r="G24" s="309">
        <f t="shared" si="10"/>
        <v>0</v>
      </c>
      <c r="H24" s="332">
        <f t="shared" si="13"/>
        <v>0</v>
      </c>
      <c r="I24" s="333"/>
      <c r="J24" s="333"/>
      <c r="K24" s="333"/>
      <c r="L24" s="334"/>
      <c r="M24" s="335">
        <f t="shared" si="11"/>
        <v>0</v>
      </c>
      <c r="N24" s="314"/>
      <c r="O24" s="314"/>
      <c r="P24" s="314"/>
      <c r="Q24" s="314"/>
      <c r="R24" s="336"/>
      <c r="S24" s="337"/>
      <c r="T24" s="338"/>
      <c r="U24" s="338"/>
      <c r="V24" s="338"/>
      <c r="W24" s="338"/>
      <c r="X24" s="339"/>
      <c r="Y24" s="337"/>
      <c r="Z24" s="339"/>
      <c r="AA24" s="340"/>
      <c r="AB24" s="333"/>
      <c r="AC24" s="333"/>
      <c r="AD24" s="333"/>
      <c r="AE24" s="333"/>
      <c r="AF24" s="334"/>
      <c r="AG24" s="340"/>
      <c r="AH24" s="334"/>
      <c r="AI24" s="340"/>
      <c r="AJ24" s="341">
        <f>SUM(AQ24:AU24)</f>
        <v>0</v>
      </c>
      <c r="AK24" s="342" t="s">
        <v>75</v>
      </c>
      <c r="AL24" s="343" t="s">
        <v>75</v>
      </c>
      <c r="AM24" s="344" t="s">
        <v>75</v>
      </c>
      <c r="AN24" s="342" t="s">
        <v>75</v>
      </c>
      <c r="AO24" s="343" t="s">
        <v>77</v>
      </c>
      <c r="AP24" s="344" t="s">
        <v>77</v>
      </c>
      <c r="AQ24" s="340"/>
      <c r="AR24" s="333"/>
      <c r="AS24" s="333"/>
      <c r="AT24" s="333"/>
      <c r="AU24" s="334"/>
      <c r="AV24" s="345">
        <f t="shared" si="12"/>
        <v>0</v>
      </c>
      <c r="AW24" s="346"/>
      <c r="AX24" s="346"/>
      <c r="AY24" s="346"/>
      <c r="AZ24" s="346"/>
      <c r="BA24" s="346"/>
      <c r="BB24" s="346"/>
      <c r="BC24" s="346"/>
      <c r="BD24" s="346"/>
      <c r="BE24" s="347"/>
    </row>
    <row r="25" spans="1:57" ht="31.95" customHeight="1" thickBot="1" x14ac:dyDescent="0.35">
      <c r="A25" s="880" t="s">
        <v>211</v>
      </c>
      <c r="B25" s="897" t="s">
        <v>486</v>
      </c>
      <c r="C25" s="886" t="s">
        <v>487</v>
      </c>
      <c r="D25" s="348" t="s">
        <v>74</v>
      </c>
      <c r="E25" s="889">
        <v>0</v>
      </c>
      <c r="F25" s="893">
        <f>E25-SUM(M25:M29)</f>
        <v>-738</v>
      </c>
      <c r="G25" s="267">
        <f t="shared" si="10"/>
        <v>83</v>
      </c>
      <c r="H25" s="332">
        <f t="shared" si="13"/>
        <v>4</v>
      </c>
      <c r="I25" s="269">
        <v>4</v>
      </c>
      <c r="J25" s="269"/>
      <c r="K25" s="269"/>
      <c r="L25" s="270"/>
      <c r="M25" s="327">
        <f>IF(AND(SUM(N25:R25)=SUM(Y25:Z25),SUM(S25:X25)=SUM(Y25:Z25)),SUM(N25:R25),"ПЕРЕВІРТЕ ПРАВИЛЬНІСТЬ ДАНИХ")</f>
        <v>75</v>
      </c>
      <c r="N25" s="328"/>
      <c r="O25" s="328"/>
      <c r="P25" s="328">
        <v>75</v>
      </c>
      <c r="Q25" s="328"/>
      <c r="R25" s="329"/>
      <c r="S25" s="274"/>
      <c r="T25" s="275"/>
      <c r="U25" s="275"/>
      <c r="V25" s="276"/>
      <c r="W25" s="275">
        <v>75</v>
      </c>
      <c r="X25" s="277"/>
      <c r="Y25" s="274">
        <v>73</v>
      </c>
      <c r="Z25" s="277">
        <v>2</v>
      </c>
      <c r="AA25" s="278"/>
      <c r="AB25" s="269">
        <v>1</v>
      </c>
      <c r="AC25" s="269"/>
      <c r="AD25" s="269">
        <v>2</v>
      </c>
      <c r="AE25" s="269">
        <v>5</v>
      </c>
      <c r="AF25" s="270"/>
      <c r="AG25" s="278">
        <v>37</v>
      </c>
      <c r="AH25" s="270">
        <v>16</v>
      </c>
      <c r="AI25" s="278">
        <v>12</v>
      </c>
      <c r="AJ25" s="279">
        <f>SUM(AN25:AP25)</f>
        <v>75</v>
      </c>
      <c r="AK25" s="280" t="s">
        <v>75</v>
      </c>
      <c r="AL25" s="281" t="s">
        <v>75</v>
      </c>
      <c r="AM25" s="282" t="s">
        <v>75</v>
      </c>
      <c r="AN25" s="278">
        <v>6</v>
      </c>
      <c r="AO25" s="269">
        <v>65</v>
      </c>
      <c r="AP25" s="270">
        <v>4</v>
      </c>
      <c r="AQ25" s="280" t="s">
        <v>75</v>
      </c>
      <c r="AR25" s="281" t="s">
        <v>75</v>
      </c>
      <c r="AS25" s="281" t="s">
        <v>75</v>
      </c>
      <c r="AT25" s="281" t="s">
        <v>75</v>
      </c>
      <c r="AU25" s="282" t="s">
        <v>75</v>
      </c>
      <c r="AV25" s="283">
        <f t="shared" ref="AV25:AV29" si="14">SUM(AW25:BE25)</f>
        <v>8</v>
      </c>
      <c r="AW25" s="284"/>
      <c r="AX25" s="284"/>
      <c r="AY25" s="284"/>
      <c r="AZ25" s="284"/>
      <c r="BA25" s="284">
        <v>8</v>
      </c>
      <c r="BB25" s="284"/>
      <c r="BC25" s="284"/>
      <c r="BD25" s="284"/>
      <c r="BE25" s="285"/>
    </row>
    <row r="26" spans="1:57" ht="46.8" x14ac:dyDescent="0.3">
      <c r="A26" s="881"/>
      <c r="B26" s="898"/>
      <c r="C26" s="887"/>
      <c r="D26" s="349" t="s">
        <v>76</v>
      </c>
      <c r="E26" s="890"/>
      <c r="F26" s="893"/>
      <c r="G26" s="288">
        <f t="shared" si="10"/>
        <v>0</v>
      </c>
      <c r="H26" s="289">
        <f>SUM(I26:L26)</f>
        <v>0</v>
      </c>
      <c r="I26" s="290"/>
      <c r="J26" s="290"/>
      <c r="K26" s="290"/>
      <c r="L26" s="291"/>
      <c r="M26" s="271">
        <f t="shared" ref="M26:M29" si="15">IF(AND(SUM(N26:R26)=SUM(Y26:Z26),SUM(S26:X26)=SUM(Y26:Z26)),SUM(N26:R26),"ПЕРЕВІРТЕ ПРАВИЛЬНІСТЬ ДАНИХ")</f>
        <v>0</v>
      </c>
      <c r="N26" s="272"/>
      <c r="O26" s="272"/>
      <c r="P26" s="272"/>
      <c r="Q26" s="272"/>
      <c r="R26" s="273"/>
      <c r="S26" s="292"/>
      <c r="T26" s="293"/>
      <c r="U26" s="293"/>
      <c r="V26" s="294"/>
      <c r="W26" s="294"/>
      <c r="X26" s="295"/>
      <c r="Y26" s="292"/>
      <c r="Z26" s="295"/>
      <c r="AA26" s="296"/>
      <c r="AB26" s="290"/>
      <c r="AC26" s="290"/>
      <c r="AD26" s="290"/>
      <c r="AE26" s="290"/>
      <c r="AF26" s="291"/>
      <c r="AG26" s="296"/>
      <c r="AH26" s="291"/>
      <c r="AI26" s="296"/>
      <c r="AJ26" s="297">
        <f>SUM(AN26:AP26)</f>
        <v>0</v>
      </c>
      <c r="AK26" s="298" t="s">
        <v>77</v>
      </c>
      <c r="AL26" s="299" t="s">
        <v>77</v>
      </c>
      <c r="AM26" s="300" t="s">
        <v>77</v>
      </c>
      <c r="AN26" s="298"/>
      <c r="AO26" s="299"/>
      <c r="AP26" s="300"/>
      <c r="AQ26" s="298" t="s">
        <v>75</v>
      </c>
      <c r="AR26" s="299" t="s">
        <v>75</v>
      </c>
      <c r="AS26" s="299" t="s">
        <v>75</v>
      </c>
      <c r="AT26" s="299" t="s">
        <v>75</v>
      </c>
      <c r="AU26" s="300" t="s">
        <v>75</v>
      </c>
      <c r="AV26" s="301">
        <f t="shared" si="14"/>
        <v>0</v>
      </c>
      <c r="AW26" s="302"/>
      <c r="AX26" s="302"/>
      <c r="AY26" s="302"/>
      <c r="AZ26" s="302"/>
      <c r="BA26" s="302"/>
      <c r="BB26" s="302"/>
      <c r="BC26" s="302"/>
      <c r="BD26" s="302"/>
      <c r="BE26" s="303"/>
    </row>
    <row r="27" spans="1:57" ht="31.2" x14ac:dyDescent="0.3">
      <c r="A27" s="881"/>
      <c r="B27" s="898"/>
      <c r="C27" s="887"/>
      <c r="D27" s="349" t="s">
        <v>78</v>
      </c>
      <c r="E27" s="890"/>
      <c r="F27" s="893"/>
      <c r="G27" s="288">
        <f t="shared" si="10"/>
        <v>0</v>
      </c>
      <c r="H27" s="289">
        <f t="shared" ref="H27:H29" si="16">SUM(I27:L27)</f>
        <v>0</v>
      </c>
      <c r="I27" s="290"/>
      <c r="J27" s="290"/>
      <c r="K27" s="290"/>
      <c r="L27" s="291"/>
      <c r="M27" s="271">
        <f t="shared" si="15"/>
        <v>0</v>
      </c>
      <c r="N27" s="272"/>
      <c r="O27" s="272"/>
      <c r="P27" s="304"/>
      <c r="Q27" s="330"/>
      <c r="R27" s="273"/>
      <c r="S27" s="292"/>
      <c r="T27" s="294"/>
      <c r="U27" s="294"/>
      <c r="V27" s="294"/>
      <c r="W27" s="294"/>
      <c r="X27" s="295"/>
      <c r="Y27" s="292"/>
      <c r="Z27" s="295"/>
      <c r="AA27" s="296"/>
      <c r="AB27" s="290"/>
      <c r="AC27" s="290"/>
      <c r="AD27" s="290"/>
      <c r="AE27" s="290"/>
      <c r="AF27" s="291"/>
      <c r="AG27" s="296"/>
      <c r="AH27" s="291"/>
      <c r="AI27" s="296"/>
      <c r="AJ27" s="297">
        <f>SUM(AK27:AM27)</f>
        <v>0</v>
      </c>
      <c r="AK27" s="298"/>
      <c r="AL27" s="299"/>
      <c r="AM27" s="300"/>
      <c r="AN27" s="298" t="s">
        <v>75</v>
      </c>
      <c r="AO27" s="299" t="s">
        <v>75</v>
      </c>
      <c r="AP27" s="300" t="s">
        <v>75</v>
      </c>
      <c r="AQ27" s="298" t="s">
        <v>75</v>
      </c>
      <c r="AR27" s="299" t="s">
        <v>75</v>
      </c>
      <c r="AS27" s="299" t="s">
        <v>75</v>
      </c>
      <c r="AT27" s="299" t="s">
        <v>75</v>
      </c>
      <c r="AU27" s="300" t="s">
        <v>75</v>
      </c>
      <c r="AV27" s="301">
        <f t="shared" si="14"/>
        <v>0</v>
      </c>
      <c r="AW27" s="302"/>
      <c r="AX27" s="302"/>
      <c r="AY27" s="302"/>
      <c r="AZ27" s="302"/>
      <c r="BA27" s="302"/>
      <c r="BB27" s="302"/>
      <c r="BC27" s="302"/>
      <c r="BD27" s="302"/>
      <c r="BE27" s="303"/>
    </row>
    <row r="28" spans="1:57" ht="31.2" x14ac:dyDescent="0.3">
      <c r="A28" s="881"/>
      <c r="B28" s="898"/>
      <c r="C28" s="887"/>
      <c r="D28" s="349" t="s">
        <v>79</v>
      </c>
      <c r="E28" s="890"/>
      <c r="F28" s="893"/>
      <c r="G28" s="288">
        <f t="shared" si="10"/>
        <v>738</v>
      </c>
      <c r="H28" s="289">
        <f t="shared" si="16"/>
        <v>18</v>
      </c>
      <c r="I28" s="290">
        <v>18</v>
      </c>
      <c r="J28" s="290"/>
      <c r="K28" s="290"/>
      <c r="L28" s="291"/>
      <c r="M28" s="271">
        <f t="shared" si="15"/>
        <v>663</v>
      </c>
      <c r="N28" s="272"/>
      <c r="O28" s="272"/>
      <c r="P28" s="272">
        <v>663</v>
      </c>
      <c r="Q28" s="272"/>
      <c r="R28" s="273"/>
      <c r="S28" s="292">
        <v>5</v>
      </c>
      <c r="T28" s="294"/>
      <c r="U28" s="294"/>
      <c r="V28" s="294"/>
      <c r="W28" s="294">
        <v>658</v>
      </c>
      <c r="X28" s="295"/>
      <c r="Y28" s="292">
        <v>604</v>
      </c>
      <c r="Z28" s="295">
        <v>59</v>
      </c>
      <c r="AA28" s="296"/>
      <c r="AB28" s="290">
        <v>14</v>
      </c>
      <c r="AC28" s="290">
        <v>12</v>
      </c>
      <c r="AD28" s="290">
        <v>17</v>
      </c>
      <c r="AE28" s="290">
        <v>31</v>
      </c>
      <c r="AF28" s="291"/>
      <c r="AG28" s="296">
        <v>40</v>
      </c>
      <c r="AH28" s="291">
        <v>25</v>
      </c>
      <c r="AI28" s="296">
        <v>120</v>
      </c>
      <c r="AJ28" s="297">
        <f>SUM(AQ28:AU28)</f>
        <v>658</v>
      </c>
      <c r="AK28" s="298" t="s">
        <v>77</v>
      </c>
      <c r="AL28" s="299" t="s">
        <v>77</v>
      </c>
      <c r="AM28" s="300" t="s">
        <v>77</v>
      </c>
      <c r="AN28" s="298" t="s">
        <v>75</v>
      </c>
      <c r="AO28" s="299" t="s">
        <v>75</v>
      </c>
      <c r="AP28" s="300" t="s">
        <v>75</v>
      </c>
      <c r="AQ28" s="298">
        <v>5</v>
      </c>
      <c r="AR28" s="299">
        <v>2</v>
      </c>
      <c r="AS28" s="299">
        <v>387</v>
      </c>
      <c r="AT28" s="299">
        <v>207</v>
      </c>
      <c r="AU28" s="300">
        <v>57</v>
      </c>
      <c r="AV28" s="301">
        <f t="shared" si="14"/>
        <v>75</v>
      </c>
      <c r="AW28" s="302"/>
      <c r="AX28" s="302"/>
      <c r="AY28" s="302"/>
      <c r="AZ28" s="302"/>
      <c r="BA28" s="302">
        <v>75</v>
      </c>
      <c r="BB28" s="302"/>
      <c r="BC28" s="302"/>
      <c r="BD28" s="302"/>
      <c r="BE28" s="303"/>
    </row>
    <row r="29" spans="1:57" ht="31.8" thickBot="1" x14ac:dyDescent="0.35">
      <c r="A29" s="881"/>
      <c r="B29" s="899"/>
      <c r="C29" s="896"/>
      <c r="D29" s="350" t="s">
        <v>80</v>
      </c>
      <c r="E29" s="891"/>
      <c r="F29" s="894"/>
      <c r="G29" s="309">
        <f t="shared" si="10"/>
        <v>0</v>
      </c>
      <c r="H29" s="332">
        <f t="shared" si="16"/>
        <v>0</v>
      </c>
      <c r="I29" s="333"/>
      <c r="J29" s="333"/>
      <c r="K29" s="333"/>
      <c r="L29" s="334"/>
      <c r="M29" s="335">
        <f t="shared" si="15"/>
        <v>0</v>
      </c>
      <c r="N29" s="314"/>
      <c r="O29" s="314"/>
      <c r="P29" s="314"/>
      <c r="Q29" s="314"/>
      <c r="R29" s="336"/>
      <c r="S29" s="337"/>
      <c r="T29" s="338"/>
      <c r="U29" s="338"/>
      <c r="V29" s="338"/>
      <c r="W29" s="338"/>
      <c r="X29" s="339"/>
      <c r="Y29" s="337"/>
      <c r="Z29" s="339"/>
      <c r="AA29" s="340"/>
      <c r="AB29" s="333"/>
      <c r="AC29" s="333"/>
      <c r="AD29" s="333"/>
      <c r="AE29" s="333"/>
      <c r="AF29" s="334"/>
      <c r="AG29" s="340"/>
      <c r="AH29" s="334"/>
      <c r="AI29" s="340"/>
      <c r="AJ29" s="341">
        <f>SUM(AQ29:AU29)</f>
        <v>0</v>
      </c>
      <c r="AK29" s="342" t="s">
        <v>75</v>
      </c>
      <c r="AL29" s="343" t="s">
        <v>75</v>
      </c>
      <c r="AM29" s="344" t="s">
        <v>75</v>
      </c>
      <c r="AN29" s="342" t="s">
        <v>75</v>
      </c>
      <c r="AO29" s="343" t="s">
        <v>77</v>
      </c>
      <c r="AP29" s="344" t="s">
        <v>77</v>
      </c>
      <c r="AQ29" s="340"/>
      <c r="AR29" s="333"/>
      <c r="AS29" s="333"/>
      <c r="AT29" s="333"/>
      <c r="AU29" s="334"/>
      <c r="AV29" s="345">
        <f t="shared" si="14"/>
        <v>0</v>
      </c>
      <c r="AW29" s="346"/>
      <c r="AX29" s="346"/>
      <c r="AY29" s="346"/>
      <c r="AZ29" s="346"/>
      <c r="BA29" s="346"/>
      <c r="BB29" s="346"/>
      <c r="BC29" s="346"/>
      <c r="BD29" s="346"/>
      <c r="BE29" s="347"/>
    </row>
    <row r="30" spans="1:57" ht="31.95" customHeight="1" x14ac:dyDescent="0.3">
      <c r="A30" s="881"/>
      <c r="B30" s="897" t="s">
        <v>488</v>
      </c>
      <c r="C30" s="886" t="s">
        <v>489</v>
      </c>
      <c r="D30" s="348" t="s">
        <v>74</v>
      </c>
      <c r="E30" s="889">
        <v>0</v>
      </c>
      <c r="F30" s="892">
        <f>E30-SUM(M30:M34)</f>
        <v>-441</v>
      </c>
      <c r="G30" s="267">
        <f>SUM(M30,AV30)</f>
        <v>68</v>
      </c>
      <c r="H30" s="268">
        <f>SUM(I30:L30)</f>
        <v>3</v>
      </c>
      <c r="I30" s="269">
        <v>3</v>
      </c>
      <c r="J30" s="269"/>
      <c r="K30" s="269"/>
      <c r="L30" s="270"/>
      <c r="M30" s="327">
        <f>IF(AND(SUM(N30:R30)=SUM(Y30:Z30),SUM(S30:X30)=SUM(Y30:Z30)),SUM(N30:R30),"ПЕРЕВІРТЕ ПРАВИЛЬНІСТЬ ДАНИХ")</f>
        <v>62</v>
      </c>
      <c r="N30" s="328"/>
      <c r="O30" s="328"/>
      <c r="P30" s="328">
        <v>62</v>
      </c>
      <c r="Q30" s="328"/>
      <c r="R30" s="329"/>
      <c r="S30" s="274">
        <v>2</v>
      </c>
      <c r="T30" s="275"/>
      <c r="U30" s="275"/>
      <c r="V30" s="276"/>
      <c r="W30" s="275">
        <v>60</v>
      </c>
      <c r="X30" s="277"/>
      <c r="Y30" s="274">
        <v>58</v>
      </c>
      <c r="Z30" s="277">
        <v>4</v>
      </c>
      <c r="AA30" s="278"/>
      <c r="AB30" s="269">
        <v>2</v>
      </c>
      <c r="AC30" s="269">
        <v>2</v>
      </c>
      <c r="AD30" s="269">
        <v>3</v>
      </c>
      <c r="AE30" s="269">
        <v>4</v>
      </c>
      <c r="AF30" s="270"/>
      <c r="AG30" s="278">
        <v>38</v>
      </c>
      <c r="AH30" s="270">
        <v>16</v>
      </c>
      <c r="AI30" s="278">
        <v>12</v>
      </c>
      <c r="AJ30" s="279">
        <f>SUM(AN30:AP30)</f>
        <v>62</v>
      </c>
      <c r="AK30" s="280" t="s">
        <v>75</v>
      </c>
      <c r="AL30" s="281" t="s">
        <v>75</v>
      </c>
      <c r="AM30" s="282" t="s">
        <v>75</v>
      </c>
      <c r="AN30" s="278">
        <v>3</v>
      </c>
      <c r="AO30" s="269">
        <v>50</v>
      </c>
      <c r="AP30" s="270">
        <v>9</v>
      </c>
      <c r="AQ30" s="280" t="s">
        <v>75</v>
      </c>
      <c r="AR30" s="281" t="s">
        <v>75</v>
      </c>
      <c r="AS30" s="281" t="s">
        <v>75</v>
      </c>
      <c r="AT30" s="281" t="s">
        <v>75</v>
      </c>
      <c r="AU30" s="282" t="s">
        <v>75</v>
      </c>
      <c r="AV30" s="283">
        <f>SUM(AW30:BE30)</f>
        <v>6</v>
      </c>
      <c r="AW30" s="284"/>
      <c r="AX30" s="284"/>
      <c r="AY30" s="284"/>
      <c r="AZ30" s="284"/>
      <c r="BA30" s="284">
        <v>6</v>
      </c>
      <c r="BB30" s="284"/>
      <c r="BC30" s="284"/>
      <c r="BD30" s="284"/>
      <c r="BE30" s="285"/>
    </row>
    <row r="31" spans="1:57" ht="46.8" x14ac:dyDescent="0.3">
      <c r="A31" s="881"/>
      <c r="B31" s="898"/>
      <c r="C31" s="887"/>
      <c r="D31" s="349" t="s">
        <v>76</v>
      </c>
      <c r="E31" s="890"/>
      <c r="F31" s="893"/>
      <c r="G31" s="288">
        <f t="shared" ref="G31:G39" si="17">SUM(M31,AV31)</f>
        <v>0</v>
      </c>
      <c r="H31" s="289">
        <f>SUM(I31:L31)</f>
        <v>0</v>
      </c>
      <c r="I31" s="290"/>
      <c r="J31" s="290"/>
      <c r="K31" s="290"/>
      <c r="L31" s="291"/>
      <c r="M31" s="271">
        <f t="shared" ref="M31:M34" si="18">IF(AND(SUM(N31:R31)=SUM(Y31:Z31),SUM(S31:X31)=SUM(Y31:Z31)),SUM(N31:R31),"ПЕРЕВІРТЕ ПРАВИЛЬНІСТЬ ДАНИХ")</f>
        <v>0</v>
      </c>
      <c r="N31" s="272"/>
      <c r="O31" s="272"/>
      <c r="P31" s="272"/>
      <c r="Q31" s="272"/>
      <c r="R31" s="273"/>
      <c r="S31" s="292"/>
      <c r="T31" s="293"/>
      <c r="U31" s="293"/>
      <c r="V31" s="294"/>
      <c r="W31" s="294"/>
      <c r="X31" s="295"/>
      <c r="Y31" s="292"/>
      <c r="Z31" s="295"/>
      <c r="AA31" s="296"/>
      <c r="AB31" s="290"/>
      <c r="AC31" s="290"/>
      <c r="AD31" s="290"/>
      <c r="AE31" s="290"/>
      <c r="AF31" s="291"/>
      <c r="AG31" s="296"/>
      <c r="AH31" s="291"/>
      <c r="AI31" s="296"/>
      <c r="AJ31" s="297">
        <f>SUM(AN31:AP31)</f>
        <v>0</v>
      </c>
      <c r="AK31" s="298" t="s">
        <v>77</v>
      </c>
      <c r="AL31" s="299" t="s">
        <v>77</v>
      </c>
      <c r="AM31" s="300" t="s">
        <v>77</v>
      </c>
      <c r="AN31" s="298"/>
      <c r="AO31" s="299"/>
      <c r="AP31" s="300"/>
      <c r="AQ31" s="298" t="s">
        <v>75</v>
      </c>
      <c r="AR31" s="299" t="s">
        <v>75</v>
      </c>
      <c r="AS31" s="299" t="s">
        <v>75</v>
      </c>
      <c r="AT31" s="299" t="s">
        <v>75</v>
      </c>
      <c r="AU31" s="300" t="s">
        <v>75</v>
      </c>
      <c r="AV31" s="301">
        <f t="shared" ref="AV31:AV34" si="19">SUM(AW31:BE31)</f>
        <v>0</v>
      </c>
      <c r="AW31" s="302"/>
      <c r="AX31" s="302"/>
      <c r="AY31" s="302"/>
      <c r="AZ31" s="302"/>
      <c r="BA31" s="302"/>
      <c r="BB31" s="302"/>
      <c r="BC31" s="302"/>
      <c r="BD31" s="302"/>
      <c r="BE31" s="303"/>
    </row>
    <row r="32" spans="1:57" ht="31.2" x14ac:dyDescent="0.3">
      <c r="A32" s="881"/>
      <c r="B32" s="898"/>
      <c r="C32" s="887"/>
      <c r="D32" s="349" t="s">
        <v>78</v>
      </c>
      <c r="E32" s="890"/>
      <c r="F32" s="893"/>
      <c r="G32" s="288">
        <f t="shared" si="17"/>
        <v>0</v>
      </c>
      <c r="H32" s="289">
        <f t="shared" ref="H32:H34" si="20">SUM(I32:L32)</f>
        <v>0</v>
      </c>
      <c r="I32" s="290"/>
      <c r="J32" s="290"/>
      <c r="K32" s="290"/>
      <c r="L32" s="291"/>
      <c r="M32" s="271">
        <f t="shared" si="18"/>
        <v>0</v>
      </c>
      <c r="N32" s="272"/>
      <c r="O32" s="272"/>
      <c r="P32" s="304"/>
      <c r="Q32" s="330"/>
      <c r="R32" s="273"/>
      <c r="S32" s="292"/>
      <c r="T32" s="294"/>
      <c r="U32" s="294"/>
      <c r="V32" s="294"/>
      <c r="W32" s="294"/>
      <c r="X32" s="295"/>
      <c r="Y32" s="292"/>
      <c r="Z32" s="295"/>
      <c r="AA32" s="296"/>
      <c r="AB32" s="290"/>
      <c r="AC32" s="290"/>
      <c r="AD32" s="290"/>
      <c r="AE32" s="290"/>
      <c r="AF32" s="291"/>
      <c r="AG32" s="296"/>
      <c r="AH32" s="291"/>
      <c r="AI32" s="296"/>
      <c r="AJ32" s="297">
        <f>SUM(AK32:AM32)</f>
        <v>0</v>
      </c>
      <c r="AK32" s="298"/>
      <c r="AL32" s="299"/>
      <c r="AM32" s="300"/>
      <c r="AN32" s="298" t="s">
        <v>75</v>
      </c>
      <c r="AO32" s="299" t="s">
        <v>75</v>
      </c>
      <c r="AP32" s="300" t="s">
        <v>75</v>
      </c>
      <c r="AQ32" s="298" t="s">
        <v>75</v>
      </c>
      <c r="AR32" s="299" t="s">
        <v>75</v>
      </c>
      <c r="AS32" s="299" t="s">
        <v>75</v>
      </c>
      <c r="AT32" s="299" t="s">
        <v>75</v>
      </c>
      <c r="AU32" s="300" t="s">
        <v>75</v>
      </c>
      <c r="AV32" s="301">
        <f t="shared" si="19"/>
        <v>0</v>
      </c>
      <c r="AW32" s="302"/>
      <c r="AX32" s="302"/>
      <c r="AY32" s="302"/>
      <c r="AZ32" s="302"/>
      <c r="BA32" s="302"/>
      <c r="BB32" s="302"/>
      <c r="BC32" s="302"/>
      <c r="BD32" s="302"/>
      <c r="BE32" s="303"/>
    </row>
    <row r="33" spans="1:57" ht="31.2" x14ac:dyDescent="0.3">
      <c r="A33" s="881"/>
      <c r="B33" s="898"/>
      <c r="C33" s="887"/>
      <c r="D33" s="349" t="s">
        <v>79</v>
      </c>
      <c r="E33" s="890"/>
      <c r="F33" s="893"/>
      <c r="G33" s="288">
        <f t="shared" si="17"/>
        <v>416</v>
      </c>
      <c r="H33" s="289">
        <f t="shared" si="20"/>
        <v>30</v>
      </c>
      <c r="I33" s="290">
        <v>30</v>
      </c>
      <c r="J33" s="290"/>
      <c r="K33" s="290"/>
      <c r="L33" s="291"/>
      <c r="M33" s="271">
        <f t="shared" si="18"/>
        <v>379</v>
      </c>
      <c r="N33" s="272"/>
      <c r="O33" s="272"/>
      <c r="P33" s="272">
        <v>379</v>
      </c>
      <c r="Q33" s="272"/>
      <c r="R33" s="273"/>
      <c r="S33" s="292">
        <v>5</v>
      </c>
      <c r="T33" s="294"/>
      <c r="U33" s="294"/>
      <c r="V33" s="294"/>
      <c r="W33" s="294">
        <v>374</v>
      </c>
      <c r="X33" s="295"/>
      <c r="Y33" s="292">
        <v>329</v>
      </c>
      <c r="Z33" s="295">
        <v>50</v>
      </c>
      <c r="AA33" s="296">
        <v>0</v>
      </c>
      <c r="AB33" s="290">
        <v>8</v>
      </c>
      <c r="AC33" s="290">
        <v>7</v>
      </c>
      <c r="AD33" s="290">
        <v>24</v>
      </c>
      <c r="AE33" s="290">
        <v>36</v>
      </c>
      <c r="AF33" s="291">
        <v>1</v>
      </c>
      <c r="AG33" s="296">
        <v>38</v>
      </c>
      <c r="AH33" s="291">
        <v>18</v>
      </c>
      <c r="AI33" s="296">
        <v>119</v>
      </c>
      <c r="AJ33" s="297">
        <f>SUM(AQ33:AU33)</f>
        <v>379</v>
      </c>
      <c r="AK33" s="298" t="s">
        <v>77</v>
      </c>
      <c r="AL33" s="299" t="s">
        <v>77</v>
      </c>
      <c r="AM33" s="300" t="s">
        <v>77</v>
      </c>
      <c r="AN33" s="298" t="s">
        <v>75</v>
      </c>
      <c r="AO33" s="299" t="s">
        <v>75</v>
      </c>
      <c r="AP33" s="300" t="s">
        <v>75</v>
      </c>
      <c r="AQ33" s="298">
        <v>4</v>
      </c>
      <c r="AR33" s="299">
        <v>3</v>
      </c>
      <c r="AS33" s="299">
        <v>222</v>
      </c>
      <c r="AT33" s="299">
        <v>110</v>
      </c>
      <c r="AU33" s="300">
        <v>40</v>
      </c>
      <c r="AV33" s="301">
        <f t="shared" si="19"/>
        <v>37</v>
      </c>
      <c r="AW33" s="302"/>
      <c r="AX33" s="302"/>
      <c r="AY33" s="302"/>
      <c r="AZ33" s="302"/>
      <c r="BA33" s="302">
        <v>37</v>
      </c>
      <c r="BB33" s="302"/>
      <c r="BC33" s="302"/>
      <c r="BD33" s="302"/>
      <c r="BE33" s="303"/>
    </row>
    <row r="34" spans="1:57" ht="31.8" thickBot="1" x14ac:dyDescent="0.35">
      <c r="A34" s="881"/>
      <c r="B34" s="899"/>
      <c r="C34" s="896"/>
      <c r="D34" s="350" t="s">
        <v>80</v>
      </c>
      <c r="E34" s="891"/>
      <c r="F34" s="894"/>
      <c r="G34" s="309">
        <f t="shared" si="17"/>
        <v>0</v>
      </c>
      <c r="H34" s="332">
        <f t="shared" si="20"/>
        <v>0</v>
      </c>
      <c r="I34" s="333"/>
      <c r="J34" s="333"/>
      <c r="K34" s="333"/>
      <c r="L34" s="334"/>
      <c r="M34" s="335">
        <f t="shared" si="18"/>
        <v>0</v>
      </c>
      <c r="N34" s="314"/>
      <c r="O34" s="314"/>
      <c r="P34" s="314"/>
      <c r="Q34" s="314"/>
      <c r="R34" s="336"/>
      <c r="S34" s="337"/>
      <c r="T34" s="338"/>
      <c r="U34" s="338"/>
      <c r="V34" s="338"/>
      <c r="W34" s="338"/>
      <c r="X34" s="339"/>
      <c r="Y34" s="337"/>
      <c r="Z34" s="339"/>
      <c r="AA34" s="340"/>
      <c r="AB34" s="333"/>
      <c r="AC34" s="333"/>
      <c r="AD34" s="333"/>
      <c r="AE34" s="333"/>
      <c r="AF34" s="334"/>
      <c r="AG34" s="340"/>
      <c r="AH34" s="334"/>
      <c r="AI34" s="340"/>
      <c r="AJ34" s="341">
        <f>SUM(AQ34:AU34)</f>
        <v>0</v>
      </c>
      <c r="AK34" s="342" t="s">
        <v>75</v>
      </c>
      <c r="AL34" s="343" t="s">
        <v>75</v>
      </c>
      <c r="AM34" s="344" t="s">
        <v>75</v>
      </c>
      <c r="AN34" s="342" t="s">
        <v>75</v>
      </c>
      <c r="AO34" s="343" t="s">
        <v>77</v>
      </c>
      <c r="AP34" s="344" t="s">
        <v>77</v>
      </c>
      <c r="AQ34" s="340"/>
      <c r="AR34" s="333"/>
      <c r="AS34" s="333"/>
      <c r="AT34" s="333"/>
      <c r="AU34" s="334"/>
      <c r="AV34" s="345">
        <f t="shared" si="19"/>
        <v>0</v>
      </c>
      <c r="AW34" s="346"/>
      <c r="AX34" s="346"/>
      <c r="AY34" s="346"/>
      <c r="AZ34" s="346"/>
      <c r="BA34" s="346"/>
      <c r="BB34" s="346"/>
      <c r="BC34" s="346"/>
      <c r="BD34" s="346"/>
      <c r="BE34" s="347"/>
    </row>
    <row r="35" spans="1:57" ht="31.95" customHeight="1" x14ac:dyDescent="0.3">
      <c r="A35" s="881"/>
      <c r="B35" s="897" t="s">
        <v>490</v>
      </c>
      <c r="C35" s="886" t="s">
        <v>491</v>
      </c>
      <c r="D35" s="348" t="s">
        <v>74</v>
      </c>
      <c r="E35" s="889">
        <v>0</v>
      </c>
      <c r="F35" s="892">
        <f>E35-SUM(M35:M39)</f>
        <v>-255</v>
      </c>
      <c r="G35" s="267">
        <f t="shared" si="17"/>
        <v>19</v>
      </c>
      <c r="H35" s="268">
        <f>SUM(I35:L35)</f>
        <v>0</v>
      </c>
      <c r="I35" s="269"/>
      <c r="J35" s="269"/>
      <c r="K35" s="269"/>
      <c r="L35" s="270"/>
      <c r="M35" s="327">
        <f>IF(AND(SUM(N35:R35)=SUM(Y35:Z35),SUM(S35:X35)=SUM(Y35:Z35)),SUM(N35:R35),"ПЕРЕВІРТЕ ПРАВИЛЬНІСТЬ ДАНИХ")</f>
        <v>19</v>
      </c>
      <c r="N35" s="328"/>
      <c r="O35" s="328"/>
      <c r="P35" s="328">
        <v>19</v>
      </c>
      <c r="Q35" s="328"/>
      <c r="R35" s="329"/>
      <c r="S35" s="274"/>
      <c r="T35" s="275"/>
      <c r="U35" s="275"/>
      <c r="V35" s="276"/>
      <c r="W35" s="275">
        <v>19</v>
      </c>
      <c r="X35" s="277"/>
      <c r="Y35" s="274">
        <v>17</v>
      </c>
      <c r="Z35" s="277">
        <v>2</v>
      </c>
      <c r="AA35" s="278"/>
      <c r="AB35" s="269">
        <v>2</v>
      </c>
      <c r="AC35" s="269"/>
      <c r="AD35" s="269">
        <v>2</v>
      </c>
      <c r="AE35" s="269">
        <v>8</v>
      </c>
      <c r="AF35" s="270">
        <v>1</v>
      </c>
      <c r="AG35" s="647">
        <v>39.94</v>
      </c>
      <c r="AH35" s="648">
        <v>18.52</v>
      </c>
      <c r="AI35" s="647">
        <v>15.05</v>
      </c>
      <c r="AJ35" s="279">
        <f>SUM(AN35:AP35)</f>
        <v>19</v>
      </c>
      <c r="AK35" s="280" t="s">
        <v>75</v>
      </c>
      <c r="AL35" s="281" t="s">
        <v>75</v>
      </c>
      <c r="AM35" s="282" t="s">
        <v>75</v>
      </c>
      <c r="AN35" s="278"/>
      <c r="AO35" s="269">
        <v>17</v>
      </c>
      <c r="AP35" s="270">
        <v>2</v>
      </c>
      <c r="AQ35" s="280" t="s">
        <v>75</v>
      </c>
      <c r="AR35" s="281" t="s">
        <v>75</v>
      </c>
      <c r="AS35" s="281" t="s">
        <v>75</v>
      </c>
      <c r="AT35" s="281" t="s">
        <v>75</v>
      </c>
      <c r="AU35" s="282" t="s">
        <v>75</v>
      </c>
      <c r="AV35" s="283">
        <f>SUM(AW35:BE35)</f>
        <v>0</v>
      </c>
      <c r="AW35" s="284"/>
      <c r="AX35" s="284"/>
      <c r="AY35" s="284"/>
      <c r="AZ35" s="284"/>
      <c r="BA35" s="284"/>
      <c r="BB35" s="284"/>
      <c r="BC35" s="284"/>
      <c r="BD35" s="284"/>
      <c r="BE35" s="285"/>
    </row>
    <row r="36" spans="1:57" ht="46.8" x14ac:dyDescent="0.3">
      <c r="A36" s="881"/>
      <c r="B36" s="898"/>
      <c r="C36" s="887"/>
      <c r="D36" s="349" t="s">
        <v>76</v>
      </c>
      <c r="E36" s="890"/>
      <c r="F36" s="893"/>
      <c r="G36" s="288">
        <f t="shared" si="17"/>
        <v>0</v>
      </c>
      <c r="H36" s="289">
        <f>SUM(I36:L36)</f>
        <v>0</v>
      </c>
      <c r="I36" s="290"/>
      <c r="J36" s="290"/>
      <c r="K36" s="290"/>
      <c r="L36" s="291"/>
      <c r="M36" s="271">
        <f t="shared" ref="M36:M39" si="21">IF(AND(SUM(N36:R36)=SUM(Y36:Z36),SUM(S36:X36)=SUM(Y36:Z36)),SUM(N36:R36),"ПЕРЕВІРТЕ ПРАВИЛЬНІСТЬ ДАНИХ")</f>
        <v>0</v>
      </c>
      <c r="N36" s="272"/>
      <c r="O36" s="272"/>
      <c r="P36" s="272"/>
      <c r="Q36" s="272"/>
      <c r="R36" s="273"/>
      <c r="S36" s="292"/>
      <c r="T36" s="293"/>
      <c r="U36" s="293"/>
      <c r="V36" s="294"/>
      <c r="W36" s="294"/>
      <c r="X36" s="295"/>
      <c r="Y36" s="292"/>
      <c r="Z36" s="295"/>
      <c r="AA36" s="296"/>
      <c r="AB36" s="290"/>
      <c r="AC36" s="290"/>
      <c r="AD36" s="290"/>
      <c r="AE36" s="290"/>
      <c r="AF36" s="291"/>
      <c r="AG36" s="649"/>
      <c r="AH36" s="650"/>
      <c r="AI36" s="649"/>
      <c r="AJ36" s="297">
        <f>SUM(AN36:AP36)</f>
        <v>0</v>
      </c>
      <c r="AK36" s="298" t="s">
        <v>77</v>
      </c>
      <c r="AL36" s="299" t="s">
        <v>77</v>
      </c>
      <c r="AM36" s="300" t="s">
        <v>77</v>
      </c>
      <c r="AN36" s="298"/>
      <c r="AO36" s="299"/>
      <c r="AP36" s="300"/>
      <c r="AQ36" s="298" t="s">
        <v>75</v>
      </c>
      <c r="AR36" s="299" t="s">
        <v>75</v>
      </c>
      <c r="AS36" s="299" t="s">
        <v>75</v>
      </c>
      <c r="AT36" s="299" t="s">
        <v>75</v>
      </c>
      <c r="AU36" s="300" t="s">
        <v>75</v>
      </c>
      <c r="AV36" s="301">
        <f t="shared" ref="AV36:AV39" si="22">SUM(AW36:BE36)</f>
        <v>0</v>
      </c>
      <c r="AW36" s="302"/>
      <c r="AX36" s="302"/>
      <c r="AY36" s="302"/>
      <c r="AZ36" s="302"/>
      <c r="BA36" s="302"/>
      <c r="BB36" s="302"/>
      <c r="BC36" s="302"/>
      <c r="BD36" s="302"/>
      <c r="BE36" s="303"/>
    </row>
    <row r="37" spans="1:57" ht="31.2" x14ac:dyDescent="0.3">
      <c r="A37" s="881"/>
      <c r="B37" s="898"/>
      <c r="C37" s="887"/>
      <c r="D37" s="349" t="s">
        <v>78</v>
      </c>
      <c r="E37" s="890"/>
      <c r="F37" s="893"/>
      <c r="G37" s="288">
        <f t="shared" si="17"/>
        <v>0</v>
      </c>
      <c r="H37" s="289">
        <f t="shared" ref="H37:H39" si="23">SUM(I37:L37)</f>
        <v>0</v>
      </c>
      <c r="I37" s="290"/>
      <c r="J37" s="290"/>
      <c r="K37" s="290"/>
      <c r="L37" s="291"/>
      <c r="M37" s="271">
        <f t="shared" si="21"/>
        <v>0</v>
      </c>
      <c r="N37" s="272"/>
      <c r="O37" s="272"/>
      <c r="P37" s="304"/>
      <c r="Q37" s="330"/>
      <c r="R37" s="273"/>
      <c r="S37" s="292"/>
      <c r="T37" s="294"/>
      <c r="U37" s="294"/>
      <c r="V37" s="294"/>
      <c r="W37" s="294"/>
      <c r="X37" s="295"/>
      <c r="Y37" s="292"/>
      <c r="Z37" s="295"/>
      <c r="AA37" s="296"/>
      <c r="AB37" s="290"/>
      <c r="AC37" s="290"/>
      <c r="AD37" s="290"/>
      <c r="AE37" s="290"/>
      <c r="AF37" s="291"/>
      <c r="AG37" s="649"/>
      <c r="AH37" s="650"/>
      <c r="AI37" s="649"/>
      <c r="AJ37" s="297">
        <f>SUM(AK37:AM37)</f>
        <v>0</v>
      </c>
      <c r="AK37" s="298"/>
      <c r="AL37" s="299"/>
      <c r="AM37" s="300"/>
      <c r="AN37" s="298" t="s">
        <v>75</v>
      </c>
      <c r="AO37" s="299" t="s">
        <v>75</v>
      </c>
      <c r="AP37" s="300" t="s">
        <v>75</v>
      </c>
      <c r="AQ37" s="298" t="s">
        <v>75</v>
      </c>
      <c r="AR37" s="299" t="s">
        <v>75</v>
      </c>
      <c r="AS37" s="299" t="s">
        <v>75</v>
      </c>
      <c r="AT37" s="299" t="s">
        <v>75</v>
      </c>
      <c r="AU37" s="300" t="s">
        <v>75</v>
      </c>
      <c r="AV37" s="301">
        <f t="shared" si="22"/>
        <v>0</v>
      </c>
      <c r="AW37" s="302"/>
      <c r="AX37" s="302"/>
      <c r="AY37" s="302"/>
      <c r="AZ37" s="302"/>
      <c r="BA37" s="302"/>
      <c r="BB37" s="302"/>
      <c r="BC37" s="302"/>
      <c r="BD37" s="302"/>
      <c r="BE37" s="303"/>
    </row>
    <row r="38" spans="1:57" ht="31.2" x14ac:dyDescent="0.3">
      <c r="A38" s="881"/>
      <c r="B38" s="898"/>
      <c r="C38" s="887"/>
      <c r="D38" s="349" t="s">
        <v>79</v>
      </c>
      <c r="E38" s="890"/>
      <c r="F38" s="893"/>
      <c r="G38" s="288">
        <f t="shared" si="17"/>
        <v>237</v>
      </c>
      <c r="H38" s="289">
        <f t="shared" si="23"/>
        <v>16</v>
      </c>
      <c r="I38" s="290">
        <v>16</v>
      </c>
      <c r="J38" s="290"/>
      <c r="K38" s="290"/>
      <c r="L38" s="291"/>
      <c r="M38" s="271">
        <f t="shared" si="21"/>
        <v>236</v>
      </c>
      <c r="N38" s="272"/>
      <c r="O38" s="272"/>
      <c r="P38" s="272">
        <v>236</v>
      </c>
      <c r="Q38" s="272"/>
      <c r="R38" s="273"/>
      <c r="S38" s="292"/>
      <c r="T38" s="294"/>
      <c r="U38" s="294"/>
      <c r="V38" s="294"/>
      <c r="W38" s="294">
        <v>236</v>
      </c>
      <c r="X38" s="295"/>
      <c r="Y38" s="292">
        <v>208</v>
      </c>
      <c r="Z38" s="295">
        <v>28</v>
      </c>
      <c r="AA38" s="296">
        <v>1</v>
      </c>
      <c r="AB38" s="290">
        <v>24</v>
      </c>
      <c r="AC38" s="290"/>
      <c r="AD38" s="290">
        <v>29</v>
      </c>
      <c r="AE38" s="290">
        <v>94</v>
      </c>
      <c r="AF38" s="291">
        <v>8</v>
      </c>
      <c r="AG38" s="649">
        <v>38.520000000000003</v>
      </c>
      <c r="AH38" s="650">
        <v>19.03</v>
      </c>
      <c r="AI38" s="649">
        <v>128.49</v>
      </c>
      <c r="AJ38" s="297">
        <f>SUM(AQ38:AU38)</f>
        <v>236</v>
      </c>
      <c r="AK38" s="298" t="s">
        <v>77</v>
      </c>
      <c r="AL38" s="299" t="s">
        <v>77</v>
      </c>
      <c r="AM38" s="300" t="s">
        <v>77</v>
      </c>
      <c r="AN38" s="298" t="s">
        <v>75</v>
      </c>
      <c r="AO38" s="299" t="s">
        <v>75</v>
      </c>
      <c r="AP38" s="300" t="s">
        <v>75</v>
      </c>
      <c r="AQ38" s="298">
        <v>1</v>
      </c>
      <c r="AR38" s="299"/>
      <c r="AS38" s="299">
        <v>55</v>
      </c>
      <c r="AT38" s="299">
        <v>169</v>
      </c>
      <c r="AU38" s="300">
        <v>11</v>
      </c>
      <c r="AV38" s="301">
        <f t="shared" si="22"/>
        <v>1</v>
      </c>
      <c r="AW38" s="302"/>
      <c r="AX38" s="302"/>
      <c r="AY38" s="302"/>
      <c r="AZ38" s="302"/>
      <c r="BA38" s="302">
        <v>1</v>
      </c>
      <c r="BB38" s="302"/>
      <c r="BC38" s="302"/>
      <c r="BD38" s="302"/>
      <c r="BE38" s="303"/>
    </row>
    <row r="39" spans="1:57" ht="31.8" thickBot="1" x14ac:dyDescent="0.35">
      <c r="A39" s="881"/>
      <c r="B39" s="899"/>
      <c r="C39" s="896"/>
      <c r="D39" s="350" t="s">
        <v>80</v>
      </c>
      <c r="E39" s="891"/>
      <c r="F39" s="894"/>
      <c r="G39" s="309">
        <f t="shared" si="17"/>
        <v>0</v>
      </c>
      <c r="H39" s="332">
        <f t="shared" si="23"/>
        <v>0</v>
      </c>
      <c r="I39" s="333"/>
      <c r="J39" s="333"/>
      <c r="K39" s="333"/>
      <c r="L39" s="334"/>
      <c r="M39" s="335">
        <f t="shared" si="21"/>
        <v>0</v>
      </c>
      <c r="N39" s="314"/>
      <c r="O39" s="314"/>
      <c r="P39" s="314"/>
      <c r="Q39" s="314"/>
      <c r="R39" s="336"/>
      <c r="S39" s="337"/>
      <c r="T39" s="338"/>
      <c r="U39" s="338"/>
      <c r="V39" s="338"/>
      <c r="W39" s="338"/>
      <c r="X39" s="339"/>
      <c r="Y39" s="337"/>
      <c r="Z39" s="339"/>
      <c r="AA39" s="340"/>
      <c r="AB39" s="333"/>
      <c r="AC39" s="333"/>
      <c r="AD39" s="333"/>
      <c r="AE39" s="333"/>
      <c r="AF39" s="334"/>
      <c r="AG39" s="651"/>
      <c r="AH39" s="652"/>
      <c r="AI39" s="651"/>
      <c r="AJ39" s="341">
        <f>SUM(AQ39:AU39)</f>
        <v>0</v>
      </c>
      <c r="AK39" s="342" t="s">
        <v>75</v>
      </c>
      <c r="AL39" s="343" t="s">
        <v>75</v>
      </c>
      <c r="AM39" s="344" t="s">
        <v>75</v>
      </c>
      <c r="AN39" s="342" t="s">
        <v>75</v>
      </c>
      <c r="AO39" s="343" t="s">
        <v>77</v>
      </c>
      <c r="AP39" s="344" t="s">
        <v>77</v>
      </c>
      <c r="AQ39" s="340"/>
      <c r="AR39" s="333"/>
      <c r="AS39" s="333"/>
      <c r="AT39" s="333"/>
      <c r="AU39" s="334"/>
      <c r="AV39" s="345">
        <f t="shared" si="22"/>
        <v>0</v>
      </c>
      <c r="AW39" s="346"/>
      <c r="AX39" s="346"/>
      <c r="AY39" s="346"/>
      <c r="AZ39" s="346"/>
      <c r="BA39" s="346"/>
      <c r="BB39" s="346"/>
      <c r="BC39" s="346"/>
      <c r="BD39" s="346"/>
      <c r="BE39" s="347"/>
    </row>
    <row r="40" spans="1:57" ht="31.95" customHeight="1" x14ac:dyDescent="0.3">
      <c r="A40" s="881"/>
      <c r="B40" s="897" t="s">
        <v>492</v>
      </c>
      <c r="C40" s="886" t="s">
        <v>493</v>
      </c>
      <c r="D40" s="348" t="s">
        <v>74</v>
      </c>
      <c r="E40" s="889">
        <v>0</v>
      </c>
      <c r="F40" s="892">
        <f>E40-SUM(M40:M44)</f>
        <v>-241</v>
      </c>
      <c r="G40" s="267">
        <f>SUM(M40,AV40)</f>
        <v>34</v>
      </c>
      <c r="H40" s="268">
        <f>SUM(I40:L40)</f>
        <v>0</v>
      </c>
      <c r="I40" s="269"/>
      <c r="J40" s="269"/>
      <c r="K40" s="269"/>
      <c r="L40" s="270"/>
      <c r="M40" s="327">
        <f>IF(AND(SUM(N40:R40)=SUM(Y40:Z40),SUM(S40:X40)=SUM(Y40:Z40)),SUM(N40:R40),"ПЕРЕВІРТЕ ПРАВИЛЬНІСТЬ ДАНИХ")</f>
        <v>34</v>
      </c>
      <c r="N40" s="328"/>
      <c r="O40" s="328"/>
      <c r="P40" s="328">
        <v>34</v>
      </c>
      <c r="Q40" s="328"/>
      <c r="R40" s="329"/>
      <c r="S40" s="274"/>
      <c r="T40" s="275"/>
      <c r="U40" s="275"/>
      <c r="V40" s="276"/>
      <c r="W40" s="275"/>
      <c r="X40" s="277">
        <v>34</v>
      </c>
      <c r="Y40" s="274">
        <v>33</v>
      </c>
      <c r="Z40" s="277">
        <v>1</v>
      </c>
      <c r="AA40" s="278"/>
      <c r="AB40" s="269">
        <v>1</v>
      </c>
      <c r="AC40" s="269">
        <v>1</v>
      </c>
      <c r="AD40" s="269"/>
      <c r="AE40" s="269"/>
      <c r="AF40" s="270"/>
      <c r="AG40" s="278">
        <v>39</v>
      </c>
      <c r="AH40" s="270">
        <v>16</v>
      </c>
      <c r="AI40" s="278">
        <v>12</v>
      </c>
      <c r="AJ40" s="279">
        <f>SUM(AN40:AP40)</f>
        <v>34</v>
      </c>
      <c r="AK40" s="280" t="s">
        <v>75</v>
      </c>
      <c r="AL40" s="281" t="s">
        <v>75</v>
      </c>
      <c r="AM40" s="282" t="s">
        <v>75</v>
      </c>
      <c r="AN40" s="278">
        <v>1</v>
      </c>
      <c r="AO40" s="269">
        <v>33</v>
      </c>
      <c r="AP40" s="270"/>
      <c r="AQ40" s="280" t="s">
        <v>75</v>
      </c>
      <c r="AR40" s="281" t="s">
        <v>75</v>
      </c>
      <c r="AS40" s="281" t="s">
        <v>75</v>
      </c>
      <c r="AT40" s="281" t="s">
        <v>75</v>
      </c>
      <c r="AU40" s="282" t="s">
        <v>75</v>
      </c>
      <c r="AV40" s="283">
        <f>SUM(AW40:BE40)</f>
        <v>0</v>
      </c>
      <c r="AW40" s="284"/>
      <c r="AX40" s="284"/>
      <c r="AY40" s="284"/>
      <c r="AZ40" s="284"/>
      <c r="BA40" s="284"/>
      <c r="BB40" s="284"/>
      <c r="BC40" s="284"/>
      <c r="BD40" s="284"/>
      <c r="BE40" s="285"/>
    </row>
    <row r="41" spans="1:57" ht="46.8" x14ac:dyDescent="0.3">
      <c r="A41" s="881"/>
      <c r="B41" s="898"/>
      <c r="C41" s="887"/>
      <c r="D41" s="349" t="s">
        <v>76</v>
      </c>
      <c r="E41" s="890"/>
      <c r="F41" s="893"/>
      <c r="G41" s="288">
        <f t="shared" ref="G41:G49" si="24">SUM(M41,AV41)</f>
        <v>0</v>
      </c>
      <c r="H41" s="289">
        <f>SUM(I41:L41)</f>
        <v>0</v>
      </c>
      <c r="I41" s="290"/>
      <c r="J41" s="290"/>
      <c r="K41" s="290"/>
      <c r="L41" s="291"/>
      <c r="M41" s="271">
        <f t="shared" ref="M41:M44" si="25">IF(AND(SUM(N41:R41)=SUM(Y41:Z41),SUM(S41:X41)=SUM(Y41:Z41)),SUM(N41:R41),"ПЕРЕВІРТЕ ПРАВИЛЬНІСТЬ ДАНИХ")</f>
        <v>0</v>
      </c>
      <c r="N41" s="272"/>
      <c r="O41" s="272"/>
      <c r="P41" s="272"/>
      <c r="Q41" s="272"/>
      <c r="R41" s="273"/>
      <c r="S41" s="292"/>
      <c r="T41" s="293"/>
      <c r="U41" s="293"/>
      <c r="V41" s="294"/>
      <c r="W41" s="294"/>
      <c r="X41" s="295"/>
      <c r="Y41" s="292"/>
      <c r="Z41" s="295"/>
      <c r="AA41" s="296"/>
      <c r="AB41" s="290"/>
      <c r="AC41" s="290"/>
      <c r="AD41" s="290"/>
      <c r="AE41" s="290"/>
      <c r="AF41" s="291"/>
      <c r="AG41" s="296"/>
      <c r="AH41" s="291"/>
      <c r="AI41" s="296"/>
      <c r="AJ41" s="297">
        <f>SUM(AN41:AP41)</f>
        <v>0</v>
      </c>
      <c r="AK41" s="298" t="s">
        <v>77</v>
      </c>
      <c r="AL41" s="299" t="s">
        <v>77</v>
      </c>
      <c r="AM41" s="300" t="s">
        <v>77</v>
      </c>
      <c r="AN41" s="298"/>
      <c r="AO41" s="299"/>
      <c r="AP41" s="300"/>
      <c r="AQ41" s="298" t="s">
        <v>75</v>
      </c>
      <c r="AR41" s="299" t="s">
        <v>75</v>
      </c>
      <c r="AS41" s="299" t="s">
        <v>75</v>
      </c>
      <c r="AT41" s="299" t="s">
        <v>75</v>
      </c>
      <c r="AU41" s="300" t="s">
        <v>75</v>
      </c>
      <c r="AV41" s="301">
        <f t="shared" ref="AV41:AV44" si="26">SUM(AW41:BE41)</f>
        <v>0</v>
      </c>
      <c r="AW41" s="302"/>
      <c r="AX41" s="302"/>
      <c r="AY41" s="302"/>
      <c r="AZ41" s="302"/>
      <c r="BA41" s="302"/>
      <c r="BB41" s="302"/>
      <c r="BC41" s="302"/>
      <c r="BD41" s="302"/>
      <c r="BE41" s="303"/>
    </row>
    <row r="42" spans="1:57" ht="31.2" x14ac:dyDescent="0.3">
      <c r="A42" s="881"/>
      <c r="B42" s="898"/>
      <c r="C42" s="887"/>
      <c r="D42" s="349" t="s">
        <v>78</v>
      </c>
      <c r="E42" s="890"/>
      <c r="F42" s="893"/>
      <c r="G42" s="288">
        <f t="shared" si="24"/>
        <v>0</v>
      </c>
      <c r="H42" s="289">
        <f t="shared" ref="H42:H44" si="27">SUM(I42:L42)</f>
        <v>0</v>
      </c>
      <c r="I42" s="290"/>
      <c r="J42" s="290"/>
      <c r="K42" s="290"/>
      <c r="L42" s="291"/>
      <c r="M42" s="271">
        <f t="shared" si="25"/>
        <v>0</v>
      </c>
      <c r="N42" s="272"/>
      <c r="O42" s="272"/>
      <c r="P42" s="304"/>
      <c r="Q42" s="330"/>
      <c r="R42" s="273"/>
      <c r="S42" s="292"/>
      <c r="T42" s="294"/>
      <c r="U42" s="294"/>
      <c r="V42" s="294"/>
      <c r="W42" s="294"/>
      <c r="X42" s="295"/>
      <c r="Y42" s="292"/>
      <c r="Z42" s="295"/>
      <c r="AA42" s="296"/>
      <c r="AB42" s="290"/>
      <c r="AC42" s="290"/>
      <c r="AD42" s="290"/>
      <c r="AE42" s="290"/>
      <c r="AF42" s="291"/>
      <c r="AG42" s="296"/>
      <c r="AH42" s="291"/>
      <c r="AI42" s="296"/>
      <c r="AJ42" s="297">
        <f>SUM(AK42:AM42)</f>
        <v>0</v>
      </c>
      <c r="AK42" s="298"/>
      <c r="AL42" s="299"/>
      <c r="AM42" s="300"/>
      <c r="AN42" s="298" t="s">
        <v>75</v>
      </c>
      <c r="AO42" s="299" t="s">
        <v>75</v>
      </c>
      <c r="AP42" s="300" t="s">
        <v>75</v>
      </c>
      <c r="AQ42" s="298" t="s">
        <v>75</v>
      </c>
      <c r="AR42" s="299" t="s">
        <v>75</v>
      </c>
      <c r="AS42" s="299" t="s">
        <v>75</v>
      </c>
      <c r="AT42" s="299" t="s">
        <v>75</v>
      </c>
      <c r="AU42" s="300" t="s">
        <v>75</v>
      </c>
      <c r="AV42" s="301">
        <f t="shared" si="26"/>
        <v>0</v>
      </c>
      <c r="AW42" s="302"/>
      <c r="AX42" s="302"/>
      <c r="AY42" s="302"/>
      <c r="AZ42" s="302"/>
      <c r="BA42" s="302"/>
      <c r="BB42" s="302"/>
      <c r="BC42" s="302"/>
      <c r="BD42" s="302"/>
      <c r="BE42" s="303"/>
    </row>
    <row r="43" spans="1:57" ht="31.2" x14ac:dyDescent="0.3">
      <c r="A43" s="881"/>
      <c r="B43" s="898"/>
      <c r="C43" s="887"/>
      <c r="D43" s="349" t="s">
        <v>79</v>
      </c>
      <c r="E43" s="890"/>
      <c r="F43" s="893"/>
      <c r="G43" s="288">
        <f t="shared" si="24"/>
        <v>221</v>
      </c>
      <c r="H43" s="289">
        <f t="shared" si="27"/>
        <v>12</v>
      </c>
      <c r="I43" s="290">
        <v>3</v>
      </c>
      <c r="J43" s="290"/>
      <c r="K43" s="290">
        <v>9</v>
      </c>
      <c r="L43" s="291"/>
      <c r="M43" s="271">
        <f t="shared" si="25"/>
        <v>207</v>
      </c>
      <c r="N43" s="272"/>
      <c r="O43" s="272"/>
      <c r="P43" s="272">
        <v>207</v>
      </c>
      <c r="Q43" s="272"/>
      <c r="R43" s="273"/>
      <c r="S43" s="292"/>
      <c r="T43" s="294"/>
      <c r="U43" s="294"/>
      <c r="V43" s="294"/>
      <c r="W43" s="294"/>
      <c r="X43" s="295">
        <v>207</v>
      </c>
      <c r="Y43" s="292">
        <v>184</v>
      </c>
      <c r="Z43" s="295">
        <v>23</v>
      </c>
      <c r="AA43" s="296"/>
      <c r="AB43" s="290">
        <v>36</v>
      </c>
      <c r="AC43" s="290">
        <v>34</v>
      </c>
      <c r="AD43" s="290"/>
      <c r="AE43" s="290">
        <v>4</v>
      </c>
      <c r="AF43" s="291">
        <v>16</v>
      </c>
      <c r="AG43" s="296">
        <v>39</v>
      </c>
      <c r="AH43" s="291">
        <v>19</v>
      </c>
      <c r="AI43" s="296">
        <v>105</v>
      </c>
      <c r="AJ43" s="297">
        <f>SUM(AQ43:AU43)</f>
        <v>219</v>
      </c>
      <c r="AK43" s="298" t="s">
        <v>77</v>
      </c>
      <c r="AL43" s="299" t="s">
        <v>77</v>
      </c>
      <c r="AM43" s="300" t="s">
        <v>77</v>
      </c>
      <c r="AN43" s="298" t="s">
        <v>75</v>
      </c>
      <c r="AO43" s="299" t="s">
        <v>75</v>
      </c>
      <c r="AP43" s="300" t="s">
        <v>75</v>
      </c>
      <c r="AQ43" s="298">
        <v>3</v>
      </c>
      <c r="AR43" s="299">
        <v>1</v>
      </c>
      <c r="AS43" s="299">
        <v>183</v>
      </c>
      <c r="AT43" s="299">
        <v>25</v>
      </c>
      <c r="AU43" s="300">
        <v>7</v>
      </c>
      <c r="AV43" s="301">
        <f t="shared" si="26"/>
        <v>14</v>
      </c>
      <c r="AW43" s="302"/>
      <c r="AX43" s="302"/>
      <c r="AY43" s="302"/>
      <c r="AZ43" s="302"/>
      <c r="BA43" s="302">
        <v>13</v>
      </c>
      <c r="BB43" s="302"/>
      <c r="BC43" s="302"/>
      <c r="BD43" s="302">
        <v>1</v>
      </c>
      <c r="BE43" s="303"/>
    </row>
    <row r="44" spans="1:57" ht="31.8" thickBot="1" x14ac:dyDescent="0.35">
      <c r="A44" s="881"/>
      <c r="B44" s="899"/>
      <c r="C44" s="896"/>
      <c r="D44" s="350" t="s">
        <v>80</v>
      </c>
      <c r="E44" s="891"/>
      <c r="F44" s="894"/>
      <c r="G44" s="309">
        <f t="shared" si="24"/>
        <v>0</v>
      </c>
      <c r="H44" s="332">
        <f t="shared" si="27"/>
        <v>0</v>
      </c>
      <c r="I44" s="333"/>
      <c r="J44" s="333"/>
      <c r="K44" s="333"/>
      <c r="L44" s="334"/>
      <c r="M44" s="335">
        <f t="shared" si="25"/>
        <v>0</v>
      </c>
      <c r="N44" s="314"/>
      <c r="O44" s="314"/>
      <c r="P44" s="314"/>
      <c r="Q44" s="314"/>
      <c r="R44" s="336"/>
      <c r="S44" s="337"/>
      <c r="T44" s="338"/>
      <c r="U44" s="338"/>
      <c r="V44" s="338"/>
      <c r="W44" s="338"/>
      <c r="X44" s="339"/>
      <c r="Y44" s="337"/>
      <c r="Z44" s="339"/>
      <c r="AA44" s="340"/>
      <c r="AB44" s="333"/>
      <c r="AC44" s="333"/>
      <c r="AD44" s="333"/>
      <c r="AE44" s="333"/>
      <c r="AF44" s="334"/>
      <c r="AG44" s="340"/>
      <c r="AH44" s="334"/>
      <c r="AI44" s="340"/>
      <c r="AJ44" s="341">
        <f>SUM(AQ44:AU44)</f>
        <v>0</v>
      </c>
      <c r="AK44" s="342" t="s">
        <v>75</v>
      </c>
      <c r="AL44" s="343" t="s">
        <v>75</v>
      </c>
      <c r="AM44" s="344" t="s">
        <v>75</v>
      </c>
      <c r="AN44" s="342" t="s">
        <v>75</v>
      </c>
      <c r="AO44" s="343" t="s">
        <v>77</v>
      </c>
      <c r="AP44" s="344" t="s">
        <v>77</v>
      </c>
      <c r="AQ44" s="340"/>
      <c r="AR44" s="333"/>
      <c r="AS44" s="333"/>
      <c r="AT44" s="333"/>
      <c r="AU44" s="334"/>
      <c r="AV44" s="345">
        <f t="shared" si="26"/>
        <v>0</v>
      </c>
      <c r="AW44" s="346"/>
      <c r="AX44" s="346"/>
      <c r="AY44" s="346"/>
      <c r="AZ44" s="346"/>
      <c r="BA44" s="346"/>
      <c r="BB44" s="346"/>
      <c r="BC44" s="346"/>
      <c r="BD44" s="346"/>
      <c r="BE44" s="347"/>
    </row>
    <row r="45" spans="1:57" ht="31.95" customHeight="1" x14ac:dyDescent="0.3">
      <c r="A45" s="881"/>
      <c r="B45" s="897" t="s">
        <v>494</v>
      </c>
      <c r="C45" s="886" t="s">
        <v>495</v>
      </c>
      <c r="D45" s="348" t="s">
        <v>74</v>
      </c>
      <c r="E45" s="889">
        <v>0</v>
      </c>
      <c r="F45" s="892">
        <f>E45-SUM(M45:M49)</f>
        <v>-211</v>
      </c>
      <c r="G45" s="267">
        <f t="shared" si="24"/>
        <v>10</v>
      </c>
      <c r="H45" s="268">
        <f>SUM(I45:L45)</f>
        <v>0</v>
      </c>
      <c r="I45" s="269"/>
      <c r="J45" s="269"/>
      <c r="K45" s="269"/>
      <c r="L45" s="270"/>
      <c r="M45" s="327">
        <f t="shared" ref="M45:M54" si="28">IF(AND(SUM(N45:R45)=SUM(Y45:Z45),SUM(S45:X45)=SUM(Y45:Z45)),SUM(N45:R45),"ПЕРЕВІРТЕ ПРАВИЛЬНІСТЬ ДАНИХ")</f>
        <v>7</v>
      </c>
      <c r="N45" s="328"/>
      <c r="O45" s="328"/>
      <c r="P45" s="328">
        <v>7</v>
      </c>
      <c r="Q45" s="328"/>
      <c r="R45" s="329"/>
      <c r="S45" s="274"/>
      <c r="T45" s="275"/>
      <c r="U45" s="275"/>
      <c r="V45" s="276">
        <v>7</v>
      </c>
      <c r="W45" s="275"/>
      <c r="X45" s="277"/>
      <c r="Y45" s="274">
        <v>7</v>
      </c>
      <c r="Z45" s="277"/>
      <c r="AA45" s="278"/>
      <c r="AB45" s="269">
        <v>1</v>
      </c>
      <c r="AC45" s="269">
        <v>1</v>
      </c>
      <c r="AD45" s="269"/>
      <c r="AE45" s="269">
        <v>3</v>
      </c>
      <c r="AF45" s="270"/>
      <c r="AG45" s="278">
        <v>38.799999999999997</v>
      </c>
      <c r="AH45" s="270">
        <v>12.4</v>
      </c>
      <c r="AI45" s="278">
        <v>8</v>
      </c>
      <c r="AJ45" s="279">
        <f>SUM(AN45:AP45)</f>
        <v>7</v>
      </c>
      <c r="AK45" s="280" t="s">
        <v>75</v>
      </c>
      <c r="AL45" s="281" t="s">
        <v>75</v>
      </c>
      <c r="AM45" s="282" t="s">
        <v>75</v>
      </c>
      <c r="AN45" s="278"/>
      <c r="AO45" s="269">
        <v>7</v>
      </c>
      <c r="AP45" s="270"/>
      <c r="AQ45" s="280" t="s">
        <v>75</v>
      </c>
      <c r="AR45" s="281" t="s">
        <v>75</v>
      </c>
      <c r="AS45" s="281" t="s">
        <v>75</v>
      </c>
      <c r="AT45" s="281" t="s">
        <v>75</v>
      </c>
      <c r="AU45" s="282" t="s">
        <v>75</v>
      </c>
      <c r="AV45" s="283">
        <f>SUM(AW45:BE45)</f>
        <v>3</v>
      </c>
      <c r="AW45" s="284"/>
      <c r="AX45" s="284"/>
      <c r="AY45" s="284"/>
      <c r="AZ45" s="284"/>
      <c r="BA45" s="284"/>
      <c r="BB45" s="284"/>
      <c r="BC45" s="284"/>
      <c r="BD45" s="284"/>
      <c r="BE45" s="285">
        <v>3</v>
      </c>
    </row>
    <row r="46" spans="1:57" ht="46.8" x14ac:dyDescent="0.3">
      <c r="A46" s="881"/>
      <c r="B46" s="898"/>
      <c r="C46" s="887"/>
      <c r="D46" s="349" t="s">
        <v>76</v>
      </c>
      <c r="E46" s="890"/>
      <c r="F46" s="893"/>
      <c r="G46" s="288">
        <f t="shared" si="24"/>
        <v>0</v>
      </c>
      <c r="H46" s="289">
        <f>SUM(I46:L46)</f>
        <v>0</v>
      </c>
      <c r="I46" s="290"/>
      <c r="J46" s="290"/>
      <c r="K46" s="290"/>
      <c r="L46" s="291"/>
      <c r="M46" s="271">
        <f t="shared" si="28"/>
        <v>0</v>
      </c>
      <c r="N46" s="272"/>
      <c r="O46" s="272"/>
      <c r="P46" s="272"/>
      <c r="Q46" s="272"/>
      <c r="R46" s="273"/>
      <c r="S46" s="292"/>
      <c r="T46" s="293"/>
      <c r="U46" s="293"/>
      <c r="V46" s="294"/>
      <c r="W46" s="294"/>
      <c r="X46" s="295"/>
      <c r="Y46" s="292"/>
      <c r="Z46" s="295"/>
      <c r="AA46" s="296"/>
      <c r="AB46" s="290"/>
      <c r="AC46" s="290"/>
      <c r="AD46" s="290"/>
      <c r="AE46" s="290"/>
      <c r="AF46" s="291"/>
      <c r="AG46" s="296"/>
      <c r="AH46" s="291"/>
      <c r="AI46" s="296"/>
      <c r="AJ46" s="297">
        <f>SUM(AN46:AP46)</f>
        <v>0</v>
      </c>
      <c r="AK46" s="298" t="s">
        <v>77</v>
      </c>
      <c r="AL46" s="299" t="s">
        <v>77</v>
      </c>
      <c r="AM46" s="300" t="s">
        <v>77</v>
      </c>
      <c r="AN46" s="298"/>
      <c r="AO46" s="299"/>
      <c r="AP46" s="300"/>
      <c r="AQ46" s="298" t="s">
        <v>75</v>
      </c>
      <c r="AR46" s="299" t="s">
        <v>75</v>
      </c>
      <c r="AS46" s="299" t="s">
        <v>75</v>
      </c>
      <c r="AT46" s="299" t="s">
        <v>75</v>
      </c>
      <c r="AU46" s="300" t="s">
        <v>75</v>
      </c>
      <c r="AV46" s="301">
        <f t="shared" ref="AV46:AV54" si="29">SUM(AW46:BE46)</f>
        <v>0</v>
      </c>
      <c r="AW46" s="302"/>
      <c r="AX46" s="302"/>
      <c r="AY46" s="302"/>
      <c r="AZ46" s="302"/>
      <c r="BA46" s="302"/>
      <c r="BB46" s="302"/>
      <c r="BC46" s="302"/>
      <c r="BD46" s="302"/>
      <c r="BE46" s="303"/>
    </row>
    <row r="47" spans="1:57" ht="31.2" x14ac:dyDescent="0.3">
      <c r="A47" s="881"/>
      <c r="B47" s="898"/>
      <c r="C47" s="887"/>
      <c r="D47" s="349" t="s">
        <v>78</v>
      </c>
      <c r="E47" s="890"/>
      <c r="F47" s="893"/>
      <c r="G47" s="288">
        <f t="shared" si="24"/>
        <v>0</v>
      </c>
      <c r="H47" s="289">
        <f t="shared" ref="H47:H49" si="30">SUM(I47:L47)</f>
        <v>0</v>
      </c>
      <c r="I47" s="290"/>
      <c r="J47" s="290"/>
      <c r="K47" s="290"/>
      <c r="L47" s="291"/>
      <c r="M47" s="271">
        <f t="shared" si="28"/>
        <v>0</v>
      </c>
      <c r="N47" s="272"/>
      <c r="O47" s="272"/>
      <c r="P47" s="304"/>
      <c r="Q47" s="330"/>
      <c r="R47" s="273"/>
      <c r="S47" s="292"/>
      <c r="T47" s="294"/>
      <c r="U47" s="294"/>
      <c r="V47" s="294"/>
      <c r="W47" s="294"/>
      <c r="X47" s="295"/>
      <c r="Y47" s="292"/>
      <c r="Z47" s="295"/>
      <c r="AA47" s="296"/>
      <c r="AB47" s="290"/>
      <c r="AC47" s="290"/>
      <c r="AD47" s="290"/>
      <c r="AE47" s="290"/>
      <c r="AF47" s="291"/>
      <c r="AG47" s="296"/>
      <c r="AH47" s="291"/>
      <c r="AI47" s="296"/>
      <c r="AJ47" s="297">
        <f>SUM(AK47:AM47)</f>
        <v>0</v>
      </c>
      <c r="AK47" s="298"/>
      <c r="AL47" s="299"/>
      <c r="AM47" s="300"/>
      <c r="AN47" s="298" t="s">
        <v>75</v>
      </c>
      <c r="AO47" s="299" t="s">
        <v>75</v>
      </c>
      <c r="AP47" s="300" t="s">
        <v>75</v>
      </c>
      <c r="AQ47" s="298" t="s">
        <v>75</v>
      </c>
      <c r="AR47" s="299" t="s">
        <v>75</v>
      </c>
      <c r="AS47" s="299" t="s">
        <v>75</v>
      </c>
      <c r="AT47" s="299" t="s">
        <v>75</v>
      </c>
      <c r="AU47" s="300" t="s">
        <v>75</v>
      </c>
      <c r="AV47" s="301">
        <f t="shared" si="29"/>
        <v>0</v>
      </c>
      <c r="AW47" s="302"/>
      <c r="AX47" s="302"/>
      <c r="AY47" s="302"/>
      <c r="AZ47" s="302"/>
      <c r="BA47" s="302"/>
      <c r="BB47" s="302"/>
      <c r="BC47" s="302"/>
      <c r="BD47" s="302"/>
      <c r="BE47" s="303"/>
    </row>
    <row r="48" spans="1:57" ht="31.2" x14ac:dyDescent="0.3">
      <c r="A48" s="881"/>
      <c r="B48" s="898"/>
      <c r="C48" s="887"/>
      <c r="D48" s="349" t="s">
        <v>79</v>
      </c>
      <c r="E48" s="890"/>
      <c r="F48" s="893"/>
      <c r="G48" s="288">
        <f t="shared" si="24"/>
        <v>228</v>
      </c>
      <c r="H48" s="289">
        <f t="shared" si="30"/>
        <v>18</v>
      </c>
      <c r="I48" s="290">
        <v>18</v>
      </c>
      <c r="J48" s="290"/>
      <c r="K48" s="290"/>
      <c r="L48" s="291"/>
      <c r="M48" s="271">
        <f t="shared" si="28"/>
        <v>204</v>
      </c>
      <c r="N48" s="272"/>
      <c r="O48" s="272"/>
      <c r="P48" s="272">
        <v>204</v>
      </c>
      <c r="Q48" s="272"/>
      <c r="R48" s="273"/>
      <c r="S48" s="292"/>
      <c r="T48" s="294"/>
      <c r="U48" s="294"/>
      <c r="V48" s="294">
        <v>181</v>
      </c>
      <c r="W48" s="294"/>
      <c r="X48" s="295">
        <v>23</v>
      </c>
      <c r="Y48" s="292">
        <v>190</v>
      </c>
      <c r="Z48" s="295">
        <v>14</v>
      </c>
      <c r="AA48" s="296"/>
      <c r="AB48" s="290">
        <v>34</v>
      </c>
      <c r="AC48" s="290">
        <v>34</v>
      </c>
      <c r="AD48" s="290">
        <v>15</v>
      </c>
      <c r="AE48" s="290">
        <v>93</v>
      </c>
      <c r="AF48" s="291"/>
      <c r="AG48" s="296">
        <v>39.200000000000003</v>
      </c>
      <c r="AH48" s="291">
        <v>16.8</v>
      </c>
      <c r="AI48" s="296">
        <v>100</v>
      </c>
      <c r="AJ48" s="297">
        <f>SUM(AQ48:AU48)</f>
        <v>181</v>
      </c>
      <c r="AK48" s="298" t="s">
        <v>77</v>
      </c>
      <c r="AL48" s="299" t="s">
        <v>77</v>
      </c>
      <c r="AM48" s="300" t="s">
        <v>77</v>
      </c>
      <c r="AN48" s="298" t="s">
        <v>75</v>
      </c>
      <c r="AO48" s="299" t="s">
        <v>75</v>
      </c>
      <c r="AP48" s="300" t="s">
        <v>75</v>
      </c>
      <c r="AQ48" s="298"/>
      <c r="AR48" s="299"/>
      <c r="AS48" s="299">
        <v>152</v>
      </c>
      <c r="AT48" s="299">
        <v>21</v>
      </c>
      <c r="AU48" s="300">
        <v>8</v>
      </c>
      <c r="AV48" s="301">
        <f t="shared" si="29"/>
        <v>24</v>
      </c>
      <c r="AW48" s="302"/>
      <c r="AX48" s="302"/>
      <c r="AY48" s="302">
        <v>1</v>
      </c>
      <c r="AZ48" s="302">
        <v>1</v>
      </c>
      <c r="BA48" s="302">
        <v>22</v>
      </c>
      <c r="BB48" s="302"/>
      <c r="BC48" s="302"/>
      <c r="BD48" s="302"/>
      <c r="BE48" s="303"/>
    </row>
    <row r="49" spans="1:57" ht="31.8" thickBot="1" x14ac:dyDescent="0.35">
      <c r="A49" s="881"/>
      <c r="B49" s="899"/>
      <c r="C49" s="896"/>
      <c r="D49" s="350" t="s">
        <v>80</v>
      </c>
      <c r="E49" s="891"/>
      <c r="F49" s="894"/>
      <c r="G49" s="309">
        <f t="shared" si="24"/>
        <v>0</v>
      </c>
      <c r="H49" s="332">
        <f t="shared" si="30"/>
        <v>0</v>
      </c>
      <c r="I49" s="333"/>
      <c r="J49" s="333"/>
      <c r="K49" s="333"/>
      <c r="L49" s="334"/>
      <c r="M49" s="335">
        <f t="shared" si="28"/>
        <v>0</v>
      </c>
      <c r="N49" s="314"/>
      <c r="O49" s="314"/>
      <c r="P49" s="314"/>
      <c r="Q49" s="314"/>
      <c r="R49" s="336"/>
      <c r="S49" s="337"/>
      <c r="T49" s="338"/>
      <c r="U49" s="338"/>
      <c r="V49" s="338"/>
      <c r="W49" s="338"/>
      <c r="X49" s="339"/>
      <c r="Y49" s="337"/>
      <c r="Z49" s="339"/>
      <c r="AA49" s="340"/>
      <c r="AB49" s="333"/>
      <c r="AC49" s="333"/>
      <c r="AD49" s="333"/>
      <c r="AE49" s="333"/>
      <c r="AF49" s="334"/>
      <c r="AG49" s="340"/>
      <c r="AH49" s="334"/>
      <c r="AI49" s="340"/>
      <c r="AJ49" s="341">
        <f>SUM(AQ49:AU49)</f>
        <v>0</v>
      </c>
      <c r="AK49" s="342" t="s">
        <v>75</v>
      </c>
      <c r="AL49" s="343" t="s">
        <v>75</v>
      </c>
      <c r="AM49" s="344" t="s">
        <v>75</v>
      </c>
      <c r="AN49" s="342" t="s">
        <v>75</v>
      </c>
      <c r="AO49" s="343" t="s">
        <v>77</v>
      </c>
      <c r="AP49" s="344" t="s">
        <v>77</v>
      </c>
      <c r="AQ49" s="340"/>
      <c r="AR49" s="333"/>
      <c r="AS49" s="333"/>
      <c r="AT49" s="333"/>
      <c r="AU49" s="334"/>
      <c r="AV49" s="345">
        <f t="shared" si="29"/>
        <v>0</v>
      </c>
      <c r="AW49" s="346"/>
      <c r="AX49" s="346"/>
      <c r="AY49" s="346"/>
      <c r="AZ49" s="346"/>
      <c r="BA49" s="346"/>
      <c r="BB49" s="346"/>
      <c r="BC49" s="346"/>
      <c r="BD49" s="346"/>
      <c r="BE49" s="347"/>
    </row>
    <row r="50" spans="1:57" ht="31.95" customHeight="1" x14ac:dyDescent="0.3">
      <c r="A50" s="881"/>
      <c r="B50" s="897" t="s">
        <v>496</v>
      </c>
      <c r="C50" s="886" t="s">
        <v>497</v>
      </c>
      <c r="D50" s="348" t="s">
        <v>74</v>
      </c>
      <c r="E50" s="889">
        <v>0</v>
      </c>
      <c r="F50" s="892">
        <f>E50-SUM(M50:M54)</f>
        <v>-301</v>
      </c>
      <c r="G50" s="267">
        <f>SUM(M50,AV50)</f>
        <v>45</v>
      </c>
      <c r="H50" s="268">
        <f>SUM(I50:L50)</f>
        <v>2</v>
      </c>
      <c r="I50" s="269">
        <v>2</v>
      </c>
      <c r="J50" s="269"/>
      <c r="K50" s="269"/>
      <c r="L50" s="270"/>
      <c r="M50" s="327">
        <f t="shared" si="28"/>
        <v>43</v>
      </c>
      <c r="N50" s="328"/>
      <c r="O50" s="328"/>
      <c r="P50" s="328">
        <v>43</v>
      </c>
      <c r="Q50" s="328"/>
      <c r="R50" s="329"/>
      <c r="S50" s="274"/>
      <c r="T50" s="275"/>
      <c r="U50" s="275"/>
      <c r="V50" s="276">
        <v>42</v>
      </c>
      <c r="W50" s="275"/>
      <c r="X50" s="277">
        <v>1</v>
      </c>
      <c r="Y50" s="274">
        <v>38</v>
      </c>
      <c r="Z50" s="277">
        <v>5</v>
      </c>
      <c r="AA50" s="278"/>
      <c r="AB50" s="269">
        <v>10</v>
      </c>
      <c r="AC50" s="269">
        <v>19</v>
      </c>
      <c r="AD50" s="269"/>
      <c r="AE50" s="269"/>
      <c r="AF50" s="270"/>
      <c r="AG50" s="278">
        <v>36</v>
      </c>
      <c r="AH50" s="270">
        <v>14</v>
      </c>
      <c r="AI50" s="278">
        <v>11</v>
      </c>
      <c r="AJ50" s="279">
        <f>SUM(AN50:AP50)</f>
        <v>43</v>
      </c>
      <c r="AK50" s="280" t="s">
        <v>75</v>
      </c>
      <c r="AL50" s="281" t="s">
        <v>75</v>
      </c>
      <c r="AM50" s="282" t="s">
        <v>75</v>
      </c>
      <c r="AN50" s="278">
        <v>5</v>
      </c>
      <c r="AO50" s="269">
        <v>38</v>
      </c>
      <c r="AP50" s="270"/>
      <c r="AQ50" s="280" t="s">
        <v>75</v>
      </c>
      <c r="AR50" s="281" t="s">
        <v>75</v>
      </c>
      <c r="AS50" s="281" t="s">
        <v>75</v>
      </c>
      <c r="AT50" s="281" t="s">
        <v>75</v>
      </c>
      <c r="AU50" s="282" t="s">
        <v>75</v>
      </c>
      <c r="AV50" s="283">
        <f t="shared" si="29"/>
        <v>2</v>
      </c>
      <c r="AW50" s="284"/>
      <c r="AX50" s="284"/>
      <c r="AY50" s="284"/>
      <c r="AZ50" s="284"/>
      <c r="BA50" s="284">
        <v>2</v>
      </c>
      <c r="BB50" s="284"/>
      <c r="BC50" s="284"/>
      <c r="BD50" s="284"/>
      <c r="BE50" s="285"/>
    </row>
    <row r="51" spans="1:57" ht="46.8" x14ac:dyDescent="0.3">
      <c r="A51" s="881"/>
      <c r="B51" s="898"/>
      <c r="C51" s="887"/>
      <c r="D51" s="349" t="s">
        <v>76</v>
      </c>
      <c r="E51" s="890"/>
      <c r="F51" s="893"/>
      <c r="G51" s="288">
        <f t="shared" ref="G51:G54" si="31">SUM(M51,AV51)</f>
        <v>0</v>
      </c>
      <c r="H51" s="289">
        <f t="shared" ref="H51:H54" si="32">SUM(I51:L51)</f>
        <v>0</v>
      </c>
      <c r="I51" s="290"/>
      <c r="J51" s="290"/>
      <c r="K51" s="290"/>
      <c r="L51" s="291"/>
      <c r="M51" s="271">
        <f t="shared" si="28"/>
        <v>0</v>
      </c>
      <c r="N51" s="272"/>
      <c r="O51" s="272"/>
      <c r="P51" s="272"/>
      <c r="Q51" s="272"/>
      <c r="R51" s="273"/>
      <c r="S51" s="292"/>
      <c r="T51" s="293"/>
      <c r="U51" s="293"/>
      <c r="V51" s="294"/>
      <c r="W51" s="294"/>
      <c r="X51" s="295"/>
      <c r="Y51" s="292"/>
      <c r="Z51" s="295"/>
      <c r="AA51" s="296"/>
      <c r="AB51" s="290"/>
      <c r="AC51" s="290"/>
      <c r="AD51" s="290"/>
      <c r="AE51" s="290"/>
      <c r="AF51" s="291"/>
      <c r="AG51" s="296"/>
      <c r="AH51" s="291"/>
      <c r="AI51" s="296"/>
      <c r="AJ51" s="297">
        <f>SUM(AN51:AP51)</f>
        <v>0</v>
      </c>
      <c r="AK51" s="298" t="s">
        <v>77</v>
      </c>
      <c r="AL51" s="299" t="s">
        <v>77</v>
      </c>
      <c r="AM51" s="300" t="s">
        <v>77</v>
      </c>
      <c r="AN51" s="298"/>
      <c r="AO51" s="299"/>
      <c r="AP51" s="300"/>
      <c r="AQ51" s="298" t="s">
        <v>75</v>
      </c>
      <c r="AR51" s="299" t="s">
        <v>75</v>
      </c>
      <c r="AS51" s="299" t="s">
        <v>75</v>
      </c>
      <c r="AT51" s="299" t="s">
        <v>75</v>
      </c>
      <c r="AU51" s="300" t="s">
        <v>75</v>
      </c>
      <c r="AV51" s="301">
        <f t="shared" si="29"/>
        <v>0</v>
      </c>
      <c r="AW51" s="302"/>
      <c r="AX51" s="302"/>
      <c r="AY51" s="302"/>
      <c r="AZ51" s="302"/>
      <c r="BA51" s="302"/>
      <c r="BB51" s="302"/>
      <c r="BC51" s="302"/>
      <c r="BD51" s="302"/>
      <c r="BE51" s="303"/>
    </row>
    <row r="52" spans="1:57" ht="31.2" x14ac:dyDescent="0.3">
      <c r="A52" s="881"/>
      <c r="B52" s="898"/>
      <c r="C52" s="887"/>
      <c r="D52" s="349" t="s">
        <v>78</v>
      </c>
      <c r="E52" s="890"/>
      <c r="F52" s="893"/>
      <c r="G52" s="288">
        <f t="shared" si="31"/>
        <v>0</v>
      </c>
      <c r="H52" s="289">
        <f t="shared" si="32"/>
        <v>0</v>
      </c>
      <c r="I52" s="290"/>
      <c r="J52" s="290"/>
      <c r="K52" s="290"/>
      <c r="L52" s="291"/>
      <c r="M52" s="271">
        <f t="shared" si="28"/>
        <v>0</v>
      </c>
      <c r="N52" s="272"/>
      <c r="O52" s="272"/>
      <c r="P52" s="304"/>
      <c r="Q52" s="330"/>
      <c r="R52" s="273"/>
      <c r="S52" s="292"/>
      <c r="T52" s="294"/>
      <c r="U52" s="294"/>
      <c r="V52" s="294"/>
      <c r="W52" s="294"/>
      <c r="X52" s="295"/>
      <c r="Y52" s="292"/>
      <c r="Z52" s="295"/>
      <c r="AA52" s="296"/>
      <c r="AB52" s="290"/>
      <c r="AC52" s="290"/>
      <c r="AD52" s="290"/>
      <c r="AE52" s="290"/>
      <c r="AF52" s="291"/>
      <c r="AG52" s="296"/>
      <c r="AH52" s="291"/>
      <c r="AI52" s="296"/>
      <c r="AJ52" s="297">
        <f>SUM(AK52:AM52)</f>
        <v>0</v>
      </c>
      <c r="AK52" s="298"/>
      <c r="AL52" s="299"/>
      <c r="AM52" s="300"/>
      <c r="AN52" s="298" t="s">
        <v>75</v>
      </c>
      <c r="AO52" s="299" t="s">
        <v>75</v>
      </c>
      <c r="AP52" s="300" t="s">
        <v>75</v>
      </c>
      <c r="AQ52" s="298" t="s">
        <v>75</v>
      </c>
      <c r="AR52" s="299" t="s">
        <v>75</v>
      </c>
      <c r="AS52" s="299" t="s">
        <v>75</v>
      </c>
      <c r="AT52" s="299" t="s">
        <v>75</v>
      </c>
      <c r="AU52" s="300" t="s">
        <v>75</v>
      </c>
      <c r="AV52" s="301">
        <f t="shared" si="29"/>
        <v>0</v>
      </c>
      <c r="AW52" s="302"/>
      <c r="AX52" s="302"/>
      <c r="AY52" s="302"/>
      <c r="AZ52" s="302"/>
      <c r="BA52" s="302"/>
      <c r="BB52" s="302"/>
      <c r="BC52" s="302"/>
      <c r="BD52" s="302"/>
      <c r="BE52" s="303"/>
    </row>
    <row r="53" spans="1:57" ht="26.4" customHeight="1" x14ac:dyDescent="0.3">
      <c r="A53" s="881"/>
      <c r="B53" s="898"/>
      <c r="C53" s="887"/>
      <c r="D53" s="349" t="s">
        <v>79</v>
      </c>
      <c r="E53" s="890"/>
      <c r="F53" s="893"/>
      <c r="G53" s="288">
        <f t="shared" si="31"/>
        <v>268</v>
      </c>
      <c r="H53" s="289">
        <f t="shared" si="32"/>
        <v>6</v>
      </c>
      <c r="I53" s="290">
        <v>6</v>
      </c>
      <c r="J53" s="290"/>
      <c r="K53" s="290"/>
      <c r="L53" s="291"/>
      <c r="M53" s="271">
        <f t="shared" si="28"/>
        <v>258</v>
      </c>
      <c r="N53" s="272"/>
      <c r="O53" s="272"/>
      <c r="P53" s="272">
        <v>258</v>
      </c>
      <c r="Q53" s="272"/>
      <c r="R53" s="273"/>
      <c r="S53" s="292"/>
      <c r="T53" s="294"/>
      <c r="U53" s="294"/>
      <c r="V53" s="294">
        <v>258</v>
      </c>
      <c r="W53" s="294"/>
      <c r="X53" s="295"/>
      <c r="Y53" s="292">
        <v>223</v>
      </c>
      <c r="Z53" s="295">
        <v>35</v>
      </c>
      <c r="AA53" s="296"/>
      <c r="AB53" s="290">
        <v>39</v>
      </c>
      <c r="AC53" s="290">
        <v>39</v>
      </c>
      <c r="AD53" s="290"/>
      <c r="AE53" s="290"/>
      <c r="AF53" s="291"/>
      <c r="AG53" s="296">
        <v>39</v>
      </c>
      <c r="AH53" s="291">
        <v>17</v>
      </c>
      <c r="AI53" s="296">
        <v>150</v>
      </c>
      <c r="AJ53" s="297">
        <f>SUM(AQ53:AU53)</f>
        <v>258</v>
      </c>
      <c r="AK53" s="298" t="s">
        <v>77</v>
      </c>
      <c r="AL53" s="299" t="s">
        <v>77</v>
      </c>
      <c r="AM53" s="300" t="s">
        <v>77</v>
      </c>
      <c r="AN53" s="298" t="s">
        <v>75</v>
      </c>
      <c r="AO53" s="299" t="s">
        <v>75</v>
      </c>
      <c r="AP53" s="300" t="s">
        <v>75</v>
      </c>
      <c r="AQ53" s="298">
        <v>7</v>
      </c>
      <c r="AR53" s="299">
        <v>5</v>
      </c>
      <c r="AS53" s="299">
        <v>92</v>
      </c>
      <c r="AT53" s="299">
        <v>88</v>
      </c>
      <c r="AU53" s="300">
        <v>66</v>
      </c>
      <c r="AV53" s="301">
        <f t="shared" si="29"/>
        <v>10</v>
      </c>
      <c r="AW53" s="302"/>
      <c r="AX53" s="302"/>
      <c r="AY53" s="302"/>
      <c r="AZ53" s="302"/>
      <c r="BA53" s="302">
        <v>9</v>
      </c>
      <c r="BB53" s="302"/>
      <c r="BC53" s="302"/>
      <c r="BD53" s="302"/>
      <c r="BE53" s="303">
        <v>1</v>
      </c>
    </row>
    <row r="54" spans="1:57" ht="31.8" thickBot="1" x14ac:dyDescent="0.35">
      <c r="A54" s="881"/>
      <c r="B54" s="899"/>
      <c r="C54" s="896"/>
      <c r="D54" s="350" t="s">
        <v>80</v>
      </c>
      <c r="E54" s="891"/>
      <c r="F54" s="894"/>
      <c r="G54" s="309">
        <f t="shared" si="31"/>
        <v>0</v>
      </c>
      <c r="H54" s="332">
        <f t="shared" si="32"/>
        <v>0</v>
      </c>
      <c r="I54" s="333"/>
      <c r="J54" s="333"/>
      <c r="K54" s="333"/>
      <c r="L54" s="334"/>
      <c r="M54" s="335">
        <f t="shared" si="28"/>
        <v>0</v>
      </c>
      <c r="N54" s="314"/>
      <c r="O54" s="314"/>
      <c r="P54" s="314"/>
      <c r="Q54" s="314"/>
      <c r="R54" s="336"/>
      <c r="S54" s="337"/>
      <c r="T54" s="338"/>
      <c r="U54" s="338"/>
      <c r="V54" s="338"/>
      <c r="W54" s="338"/>
      <c r="X54" s="339"/>
      <c r="Y54" s="337"/>
      <c r="Z54" s="339"/>
      <c r="AA54" s="340"/>
      <c r="AB54" s="333"/>
      <c r="AC54" s="333"/>
      <c r="AD54" s="333"/>
      <c r="AE54" s="333"/>
      <c r="AF54" s="334"/>
      <c r="AG54" s="340"/>
      <c r="AH54" s="334"/>
      <c r="AI54" s="340"/>
      <c r="AJ54" s="341">
        <f>SUM(AQ54:AU54)</f>
        <v>0</v>
      </c>
      <c r="AK54" s="342" t="s">
        <v>75</v>
      </c>
      <c r="AL54" s="343" t="s">
        <v>75</v>
      </c>
      <c r="AM54" s="344" t="s">
        <v>75</v>
      </c>
      <c r="AN54" s="342" t="s">
        <v>75</v>
      </c>
      <c r="AO54" s="343" t="s">
        <v>77</v>
      </c>
      <c r="AP54" s="344" t="s">
        <v>77</v>
      </c>
      <c r="AQ54" s="340"/>
      <c r="AR54" s="333"/>
      <c r="AS54" s="333"/>
      <c r="AT54" s="333"/>
      <c r="AU54" s="334"/>
      <c r="AV54" s="345">
        <f t="shared" si="29"/>
        <v>0</v>
      </c>
      <c r="AW54" s="346"/>
      <c r="AX54" s="346"/>
      <c r="AY54" s="346"/>
      <c r="AZ54" s="346"/>
      <c r="BA54" s="346"/>
      <c r="BB54" s="346"/>
      <c r="BC54" s="346"/>
      <c r="BD54" s="346"/>
      <c r="BE54" s="347"/>
    </row>
    <row r="55" spans="1:57" ht="31.95" customHeight="1" x14ac:dyDescent="0.3">
      <c r="A55" s="881"/>
      <c r="B55" s="897" t="s">
        <v>498</v>
      </c>
      <c r="C55" s="886" t="s">
        <v>499</v>
      </c>
      <c r="D55" s="348" t="s">
        <v>74</v>
      </c>
      <c r="E55" s="889">
        <v>0</v>
      </c>
      <c r="F55" s="892">
        <f>E55-SUM(M55:M59)</f>
        <v>-214</v>
      </c>
      <c r="G55" s="267">
        <f>SUM(M55,AV55)</f>
        <v>16</v>
      </c>
      <c r="H55" s="268">
        <f>SUM(I55:L55)</f>
        <v>0</v>
      </c>
      <c r="I55" s="269"/>
      <c r="J55" s="269"/>
      <c r="K55" s="269"/>
      <c r="L55" s="270"/>
      <c r="M55" s="327">
        <f>IF(AND(SUM(N55:R55)=SUM(Y55:Z55),SUM(S55:X55)=SUM(Y55:Z55)),SUM(N55:R55),"ПЕРЕВІРТЕ ПРАВИЛЬНІСТЬ ДАНИХ")</f>
        <v>16</v>
      </c>
      <c r="N55" s="328"/>
      <c r="O55" s="328"/>
      <c r="P55" s="328">
        <v>16</v>
      </c>
      <c r="Q55" s="328"/>
      <c r="R55" s="329"/>
      <c r="S55" s="274"/>
      <c r="T55" s="275"/>
      <c r="U55" s="275"/>
      <c r="V55" s="276"/>
      <c r="W55" s="275"/>
      <c r="X55" s="277">
        <v>16</v>
      </c>
      <c r="Y55" s="274">
        <v>12</v>
      </c>
      <c r="Z55" s="277">
        <v>4</v>
      </c>
      <c r="AA55" s="278"/>
      <c r="AB55" s="269">
        <v>6</v>
      </c>
      <c r="AC55" s="269">
        <v>6</v>
      </c>
      <c r="AD55" s="269">
        <v>2</v>
      </c>
      <c r="AE55" s="269">
        <v>4</v>
      </c>
      <c r="AF55" s="270">
        <v>1</v>
      </c>
      <c r="AG55" s="278">
        <v>41.1</v>
      </c>
      <c r="AH55" s="270">
        <v>15.2</v>
      </c>
      <c r="AI55" s="278">
        <v>10</v>
      </c>
      <c r="AJ55" s="279">
        <f>SUM(AN55:AP55)</f>
        <v>16</v>
      </c>
      <c r="AK55" s="280" t="s">
        <v>75</v>
      </c>
      <c r="AL55" s="281" t="s">
        <v>75</v>
      </c>
      <c r="AM55" s="282" t="s">
        <v>75</v>
      </c>
      <c r="AN55" s="278"/>
      <c r="AO55" s="269">
        <v>16</v>
      </c>
      <c r="AP55" s="270"/>
      <c r="AQ55" s="280" t="s">
        <v>75</v>
      </c>
      <c r="AR55" s="281" t="s">
        <v>75</v>
      </c>
      <c r="AS55" s="281" t="s">
        <v>75</v>
      </c>
      <c r="AT55" s="281" t="s">
        <v>75</v>
      </c>
      <c r="AU55" s="282" t="s">
        <v>75</v>
      </c>
      <c r="AV55" s="283">
        <f>SUM(AW55:BE55)</f>
        <v>0</v>
      </c>
      <c r="AW55" s="284"/>
      <c r="AX55" s="284"/>
      <c r="AY55" s="284"/>
      <c r="AZ55" s="284"/>
      <c r="BA55" s="284"/>
      <c r="BB55" s="284"/>
      <c r="BC55" s="284"/>
      <c r="BD55" s="284"/>
      <c r="BE55" s="285"/>
    </row>
    <row r="56" spans="1:57" ht="46.8" x14ac:dyDescent="0.3">
      <c r="A56" s="881"/>
      <c r="B56" s="898"/>
      <c r="C56" s="887"/>
      <c r="D56" s="349" t="s">
        <v>76</v>
      </c>
      <c r="E56" s="890"/>
      <c r="F56" s="893"/>
      <c r="G56" s="288">
        <f t="shared" ref="G56:G59" si="33">SUM(M56,AV56)</f>
        <v>0</v>
      </c>
      <c r="H56" s="289">
        <f>SUM(I56:L56)</f>
        <v>0</v>
      </c>
      <c r="I56" s="290"/>
      <c r="J56" s="290"/>
      <c r="K56" s="290"/>
      <c r="L56" s="291"/>
      <c r="M56" s="271">
        <f t="shared" ref="M56:M59" si="34">IF(AND(SUM(N56:R56)=SUM(Y56:Z56),SUM(S56:X56)=SUM(Y56:Z56)),SUM(N56:R56),"ПЕРЕВІРТЕ ПРАВИЛЬНІСТЬ ДАНИХ")</f>
        <v>0</v>
      </c>
      <c r="N56" s="272"/>
      <c r="O56" s="272"/>
      <c r="P56" s="272"/>
      <c r="Q56" s="272"/>
      <c r="R56" s="273"/>
      <c r="S56" s="292"/>
      <c r="T56" s="293"/>
      <c r="U56" s="293"/>
      <c r="V56" s="294"/>
      <c r="W56" s="294"/>
      <c r="X56" s="295"/>
      <c r="Y56" s="292"/>
      <c r="Z56" s="295"/>
      <c r="AA56" s="296"/>
      <c r="AB56" s="290"/>
      <c r="AC56" s="290"/>
      <c r="AD56" s="290"/>
      <c r="AE56" s="290"/>
      <c r="AF56" s="291"/>
      <c r="AG56" s="296"/>
      <c r="AH56" s="291"/>
      <c r="AI56" s="296"/>
      <c r="AJ56" s="297">
        <f>SUM(AN56:AP56)</f>
        <v>0</v>
      </c>
      <c r="AK56" s="298" t="s">
        <v>77</v>
      </c>
      <c r="AL56" s="299" t="s">
        <v>77</v>
      </c>
      <c r="AM56" s="300" t="s">
        <v>77</v>
      </c>
      <c r="AN56" s="298"/>
      <c r="AO56" s="299"/>
      <c r="AP56" s="300"/>
      <c r="AQ56" s="298" t="s">
        <v>75</v>
      </c>
      <c r="AR56" s="299" t="s">
        <v>75</v>
      </c>
      <c r="AS56" s="299" t="s">
        <v>75</v>
      </c>
      <c r="AT56" s="299" t="s">
        <v>75</v>
      </c>
      <c r="AU56" s="300" t="s">
        <v>75</v>
      </c>
      <c r="AV56" s="301">
        <f t="shared" ref="AV56:AV64" si="35">SUM(AW56:BE56)</f>
        <v>0</v>
      </c>
      <c r="AW56" s="302"/>
      <c r="AX56" s="302"/>
      <c r="AY56" s="302"/>
      <c r="AZ56" s="302"/>
      <c r="BA56" s="302"/>
      <c r="BB56" s="302"/>
      <c r="BC56" s="302"/>
      <c r="BD56" s="302"/>
      <c r="BE56" s="303"/>
    </row>
    <row r="57" spans="1:57" ht="31.2" x14ac:dyDescent="0.3">
      <c r="A57" s="881"/>
      <c r="B57" s="898"/>
      <c r="C57" s="887"/>
      <c r="D57" s="349" t="s">
        <v>78</v>
      </c>
      <c r="E57" s="890"/>
      <c r="F57" s="893"/>
      <c r="G57" s="288">
        <f t="shared" si="33"/>
        <v>0</v>
      </c>
      <c r="H57" s="289">
        <f t="shared" ref="H57:H59" si="36">SUM(I57:L57)</f>
        <v>0</v>
      </c>
      <c r="I57" s="290"/>
      <c r="J57" s="290"/>
      <c r="K57" s="290"/>
      <c r="L57" s="291"/>
      <c r="M57" s="271">
        <f t="shared" si="34"/>
        <v>0</v>
      </c>
      <c r="N57" s="272"/>
      <c r="O57" s="272"/>
      <c r="P57" s="304"/>
      <c r="Q57" s="330"/>
      <c r="R57" s="273"/>
      <c r="S57" s="292"/>
      <c r="T57" s="294"/>
      <c r="U57" s="294"/>
      <c r="V57" s="294"/>
      <c r="W57" s="294"/>
      <c r="X57" s="295"/>
      <c r="Y57" s="292"/>
      <c r="Z57" s="295"/>
      <c r="AA57" s="296"/>
      <c r="AB57" s="290"/>
      <c r="AC57" s="290"/>
      <c r="AD57" s="290"/>
      <c r="AE57" s="290"/>
      <c r="AF57" s="291"/>
      <c r="AG57" s="296"/>
      <c r="AH57" s="291"/>
      <c r="AI57" s="296"/>
      <c r="AJ57" s="297">
        <f>SUM(AK57:AM57)</f>
        <v>0</v>
      </c>
      <c r="AK57" s="298"/>
      <c r="AL57" s="299"/>
      <c r="AM57" s="300"/>
      <c r="AN57" s="298" t="s">
        <v>75</v>
      </c>
      <c r="AO57" s="299" t="s">
        <v>75</v>
      </c>
      <c r="AP57" s="300" t="s">
        <v>75</v>
      </c>
      <c r="AQ57" s="298" t="s">
        <v>75</v>
      </c>
      <c r="AR57" s="299" t="s">
        <v>75</v>
      </c>
      <c r="AS57" s="299" t="s">
        <v>75</v>
      </c>
      <c r="AT57" s="299" t="s">
        <v>75</v>
      </c>
      <c r="AU57" s="300" t="s">
        <v>75</v>
      </c>
      <c r="AV57" s="301">
        <f t="shared" si="35"/>
        <v>0</v>
      </c>
      <c r="AW57" s="302"/>
      <c r="AX57" s="302"/>
      <c r="AY57" s="302"/>
      <c r="AZ57" s="302"/>
      <c r="BA57" s="302"/>
      <c r="BB57" s="302"/>
      <c r="BC57" s="302"/>
      <c r="BD57" s="302"/>
      <c r="BE57" s="303"/>
    </row>
    <row r="58" spans="1:57" ht="31.2" x14ac:dyDescent="0.3">
      <c r="A58" s="881"/>
      <c r="B58" s="898"/>
      <c r="C58" s="887"/>
      <c r="D58" s="349" t="s">
        <v>79</v>
      </c>
      <c r="E58" s="890"/>
      <c r="F58" s="893"/>
      <c r="G58" s="288">
        <f t="shared" si="33"/>
        <v>214</v>
      </c>
      <c r="H58" s="289">
        <f t="shared" si="36"/>
        <v>7</v>
      </c>
      <c r="I58" s="290">
        <v>7</v>
      </c>
      <c r="J58" s="290"/>
      <c r="K58" s="290"/>
      <c r="L58" s="291"/>
      <c r="M58" s="271">
        <f t="shared" si="34"/>
        <v>198</v>
      </c>
      <c r="N58" s="272"/>
      <c r="O58" s="272"/>
      <c r="P58" s="272">
        <v>198</v>
      </c>
      <c r="Q58" s="272"/>
      <c r="R58" s="273"/>
      <c r="S58" s="292"/>
      <c r="T58" s="294"/>
      <c r="U58" s="294"/>
      <c r="V58" s="294"/>
      <c r="W58" s="294">
        <v>165</v>
      </c>
      <c r="X58" s="295">
        <v>33</v>
      </c>
      <c r="Y58" s="292">
        <v>145</v>
      </c>
      <c r="Z58" s="295">
        <v>53</v>
      </c>
      <c r="AA58" s="296"/>
      <c r="AB58" s="290">
        <v>86</v>
      </c>
      <c r="AC58" s="290">
        <v>84</v>
      </c>
      <c r="AD58" s="290">
        <v>61</v>
      </c>
      <c r="AE58" s="290">
        <v>206</v>
      </c>
      <c r="AF58" s="291">
        <v>27</v>
      </c>
      <c r="AG58" s="296">
        <v>40</v>
      </c>
      <c r="AH58" s="291">
        <v>20</v>
      </c>
      <c r="AI58" s="296">
        <v>132.1</v>
      </c>
      <c r="AJ58" s="297">
        <f>SUM(AQ58:AU58)</f>
        <v>183</v>
      </c>
      <c r="AK58" s="298" t="s">
        <v>77</v>
      </c>
      <c r="AL58" s="299" t="s">
        <v>77</v>
      </c>
      <c r="AM58" s="300" t="s">
        <v>77</v>
      </c>
      <c r="AN58" s="298" t="s">
        <v>75</v>
      </c>
      <c r="AO58" s="299" t="s">
        <v>75</v>
      </c>
      <c r="AP58" s="300" t="s">
        <v>75</v>
      </c>
      <c r="AQ58" s="298">
        <v>105</v>
      </c>
      <c r="AR58" s="299">
        <v>20</v>
      </c>
      <c r="AS58" s="299">
        <v>23</v>
      </c>
      <c r="AT58" s="299">
        <v>8</v>
      </c>
      <c r="AU58" s="300">
        <v>27</v>
      </c>
      <c r="AV58" s="301">
        <f t="shared" si="35"/>
        <v>16</v>
      </c>
      <c r="AW58" s="302"/>
      <c r="AX58" s="302"/>
      <c r="AY58" s="302"/>
      <c r="AZ58" s="302"/>
      <c r="BA58" s="302">
        <v>16</v>
      </c>
      <c r="BB58" s="302"/>
      <c r="BC58" s="302"/>
      <c r="BD58" s="302"/>
      <c r="BE58" s="303"/>
    </row>
    <row r="59" spans="1:57" ht="31.8" thickBot="1" x14ac:dyDescent="0.35">
      <c r="A59" s="881"/>
      <c r="B59" s="899"/>
      <c r="C59" s="896"/>
      <c r="D59" s="350" t="s">
        <v>80</v>
      </c>
      <c r="E59" s="891"/>
      <c r="F59" s="894"/>
      <c r="G59" s="309">
        <f t="shared" si="33"/>
        <v>0</v>
      </c>
      <c r="H59" s="332">
        <f t="shared" si="36"/>
        <v>0</v>
      </c>
      <c r="I59" s="333"/>
      <c r="J59" s="333"/>
      <c r="K59" s="333"/>
      <c r="L59" s="334"/>
      <c r="M59" s="335">
        <f t="shared" si="34"/>
        <v>0</v>
      </c>
      <c r="N59" s="314"/>
      <c r="O59" s="314"/>
      <c r="P59" s="314"/>
      <c r="Q59" s="314"/>
      <c r="R59" s="336"/>
      <c r="S59" s="337"/>
      <c r="T59" s="338"/>
      <c r="U59" s="338"/>
      <c r="V59" s="338"/>
      <c r="W59" s="338"/>
      <c r="X59" s="339"/>
      <c r="Y59" s="337"/>
      <c r="Z59" s="339"/>
      <c r="AA59" s="340"/>
      <c r="AB59" s="333"/>
      <c r="AC59" s="333"/>
      <c r="AD59" s="333"/>
      <c r="AE59" s="333"/>
      <c r="AF59" s="334"/>
      <c r="AG59" s="340"/>
      <c r="AH59" s="334"/>
      <c r="AI59" s="340"/>
      <c r="AJ59" s="341">
        <f>SUM(AQ59:AU59)</f>
        <v>0</v>
      </c>
      <c r="AK59" s="342" t="s">
        <v>75</v>
      </c>
      <c r="AL59" s="343" t="s">
        <v>75</v>
      </c>
      <c r="AM59" s="344" t="s">
        <v>75</v>
      </c>
      <c r="AN59" s="342" t="s">
        <v>75</v>
      </c>
      <c r="AO59" s="343" t="s">
        <v>77</v>
      </c>
      <c r="AP59" s="344" t="s">
        <v>77</v>
      </c>
      <c r="AQ59" s="340"/>
      <c r="AR59" s="333"/>
      <c r="AS59" s="333"/>
      <c r="AT59" s="333"/>
      <c r="AU59" s="334"/>
      <c r="AV59" s="345">
        <f t="shared" si="35"/>
        <v>0</v>
      </c>
      <c r="AW59" s="346"/>
      <c r="AX59" s="346"/>
      <c r="AY59" s="346"/>
      <c r="AZ59" s="346"/>
      <c r="BA59" s="346"/>
      <c r="BB59" s="346"/>
      <c r="BC59" s="346"/>
      <c r="BD59" s="346"/>
      <c r="BE59" s="347"/>
    </row>
    <row r="60" spans="1:57" ht="31.95" customHeight="1" x14ac:dyDescent="0.3">
      <c r="A60" s="881"/>
      <c r="B60" s="897" t="s">
        <v>530</v>
      </c>
      <c r="C60" s="886" t="s">
        <v>531</v>
      </c>
      <c r="D60" s="348" t="s">
        <v>74</v>
      </c>
      <c r="E60" s="889">
        <v>0</v>
      </c>
      <c r="F60" s="892">
        <f>E60-SUM(M60:M64)</f>
        <v>-213</v>
      </c>
      <c r="G60" s="267">
        <f>SUM(M60,AV60)</f>
        <v>70</v>
      </c>
      <c r="H60" s="268">
        <f t="shared" ref="H60:H64" si="37">SUM(I60:L60)</f>
        <v>5</v>
      </c>
      <c r="I60" s="269">
        <v>5</v>
      </c>
      <c r="J60" s="269"/>
      <c r="K60" s="269"/>
      <c r="L60" s="270"/>
      <c r="M60" s="327">
        <f t="shared" ref="M60:M69" si="38">IF(AND(SUM(N60:R60)=SUM(Y60:Z60),SUM(S60:X60)=SUM(Y60:Z60)),SUM(N60:R60),"ПЕРЕВІРТЕ ПРАВИЛЬНІСТЬ ДАНИХ")</f>
        <v>70</v>
      </c>
      <c r="N60" s="328"/>
      <c r="O60" s="328"/>
      <c r="P60" s="328">
        <v>70</v>
      </c>
      <c r="Q60" s="328"/>
      <c r="R60" s="329"/>
      <c r="S60" s="274">
        <v>3</v>
      </c>
      <c r="T60" s="275"/>
      <c r="U60" s="275"/>
      <c r="V60" s="276">
        <v>41</v>
      </c>
      <c r="W60" s="275"/>
      <c r="X60" s="277">
        <v>26</v>
      </c>
      <c r="Y60" s="274">
        <v>56</v>
      </c>
      <c r="Z60" s="277">
        <v>14</v>
      </c>
      <c r="AA60" s="278"/>
      <c r="AB60" s="269">
        <v>17</v>
      </c>
      <c r="AC60" s="269">
        <v>17</v>
      </c>
      <c r="AD60" s="269"/>
      <c r="AE60" s="269">
        <v>27</v>
      </c>
      <c r="AF60" s="270">
        <v>1</v>
      </c>
      <c r="AG60" s="278">
        <v>30</v>
      </c>
      <c r="AH60" s="270">
        <v>12</v>
      </c>
      <c r="AI60" s="278">
        <v>10</v>
      </c>
      <c r="AJ60" s="279">
        <f>SUM(AN60:AP60)</f>
        <v>70</v>
      </c>
      <c r="AK60" s="280" t="s">
        <v>75</v>
      </c>
      <c r="AL60" s="281" t="s">
        <v>75</v>
      </c>
      <c r="AM60" s="282" t="s">
        <v>75</v>
      </c>
      <c r="AN60" s="278">
        <v>6</v>
      </c>
      <c r="AO60" s="269">
        <v>64</v>
      </c>
      <c r="AP60" s="270"/>
      <c r="AQ60" s="280" t="s">
        <v>75</v>
      </c>
      <c r="AR60" s="281" t="s">
        <v>75</v>
      </c>
      <c r="AS60" s="281" t="s">
        <v>75</v>
      </c>
      <c r="AT60" s="281" t="s">
        <v>75</v>
      </c>
      <c r="AU60" s="282" t="s">
        <v>75</v>
      </c>
      <c r="AV60" s="283">
        <f t="shared" si="35"/>
        <v>0</v>
      </c>
      <c r="AW60" s="284"/>
      <c r="AX60" s="284"/>
      <c r="AY60" s="284"/>
      <c r="AZ60" s="284"/>
      <c r="BA60" s="284"/>
      <c r="BB60" s="284"/>
      <c r="BC60" s="284"/>
      <c r="BD60" s="284"/>
      <c r="BE60" s="285"/>
    </row>
    <row r="61" spans="1:57" ht="46.8" x14ac:dyDescent="0.3">
      <c r="A61" s="881"/>
      <c r="B61" s="898"/>
      <c r="C61" s="887"/>
      <c r="D61" s="349" t="s">
        <v>76</v>
      </c>
      <c r="E61" s="890"/>
      <c r="F61" s="893"/>
      <c r="G61" s="288">
        <f t="shared" ref="G61:G64" si="39">SUM(M61,AV61)</f>
        <v>0</v>
      </c>
      <c r="H61" s="289">
        <f t="shared" si="37"/>
        <v>0</v>
      </c>
      <c r="I61" s="290"/>
      <c r="J61" s="290"/>
      <c r="K61" s="290"/>
      <c r="L61" s="291"/>
      <c r="M61" s="271">
        <f t="shared" si="38"/>
        <v>0</v>
      </c>
      <c r="N61" s="272"/>
      <c r="O61" s="272"/>
      <c r="P61" s="272"/>
      <c r="Q61" s="272"/>
      <c r="R61" s="273"/>
      <c r="S61" s="292"/>
      <c r="T61" s="293"/>
      <c r="U61" s="293"/>
      <c r="V61" s="294"/>
      <c r="W61" s="294"/>
      <c r="X61" s="295"/>
      <c r="Y61" s="292"/>
      <c r="Z61" s="295"/>
      <c r="AA61" s="296"/>
      <c r="AB61" s="290"/>
      <c r="AC61" s="290"/>
      <c r="AD61" s="290"/>
      <c r="AE61" s="290"/>
      <c r="AF61" s="291"/>
      <c r="AG61" s="296"/>
      <c r="AH61" s="291"/>
      <c r="AI61" s="296"/>
      <c r="AJ61" s="297">
        <f>SUM(AN61:AP61)</f>
        <v>0</v>
      </c>
      <c r="AK61" s="298" t="s">
        <v>77</v>
      </c>
      <c r="AL61" s="299" t="s">
        <v>77</v>
      </c>
      <c r="AM61" s="300" t="s">
        <v>77</v>
      </c>
      <c r="AN61" s="298"/>
      <c r="AO61" s="299"/>
      <c r="AP61" s="300"/>
      <c r="AQ61" s="298" t="s">
        <v>75</v>
      </c>
      <c r="AR61" s="299" t="s">
        <v>75</v>
      </c>
      <c r="AS61" s="299" t="s">
        <v>75</v>
      </c>
      <c r="AT61" s="299" t="s">
        <v>75</v>
      </c>
      <c r="AU61" s="300" t="s">
        <v>75</v>
      </c>
      <c r="AV61" s="301">
        <f t="shared" si="35"/>
        <v>0</v>
      </c>
      <c r="AW61" s="302"/>
      <c r="AX61" s="302"/>
      <c r="AY61" s="302"/>
      <c r="AZ61" s="302"/>
      <c r="BA61" s="302"/>
      <c r="BB61" s="302"/>
      <c r="BC61" s="302"/>
      <c r="BD61" s="302"/>
      <c r="BE61" s="303"/>
    </row>
    <row r="62" spans="1:57" ht="31.2" x14ac:dyDescent="0.3">
      <c r="A62" s="881"/>
      <c r="B62" s="898"/>
      <c r="C62" s="887"/>
      <c r="D62" s="349" t="s">
        <v>78</v>
      </c>
      <c r="E62" s="890"/>
      <c r="F62" s="893"/>
      <c r="G62" s="288">
        <f t="shared" si="39"/>
        <v>0</v>
      </c>
      <c r="H62" s="289">
        <f t="shared" si="37"/>
        <v>0</v>
      </c>
      <c r="I62" s="290"/>
      <c r="J62" s="290"/>
      <c r="K62" s="290"/>
      <c r="L62" s="291"/>
      <c r="M62" s="271">
        <f t="shared" si="38"/>
        <v>0</v>
      </c>
      <c r="N62" s="272"/>
      <c r="O62" s="272"/>
      <c r="P62" s="304"/>
      <c r="Q62" s="330"/>
      <c r="R62" s="273"/>
      <c r="S62" s="292"/>
      <c r="T62" s="294"/>
      <c r="U62" s="294"/>
      <c r="V62" s="294"/>
      <c r="W62" s="294"/>
      <c r="X62" s="295"/>
      <c r="Y62" s="292"/>
      <c r="Z62" s="295"/>
      <c r="AA62" s="296"/>
      <c r="AB62" s="290"/>
      <c r="AC62" s="290"/>
      <c r="AD62" s="290"/>
      <c r="AE62" s="290"/>
      <c r="AF62" s="291"/>
      <c r="AG62" s="296"/>
      <c r="AH62" s="291"/>
      <c r="AI62" s="296"/>
      <c r="AJ62" s="297">
        <f>SUM(AK62:AM62)</f>
        <v>0</v>
      </c>
      <c r="AK62" s="298"/>
      <c r="AL62" s="299"/>
      <c r="AM62" s="300"/>
      <c r="AN62" s="298" t="s">
        <v>75</v>
      </c>
      <c r="AO62" s="299" t="s">
        <v>75</v>
      </c>
      <c r="AP62" s="300" t="s">
        <v>75</v>
      </c>
      <c r="AQ62" s="298" t="s">
        <v>75</v>
      </c>
      <c r="AR62" s="299" t="s">
        <v>75</v>
      </c>
      <c r="AS62" s="299" t="s">
        <v>75</v>
      </c>
      <c r="AT62" s="299" t="s">
        <v>75</v>
      </c>
      <c r="AU62" s="300" t="s">
        <v>75</v>
      </c>
      <c r="AV62" s="301">
        <f t="shared" si="35"/>
        <v>0</v>
      </c>
      <c r="AW62" s="302"/>
      <c r="AX62" s="302"/>
      <c r="AY62" s="302"/>
      <c r="AZ62" s="302"/>
      <c r="BA62" s="302"/>
      <c r="BB62" s="302"/>
      <c r="BC62" s="302"/>
      <c r="BD62" s="302"/>
      <c r="BE62" s="303"/>
    </row>
    <row r="63" spans="1:57" ht="31.2" x14ac:dyDescent="0.3">
      <c r="A63" s="881"/>
      <c r="B63" s="898"/>
      <c r="C63" s="887"/>
      <c r="D63" s="349" t="s">
        <v>79</v>
      </c>
      <c r="E63" s="890"/>
      <c r="F63" s="893"/>
      <c r="G63" s="288">
        <f t="shared" si="39"/>
        <v>144</v>
      </c>
      <c r="H63" s="289">
        <f t="shared" si="37"/>
        <v>43</v>
      </c>
      <c r="I63" s="290">
        <v>43</v>
      </c>
      <c r="J63" s="290"/>
      <c r="K63" s="290"/>
      <c r="L63" s="291"/>
      <c r="M63" s="271">
        <f t="shared" si="38"/>
        <v>143</v>
      </c>
      <c r="N63" s="272"/>
      <c r="O63" s="272"/>
      <c r="P63" s="272">
        <v>143</v>
      </c>
      <c r="Q63" s="272"/>
      <c r="R63" s="273"/>
      <c r="S63" s="292">
        <v>10</v>
      </c>
      <c r="T63" s="294"/>
      <c r="U63" s="294"/>
      <c r="V63" s="294">
        <v>70</v>
      </c>
      <c r="W63" s="294">
        <v>58</v>
      </c>
      <c r="X63" s="295">
        <v>5</v>
      </c>
      <c r="Y63" s="292">
        <v>107</v>
      </c>
      <c r="Z63" s="295">
        <v>36</v>
      </c>
      <c r="AA63" s="296"/>
      <c r="AB63" s="290">
        <v>25</v>
      </c>
      <c r="AC63" s="290">
        <v>25</v>
      </c>
      <c r="AD63" s="290"/>
      <c r="AE63" s="290">
        <v>10</v>
      </c>
      <c r="AF63" s="291">
        <v>5</v>
      </c>
      <c r="AG63" s="296">
        <v>33</v>
      </c>
      <c r="AH63" s="291">
        <v>12</v>
      </c>
      <c r="AI63" s="296">
        <v>100</v>
      </c>
      <c r="AJ63" s="297">
        <f>SUM(AQ63:AU63)</f>
        <v>143</v>
      </c>
      <c r="AK63" s="298" t="s">
        <v>77</v>
      </c>
      <c r="AL63" s="299" t="s">
        <v>77</v>
      </c>
      <c r="AM63" s="300" t="s">
        <v>77</v>
      </c>
      <c r="AN63" s="298" t="s">
        <v>75</v>
      </c>
      <c r="AO63" s="299" t="s">
        <v>75</v>
      </c>
      <c r="AP63" s="300" t="s">
        <v>75</v>
      </c>
      <c r="AQ63" s="298"/>
      <c r="AR63" s="299"/>
      <c r="AS63" s="299">
        <v>110</v>
      </c>
      <c r="AT63" s="299">
        <v>23</v>
      </c>
      <c r="AU63" s="300">
        <v>10</v>
      </c>
      <c r="AV63" s="301">
        <f t="shared" si="35"/>
        <v>1</v>
      </c>
      <c r="AW63" s="302"/>
      <c r="AX63" s="302"/>
      <c r="AY63" s="302"/>
      <c r="AZ63" s="302"/>
      <c r="BA63" s="302"/>
      <c r="BB63" s="302"/>
      <c r="BC63" s="302"/>
      <c r="BD63" s="302"/>
      <c r="BE63" s="303">
        <v>1</v>
      </c>
    </row>
    <row r="64" spans="1:57" ht="31.8" thickBot="1" x14ac:dyDescent="0.35">
      <c r="A64" s="881"/>
      <c r="B64" s="899"/>
      <c r="C64" s="896"/>
      <c r="D64" s="350" t="s">
        <v>80</v>
      </c>
      <c r="E64" s="891"/>
      <c r="F64" s="894"/>
      <c r="G64" s="309">
        <f t="shared" si="39"/>
        <v>0</v>
      </c>
      <c r="H64" s="332">
        <f t="shared" si="37"/>
        <v>0</v>
      </c>
      <c r="I64" s="333"/>
      <c r="J64" s="333"/>
      <c r="K64" s="333"/>
      <c r="L64" s="334"/>
      <c r="M64" s="335">
        <f t="shared" si="38"/>
        <v>0</v>
      </c>
      <c r="N64" s="314"/>
      <c r="O64" s="314"/>
      <c r="P64" s="314"/>
      <c r="Q64" s="314"/>
      <c r="R64" s="336"/>
      <c r="S64" s="337"/>
      <c r="T64" s="338"/>
      <c r="U64" s="338"/>
      <c r="V64" s="338"/>
      <c r="W64" s="338"/>
      <c r="X64" s="339"/>
      <c r="Y64" s="337"/>
      <c r="Z64" s="339"/>
      <c r="AA64" s="340"/>
      <c r="AB64" s="333"/>
      <c r="AC64" s="333"/>
      <c r="AD64" s="333"/>
      <c r="AE64" s="333"/>
      <c r="AF64" s="334"/>
      <c r="AG64" s="340"/>
      <c r="AH64" s="334"/>
      <c r="AI64" s="340"/>
      <c r="AJ64" s="341">
        <f>SUM(AQ64:AU64)</f>
        <v>0</v>
      </c>
      <c r="AK64" s="342" t="s">
        <v>75</v>
      </c>
      <c r="AL64" s="343" t="s">
        <v>75</v>
      </c>
      <c r="AM64" s="344" t="s">
        <v>75</v>
      </c>
      <c r="AN64" s="342" t="s">
        <v>75</v>
      </c>
      <c r="AO64" s="343" t="s">
        <v>77</v>
      </c>
      <c r="AP64" s="344" t="s">
        <v>77</v>
      </c>
      <c r="AQ64" s="340"/>
      <c r="AR64" s="333"/>
      <c r="AS64" s="333"/>
      <c r="AT64" s="333"/>
      <c r="AU64" s="334"/>
      <c r="AV64" s="345">
        <f t="shared" si="35"/>
        <v>0</v>
      </c>
      <c r="AW64" s="346"/>
      <c r="AX64" s="346"/>
      <c r="AY64" s="346"/>
      <c r="AZ64" s="346"/>
      <c r="BA64" s="346"/>
      <c r="BB64" s="346"/>
      <c r="BC64" s="346"/>
      <c r="BD64" s="346"/>
      <c r="BE64" s="347"/>
    </row>
    <row r="65" spans="1:57" ht="31.95" customHeight="1" x14ac:dyDescent="0.3">
      <c r="A65" s="881"/>
      <c r="B65" s="897" t="s">
        <v>500</v>
      </c>
      <c r="C65" s="886" t="s">
        <v>501</v>
      </c>
      <c r="D65" s="348" t="s">
        <v>74</v>
      </c>
      <c r="E65" s="889">
        <v>0</v>
      </c>
      <c r="F65" s="892">
        <f>E65-SUM(M65:M69)</f>
        <v>-272</v>
      </c>
      <c r="G65" s="267">
        <f>SUM(M65,AV65)</f>
        <v>27</v>
      </c>
      <c r="H65" s="268">
        <f>SUM(I65:L65)</f>
        <v>1</v>
      </c>
      <c r="I65" s="269">
        <v>1</v>
      </c>
      <c r="J65" s="269"/>
      <c r="K65" s="269"/>
      <c r="L65" s="270"/>
      <c r="M65" s="327">
        <f t="shared" si="38"/>
        <v>27</v>
      </c>
      <c r="N65" s="328"/>
      <c r="O65" s="328"/>
      <c r="P65" s="328">
        <v>27</v>
      </c>
      <c r="Q65" s="328"/>
      <c r="R65" s="329"/>
      <c r="S65" s="274"/>
      <c r="T65" s="275"/>
      <c r="U65" s="275"/>
      <c r="V65" s="276"/>
      <c r="W65" s="275">
        <v>23</v>
      </c>
      <c r="X65" s="277">
        <v>4</v>
      </c>
      <c r="Y65" s="274">
        <v>25</v>
      </c>
      <c r="Z65" s="277">
        <v>2</v>
      </c>
      <c r="AA65" s="278"/>
      <c r="AB65" s="269">
        <v>4</v>
      </c>
      <c r="AC65" s="269">
        <v>4</v>
      </c>
      <c r="AD65" s="269">
        <v>1</v>
      </c>
      <c r="AE65" s="269">
        <v>6</v>
      </c>
      <c r="AF65" s="270"/>
      <c r="AG65" s="278">
        <v>39.200000000000003</v>
      </c>
      <c r="AH65" s="270">
        <v>18</v>
      </c>
      <c r="AI65" s="278">
        <v>11.03</v>
      </c>
      <c r="AJ65" s="279">
        <f>SUM(AN65:AP65)</f>
        <v>27</v>
      </c>
      <c r="AK65" s="280" t="s">
        <v>75</v>
      </c>
      <c r="AL65" s="281" t="s">
        <v>75</v>
      </c>
      <c r="AM65" s="282" t="s">
        <v>75</v>
      </c>
      <c r="AN65" s="278"/>
      <c r="AO65" s="269">
        <v>27</v>
      </c>
      <c r="AP65" s="270"/>
      <c r="AQ65" s="280" t="s">
        <v>75</v>
      </c>
      <c r="AR65" s="281" t="s">
        <v>75</v>
      </c>
      <c r="AS65" s="281" t="s">
        <v>75</v>
      </c>
      <c r="AT65" s="281" t="s">
        <v>75</v>
      </c>
      <c r="AU65" s="282" t="s">
        <v>75</v>
      </c>
      <c r="AV65" s="283">
        <v>0</v>
      </c>
      <c r="AW65" s="284"/>
      <c r="AX65" s="284"/>
      <c r="AY65" s="284"/>
      <c r="AZ65" s="284"/>
      <c r="BA65" s="284"/>
      <c r="BB65" s="284"/>
      <c r="BC65" s="284"/>
      <c r="BD65" s="284"/>
      <c r="BE65" s="285"/>
    </row>
    <row r="66" spans="1:57" ht="46.8" x14ac:dyDescent="0.3">
      <c r="A66" s="881"/>
      <c r="B66" s="898"/>
      <c r="C66" s="887"/>
      <c r="D66" s="349" t="s">
        <v>76</v>
      </c>
      <c r="E66" s="890"/>
      <c r="F66" s="893"/>
      <c r="G66" s="288">
        <f t="shared" ref="G66:G69" si="40">SUM(M66,AV66)</f>
        <v>0</v>
      </c>
      <c r="H66" s="289">
        <f t="shared" ref="H66:H69" si="41">SUM(I66:L66)</f>
        <v>0</v>
      </c>
      <c r="I66" s="290"/>
      <c r="J66" s="290"/>
      <c r="K66" s="290"/>
      <c r="L66" s="291"/>
      <c r="M66" s="271">
        <f t="shared" si="38"/>
        <v>0</v>
      </c>
      <c r="N66" s="272"/>
      <c r="O66" s="272"/>
      <c r="P66" s="272"/>
      <c r="Q66" s="272"/>
      <c r="R66" s="273"/>
      <c r="S66" s="292"/>
      <c r="T66" s="293"/>
      <c r="U66" s="293"/>
      <c r="V66" s="294"/>
      <c r="W66" s="294"/>
      <c r="X66" s="295"/>
      <c r="Y66" s="292"/>
      <c r="Z66" s="295"/>
      <c r="AA66" s="296"/>
      <c r="AB66" s="290"/>
      <c r="AC66" s="290"/>
      <c r="AD66" s="290"/>
      <c r="AE66" s="290"/>
      <c r="AF66" s="291"/>
      <c r="AG66" s="296"/>
      <c r="AH66" s="291"/>
      <c r="AI66" s="296"/>
      <c r="AJ66" s="297">
        <f>SUM(AN66:AP66)</f>
        <v>0</v>
      </c>
      <c r="AK66" s="298" t="s">
        <v>77</v>
      </c>
      <c r="AL66" s="299" t="s">
        <v>77</v>
      </c>
      <c r="AM66" s="300" t="s">
        <v>77</v>
      </c>
      <c r="AN66" s="298"/>
      <c r="AO66" s="299"/>
      <c r="AP66" s="300"/>
      <c r="AQ66" s="298" t="s">
        <v>75</v>
      </c>
      <c r="AR66" s="299" t="s">
        <v>75</v>
      </c>
      <c r="AS66" s="299" t="s">
        <v>75</v>
      </c>
      <c r="AT66" s="299" t="s">
        <v>75</v>
      </c>
      <c r="AU66" s="300" t="s">
        <v>75</v>
      </c>
      <c r="AV66" s="301">
        <f t="shared" ref="AV66:AV69" si="42">SUM(AW66:BE66)</f>
        <v>0</v>
      </c>
      <c r="AW66" s="302"/>
      <c r="AX66" s="302"/>
      <c r="AY66" s="302"/>
      <c r="AZ66" s="302"/>
      <c r="BA66" s="302"/>
      <c r="BB66" s="302"/>
      <c r="BC66" s="302"/>
      <c r="BD66" s="302"/>
      <c r="BE66" s="303"/>
    </row>
    <row r="67" spans="1:57" ht="31.2" x14ac:dyDescent="0.3">
      <c r="A67" s="881"/>
      <c r="B67" s="898"/>
      <c r="C67" s="887"/>
      <c r="D67" s="349" t="s">
        <v>78</v>
      </c>
      <c r="E67" s="890"/>
      <c r="F67" s="893"/>
      <c r="G67" s="288">
        <f t="shared" si="40"/>
        <v>0</v>
      </c>
      <c r="H67" s="289">
        <f t="shared" si="41"/>
        <v>0</v>
      </c>
      <c r="I67" s="290"/>
      <c r="J67" s="290"/>
      <c r="K67" s="290"/>
      <c r="L67" s="291"/>
      <c r="M67" s="271">
        <f t="shared" si="38"/>
        <v>0</v>
      </c>
      <c r="N67" s="272"/>
      <c r="O67" s="272"/>
      <c r="P67" s="304"/>
      <c r="Q67" s="330"/>
      <c r="R67" s="273"/>
      <c r="S67" s="292"/>
      <c r="T67" s="294"/>
      <c r="U67" s="294"/>
      <c r="V67" s="294"/>
      <c r="W67" s="294"/>
      <c r="X67" s="295"/>
      <c r="Y67" s="292"/>
      <c r="Z67" s="295"/>
      <c r="AA67" s="296"/>
      <c r="AB67" s="290"/>
      <c r="AC67" s="290"/>
      <c r="AD67" s="290"/>
      <c r="AE67" s="290"/>
      <c r="AF67" s="291"/>
      <c r="AG67" s="296"/>
      <c r="AH67" s="291"/>
      <c r="AI67" s="296"/>
      <c r="AJ67" s="297">
        <f>SUM(AK67:AM67)</f>
        <v>0</v>
      </c>
      <c r="AK67" s="298"/>
      <c r="AL67" s="299"/>
      <c r="AM67" s="300"/>
      <c r="AN67" s="298" t="s">
        <v>75</v>
      </c>
      <c r="AO67" s="299" t="s">
        <v>75</v>
      </c>
      <c r="AP67" s="300" t="s">
        <v>75</v>
      </c>
      <c r="AQ67" s="298" t="s">
        <v>75</v>
      </c>
      <c r="AR67" s="299" t="s">
        <v>75</v>
      </c>
      <c r="AS67" s="299" t="s">
        <v>75</v>
      </c>
      <c r="AT67" s="299" t="s">
        <v>75</v>
      </c>
      <c r="AU67" s="300" t="s">
        <v>75</v>
      </c>
      <c r="AV67" s="301">
        <f t="shared" si="42"/>
        <v>0</v>
      </c>
      <c r="AW67" s="302"/>
      <c r="AX67" s="302"/>
      <c r="AY67" s="302"/>
      <c r="AZ67" s="302"/>
      <c r="BA67" s="302"/>
      <c r="BB67" s="302"/>
      <c r="BC67" s="302"/>
      <c r="BD67" s="302"/>
      <c r="BE67" s="303"/>
    </row>
    <row r="68" spans="1:57" ht="31.2" x14ac:dyDescent="0.3">
      <c r="A68" s="881"/>
      <c r="B68" s="898"/>
      <c r="C68" s="887"/>
      <c r="D68" s="349" t="s">
        <v>79</v>
      </c>
      <c r="E68" s="890"/>
      <c r="F68" s="893"/>
      <c r="G68" s="288">
        <f t="shared" si="40"/>
        <v>257</v>
      </c>
      <c r="H68" s="289">
        <f t="shared" si="41"/>
        <v>8</v>
      </c>
      <c r="I68" s="290">
        <v>8</v>
      </c>
      <c r="J68" s="290"/>
      <c r="K68" s="290"/>
      <c r="L68" s="291"/>
      <c r="M68" s="271">
        <f t="shared" si="38"/>
        <v>245</v>
      </c>
      <c r="N68" s="272"/>
      <c r="O68" s="272"/>
      <c r="P68" s="272">
        <v>245</v>
      </c>
      <c r="Q68" s="272"/>
      <c r="R68" s="273"/>
      <c r="S68" s="292"/>
      <c r="T68" s="294"/>
      <c r="U68" s="294"/>
      <c r="V68" s="294"/>
      <c r="W68" s="294">
        <v>187</v>
      </c>
      <c r="X68" s="295">
        <v>58</v>
      </c>
      <c r="Y68" s="292">
        <v>231</v>
      </c>
      <c r="Z68" s="295">
        <v>14</v>
      </c>
      <c r="AA68" s="296"/>
      <c r="AB68" s="290">
        <v>30</v>
      </c>
      <c r="AC68" s="290">
        <v>30</v>
      </c>
      <c r="AD68" s="290">
        <v>3</v>
      </c>
      <c r="AE68" s="290">
        <v>142</v>
      </c>
      <c r="AF68" s="291">
        <v>4</v>
      </c>
      <c r="AG68" s="296">
        <v>36.700000000000003</v>
      </c>
      <c r="AH68" s="291">
        <v>24</v>
      </c>
      <c r="AI68" s="296">
        <v>125.1</v>
      </c>
      <c r="AJ68" s="297">
        <f>SUM(AQ68:AU68)</f>
        <v>245</v>
      </c>
      <c r="AK68" s="298" t="s">
        <v>77</v>
      </c>
      <c r="AL68" s="299" t="s">
        <v>77</v>
      </c>
      <c r="AM68" s="300" t="s">
        <v>77</v>
      </c>
      <c r="AN68" s="298" t="s">
        <v>75</v>
      </c>
      <c r="AO68" s="299" t="s">
        <v>75</v>
      </c>
      <c r="AP68" s="300" t="s">
        <v>75</v>
      </c>
      <c r="AQ68" s="298">
        <v>1</v>
      </c>
      <c r="AR68" s="299">
        <v>1</v>
      </c>
      <c r="AS68" s="299">
        <v>58</v>
      </c>
      <c r="AT68" s="299">
        <v>177</v>
      </c>
      <c r="AU68" s="300">
        <v>8</v>
      </c>
      <c r="AV68" s="301">
        <f>SUM(AW68:BE68)</f>
        <v>12</v>
      </c>
      <c r="AW68" s="302"/>
      <c r="AX68" s="302"/>
      <c r="AY68" s="302"/>
      <c r="AZ68" s="302">
        <v>3</v>
      </c>
      <c r="BA68" s="302"/>
      <c r="BB68" s="302"/>
      <c r="BC68" s="302"/>
      <c r="BD68" s="302">
        <v>9</v>
      </c>
      <c r="BE68" s="303"/>
    </row>
    <row r="69" spans="1:57" ht="31.8" thickBot="1" x14ac:dyDescent="0.35">
      <c r="A69" s="881"/>
      <c r="B69" s="899"/>
      <c r="C69" s="896"/>
      <c r="D69" s="350" t="s">
        <v>80</v>
      </c>
      <c r="E69" s="891"/>
      <c r="F69" s="894"/>
      <c r="G69" s="309">
        <f t="shared" si="40"/>
        <v>0</v>
      </c>
      <c r="H69" s="332">
        <f t="shared" si="41"/>
        <v>0</v>
      </c>
      <c r="I69" s="333"/>
      <c r="J69" s="333"/>
      <c r="K69" s="333"/>
      <c r="L69" s="334"/>
      <c r="M69" s="335">
        <f t="shared" si="38"/>
        <v>0</v>
      </c>
      <c r="N69" s="314"/>
      <c r="O69" s="314"/>
      <c r="P69" s="314"/>
      <c r="Q69" s="314"/>
      <c r="R69" s="336"/>
      <c r="S69" s="337"/>
      <c r="T69" s="338"/>
      <c r="U69" s="338"/>
      <c r="V69" s="338"/>
      <c r="W69" s="338"/>
      <c r="X69" s="339"/>
      <c r="Y69" s="337"/>
      <c r="Z69" s="339"/>
      <c r="AA69" s="340"/>
      <c r="AB69" s="333"/>
      <c r="AC69" s="333"/>
      <c r="AD69" s="333"/>
      <c r="AE69" s="333"/>
      <c r="AF69" s="334"/>
      <c r="AG69" s="340"/>
      <c r="AH69" s="334"/>
      <c r="AI69" s="340"/>
      <c r="AJ69" s="341">
        <f>SUM(AQ69:AU69)</f>
        <v>0</v>
      </c>
      <c r="AK69" s="342" t="s">
        <v>75</v>
      </c>
      <c r="AL69" s="343" t="s">
        <v>75</v>
      </c>
      <c r="AM69" s="344" t="s">
        <v>75</v>
      </c>
      <c r="AN69" s="342" t="s">
        <v>75</v>
      </c>
      <c r="AO69" s="343" t="s">
        <v>77</v>
      </c>
      <c r="AP69" s="344" t="s">
        <v>77</v>
      </c>
      <c r="AQ69" s="340"/>
      <c r="AR69" s="333"/>
      <c r="AS69" s="333"/>
      <c r="AT69" s="333"/>
      <c r="AU69" s="334"/>
      <c r="AV69" s="345">
        <f t="shared" si="42"/>
        <v>0</v>
      </c>
      <c r="AW69" s="346"/>
      <c r="AX69" s="346"/>
      <c r="AY69" s="346"/>
      <c r="AZ69" s="346"/>
      <c r="BA69" s="346"/>
      <c r="BB69" s="346"/>
      <c r="BC69" s="346"/>
      <c r="BD69" s="346"/>
      <c r="BE69" s="347"/>
    </row>
    <row r="70" spans="1:57" ht="31.95" customHeight="1" x14ac:dyDescent="0.3">
      <c r="A70" s="881"/>
      <c r="B70" s="897" t="s">
        <v>502</v>
      </c>
      <c r="C70" s="886" t="s">
        <v>503</v>
      </c>
      <c r="D70" s="348" t="s">
        <v>74</v>
      </c>
      <c r="E70" s="889">
        <v>0</v>
      </c>
      <c r="F70" s="892">
        <f>E70-SUM(M70:M74)</f>
        <v>-160</v>
      </c>
      <c r="G70" s="267">
        <f>SUM(M70,AV70)</f>
        <v>3</v>
      </c>
      <c r="H70" s="268">
        <f>SUM(I70:L70)</f>
        <v>0</v>
      </c>
      <c r="I70" s="269"/>
      <c r="J70" s="269"/>
      <c r="K70" s="269"/>
      <c r="L70" s="270"/>
      <c r="M70" s="327">
        <f>IF(AND(SUM(N70:R70)=SUM(Y70:Z70),SUM(S70:X70)=SUM(Y70:Z70)),SUM(N70:R70),"ПЕРЕВІРТЕ ПРАВИЛЬНІСТЬ ДАНИХ")</f>
        <v>3</v>
      </c>
      <c r="N70" s="328"/>
      <c r="O70" s="328"/>
      <c r="P70" s="328">
        <v>3</v>
      </c>
      <c r="Q70" s="328"/>
      <c r="R70" s="329"/>
      <c r="S70" s="274"/>
      <c r="T70" s="275"/>
      <c r="U70" s="275"/>
      <c r="V70" s="276"/>
      <c r="W70" s="275"/>
      <c r="X70" s="277">
        <v>3</v>
      </c>
      <c r="Y70" s="274">
        <v>3</v>
      </c>
      <c r="Z70" s="277"/>
      <c r="AA70" s="278"/>
      <c r="AB70" s="269">
        <v>1</v>
      </c>
      <c r="AC70" s="269">
        <v>1</v>
      </c>
      <c r="AD70" s="269"/>
      <c r="AE70" s="269">
        <v>1</v>
      </c>
      <c r="AF70" s="270"/>
      <c r="AG70" s="278">
        <v>38</v>
      </c>
      <c r="AH70" s="270">
        <v>16</v>
      </c>
      <c r="AI70" s="278">
        <v>10</v>
      </c>
      <c r="AJ70" s="279">
        <f>SUM(AN70:AP70)</f>
        <v>3</v>
      </c>
      <c r="AK70" s="280" t="s">
        <v>75</v>
      </c>
      <c r="AL70" s="281" t="s">
        <v>75</v>
      </c>
      <c r="AM70" s="282" t="s">
        <v>75</v>
      </c>
      <c r="AN70" s="278"/>
      <c r="AO70" s="269">
        <v>3</v>
      </c>
      <c r="AP70" s="270"/>
      <c r="AQ70" s="280" t="s">
        <v>75</v>
      </c>
      <c r="AR70" s="281" t="s">
        <v>75</v>
      </c>
      <c r="AS70" s="281" t="s">
        <v>75</v>
      </c>
      <c r="AT70" s="281" t="s">
        <v>75</v>
      </c>
      <c r="AU70" s="282" t="s">
        <v>75</v>
      </c>
      <c r="AV70" s="283">
        <f>SUM(AW70:BE70)</f>
        <v>0</v>
      </c>
      <c r="AW70" s="284"/>
      <c r="AX70" s="284"/>
      <c r="AY70" s="284"/>
      <c r="AZ70" s="284"/>
      <c r="BA70" s="284"/>
      <c r="BB70" s="284"/>
      <c r="BC70" s="284"/>
      <c r="BD70" s="284"/>
      <c r="BE70" s="285"/>
    </row>
    <row r="71" spans="1:57" ht="46.8" x14ac:dyDescent="0.3">
      <c r="A71" s="881"/>
      <c r="B71" s="898"/>
      <c r="C71" s="887"/>
      <c r="D71" s="349" t="s">
        <v>76</v>
      </c>
      <c r="E71" s="890"/>
      <c r="F71" s="893"/>
      <c r="G71" s="288">
        <f t="shared" ref="G71:G79" si="43">SUM(M71,AV71)</f>
        <v>0</v>
      </c>
      <c r="H71" s="289">
        <f>SUM(I71:L71)</f>
        <v>0</v>
      </c>
      <c r="I71" s="290"/>
      <c r="J71" s="290"/>
      <c r="K71" s="290"/>
      <c r="L71" s="291"/>
      <c r="M71" s="271">
        <f t="shared" ref="M71:M74" si="44">IF(AND(SUM(N71:R71)=SUM(Y71:Z71),SUM(S71:X71)=SUM(Y71:Z71)),SUM(N71:R71),"ПЕРЕВІРТЕ ПРАВИЛЬНІСТЬ ДАНИХ")</f>
        <v>0</v>
      </c>
      <c r="N71" s="272"/>
      <c r="O71" s="272"/>
      <c r="P71" s="272"/>
      <c r="Q71" s="272"/>
      <c r="R71" s="273"/>
      <c r="S71" s="292"/>
      <c r="T71" s="293"/>
      <c r="U71" s="293"/>
      <c r="V71" s="294"/>
      <c r="W71" s="294"/>
      <c r="X71" s="295"/>
      <c r="Y71" s="292"/>
      <c r="Z71" s="295"/>
      <c r="AA71" s="296"/>
      <c r="AB71" s="290"/>
      <c r="AC71" s="290"/>
      <c r="AD71" s="290"/>
      <c r="AE71" s="290"/>
      <c r="AF71" s="291"/>
      <c r="AG71" s="296"/>
      <c r="AH71" s="291"/>
      <c r="AI71" s="296"/>
      <c r="AJ71" s="297">
        <f>SUM(AN71:AP71)</f>
        <v>0</v>
      </c>
      <c r="AK71" s="298" t="s">
        <v>77</v>
      </c>
      <c r="AL71" s="299" t="s">
        <v>77</v>
      </c>
      <c r="AM71" s="300" t="s">
        <v>77</v>
      </c>
      <c r="AN71" s="298"/>
      <c r="AO71" s="299"/>
      <c r="AP71" s="300"/>
      <c r="AQ71" s="298" t="s">
        <v>75</v>
      </c>
      <c r="AR71" s="299" t="s">
        <v>75</v>
      </c>
      <c r="AS71" s="299" t="s">
        <v>75</v>
      </c>
      <c r="AT71" s="299" t="s">
        <v>75</v>
      </c>
      <c r="AU71" s="300" t="s">
        <v>75</v>
      </c>
      <c r="AV71" s="301">
        <f t="shared" ref="AV71:AV79" si="45">SUM(AW71:BE71)</f>
        <v>0</v>
      </c>
      <c r="AW71" s="302"/>
      <c r="AX71" s="302"/>
      <c r="AY71" s="302"/>
      <c r="AZ71" s="302"/>
      <c r="BA71" s="302"/>
      <c r="BB71" s="302"/>
      <c r="BC71" s="302"/>
      <c r="BD71" s="302"/>
      <c r="BE71" s="303"/>
    </row>
    <row r="72" spans="1:57" ht="31.2" x14ac:dyDescent="0.3">
      <c r="A72" s="881"/>
      <c r="B72" s="898"/>
      <c r="C72" s="887"/>
      <c r="D72" s="349" t="s">
        <v>78</v>
      </c>
      <c r="E72" s="890"/>
      <c r="F72" s="893"/>
      <c r="G72" s="288">
        <f t="shared" si="43"/>
        <v>0</v>
      </c>
      <c r="H72" s="289">
        <f t="shared" ref="H72:H74" si="46">SUM(I72:L72)</f>
        <v>0</v>
      </c>
      <c r="I72" s="290"/>
      <c r="J72" s="290"/>
      <c r="K72" s="290"/>
      <c r="L72" s="291"/>
      <c r="M72" s="271">
        <f t="shared" si="44"/>
        <v>0</v>
      </c>
      <c r="N72" s="272"/>
      <c r="O72" s="272"/>
      <c r="P72" s="304"/>
      <c r="Q72" s="330"/>
      <c r="R72" s="273"/>
      <c r="S72" s="292"/>
      <c r="T72" s="294"/>
      <c r="U72" s="294"/>
      <c r="V72" s="294"/>
      <c r="W72" s="294"/>
      <c r="X72" s="295"/>
      <c r="Y72" s="292"/>
      <c r="Z72" s="295"/>
      <c r="AA72" s="296"/>
      <c r="AB72" s="290"/>
      <c r="AC72" s="290"/>
      <c r="AD72" s="290"/>
      <c r="AE72" s="290"/>
      <c r="AF72" s="291"/>
      <c r="AG72" s="296"/>
      <c r="AH72" s="291"/>
      <c r="AI72" s="296"/>
      <c r="AJ72" s="297">
        <f>SUM(AK72:AM72)</f>
        <v>0</v>
      </c>
      <c r="AK72" s="298"/>
      <c r="AL72" s="299"/>
      <c r="AM72" s="300"/>
      <c r="AN72" s="298" t="s">
        <v>75</v>
      </c>
      <c r="AO72" s="299" t="s">
        <v>75</v>
      </c>
      <c r="AP72" s="300" t="s">
        <v>75</v>
      </c>
      <c r="AQ72" s="298" t="s">
        <v>75</v>
      </c>
      <c r="AR72" s="299" t="s">
        <v>75</v>
      </c>
      <c r="AS72" s="299" t="s">
        <v>75</v>
      </c>
      <c r="AT72" s="299" t="s">
        <v>75</v>
      </c>
      <c r="AU72" s="300" t="s">
        <v>75</v>
      </c>
      <c r="AV72" s="301">
        <f t="shared" si="45"/>
        <v>0</v>
      </c>
      <c r="AW72" s="302"/>
      <c r="AX72" s="302"/>
      <c r="AY72" s="302"/>
      <c r="AZ72" s="302"/>
      <c r="BA72" s="302"/>
      <c r="BB72" s="302"/>
      <c r="BC72" s="302"/>
      <c r="BD72" s="302"/>
      <c r="BE72" s="303"/>
    </row>
    <row r="73" spans="1:57" ht="31.2" x14ac:dyDescent="0.3">
      <c r="A73" s="881"/>
      <c r="B73" s="898"/>
      <c r="C73" s="887"/>
      <c r="D73" s="349" t="s">
        <v>79</v>
      </c>
      <c r="E73" s="890"/>
      <c r="F73" s="893"/>
      <c r="G73" s="288">
        <f t="shared" si="43"/>
        <v>165</v>
      </c>
      <c r="H73" s="289">
        <f t="shared" si="46"/>
        <v>6</v>
      </c>
      <c r="I73" s="290">
        <v>6</v>
      </c>
      <c r="J73" s="290"/>
      <c r="K73" s="290"/>
      <c r="L73" s="291"/>
      <c r="M73" s="271">
        <f t="shared" si="44"/>
        <v>157</v>
      </c>
      <c r="N73" s="272"/>
      <c r="O73" s="272"/>
      <c r="P73" s="272">
        <v>157</v>
      </c>
      <c r="Q73" s="272"/>
      <c r="R73" s="273"/>
      <c r="S73" s="292"/>
      <c r="T73" s="294"/>
      <c r="U73" s="294"/>
      <c r="V73" s="294"/>
      <c r="W73" s="294">
        <v>137</v>
      </c>
      <c r="X73" s="295">
        <v>20</v>
      </c>
      <c r="Y73" s="292">
        <v>138</v>
      </c>
      <c r="Z73" s="295">
        <v>19</v>
      </c>
      <c r="AA73" s="296"/>
      <c r="AB73" s="290">
        <v>32</v>
      </c>
      <c r="AC73" s="290">
        <v>32</v>
      </c>
      <c r="AD73" s="290">
        <v>14</v>
      </c>
      <c r="AE73" s="290">
        <v>88</v>
      </c>
      <c r="AF73" s="291">
        <v>10</v>
      </c>
      <c r="AG73" s="296">
        <v>40</v>
      </c>
      <c r="AH73" s="291">
        <v>19</v>
      </c>
      <c r="AI73" s="296">
        <v>125</v>
      </c>
      <c r="AJ73" s="297">
        <f>SUM(AQ73:AU73)</f>
        <v>157</v>
      </c>
      <c r="AK73" s="298" t="s">
        <v>77</v>
      </c>
      <c r="AL73" s="299" t="s">
        <v>77</v>
      </c>
      <c r="AM73" s="300" t="s">
        <v>77</v>
      </c>
      <c r="AN73" s="298" t="s">
        <v>75</v>
      </c>
      <c r="AO73" s="299" t="s">
        <v>75</v>
      </c>
      <c r="AP73" s="300" t="s">
        <v>75</v>
      </c>
      <c r="AQ73" s="298"/>
      <c r="AR73" s="299"/>
      <c r="AS73" s="299">
        <v>74</v>
      </c>
      <c r="AT73" s="299">
        <v>66</v>
      </c>
      <c r="AU73" s="300">
        <v>17</v>
      </c>
      <c r="AV73" s="301">
        <f t="shared" si="45"/>
        <v>8</v>
      </c>
      <c r="AW73" s="302"/>
      <c r="AX73" s="302"/>
      <c r="AY73" s="302"/>
      <c r="AZ73" s="302"/>
      <c r="BA73" s="302">
        <v>7</v>
      </c>
      <c r="BB73" s="302"/>
      <c r="BC73" s="302"/>
      <c r="BD73" s="302"/>
      <c r="BE73" s="303">
        <v>1</v>
      </c>
    </row>
    <row r="74" spans="1:57" ht="31.8" thickBot="1" x14ac:dyDescent="0.35">
      <c r="A74" s="881"/>
      <c r="B74" s="899"/>
      <c r="C74" s="896"/>
      <c r="D74" s="350" t="s">
        <v>80</v>
      </c>
      <c r="E74" s="891"/>
      <c r="F74" s="894"/>
      <c r="G74" s="309">
        <f t="shared" si="43"/>
        <v>0</v>
      </c>
      <c r="H74" s="332">
        <f t="shared" si="46"/>
        <v>0</v>
      </c>
      <c r="I74" s="333"/>
      <c r="J74" s="333"/>
      <c r="K74" s="333"/>
      <c r="L74" s="334"/>
      <c r="M74" s="335">
        <f t="shared" si="44"/>
        <v>0</v>
      </c>
      <c r="N74" s="314"/>
      <c r="O74" s="314"/>
      <c r="P74" s="314"/>
      <c r="Q74" s="314"/>
      <c r="R74" s="336"/>
      <c r="S74" s="337"/>
      <c r="T74" s="338"/>
      <c r="U74" s="338"/>
      <c r="V74" s="338"/>
      <c r="W74" s="338"/>
      <c r="X74" s="339"/>
      <c r="Y74" s="337"/>
      <c r="Z74" s="339"/>
      <c r="AA74" s="340"/>
      <c r="AB74" s="333"/>
      <c r="AC74" s="333"/>
      <c r="AD74" s="333"/>
      <c r="AE74" s="333"/>
      <c r="AF74" s="334"/>
      <c r="AG74" s="340"/>
      <c r="AH74" s="334"/>
      <c r="AI74" s="340"/>
      <c r="AJ74" s="341">
        <f>SUM(AQ74:AU74)</f>
        <v>0</v>
      </c>
      <c r="AK74" s="342" t="s">
        <v>75</v>
      </c>
      <c r="AL74" s="343" t="s">
        <v>75</v>
      </c>
      <c r="AM74" s="344" t="s">
        <v>75</v>
      </c>
      <c r="AN74" s="342" t="s">
        <v>75</v>
      </c>
      <c r="AO74" s="343" t="s">
        <v>77</v>
      </c>
      <c r="AP74" s="344" t="s">
        <v>77</v>
      </c>
      <c r="AQ74" s="340"/>
      <c r="AR74" s="333"/>
      <c r="AS74" s="333"/>
      <c r="AT74" s="333"/>
      <c r="AU74" s="334"/>
      <c r="AV74" s="345">
        <f t="shared" si="45"/>
        <v>0</v>
      </c>
      <c r="AW74" s="346"/>
      <c r="AX74" s="346"/>
      <c r="AY74" s="346"/>
      <c r="AZ74" s="346"/>
      <c r="BA74" s="346"/>
      <c r="BB74" s="346"/>
      <c r="BC74" s="346"/>
      <c r="BD74" s="346"/>
      <c r="BE74" s="347"/>
    </row>
    <row r="75" spans="1:57" ht="31.2" customHeight="1" x14ac:dyDescent="0.3">
      <c r="A75" s="881"/>
      <c r="B75" s="897" t="s">
        <v>504</v>
      </c>
      <c r="C75" s="886" t="s">
        <v>505</v>
      </c>
      <c r="D75" s="348" t="s">
        <v>74</v>
      </c>
      <c r="E75" s="889">
        <v>0</v>
      </c>
      <c r="F75" s="892">
        <f>E75-SUM(M75:M79)</f>
        <v>-42</v>
      </c>
      <c r="G75" s="267">
        <f t="shared" si="43"/>
        <v>2</v>
      </c>
      <c r="H75" s="268">
        <f>SUM(I75:L75)</f>
        <v>0</v>
      </c>
      <c r="I75" s="269"/>
      <c r="J75" s="269"/>
      <c r="K75" s="269"/>
      <c r="L75" s="270"/>
      <c r="M75" s="327">
        <f t="shared" ref="M75:M79" si="47">IF(AND(SUM(N75:R75)=SUM(Y75:Z75),SUM(S75:X75)=SUM(Y75:Z75)),SUM(N75:R75),"ПЕРЕВІРТЕ ПРАВИЛЬНІСТЬ ДАНИХ")</f>
        <v>2</v>
      </c>
      <c r="N75" s="328"/>
      <c r="O75" s="328"/>
      <c r="P75" s="328">
        <v>2</v>
      </c>
      <c r="Q75" s="328"/>
      <c r="R75" s="329"/>
      <c r="S75" s="274"/>
      <c r="T75" s="275"/>
      <c r="U75" s="275"/>
      <c r="V75" s="276"/>
      <c r="W75" s="275"/>
      <c r="X75" s="277">
        <v>2</v>
      </c>
      <c r="Y75" s="274">
        <v>2</v>
      </c>
      <c r="Z75" s="277"/>
      <c r="AA75" s="278"/>
      <c r="AB75" s="269"/>
      <c r="AC75" s="269"/>
      <c r="AD75" s="269"/>
      <c r="AE75" s="269"/>
      <c r="AF75" s="270"/>
      <c r="AG75" s="278">
        <v>32</v>
      </c>
      <c r="AH75" s="270">
        <v>12</v>
      </c>
      <c r="AI75" s="278">
        <v>8</v>
      </c>
      <c r="AJ75" s="279">
        <f>SUM(AN75:AP75)</f>
        <v>2</v>
      </c>
      <c r="AK75" s="280" t="s">
        <v>75</v>
      </c>
      <c r="AL75" s="281" t="s">
        <v>75</v>
      </c>
      <c r="AM75" s="282" t="s">
        <v>75</v>
      </c>
      <c r="AN75" s="278"/>
      <c r="AO75" s="269">
        <v>2</v>
      </c>
      <c r="AP75" s="270"/>
      <c r="AQ75" s="280" t="s">
        <v>75</v>
      </c>
      <c r="AR75" s="281" t="s">
        <v>75</v>
      </c>
      <c r="AS75" s="281" t="s">
        <v>75</v>
      </c>
      <c r="AT75" s="281" t="s">
        <v>75</v>
      </c>
      <c r="AU75" s="282" t="s">
        <v>75</v>
      </c>
      <c r="AV75" s="283">
        <f t="shared" si="45"/>
        <v>0</v>
      </c>
      <c r="AW75" s="284"/>
      <c r="AX75" s="284"/>
      <c r="AY75" s="284"/>
      <c r="AZ75" s="284"/>
      <c r="BA75" s="284"/>
      <c r="BB75" s="284"/>
      <c r="BC75" s="284"/>
      <c r="BD75" s="284"/>
      <c r="BE75" s="285"/>
    </row>
    <row r="76" spans="1:57" ht="46.8" x14ac:dyDescent="0.3">
      <c r="A76" s="881"/>
      <c r="B76" s="898"/>
      <c r="C76" s="887"/>
      <c r="D76" s="349" t="s">
        <v>76</v>
      </c>
      <c r="E76" s="890"/>
      <c r="F76" s="893"/>
      <c r="G76" s="288">
        <f t="shared" si="43"/>
        <v>0</v>
      </c>
      <c r="H76" s="289">
        <f>SUM(I76:L76)</f>
        <v>0</v>
      </c>
      <c r="I76" s="290"/>
      <c r="J76" s="290"/>
      <c r="K76" s="290"/>
      <c r="L76" s="291"/>
      <c r="M76" s="271">
        <f t="shared" si="47"/>
        <v>0</v>
      </c>
      <c r="N76" s="272"/>
      <c r="O76" s="272"/>
      <c r="P76" s="272"/>
      <c r="Q76" s="272"/>
      <c r="R76" s="273"/>
      <c r="S76" s="292"/>
      <c r="T76" s="293"/>
      <c r="U76" s="293"/>
      <c r="V76" s="294"/>
      <c r="W76" s="294"/>
      <c r="X76" s="295"/>
      <c r="Y76" s="292"/>
      <c r="Z76" s="295"/>
      <c r="AA76" s="296"/>
      <c r="AB76" s="290"/>
      <c r="AC76" s="290"/>
      <c r="AD76" s="290"/>
      <c r="AE76" s="290"/>
      <c r="AF76" s="291"/>
      <c r="AG76" s="296"/>
      <c r="AH76" s="291"/>
      <c r="AI76" s="296"/>
      <c r="AJ76" s="297">
        <f>SUM(AN76:AP76)</f>
        <v>0</v>
      </c>
      <c r="AK76" s="298" t="s">
        <v>77</v>
      </c>
      <c r="AL76" s="299" t="s">
        <v>77</v>
      </c>
      <c r="AM76" s="300" t="s">
        <v>77</v>
      </c>
      <c r="AN76" s="298"/>
      <c r="AO76" s="299"/>
      <c r="AP76" s="300"/>
      <c r="AQ76" s="298" t="s">
        <v>75</v>
      </c>
      <c r="AR76" s="299" t="s">
        <v>75</v>
      </c>
      <c r="AS76" s="299" t="s">
        <v>75</v>
      </c>
      <c r="AT76" s="299" t="s">
        <v>75</v>
      </c>
      <c r="AU76" s="300" t="s">
        <v>75</v>
      </c>
      <c r="AV76" s="301">
        <f t="shared" si="45"/>
        <v>0</v>
      </c>
      <c r="AW76" s="302"/>
      <c r="AX76" s="302"/>
      <c r="AY76" s="302"/>
      <c r="AZ76" s="302"/>
      <c r="BA76" s="302"/>
      <c r="BB76" s="302"/>
      <c r="BC76" s="302"/>
      <c r="BD76" s="302"/>
      <c r="BE76" s="303"/>
    </row>
    <row r="77" spans="1:57" ht="31.2" x14ac:dyDescent="0.3">
      <c r="A77" s="881"/>
      <c r="B77" s="898"/>
      <c r="C77" s="887"/>
      <c r="D77" s="349" t="s">
        <v>78</v>
      </c>
      <c r="E77" s="890"/>
      <c r="F77" s="893"/>
      <c r="G77" s="288">
        <f t="shared" si="43"/>
        <v>0</v>
      </c>
      <c r="H77" s="289">
        <f t="shared" ref="H77:H79" si="48">SUM(I77:L77)</f>
        <v>0</v>
      </c>
      <c r="I77" s="290"/>
      <c r="J77" s="290"/>
      <c r="K77" s="290"/>
      <c r="L77" s="291"/>
      <c r="M77" s="271">
        <f t="shared" si="47"/>
        <v>0</v>
      </c>
      <c r="N77" s="272"/>
      <c r="O77" s="272"/>
      <c r="P77" s="304"/>
      <c r="Q77" s="330"/>
      <c r="R77" s="273"/>
      <c r="S77" s="292"/>
      <c r="T77" s="294"/>
      <c r="U77" s="294"/>
      <c r="V77" s="294"/>
      <c r="W77" s="294"/>
      <c r="X77" s="295"/>
      <c r="Y77" s="292"/>
      <c r="Z77" s="295"/>
      <c r="AA77" s="296"/>
      <c r="AB77" s="290"/>
      <c r="AC77" s="290"/>
      <c r="AD77" s="290"/>
      <c r="AE77" s="290"/>
      <c r="AF77" s="291"/>
      <c r="AG77" s="296"/>
      <c r="AH77" s="291"/>
      <c r="AI77" s="296"/>
      <c r="AJ77" s="297">
        <f>SUM(AK77:AM77)</f>
        <v>0</v>
      </c>
      <c r="AK77" s="298"/>
      <c r="AL77" s="299"/>
      <c r="AM77" s="300"/>
      <c r="AN77" s="298" t="s">
        <v>75</v>
      </c>
      <c r="AO77" s="299" t="s">
        <v>75</v>
      </c>
      <c r="AP77" s="300" t="s">
        <v>75</v>
      </c>
      <c r="AQ77" s="298" t="s">
        <v>75</v>
      </c>
      <c r="AR77" s="299" t="s">
        <v>75</v>
      </c>
      <c r="AS77" s="299" t="s">
        <v>75</v>
      </c>
      <c r="AT77" s="299" t="s">
        <v>75</v>
      </c>
      <c r="AU77" s="300" t="s">
        <v>75</v>
      </c>
      <c r="AV77" s="301">
        <f t="shared" si="45"/>
        <v>0</v>
      </c>
      <c r="AW77" s="302"/>
      <c r="AX77" s="302"/>
      <c r="AY77" s="302"/>
      <c r="AZ77" s="302"/>
      <c r="BA77" s="302"/>
      <c r="BB77" s="302"/>
      <c r="BC77" s="302"/>
      <c r="BD77" s="302"/>
      <c r="BE77" s="303"/>
    </row>
    <row r="78" spans="1:57" ht="31.2" x14ac:dyDescent="0.3">
      <c r="A78" s="881"/>
      <c r="B78" s="898"/>
      <c r="C78" s="887"/>
      <c r="D78" s="349" t="s">
        <v>79</v>
      </c>
      <c r="E78" s="890"/>
      <c r="F78" s="893"/>
      <c r="G78" s="288">
        <f t="shared" si="43"/>
        <v>47</v>
      </c>
      <c r="H78" s="289">
        <f t="shared" si="48"/>
        <v>0</v>
      </c>
      <c r="I78" s="290"/>
      <c r="J78" s="290"/>
      <c r="K78" s="290"/>
      <c r="L78" s="291"/>
      <c r="M78" s="271">
        <f t="shared" si="47"/>
        <v>40</v>
      </c>
      <c r="N78" s="272"/>
      <c r="O78" s="272"/>
      <c r="P78" s="272">
        <v>40</v>
      </c>
      <c r="Q78" s="272"/>
      <c r="R78" s="273"/>
      <c r="S78" s="292"/>
      <c r="T78" s="294"/>
      <c r="U78" s="294"/>
      <c r="V78" s="294">
        <v>22</v>
      </c>
      <c r="W78" s="294"/>
      <c r="X78" s="295">
        <v>18</v>
      </c>
      <c r="Y78" s="292">
        <v>36</v>
      </c>
      <c r="Z78" s="295">
        <v>4</v>
      </c>
      <c r="AA78" s="296">
        <v>2</v>
      </c>
      <c r="AB78" s="290">
        <v>38</v>
      </c>
      <c r="AC78" s="290">
        <v>34</v>
      </c>
      <c r="AD78" s="290">
        <v>36</v>
      </c>
      <c r="AE78" s="290"/>
      <c r="AF78" s="291"/>
      <c r="AG78" s="296">
        <v>41</v>
      </c>
      <c r="AH78" s="291">
        <v>12</v>
      </c>
      <c r="AI78" s="296">
        <v>45</v>
      </c>
      <c r="AJ78" s="297">
        <f>SUM(AQ78:AU78)</f>
        <v>40</v>
      </c>
      <c r="AK78" s="298" t="s">
        <v>77</v>
      </c>
      <c r="AL78" s="299" t="s">
        <v>77</v>
      </c>
      <c r="AM78" s="300" t="s">
        <v>77</v>
      </c>
      <c r="AN78" s="298" t="s">
        <v>75</v>
      </c>
      <c r="AO78" s="299" t="s">
        <v>75</v>
      </c>
      <c r="AP78" s="300" t="s">
        <v>75</v>
      </c>
      <c r="AQ78" s="298"/>
      <c r="AR78" s="299">
        <v>8</v>
      </c>
      <c r="AS78" s="299">
        <v>32</v>
      </c>
      <c r="AT78" s="299"/>
      <c r="AU78" s="300"/>
      <c r="AV78" s="301">
        <f t="shared" si="45"/>
        <v>7</v>
      </c>
      <c r="AW78" s="302"/>
      <c r="AX78" s="302"/>
      <c r="AY78" s="302">
        <v>1</v>
      </c>
      <c r="AZ78" s="302"/>
      <c r="BA78" s="302">
        <v>2</v>
      </c>
      <c r="BB78" s="302"/>
      <c r="BC78" s="302">
        <v>4</v>
      </c>
      <c r="BD78" s="302"/>
      <c r="BE78" s="303"/>
    </row>
    <row r="79" spans="1:57" ht="31.8" thickBot="1" x14ac:dyDescent="0.35">
      <c r="A79" s="881"/>
      <c r="B79" s="899"/>
      <c r="C79" s="896"/>
      <c r="D79" s="350" t="s">
        <v>80</v>
      </c>
      <c r="E79" s="891"/>
      <c r="F79" s="894"/>
      <c r="G79" s="309">
        <f t="shared" si="43"/>
        <v>0</v>
      </c>
      <c r="H79" s="332">
        <f t="shared" si="48"/>
        <v>0</v>
      </c>
      <c r="I79" s="333"/>
      <c r="J79" s="333"/>
      <c r="K79" s="333"/>
      <c r="L79" s="334"/>
      <c r="M79" s="335">
        <f t="shared" si="47"/>
        <v>0</v>
      </c>
      <c r="N79" s="314"/>
      <c r="O79" s="314"/>
      <c r="P79" s="314"/>
      <c r="Q79" s="314"/>
      <c r="R79" s="336"/>
      <c r="S79" s="337"/>
      <c r="T79" s="338"/>
      <c r="U79" s="338"/>
      <c r="V79" s="338"/>
      <c r="W79" s="338"/>
      <c r="X79" s="339"/>
      <c r="Y79" s="337"/>
      <c r="Z79" s="339"/>
      <c r="AA79" s="340"/>
      <c r="AB79" s="333"/>
      <c r="AC79" s="333"/>
      <c r="AD79" s="333"/>
      <c r="AE79" s="333"/>
      <c r="AF79" s="334"/>
      <c r="AG79" s="340"/>
      <c r="AH79" s="334"/>
      <c r="AI79" s="340"/>
      <c r="AJ79" s="341">
        <f>SUM(AQ79:AU79)</f>
        <v>0</v>
      </c>
      <c r="AK79" s="342" t="s">
        <v>75</v>
      </c>
      <c r="AL79" s="343" t="s">
        <v>75</v>
      </c>
      <c r="AM79" s="344" t="s">
        <v>75</v>
      </c>
      <c r="AN79" s="342" t="s">
        <v>75</v>
      </c>
      <c r="AO79" s="343" t="s">
        <v>77</v>
      </c>
      <c r="AP79" s="344" t="s">
        <v>77</v>
      </c>
      <c r="AQ79" s="340"/>
      <c r="AR79" s="333"/>
      <c r="AS79" s="333"/>
      <c r="AT79" s="333"/>
      <c r="AU79" s="334"/>
      <c r="AV79" s="345">
        <f t="shared" si="45"/>
        <v>0</v>
      </c>
      <c r="AW79" s="346"/>
      <c r="AX79" s="346"/>
      <c r="AY79" s="346"/>
      <c r="AZ79" s="346"/>
      <c r="BA79" s="346"/>
      <c r="BB79" s="346"/>
      <c r="BC79" s="346"/>
      <c r="BD79" s="346"/>
      <c r="BE79" s="347"/>
    </row>
    <row r="80" spans="1:57" ht="31.2" x14ac:dyDescent="0.3">
      <c r="A80" s="881"/>
      <c r="B80" s="897" t="s">
        <v>506</v>
      </c>
      <c r="C80" s="886" t="s">
        <v>507</v>
      </c>
      <c r="D80" s="348" t="s">
        <v>74</v>
      </c>
      <c r="E80" s="889">
        <v>0</v>
      </c>
      <c r="F80" s="892">
        <f>E80-SUM(M80:M84)</f>
        <v>-439</v>
      </c>
      <c r="G80" s="267">
        <f>SUM(M80,AV80)</f>
        <v>55</v>
      </c>
      <c r="H80" s="268">
        <f>SUM(I80:L80)</f>
        <v>2</v>
      </c>
      <c r="I80" s="269">
        <v>2</v>
      </c>
      <c r="J80" s="269"/>
      <c r="K80" s="269"/>
      <c r="L80" s="270"/>
      <c r="M80" s="327">
        <f>IF(AND(SUM(N80:R80)=SUM(Y80:Z80),SUM(S80:X80)=SUM(Y80:Z80)),SUM(N80:R80),"ПЕРЕВІРТЕ ПРАВИЛЬНІСТЬ ДАНИХ")</f>
        <v>47</v>
      </c>
      <c r="N80" s="328"/>
      <c r="O80" s="328"/>
      <c r="P80" s="328">
        <v>47</v>
      </c>
      <c r="Q80" s="328"/>
      <c r="R80" s="329"/>
      <c r="S80" s="274">
        <v>4</v>
      </c>
      <c r="T80" s="275"/>
      <c r="U80" s="275"/>
      <c r="V80" s="276"/>
      <c r="W80" s="275">
        <v>43</v>
      </c>
      <c r="X80" s="277"/>
      <c r="Y80" s="274">
        <v>45</v>
      </c>
      <c r="Z80" s="277">
        <v>2</v>
      </c>
      <c r="AA80" s="278"/>
      <c r="AB80" s="269">
        <v>3</v>
      </c>
      <c r="AC80" s="269">
        <v>2</v>
      </c>
      <c r="AD80" s="269">
        <v>3</v>
      </c>
      <c r="AE80" s="269">
        <v>7</v>
      </c>
      <c r="AF80" s="270"/>
      <c r="AG80" s="278">
        <v>36</v>
      </c>
      <c r="AH80" s="270">
        <v>16</v>
      </c>
      <c r="AI80" s="278">
        <v>12</v>
      </c>
      <c r="AJ80" s="279">
        <f>SUM(AN80:AP80)</f>
        <v>47</v>
      </c>
      <c r="AK80" s="280" t="s">
        <v>75</v>
      </c>
      <c r="AL80" s="281" t="s">
        <v>75</v>
      </c>
      <c r="AM80" s="282" t="s">
        <v>75</v>
      </c>
      <c r="AN80" s="278">
        <v>5</v>
      </c>
      <c r="AO80" s="269">
        <v>37</v>
      </c>
      <c r="AP80" s="270">
        <v>5</v>
      </c>
      <c r="AQ80" s="280" t="s">
        <v>75</v>
      </c>
      <c r="AR80" s="281" t="s">
        <v>75</v>
      </c>
      <c r="AS80" s="281" t="s">
        <v>75</v>
      </c>
      <c r="AT80" s="281" t="s">
        <v>75</v>
      </c>
      <c r="AU80" s="282" t="s">
        <v>75</v>
      </c>
      <c r="AV80" s="283">
        <f>SUM(AW80:BE80)</f>
        <v>8</v>
      </c>
      <c r="AW80" s="284"/>
      <c r="AX80" s="284"/>
      <c r="AY80" s="284"/>
      <c r="AZ80" s="284"/>
      <c r="BA80" s="284">
        <v>8</v>
      </c>
      <c r="BB80" s="284"/>
      <c r="BC80" s="284"/>
      <c r="BD80" s="284"/>
      <c r="BE80" s="285"/>
    </row>
    <row r="81" spans="1:57" ht="46.8" x14ac:dyDescent="0.3">
      <c r="A81" s="881"/>
      <c r="B81" s="898"/>
      <c r="C81" s="887"/>
      <c r="D81" s="349" t="s">
        <v>76</v>
      </c>
      <c r="E81" s="890"/>
      <c r="F81" s="893"/>
      <c r="G81" s="288">
        <f t="shared" ref="G81:G84" si="49">SUM(M81,AV81)</f>
        <v>0</v>
      </c>
      <c r="H81" s="289">
        <f>SUM(I81:L81)</f>
        <v>0</v>
      </c>
      <c r="I81" s="290"/>
      <c r="J81" s="290"/>
      <c r="K81" s="290"/>
      <c r="L81" s="291"/>
      <c r="M81" s="271">
        <f t="shared" ref="M81:M84" si="50">IF(AND(SUM(N81:R81)=SUM(Y81:Z81),SUM(S81:X81)=SUM(Y81:Z81)),SUM(N81:R81),"ПЕРЕВІРТЕ ПРАВИЛЬНІСТЬ ДАНИХ")</f>
        <v>0</v>
      </c>
      <c r="N81" s="272"/>
      <c r="O81" s="272"/>
      <c r="P81" s="272"/>
      <c r="Q81" s="272"/>
      <c r="R81" s="273"/>
      <c r="S81" s="292"/>
      <c r="T81" s="293"/>
      <c r="U81" s="293"/>
      <c r="V81" s="294"/>
      <c r="W81" s="294"/>
      <c r="X81" s="295"/>
      <c r="Y81" s="292"/>
      <c r="Z81" s="295"/>
      <c r="AA81" s="296"/>
      <c r="AB81" s="290"/>
      <c r="AC81" s="290"/>
      <c r="AD81" s="290"/>
      <c r="AE81" s="290"/>
      <c r="AF81" s="291"/>
      <c r="AG81" s="296"/>
      <c r="AH81" s="291"/>
      <c r="AI81" s="296"/>
      <c r="AJ81" s="297">
        <f>SUM(AN81:AP81)</f>
        <v>0</v>
      </c>
      <c r="AK81" s="298" t="s">
        <v>77</v>
      </c>
      <c r="AL81" s="299" t="s">
        <v>77</v>
      </c>
      <c r="AM81" s="300" t="s">
        <v>77</v>
      </c>
      <c r="AN81" s="298"/>
      <c r="AO81" s="299"/>
      <c r="AP81" s="300"/>
      <c r="AQ81" s="298" t="s">
        <v>75</v>
      </c>
      <c r="AR81" s="299" t="s">
        <v>75</v>
      </c>
      <c r="AS81" s="299" t="s">
        <v>75</v>
      </c>
      <c r="AT81" s="299" t="s">
        <v>75</v>
      </c>
      <c r="AU81" s="300" t="s">
        <v>75</v>
      </c>
      <c r="AV81" s="301">
        <f t="shared" ref="AV81:AV84" si="51">SUM(AW81:BE81)</f>
        <v>0</v>
      </c>
      <c r="AW81" s="302"/>
      <c r="AX81" s="302"/>
      <c r="AY81" s="302"/>
      <c r="AZ81" s="302"/>
      <c r="BA81" s="302"/>
      <c r="BB81" s="302"/>
      <c r="BC81" s="302"/>
      <c r="BD81" s="302"/>
      <c r="BE81" s="303"/>
    </row>
    <row r="82" spans="1:57" ht="31.2" x14ac:dyDescent="0.3">
      <c r="A82" s="881"/>
      <c r="B82" s="898"/>
      <c r="C82" s="887"/>
      <c r="D82" s="349" t="s">
        <v>78</v>
      </c>
      <c r="E82" s="890"/>
      <c r="F82" s="893"/>
      <c r="G82" s="288">
        <f t="shared" si="49"/>
        <v>0</v>
      </c>
      <c r="H82" s="289">
        <f t="shared" ref="H82:H84" si="52">SUM(I82:L82)</f>
        <v>0</v>
      </c>
      <c r="I82" s="290"/>
      <c r="J82" s="290"/>
      <c r="K82" s="290"/>
      <c r="L82" s="291"/>
      <c r="M82" s="271">
        <f t="shared" si="50"/>
        <v>0</v>
      </c>
      <c r="N82" s="272"/>
      <c r="O82" s="272"/>
      <c r="P82" s="304"/>
      <c r="Q82" s="330"/>
      <c r="R82" s="273"/>
      <c r="S82" s="292"/>
      <c r="T82" s="294"/>
      <c r="U82" s="294"/>
      <c r="V82" s="294"/>
      <c r="W82" s="294"/>
      <c r="X82" s="295"/>
      <c r="Y82" s="292"/>
      <c r="Z82" s="295"/>
      <c r="AA82" s="296"/>
      <c r="AB82" s="290"/>
      <c r="AC82" s="290"/>
      <c r="AD82" s="290"/>
      <c r="AE82" s="290"/>
      <c r="AF82" s="291"/>
      <c r="AG82" s="296"/>
      <c r="AH82" s="291"/>
      <c r="AI82" s="296"/>
      <c r="AJ82" s="297">
        <f>SUM(AK82:AM82)</f>
        <v>0</v>
      </c>
      <c r="AK82" s="298"/>
      <c r="AL82" s="299"/>
      <c r="AM82" s="300"/>
      <c r="AN82" s="298" t="s">
        <v>75</v>
      </c>
      <c r="AO82" s="299" t="s">
        <v>75</v>
      </c>
      <c r="AP82" s="300" t="s">
        <v>75</v>
      </c>
      <c r="AQ82" s="298" t="s">
        <v>75</v>
      </c>
      <c r="AR82" s="299" t="s">
        <v>75</v>
      </c>
      <c r="AS82" s="299" t="s">
        <v>75</v>
      </c>
      <c r="AT82" s="299" t="s">
        <v>75</v>
      </c>
      <c r="AU82" s="300" t="s">
        <v>75</v>
      </c>
      <c r="AV82" s="301">
        <f t="shared" si="51"/>
        <v>0</v>
      </c>
      <c r="AW82" s="302"/>
      <c r="AX82" s="302"/>
      <c r="AY82" s="302"/>
      <c r="AZ82" s="302"/>
      <c r="BA82" s="302"/>
      <c r="BB82" s="302"/>
      <c r="BC82" s="302"/>
      <c r="BD82" s="302"/>
      <c r="BE82" s="303"/>
    </row>
    <row r="83" spans="1:57" ht="26.4" customHeight="1" x14ac:dyDescent="0.3">
      <c r="A83" s="881"/>
      <c r="B83" s="898"/>
      <c r="C83" s="887"/>
      <c r="D83" s="349" t="s">
        <v>79</v>
      </c>
      <c r="E83" s="890"/>
      <c r="F83" s="893"/>
      <c r="G83" s="288">
        <f t="shared" si="49"/>
        <v>431</v>
      </c>
      <c r="H83" s="289">
        <f t="shared" si="52"/>
        <v>16</v>
      </c>
      <c r="I83" s="290">
        <v>16</v>
      </c>
      <c r="J83" s="290"/>
      <c r="K83" s="290"/>
      <c r="L83" s="291"/>
      <c r="M83" s="271">
        <f t="shared" si="50"/>
        <v>392</v>
      </c>
      <c r="N83" s="272"/>
      <c r="O83" s="272"/>
      <c r="P83" s="272">
        <v>392</v>
      </c>
      <c r="Q83" s="272"/>
      <c r="R83" s="273"/>
      <c r="S83" s="292">
        <v>3</v>
      </c>
      <c r="T83" s="294"/>
      <c r="U83" s="294"/>
      <c r="V83" s="294"/>
      <c r="W83" s="294">
        <v>389</v>
      </c>
      <c r="X83" s="295"/>
      <c r="Y83" s="292">
        <v>358</v>
      </c>
      <c r="Z83" s="295">
        <v>34</v>
      </c>
      <c r="AA83" s="296"/>
      <c r="AB83" s="290">
        <v>17</v>
      </c>
      <c r="AC83" s="290">
        <v>17</v>
      </c>
      <c r="AD83" s="290">
        <v>14</v>
      </c>
      <c r="AE83" s="290">
        <v>27</v>
      </c>
      <c r="AF83" s="291"/>
      <c r="AG83" s="296">
        <v>39</v>
      </c>
      <c r="AH83" s="291">
        <v>20</v>
      </c>
      <c r="AI83" s="296">
        <v>118</v>
      </c>
      <c r="AJ83" s="297">
        <f>SUM(AQ83:AU83)</f>
        <v>392</v>
      </c>
      <c r="AK83" s="298" t="s">
        <v>77</v>
      </c>
      <c r="AL83" s="299" t="s">
        <v>77</v>
      </c>
      <c r="AM83" s="300" t="s">
        <v>77</v>
      </c>
      <c r="AN83" s="298" t="s">
        <v>75</v>
      </c>
      <c r="AO83" s="299" t="s">
        <v>75</v>
      </c>
      <c r="AP83" s="300" t="s">
        <v>75</v>
      </c>
      <c r="AQ83" s="298"/>
      <c r="AR83" s="299">
        <v>1</v>
      </c>
      <c r="AS83" s="299">
        <v>261</v>
      </c>
      <c r="AT83" s="299">
        <v>93</v>
      </c>
      <c r="AU83" s="300">
        <v>37</v>
      </c>
      <c r="AV83" s="301">
        <f t="shared" si="51"/>
        <v>39</v>
      </c>
      <c r="AW83" s="302"/>
      <c r="AX83" s="302"/>
      <c r="AY83" s="302"/>
      <c r="AZ83" s="302"/>
      <c r="BA83" s="302">
        <v>39</v>
      </c>
      <c r="BB83" s="302"/>
      <c r="BC83" s="302"/>
      <c r="BD83" s="302"/>
      <c r="BE83" s="303"/>
    </row>
    <row r="84" spans="1:57" ht="31.8" thickBot="1" x14ac:dyDescent="0.35">
      <c r="A84" s="881"/>
      <c r="B84" s="899"/>
      <c r="C84" s="896"/>
      <c r="D84" s="350" t="s">
        <v>80</v>
      </c>
      <c r="E84" s="891"/>
      <c r="F84" s="894"/>
      <c r="G84" s="309">
        <f t="shared" si="49"/>
        <v>0</v>
      </c>
      <c r="H84" s="332">
        <f t="shared" si="52"/>
        <v>0</v>
      </c>
      <c r="I84" s="333"/>
      <c r="J84" s="333"/>
      <c r="K84" s="333"/>
      <c r="L84" s="334"/>
      <c r="M84" s="335">
        <f t="shared" si="50"/>
        <v>0</v>
      </c>
      <c r="N84" s="314"/>
      <c r="O84" s="314"/>
      <c r="P84" s="314"/>
      <c r="Q84" s="314"/>
      <c r="R84" s="336"/>
      <c r="S84" s="337"/>
      <c r="T84" s="338"/>
      <c r="U84" s="338"/>
      <c r="V84" s="338"/>
      <c r="W84" s="338"/>
      <c r="X84" s="339"/>
      <c r="Y84" s="337"/>
      <c r="Z84" s="339"/>
      <c r="AA84" s="340"/>
      <c r="AB84" s="333"/>
      <c r="AC84" s="333"/>
      <c r="AD84" s="333"/>
      <c r="AE84" s="333"/>
      <c r="AF84" s="334"/>
      <c r="AG84" s="340"/>
      <c r="AH84" s="334"/>
      <c r="AI84" s="340"/>
      <c r="AJ84" s="341">
        <f>SUM(AQ84:AU84)</f>
        <v>0</v>
      </c>
      <c r="AK84" s="342" t="s">
        <v>75</v>
      </c>
      <c r="AL84" s="343" t="s">
        <v>75</v>
      </c>
      <c r="AM84" s="344" t="s">
        <v>75</v>
      </c>
      <c r="AN84" s="342" t="s">
        <v>75</v>
      </c>
      <c r="AO84" s="343" t="s">
        <v>77</v>
      </c>
      <c r="AP84" s="344" t="s">
        <v>77</v>
      </c>
      <c r="AQ84" s="340"/>
      <c r="AR84" s="333"/>
      <c r="AS84" s="333"/>
      <c r="AT84" s="333"/>
      <c r="AU84" s="334"/>
      <c r="AV84" s="345">
        <f t="shared" si="51"/>
        <v>0</v>
      </c>
      <c r="AW84" s="346"/>
      <c r="AX84" s="346"/>
      <c r="AY84" s="346"/>
      <c r="AZ84" s="346"/>
      <c r="BA84" s="346"/>
      <c r="BB84" s="346"/>
      <c r="BC84" s="346"/>
      <c r="BD84" s="346"/>
      <c r="BE84" s="347"/>
    </row>
    <row r="85" spans="1:57" ht="31.95" customHeight="1" x14ac:dyDescent="0.3">
      <c r="A85" s="881"/>
      <c r="B85" s="897" t="s">
        <v>508</v>
      </c>
      <c r="C85" s="886" t="s">
        <v>509</v>
      </c>
      <c r="D85" s="348" t="s">
        <v>74</v>
      </c>
      <c r="E85" s="889">
        <v>0</v>
      </c>
      <c r="F85" s="892">
        <f>E85-SUM(M85:M89)</f>
        <v>-533</v>
      </c>
      <c r="G85" s="267">
        <f>SUM(M85,AV85)</f>
        <v>42</v>
      </c>
      <c r="H85" s="268">
        <f>SUM(I85:L85)</f>
        <v>4</v>
      </c>
      <c r="I85" s="269">
        <v>4</v>
      </c>
      <c r="J85" s="269"/>
      <c r="K85" s="269"/>
      <c r="L85" s="270"/>
      <c r="M85" s="327">
        <f>IF(AND(SUM(N85:R85)=SUM(Y85:Z85),SUM(S85:X85)=SUM(Y85:Z85)),SUM(N85:R85),"ПЕРЕВІРТЕ ПРАВИЛЬНІСТЬ ДАНИХ")</f>
        <v>41</v>
      </c>
      <c r="N85" s="328"/>
      <c r="O85" s="328"/>
      <c r="P85" s="328">
        <v>41</v>
      </c>
      <c r="Q85" s="328"/>
      <c r="R85" s="329"/>
      <c r="S85" s="274">
        <v>3</v>
      </c>
      <c r="T85" s="275"/>
      <c r="U85" s="275"/>
      <c r="V85" s="276"/>
      <c r="W85" s="275">
        <v>38</v>
      </c>
      <c r="X85" s="277"/>
      <c r="Y85" s="274">
        <v>40</v>
      </c>
      <c r="Z85" s="277">
        <v>1</v>
      </c>
      <c r="AA85" s="278"/>
      <c r="AB85" s="269"/>
      <c r="AC85" s="269"/>
      <c r="AD85" s="269">
        <v>1</v>
      </c>
      <c r="AE85" s="269">
        <v>3</v>
      </c>
      <c r="AF85" s="270"/>
      <c r="AG85" s="278">
        <v>38</v>
      </c>
      <c r="AH85" s="270">
        <v>19</v>
      </c>
      <c r="AI85" s="278">
        <v>12</v>
      </c>
      <c r="AJ85" s="279">
        <f>SUM(AN85:AP85)</f>
        <v>41</v>
      </c>
      <c r="AK85" s="280" t="s">
        <v>75</v>
      </c>
      <c r="AL85" s="281" t="s">
        <v>75</v>
      </c>
      <c r="AM85" s="282" t="s">
        <v>75</v>
      </c>
      <c r="AN85" s="278">
        <v>1</v>
      </c>
      <c r="AO85" s="269">
        <v>38</v>
      </c>
      <c r="AP85" s="270">
        <v>2</v>
      </c>
      <c r="AQ85" s="280" t="s">
        <v>75</v>
      </c>
      <c r="AR85" s="281" t="s">
        <v>75</v>
      </c>
      <c r="AS85" s="281" t="s">
        <v>75</v>
      </c>
      <c r="AT85" s="281" t="s">
        <v>75</v>
      </c>
      <c r="AU85" s="282" t="s">
        <v>75</v>
      </c>
      <c r="AV85" s="283">
        <f>SUM(AW85:BE85)</f>
        <v>1</v>
      </c>
      <c r="AW85" s="284"/>
      <c r="AX85" s="284"/>
      <c r="AY85" s="284"/>
      <c r="AZ85" s="284"/>
      <c r="BA85" s="284">
        <v>1</v>
      </c>
      <c r="BB85" s="284"/>
      <c r="BC85" s="284"/>
      <c r="BD85" s="284"/>
      <c r="BE85" s="285"/>
    </row>
    <row r="86" spans="1:57" ht="34.799999999999997" customHeight="1" x14ac:dyDescent="0.3">
      <c r="A86" s="881"/>
      <c r="B86" s="898"/>
      <c r="C86" s="887"/>
      <c r="D86" s="349" t="s">
        <v>76</v>
      </c>
      <c r="E86" s="890"/>
      <c r="F86" s="893"/>
      <c r="G86" s="288">
        <f t="shared" ref="G86:G89" si="53">SUM(M86,AV86)</f>
        <v>0</v>
      </c>
      <c r="H86" s="289">
        <f>SUM(I86:L86)</f>
        <v>0</v>
      </c>
      <c r="I86" s="290"/>
      <c r="J86" s="290"/>
      <c r="K86" s="290"/>
      <c r="L86" s="291"/>
      <c r="M86" s="271">
        <f t="shared" ref="M86:M89" si="54">IF(AND(SUM(N86:R86)=SUM(Y86:Z86),SUM(S86:X86)=SUM(Y86:Z86)),SUM(N86:R86),"ПЕРЕВІРТЕ ПРАВИЛЬНІСТЬ ДАНИХ")</f>
        <v>0</v>
      </c>
      <c r="N86" s="272"/>
      <c r="O86" s="272"/>
      <c r="P86" s="272"/>
      <c r="Q86" s="272"/>
      <c r="R86" s="273"/>
      <c r="S86" s="292"/>
      <c r="T86" s="293"/>
      <c r="U86" s="293"/>
      <c r="V86" s="294"/>
      <c r="W86" s="294"/>
      <c r="X86" s="295"/>
      <c r="Y86" s="292"/>
      <c r="Z86" s="295"/>
      <c r="AA86" s="296"/>
      <c r="AB86" s="290"/>
      <c r="AC86" s="290"/>
      <c r="AD86" s="290"/>
      <c r="AE86" s="290"/>
      <c r="AF86" s="291"/>
      <c r="AG86" s="296"/>
      <c r="AH86" s="291"/>
      <c r="AI86" s="296"/>
      <c r="AJ86" s="297">
        <f>SUM(AN86:AP86)</f>
        <v>0</v>
      </c>
      <c r="AK86" s="298" t="s">
        <v>77</v>
      </c>
      <c r="AL86" s="299" t="s">
        <v>77</v>
      </c>
      <c r="AM86" s="300" t="s">
        <v>77</v>
      </c>
      <c r="AN86" s="298"/>
      <c r="AO86" s="299"/>
      <c r="AP86" s="300"/>
      <c r="AQ86" s="298" t="s">
        <v>75</v>
      </c>
      <c r="AR86" s="299" t="s">
        <v>75</v>
      </c>
      <c r="AS86" s="299" t="s">
        <v>75</v>
      </c>
      <c r="AT86" s="299" t="s">
        <v>75</v>
      </c>
      <c r="AU86" s="300" t="s">
        <v>75</v>
      </c>
      <c r="AV86" s="301">
        <f t="shared" ref="AV86:AV89" si="55">SUM(AW86:BE86)</f>
        <v>0</v>
      </c>
      <c r="AW86" s="302"/>
      <c r="AX86" s="302"/>
      <c r="AY86" s="302"/>
      <c r="AZ86" s="302"/>
      <c r="BA86" s="302"/>
      <c r="BB86" s="302"/>
      <c r="BC86" s="302"/>
      <c r="BD86" s="302"/>
      <c r="BE86" s="303"/>
    </row>
    <row r="87" spans="1:57" ht="31.2" x14ac:dyDescent="0.3">
      <c r="A87" s="881"/>
      <c r="B87" s="898"/>
      <c r="C87" s="887"/>
      <c r="D87" s="349" t="s">
        <v>78</v>
      </c>
      <c r="E87" s="890"/>
      <c r="F87" s="893"/>
      <c r="G87" s="288">
        <f t="shared" si="53"/>
        <v>0</v>
      </c>
      <c r="H87" s="289">
        <f t="shared" ref="H87:H89" si="56">SUM(I87:L87)</f>
        <v>0</v>
      </c>
      <c r="I87" s="290"/>
      <c r="J87" s="290"/>
      <c r="K87" s="290"/>
      <c r="L87" s="291"/>
      <c r="M87" s="271">
        <f t="shared" si="54"/>
        <v>0</v>
      </c>
      <c r="N87" s="272"/>
      <c r="O87" s="272"/>
      <c r="P87" s="304"/>
      <c r="Q87" s="330"/>
      <c r="R87" s="273"/>
      <c r="S87" s="292"/>
      <c r="T87" s="294"/>
      <c r="U87" s="294"/>
      <c r="V87" s="294"/>
      <c r="W87" s="294"/>
      <c r="X87" s="295"/>
      <c r="Y87" s="292"/>
      <c r="Z87" s="295"/>
      <c r="AA87" s="296"/>
      <c r="AB87" s="290"/>
      <c r="AC87" s="290"/>
      <c r="AD87" s="290"/>
      <c r="AE87" s="290"/>
      <c r="AF87" s="291"/>
      <c r="AG87" s="296"/>
      <c r="AH87" s="291"/>
      <c r="AI87" s="296"/>
      <c r="AJ87" s="297">
        <f>SUM(AK87:AM87)</f>
        <v>0</v>
      </c>
      <c r="AK87" s="298"/>
      <c r="AL87" s="299"/>
      <c r="AM87" s="300"/>
      <c r="AN87" s="298" t="s">
        <v>75</v>
      </c>
      <c r="AO87" s="299" t="s">
        <v>75</v>
      </c>
      <c r="AP87" s="300" t="s">
        <v>75</v>
      </c>
      <c r="AQ87" s="298" t="s">
        <v>75</v>
      </c>
      <c r="AR87" s="299" t="s">
        <v>75</v>
      </c>
      <c r="AS87" s="299" t="s">
        <v>75</v>
      </c>
      <c r="AT87" s="299" t="s">
        <v>75</v>
      </c>
      <c r="AU87" s="300" t="s">
        <v>75</v>
      </c>
      <c r="AV87" s="301">
        <f t="shared" si="55"/>
        <v>0</v>
      </c>
      <c r="AW87" s="302"/>
      <c r="AX87" s="302"/>
      <c r="AY87" s="302"/>
      <c r="AZ87" s="302"/>
      <c r="BA87" s="302"/>
      <c r="BB87" s="302"/>
      <c r="BC87" s="302"/>
      <c r="BD87" s="302"/>
      <c r="BE87" s="303"/>
    </row>
    <row r="88" spans="1:57" ht="31.2" x14ac:dyDescent="0.3">
      <c r="A88" s="881"/>
      <c r="B88" s="898"/>
      <c r="C88" s="887"/>
      <c r="D88" s="349" t="s">
        <v>79</v>
      </c>
      <c r="E88" s="890"/>
      <c r="F88" s="893"/>
      <c r="G88" s="288">
        <f t="shared" si="53"/>
        <v>520</v>
      </c>
      <c r="H88" s="289">
        <f t="shared" si="56"/>
        <v>26</v>
      </c>
      <c r="I88" s="290">
        <v>26</v>
      </c>
      <c r="J88" s="290"/>
      <c r="K88" s="290"/>
      <c r="L88" s="291"/>
      <c r="M88" s="271">
        <f t="shared" si="54"/>
        <v>492</v>
      </c>
      <c r="N88" s="272"/>
      <c r="O88" s="272"/>
      <c r="P88" s="272">
        <v>492</v>
      </c>
      <c r="Q88" s="272"/>
      <c r="R88" s="273"/>
      <c r="S88" s="292">
        <v>9</v>
      </c>
      <c r="T88" s="294"/>
      <c r="U88" s="294"/>
      <c r="V88" s="294"/>
      <c r="W88" s="294">
        <v>483</v>
      </c>
      <c r="X88" s="295"/>
      <c r="Y88" s="292">
        <v>456</v>
      </c>
      <c r="Z88" s="295">
        <v>36</v>
      </c>
      <c r="AA88" s="296"/>
      <c r="AB88" s="290">
        <v>6</v>
      </c>
      <c r="AC88" s="290">
        <v>6</v>
      </c>
      <c r="AD88" s="290">
        <v>14</v>
      </c>
      <c r="AE88" s="290">
        <v>30</v>
      </c>
      <c r="AF88" s="291"/>
      <c r="AG88" s="296">
        <v>35</v>
      </c>
      <c r="AH88" s="291">
        <v>18</v>
      </c>
      <c r="AI88" s="296">
        <v>120</v>
      </c>
      <c r="AJ88" s="297">
        <f>SUM(AQ88:AU88)</f>
        <v>492</v>
      </c>
      <c r="AK88" s="298" t="s">
        <v>77</v>
      </c>
      <c r="AL88" s="299" t="s">
        <v>77</v>
      </c>
      <c r="AM88" s="300" t="s">
        <v>77</v>
      </c>
      <c r="AN88" s="298" t="s">
        <v>75</v>
      </c>
      <c r="AO88" s="299" t="s">
        <v>75</v>
      </c>
      <c r="AP88" s="300" t="s">
        <v>75</v>
      </c>
      <c r="AQ88" s="298">
        <v>7</v>
      </c>
      <c r="AR88" s="299">
        <v>2</v>
      </c>
      <c r="AS88" s="299">
        <v>291</v>
      </c>
      <c r="AT88" s="299">
        <v>142</v>
      </c>
      <c r="AU88" s="300">
        <v>50</v>
      </c>
      <c r="AV88" s="301">
        <f t="shared" si="55"/>
        <v>28</v>
      </c>
      <c r="AW88" s="302"/>
      <c r="AX88" s="302"/>
      <c r="AY88" s="302">
        <v>2</v>
      </c>
      <c r="AZ88" s="302"/>
      <c r="BA88" s="302">
        <v>26</v>
      </c>
      <c r="BB88" s="302"/>
      <c r="BC88" s="302"/>
      <c r="BD88" s="302"/>
      <c r="BE88" s="303"/>
    </row>
    <row r="89" spans="1:57" ht="31.8" thickBot="1" x14ac:dyDescent="0.35">
      <c r="A89" s="881"/>
      <c r="B89" s="899"/>
      <c r="C89" s="896"/>
      <c r="D89" s="350" t="s">
        <v>80</v>
      </c>
      <c r="E89" s="891"/>
      <c r="F89" s="894"/>
      <c r="G89" s="309">
        <f t="shared" si="53"/>
        <v>0</v>
      </c>
      <c r="H89" s="332">
        <f t="shared" si="56"/>
        <v>0</v>
      </c>
      <c r="I89" s="333"/>
      <c r="J89" s="333"/>
      <c r="K89" s="333"/>
      <c r="L89" s="334"/>
      <c r="M89" s="335">
        <f t="shared" si="54"/>
        <v>0</v>
      </c>
      <c r="N89" s="314"/>
      <c r="O89" s="314"/>
      <c r="P89" s="314"/>
      <c r="Q89" s="314"/>
      <c r="R89" s="336"/>
      <c r="S89" s="337"/>
      <c r="T89" s="338"/>
      <c r="U89" s="338"/>
      <c r="V89" s="338"/>
      <c r="W89" s="338"/>
      <c r="X89" s="339"/>
      <c r="Y89" s="337"/>
      <c r="Z89" s="339"/>
      <c r="AA89" s="340"/>
      <c r="AB89" s="333"/>
      <c r="AC89" s="333"/>
      <c r="AD89" s="333"/>
      <c r="AE89" s="333"/>
      <c r="AF89" s="334"/>
      <c r="AG89" s="340"/>
      <c r="AH89" s="334"/>
      <c r="AI89" s="340"/>
      <c r="AJ89" s="341">
        <f>SUM(AQ89:AU89)</f>
        <v>0</v>
      </c>
      <c r="AK89" s="342" t="s">
        <v>75</v>
      </c>
      <c r="AL89" s="343" t="s">
        <v>75</v>
      </c>
      <c r="AM89" s="344" t="s">
        <v>75</v>
      </c>
      <c r="AN89" s="342" t="s">
        <v>75</v>
      </c>
      <c r="AO89" s="343" t="s">
        <v>77</v>
      </c>
      <c r="AP89" s="344" t="s">
        <v>77</v>
      </c>
      <c r="AQ89" s="340"/>
      <c r="AR89" s="333"/>
      <c r="AS89" s="333"/>
      <c r="AT89" s="333"/>
      <c r="AU89" s="334"/>
      <c r="AV89" s="345">
        <f t="shared" si="55"/>
        <v>0</v>
      </c>
      <c r="AW89" s="346"/>
      <c r="AX89" s="346"/>
      <c r="AY89" s="346"/>
      <c r="AZ89" s="346"/>
      <c r="BA89" s="346"/>
      <c r="BB89" s="346"/>
      <c r="BC89" s="346"/>
      <c r="BD89" s="346"/>
      <c r="BE89" s="347"/>
    </row>
    <row r="90" spans="1:57" ht="31.95" customHeight="1" x14ac:dyDescent="0.3">
      <c r="A90" s="881"/>
      <c r="B90" s="897" t="s">
        <v>510</v>
      </c>
      <c r="C90" s="886" t="s">
        <v>511</v>
      </c>
      <c r="D90" s="348" t="s">
        <v>74</v>
      </c>
      <c r="E90" s="889">
        <v>0</v>
      </c>
      <c r="F90" s="892">
        <f>E90-SUM(M90:M94)</f>
        <v>-165</v>
      </c>
      <c r="G90" s="267">
        <f>SUM(M90,AV90)</f>
        <v>43</v>
      </c>
      <c r="H90" s="268">
        <f>SUM(I90:L90)</f>
        <v>4</v>
      </c>
      <c r="I90" s="269">
        <v>4</v>
      </c>
      <c r="J90" s="269"/>
      <c r="K90" s="269"/>
      <c r="L90" s="270"/>
      <c r="M90" s="327">
        <f t="shared" ref="M90:M99" si="57">IF(AND(SUM(N90:R90)=SUM(Y90:Z90),SUM(S90:X90)=SUM(Y90:Z90)),SUM(N90:R90),"ПЕРЕВІРТЕ ПРАВИЛЬНІСТЬ ДАНИХ")</f>
        <v>43</v>
      </c>
      <c r="N90" s="328"/>
      <c r="O90" s="328"/>
      <c r="P90" s="328">
        <v>43</v>
      </c>
      <c r="Q90" s="328"/>
      <c r="R90" s="329"/>
      <c r="S90" s="274"/>
      <c r="T90" s="275"/>
      <c r="U90" s="275"/>
      <c r="V90" s="276">
        <v>34</v>
      </c>
      <c r="W90" s="275"/>
      <c r="X90" s="277">
        <v>9</v>
      </c>
      <c r="Y90" s="274">
        <v>37</v>
      </c>
      <c r="Z90" s="277">
        <v>6</v>
      </c>
      <c r="AA90" s="278"/>
      <c r="AB90" s="269">
        <v>3</v>
      </c>
      <c r="AC90" s="269">
        <v>3</v>
      </c>
      <c r="AD90" s="269"/>
      <c r="AE90" s="269">
        <v>2</v>
      </c>
      <c r="AF90" s="270"/>
      <c r="AG90" s="278">
        <v>40</v>
      </c>
      <c r="AH90" s="270">
        <v>19</v>
      </c>
      <c r="AI90" s="278">
        <v>10</v>
      </c>
      <c r="AJ90" s="279">
        <f>SUM(AN90:AP90)</f>
        <v>43</v>
      </c>
      <c r="AK90" s="280" t="s">
        <v>75</v>
      </c>
      <c r="AL90" s="281" t="s">
        <v>75</v>
      </c>
      <c r="AM90" s="282" t="s">
        <v>75</v>
      </c>
      <c r="AN90" s="278">
        <v>4</v>
      </c>
      <c r="AO90" s="269">
        <v>38</v>
      </c>
      <c r="AP90" s="270">
        <v>1</v>
      </c>
      <c r="AQ90" s="280" t="s">
        <v>75</v>
      </c>
      <c r="AR90" s="281" t="s">
        <v>75</v>
      </c>
      <c r="AS90" s="281" t="s">
        <v>75</v>
      </c>
      <c r="AT90" s="281" t="s">
        <v>75</v>
      </c>
      <c r="AU90" s="282" t="s">
        <v>75</v>
      </c>
      <c r="AV90" s="283">
        <v>0</v>
      </c>
      <c r="AW90" s="284"/>
      <c r="AX90" s="284"/>
      <c r="AY90" s="284"/>
      <c r="AZ90" s="284"/>
      <c r="BA90" s="284"/>
      <c r="BB90" s="284"/>
      <c r="BC90" s="284"/>
      <c r="BD90" s="284"/>
      <c r="BE90" s="285"/>
    </row>
    <row r="91" spans="1:57" ht="46.8" x14ac:dyDescent="0.3">
      <c r="A91" s="881"/>
      <c r="B91" s="898"/>
      <c r="C91" s="887"/>
      <c r="D91" s="349" t="s">
        <v>76</v>
      </c>
      <c r="E91" s="890"/>
      <c r="F91" s="893"/>
      <c r="G91" s="288">
        <f t="shared" ref="G91:G119" si="58">SUM(M91,AV91)</f>
        <v>0</v>
      </c>
      <c r="H91" s="289">
        <f t="shared" ref="H91:H94" si="59">SUM(I91:L91)</f>
        <v>0</v>
      </c>
      <c r="I91" s="290"/>
      <c r="J91" s="290"/>
      <c r="K91" s="290"/>
      <c r="L91" s="291"/>
      <c r="M91" s="271">
        <f t="shared" si="57"/>
        <v>0</v>
      </c>
      <c r="N91" s="272"/>
      <c r="O91" s="272"/>
      <c r="P91" s="272"/>
      <c r="Q91" s="272"/>
      <c r="R91" s="273"/>
      <c r="S91" s="292"/>
      <c r="T91" s="293"/>
      <c r="U91" s="293"/>
      <c r="V91" s="294"/>
      <c r="W91" s="294"/>
      <c r="X91" s="295"/>
      <c r="Y91" s="292"/>
      <c r="Z91" s="295"/>
      <c r="AA91" s="296"/>
      <c r="AB91" s="290"/>
      <c r="AC91" s="290"/>
      <c r="AD91" s="290"/>
      <c r="AE91" s="290"/>
      <c r="AF91" s="291"/>
      <c r="AG91" s="296"/>
      <c r="AH91" s="291"/>
      <c r="AI91" s="296"/>
      <c r="AJ91" s="297">
        <f>SUM(AN91:AP91)</f>
        <v>0</v>
      </c>
      <c r="AK91" s="298" t="s">
        <v>77</v>
      </c>
      <c r="AL91" s="299" t="s">
        <v>77</v>
      </c>
      <c r="AM91" s="300" t="s">
        <v>77</v>
      </c>
      <c r="AN91" s="298"/>
      <c r="AO91" s="299"/>
      <c r="AP91" s="300"/>
      <c r="AQ91" s="298" t="s">
        <v>75</v>
      </c>
      <c r="AR91" s="299" t="s">
        <v>75</v>
      </c>
      <c r="AS91" s="299" t="s">
        <v>75</v>
      </c>
      <c r="AT91" s="299" t="s">
        <v>75</v>
      </c>
      <c r="AU91" s="300" t="s">
        <v>75</v>
      </c>
      <c r="AV91" s="301">
        <f t="shared" ref="AV91:AV94" si="60">SUM(AW91:BE91)</f>
        <v>0</v>
      </c>
      <c r="AW91" s="302"/>
      <c r="AX91" s="302"/>
      <c r="AY91" s="302"/>
      <c r="AZ91" s="302"/>
      <c r="BA91" s="302"/>
      <c r="BB91" s="302"/>
      <c r="BC91" s="302"/>
      <c r="BD91" s="302"/>
      <c r="BE91" s="303"/>
    </row>
    <row r="92" spans="1:57" ht="31.2" x14ac:dyDescent="0.3">
      <c r="A92" s="881"/>
      <c r="B92" s="898"/>
      <c r="C92" s="887"/>
      <c r="D92" s="349" t="s">
        <v>78</v>
      </c>
      <c r="E92" s="890"/>
      <c r="F92" s="893"/>
      <c r="G92" s="288">
        <f t="shared" si="58"/>
        <v>0</v>
      </c>
      <c r="H92" s="289">
        <f t="shared" si="59"/>
        <v>0</v>
      </c>
      <c r="I92" s="290"/>
      <c r="J92" s="290"/>
      <c r="K92" s="290"/>
      <c r="L92" s="291"/>
      <c r="M92" s="271">
        <f t="shared" si="57"/>
        <v>0</v>
      </c>
      <c r="N92" s="272"/>
      <c r="O92" s="272"/>
      <c r="P92" s="304"/>
      <c r="Q92" s="330"/>
      <c r="R92" s="273"/>
      <c r="S92" s="292"/>
      <c r="T92" s="294"/>
      <c r="U92" s="294"/>
      <c r="V92" s="294"/>
      <c r="W92" s="294"/>
      <c r="X92" s="295"/>
      <c r="Y92" s="292"/>
      <c r="Z92" s="295"/>
      <c r="AA92" s="296"/>
      <c r="AB92" s="290"/>
      <c r="AC92" s="290"/>
      <c r="AD92" s="290"/>
      <c r="AE92" s="290"/>
      <c r="AF92" s="291"/>
      <c r="AG92" s="296"/>
      <c r="AH92" s="291"/>
      <c r="AI92" s="296"/>
      <c r="AJ92" s="297">
        <f>SUM(AK92:AM92)</f>
        <v>0</v>
      </c>
      <c r="AK92" s="298"/>
      <c r="AL92" s="299"/>
      <c r="AM92" s="300"/>
      <c r="AN92" s="298" t="s">
        <v>75</v>
      </c>
      <c r="AO92" s="299" t="s">
        <v>75</v>
      </c>
      <c r="AP92" s="300" t="s">
        <v>75</v>
      </c>
      <c r="AQ92" s="298" t="s">
        <v>75</v>
      </c>
      <c r="AR92" s="299" t="s">
        <v>75</v>
      </c>
      <c r="AS92" s="299" t="s">
        <v>75</v>
      </c>
      <c r="AT92" s="299" t="s">
        <v>75</v>
      </c>
      <c r="AU92" s="300" t="s">
        <v>75</v>
      </c>
      <c r="AV92" s="301">
        <f t="shared" si="60"/>
        <v>0</v>
      </c>
      <c r="AW92" s="302"/>
      <c r="AX92" s="302"/>
      <c r="AY92" s="302"/>
      <c r="AZ92" s="302"/>
      <c r="BA92" s="302"/>
      <c r="BB92" s="302"/>
      <c r="BC92" s="302"/>
      <c r="BD92" s="302"/>
      <c r="BE92" s="303"/>
    </row>
    <row r="93" spans="1:57" ht="31.8" customHeight="1" x14ac:dyDescent="0.3">
      <c r="A93" s="881"/>
      <c r="B93" s="898"/>
      <c r="C93" s="887"/>
      <c r="D93" s="349" t="s">
        <v>79</v>
      </c>
      <c r="E93" s="890"/>
      <c r="F93" s="893"/>
      <c r="G93" s="288">
        <f t="shared" si="58"/>
        <v>129</v>
      </c>
      <c r="H93" s="289">
        <f t="shared" si="59"/>
        <v>5</v>
      </c>
      <c r="I93" s="290">
        <v>5</v>
      </c>
      <c r="J93" s="290"/>
      <c r="K93" s="290"/>
      <c r="L93" s="291"/>
      <c r="M93" s="271">
        <f t="shared" si="57"/>
        <v>122</v>
      </c>
      <c r="N93" s="272"/>
      <c r="O93" s="272"/>
      <c r="P93" s="272">
        <v>122</v>
      </c>
      <c r="Q93" s="272"/>
      <c r="R93" s="273"/>
      <c r="S93" s="292">
        <v>5</v>
      </c>
      <c r="T93" s="294"/>
      <c r="U93" s="294"/>
      <c r="V93" s="294">
        <v>113</v>
      </c>
      <c r="W93" s="294"/>
      <c r="X93" s="295">
        <v>4</v>
      </c>
      <c r="Y93" s="292">
        <v>105</v>
      </c>
      <c r="Z93" s="295">
        <v>17</v>
      </c>
      <c r="AA93" s="296"/>
      <c r="AB93" s="290">
        <v>11</v>
      </c>
      <c r="AC93" s="290">
        <v>11</v>
      </c>
      <c r="AD93" s="290"/>
      <c r="AE93" s="290">
        <v>3</v>
      </c>
      <c r="AF93" s="291">
        <v>2</v>
      </c>
      <c r="AG93" s="296">
        <v>39</v>
      </c>
      <c r="AH93" s="291">
        <v>18</v>
      </c>
      <c r="AI93" s="296">
        <v>100</v>
      </c>
      <c r="AJ93" s="297">
        <f>SUM(AQ93:AU93)</f>
        <v>122</v>
      </c>
      <c r="AK93" s="298" t="s">
        <v>77</v>
      </c>
      <c r="AL93" s="299" t="s">
        <v>77</v>
      </c>
      <c r="AM93" s="300" t="s">
        <v>77</v>
      </c>
      <c r="AN93" s="298" t="s">
        <v>75</v>
      </c>
      <c r="AO93" s="299" t="s">
        <v>75</v>
      </c>
      <c r="AP93" s="300" t="s">
        <v>75</v>
      </c>
      <c r="AQ93" s="298">
        <v>4</v>
      </c>
      <c r="AR93" s="299">
        <v>4</v>
      </c>
      <c r="AS93" s="299">
        <v>106</v>
      </c>
      <c r="AT93" s="299">
        <v>8</v>
      </c>
      <c r="AU93" s="300"/>
      <c r="AV93" s="301">
        <v>7</v>
      </c>
      <c r="AW93" s="302"/>
      <c r="AX93" s="302"/>
      <c r="AY93" s="302"/>
      <c r="AZ93" s="302"/>
      <c r="BA93" s="302"/>
      <c r="BB93" s="302"/>
      <c r="BC93" s="302"/>
      <c r="BD93" s="302">
        <v>7</v>
      </c>
      <c r="BE93" s="303"/>
    </row>
    <row r="94" spans="1:57" ht="31.8" thickBot="1" x14ac:dyDescent="0.35">
      <c r="A94" s="882"/>
      <c r="B94" s="899"/>
      <c r="C94" s="896"/>
      <c r="D94" s="350" t="s">
        <v>80</v>
      </c>
      <c r="E94" s="891"/>
      <c r="F94" s="894"/>
      <c r="G94" s="309">
        <f t="shared" si="58"/>
        <v>0</v>
      </c>
      <c r="H94" s="332">
        <f t="shared" si="59"/>
        <v>0</v>
      </c>
      <c r="I94" s="333"/>
      <c r="J94" s="333"/>
      <c r="K94" s="333"/>
      <c r="L94" s="334"/>
      <c r="M94" s="335">
        <f t="shared" si="57"/>
        <v>0</v>
      </c>
      <c r="N94" s="314"/>
      <c r="O94" s="314"/>
      <c r="P94" s="314"/>
      <c r="Q94" s="314"/>
      <c r="R94" s="336"/>
      <c r="S94" s="337"/>
      <c r="T94" s="338"/>
      <c r="U94" s="338"/>
      <c r="V94" s="338"/>
      <c r="W94" s="338"/>
      <c r="X94" s="339"/>
      <c r="Y94" s="337"/>
      <c r="Z94" s="339"/>
      <c r="AA94" s="340"/>
      <c r="AB94" s="333"/>
      <c r="AC94" s="333"/>
      <c r="AD94" s="333"/>
      <c r="AE94" s="333"/>
      <c r="AF94" s="334"/>
      <c r="AG94" s="340"/>
      <c r="AH94" s="334"/>
      <c r="AI94" s="340"/>
      <c r="AJ94" s="341">
        <f>SUM(AQ94:AU94)</f>
        <v>0</v>
      </c>
      <c r="AK94" s="342" t="s">
        <v>75</v>
      </c>
      <c r="AL94" s="343" t="s">
        <v>75</v>
      </c>
      <c r="AM94" s="344" t="s">
        <v>75</v>
      </c>
      <c r="AN94" s="342" t="s">
        <v>75</v>
      </c>
      <c r="AO94" s="343" t="s">
        <v>77</v>
      </c>
      <c r="AP94" s="344" t="s">
        <v>77</v>
      </c>
      <c r="AQ94" s="340"/>
      <c r="AR94" s="333"/>
      <c r="AS94" s="333"/>
      <c r="AT94" s="333"/>
      <c r="AU94" s="334"/>
      <c r="AV94" s="345">
        <f t="shared" si="60"/>
        <v>0</v>
      </c>
      <c r="AW94" s="346"/>
      <c r="AX94" s="346"/>
      <c r="AY94" s="346"/>
      <c r="AZ94" s="346"/>
      <c r="BA94" s="346"/>
      <c r="BB94" s="346"/>
      <c r="BC94" s="346"/>
      <c r="BD94" s="346"/>
      <c r="BE94" s="347"/>
    </row>
    <row r="95" spans="1:57" ht="31.95" customHeight="1" x14ac:dyDescent="0.3">
      <c r="A95" s="880" t="s">
        <v>244</v>
      </c>
      <c r="B95" s="883" t="s">
        <v>512</v>
      </c>
      <c r="C95" s="900" t="s">
        <v>513</v>
      </c>
      <c r="D95" s="351" t="s">
        <v>74</v>
      </c>
      <c r="E95" s="903">
        <v>0</v>
      </c>
      <c r="F95" s="906">
        <f>E95-SUM(M95:M99)</f>
        <v>-87</v>
      </c>
      <c r="G95" s="267">
        <f t="shared" si="58"/>
        <v>29</v>
      </c>
      <c r="H95" s="268">
        <f>SUM(I95:L95)</f>
        <v>3</v>
      </c>
      <c r="I95" s="269">
        <v>3</v>
      </c>
      <c r="J95" s="269"/>
      <c r="K95" s="269"/>
      <c r="L95" s="270"/>
      <c r="M95" s="327">
        <f t="shared" si="57"/>
        <v>28</v>
      </c>
      <c r="N95" s="328"/>
      <c r="O95" s="328"/>
      <c r="P95" s="328">
        <v>28</v>
      </c>
      <c r="Q95" s="328"/>
      <c r="R95" s="329"/>
      <c r="S95" s="274">
        <v>4</v>
      </c>
      <c r="T95" s="275"/>
      <c r="U95" s="275"/>
      <c r="V95" s="276">
        <v>24</v>
      </c>
      <c r="W95" s="275"/>
      <c r="X95" s="277"/>
      <c r="Y95" s="274">
        <v>26</v>
      </c>
      <c r="Z95" s="277">
        <v>2</v>
      </c>
      <c r="AA95" s="278"/>
      <c r="AB95" s="269">
        <v>1</v>
      </c>
      <c r="AC95" s="269"/>
      <c r="AD95" s="269"/>
      <c r="AE95" s="269"/>
      <c r="AF95" s="270"/>
      <c r="AG95" s="278">
        <v>34</v>
      </c>
      <c r="AH95" s="270">
        <v>3</v>
      </c>
      <c r="AI95" s="278">
        <v>8</v>
      </c>
      <c r="AJ95" s="279">
        <f>SUM(AN95:AP95)</f>
        <v>24</v>
      </c>
      <c r="AK95" s="280" t="s">
        <v>75</v>
      </c>
      <c r="AL95" s="281" t="s">
        <v>75</v>
      </c>
      <c r="AM95" s="282" t="s">
        <v>75</v>
      </c>
      <c r="AN95" s="278">
        <v>4</v>
      </c>
      <c r="AO95" s="269">
        <v>20</v>
      </c>
      <c r="AP95" s="270"/>
      <c r="AQ95" s="280" t="s">
        <v>75</v>
      </c>
      <c r="AR95" s="281" t="s">
        <v>75</v>
      </c>
      <c r="AS95" s="281" t="s">
        <v>75</v>
      </c>
      <c r="AT95" s="281" t="s">
        <v>75</v>
      </c>
      <c r="AU95" s="282" t="s">
        <v>75</v>
      </c>
      <c r="AV95" s="283">
        <f t="shared" ref="AV95:AV99" si="61">SUM(AW95:BE95)</f>
        <v>1</v>
      </c>
      <c r="AW95" s="284"/>
      <c r="AX95" s="284"/>
      <c r="AY95" s="284"/>
      <c r="AZ95" s="284"/>
      <c r="BA95" s="284">
        <v>1</v>
      </c>
      <c r="BB95" s="284"/>
      <c r="BC95" s="284"/>
      <c r="BD95" s="284"/>
      <c r="BE95" s="285"/>
    </row>
    <row r="96" spans="1:57" ht="46.8" x14ac:dyDescent="0.3">
      <c r="A96" s="881"/>
      <c r="B96" s="884"/>
      <c r="C96" s="901"/>
      <c r="D96" s="352" t="s">
        <v>76</v>
      </c>
      <c r="E96" s="904"/>
      <c r="F96" s="907"/>
      <c r="G96" s="288">
        <f t="shared" si="58"/>
        <v>0</v>
      </c>
      <c r="H96" s="289">
        <f t="shared" ref="H96:H98" si="62">SUM(I96:L96)</f>
        <v>0</v>
      </c>
      <c r="I96" s="290"/>
      <c r="J96" s="290"/>
      <c r="K96" s="290"/>
      <c r="L96" s="291"/>
      <c r="M96" s="271">
        <f t="shared" si="57"/>
        <v>0</v>
      </c>
      <c r="N96" s="272"/>
      <c r="O96" s="272"/>
      <c r="P96" s="272"/>
      <c r="Q96" s="272"/>
      <c r="R96" s="273"/>
      <c r="S96" s="292"/>
      <c r="T96" s="293"/>
      <c r="U96" s="293"/>
      <c r="V96" s="294"/>
      <c r="W96" s="294"/>
      <c r="X96" s="295"/>
      <c r="Y96" s="292"/>
      <c r="Z96" s="295"/>
      <c r="AA96" s="296"/>
      <c r="AB96" s="290"/>
      <c r="AC96" s="290"/>
      <c r="AD96" s="290"/>
      <c r="AE96" s="290"/>
      <c r="AF96" s="291"/>
      <c r="AG96" s="296"/>
      <c r="AH96" s="291"/>
      <c r="AI96" s="296"/>
      <c r="AJ96" s="297">
        <f>SUM(AN96:AP96)</f>
        <v>0</v>
      </c>
      <c r="AK96" s="298" t="s">
        <v>77</v>
      </c>
      <c r="AL96" s="299" t="s">
        <v>77</v>
      </c>
      <c r="AM96" s="300" t="s">
        <v>77</v>
      </c>
      <c r="AN96" s="298"/>
      <c r="AO96" s="299"/>
      <c r="AP96" s="300"/>
      <c r="AQ96" s="298" t="s">
        <v>75</v>
      </c>
      <c r="AR96" s="299" t="s">
        <v>75</v>
      </c>
      <c r="AS96" s="299" t="s">
        <v>75</v>
      </c>
      <c r="AT96" s="299" t="s">
        <v>75</v>
      </c>
      <c r="AU96" s="300" t="s">
        <v>75</v>
      </c>
      <c r="AV96" s="301">
        <f t="shared" si="61"/>
        <v>0</v>
      </c>
      <c r="AW96" s="302"/>
      <c r="AX96" s="302"/>
      <c r="AY96" s="302"/>
      <c r="AZ96" s="302"/>
      <c r="BA96" s="302"/>
      <c r="BB96" s="302"/>
      <c r="BC96" s="302"/>
      <c r="BD96" s="302"/>
      <c r="BE96" s="303"/>
    </row>
    <row r="97" spans="1:57" ht="31.2" x14ac:dyDescent="0.3">
      <c r="A97" s="881"/>
      <c r="B97" s="884"/>
      <c r="C97" s="901"/>
      <c r="D97" s="352" t="s">
        <v>78</v>
      </c>
      <c r="E97" s="904"/>
      <c r="F97" s="907"/>
      <c r="G97" s="288">
        <f t="shared" si="58"/>
        <v>0</v>
      </c>
      <c r="H97" s="289">
        <f t="shared" si="62"/>
        <v>0</v>
      </c>
      <c r="I97" s="290"/>
      <c r="J97" s="290"/>
      <c r="K97" s="290"/>
      <c r="L97" s="291"/>
      <c r="M97" s="271">
        <f t="shared" si="57"/>
        <v>0</v>
      </c>
      <c r="N97" s="272"/>
      <c r="O97" s="272"/>
      <c r="P97" s="304"/>
      <c r="Q97" s="330"/>
      <c r="R97" s="273"/>
      <c r="S97" s="292"/>
      <c r="T97" s="294"/>
      <c r="U97" s="294"/>
      <c r="V97" s="294"/>
      <c r="W97" s="294"/>
      <c r="X97" s="295"/>
      <c r="Y97" s="292"/>
      <c r="Z97" s="295"/>
      <c r="AA97" s="296"/>
      <c r="AB97" s="290"/>
      <c r="AC97" s="290"/>
      <c r="AD97" s="290"/>
      <c r="AE97" s="290"/>
      <c r="AF97" s="291"/>
      <c r="AG97" s="296"/>
      <c r="AH97" s="291"/>
      <c r="AI97" s="296"/>
      <c r="AJ97" s="297">
        <f>SUM(AK97:AM97)</f>
        <v>0</v>
      </c>
      <c r="AK97" s="298"/>
      <c r="AL97" s="299"/>
      <c r="AM97" s="300"/>
      <c r="AN97" s="298" t="s">
        <v>75</v>
      </c>
      <c r="AO97" s="299" t="s">
        <v>75</v>
      </c>
      <c r="AP97" s="300" t="s">
        <v>75</v>
      </c>
      <c r="AQ97" s="298" t="s">
        <v>75</v>
      </c>
      <c r="AR97" s="299" t="s">
        <v>75</v>
      </c>
      <c r="AS97" s="299" t="s">
        <v>75</v>
      </c>
      <c r="AT97" s="299" t="s">
        <v>75</v>
      </c>
      <c r="AU97" s="300" t="s">
        <v>75</v>
      </c>
      <c r="AV97" s="301">
        <f t="shared" si="61"/>
        <v>0</v>
      </c>
      <c r="AW97" s="302"/>
      <c r="AX97" s="302"/>
      <c r="AY97" s="302"/>
      <c r="AZ97" s="302"/>
      <c r="BA97" s="302"/>
      <c r="BB97" s="302"/>
      <c r="BC97" s="302"/>
      <c r="BD97" s="302"/>
      <c r="BE97" s="303"/>
    </row>
    <row r="98" spans="1:57" ht="31.2" x14ac:dyDescent="0.3">
      <c r="A98" s="881"/>
      <c r="B98" s="884"/>
      <c r="C98" s="901"/>
      <c r="D98" s="352" t="s">
        <v>79</v>
      </c>
      <c r="E98" s="904"/>
      <c r="F98" s="907"/>
      <c r="G98" s="288">
        <f t="shared" si="58"/>
        <v>69</v>
      </c>
      <c r="H98" s="289">
        <f t="shared" si="62"/>
        <v>10</v>
      </c>
      <c r="I98" s="290">
        <v>10</v>
      </c>
      <c r="J98" s="290"/>
      <c r="K98" s="290"/>
      <c r="L98" s="291"/>
      <c r="M98" s="271">
        <f t="shared" si="57"/>
        <v>59</v>
      </c>
      <c r="N98" s="272"/>
      <c r="O98" s="272"/>
      <c r="P98" s="272">
        <v>59</v>
      </c>
      <c r="Q98" s="272"/>
      <c r="R98" s="273"/>
      <c r="S98" s="292">
        <v>13</v>
      </c>
      <c r="T98" s="294"/>
      <c r="U98" s="294"/>
      <c r="V98" s="294">
        <v>46</v>
      </c>
      <c r="W98" s="294"/>
      <c r="X98" s="295"/>
      <c r="Y98" s="292">
        <v>54</v>
      </c>
      <c r="Z98" s="295">
        <v>5</v>
      </c>
      <c r="AA98" s="296"/>
      <c r="AB98" s="290">
        <v>1</v>
      </c>
      <c r="AC98" s="290"/>
      <c r="AD98" s="290"/>
      <c r="AE98" s="290"/>
      <c r="AF98" s="291"/>
      <c r="AG98" s="296">
        <v>35</v>
      </c>
      <c r="AH98" s="291">
        <v>4</v>
      </c>
      <c r="AI98" s="296">
        <v>82</v>
      </c>
      <c r="AJ98" s="297">
        <f>SUM(AQ98:AU98)</f>
        <v>46</v>
      </c>
      <c r="AK98" s="298" t="s">
        <v>77</v>
      </c>
      <c r="AL98" s="299" t="s">
        <v>77</v>
      </c>
      <c r="AM98" s="300" t="s">
        <v>77</v>
      </c>
      <c r="AN98" s="298" t="s">
        <v>75</v>
      </c>
      <c r="AO98" s="299" t="s">
        <v>75</v>
      </c>
      <c r="AP98" s="300" t="s">
        <v>75</v>
      </c>
      <c r="AQ98" s="298">
        <v>4</v>
      </c>
      <c r="AR98" s="299">
        <v>4</v>
      </c>
      <c r="AS98" s="299">
        <v>33</v>
      </c>
      <c r="AT98" s="299">
        <v>5</v>
      </c>
      <c r="AU98" s="300"/>
      <c r="AV98" s="301">
        <f t="shared" si="61"/>
        <v>10</v>
      </c>
      <c r="AW98" s="302"/>
      <c r="AX98" s="302"/>
      <c r="AY98" s="302"/>
      <c r="AZ98" s="302"/>
      <c r="BA98" s="302">
        <v>10</v>
      </c>
      <c r="BB98" s="302"/>
      <c r="BC98" s="302"/>
      <c r="BD98" s="302"/>
      <c r="BE98" s="303"/>
    </row>
    <row r="99" spans="1:57" ht="31.8" thickBot="1" x14ac:dyDescent="0.35">
      <c r="A99" s="882"/>
      <c r="B99" s="885"/>
      <c r="C99" s="902"/>
      <c r="D99" s="353" t="s">
        <v>80</v>
      </c>
      <c r="E99" s="905"/>
      <c r="F99" s="908"/>
      <c r="G99" s="309">
        <f t="shared" si="58"/>
        <v>0</v>
      </c>
      <c r="H99" s="332">
        <f>SUM(I99:L99)</f>
        <v>0</v>
      </c>
      <c r="I99" s="333"/>
      <c r="J99" s="333"/>
      <c r="K99" s="333"/>
      <c r="L99" s="334"/>
      <c r="M99" s="335">
        <f t="shared" si="57"/>
        <v>0</v>
      </c>
      <c r="N99" s="314"/>
      <c r="O99" s="314"/>
      <c r="P99" s="314"/>
      <c r="Q99" s="314"/>
      <c r="R99" s="336"/>
      <c r="S99" s="337"/>
      <c r="T99" s="338"/>
      <c r="U99" s="338"/>
      <c r="V99" s="338"/>
      <c r="W99" s="338"/>
      <c r="X99" s="339"/>
      <c r="Y99" s="337"/>
      <c r="Z99" s="339"/>
      <c r="AA99" s="340"/>
      <c r="AB99" s="333"/>
      <c r="AC99" s="333"/>
      <c r="AD99" s="333"/>
      <c r="AE99" s="333"/>
      <c r="AF99" s="334"/>
      <c r="AG99" s="340"/>
      <c r="AH99" s="334"/>
      <c r="AI99" s="340"/>
      <c r="AJ99" s="341">
        <f>SUM(AQ99:AU99)</f>
        <v>0</v>
      </c>
      <c r="AK99" s="342" t="s">
        <v>75</v>
      </c>
      <c r="AL99" s="343" t="s">
        <v>75</v>
      </c>
      <c r="AM99" s="344" t="s">
        <v>75</v>
      </c>
      <c r="AN99" s="342" t="s">
        <v>75</v>
      </c>
      <c r="AO99" s="343" t="s">
        <v>77</v>
      </c>
      <c r="AP99" s="344" t="s">
        <v>77</v>
      </c>
      <c r="AQ99" s="340"/>
      <c r="AR99" s="333"/>
      <c r="AS99" s="333"/>
      <c r="AT99" s="333"/>
      <c r="AU99" s="334"/>
      <c r="AV99" s="345">
        <f t="shared" si="61"/>
        <v>0</v>
      </c>
      <c r="AW99" s="346"/>
      <c r="AX99" s="346"/>
      <c r="AY99" s="346"/>
      <c r="AZ99" s="346"/>
      <c r="BA99" s="346"/>
      <c r="BB99" s="346"/>
      <c r="BC99" s="346"/>
      <c r="BD99" s="346"/>
      <c r="BE99" s="347"/>
    </row>
    <row r="100" spans="1:57" ht="31.95" customHeight="1" x14ac:dyDescent="0.3">
      <c r="A100" s="880" t="s">
        <v>290</v>
      </c>
      <c r="B100" s="883" t="s">
        <v>514</v>
      </c>
      <c r="C100" s="886" t="s">
        <v>515</v>
      </c>
      <c r="D100" s="351" t="s">
        <v>74</v>
      </c>
      <c r="E100" s="889">
        <v>0</v>
      </c>
      <c r="F100" s="892">
        <f>E100-SUM(M100:M104)</f>
        <v>-254</v>
      </c>
      <c r="G100" s="267">
        <f t="shared" si="58"/>
        <v>56</v>
      </c>
      <c r="H100" s="268">
        <f>SUM(I100:L100)</f>
        <v>0</v>
      </c>
      <c r="I100" s="269"/>
      <c r="J100" s="269"/>
      <c r="K100" s="269"/>
      <c r="L100" s="270"/>
      <c r="M100" s="327">
        <f>IF(AND(SUM(N100:R100)=SUM(Y100:Z100),SUM(S100:X100)=SUM(Y100:Z100)),SUM(N100:R100),"ПЕРЕВІРТЕ ПРАВИЛЬНІСТЬ ДАНИХ")</f>
        <v>39</v>
      </c>
      <c r="N100" s="328"/>
      <c r="O100" s="328"/>
      <c r="P100" s="328">
        <v>39</v>
      </c>
      <c r="Q100" s="328"/>
      <c r="R100" s="329"/>
      <c r="S100" s="274">
        <v>2</v>
      </c>
      <c r="T100" s="275"/>
      <c r="U100" s="275"/>
      <c r="V100" s="276">
        <v>37</v>
      </c>
      <c r="W100" s="275"/>
      <c r="X100" s="277"/>
      <c r="Y100" s="274">
        <v>38</v>
      </c>
      <c r="Z100" s="277">
        <v>1</v>
      </c>
      <c r="AA100" s="278"/>
      <c r="AB100" s="269">
        <v>8</v>
      </c>
      <c r="AC100" s="269">
        <v>8</v>
      </c>
      <c r="AD100" s="269"/>
      <c r="AE100" s="269"/>
      <c r="AF100" s="270"/>
      <c r="AG100" s="278">
        <v>42.8</v>
      </c>
      <c r="AH100" s="270">
        <v>19.899999999999999</v>
      </c>
      <c r="AI100" s="278">
        <v>13.9</v>
      </c>
      <c r="AJ100" s="279">
        <f>SUM(AN100:AP100)</f>
        <v>39</v>
      </c>
      <c r="AK100" s="280" t="s">
        <v>75</v>
      </c>
      <c r="AL100" s="281" t="s">
        <v>75</v>
      </c>
      <c r="AM100" s="282" t="s">
        <v>75</v>
      </c>
      <c r="AN100" s="278">
        <v>1</v>
      </c>
      <c r="AO100" s="269">
        <v>35</v>
      </c>
      <c r="AP100" s="270">
        <v>3</v>
      </c>
      <c r="AQ100" s="280" t="s">
        <v>75</v>
      </c>
      <c r="AR100" s="281" t="s">
        <v>75</v>
      </c>
      <c r="AS100" s="281" t="s">
        <v>75</v>
      </c>
      <c r="AT100" s="281" t="s">
        <v>75</v>
      </c>
      <c r="AU100" s="282" t="s">
        <v>75</v>
      </c>
      <c r="AV100" s="283">
        <f>SUM(AW100:BE100)</f>
        <v>17</v>
      </c>
      <c r="AW100" s="284"/>
      <c r="AX100" s="284"/>
      <c r="AY100" s="284"/>
      <c r="AZ100" s="284"/>
      <c r="BA100" s="284">
        <v>17</v>
      </c>
      <c r="BB100" s="284"/>
      <c r="BC100" s="284"/>
      <c r="BD100" s="284"/>
      <c r="BE100" s="285"/>
    </row>
    <row r="101" spans="1:57" ht="46.8" x14ac:dyDescent="0.3">
      <c r="A101" s="881"/>
      <c r="B101" s="884"/>
      <c r="C101" s="887"/>
      <c r="D101" s="352" t="s">
        <v>76</v>
      </c>
      <c r="E101" s="890"/>
      <c r="F101" s="893"/>
      <c r="G101" s="288">
        <f t="shared" si="58"/>
        <v>0</v>
      </c>
      <c r="H101" s="289">
        <f>SUM(I101:L101)</f>
        <v>0</v>
      </c>
      <c r="I101" s="290"/>
      <c r="J101" s="290"/>
      <c r="K101" s="290"/>
      <c r="L101" s="291"/>
      <c r="M101" s="271">
        <f t="shared" ref="M101:M104" si="63">IF(AND(SUM(N101:R101)=SUM(Y101:Z101),SUM(S101:X101)=SUM(Y101:Z101)),SUM(N101:R101),"ПЕРЕВІРТЕ ПРАВИЛЬНІСТЬ ДАНИХ")</f>
        <v>0</v>
      </c>
      <c r="N101" s="272"/>
      <c r="O101" s="272"/>
      <c r="P101" s="272"/>
      <c r="Q101" s="272"/>
      <c r="R101" s="273"/>
      <c r="S101" s="292"/>
      <c r="T101" s="293"/>
      <c r="U101" s="293"/>
      <c r="V101" s="294"/>
      <c r="W101" s="294"/>
      <c r="X101" s="295"/>
      <c r="Y101" s="292"/>
      <c r="Z101" s="295"/>
      <c r="AA101" s="296"/>
      <c r="AB101" s="290"/>
      <c r="AC101" s="290"/>
      <c r="AD101" s="290"/>
      <c r="AE101" s="290"/>
      <c r="AF101" s="291"/>
      <c r="AG101" s="296"/>
      <c r="AH101" s="291"/>
      <c r="AI101" s="296"/>
      <c r="AJ101" s="297">
        <f>SUM(AN101:AP101)</f>
        <v>0</v>
      </c>
      <c r="AK101" s="298" t="s">
        <v>77</v>
      </c>
      <c r="AL101" s="299" t="s">
        <v>77</v>
      </c>
      <c r="AM101" s="300" t="s">
        <v>77</v>
      </c>
      <c r="AN101" s="298"/>
      <c r="AO101" s="299"/>
      <c r="AP101" s="300"/>
      <c r="AQ101" s="298" t="s">
        <v>75</v>
      </c>
      <c r="AR101" s="299" t="s">
        <v>75</v>
      </c>
      <c r="AS101" s="299" t="s">
        <v>75</v>
      </c>
      <c r="AT101" s="299" t="s">
        <v>75</v>
      </c>
      <c r="AU101" s="300" t="s">
        <v>75</v>
      </c>
      <c r="AV101" s="301">
        <f t="shared" ref="AV101:AV104" si="64">SUM(AW101:BE101)</f>
        <v>0</v>
      </c>
      <c r="AW101" s="302"/>
      <c r="AX101" s="302"/>
      <c r="AY101" s="302"/>
      <c r="AZ101" s="302"/>
      <c r="BA101" s="302"/>
      <c r="BB101" s="302"/>
      <c r="BC101" s="302"/>
      <c r="BD101" s="302"/>
      <c r="BE101" s="303"/>
    </row>
    <row r="102" spans="1:57" ht="31.2" x14ac:dyDescent="0.3">
      <c r="A102" s="881"/>
      <c r="B102" s="884"/>
      <c r="C102" s="887"/>
      <c r="D102" s="352" t="s">
        <v>78</v>
      </c>
      <c r="E102" s="890"/>
      <c r="F102" s="893"/>
      <c r="G102" s="288">
        <f t="shared" si="58"/>
        <v>0</v>
      </c>
      <c r="H102" s="289">
        <f t="shared" ref="H102:H104" si="65">SUM(I102:L102)</f>
        <v>0</v>
      </c>
      <c r="I102" s="290"/>
      <c r="J102" s="290"/>
      <c r="K102" s="290"/>
      <c r="L102" s="291"/>
      <c r="M102" s="271">
        <f t="shared" si="63"/>
        <v>0</v>
      </c>
      <c r="N102" s="272"/>
      <c r="O102" s="272"/>
      <c r="P102" s="304"/>
      <c r="Q102" s="330"/>
      <c r="R102" s="273"/>
      <c r="S102" s="292"/>
      <c r="T102" s="294"/>
      <c r="U102" s="294"/>
      <c r="V102" s="294"/>
      <c r="W102" s="294"/>
      <c r="X102" s="295"/>
      <c r="Y102" s="292"/>
      <c r="Z102" s="295"/>
      <c r="AA102" s="296"/>
      <c r="AB102" s="290"/>
      <c r="AC102" s="290"/>
      <c r="AD102" s="290"/>
      <c r="AE102" s="290"/>
      <c r="AF102" s="291"/>
      <c r="AG102" s="296"/>
      <c r="AH102" s="291"/>
      <c r="AI102" s="296"/>
      <c r="AJ102" s="297">
        <f>SUM(AK102:AM102)</f>
        <v>0</v>
      </c>
      <c r="AK102" s="298"/>
      <c r="AL102" s="299"/>
      <c r="AM102" s="300"/>
      <c r="AN102" s="298" t="s">
        <v>75</v>
      </c>
      <c r="AO102" s="299" t="s">
        <v>75</v>
      </c>
      <c r="AP102" s="300" t="s">
        <v>75</v>
      </c>
      <c r="AQ102" s="298" t="s">
        <v>75</v>
      </c>
      <c r="AR102" s="299" t="s">
        <v>75</v>
      </c>
      <c r="AS102" s="299" t="s">
        <v>75</v>
      </c>
      <c r="AT102" s="299" t="s">
        <v>75</v>
      </c>
      <c r="AU102" s="300" t="s">
        <v>75</v>
      </c>
      <c r="AV102" s="301">
        <f t="shared" si="64"/>
        <v>0</v>
      </c>
      <c r="AW102" s="302"/>
      <c r="AX102" s="302"/>
      <c r="AY102" s="302"/>
      <c r="AZ102" s="302"/>
      <c r="BA102" s="302"/>
      <c r="BB102" s="302"/>
      <c r="BC102" s="302"/>
      <c r="BD102" s="302"/>
      <c r="BE102" s="303"/>
    </row>
    <row r="103" spans="1:57" ht="31.2" x14ac:dyDescent="0.3">
      <c r="A103" s="881"/>
      <c r="B103" s="884"/>
      <c r="C103" s="887"/>
      <c r="D103" s="352" t="s">
        <v>79</v>
      </c>
      <c r="E103" s="890"/>
      <c r="F103" s="893"/>
      <c r="G103" s="288">
        <f t="shared" si="58"/>
        <v>271</v>
      </c>
      <c r="H103" s="289">
        <f t="shared" si="65"/>
        <v>22</v>
      </c>
      <c r="I103" s="290">
        <v>22</v>
      </c>
      <c r="J103" s="290"/>
      <c r="K103" s="290"/>
      <c r="L103" s="291"/>
      <c r="M103" s="271">
        <f t="shared" si="63"/>
        <v>215</v>
      </c>
      <c r="N103" s="272"/>
      <c r="O103" s="272"/>
      <c r="P103" s="272">
        <v>215</v>
      </c>
      <c r="Q103" s="272"/>
      <c r="R103" s="273"/>
      <c r="S103" s="292">
        <v>6</v>
      </c>
      <c r="T103" s="294"/>
      <c r="U103" s="294"/>
      <c r="V103" s="294">
        <v>209</v>
      </c>
      <c r="W103" s="294"/>
      <c r="X103" s="295"/>
      <c r="Y103" s="292">
        <v>196</v>
      </c>
      <c r="Z103" s="295">
        <v>19</v>
      </c>
      <c r="AA103" s="296"/>
      <c r="AB103" s="290">
        <v>25</v>
      </c>
      <c r="AC103" s="290">
        <v>25</v>
      </c>
      <c r="AD103" s="290"/>
      <c r="AE103" s="290"/>
      <c r="AF103" s="291"/>
      <c r="AG103" s="296">
        <v>40.700000000000003</v>
      </c>
      <c r="AH103" s="291">
        <v>18.899999999999999</v>
      </c>
      <c r="AI103" s="296">
        <v>103</v>
      </c>
      <c r="AJ103" s="297">
        <f>SUM(AQ103:AU103)</f>
        <v>215</v>
      </c>
      <c r="AK103" s="298" t="s">
        <v>77</v>
      </c>
      <c r="AL103" s="299" t="s">
        <v>77</v>
      </c>
      <c r="AM103" s="300" t="s">
        <v>77</v>
      </c>
      <c r="AN103" s="298" t="s">
        <v>75</v>
      </c>
      <c r="AO103" s="299" t="s">
        <v>75</v>
      </c>
      <c r="AP103" s="300" t="s">
        <v>75</v>
      </c>
      <c r="AQ103" s="298">
        <v>2</v>
      </c>
      <c r="AR103" s="299">
        <v>11</v>
      </c>
      <c r="AS103" s="299">
        <v>173</v>
      </c>
      <c r="AT103" s="299">
        <v>28</v>
      </c>
      <c r="AU103" s="300">
        <v>1</v>
      </c>
      <c r="AV103" s="301">
        <f t="shared" si="64"/>
        <v>56</v>
      </c>
      <c r="AW103" s="302"/>
      <c r="AX103" s="302"/>
      <c r="AY103" s="302"/>
      <c r="AZ103" s="302"/>
      <c r="BA103" s="302">
        <v>26</v>
      </c>
      <c r="BB103" s="302"/>
      <c r="BC103" s="302"/>
      <c r="BD103" s="302"/>
      <c r="BE103" s="303">
        <v>30</v>
      </c>
    </row>
    <row r="104" spans="1:57" ht="31.8" thickBot="1" x14ac:dyDescent="0.35">
      <c r="A104" s="882"/>
      <c r="B104" s="885"/>
      <c r="C104" s="888"/>
      <c r="D104" s="353" t="s">
        <v>80</v>
      </c>
      <c r="E104" s="891"/>
      <c r="F104" s="894"/>
      <c r="G104" s="309">
        <f t="shared" si="58"/>
        <v>0</v>
      </c>
      <c r="H104" s="332">
        <f t="shared" si="65"/>
        <v>0</v>
      </c>
      <c r="I104" s="333"/>
      <c r="J104" s="333"/>
      <c r="K104" s="333"/>
      <c r="L104" s="334"/>
      <c r="M104" s="335">
        <f t="shared" si="63"/>
        <v>0</v>
      </c>
      <c r="N104" s="314"/>
      <c r="O104" s="314"/>
      <c r="P104" s="314"/>
      <c r="Q104" s="314"/>
      <c r="R104" s="336"/>
      <c r="S104" s="337"/>
      <c r="T104" s="338"/>
      <c r="U104" s="338"/>
      <c r="V104" s="338"/>
      <c r="W104" s="338"/>
      <c r="X104" s="339"/>
      <c r="Y104" s="337"/>
      <c r="Z104" s="339"/>
      <c r="AA104" s="340"/>
      <c r="AB104" s="333"/>
      <c r="AC104" s="333"/>
      <c r="AD104" s="333"/>
      <c r="AE104" s="333"/>
      <c r="AF104" s="334"/>
      <c r="AG104" s="340"/>
      <c r="AH104" s="334"/>
      <c r="AI104" s="340"/>
      <c r="AJ104" s="341">
        <f>SUM(AQ104:AU104)</f>
        <v>0</v>
      </c>
      <c r="AK104" s="342" t="s">
        <v>75</v>
      </c>
      <c r="AL104" s="343" t="s">
        <v>75</v>
      </c>
      <c r="AM104" s="344" t="s">
        <v>75</v>
      </c>
      <c r="AN104" s="342" t="s">
        <v>75</v>
      </c>
      <c r="AO104" s="343" t="s">
        <v>77</v>
      </c>
      <c r="AP104" s="344" t="s">
        <v>77</v>
      </c>
      <c r="AQ104" s="340"/>
      <c r="AR104" s="333"/>
      <c r="AS104" s="333"/>
      <c r="AT104" s="333"/>
      <c r="AU104" s="334"/>
      <c r="AV104" s="345">
        <f t="shared" si="64"/>
        <v>0</v>
      </c>
      <c r="AW104" s="346"/>
      <c r="AX104" s="346"/>
      <c r="AY104" s="346"/>
      <c r="AZ104" s="346"/>
      <c r="BA104" s="346"/>
      <c r="BB104" s="346"/>
      <c r="BC104" s="346"/>
      <c r="BD104" s="346"/>
      <c r="BE104" s="347"/>
    </row>
    <row r="105" spans="1:57" ht="31.95" customHeight="1" x14ac:dyDescent="0.3">
      <c r="A105" s="880" t="s">
        <v>306</v>
      </c>
      <c r="B105" s="883" t="s">
        <v>516</v>
      </c>
      <c r="C105" s="886" t="s">
        <v>517</v>
      </c>
      <c r="D105" s="351" t="s">
        <v>74</v>
      </c>
      <c r="E105" s="889">
        <v>0</v>
      </c>
      <c r="F105" s="892">
        <f>E105-SUM(M105:M109)</f>
        <v>-68</v>
      </c>
      <c r="G105" s="267">
        <f t="shared" si="58"/>
        <v>11</v>
      </c>
      <c r="H105" s="268">
        <f>SUM(I105:L105)</f>
        <v>0</v>
      </c>
      <c r="I105" s="269"/>
      <c r="J105" s="269"/>
      <c r="K105" s="269"/>
      <c r="L105" s="270"/>
      <c r="M105" s="327">
        <f t="shared" ref="M105:M119" si="66">IF(AND(SUM(N105:R105)=SUM(Y105:Z105),SUM(S105:X105)=SUM(Y105:Z105)),SUM(N105:R105),"ПЕРЕВІРТЕ ПРАВИЛЬНІСТЬ ДАНИХ")</f>
        <v>11</v>
      </c>
      <c r="N105" s="328"/>
      <c r="O105" s="328"/>
      <c r="P105" s="328">
        <v>11</v>
      </c>
      <c r="Q105" s="328"/>
      <c r="R105" s="329"/>
      <c r="S105" s="274">
        <v>2</v>
      </c>
      <c r="T105" s="275"/>
      <c r="U105" s="275"/>
      <c r="V105" s="276">
        <v>9</v>
      </c>
      <c r="W105" s="275"/>
      <c r="X105" s="277"/>
      <c r="Y105" s="274">
        <v>10</v>
      </c>
      <c r="Z105" s="277">
        <v>1</v>
      </c>
      <c r="AA105" s="278"/>
      <c r="AB105" s="269"/>
      <c r="AC105" s="269"/>
      <c r="AD105" s="269">
        <v>2</v>
      </c>
      <c r="AE105" s="269">
        <v>3</v>
      </c>
      <c r="AF105" s="270"/>
      <c r="AG105" s="278">
        <v>32</v>
      </c>
      <c r="AH105" s="270">
        <v>12</v>
      </c>
      <c r="AI105" s="278">
        <v>8</v>
      </c>
      <c r="AJ105" s="279">
        <v>11</v>
      </c>
      <c r="AK105" s="280" t="s">
        <v>75</v>
      </c>
      <c r="AL105" s="281" t="s">
        <v>75</v>
      </c>
      <c r="AM105" s="282" t="s">
        <v>75</v>
      </c>
      <c r="AN105" s="278"/>
      <c r="AO105" s="269">
        <v>11</v>
      </c>
      <c r="AP105" s="270"/>
      <c r="AQ105" s="280" t="s">
        <v>75</v>
      </c>
      <c r="AR105" s="281" t="s">
        <v>75</v>
      </c>
      <c r="AS105" s="281" t="s">
        <v>75</v>
      </c>
      <c r="AT105" s="281" t="s">
        <v>75</v>
      </c>
      <c r="AU105" s="282" t="s">
        <v>75</v>
      </c>
      <c r="AV105" s="283">
        <v>0</v>
      </c>
      <c r="AW105" s="284"/>
      <c r="AX105" s="284"/>
      <c r="AY105" s="284"/>
      <c r="AZ105" s="284"/>
      <c r="BA105" s="284"/>
      <c r="BB105" s="284"/>
      <c r="BC105" s="284"/>
      <c r="BD105" s="284"/>
      <c r="BE105" s="285"/>
    </row>
    <row r="106" spans="1:57" ht="46.8" x14ac:dyDescent="0.3">
      <c r="A106" s="881"/>
      <c r="B106" s="884"/>
      <c r="C106" s="887"/>
      <c r="D106" s="352" t="s">
        <v>76</v>
      </c>
      <c r="E106" s="890"/>
      <c r="F106" s="893"/>
      <c r="G106" s="288">
        <f t="shared" si="58"/>
        <v>0</v>
      </c>
      <c r="H106" s="289">
        <f>SUM(I106:L106)</f>
        <v>0</v>
      </c>
      <c r="I106" s="290"/>
      <c r="J106" s="290"/>
      <c r="K106" s="290"/>
      <c r="L106" s="291"/>
      <c r="M106" s="271">
        <f t="shared" si="66"/>
        <v>0</v>
      </c>
      <c r="N106" s="272"/>
      <c r="O106" s="272"/>
      <c r="P106" s="272"/>
      <c r="Q106" s="272"/>
      <c r="R106" s="273"/>
      <c r="S106" s="292"/>
      <c r="T106" s="293"/>
      <c r="U106" s="293"/>
      <c r="V106" s="294"/>
      <c r="W106" s="294"/>
      <c r="X106" s="295"/>
      <c r="Y106" s="292"/>
      <c r="Z106" s="295"/>
      <c r="AA106" s="296"/>
      <c r="AB106" s="290"/>
      <c r="AC106" s="290"/>
      <c r="AD106" s="290"/>
      <c r="AE106" s="290"/>
      <c r="AF106" s="291"/>
      <c r="AG106" s="296"/>
      <c r="AH106" s="291"/>
      <c r="AI106" s="296"/>
      <c r="AJ106" s="297">
        <f>SUM(AN106:AP106)</f>
        <v>0</v>
      </c>
      <c r="AK106" s="298" t="s">
        <v>77</v>
      </c>
      <c r="AL106" s="299" t="s">
        <v>77</v>
      </c>
      <c r="AM106" s="300" t="s">
        <v>77</v>
      </c>
      <c r="AN106" s="298"/>
      <c r="AO106" s="299"/>
      <c r="AP106" s="300"/>
      <c r="AQ106" s="298" t="s">
        <v>75</v>
      </c>
      <c r="AR106" s="299" t="s">
        <v>75</v>
      </c>
      <c r="AS106" s="299" t="s">
        <v>75</v>
      </c>
      <c r="AT106" s="299" t="s">
        <v>75</v>
      </c>
      <c r="AU106" s="300" t="s">
        <v>75</v>
      </c>
      <c r="AV106" s="301">
        <f t="shared" ref="AV106:AV119" si="67">SUM(AW106:BE106)</f>
        <v>0</v>
      </c>
      <c r="AW106" s="302"/>
      <c r="AX106" s="302"/>
      <c r="AY106" s="302"/>
      <c r="AZ106" s="302"/>
      <c r="BA106" s="302"/>
      <c r="BB106" s="302"/>
      <c r="BC106" s="302"/>
      <c r="BD106" s="302"/>
      <c r="BE106" s="303"/>
    </row>
    <row r="107" spans="1:57" ht="31.2" x14ac:dyDescent="0.3">
      <c r="A107" s="881"/>
      <c r="B107" s="884"/>
      <c r="C107" s="887"/>
      <c r="D107" s="352" t="s">
        <v>78</v>
      </c>
      <c r="E107" s="890"/>
      <c r="F107" s="893"/>
      <c r="G107" s="288">
        <f t="shared" si="58"/>
        <v>0</v>
      </c>
      <c r="H107" s="289">
        <f t="shared" ref="H107:H110" si="68">SUM(I107:L107)</f>
        <v>0</v>
      </c>
      <c r="I107" s="290"/>
      <c r="J107" s="290"/>
      <c r="K107" s="290"/>
      <c r="L107" s="291"/>
      <c r="M107" s="271">
        <f t="shared" si="66"/>
        <v>0</v>
      </c>
      <c r="N107" s="272"/>
      <c r="O107" s="272"/>
      <c r="P107" s="304"/>
      <c r="Q107" s="330"/>
      <c r="R107" s="273"/>
      <c r="S107" s="292"/>
      <c r="T107" s="294"/>
      <c r="U107" s="294"/>
      <c r="V107" s="294"/>
      <c r="W107" s="294"/>
      <c r="X107" s="295"/>
      <c r="Y107" s="292"/>
      <c r="Z107" s="295"/>
      <c r="AA107" s="296"/>
      <c r="AB107" s="290"/>
      <c r="AC107" s="290"/>
      <c r="AD107" s="290"/>
      <c r="AE107" s="290"/>
      <c r="AF107" s="291"/>
      <c r="AG107" s="296"/>
      <c r="AH107" s="291"/>
      <c r="AI107" s="296"/>
      <c r="AJ107" s="297">
        <f>SUM(AK107:AM107)</f>
        <v>0</v>
      </c>
      <c r="AK107" s="298"/>
      <c r="AL107" s="299"/>
      <c r="AM107" s="300"/>
      <c r="AN107" s="298" t="s">
        <v>75</v>
      </c>
      <c r="AO107" s="299" t="s">
        <v>75</v>
      </c>
      <c r="AP107" s="300" t="s">
        <v>75</v>
      </c>
      <c r="AQ107" s="298" t="s">
        <v>75</v>
      </c>
      <c r="AR107" s="299" t="s">
        <v>75</v>
      </c>
      <c r="AS107" s="299" t="s">
        <v>75</v>
      </c>
      <c r="AT107" s="299" t="s">
        <v>75</v>
      </c>
      <c r="AU107" s="300" t="s">
        <v>75</v>
      </c>
      <c r="AV107" s="301">
        <f t="shared" si="67"/>
        <v>0</v>
      </c>
      <c r="AW107" s="302"/>
      <c r="AX107" s="302"/>
      <c r="AY107" s="302"/>
      <c r="AZ107" s="302"/>
      <c r="BA107" s="302"/>
      <c r="BB107" s="302"/>
      <c r="BC107" s="302"/>
      <c r="BD107" s="302"/>
      <c r="BE107" s="303"/>
    </row>
    <row r="108" spans="1:57" ht="31.2" x14ac:dyDescent="0.3">
      <c r="A108" s="881"/>
      <c r="B108" s="884"/>
      <c r="C108" s="887"/>
      <c r="D108" s="352" t="s">
        <v>79</v>
      </c>
      <c r="E108" s="890"/>
      <c r="F108" s="893"/>
      <c r="G108" s="288">
        <f t="shared" si="58"/>
        <v>63</v>
      </c>
      <c r="H108" s="289">
        <f t="shared" si="68"/>
        <v>1</v>
      </c>
      <c r="I108" s="290">
        <v>1</v>
      </c>
      <c r="J108" s="290"/>
      <c r="K108" s="290"/>
      <c r="L108" s="291"/>
      <c r="M108" s="271">
        <f t="shared" si="66"/>
        <v>57</v>
      </c>
      <c r="N108" s="272"/>
      <c r="O108" s="272"/>
      <c r="P108" s="272">
        <v>57</v>
      </c>
      <c r="Q108" s="272"/>
      <c r="R108" s="273"/>
      <c r="S108" s="292">
        <v>5</v>
      </c>
      <c r="T108" s="294"/>
      <c r="U108" s="294"/>
      <c r="V108" s="294">
        <v>52</v>
      </c>
      <c r="W108" s="294"/>
      <c r="X108" s="295"/>
      <c r="Y108" s="292">
        <v>50</v>
      </c>
      <c r="Z108" s="295">
        <v>7</v>
      </c>
      <c r="AA108" s="296"/>
      <c r="AB108" s="290">
        <v>5</v>
      </c>
      <c r="AC108" s="290">
        <v>5</v>
      </c>
      <c r="AD108" s="290">
        <v>7</v>
      </c>
      <c r="AE108" s="290">
        <v>12</v>
      </c>
      <c r="AF108" s="291"/>
      <c r="AG108" s="296">
        <v>35</v>
      </c>
      <c r="AH108" s="291">
        <v>15</v>
      </c>
      <c r="AI108" s="296">
        <v>75</v>
      </c>
      <c r="AJ108" s="297">
        <v>57</v>
      </c>
      <c r="AK108" s="298" t="s">
        <v>77</v>
      </c>
      <c r="AL108" s="299" t="s">
        <v>77</v>
      </c>
      <c r="AM108" s="300" t="s">
        <v>77</v>
      </c>
      <c r="AN108" s="298" t="s">
        <v>75</v>
      </c>
      <c r="AO108" s="299" t="s">
        <v>75</v>
      </c>
      <c r="AP108" s="300" t="s">
        <v>75</v>
      </c>
      <c r="AQ108" s="298">
        <v>5</v>
      </c>
      <c r="AR108" s="299">
        <v>15</v>
      </c>
      <c r="AS108" s="299">
        <v>32</v>
      </c>
      <c r="AT108" s="299">
        <v>5</v>
      </c>
      <c r="AU108" s="300"/>
      <c r="AV108" s="301">
        <f t="shared" si="67"/>
        <v>6</v>
      </c>
      <c r="AW108" s="302"/>
      <c r="AX108" s="302"/>
      <c r="AY108" s="302"/>
      <c r="AZ108" s="302"/>
      <c r="BA108" s="302"/>
      <c r="BB108" s="302"/>
      <c r="BC108" s="302"/>
      <c r="BD108" s="302"/>
      <c r="BE108" s="303">
        <v>6</v>
      </c>
    </row>
    <row r="109" spans="1:57" ht="31.8" thickBot="1" x14ac:dyDescent="0.35">
      <c r="A109" s="882"/>
      <c r="B109" s="885"/>
      <c r="C109" s="888"/>
      <c r="D109" s="353" t="s">
        <v>80</v>
      </c>
      <c r="E109" s="891"/>
      <c r="F109" s="894"/>
      <c r="G109" s="309">
        <f t="shared" si="58"/>
        <v>0</v>
      </c>
      <c r="H109" s="332">
        <f t="shared" si="68"/>
        <v>0</v>
      </c>
      <c r="I109" s="333"/>
      <c r="J109" s="333"/>
      <c r="K109" s="333"/>
      <c r="L109" s="334"/>
      <c r="M109" s="335">
        <f t="shared" si="66"/>
        <v>0</v>
      </c>
      <c r="N109" s="314"/>
      <c r="O109" s="314"/>
      <c r="P109" s="314"/>
      <c r="Q109" s="314"/>
      <c r="R109" s="336"/>
      <c r="S109" s="337"/>
      <c r="T109" s="338"/>
      <c r="U109" s="338"/>
      <c r="V109" s="338"/>
      <c r="W109" s="338"/>
      <c r="X109" s="339"/>
      <c r="Y109" s="337"/>
      <c r="Z109" s="339"/>
      <c r="AA109" s="340"/>
      <c r="AB109" s="333"/>
      <c r="AC109" s="333"/>
      <c r="AD109" s="333"/>
      <c r="AE109" s="333"/>
      <c r="AF109" s="334"/>
      <c r="AG109" s="340"/>
      <c r="AH109" s="334"/>
      <c r="AI109" s="340"/>
      <c r="AJ109" s="341"/>
      <c r="AK109" s="342" t="s">
        <v>75</v>
      </c>
      <c r="AL109" s="343" t="s">
        <v>75</v>
      </c>
      <c r="AM109" s="344" t="s">
        <v>75</v>
      </c>
      <c r="AN109" s="342" t="s">
        <v>75</v>
      </c>
      <c r="AO109" s="343" t="s">
        <v>77</v>
      </c>
      <c r="AP109" s="344" t="s">
        <v>77</v>
      </c>
      <c r="AQ109" s="340"/>
      <c r="AR109" s="333"/>
      <c r="AS109" s="333"/>
      <c r="AT109" s="333"/>
      <c r="AU109" s="334"/>
      <c r="AV109" s="345">
        <f t="shared" si="67"/>
        <v>0</v>
      </c>
      <c r="AW109" s="346"/>
      <c r="AX109" s="346"/>
      <c r="AY109" s="346"/>
      <c r="AZ109" s="346"/>
      <c r="BA109" s="346"/>
      <c r="BB109" s="346"/>
      <c r="BC109" s="346"/>
      <c r="BD109" s="346"/>
      <c r="BE109" s="347"/>
    </row>
    <row r="110" spans="1:57" ht="31.95" customHeight="1" x14ac:dyDescent="0.3">
      <c r="A110" s="880" t="s">
        <v>330</v>
      </c>
      <c r="B110" s="883" t="s">
        <v>518</v>
      </c>
      <c r="C110" s="886" t="s">
        <v>519</v>
      </c>
      <c r="D110" s="351" t="s">
        <v>74</v>
      </c>
      <c r="E110" s="889">
        <v>0</v>
      </c>
      <c r="F110" s="892">
        <f>E110-SUM(M110:M114)</f>
        <v>-200</v>
      </c>
      <c r="G110" s="267">
        <f t="shared" si="58"/>
        <v>81</v>
      </c>
      <c r="H110" s="268">
        <f t="shared" si="68"/>
        <v>42</v>
      </c>
      <c r="I110" s="269">
        <v>42</v>
      </c>
      <c r="J110" s="269"/>
      <c r="K110" s="269"/>
      <c r="L110" s="270"/>
      <c r="M110" s="327">
        <f t="shared" si="66"/>
        <v>80</v>
      </c>
      <c r="N110" s="328"/>
      <c r="O110" s="328"/>
      <c r="P110" s="328">
        <v>80</v>
      </c>
      <c r="Q110" s="328"/>
      <c r="R110" s="329"/>
      <c r="S110" s="274">
        <v>3</v>
      </c>
      <c r="T110" s="275"/>
      <c r="U110" s="275"/>
      <c r="V110" s="276">
        <v>3</v>
      </c>
      <c r="W110" s="275"/>
      <c r="X110" s="277">
        <v>74</v>
      </c>
      <c r="Y110" s="274">
        <v>60</v>
      </c>
      <c r="Z110" s="277">
        <v>20</v>
      </c>
      <c r="AA110" s="278"/>
      <c r="AB110" s="269">
        <v>50</v>
      </c>
      <c r="AC110" s="269">
        <v>30</v>
      </c>
      <c r="AD110" s="269"/>
      <c r="AE110" s="269"/>
      <c r="AF110" s="270"/>
      <c r="AG110" s="278">
        <v>33</v>
      </c>
      <c r="AH110" s="270">
        <v>10</v>
      </c>
      <c r="AI110" s="278">
        <v>10</v>
      </c>
      <c r="AJ110" s="279">
        <f>SUM(AN110:AP110)</f>
        <v>80</v>
      </c>
      <c r="AK110" s="280" t="s">
        <v>75</v>
      </c>
      <c r="AL110" s="281" t="s">
        <v>75</v>
      </c>
      <c r="AM110" s="282" t="s">
        <v>75</v>
      </c>
      <c r="AN110" s="278">
        <v>14</v>
      </c>
      <c r="AO110" s="269">
        <v>54</v>
      </c>
      <c r="AP110" s="270">
        <v>12</v>
      </c>
      <c r="AQ110" s="280" t="s">
        <v>75</v>
      </c>
      <c r="AR110" s="281" t="s">
        <v>75</v>
      </c>
      <c r="AS110" s="281" t="s">
        <v>75</v>
      </c>
      <c r="AT110" s="281" t="s">
        <v>75</v>
      </c>
      <c r="AU110" s="282" t="s">
        <v>75</v>
      </c>
      <c r="AV110" s="283">
        <f t="shared" si="67"/>
        <v>1</v>
      </c>
      <c r="AW110" s="284"/>
      <c r="AX110" s="284"/>
      <c r="AY110" s="284"/>
      <c r="AZ110" s="284">
        <v>1</v>
      </c>
      <c r="BA110" s="284"/>
      <c r="BB110" s="284" t="s">
        <v>333</v>
      </c>
      <c r="BC110" s="284"/>
      <c r="BD110" s="284"/>
      <c r="BE110" s="285"/>
    </row>
    <row r="111" spans="1:57" ht="46.8" x14ac:dyDescent="0.3">
      <c r="A111" s="881"/>
      <c r="B111" s="884"/>
      <c r="C111" s="887"/>
      <c r="D111" s="352" t="s">
        <v>76</v>
      </c>
      <c r="E111" s="890"/>
      <c r="F111" s="893"/>
      <c r="G111" s="288">
        <f t="shared" si="58"/>
        <v>0</v>
      </c>
      <c r="H111" s="669">
        <f t="shared" ref="H111:H119" si="69">SUM(I111:L111)</f>
        <v>0</v>
      </c>
      <c r="I111" s="290"/>
      <c r="J111" s="290"/>
      <c r="K111" s="290"/>
      <c r="L111" s="291"/>
      <c r="M111" s="271">
        <f t="shared" si="66"/>
        <v>0</v>
      </c>
      <c r="N111" s="272"/>
      <c r="O111" s="272"/>
      <c r="P111" s="272"/>
      <c r="Q111" s="272"/>
      <c r="R111" s="273"/>
      <c r="S111" s="292"/>
      <c r="T111" s="293"/>
      <c r="U111" s="293"/>
      <c r="V111" s="294"/>
      <c r="W111" s="294"/>
      <c r="X111" s="295"/>
      <c r="Y111" s="292"/>
      <c r="Z111" s="295"/>
      <c r="AA111" s="296"/>
      <c r="AB111" s="290"/>
      <c r="AC111" s="290"/>
      <c r="AD111" s="290"/>
      <c r="AE111" s="290"/>
      <c r="AF111" s="291"/>
      <c r="AG111" s="296"/>
      <c r="AH111" s="291"/>
      <c r="AI111" s="296"/>
      <c r="AJ111" s="297">
        <f>SUM(AN111:AP111)</f>
        <v>0</v>
      </c>
      <c r="AK111" s="298" t="s">
        <v>77</v>
      </c>
      <c r="AL111" s="299" t="s">
        <v>77</v>
      </c>
      <c r="AM111" s="300" t="s">
        <v>77</v>
      </c>
      <c r="AN111" s="298"/>
      <c r="AO111" s="299"/>
      <c r="AP111" s="300"/>
      <c r="AQ111" s="298" t="s">
        <v>75</v>
      </c>
      <c r="AR111" s="299" t="s">
        <v>75</v>
      </c>
      <c r="AS111" s="299" t="s">
        <v>75</v>
      </c>
      <c r="AT111" s="299" t="s">
        <v>75</v>
      </c>
      <c r="AU111" s="300" t="s">
        <v>75</v>
      </c>
      <c r="AV111" s="301">
        <f t="shared" si="67"/>
        <v>0</v>
      </c>
      <c r="AW111" s="302"/>
      <c r="AX111" s="302"/>
      <c r="AY111" s="302"/>
      <c r="AZ111" s="302"/>
      <c r="BA111" s="302"/>
      <c r="BB111" s="302"/>
      <c r="BC111" s="302"/>
      <c r="BD111" s="302"/>
      <c r="BE111" s="303"/>
    </row>
    <row r="112" spans="1:57" ht="31.2" x14ac:dyDescent="0.3">
      <c r="A112" s="881"/>
      <c r="B112" s="884"/>
      <c r="C112" s="887"/>
      <c r="D112" s="352" t="s">
        <v>78</v>
      </c>
      <c r="E112" s="890"/>
      <c r="F112" s="893"/>
      <c r="G112" s="288">
        <f t="shared" si="58"/>
        <v>0</v>
      </c>
      <c r="H112" s="289">
        <f t="shared" si="69"/>
        <v>0</v>
      </c>
      <c r="I112" s="290"/>
      <c r="J112" s="290"/>
      <c r="K112" s="290"/>
      <c r="L112" s="291"/>
      <c r="M112" s="271">
        <f t="shared" si="66"/>
        <v>0</v>
      </c>
      <c r="N112" s="272"/>
      <c r="O112" s="272"/>
      <c r="P112" s="304"/>
      <c r="Q112" s="330"/>
      <c r="R112" s="273"/>
      <c r="S112" s="292"/>
      <c r="T112" s="294"/>
      <c r="U112" s="294"/>
      <c r="V112" s="294"/>
      <c r="W112" s="294"/>
      <c r="X112" s="295"/>
      <c r="Y112" s="292"/>
      <c r="Z112" s="295"/>
      <c r="AA112" s="296"/>
      <c r="AB112" s="290"/>
      <c r="AC112" s="290"/>
      <c r="AD112" s="290"/>
      <c r="AE112" s="290"/>
      <c r="AF112" s="291"/>
      <c r="AG112" s="296"/>
      <c r="AH112" s="291"/>
      <c r="AI112" s="296"/>
      <c r="AJ112" s="297">
        <f>SUM(AK112:AM112)</f>
        <v>0</v>
      </c>
      <c r="AK112" s="298"/>
      <c r="AL112" s="299"/>
      <c r="AM112" s="300"/>
      <c r="AN112" s="298" t="s">
        <v>75</v>
      </c>
      <c r="AO112" s="299" t="s">
        <v>75</v>
      </c>
      <c r="AP112" s="300" t="s">
        <v>75</v>
      </c>
      <c r="AQ112" s="298" t="s">
        <v>75</v>
      </c>
      <c r="AR112" s="299" t="s">
        <v>75</v>
      </c>
      <c r="AS112" s="299" t="s">
        <v>75</v>
      </c>
      <c r="AT112" s="299" t="s">
        <v>75</v>
      </c>
      <c r="AU112" s="300" t="s">
        <v>75</v>
      </c>
      <c r="AV112" s="301">
        <f t="shared" si="67"/>
        <v>0</v>
      </c>
      <c r="AW112" s="302"/>
      <c r="AX112" s="302"/>
      <c r="AY112" s="302"/>
      <c r="AZ112" s="302"/>
      <c r="BA112" s="302"/>
      <c r="BB112" s="302"/>
      <c r="BC112" s="302"/>
      <c r="BD112" s="302"/>
      <c r="BE112" s="303"/>
    </row>
    <row r="113" spans="1:57" ht="31.2" x14ac:dyDescent="0.3">
      <c r="A113" s="881"/>
      <c r="B113" s="884"/>
      <c r="C113" s="887"/>
      <c r="D113" s="352" t="s">
        <v>79</v>
      </c>
      <c r="E113" s="890"/>
      <c r="F113" s="893"/>
      <c r="G113" s="288">
        <f t="shared" si="58"/>
        <v>124</v>
      </c>
      <c r="H113" s="289">
        <f t="shared" si="69"/>
        <v>34</v>
      </c>
      <c r="I113" s="290">
        <v>34</v>
      </c>
      <c r="J113" s="290"/>
      <c r="K113" s="290"/>
      <c r="L113" s="291"/>
      <c r="M113" s="271">
        <f t="shared" si="66"/>
        <v>120</v>
      </c>
      <c r="N113" s="272"/>
      <c r="O113" s="272"/>
      <c r="P113" s="272">
        <v>120</v>
      </c>
      <c r="Q113" s="272"/>
      <c r="R113" s="273"/>
      <c r="S113" s="292">
        <v>7</v>
      </c>
      <c r="T113" s="294"/>
      <c r="U113" s="294"/>
      <c r="V113" s="294">
        <v>7</v>
      </c>
      <c r="W113" s="294"/>
      <c r="X113" s="295">
        <v>106</v>
      </c>
      <c r="Y113" s="292">
        <v>100</v>
      </c>
      <c r="Z113" s="295">
        <v>20</v>
      </c>
      <c r="AA113" s="296"/>
      <c r="AB113" s="290">
        <v>80</v>
      </c>
      <c r="AC113" s="290">
        <v>70</v>
      </c>
      <c r="AD113" s="290"/>
      <c r="AE113" s="290"/>
      <c r="AF113" s="291"/>
      <c r="AG113" s="296">
        <v>36</v>
      </c>
      <c r="AH113" s="291">
        <v>15</v>
      </c>
      <c r="AI113" s="296">
        <v>100</v>
      </c>
      <c r="AJ113" s="297">
        <f>SUM(AQ113:AU113)</f>
        <v>120</v>
      </c>
      <c r="AK113" s="298" t="s">
        <v>77</v>
      </c>
      <c r="AL113" s="299" t="s">
        <v>77</v>
      </c>
      <c r="AM113" s="300" t="s">
        <v>77</v>
      </c>
      <c r="AN113" s="298" t="s">
        <v>75</v>
      </c>
      <c r="AO113" s="299" t="s">
        <v>75</v>
      </c>
      <c r="AP113" s="300" t="s">
        <v>75</v>
      </c>
      <c r="AQ113" s="298"/>
      <c r="AR113" s="299">
        <v>11</v>
      </c>
      <c r="AS113" s="299">
        <v>100</v>
      </c>
      <c r="AT113" s="299">
        <v>9</v>
      </c>
      <c r="AU113" s="300"/>
      <c r="AV113" s="301">
        <f t="shared" si="67"/>
        <v>4</v>
      </c>
      <c r="AW113" s="302"/>
      <c r="AX113" s="302"/>
      <c r="AY113" s="302"/>
      <c r="AZ113" s="302">
        <v>4</v>
      </c>
      <c r="BA113" s="302"/>
      <c r="BB113" s="302"/>
      <c r="BC113" s="302"/>
      <c r="BD113" s="302"/>
      <c r="BE113" s="303"/>
    </row>
    <row r="114" spans="1:57" ht="31.8" thickBot="1" x14ac:dyDescent="0.35">
      <c r="A114" s="882"/>
      <c r="B114" s="885"/>
      <c r="C114" s="888"/>
      <c r="D114" s="353" t="s">
        <v>80</v>
      </c>
      <c r="E114" s="891"/>
      <c r="F114" s="894"/>
      <c r="G114" s="309">
        <f t="shared" si="58"/>
        <v>0</v>
      </c>
      <c r="H114" s="332">
        <f t="shared" si="69"/>
        <v>0</v>
      </c>
      <c r="I114" s="333"/>
      <c r="J114" s="333"/>
      <c r="K114" s="333"/>
      <c r="L114" s="334"/>
      <c r="M114" s="335">
        <f t="shared" si="66"/>
        <v>0</v>
      </c>
      <c r="N114" s="314"/>
      <c r="O114" s="314"/>
      <c r="P114" s="314"/>
      <c r="Q114" s="314"/>
      <c r="R114" s="336"/>
      <c r="S114" s="337"/>
      <c r="T114" s="338"/>
      <c r="U114" s="338"/>
      <c r="V114" s="338"/>
      <c r="W114" s="338"/>
      <c r="X114" s="339"/>
      <c r="Y114" s="337"/>
      <c r="Z114" s="339"/>
      <c r="AA114" s="340"/>
      <c r="AB114" s="333"/>
      <c r="AC114" s="333"/>
      <c r="AD114" s="333"/>
      <c r="AE114" s="333"/>
      <c r="AF114" s="334"/>
      <c r="AG114" s="340"/>
      <c r="AH114" s="334"/>
      <c r="AI114" s="340"/>
      <c r="AJ114" s="341">
        <f>SUM(AQ114:AU114)</f>
        <v>0</v>
      </c>
      <c r="AK114" s="342" t="s">
        <v>75</v>
      </c>
      <c r="AL114" s="343" t="s">
        <v>75</v>
      </c>
      <c r="AM114" s="344" t="s">
        <v>75</v>
      </c>
      <c r="AN114" s="342" t="s">
        <v>75</v>
      </c>
      <c r="AO114" s="343" t="s">
        <v>77</v>
      </c>
      <c r="AP114" s="344" t="s">
        <v>77</v>
      </c>
      <c r="AQ114" s="340"/>
      <c r="AR114" s="333"/>
      <c r="AS114" s="333"/>
      <c r="AT114" s="333"/>
      <c r="AU114" s="334"/>
      <c r="AV114" s="345">
        <f t="shared" si="67"/>
        <v>0</v>
      </c>
      <c r="AW114" s="346"/>
      <c r="AX114" s="346"/>
      <c r="AY114" s="346"/>
      <c r="AZ114" s="346"/>
      <c r="BA114" s="346"/>
      <c r="BB114" s="346"/>
      <c r="BC114" s="346"/>
      <c r="BD114" s="346"/>
      <c r="BE114" s="347"/>
    </row>
    <row r="115" spans="1:57" ht="31.2" x14ac:dyDescent="0.3">
      <c r="A115" s="880" t="s">
        <v>342</v>
      </c>
      <c r="B115" s="958"/>
      <c r="C115" s="959">
        <v>44436578</v>
      </c>
      <c r="D115" s="351" t="s">
        <v>74</v>
      </c>
      <c r="E115" s="889">
        <v>0</v>
      </c>
      <c r="F115" s="892">
        <f>E115-SUM(M115:M119)</f>
        <v>0</v>
      </c>
      <c r="G115" s="267">
        <f t="shared" si="58"/>
        <v>0</v>
      </c>
      <c r="H115" s="268">
        <f t="shared" si="69"/>
        <v>0</v>
      </c>
      <c r="I115" s="269"/>
      <c r="J115" s="269"/>
      <c r="K115" s="269"/>
      <c r="L115" s="270"/>
      <c r="M115" s="327">
        <f t="shared" si="66"/>
        <v>0</v>
      </c>
      <c r="N115" s="328"/>
      <c r="O115" s="328"/>
      <c r="P115" s="328"/>
      <c r="Q115" s="328"/>
      <c r="R115" s="329"/>
      <c r="S115" s="274"/>
      <c r="T115" s="275"/>
      <c r="U115" s="275"/>
      <c r="V115" s="276"/>
      <c r="W115" s="275"/>
      <c r="X115" s="277"/>
      <c r="Y115" s="274"/>
      <c r="Z115" s="277"/>
      <c r="AA115" s="278"/>
      <c r="AB115" s="269"/>
      <c r="AC115" s="269"/>
      <c r="AD115" s="269"/>
      <c r="AE115" s="269"/>
      <c r="AF115" s="270"/>
      <c r="AG115" s="278"/>
      <c r="AH115" s="270"/>
      <c r="AI115" s="278"/>
      <c r="AJ115" s="279">
        <f t="shared" ref="AJ115:AJ119" si="70">SUM(AQ115:AU115)</f>
        <v>0</v>
      </c>
      <c r="AK115" s="280" t="s">
        <v>75</v>
      </c>
      <c r="AL115" s="281" t="s">
        <v>75</v>
      </c>
      <c r="AM115" s="282" t="s">
        <v>75</v>
      </c>
      <c r="AN115" s="278"/>
      <c r="AO115" s="269"/>
      <c r="AP115" s="270"/>
      <c r="AQ115" s="280" t="s">
        <v>75</v>
      </c>
      <c r="AR115" s="281" t="s">
        <v>75</v>
      </c>
      <c r="AS115" s="281" t="s">
        <v>75</v>
      </c>
      <c r="AT115" s="281" t="s">
        <v>75</v>
      </c>
      <c r="AU115" s="282" t="s">
        <v>75</v>
      </c>
      <c r="AV115" s="283">
        <f t="shared" si="67"/>
        <v>0</v>
      </c>
      <c r="AW115" s="284"/>
      <c r="AX115" s="284"/>
      <c r="AY115" s="284"/>
      <c r="AZ115" s="284"/>
      <c r="BA115" s="284"/>
      <c r="BB115" s="284"/>
      <c r="BC115" s="284"/>
      <c r="BD115" s="284"/>
      <c r="BE115" s="285"/>
    </row>
    <row r="116" spans="1:57" ht="46.8" x14ac:dyDescent="0.3">
      <c r="A116" s="881"/>
      <c r="B116" s="954"/>
      <c r="C116" s="959"/>
      <c r="D116" s="352" t="s">
        <v>76</v>
      </c>
      <c r="E116" s="890"/>
      <c r="F116" s="893"/>
      <c r="G116" s="288">
        <f t="shared" si="58"/>
        <v>0</v>
      </c>
      <c r="H116" s="669">
        <f t="shared" si="69"/>
        <v>0</v>
      </c>
      <c r="I116" s="290"/>
      <c r="J116" s="290"/>
      <c r="K116" s="290"/>
      <c r="L116" s="291"/>
      <c r="M116" s="271">
        <f t="shared" si="66"/>
        <v>0</v>
      </c>
      <c r="N116" s="272"/>
      <c r="O116" s="272"/>
      <c r="P116" s="272"/>
      <c r="Q116" s="272"/>
      <c r="R116" s="273"/>
      <c r="S116" s="292"/>
      <c r="T116" s="293"/>
      <c r="U116" s="293"/>
      <c r="V116" s="294"/>
      <c r="W116" s="294"/>
      <c r="X116" s="295"/>
      <c r="Y116" s="292"/>
      <c r="Z116" s="295"/>
      <c r="AA116" s="296"/>
      <c r="AB116" s="290"/>
      <c r="AC116" s="290"/>
      <c r="AD116" s="290"/>
      <c r="AE116" s="290"/>
      <c r="AF116" s="291"/>
      <c r="AG116" s="296"/>
      <c r="AH116" s="291"/>
      <c r="AI116" s="296"/>
      <c r="AJ116" s="297">
        <f t="shared" si="70"/>
        <v>0</v>
      </c>
      <c r="AK116" s="298" t="s">
        <v>77</v>
      </c>
      <c r="AL116" s="299" t="s">
        <v>77</v>
      </c>
      <c r="AM116" s="300" t="s">
        <v>77</v>
      </c>
      <c r="AN116" s="298"/>
      <c r="AO116" s="299"/>
      <c r="AP116" s="300"/>
      <c r="AQ116" s="298" t="s">
        <v>75</v>
      </c>
      <c r="AR116" s="299" t="s">
        <v>75</v>
      </c>
      <c r="AS116" s="299" t="s">
        <v>75</v>
      </c>
      <c r="AT116" s="299" t="s">
        <v>75</v>
      </c>
      <c r="AU116" s="300" t="s">
        <v>75</v>
      </c>
      <c r="AV116" s="301">
        <f t="shared" si="67"/>
        <v>0</v>
      </c>
      <c r="AW116" s="302"/>
      <c r="AX116" s="302"/>
      <c r="AY116" s="302"/>
      <c r="AZ116" s="302"/>
      <c r="BA116" s="302"/>
      <c r="BB116" s="302"/>
      <c r="BC116" s="302"/>
      <c r="BD116" s="302"/>
      <c r="BE116" s="303"/>
    </row>
    <row r="117" spans="1:57" ht="31.2" x14ac:dyDescent="0.3">
      <c r="A117" s="881"/>
      <c r="B117" s="954" t="s">
        <v>532</v>
      </c>
      <c r="C117" s="959"/>
      <c r="D117" s="352" t="s">
        <v>78</v>
      </c>
      <c r="E117" s="890"/>
      <c r="F117" s="893"/>
      <c r="G117" s="288">
        <f t="shared" si="58"/>
        <v>0</v>
      </c>
      <c r="H117" s="289">
        <f t="shared" si="69"/>
        <v>0</v>
      </c>
      <c r="I117" s="290"/>
      <c r="J117" s="290"/>
      <c r="K117" s="290"/>
      <c r="L117" s="291"/>
      <c r="M117" s="271">
        <f t="shared" si="66"/>
        <v>0</v>
      </c>
      <c r="N117" s="272"/>
      <c r="O117" s="272"/>
      <c r="P117" s="304"/>
      <c r="Q117" s="330"/>
      <c r="R117" s="273"/>
      <c r="S117" s="292"/>
      <c r="T117" s="294"/>
      <c r="U117" s="294"/>
      <c r="V117" s="294"/>
      <c r="W117" s="294"/>
      <c r="X117" s="295"/>
      <c r="Y117" s="292"/>
      <c r="Z117" s="295"/>
      <c r="AA117" s="296"/>
      <c r="AB117" s="290"/>
      <c r="AC117" s="290"/>
      <c r="AD117" s="290"/>
      <c r="AE117" s="290"/>
      <c r="AF117" s="291"/>
      <c r="AG117" s="296"/>
      <c r="AH117" s="291"/>
      <c r="AI117" s="296"/>
      <c r="AJ117" s="297">
        <f t="shared" si="70"/>
        <v>0</v>
      </c>
      <c r="AK117" s="298"/>
      <c r="AL117" s="299"/>
      <c r="AM117" s="300"/>
      <c r="AN117" s="298" t="s">
        <v>75</v>
      </c>
      <c r="AO117" s="299" t="s">
        <v>75</v>
      </c>
      <c r="AP117" s="300" t="s">
        <v>75</v>
      </c>
      <c r="AQ117" s="298" t="s">
        <v>75</v>
      </c>
      <c r="AR117" s="299" t="s">
        <v>75</v>
      </c>
      <c r="AS117" s="299" t="s">
        <v>75</v>
      </c>
      <c r="AT117" s="299" t="s">
        <v>75</v>
      </c>
      <c r="AU117" s="300" t="s">
        <v>75</v>
      </c>
      <c r="AV117" s="301">
        <f t="shared" si="67"/>
        <v>0</v>
      </c>
      <c r="AW117" s="302"/>
      <c r="AX117" s="302"/>
      <c r="AY117" s="302"/>
      <c r="AZ117" s="302"/>
      <c r="BA117" s="302"/>
      <c r="BB117" s="302"/>
      <c r="BC117" s="302"/>
      <c r="BD117" s="302"/>
      <c r="BE117" s="303"/>
    </row>
    <row r="118" spans="1:57" ht="31.2" x14ac:dyDescent="0.3">
      <c r="A118" s="881"/>
      <c r="B118" s="955"/>
      <c r="C118" s="959"/>
      <c r="D118" s="352" t="s">
        <v>79</v>
      </c>
      <c r="E118" s="890"/>
      <c r="F118" s="893"/>
      <c r="G118" s="288">
        <f t="shared" si="58"/>
        <v>0</v>
      </c>
      <c r="H118" s="289">
        <f t="shared" si="69"/>
        <v>0</v>
      </c>
      <c r="I118" s="290"/>
      <c r="J118" s="290"/>
      <c r="K118" s="290"/>
      <c r="L118" s="291"/>
      <c r="M118" s="271">
        <f t="shared" si="66"/>
        <v>0</v>
      </c>
      <c r="N118" s="272"/>
      <c r="O118" s="272"/>
      <c r="P118" s="272"/>
      <c r="Q118" s="272"/>
      <c r="R118" s="273"/>
      <c r="S118" s="292"/>
      <c r="T118" s="294"/>
      <c r="U118" s="294"/>
      <c r="V118" s="294"/>
      <c r="W118" s="294"/>
      <c r="X118" s="295"/>
      <c r="Y118" s="292"/>
      <c r="Z118" s="295"/>
      <c r="AA118" s="296"/>
      <c r="AB118" s="290"/>
      <c r="AC118" s="290"/>
      <c r="AD118" s="290"/>
      <c r="AE118" s="290"/>
      <c r="AF118" s="291"/>
      <c r="AG118" s="296"/>
      <c r="AH118" s="291"/>
      <c r="AI118" s="296"/>
      <c r="AJ118" s="297">
        <f t="shared" si="70"/>
        <v>0</v>
      </c>
      <c r="AK118" s="298" t="s">
        <v>77</v>
      </c>
      <c r="AL118" s="299" t="s">
        <v>77</v>
      </c>
      <c r="AM118" s="300" t="s">
        <v>77</v>
      </c>
      <c r="AN118" s="298" t="s">
        <v>75</v>
      </c>
      <c r="AO118" s="299" t="s">
        <v>75</v>
      </c>
      <c r="AP118" s="300" t="s">
        <v>75</v>
      </c>
      <c r="AQ118" s="298"/>
      <c r="AR118" s="299"/>
      <c r="AS118" s="299"/>
      <c r="AT118" s="299"/>
      <c r="AU118" s="300"/>
      <c r="AV118" s="301">
        <f t="shared" si="67"/>
        <v>0</v>
      </c>
      <c r="AW118" s="302"/>
      <c r="AX118" s="302"/>
      <c r="AY118" s="302"/>
      <c r="AZ118" s="302"/>
      <c r="BA118" s="302"/>
      <c r="BB118" s="302"/>
      <c r="BC118" s="302"/>
      <c r="BD118" s="302"/>
      <c r="BE118" s="303"/>
    </row>
    <row r="119" spans="1:57" ht="31.8" thickBot="1" x14ac:dyDescent="0.35">
      <c r="A119" s="882"/>
      <c r="B119" s="956"/>
      <c r="C119" s="959"/>
      <c r="D119" s="353" t="s">
        <v>80</v>
      </c>
      <c r="E119" s="891"/>
      <c r="F119" s="894"/>
      <c r="G119" s="309">
        <f t="shared" si="58"/>
        <v>0</v>
      </c>
      <c r="H119" s="332">
        <f t="shared" si="69"/>
        <v>0</v>
      </c>
      <c r="I119" s="333"/>
      <c r="J119" s="333"/>
      <c r="K119" s="333"/>
      <c r="L119" s="334"/>
      <c r="M119" s="335">
        <f t="shared" si="66"/>
        <v>0</v>
      </c>
      <c r="N119" s="314"/>
      <c r="O119" s="314"/>
      <c r="P119" s="314"/>
      <c r="Q119" s="314"/>
      <c r="R119" s="336"/>
      <c r="S119" s="337"/>
      <c r="T119" s="338"/>
      <c r="U119" s="338"/>
      <c r="V119" s="338"/>
      <c r="W119" s="338"/>
      <c r="X119" s="339"/>
      <c r="Y119" s="337"/>
      <c r="Z119" s="339"/>
      <c r="AA119" s="340"/>
      <c r="AB119" s="333"/>
      <c r="AC119" s="333"/>
      <c r="AD119" s="333"/>
      <c r="AE119" s="333"/>
      <c r="AF119" s="334"/>
      <c r="AG119" s="340"/>
      <c r="AH119" s="334"/>
      <c r="AI119" s="340"/>
      <c r="AJ119" s="341">
        <f t="shared" si="70"/>
        <v>0</v>
      </c>
      <c r="AK119" s="342" t="s">
        <v>75</v>
      </c>
      <c r="AL119" s="343" t="s">
        <v>75</v>
      </c>
      <c r="AM119" s="344" t="s">
        <v>75</v>
      </c>
      <c r="AN119" s="342" t="s">
        <v>75</v>
      </c>
      <c r="AO119" s="343" t="s">
        <v>77</v>
      </c>
      <c r="AP119" s="344" t="s">
        <v>77</v>
      </c>
      <c r="AQ119" s="340"/>
      <c r="AR119" s="333"/>
      <c r="AS119" s="333"/>
      <c r="AT119" s="333"/>
      <c r="AU119" s="334"/>
      <c r="AV119" s="345">
        <f t="shared" si="67"/>
        <v>0</v>
      </c>
      <c r="AW119" s="346"/>
      <c r="AX119" s="346"/>
      <c r="AY119" s="346"/>
      <c r="AZ119" s="346"/>
      <c r="BA119" s="346"/>
      <c r="BB119" s="346"/>
      <c r="BC119" s="346"/>
      <c r="BD119" s="346"/>
      <c r="BE119" s="347"/>
    </row>
    <row r="120" spans="1:57" ht="31.95" customHeight="1" x14ac:dyDescent="0.3">
      <c r="A120" s="880" t="s">
        <v>366</v>
      </c>
      <c r="B120" s="883" t="s">
        <v>520</v>
      </c>
      <c r="C120" s="957" t="s">
        <v>521</v>
      </c>
      <c r="D120" s="351" t="s">
        <v>74</v>
      </c>
      <c r="E120" s="889">
        <v>0</v>
      </c>
      <c r="F120" s="892">
        <f>E120-SUM(M120:M124)</f>
        <v>-327</v>
      </c>
      <c r="G120" s="267">
        <f>SUM(M120,AV120)</f>
        <v>16</v>
      </c>
      <c r="H120" s="268">
        <f>SUM(I120:L120)</f>
        <v>0</v>
      </c>
      <c r="I120" s="269"/>
      <c r="J120" s="269"/>
      <c r="K120" s="269"/>
      <c r="L120" s="270"/>
      <c r="M120" s="327">
        <f>IF(AND(SUM(N120:R120)=SUM(Y120:Z120),SUM(S120:X120)=SUM(Y120:Z120)),SUM(N120:R120),"ПЕРЕВІРТЕ ПРАВИЛЬНІСТЬ ДАНИХ")</f>
        <v>15</v>
      </c>
      <c r="N120" s="328"/>
      <c r="O120" s="328"/>
      <c r="P120" s="328">
        <v>15</v>
      </c>
      <c r="Q120" s="328"/>
      <c r="R120" s="329"/>
      <c r="S120" s="274"/>
      <c r="T120" s="275"/>
      <c r="U120" s="275"/>
      <c r="V120" s="276">
        <v>15</v>
      </c>
      <c r="W120" s="275"/>
      <c r="X120" s="277"/>
      <c r="Y120" s="274">
        <v>14</v>
      </c>
      <c r="Z120" s="277">
        <v>1</v>
      </c>
      <c r="AA120" s="278"/>
      <c r="AB120" s="269"/>
      <c r="AC120" s="269"/>
      <c r="AD120" s="269"/>
      <c r="AE120" s="269">
        <v>3</v>
      </c>
      <c r="AF120" s="270"/>
      <c r="AG120" s="278">
        <v>35</v>
      </c>
      <c r="AH120" s="270">
        <v>12</v>
      </c>
      <c r="AI120" s="278">
        <v>16</v>
      </c>
      <c r="AJ120" s="279">
        <f>SUM(AN120:AP120)</f>
        <v>15</v>
      </c>
      <c r="AK120" s="280" t="s">
        <v>75</v>
      </c>
      <c r="AL120" s="281" t="s">
        <v>75</v>
      </c>
      <c r="AM120" s="282" t="s">
        <v>75</v>
      </c>
      <c r="AN120" s="278">
        <v>0</v>
      </c>
      <c r="AO120" s="269">
        <v>9</v>
      </c>
      <c r="AP120" s="270">
        <v>6</v>
      </c>
      <c r="AQ120" s="280" t="s">
        <v>75</v>
      </c>
      <c r="AR120" s="281" t="s">
        <v>75</v>
      </c>
      <c r="AS120" s="281" t="s">
        <v>75</v>
      </c>
      <c r="AT120" s="281" t="s">
        <v>75</v>
      </c>
      <c r="AU120" s="282" t="s">
        <v>75</v>
      </c>
      <c r="AV120" s="283">
        <f>SUM(AW120:BE120)</f>
        <v>1</v>
      </c>
      <c r="AW120" s="284"/>
      <c r="AX120" s="284"/>
      <c r="AY120" s="284"/>
      <c r="AZ120" s="284"/>
      <c r="BA120" s="284"/>
      <c r="BB120" s="284"/>
      <c r="BC120" s="284"/>
      <c r="BD120" s="284">
        <v>1</v>
      </c>
      <c r="BE120" s="285"/>
    </row>
    <row r="121" spans="1:57" ht="46.8" x14ac:dyDescent="0.3">
      <c r="A121" s="881"/>
      <c r="B121" s="884"/>
      <c r="C121" s="887"/>
      <c r="D121" s="352" t="s">
        <v>76</v>
      </c>
      <c r="E121" s="890"/>
      <c r="F121" s="893"/>
      <c r="G121" s="288">
        <f t="shared" ref="G121:G124" si="71">SUM(M121,AV121)</f>
        <v>0</v>
      </c>
      <c r="H121" s="289">
        <f>SUM(I121:L121)</f>
        <v>0</v>
      </c>
      <c r="I121" s="290"/>
      <c r="J121" s="290"/>
      <c r="K121" s="290"/>
      <c r="L121" s="291"/>
      <c r="M121" s="271">
        <f t="shared" ref="M121:M124" si="72">IF(AND(SUM(N121:R121)=SUM(Y121:Z121),SUM(S121:X121)=SUM(Y121:Z121)),SUM(N121:R121),"ПЕРЕВІРТЕ ПРАВИЛЬНІСТЬ ДАНИХ")</f>
        <v>0</v>
      </c>
      <c r="N121" s="272"/>
      <c r="O121" s="272"/>
      <c r="P121" s="272"/>
      <c r="Q121" s="272"/>
      <c r="R121" s="273"/>
      <c r="S121" s="292"/>
      <c r="T121" s="293"/>
      <c r="U121" s="293"/>
      <c r="V121" s="294"/>
      <c r="W121" s="294"/>
      <c r="X121" s="295"/>
      <c r="Y121" s="292"/>
      <c r="Z121" s="295"/>
      <c r="AA121" s="296"/>
      <c r="AB121" s="290"/>
      <c r="AC121" s="290"/>
      <c r="AD121" s="290"/>
      <c r="AE121" s="290"/>
      <c r="AF121" s="291"/>
      <c r="AG121" s="296"/>
      <c r="AH121" s="291"/>
      <c r="AI121" s="296"/>
      <c r="AJ121" s="297">
        <f>SUM(AN121:AP121)</f>
        <v>0</v>
      </c>
      <c r="AK121" s="298" t="s">
        <v>77</v>
      </c>
      <c r="AL121" s="299" t="s">
        <v>77</v>
      </c>
      <c r="AM121" s="300" t="s">
        <v>77</v>
      </c>
      <c r="AN121" s="298"/>
      <c r="AO121" s="299"/>
      <c r="AP121" s="300"/>
      <c r="AQ121" s="298" t="s">
        <v>75</v>
      </c>
      <c r="AR121" s="299" t="s">
        <v>75</v>
      </c>
      <c r="AS121" s="299" t="s">
        <v>75</v>
      </c>
      <c r="AT121" s="299" t="s">
        <v>75</v>
      </c>
      <c r="AU121" s="300" t="s">
        <v>75</v>
      </c>
      <c r="AV121" s="301">
        <f t="shared" ref="AV121:AV124" si="73">SUM(AW121:BE121)</f>
        <v>0</v>
      </c>
      <c r="AW121" s="302"/>
      <c r="AX121" s="302"/>
      <c r="AY121" s="302"/>
      <c r="AZ121" s="302"/>
      <c r="BA121" s="302"/>
      <c r="BB121" s="302"/>
      <c r="BC121" s="302"/>
      <c r="BD121" s="302"/>
      <c r="BE121" s="303"/>
    </row>
    <row r="122" spans="1:57" ht="31.2" x14ac:dyDescent="0.3">
      <c r="A122" s="881"/>
      <c r="B122" s="884"/>
      <c r="C122" s="887"/>
      <c r="D122" s="352" t="s">
        <v>78</v>
      </c>
      <c r="E122" s="890"/>
      <c r="F122" s="893"/>
      <c r="G122" s="288">
        <f t="shared" si="71"/>
        <v>0</v>
      </c>
      <c r="H122" s="289">
        <f t="shared" ref="H122:H124" si="74">SUM(I122:L122)</f>
        <v>0</v>
      </c>
      <c r="I122" s="290"/>
      <c r="J122" s="290"/>
      <c r="K122" s="290"/>
      <c r="L122" s="291"/>
      <c r="M122" s="271">
        <f t="shared" si="72"/>
        <v>0</v>
      </c>
      <c r="N122" s="272"/>
      <c r="O122" s="272"/>
      <c r="P122" s="304"/>
      <c r="Q122" s="330"/>
      <c r="R122" s="273"/>
      <c r="S122" s="292"/>
      <c r="T122" s="294"/>
      <c r="U122" s="294"/>
      <c r="V122" s="294"/>
      <c r="W122" s="294"/>
      <c r="X122" s="295"/>
      <c r="Y122" s="292"/>
      <c r="Z122" s="295"/>
      <c r="AA122" s="296"/>
      <c r="AB122" s="290"/>
      <c r="AC122" s="290"/>
      <c r="AD122" s="290"/>
      <c r="AE122" s="290"/>
      <c r="AF122" s="291"/>
      <c r="AG122" s="296"/>
      <c r="AH122" s="291"/>
      <c r="AI122" s="296"/>
      <c r="AJ122" s="297">
        <f>SUM(AK122:AM122)</f>
        <v>0</v>
      </c>
      <c r="AK122" s="298"/>
      <c r="AL122" s="299"/>
      <c r="AM122" s="300"/>
      <c r="AN122" s="298" t="s">
        <v>75</v>
      </c>
      <c r="AO122" s="299" t="s">
        <v>75</v>
      </c>
      <c r="AP122" s="300" t="s">
        <v>75</v>
      </c>
      <c r="AQ122" s="298" t="s">
        <v>75</v>
      </c>
      <c r="AR122" s="299" t="s">
        <v>75</v>
      </c>
      <c r="AS122" s="299" t="s">
        <v>75</v>
      </c>
      <c r="AT122" s="299" t="s">
        <v>75</v>
      </c>
      <c r="AU122" s="300" t="s">
        <v>75</v>
      </c>
      <c r="AV122" s="301">
        <f t="shared" si="73"/>
        <v>0</v>
      </c>
      <c r="AW122" s="302"/>
      <c r="AX122" s="302"/>
      <c r="AY122" s="302"/>
      <c r="AZ122" s="302"/>
      <c r="BA122" s="302"/>
      <c r="BB122" s="302"/>
      <c r="BC122" s="302"/>
      <c r="BD122" s="302"/>
      <c r="BE122" s="303"/>
    </row>
    <row r="123" spans="1:57" ht="31.2" x14ac:dyDescent="0.3">
      <c r="A123" s="881"/>
      <c r="B123" s="884"/>
      <c r="C123" s="887"/>
      <c r="D123" s="352" t="s">
        <v>79</v>
      </c>
      <c r="E123" s="890"/>
      <c r="F123" s="893"/>
      <c r="G123" s="288">
        <f t="shared" si="71"/>
        <v>355</v>
      </c>
      <c r="H123" s="289">
        <f t="shared" si="74"/>
        <v>19</v>
      </c>
      <c r="I123" s="290">
        <v>19</v>
      </c>
      <c r="J123" s="290"/>
      <c r="K123" s="290"/>
      <c r="L123" s="291"/>
      <c r="M123" s="271">
        <f t="shared" si="72"/>
        <v>312</v>
      </c>
      <c r="N123" s="272"/>
      <c r="O123" s="272"/>
      <c r="P123" s="272">
        <v>312</v>
      </c>
      <c r="Q123" s="272"/>
      <c r="R123" s="273"/>
      <c r="S123" s="292"/>
      <c r="T123" s="294"/>
      <c r="U123" s="294"/>
      <c r="V123" s="294">
        <v>312</v>
      </c>
      <c r="W123" s="294"/>
      <c r="X123" s="295"/>
      <c r="Y123" s="292">
        <v>281</v>
      </c>
      <c r="Z123" s="295">
        <v>31</v>
      </c>
      <c r="AA123" s="296"/>
      <c r="AB123" s="290">
        <v>18</v>
      </c>
      <c r="AC123" s="290">
        <v>16</v>
      </c>
      <c r="AD123" s="290"/>
      <c r="AE123" s="290">
        <v>74</v>
      </c>
      <c r="AF123" s="291"/>
      <c r="AG123" s="296">
        <v>38</v>
      </c>
      <c r="AH123" s="291">
        <v>15</v>
      </c>
      <c r="AI123" s="296">
        <v>110</v>
      </c>
      <c r="AJ123" s="297">
        <f>SUM(AQ123:AU123)</f>
        <v>306</v>
      </c>
      <c r="AK123" s="298" t="s">
        <v>77</v>
      </c>
      <c r="AL123" s="299" t="s">
        <v>77</v>
      </c>
      <c r="AM123" s="300" t="s">
        <v>77</v>
      </c>
      <c r="AN123" s="298" t="s">
        <v>75</v>
      </c>
      <c r="AO123" s="299" t="s">
        <v>75</v>
      </c>
      <c r="AP123" s="300" t="s">
        <v>75</v>
      </c>
      <c r="AQ123" s="298">
        <v>17</v>
      </c>
      <c r="AR123" s="299">
        <v>25</v>
      </c>
      <c r="AS123" s="299">
        <v>176</v>
      </c>
      <c r="AT123" s="299">
        <v>88</v>
      </c>
      <c r="AU123" s="300"/>
      <c r="AV123" s="301">
        <f t="shared" si="73"/>
        <v>43</v>
      </c>
      <c r="AW123" s="302"/>
      <c r="AX123" s="302"/>
      <c r="AY123" s="302"/>
      <c r="AZ123" s="302"/>
      <c r="BA123" s="302">
        <v>27</v>
      </c>
      <c r="BB123" s="302"/>
      <c r="BC123" s="302"/>
      <c r="BD123" s="302">
        <v>16</v>
      </c>
      <c r="BE123" s="303"/>
    </row>
    <row r="124" spans="1:57" ht="31.8" thickBot="1" x14ac:dyDescent="0.35">
      <c r="A124" s="881"/>
      <c r="B124" s="885"/>
      <c r="C124" s="888"/>
      <c r="D124" s="353" t="s">
        <v>80</v>
      </c>
      <c r="E124" s="891"/>
      <c r="F124" s="894"/>
      <c r="G124" s="309">
        <f t="shared" si="71"/>
        <v>0</v>
      </c>
      <c r="H124" s="332">
        <f t="shared" si="74"/>
        <v>0</v>
      </c>
      <c r="I124" s="333"/>
      <c r="J124" s="333"/>
      <c r="K124" s="333"/>
      <c r="L124" s="334"/>
      <c r="M124" s="335">
        <f t="shared" si="72"/>
        <v>0</v>
      </c>
      <c r="N124" s="314"/>
      <c r="O124" s="314"/>
      <c r="P124" s="314"/>
      <c r="Q124" s="314"/>
      <c r="R124" s="336"/>
      <c r="S124" s="337"/>
      <c r="T124" s="338"/>
      <c r="U124" s="338"/>
      <c r="V124" s="338"/>
      <c r="W124" s="338"/>
      <c r="X124" s="339"/>
      <c r="Y124" s="337"/>
      <c r="Z124" s="339"/>
      <c r="AA124" s="340"/>
      <c r="AB124" s="333"/>
      <c r="AC124" s="333"/>
      <c r="AD124" s="333"/>
      <c r="AE124" s="333"/>
      <c r="AF124" s="334"/>
      <c r="AG124" s="340"/>
      <c r="AH124" s="334"/>
      <c r="AI124" s="340"/>
      <c r="AJ124" s="341">
        <f>SUM(AQ124:AU124)</f>
        <v>0</v>
      </c>
      <c r="AK124" s="342" t="s">
        <v>75</v>
      </c>
      <c r="AL124" s="343" t="s">
        <v>75</v>
      </c>
      <c r="AM124" s="344" t="s">
        <v>75</v>
      </c>
      <c r="AN124" s="342" t="s">
        <v>75</v>
      </c>
      <c r="AO124" s="343" t="s">
        <v>77</v>
      </c>
      <c r="AP124" s="344" t="s">
        <v>77</v>
      </c>
      <c r="AQ124" s="340"/>
      <c r="AR124" s="333"/>
      <c r="AS124" s="333"/>
      <c r="AT124" s="333"/>
      <c r="AU124" s="334"/>
      <c r="AV124" s="345">
        <f t="shared" si="73"/>
        <v>0</v>
      </c>
      <c r="AW124" s="346"/>
      <c r="AX124" s="346"/>
      <c r="AY124" s="346"/>
      <c r="AZ124" s="346"/>
      <c r="BA124" s="346"/>
      <c r="BB124" s="346"/>
      <c r="BC124" s="346"/>
      <c r="BD124" s="346"/>
      <c r="BE124" s="347"/>
    </row>
    <row r="125" spans="1:57" ht="31.95" customHeight="1" x14ac:dyDescent="0.3">
      <c r="A125" s="881"/>
      <c r="B125" s="883" t="s">
        <v>522</v>
      </c>
      <c r="C125" s="886" t="s">
        <v>523</v>
      </c>
      <c r="D125" s="351" t="s">
        <v>74</v>
      </c>
      <c r="E125" s="889">
        <v>0</v>
      </c>
      <c r="F125" s="892">
        <f>E125-SUM(M125:M129)</f>
        <v>-441</v>
      </c>
      <c r="G125" s="267">
        <f>SUM(M125,AV125)</f>
        <v>19</v>
      </c>
      <c r="H125" s="268">
        <f>SUM(I125:L125)</f>
        <v>2</v>
      </c>
      <c r="I125" s="269">
        <v>2</v>
      </c>
      <c r="J125" s="269"/>
      <c r="K125" s="269"/>
      <c r="L125" s="270"/>
      <c r="M125" s="327">
        <f>IF(AND(SUM(N125:R125)=SUM(Y125:Z125),SUM(S125:X125)=SUM(Y125:Z125)),SUM(N125:R125),"ПЕРЕВІРТЕ ПРАВИЛЬНІСТЬ ДАНИХ")</f>
        <v>19</v>
      </c>
      <c r="N125" s="328"/>
      <c r="O125" s="328"/>
      <c r="P125" s="328">
        <v>19</v>
      </c>
      <c r="Q125" s="328"/>
      <c r="R125" s="329"/>
      <c r="S125" s="274"/>
      <c r="T125" s="275"/>
      <c r="U125" s="275"/>
      <c r="V125" s="276">
        <v>19</v>
      </c>
      <c r="W125" s="275"/>
      <c r="X125" s="277"/>
      <c r="Y125" s="274">
        <v>17</v>
      </c>
      <c r="Z125" s="277">
        <v>2</v>
      </c>
      <c r="AA125" s="278"/>
      <c r="AB125" s="269"/>
      <c r="AC125" s="269"/>
      <c r="AD125" s="269"/>
      <c r="AE125" s="269">
        <v>3</v>
      </c>
      <c r="AF125" s="270"/>
      <c r="AG125" s="278">
        <v>35</v>
      </c>
      <c r="AH125" s="270">
        <v>12</v>
      </c>
      <c r="AI125" s="278">
        <v>16</v>
      </c>
      <c r="AJ125" s="279">
        <f>SUM(AN125:AP125)</f>
        <v>19</v>
      </c>
      <c r="AK125" s="280" t="s">
        <v>75</v>
      </c>
      <c r="AL125" s="281" t="s">
        <v>75</v>
      </c>
      <c r="AM125" s="282" t="s">
        <v>75</v>
      </c>
      <c r="AN125" s="278"/>
      <c r="AO125" s="269">
        <v>16</v>
      </c>
      <c r="AP125" s="270">
        <v>3</v>
      </c>
      <c r="AQ125" s="280" t="s">
        <v>75</v>
      </c>
      <c r="AR125" s="281" t="s">
        <v>75</v>
      </c>
      <c r="AS125" s="281" t="s">
        <v>75</v>
      </c>
      <c r="AT125" s="281" t="s">
        <v>75</v>
      </c>
      <c r="AU125" s="282" t="s">
        <v>75</v>
      </c>
      <c r="AV125" s="283">
        <f>SUM(AW125:BE125)</f>
        <v>0</v>
      </c>
      <c r="AW125" s="284"/>
      <c r="AX125" s="284"/>
      <c r="AY125" s="284"/>
      <c r="AZ125" s="284"/>
      <c r="BA125" s="284"/>
      <c r="BB125" s="284"/>
      <c r="BC125" s="284"/>
      <c r="BD125" s="284"/>
      <c r="BE125" s="285"/>
    </row>
    <row r="126" spans="1:57" ht="46.8" x14ac:dyDescent="0.3">
      <c r="A126" s="881"/>
      <c r="B126" s="884"/>
      <c r="C126" s="887"/>
      <c r="D126" s="352" t="s">
        <v>76</v>
      </c>
      <c r="E126" s="890"/>
      <c r="F126" s="893"/>
      <c r="G126" s="288">
        <f t="shared" ref="G126:G129" si="75">SUM(M126,AV126)</f>
        <v>0</v>
      </c>
      <c r="H126" s="289">
        <f>SUM(I126:L126)</f>
        <v>0</v>
      </c>
      <c r="I126" s="290"/>
      <c r="J126" s="290"/>
      <c r="K126" s="290"/>
      <c r="L126" s="291"/>
      <c r="M126" s="271">
        <f t="shared" ref="M126:M129" si="76">IF(AND(SUM(N126:R126)=SUM(Y126:Z126),SUM(S126:X126)=SUM(Y126:Z126)),SUM(N126:R126),"ПЕРЕВІРТЕ ПРАВИЛЬНІСТЬ ДАНИХ")</f>
        <v>0</v>
      </c>
      <c r="N126" s="272"/>
      <c r="O126" s="272"/>
      <c r="P126" s="272"/>
      <c r="Q126" s="272"/>
      <c r="R126" s="273"/>
      <c r="S126" s="292"/>
      <c r="T126" s="293"/>
      <c r="U126" s="293"/>
      <c r="V126" s="294"/>
      <c r="W126" s="294"/>
      <c r="X126" s="295"/>
      <c r="Y126" s="292"/>
      <c r="Z126" s="295"/>
      <c r="AA126" s="296"/>
      <c r="AB126" s="290"/>
      <c r="AC126" s="290"/>
      <c r="AD126" s="290"/>
      <c r="AE126" s="290"/>
      <c r="AF126" s="291"/>
      <c r="AG126" s="296"/>
      <c r="AH126" s="291"/>
      <c r="AI126" s="296"/>
      <c r="AJ126" s="297">
        <f>SUM(AN126:AP126)</f>
        <v>0</v>
      </c>
      <c r="AK126" s="298" t="s">
        <v>77</v>
      </c>
      <c r="AL126" s="299" t="s">
        <v>77</v>
      </c>
      <c r="AM126" s="300" t="s">
        <v>77</v>
      </c>
      <c r="AN126" s="298"/>
      <c r="AO126" s="299"/>
      <c r="AP126" s="300"/>
      <c r="AQ126" s="298" t="s">
        <v>75</v>
      </c>
      <c r="AR126" s="299" t="s">
        <v>75</v>
      </c>
      <c r="AS126" s="299" t="s">
        <v>75</v>
      </c>
      <c r="AT126" s="299" t="s">
        <v>75</v>
      </c>
      <c r="AU126" s="300" t="s">
        <v>75</v>
      </c>
      <c r="AV126" s="301">
        <f t="shared" ref="AV126:AV129" si="77">SUM(AW126:BE126)</f>
        <v>0</v>
      </c>
      <c r="AW126" s="302"/>
      <c r="AX126" s="302"/>
      <c r="AY126" s="302"/>
      <c r="AZ126" s="302"/>
      <c r="BA126" s="302"/>
      <c r="BB126" s="302"/>
      <c r="BC126" s="302"/>
      <c r="BD126" s="302"/>
      <c r="BE126" s="303"/>
    </row>
    <row r="127" spans="1:57" ht="31.2" x14ac:dyDescent="0.3">
      <c r="A127" s="881"/>
      <c r="B127" s="884"/>
      <c r="C127" s="887"/>
      <c r="D127" s="352" t="s">
        <v>78</v>
      </c>
      <c r="E127" s="890"/>
      <c r="F127" s="893"/>
      <c r="G127" s="288">
        <f t="shared" si="75"/>
        <v>0</v>
      </c>
      <c r="H127" s="289">
        <f t="shared" ref="H127:H129" si="78">SUM(I127:L127)</f>
        <v>0</v>
      </c>
      <c r="I127" s="290"/>
      <c r="J127" s="290"/>
      <c r="K127" s="290"/>
      <c r="L127" s="291"/>
      <c r="M127" s="271">
        <f t="shared" si="76"/>
        <v>0</v>
      </c>
      <c r="N127" s="272"/>
      <c r="O127" s="272"/>
      <c r="P127" s="304"/>
      <c r="Q127" s="330"/>
      <c r="R127" s="273"/>
      <c r="S127" s="292"/>
      <c r="T127" s="294"/>
      <c r="U127" s="294"/>
      <c r="V127" s="294"/>
      <c r="W127" s="294"/>
      <c r="X127" s="295"/>
      <c r="Y127" s="292"/>
      <c r="Z127" s="295"/>
      <c r="AA127" s="296"/>
      <c r="AB127" s="290"/>
      <c r="AC127" s="290"/>
      <c r="AD127" s="290"/>
      <c r="AE127" s="290"/>
      <c r="AF127" s="291"/>
      <c r="AG127" s="296"/>
      <c r="AH127" s="291"/>
      <c r="AI127" s="296"/>
      <c r="AJ127" s="297">
        <f>SUM(AK127:AM127)</f>
        <v>0</v>
      </c>
      <c r="AK127" s="298"/>
      <c r="AL127" s="299"/>
      <c r="AM127" s="300"/>
      <c r="AN127" s="298" t="s">
        <v>75</v>
      </c>
      <c r="AO127" s="299" t="s">
        <v>75</v>
      </c>
      <c r="AP127" s="300" t="s">
        <v>75</v>
      </c>
      <c r="AQ127" s="298" t="s">
        <v>75</v>
      </c>
      <c r="AR127" s="299" t="s">
        <v>75</v>
      </c>
      <c r="AS127" s="299" t="s">
        <v>75</v>
      </c>
      <c r="AT127" s="299" t="s">
        <v>75</v>
      </c>
      <c r="AU127" s="300" t="s">
        <v>75</v>
      </c>
      <c r="AV127" s="301">
        <f t="shared" si="77"/>
        <v>0</v>
      </c>
      <c r="AW127" s="302"/>
      <c r="AX127" s="302"/>
      <c r="AY127" s="302"/>
      <c r="AZ127" s="302"/>
      <c r="BA127" s="302"/>
      <c r="BB127" s="302"/>
      <c r="BC127" s="302"/>
      <c r="BD127" s="302"/>
      <c r="BE127" s="303"/>
    </row>
    <row r="128" spans="1:57" ht="31.2" x14ac:dyDescent="0.3">
      <c r="A128" s="881"/>
      <c r="B128" s="884"/>
      <c r="C128" s="887"/>
      <c r="D128" s="352" t="s">
        <v>79</v>
      </c>
      <c r="E128" s="890"/>
      <c r="F128" s="893"/>
      <c r="G128" s="288">
        <f t="shared" si="75"/>
        <v>471</v>
      </c>
      <c r="H128" s="289">
        <f t="shared" si="78"/>
        <v>18</v>
      </c>
      <c r="I128" s="290">
        <v>18</v>
      </c>
      <c r="J128" s="290"/>
      <c r="K128" s="290"/>
      <c r="L128" s="291"/>
      <c r="M128" s="271">
        <f t="shared" si="76"/>
        <v>422</v>
      </c>
      <c r="N128" s="272"/>
      <c r="O128" s="272"/>
      <c r="P128" s="272">
        <v>422</v>
      </c>
      <c r="Q128" s="272"/>
      <c r="R128" s="273"/>
      <c r="S128" s="292"/>
      <c r="T128" s="294"/>
      <c r="U128" s="294"/>
      <c r="V128" s="294">
        <v>422</v>
      </c>
      <c r="W128" s="294"/>
      <c r="X128" s="295"/>
      <c r="Y128" s="292">
        <v>386</v>
      </c>
      <c r="Z128" s="295">
        <v>36</v>
      </c>
      <c r="AA128" s="296"/>
      <c r="AB128" s="290">
        <v>19</v>
      </c>
      <c r="AC128" s="290">
        <v>19</v>
      </c>
      <c r="AD128" s="290"/>
      <c r="AE128" s="290">
        <v>68</v>
      </c>
      <c r="AF128" s="291"/>
      <c r="AG128" s="296">
        <v>38</v>
      </c>
      <c r="AH128" s="291">
        <v>15</v>
      </c>
      <c r="AI128" s="296">
        <v>110</v>
      </c>
      <c r="AJ128" s="297">
        <f>SUM(AQ128:AU128)</f>
        <v>417</v>
      </c>
      <c r="AK128" s="298" t="s">
        <v>77</v>
      </c>
      <c r="AL128" s="299" t="s">
        <v>77</v>
      </c>
      <c r="AM128" s="300" t="s">
        <v>77</v>
      </c>
      <c r="AN128" s="298" t="s">
        <v>75</v>
      </c>
      <c r="AO128" s="299" t="s">
        <v>75</v>
      </c>
      <c r="AP128" s="300" t="s">
        <v>75</v>
      </c>
      <c r="AQ128" s="298">
        <v>5</v>
      </c>
      <c r="AR128" s="299">
        <v>27</v>
      </c>
      <c r="AS128" s="299">
        <v>314</v>
      </c>
      <c r="AT128" s="299">
        <v>71</v>
      </c>
      <c r="AU128" s="300"/>
      <c r="AV128" s="301">
        <f t="shared" si="77"/>
        <v>49</v>
      </c>
      <c r="AW128" s="302"/>
      <c r="AX128" s="302"/>
      <c r="AY128" s="302"/>
      <c r="AZ128" s="302"/>
      <c r="BA128" s="302">
        <v>39</v>
      </c>
      <c r="BB128" s="302"/>
      <c r="BC128" s="302"/>
      <c r="BD128" s="302">
        <v>10</v>
      </c>
      <c r="BE128" s="303"/>
    </row>
    <row r="129" spans="1:57" ht="31.8" thickBot="1" x14ac:dyDescent="0.35">
      <c r="A129" s="881"/>
      <c r="B129" s="885"/>
      <c r="C129" s="888"/>
      <c r="D129" s="353" t="s">
        <v>80</v>
      </c>
      <c r="E129" s="891"/>
      <c r="F129" s="894"/>
      <c r="G129" s="309">
        <f t="shared" si="75"/>
        <v>0</v>
      </c>
      <c r="H129" s="332">
        <f t="shared" si="78"/>
        <v>0</v>
      </c>
      <c r="I129" s="333"/>
      <c r="J129" s="333"/>
      <c r="K129" s="333"/>
      <c r="L129" s="334"/>
      <c r="M129" s="335">
        <f t="shared" si="76"/>
        <v>0</v>
      </c>
      <c r="N129" s="314"/>
      <c r="O129" s="314"/>
      <c r="P129" s="314"/>
      <c r="Q129" s="314"/>
      <c r="R129" s="336"/>
      <c r="S129" s="337"/>
      <c r="T129" s="338"/>
      <c r="U129" s="338"/>
      <c r="V129" s="338"/>
      <c r="W129" s="338"/>
      <c r="X129" s="339"/>
      <c r="Y129" s="337"/>
      <c r="Z129" s="339"/>
      <c r="AA129" s="340"/>
      <c r="AB129" s="333"/>
      <c r="AC129" s="333"/>
      <c r="AD129" s="333"/>
      <c r="AE129" s="333"/>
      <c r="AF129" s="334"/>
      <c r="AG129" s="340"/>
      <c r="AH129" s="334"/>
      <c r="AI129" s="340"/>
      <c r="AJ129" s="341">
        <f>SUM(AQ129:AU129)</f>
        <v>0</v>
      </c>
      <c r="AK129" s="342" t="s">
        <v>75</v>
      </c>
      <c r="AL129" s="343" t="s">
        <v>75</v>
      </c>
      <c r="AM129" s="344" t="s">
        <v>75</v>
      </c>
      <c r="AN129" s="342" t="s">
        <v>75</v>
      </c>
      <c r="AO129" s="343" t="s">
        <v>77</v>
      </c>
      <c r="AP129" s="344" t="s">
        <v>77</v>
      </c>
      <c r="AQ129" s="340"/>
      <c r="AR129" s="333"/>
      <c r="AS129" s="333"/>
      <c r="AT129" s="333"/>
      <c r="AU129" s="334"/>
      <c r="AV129" s="345">
        <f t="shared" si="77"/>
        <v>0</v>
      </c>
      <c r="AW129" s="346"/>
      <c r="AX129" s="346"/>
      <c r="AY129" s="346"/>
      <c r="AZ129" s="346"/>
      <c r="BA129" s="346"/>
      <c r="BB129" s="346"/>
      <c r="BC129" s="346"/>
      <c r="BD129" s="346"/>
      <c r="BE129" s="347"/>
    </row>
    <row r="130" spans="1:57" ht="31.2" x14ac:dyDescent="0.3">
      <c r="A130" s="881"/>
      <c r="B130" s="883" t="s">
        <v>524</v>
      </c>
      <c r="C130" s="886" t="s">
        <v>525</v>
      </c>
      <c r="D130" s="351" t="s">
        <v>74</v>
      </c>
      <c r="E130" s="889">
        <v>0</v>
      </c>
      <c r="F130" s="892">
        <f>E130-SUM(M130:M134)</f>
        <v>-146</v>
      </c>
      <c r="G130" s="267">
        <f>SUM(M130,AV130)</f>
        <v>19</v>
      </c>
      <c r="H130" s="268">
        <f>SUM(I130:L130)</f>
        <v>3</v>
      </c>
      <c r="I130" s="269">
        <v>3</v>
      </c>
      <c r="J130" s="269"/>
      <c r="K130" s="269"/>
      <c r="L130" s="270"/>
      <c r="M130" s="327">
        <f>IF(AND(SUM(N130:R130)=SUM(Y130:Z130),SUM(S130:X130)=SUM(Y130:Z130)),SUM(N130:R130),"ПЕРЕВІРТЕ ПРАВИЛЬНІСТЬ ДАНИХ")</f>
        <v>17</v>
      </c>
      <c r="N130" s="328"/>
      <c r="O130" s="328"/>
      <c r="P130" s="328">
        <v>17</v>
      </c>
      <c r="Q130" s="328"/>
      <c r="R130" s="329"/>
      <c r="S130" s="274"/>
      <c r="T130" s="275"/>
      <c r="U130" s="275"/>
      <c r="V130" s="276">
        <v>17</v>
      </c>
      <c r="W130" s="275"/>
      <c r="X130" s="277"/>
      <c r="Y130" s="274">
        <v>16</v>
      </c>
      <c r="Z130" s="277">
        <v>1</v>
      </c>
      <c r="AA130" s="278"/>
      <c r="AB130" s="269"/>
      <c r="AC130" s="269"/>
      <c r="AD130" s="269"/>
      <c r="AE130" s="269">
        <v>2</v>
      </c>
      <c r="AF130" s="270"/>
      <c r="AG130" s="278">
        <v>35</v>
      </c>
      <c r="AH130" s="270">
        <v>12</v>
      </c>
      <c r="AI130" s="278">
        <v>16</v>
      </c>
      <c r="AJ130" s="279">
        <f>SUM(AN130:AP130)</f>
        <v>17</v>
      </c>
      <c r="AK130" s="280" t="s">
        <v>75</v>
      </c>
      <c r="AL130" s="281" t="s">
        <v>75</v>
      </c>
      <c r="AM130" s="282" t="s">
        <v>75</v>
      </c>
      <c r="AN130" s="278">
        <v>0</v>
      </c>
      <c r="AO130" s="269">
        <v>11</v>
      </c>
      <c r="AP130" s="270">
        <v>6</v>
      </c>
      <c r="AQ130" s="280" t="s">
        <v>75</v>
      </c>
      <c r="AR130" s="281" t="s">
        <v>75</v>
      </c>
      <c r="AS130" s="281" t="s">
        <v>75</v>
      </c>
      <c r="AT130" s="281" t="s">
        <v>75</v>
      </c>
      <c r="AU130" s="282" t="s">
        <v>75</v>
      </c>
      <c r="AV130" s="283">
        <f>SUM(AW130:BE130)</f>
        <v>2</v>
      </c>
      <c r="AW130" s="284"/>
      <c r="AX130" s="284"/>
      <c r="AY130" s="284"/>
      <c r="AZ130" s="284"/>
      <c r="BA130" s="284">
        <v>2</v>
      </c>
      <c r="BB130" s="284"/>
      <c r="BC130" s="284"/>
      <c r="BD130" s="284"/>
      <c r="BE130" s="285"/>
    </row>
    <row r="131" spans="1:57" ht="46.8" x14ac:dyDescent="0.3">
      <c r="A131" s="881"/>
      <c r="B131" s="884"/>
      <c r="C131" s="887"/>
      <c r="D131" s="352" t="s">
        <v>76</v>
      </c>
      <c r="E131" s="890"/>
      <c r="F131" s="893"/>
      <c r="G131" s="288">
        <f t="shared" ref="G131:G134" si="79">SUM(M131,AV131)</f>
        <v>0</v>
      </c>
      <c r="H131" s="289">
        <f>SUM(I131:L131)</f>
        <v>0</v>
      </c>
      <c r="I131" s="290"/>
      <c r="J131" s="290"/>
      <c r="K131" s="290"/>
      <c r="L131" s="291"/>
      <c r="M131" s="271">
        <f t="shared" ref="M131:M134" si="80">IF(AND(SUM(N131:R131)=SUM(Y131:Z131),SUM(S131:X131)=SUM(Y131:Z131)),SUM(N131:R131),"ПЕРЕВІРТЕ ПРАВИЛЬНІСТЬ ДАНИХ")</f>
        <v>0</v>
      </c>
      <c r="N131" s="272"/>
      <c r="O131" s="272"/>
      <c r="P131" s="272"/>
      <c r="Q131" s="272"/>
      <c r="R131" s="273"/>
      <c r="S131" s="292"/>
      <c r="T131" s="293"/>
      <c r="U131" s="293"/>
      <c r="V131" s="294"/>
      <c r="W131" s="294"/>
      <c r="X131" s="295"/>
      <c r="Y131" s="292"/>
      <c r="Z131" s="295"/>
      <c r="AA131" s="296"/>
      <c r="AB131" s="290"/>
      <c r="AC131" s="290"/>
      <c r="AD131" s="290"/>
      <c r="AE131" s="290"/>
      <c r="AF131" s="291"/>
      <c r="AG131" s="296"/>
      <c r="AH131" s="291"/>
      <c r="AI131" s="296"/>
      <c r="AJ131" s="297">
        <f>SUM(AN131:AP131)</f>
        <v>0</v>
      </c>
      <c r="AK131" s="298" t="s">
        <v>77</v>
      </c>
      <c r="AL131" s="299" t="s">
        <v>77</v>
      </c>
      <c r="AM131" s="300" t="s">
        <v>77</v>
      </c>
      <c r="AN131" s="298"/>
      <c r="AO131" s="299"/>
      <c r="AP131" s="300"/>
      <c r="AQ131" s="298" t="s">
        <v>75</v>
      </c>
      <c r="AR131" s="299" t="s">
        <v>75</v>
      </c>
      <c r="AS131" s="299" t="s">
        <v>75</v>
      </c>
      <c r="AT131" s="299" t="s">
        <v>75</v>
      </c>
      <c r="AU131" s="300" t="s">
        <v>75</v>
      </c>
      <c r="AV131" s="301">
        <f t="shared" ref="AV131:AV134" si="81">SUM(AW131:BE131)</f>
        <v>0</v>
      </c>
      <c r="AW131" s="302"/>
      <c r="AX131" s="302"/>
      <c r="AY131" s="302"/>
      <c r="AZ131" s="302"/>
      <c r="BA131" s="302"/>
      <c r="BB131" s="302"/>
      <c r="BC131" s="302"/>
      <c r="BD131" s="302"/>
      <c r="BE131" s="303"/>
    </row>
    <row r="132" spans="1:57" ht="31.2" x14ac:dyDescent="0.3">
      <c r="A132" s="881"/>
      <c r="B132" s="884"/>
      <c r="C132" s="887"/>
      <c r="D132" s="352" t="s">
        <v>78</v>
      </c>
      <c r="E132" s="890"/>
      <c r="F132" s="893"/>
      <c r="G132" s="288">
        <f t="shared" si="79"/>
        <v>0</v>
      </c>
      <c r="H132" s="289">
        <f t="shared" ref="H132:H134" si="82">SUM(I132:L132)</f>
        <v>0</v>
      </c>
      <c r="I132" s="290"/>
      <c r="J132" s="290"/>
      <c r="K132" s="290"/>
      <c r="L132" s="291"/>
      <c r="M132" s="271">
        <f t="shared" si="80"/>
        <v>0</v>
      </c>
      <c r="N132" s="272"/>
      <c r="O132" s="272"/>
      <c r="P132" s="304"/>
      <c r="Q132" s="330"/>
      <c r="R132" s="273"/>
      <c r="S132" s="292"/>
      <c r="T132" s="294"/>
      <c r="U132" s="294"/>
      <c r="V132" s="294"/>
      <c r="W132" s="294"/>
      <c r="X132" s="295"/>
      <c r="Y132" s="292"/>
      <c r="Z132" s="295"/>
      <c r="AA132" s="296"/>
      <c r="AB132" s="290"/>
      <c r="AC132" s="290"/>
      <c r="AD132" s="290"/>
      <c r="AE132" s="290"/>
      <c r="AF132" s="291"/>
      <c r="AG132" s="296"/>
      <c r="AH132" s="291"/>
      <c r="AI132" s="296"/>
      <c r="AJ132" s="297">
        <f>SUM(AK132:AM132)</f>
        <v>0</v>
      </c>
      <c r="AK132" s="298"/>
      <c r="AL132" s="299"/>
      <c r="AM132" s="300"/>
      <c r="AN132" s="298" t="s">
        <v>75</v>
      </c>
      <c r="AO132" s="299" t="s">
        <v>75</v>
      </c>
      <c r="AP132" s="300" t="s">
        <v>75</v>
      </c>
      <c r="AQ132" s="298" t="s">
        <v>75</v>
      </c>
      <c r="AR132" s="299" t="s">
        <v>75</v>
      </c>
      <c r="AS132" s="299" t="s">
        <v>75</v>
      </c>
      <c r="AT132" s="299" t="s">
        <v>75</v>
      </c>
      <c r="AU132" s="300" t="s">
        <v>75</v>
      </c>
      <c r="AV132" s="301">
        <f t="shared" si="81"/>
        <v>0</v>
      </c>
      <c r="AW132" s="302"/>
      <c r="AX132" s="302"/>
      <c r="AY132" s="302"/>
      <c r="AZ132" s="302"/>
      <c r="BA132" s="302"/>
      <c r="BB132" s="302"/>
      <c r="BC132" s="302"/>
      <c r="BD132" s="302"/>
      <c r="BE132" s="303"/>
    </row>
    <row r="133" spans="1:57" ht="31.2" x14ac:dyDescent="0.3">
      <c r="A133" s="881"/>
      <c r="B133" s="884"/>
      <c r="C133" s="887"/>
      <c r="D133" s="352" t="s">
        <v>79</v>
      </c>
      <c r="E133" s="890"/>
      <c r="F133" s="893"/>
      <c r="G133" s="288">
        <f t="shared" si="79"/>
        <v>142</v>
      </c>
      <c r="H133" s="289">
        <f t="shared" si="82"/>
        <v>14</v>
      </c>
      <c r="I133" s="290">
        <v>14</v>
      </c>
      <c r="J133" s="290"/>
      <c r="K133" s="290"/>
      <c r="L133" s="291"/>
      <c r="M133" s="271">
        <f t="shared" si="80"/>
        <v>129</v>
      </c>
      <c r="N133" s="272"/>
      <c r="O133" s="272"/>
      <c r="P133" s="272">
        <v>129</v>
      </c>
      <c r="Q133" s="272"/>
      <c r="R133" s="273"/>
      <c r="S133" s="292"/>
      <c r="T133" s="294"/>
      <c r="U133" s="294"/>
      <c r="V133" s="294">
        <v>129</v>
      </c>
      <c r="W133" s="294"/>
      <c r="X133" s="295"/>
      <c r="Y133" s="292">
        <v>126</v>
      </c>
      <c r="Z133" s="295">
        <v>3</v>
      </c>
      <c r="AA133" s="296"/>
      <c r="AB133" s="290">
        <v>14</v>
      </c>
      <c r="AC133" s="290">
        <v>12</v>
      </c>
      <c r="AD133" s="290"/>
      <c r="AE133" s="290">
        <v>35</v>
      </c>
      <c r="AF133" s="291"/>
      <c r="AG133" s="296">
        <v>38</v>
      </c>
      <c r="AH133" s="291">
        <v>15</v>
      </c>
      <c r="AI133" s="296">
        <v>110</v>
      </c>
      <c r="AJ133" s="297">
        <f>SUM(AQ133:AU133)</f>
        <v>122</v>
      </c>
      <c r="AK133" s="298" t="s">
        <v>77</v>
      </c>
      <c r="AL133" s="299" t="s">
        <v>77</v>
      </c>
      <c r="AM133" s="300" t="s">
        <v>77</v>
      </c>
      <c r="AN133" s="298" t="s">
        <v>75</v>
      </c>
      <c r="AO133" s="299" t="s">
        <v>75</v>
      </c>
      <c r="AP133" s="300" t="s">
        <v>75</v>
      </c>
      <c r="AQ133" s="298">
        <v>4</v>
      </c>
      <c r="AR133" s="299">
        <v>7</v>
      </c>
      <c r="AS133" s="299">
        <v>79</v>
      </c>
      <c r="AT133" s="299">
        <v>32</v>
      </c>
      <c r="AU133" s="300"/>
      <c r="AV133" s="301">
        <f t="shared" si="81"/>
        <v>13</v>
      </c>
      <c r="AW133" s="302"/>
      <c r="AX133" s="302"/>
      <c r="AY133" s="302"/>
      <c r="AZ133" s="302"/>
      <c r="BA133" s="302">
        <v>11</v>
      </c>
      <c r="BB133" s="302"/>
      <c r="BC133" s="302"/>
      <c r="BD133" s="302">
        <v>2</v>
      </c>
      <c r="BE133" s="303"/>
    </row>
    <row r="134" spans="1:57" ht="31.8" thickBot="1" x14ac:dyDescent="0.35">
      <c r="A134" s="882"/>
      <c r="B134" s="895"/>
      <c r="C134" s="896"/>
      <c r="D134" s="354" t="s">
        <v>80</v>
      </c>
      <c r="E134" s="891"/>
      <c r="F134" s="894"/>
      <c r="G134" s="309">
        <f t="shared" si="79"/>
        <v>0</v>
      </c>
      <c r="H134" s="332">
        <f t="shared" si="82"/>
        <v>0</v>
      </c>
      <c r="I134" s="333"/>
      <c r="J134" s="333"/>
      <c r="K134" s="333"/>
      <c r="L134" s="334"/>
      <c r="M134" s="335">
        <f t="shared" si="80"/>
        <v>0</v>
      </c>
      <c r="N134" s="314"/>
      <c r="O134" s="314"/>
      <c r="P134" s="314"/>
      <c r="Q134" s="314"/>
      <c r="R134" s="336"/>
      <c r="S134" s="337"/>
      <c r="T134" s="338"/>
      <c r="U134" s="338"/>
      <c r="V134" s="338"/>
      <c r="W134" s="338"/>
      <c r="X134" s="339"/>
      <c r="Y134" s="337"/>
      <c r="Z134" s="339"/>
      <c r="AA134" s="340"/>
      <c r="AB134" s="333"/>
      <c r="AC134" s="333"/>
      <c r="AD134" s="333"/>
      <c r="AE134" s="333"/>
      <c r="AF134" s="334"/>
      <c r="AG134" s="340"/>
      <c r="AH134" s="334"/>
      <c r="AI134" s="340"/>
      <c r="AJ134" s="341">
        <f>SUM(AQ134:AU134)</f>
        <v>0</v>
      </c>
      <c r="AK134" s="342" t="s">
        <v>75</v>
      </c>
      <c r="AL134" s="343" t="s">
        <v>75</v>
      </c>
      <c r="AM134" s="344" t="s">
        <v>75</v>
      </c>
      <c r="AN134" s="342" t="s">
        <v>75</v>
      </c>
      <c r="AO134" s="343" t="s">
        <v>77</v>
      </c>
      <c r="AP134" s="344" t="s">
        <v>77</v>
      </c>
      <c r="AQ134" s="340"/>
      <c r="AR134" s="333"/>
      <c r="AS134" s="333"/>
      <c r="AT134" s="333"/>
      <c r="AU134" s="334"/>
      <c r="AV134" s="345">
        <f t="shared" si="81"/>
        <v>0</v>
      </c>
      <c r="AW134" s="346"/>
      <c r="AX134" s="346"/>
      <c r="AY134" s="346"/>
      <c r="AZ134" s="346"/>
      <c r="BA134" s="346"/>
      <c r="BB134" s="346"/>
      <c r="BC134" s="346"/>
      <c r="BD134" s="346"/>
      <c r="BE134" s="347"/>
    </row>
    <row r="135" spans="1:57" ht="31.2" x14ac:dyDescent="0.3">
      <c r="A135" s="873" t="s">
        <v>526</v>
      </c>
      <c r="B135" s="873"/>
      <c r="C135" s="874"/>
      <c r="D135" s="400" t="s">
        <v>74</v>
      </c>
      <c r="E135" s="820" t="s">
        <v>529</v>
      </c>
      <c r="F135" s="872" t="s">
        <v>528</v>
      </c>
      <c r="G135" s="597">
        <f>SUM(M135,AV135)</f>
        <v>766</v>
      </c>
      <c r="H135" s="598">
        <f>SUM(I135:L135)</f>
        <v>84</v>
      </c>
      <c r="I135" s="586">
        <f>SUM(I5,I10,I15,I20,I25,I30,I35,I40,I45,I50,I55,I60,I65,I70,I75,I80,I85,I90,I95,I100,I105,I110,I120,I125,I130)</f>
        <v>84</v>
      </c>
      <c r="J135" s="586"/>
      <c r="K135" s="586"/>
      <c r="L135" s="586"/>
      <c r="M135" s="599">
        <f>IF(AND(SUM(N135:R135)=SUM(Y135:Z135),SUM(S135:X135)=SUM(Y135:Z135)),SUM(N135:R135),"ПЕРЕВІРТЕ ПРАВИЛЬНІСТЬ ДАНИХ")</f>
        <v>716</v>
      </c>
      <c r="N135" s="600"/>
      <c r="O135" s="601"/>
      <c r="P135" s="601">
        <f>SUM(Приватні!P5,Приватні!P10,Приватні!P15,Приватні!P20,Приватні!P25,Приватні!P30,Приватні!P35,Приватні!P40,Приватні!P45,Приватні!P50,Приватні!P55,Приватні!P60,Приватні!P65,Приватні!P70,Приватні!P75,Приватні!P80,Приватні!P85,Приватні!P90,Приватні!P95,Приватні!P100,Приватні!P105,Приватні!P110,Приватні!P120,Приватні!P125,Приватні!P130)</f>
        <v>716</v>
      </c>
      <c r="Q135" s="601"/>
      <c r="R135" s="602"/>
      <c r="S135" s="600">
        <f>SUM(Приватні!S5,Приватні!S10,Приватні!S15,Приватні!S20,Приватні!S25,Приватні!S30,Приватні!S35,Приватні!S40,Приватні!S45,Приватні!S50,Приватні!S55,Приватні!S60,Приватні!S65,Приватні!S70,Приватні!S75,Приватні!S80,Приватні!S85,Приватні!S90,Приватні!S95,Приватні!S100,Приватні!S105,Приватні!S110,Приватні!S120,Приватні!S125,Приватні!S130)</f>
        <v>23</v>
      </c>
      <c r="T135" s="601"/>
      <c r="U135" s="601"/>
      <c r="V135" s="601">
        <f>SUM(Приватні!V5,Приватні!V10,Приватні!V15,Приватні!V20,Приватні!V25,Приватні!V30,Приватні!V35,Приватні!V40,Приватні!V45,Приватні!V50,Приватні!V55,Приватні!V60,Приватні!V65,Приватні!V70,Приватні!V75,Приватні!V80,Приватні!V85,Приватні!V90,Приватні!V95,Приватні!V100,Приватні!V105,Приватні!V110,Приватні!V120,Приватні!V125,Приватні!V130)</f>
        <v>257</v>
      </c>
      <c r="W135" s="601">
        <f>SUM(Приватні!W5,Приватні!W10,Приватні!W15,Приватні!W20,Приватні!W25,Приватні!W30,Приватні!W35,Приватні!W40,Приватні!W45,Приватні!W50,Приватні!W55,Приватні!W60,Приватні!W65,Приватні!W70,Приватні!W75,Приватні!W80,Приватні!W85,Приватні!W90,Приватні!W95,Приватні!W100,Приватні!W105,Приватні!W110,Приватні!W120,Приватні!W125,Приватні!W130)</f>
        <v>258</v>
      </c>
      <c r="X135" s="602">
        <f>SUM(Приватні!X5,Приватні!X10,Приватні!X15,Приватні!X20,Приватні!X25,Приватні!X30,Приватні!X35,Приватні!X40,Приватні!X45,Приватні!X50,Приватні!X55,Приватні!X60,Приватні!X65,Приватні!X70,Приватні!X75,Приватні!X80,Приватні!X85,Приватні!X90,Приватні!X95,Приватні!X100,Приватні!X105,Приватні!X110,Приватні!X120,Приватні!X125,Приватні!X130)</f>
        <v>178</v>
      </c>
      <c r="Y135" s="600">
        <f>SUM(Приватні!Y5,Приватні!Y10,Приватні!Y15,Приватні!Y20,Приватні!Y25,Приватні!Y30,Приватні!Y35,Приватні!Y40,Приватні!Y45,Приватні!Y50,Приватні!Y55,Приватні!Y60,Приватні!Y65,Приватні!Y70,Приватні!Y75,Приватні!Y80,Приватні!Y85,Приватні!Y90,Приватні!Y95,Приватні!Y100,Приватні!Y105,Приватні!Y110,Приватні!Y120,Приватні!Y125,Приватні!Y130)</f>
        <v>640</v>
      </c>
      <c r="Z135" s="602">
        <f>SUM(Приватні!Z5,Приватні!Z10,Приватні!Z15,Приватні!Z20,Приватні!Z25,Приватні!Z30,Приватні!Z35,Приватні!Z40,Приватні!Z45,Приватні!Z50,Приватні!Z55,Приватні!Z60,Приватні!Z65,Приватні!Z70,Приватні!Z75,Приватні!Z80,Приватні!Z85,Приватні!Z90,Приватні!Z95,Приватні!Z100,Приватні!Z105,Приватні!Z110,Приватні!Z120,Приватні!Z125,Приватні!Z130)</f>
        <v>76</v>
      </c>
      <c r="AA135" s="600"/>
      <c r="AB135" s="601">
        <f>SUM(Приватні!AB5,Приватні!AB10,Приватні!AB15,Приватні!AB20,Приватні!AB25,Приватні!AB30,Приватні!AB35,Приватні!AB40,Приватні!AB45,Приватні!AB50,Приватні!AB55,Приватні!AB60,Приватні!AB65,Приватні!AB70,Приватні!AB75,Приватні!AB80,Приватні!AB85,Приватні!AB90,Приватні!AB95,Приватні!AB100,Приватні!AB105,Приватні!AB110,Приватні!AB120,Приватні!AB125,Приватні!AB130)</f>
        <v>114</v>
      </c>
      <c r="AC135" s="601">
        <f>SUM(Приватні!AC5,Приватні!AC10,Приватні!AC15,Приватні!AC20,Приватні!AC25,Приватні!AC30,Приватні!AC35,Приватні!AC40,Приватні!AC45,Приватні!AC50,Приватні!AC55,Приватні!AC60,Приватні!AC65,Приватні!AC70,Приватні!AC75,Приватні!AC80,Приватні!AC85,Приватні!AC90,Приватні!AC95,Приватні!AC100,Приватні!AC105,Приватні!AC110,Приватні!AC120,Приватні!AC125,Приватні!AC130)</f>
        <v>98</v>
      </c>
      <c r="AD135" s="601">
        <f>SUM(Приватні!AD5,Приватні!AD10,Приватні!AD15,Приватні!AD20,Приватні!AD25,Приватні!AD30,Приватні!AD35,Приватні!AD40,Приватні!AD45,Приватні!AD50,Приватні!AD55,Приватні!AD60,Приватні!AD65,Приватні!AD70,Приватні!AD75,Приватні!AD80,Приватні!AD85,Приватні!AD90,Приватні!AD95,Приватні!AD100,Приватні!AD105,Приватні!AD110,Приватні!AD120,Приватні!AD125,Приватні!AD130)</f>
        <v>16</v>
      </c>
      <c r="AE135" s="601">
        <f>SUM(Приватні!AE5,Приватні!AE10,Приватні!AE15,Приватні!AE20,Приватні!AE25,Приватні!AE30,Приватні!AE35,Приватні!AE40,Приватні!AE45,Приватні!AE50,Приватні!AE55,Приватні!AE60,Приватні!AE65,Приватні!AE70,Приватні!AE75,Приватні!AE80,Приватні!AE85,Приватні!AE90,Приватні!AE95,Приватні!AE100,Приватні!AE105,Приватні!AE110,Приватні!AE120,Приватні!AE125,Приватні!AE130)</f>
        <v>83</v>
      </c>
      <c r="AF135" s="601">
        <f>SUM(Приватні!AF5,Приватні!AF10,Приватні!AF15,Приватні!AF20,Приватні!AF25,Приватні!AF30,Приватні!AF35,Приватні!AF40,Приватні!AF45,Приватні!AF50,Приватні!AF55,Приватні!AF60,Приватні!AF65,Приватні!AF70,Приватні!AF75,Приватні!AF80,Приватні!AF85,Приватні!AF90,Приватні!AF95,Приватні!AF100,Приватні!AF105,Приватні!AF110,Приватні!AF120,Приватні!AF125,Приватні!AF130)</f>
        <v>3</v>
      </c>
      <c r="AG135" s="634">
        <f>AVERAGE(AG5,AG10,AG15,AG20,AG25,AG30,AG35,AG40,AG45,AG50,AG55,AG60,AG65,AG70,AG75,AG80,AG85,AG90,AG95,AG100,AG105,AG110,AG120,AG125,AG130)</f>
        <v>36.139166666666661</v>
      </c>
      <c r="AH135" s="656">
        <f>AVERAGE(AH5,AH10,AH15,AH20,AH25,AH30,AH35,AH40,AH45,AH50,AH55,AH60,AH65,AH70,AH75,AH80,AH85,AH90,AH95,AH100,AH105,AH110,AH120,AH125,AH130)</f>
        <v>14.26333333333333</v>
      </c>
      <c r="AI135" s="653">
        <f>AVERAGE(AI5,AI10,AI15,AI20,AI25,AI30,AI35,AI40,AI45,AI50,AI55,AI60,AI65,AI70,AI75,AI80,AI85,AI90,AI95,AI100,AI105,AI110,AI120,AI125,AI130)</f>
        <v>11.124166666666667</v>
      </c>
      <c r="AJ135" s="660">
        <f>SUM(AN135:AP135)</f>
        <v>716</v>
      </c>
      <c r="AK135" s="280" t="s">
        <v>75</v>
      </c>
      <c r="AL135" s="281" t="s">
        <v>75</v>
      </c>
      <c r="AM135" s="282" t="s">
        <v>75</v>
      </c>
      <c r="AN135" s="587">
        <f>SUM(AN5,AN10,AN15,AN20,AN25,AN30,AN35,AN40,AN45,AN50,AN55,AN60,AN65,AN70,AN75,AN80,AN85,AN90,AN95,AN100,AN105,AN110,AN120,AN125,AN130)</f>
        <v>50</v>
      </c>
      <c r="AO135" s="588">
        <f>SUM(AO5,AO10,AO15,AO20,AO25,AO30,AO35,AO40,AO45,AO50,AO55,AO60,AO65,AO70,AO75,AO80,AO85,AO90,AO95,AO100,AO105,AO110,AO120,AO125,AO130)</f>
        <v>613</v>
      </c>
      <c r="AP135" s="589">
        <f>SUM(AP5,AP10,AP15,AP20,AP25,AP30,AP35,AP40,AP45,AP50,AP55,AP60,AP65,AP70,AP75,AP80,AP85,AP90,AP95,AP100,AP105,AP110,AP120,AP125,AP130)</f>
        <v>53</v>
      </c>
      <c r="AQ135" s="280" t="s">
        <v>75</v>
      </c>
      <c r="AR135" s="281" t="s">
        <v>75</v>
      </c>
      <c r="AS135" s="281" t="s">
        <v>75</v>
      </c>
      <c r="AT135" s="281" t="s">
        <v>75</v>
      </c>
      <c r="AU135" s="282" t="s">
        <v>75</v>
      </c>
      <c r="AV135" s="603">
        <f>SUM(AW135:BE135)</f>
        <v>50</v>
      </c>
      <c r="AW135" s="604"/>
      <c r="AX135" s="604"/>
      <c r="AY135" s="604"/>
      <c r="AZ135" s="604">
        <f>SUM(AZ5,AZ10,AZ15,AZ20,AZ25,AZ30,AZ35,AZ40,AZ45,AZ50,AZ55,AZ60,AZ65,AZ70,AZ75,AZ80,AZ85,AZ90,AZ95,AZ100,AZ105,AZ110,AZ120,AZ125,AZ130)</f>
        <v>1</v>
      </c>
      <c r="BA135" s="604">
        <f>SUM(BA5,BA10,BA15,BA20,BA25,BA30,BA35,BA40,BA45,BA50,BA55,BA60,BA65,BA70,BA75,BA80,BA85,BA90,BA95,BA100,BA105,BA110,BA120,BA125,BA130)</f>
        <v>45</v>
      </c>
      <c r="BB135" s="604"/>
      <c r="BC135" s="604"/>
      <c r="BD135" s="604">
        <f>SUM(BD5,BD10,BD15,BD20,BD25,BD30,BD35,BD40,BD45,BD50,BD55,BD60,BD65,BD70,BD75,BD80,BD85,BD90,BD95,BD100,BD105,BD110,BD120,BD125,BD130)</f>
        <v>1</v>
      </c>
      <c r="BE135" s="605">
        <f>SUM(BE5,BE10,BE15,BE20,BE25,BE30,BE35,BE40,BE45,BE50,BE55,BE60,BE65,BE70,BE75,BE80,BE85,BE90,BE95,BE100,BE105,BE110,BE120,BE125,BE130)</f>
        <v>3</v>
      </c>
    </row>
    <row r="136" spans="1:57" ht="46.8" x14ac:dyDescent="0.3">
      <c r="A136" s="875"/>
      <c r="B136" s="875"/>
      <c r="C136" s="876"/>
      <c r="D136" s="401" t="s">
        <v>76</v>
      </c>
      <c r="E136" s="820"/>
      <c r="F136" s="872"/>
      <c r="G136" s="606">
        <f>SUM(M136,AV136)</f>
        <v>0</v>
      </c>
      <c r="H136" s="607">
        <f>SUM(I136:L136)</f>
        <v>0</v>
      </c>
      <c r="I136" s="586"/>
      <c r="J136" s="586"/>
      <c r="K136" s="586"/>
      <c r="L136" s="586"/>
      <c r="M136" s="599">
        <f>IF(AND(SUM(N136:R136)=SUM(Y136:Z136),SUM(S136:X136)=SUM(Y136:Z136)),SUM(N136:R136),"ПЕРЕВІРТЕ ПРАВИЛЬНІСТЬ ДАНИХ")</f>
        <v>0</v>
      </c>
      <c r="N136" s="608"/>
      <c r="O136" s="609"/>
      <c r="P136" s="609"/>
      <c r="Q136" s="609"/>
      <c r="R136" s="610"/>
      <c r="S136" s="608"/>
      <c r="T136" s="609"/>
      <c r="U136" s="609"/>
      <c r="V136" s="609"/>
      <c r="W136" s="609"/>
      <c r="X136" s="610"/>
      <c r="Y136" s="608"/>
      <c r="Z136" s="610"/>
      <c r="AA136" s="608"/>
      <c r="AB136" s="609"/>
      <c r="AC136" s="609"/>
      <c r="AD136" s="609"/>
      <c r="AE136" s="609"/>
      <c r="AF136" s="609"/>
      <c r="AG136" s="635"/>
      <c r="AH136" s="657"/>
      <c r="AI136" s="654"/>
      <c r="AJ136" s="661">
        <f>SUM(AK136:AM136)</f>
        <v>0</v>
      </c>
      <c r="AK136" s="298" t="s">
        <v>77</v>
      </c>
      <c r="AL136" s="299" t="s">
        <v>77</v>
      </c>
      <c r="AM136" s="300" t="s">
        <v>77</v>
      </c>
      <c r="AN136" s="590"/>
      <c r="AO136" s="591"/>
      <c r="AP136" s="592"/>
      <c r="AQ136" s="298" t="s">
        <v>75</v>
      </c>
      <c r="AR136" s="299" t="s">
        <v>75</v>
      </c>
      <c r="AS136" s="299" t="s">
        <v>75</v>
      </c>
      <c r="AT136" s="299" t="s">
        <v>75</v>
      </c>
      <c r="AU136" s="300" t="s">
        <v>75</v>
      </c>
      <c r="AV136" s="611">
        <f>SUM(AW136:BE136)</f>
        <v>0</v>
      </c>
      <c r="AW136" s="612"/>
      <c r="AX136" s="612"/>
      <c r="AY136" s="612"/>
      <c r="AZ136" s="612"/>
      <c r="BA136" s="612"/>
      <c r="BB136" s="612"/>
      <c r="BC136" s="612"/>
      <c r="BD136" s="612"/>
      <c r="BE136" s="613"/>
    </row>
    <row r="137" spans="1:57" ht="31.2" x14ac:dyDescent="0.3">
      <c r="A137" s="875"/>
      <c r="B137" s="875"/>
      <c r="C137" s="876"/>
      <c r="D137" s="401" t="s">
        <v>78</v>
      </c>
      <c r="E137" s="820"/>
      <c r="F137" s="872"/>
      <c r="G137" s="614">
        <f>SUM(M137,AV137)</f>
        <v>0</v>
      </c>
      <c r="H137" s="615">
        <f>SUM(I137:L137)</f>
        <v>0</v>
      </c>
      <c r="I137" s="586"/>
      <c r="J137" s="586"/>
      <c r="K137" s="586"/>
      <c r="L137" s="586"/>
      <c r="M137" s="599">
        <f>IF(AND(SUM(N137:R137)=SUM(Y137:Z137),SUM(S137:X137)=SUM(Y137:Z137)),SUM(N137:R137),"ПЕРЕВІРТЕ ПРАВИЛЬНІСТЬ ДАНИХ")</f>
        <v>0</v>
      </c>
      <c r="N137" s="608"/>
      <c r="O137" s="609"/>
      <c r="P137" s="609"/>
      <c r="Q137" s="609"/>
      <c r="R137" s="610"/>
      <c r="S137" s="608"/>
      <c r="T137" s="609"/>
      <c r="U137" s="609"/>
      <c r="V137" s="609"/>
      <c r="W137" s="609"/>
      <c r="X137" s="610"/>
      <c r="Y137" s="608"/>
      <c r="Z137" s="610"/>
      <c r="AA137" s="608"/>
      <c r="AB137" s="609"/>
      <c r="AC137" s="609"/>
      <c r="AD137" s="609"/>
      <c r="AE137" s="609"/>
      <c r="AF137" s="609"/>
      <c r="AG137" s="635"/>
      <c r="AH137" s="657"/>
      <c r="AI137" s="654"/>
      <c r="AJ137" s="662">
        <f>SUM(AK137:AM137)</f>
        <v>0</v>
      </c>
      <c r="AK137" s="591"/>
      <c r="AL137" s="591"/>
      <c r="AM137" s="592"/>
      <c r="AN137" s="298" t="s">
        <v>75</v>
      </c>
      <c r="AO137" s="299" t="s">
        <v>75</v>
      </c>
      <c r="AP137" s="300" t="s">
        <v>75</v>
      </c>
      <c r="AQ137" s="298" t="s">
        <v>75</v>
      </c>
      <c r="AR137" s="299" t="s">
        <v>75</v>
      </c>
      <c r="AS137" s="299" t="s">
        <v>75</v>
      </c>
      <c r="AT137" s="299" t="s">
        <v>75</v>
      </c>
      <c r="AU137" s="300" t="s">
        <v>75</v>
      </c>
      <c r="AV137" s="616">
        <f>SUM(AW137:BE137)</f>
        <v>0</v>
      </c>
      <c r="AW137" s="612"/>
      <c r="AX137" s="612"/>
      <c r="AY137" s="612"/>
      <c r="AZ137" s="612"/>
      <c r="BA137" s="612"/>
      <c r="BB137" s="612"/>
      <c r="BC137" s="612"/>
      <c r="BD137" s="612"/>
      <c r="BE137" s="613"/>
    </row>
    <row r="138" spans="1:57" ht="31.2" x14ac:dyDescent="0.3">
      <c r="A138" s="875"/>
      <c r="B138" s="875"/>
      <c r="C138" s="876"/>
      <c r="D138" s="401" t="s">
        <v>79</v>
      </c>
      <c r="E138" s="820"/>
      <c r="F138" s="872"/>
      <c r="G138" s="606">
        <f>SUM(M138,AV138)</f>
        <v>6135</v>
      </c>
      <c r="H138" s="615">
        <f>SUM(I138:L138)</f>
        <v>617</v>
      </c>
      <c r="I138" s="586">
        <f>SUM(I8,I13,I18,I23,I28,I33,I38,I43,I48,I53,I58,I63,I68,I73,I78,I83,I88,I93,I98,I103,I108,I113,I123,I128,I133)</f>
        <v>601</v>
      </c>
      <c r="J138" s="586">
        <f>SUM(J8,J13,J18,J23,J28,J33,J38,J43,J48,J53,J58,J63,J68,J73,J78,J83,J88,J93,J98,J103,J108,J113,J123,J128,J133)</f>
        <v>5</v>
      </c>
      <c r="K138" s="586">
        <f>SUM(K8,K13,K18,K23,K28,K33,K38,K43,K48,K53,K58,K63,K68,K73,K78,K83,K88,K93,K98,K103,K108,K113,K123,K128,K133)</f>
        <v>11</v>
      </c>
      <c r="L138" s="586"/>
      <c r="M138" s="599">
        <f>IF(AND(SUM(N138:R138)=SUM(Y138:Z138),SUM(S138:X138)=SUM(Y138:Z138)),SUM(N138:R138),"ПЕРЕВІРТЕ ПРАВИЛЬНІСТЬ ДАНИХ")</f>
        <v>5671</v>
      </c>
      <c r="N138" s="608">
        <f>SUM(Приватні!N8,Приватні!N13,Приватні!N18,Приватні!N23,Приватні!N28,Приватні!N33,Приватні!N38,Приватні!N43,Приватні!N48,Приватні!N53,Приватні!N58,Приватні!N63,Приватні!N68,Приватні!N73,Приватні!N78,Приватні!N83,Приватні!N88,Приватні!N93,Приватні!N98,Приватні!N103,Приватні!N108,Приватні!N113,Приватні!N123,Приватні!N128,Приватні!N133)</f>
        <v>36</v>
      </c>
      <c r="O138" s="609"/>
      <c r="P138" s="609">
        <f>SUM(Приватні!P8,Приватні!P13,Приватні!P18,Приватні!P23,Приватні!P28,Приватні!P33,Приватні!P38,Приватні!P43,Приватні!P48,Приватні!P53,Приватні!P58,Приватні!P63,Приватні!P68,Приватні!P73,Приватні!P78,Приватні!P83,Приватні!P88,Приватні!P93,Приватні!P98,Приватні!P103,Приватні!P108,Приватні!P113,Приватні!P123,Приватні!P128,Приватні!P133)</f>
        <v>5635</v>
      </c>
      <c r="Q138" s="609"/>
      <c r="R138" s="610"/>
      <c r="S138" s="608">
        <f>SUM(Приватні!S8,Приватні!S13,Приватні!S18,Приватні!S23,Приватні!S28,Приватні!S33,Приватні!S38,Приватні!S43,Приватні!S48,Приватні!S53,Приватні!S58,Приватні!S63,Приватні!S68,Приватні!S73,Приватні!S78,Приватні!S83,Приватні!S88,Приватні!S93,Приватні!S98,Приватні!S103,Приватні!S108,Приватні!S113,Приватні!S123,Приватні!S128,Приватні!S133)</f>
        <v>78</v>
      </c>
      <c r="T138" s="609"/>
      <c r="U138" s="609"/>
      <c r="V138" s="609">
        <f>SUM(Приватні!V8,Приватні!V13,Приватні!V18,Приватні!V23,Приватні!V28,Приватні!V33,Приватні!V38,Приватні!V43,Приватні!V48,Приватні!V53,Приватні!V58,Приватні!V63,Приватні!V68,Приватні!V73,Приватні!V78,Приватні!V83,Приватні!V88,Приватні!V93,Приватні!V98,Приватні!V103,Приватні!V108,Приватні!V113,Приватні!V123,Приватні!V128,Приватні!V133)</f>
        <v>2069</v>
      </c>
      <c r="W138" s="609">
        <f>SUM(Приватні!W8,Приватні!W13,Приватні!W18,Приватні!W23,Приватні!W28,Приватні!W33,Приватні!W38,Приватні!W43,Приватні!W48,Приватні!W53,Приватні!W58,Приватні!W63,Приватні!W68,Приватні!W73,Приватні!W78,Приватні!W83,Приватні!W88,Приватні!W93,Приватні!W98,Приватні!W103,Приватні!W108,Приватні!W113,Приватні!W123,Приватні!W128,Приватні!W133)</f>
        <v>2713</v>
      </c>
      <c r="X138" s="610">
        <f>SUM(Приватні!X8,Приватні!X13,Приватні!X18,Приватні!X23,Приватні!X28,Приватні!X33,Приватні!X38,Приватні!X43,Приватні!X48,Приватні!X53,Приватні!X58,Приватні!X63,Приватні!X68,Приватні!X73,Приватні!X78,Приватні!X83,Приватні!X88,Приватні!X93,Приватні!X98,Приватні!X103,Приватні!X108,Приватні!X113,Приватні!X123,Приватні!X128,Приватні!X133)</f>
        <v>811</v>
      </c>
      <c r="Y138" s="608">
        <f>SUM(Приватні!Y8,Приватні!Y13,Приватні!Y18,Приватні!Y23,Приватні!Y28,Приватні!Y33,Приватні!Y38,Приватні!Y43,Приватні!Y48,Приватні!Y53,Приватні!Y58,Приватні!Y63,Приватні!Y68,Приватні!Y73,Приватні!Y78,Приватні!Y83,Приватні!Y88,Приватні!Y93,Приватні!Y98,Приватні!Y103,Приватні!Y108,Приватні!Y113,Приватні!Y123,Приватні!Y128,Приватні!Y133)</f>
        <v>5050</v>
      </c>
      <c r="Z138" s="610">
        <f>SUM(Приватні!Z8,Приватні!Z13,Приватні!Z18,Приватні!Z23,Приватні!Z28,Приватні!Z33,Приватні!Z38,Приватні!Z43,Приватні!Z48,Приватні!Z53,Приватні!Z58,Приватні!Z63,Приватні!Z68,Приватні!Z73,Приватні!Z78,Приватні!Z83,Приватні!Z88,Приватні!Z93,Приватні!Z98,Приватні!Z103,Приватні!Z108,Приватні!Z113,Приватні!Z123,Приватні!Z128,Приватні!Z133)</f>
        <v>621</v>
      </c>
      <c r="AA138" s="608">
        <f>SUM(Приватні!AA8,Приватні!AA13,Приватні!AA18,Приватні!AA23,Приватні!AA28,Приватні!AA33,Приватні!AA38,Приватні!AA43,Приватні!AA48,Приватні!AA53,Приватні!AA58,Приватні!AA63,Приватні!AA68,Приватні!AA73,Приватні!AA78,Приватні!AA83,Приватні!AA88,Приватні!AA93,Приватні!AA98,Приватні!AA103,Приватні!AA108,Приватні!AA113,Приватні!AA123,Приватні!AA128,Приватні!AA133)</f>
        <v>3</v>
      </c>
      <c r="AB138" s="609">
        <f>SUM(Приватні!AB8,Приватні!AB13,Приватні!AB18,Приватні!AB23,Приватні!AB28,Приватні!AB33,Приватні!AB38,Приватні!AB43,Приватні!AB48,Приватні!AB53,Приватні!AB58,Приватні!AB63,Приватні!AB68,Приватні!AB73,Приватні!AB78,Приватні!AB83,Приватні!AB88,Приватні!AB93,Приватні!AB98,Приватні!AB103,Приватні!AB108,Приватні!AB113,Приватні!AB123,Приватні!AB128,Приватні!AB133)</f>
        <v>650</v>
      </c>
      <c r="AC138" s="609">
        <f>SUM(Приватні!AC8,Приватні!AC13,Приватні!AC18,Приватні!AC23,Приватні!AC28,Приватні!AC33,Приватні!AC38,Приватні!AC43,Приватні!AC48,Приватні!AC53,Приватні!AC58,Приватні!AC63,Приватні!AC68,Приватні!AC73,Приватні!AC78,Приватні!AC83,Приватні!AC88,Приватні!AC93,Приватні!AC98,Приватні!AC103,Приватні!AC108,Приватні!AC113,Приватні!AC123,Приватні!AC128,Приватні!AC133)</f>
        <v>597</v>
      </c>
      <c r="AD138" s="609">
        <f>SUM(Приватні!AD8,Приватні!AD13,Приватні!AD18,Приватні!AD23,Приватні!AD28,Приватні!AD33,Приватні!AD38,Приватні!AD43,Приватні!AD48,Приватні!AD53,Приватні!AD58,Приватні!AD63,Приватні!AD68,Приватні!AD73,Приватні!AD78,Приватні!AD83,Приватні!AD88,Приватні!AD93,Приватні!AD98,Приватні!AD103,Приватні!AD108,Приватні!AD113,Приватні!AD123,Приватні!AD128,Приватні!AD133)</f>
        <v>257</v>
      </c>
      <c r="AE138" s="609">
        <f>SUM(Приватні!AE8,Приватні!AE13,Приватні!AE18,Приватні!AE23,Приватні!AE28,Приватні!AE33,Приватні!AE38,Приватні!AE43,Приватні!AE48,Приватні!AE53,Приватні!AE58,Приватні!AE63,Приватні!AE68,Приватні!AE73,Приватні!AE78,Приватні!AE83,Приватні!AE88,Приватні!AE93,Приватні!AE98,Приватні!AE103,Приватні!AE108,Приватні!AE113,Приватні!AE123,Приватні!AE128,Приватні!AE133)</f>
        <v>1083</v>
      </c>
      <c r="AF138" s="609">
        <f>SUM(Приватні!AF8,Приватні!AF13,Приватні!AF18,Приватні!AF23,Приватні!AF28,Приватні!AF33,Приватні!AF38,Приватні!AF43,Приватні!AF48,Приватні!AF53,Приватні!AF58,Приватні!AF63,Приватні!AF68,Приватні!AF73,Приватні!AF78,Приватні!AF83,Приватні!AF88,Приватні!AF93,Приватні!AF98,Приватні!AF103,Приватні!AF108,Приватні!AF113,Приватні!AF123,Приватні!AF128,Приватні!AF133)</f>
        <v>76</v>
      </c>
      <c r="AG138" s="635">
        <f>AVERAGE(AG8,AG13,AG18,AG23,AG28,AG33,AG38,AG43,AG48,AG53,AG58,AG63,AG68,AG73,AG78,AG83,AG88,AG93,AG98,AG103,AG108,AG113,AG123,AG128,AG133)</f>
        <v>37.948799999999999</v>
      </c>
      <c r="AH138" s="657">
        <f>AVERAGE(AH8,AH13,AH18,AH23,AH28,AH33,AH38,AH43,AH48,AH53,AH58,AH63,AH68,AH73,AH78,AH83,AH88,AH93,AH98,AH103,AH108,AH113,AH123,AH128,AH133)</f>
        <v>16.377200000000002</v>
      </c>
      <c r="AI138" s="654">
        <f>AVERAGE(AI8,AI13,AI18,AI23,AI28,AI33,AI38,AI43,AI48,AI53,AI58,AI63,AI68,AI73,AI78,AI83,AI88,AI93,AI98,AI103,AI108,AI113,AI123,AI128,AI133)</f>
        <v>109.8916</v>
      </c>
      <c r="AJ138" s="661">
        <f>SUM(AQ138:AU138)</f>
        <v>5601</v>
      </c>
      <c r="AK138" s="298" t="s">
        <v>77</v>
      </c>
      <c r="AL138" s="299" t="s">
        <v>77</v>
      </c>
      <c r="AM138" s="300" t="s">
        <v>77</v>
      </c>
      <c r="AN138" s="298" t="s">
        <v>75</v>
      </c>
      <c r="AO138" s="299" t="s">
        <v>75</v>
      </c>
      <c r="AP138" s="300" t="s">
        <v>75</v>
      </c>
      <c r="AQ138" s="590">
        <f>SUM(AQ8,AQ13,AQ18,AQ23,AQ28,AQ33,AQ38,AQ43,AQ48,AQ53,AQ58,AQ63,AQ68,AQ73,AQ78,AQ83,AQ88,AQ93,AQ98,AQ103,AQ108,AQ113,AQ123,AQ128,AQ133)</f>
        <v>176</v>
      </c>
      <c r="AR138" s="591">
        <f>SUM(AR8,AR13,AR18,AR23,AR28,AR33,AR38,AR43,AR48,AR53,AR58,AR63,AR68,AR73,AR78,AR83,AR88,AR93,AR98,AR103,AR108,AR113,AR123,AR128,AR133)</f>
        <v>188</v>
      </c>
      <c r="AS138" s="591">
        <f>SUM(AS8,AS13,AS18,AS23,AS28,AS33,AS38,AS43,AS48,AS53,AS58,AS63,AS68,AS73,AS78,AS83,AS88,AS93,AS98,AS103,AS108,AS113,AS123,AS128,AS133)</f>
        <v>3175</v>
      </c>
      <c r="AT138" s="591">
        <f>SUM(AT8,AT13,AT18,AT23,AT28,AT33,AT38,AT43,AT48,AT53,AT58,AT63,AT68,AT73,AT78,AT83,AT88,AT93,AT98,AT103,AT108,AT113,AT123,AT128,AT133)</f>
        <v>1633</v>
      </c>
      <c r="AU138" s="593">
        <f>SUM(AU8,AU13,AU18,AU23,AU28,AU33,AU38,AU43,AU48,AU53,AU58,AU63,AU68,AU73,AU78,AU83,AU88,AU93,AU98,AU103,AU108,AU113,AU123,AU128,AU133)</f>
        <v>429</v>
      </c>
      <c r="AV138" s="611">
        <f>SUM(AW138:BE138)</f>
        <v>464</v>
      </c>
      <c r="AW138" s="612"/>
      <c r="AX138" s="612"/>
      <c r="AY138" s="612">
        <f>SUM(AY8,AY13,AY18,AY23,AY28,AY33,AY38,AY43,AY48,AY53,AY58,AY63,AY68,AY73,AY78,AY83,AY88,AY93,AY98,AY103,AY108,AY113,AY123,AY128,AY133)</f>
        <v>4</v>
      </c>
      <c r="AZ138" s="612">
        <f>SUM(AZ8,AZ13,AZ18,AZ23,AZ28,AZ33,AZ38,AZ43,AZ48,AZ53,AZ58,AZ63,AZ68,AZ73,AZ78,AZ83,AZ88,AZ93,AZ98,AZ103,AZ108,AZ113,AZ123,AZ128,AZ133)</f>
        <v>8</v>
      </c>
      <c r="BA138" s="612">
        <f>SUM(BA8,BA13,BA18,BA23,BA28,BA33,BA38,BA43,BA48,BA53,BA58,BA63,BA68,BA73,BA78,BA83,BA88,BA93,BA98,BA103,BA108,BA113,BA123,BA128,BA133)</f>
        <v>360</v>
      </c>
      <c r="BB138" s="612"/>
      <c r="BC138" s="612">
        <f>SUM(BC8,BC13,BC18,BC23,BC28,BC33,BC38,BC43,BC48,BC53,BC58,BC63,BC68,BC73,BC78,BC83,BC88,BC93,BC98,BC103,BC108,BC113,BC123,BC128,BC133)</f>
        <v>5</v>
      </c>
      <c r="BD138" s="612">
        <f>SUM(BD8,BD13,BD18,BD23,BD28,BD33,BD38,BD43,BD48,BD53,BD58,BD63,BD68,BD73,BD78,BD83,BD88,BD93,BD98,BD103,BD108,BD113,BD123,BD128,BD133)</f>
        <v>47</v>
      </c>
      <c r="BE138" s="613">
        <f>SUM(BE8,BE13,BE18,BE23,BE28,BE33,BE38,BE43,BE48,BE53,BE58,BE63,BE68,BE73,BE78,BE83,BE88,BE93,BE98,BE103,BE108,BE113,BE123,BE128,BE133)</f>
        <v>40</v>
      </c>
    </row>
    <row r="139" spans="1:57" ht="31.95" customHeight="1" thickBot="1" x14ac:dyDescent="0.35">
      <c r="A139" s="877"/>
      <c r="B139" s="877"/>
      <c r="C139" s="878"/>
      <c r="D139" s="402" t="s">
        <v>80</v>
      </c>
      <c r="E139" s="820"/>
      <c r="F139" s="872"/>
      <c r="G139" s="617">
        <f>SUM(M139,AV139)</f>
        <v>0</v>
      </c>
      <c r="H139" s="618">
        <f>SUM(I139:L139)</f>
        <v>0</v>
      </c>
      <c r="I139" s="403"/>
      <c r="J139" s="403"/>
      <c r="K139" s="403"/>
      <c r="L139" s="404"/>
      <c r="M139" s="599"/>
      <c r="N139" s="619"/>
      <c r="O139" s="620"/>
      <c r="P139" s="620"/>
      <c r="Q139" s="620"/>
      <c r="R139" s="621"/>
      <c r="S139" s="619"/>
      <c r="T139" s="620"/>
      <c r="U139" s="620"/>
      <c r="V139" s="620"/>
      <c r="W139" s="620"/>
      <c r="X139" s="621"/>
      <c r="Y139" s="619"/>
      <c r="Z139" s="621"/>
      <c r="AA139" s="405"/>
      <c r="AB139" s="406"/>
      <c r="AC139" s="406"/>
      <c r="AD139" s="406"/>
      <c r="AE139" s="406"/>
      <c r="AF139" s="407"/>
      <c r="AG139" s="655"/>
      <c r="AH139" s="658"/>
      <c r="AI139" s="668"/>
      <c r="AJ139" s="663"/>
      <c r="AK139" s="342" t="s">
        <v>75</v>
      </c>
      <c r="AL139" s="343" t="s">
        <v>75</v>
      </c>
      <c r="AM139" s="344" t="s">
        <v>75</v>
      </c>
      <c r="AN139" s="342" t="s">
        <v>75</v>
      </c>
      <c r="AO139" s="343" t="s">
        <v>77</v>
      </c>
      <c r="AP139" s="344" t="s">
        <v>77</v>
      </c>
      <c r="AQ139" s="594"/>
      <c r="AR139" s="595"/>
      <c r="AS139" s="595"/>
      <c r="AT139" s="595"/>
      <c r="AU139" s="596"/>
      <c r="AV139" s="622">
        <f t="shared" ref="AV139" si="83">SUM(AW139:BE139)</f>
        <v>0</v>
      </c>
      <c r="AW139" s="623"/>
      <c r="AX139" s="623"/>
      <c r="AY139" s="623"/>
      <c r="AZ139" s="623"/>
      <c r="BA139" s="623"/>
      <c r="BB139" s="623"/>
      <c r="BC139" s="623"/>
      <c r="BD139" s="623"/>
      <c r="BE139" s="624"/>
    </row>
    <row r="140" spans="1:57" ht="34.200000000000003" customHeight="1" thickBot="1" x14ac:dyDescent="0.35">
      <c r="A140" s="796" t="s">
        <v>478</v>
      </c>
      <c r="B140" s="797"/>
      <c r="C140" s="797"/>
      <c r="D140" s="797"/>
      <c r="E140" s="797"/>
      <c r="F140" s="879"/>
      <c r="G140" s="625">
        <f>SUM(G135:G139)</f>
        <v>6901</v>
      </c>
      <c r="H140" s="626">
        <f>SUM(H135:H139)</f>
        <v>701</v>
      </c>
      <c r="I140" s="627">
        <f t="shared" ref="I140:L140" si="84">SUM(I135:I139)</f>
        <v>685</v>
      </c>
      <c r="J140" s="627">
        <f t="shared" si="84"/>
        <v>5</v>
      </c>
      <c r="K140" s="627">
        <f t="shared" si="84"/>
        <v>11</v>
      </c>
      <c r="L140" s="630">
        <f t="shared" si="84"/>
        <v>0</v>
      </c>
      <c r="M140" s="625">
        <f>SUM(M135:M139)</f>
        <v>6387</v>
      </c>
      <c r="N140" s="626">
        <f>SUM(N135:N139)</f>
        <v>36</v>
      </c>
      <c r="O140" s="627">
        <f t="shared" ref="O140:P140" si="85">SUM(O135:O139)</f>
        <v>0</v>
      </c>
      <c r="P140" s="627">
        <f t="shared" si="85"/>
        <v>6351</v>
      </c>
      <c r="Q140" s="627">
        <f>SUM(Q135:Q139)</f>
        <v>0</v>
      </c>
      <c r="R140" s="630">
        <f t="shared" ref="R140" si="86">SUM(R135:R139)</f>
        <v>0</v>
      </c>
      <c r="S140" s="626">
        <f>SUM(S135:S139)</f>
        <v>101</v>
      </c>
      <c r="T140" s="627">
        <f t="shared" ref="T140" si="87">SUM(T135:T139)</f>
        <v>0</v>
      </c>
      <c r="U140" s="627">
        <f>SUM(U135:U139)</f>
        <v>0</v>
      </c>
      <c r="V140" s="627">
        <f t="shared" ref="V140:X140" si="88">SUM(V135:V139)</f>
        <v>2326</v>
      </c>
      <c r="W140" s="627">
        <f t="shared" si="88"/>
        <v>2971</v>
      </c>
      <c r="X140" s="630">
        <f t="shared" si="88"/>
        <v>989</v>
      </c>
      <c r="Y140" s="626">
        <f>SUM(Y135:Y139)</f>
        <v>5690</v>
      </c>
      <c r="Z140" s="630">
        <f t="shared" ref="Z140" si="89">SUM(Z135:Z139)</f>
        <v>697</v>
      </c>
      <c r="AA140" s="626">
        <f>SUM(AA135:AA139)</f>
        <v>3</v>
      </c>
      <c r="AB140" s="627">
        <f t="shared" ref="AB140:AF140" si="90">SUM(AB135:AB139)</f>
        <v>764</v>
      </c>
      <c r="AC140" s="627">
        <f t="shared" si="90"/>
        <v>695</v>
      </c>
      <c r="AD140" s="627">
        <f t="shared" si="90"/>
        <v>273</v>
      </c>
      <c r="AE140" s="627">
        <f t="shared" si="90"/>
        <v>1166</v>
      </c>
      <c r="AF140" s="630">
        <f t="shared" si="90"/>
        <v>79</v>
      </c>
      <c r="AG140" s="636">
        <f>AVERAGE(AG138,AG137,AG135)</f>
        <v>37.04398333333333</v>
      </c>
      <c r="AH140" s="659">
        <f>AVERAGE(AH138,AH137,AH135)</f>
        <v>15.320266666666665</v>
      </c>
      <c r="AI140" s="631">
        <f>AVERAGE(AI135:AI139)</f>
        <v>60.507883333333332</v>
      </c>
      <c r="AJ140" s="664">
        <f>SUM(AJ135:AJ139)</f>
        <v>6317</v>
      </c>
      <c r="AK140" s="626">
        <f>SUM(AK135:AK139)</f>
        <v>0</v>
      </c>
      <c r="AL140" s="627">
        <f t="shared" ref="AL140:AM140" si="91">SUM(AL135:AL139)</f>
        <v>0</v>
      </c>
      <c r="AM140" s="632">
        <f t="shared" si="91"/>
        <v>0</v>
      </c>
      <c r="AN140" s="626">
        <f>SUM(AN135:AN139)</f>
        <v>50</v>
      </c>
      <c r="AO140" s="627">
        <f t="shared" ref="AO140" si="92">SUM(AO135:AO139)</f>
        <v>613</v>
      </c>
      <c r="AP140" s="632">
        <f>SUM(AP135:AP139)</f>
        <v>53</v>
      </c>
      <c r="AQ140" s="626">
        <f>SUM(AQ135:AQ139)</f>
        <v>176</v>
      </c>
      <c r="AR140" s="627">
        <f>SUM(AR135:AR139)</f>
        <v>188</v>
      </c>
      <c r="AS140" s="627">
        <f t="shared" ref="AS140:AT140" si="93">SUM(AS135:AS139)</f>
        <v>3175</v>
      </c>
      <c r="AT140" s="627">
        <f t="shared" si="93"/>
        <v>1633</v>
      </c>
      <c r="AU140" s="630">
        <f>SUM(AU135:AU139)</f>
        <v>429</v>
      </c>
      <c r="AV140" s="633">
        <f>SUM(AV135:AV139)</f>
        <v>514</v>
      </c>
      <c r="AW140" s="628">
        <f>SUM(AW135:AW139)</f>
        <v>0</v>
      </c>
      <c r="AX140" s="628">
        <f>SUM(AX135:AX139)</f>
        <v>0</v>
      </c>
      <c r="AY140" s="628">
        <f>SUM(AY135:AY139)</f>
        <v>4</v>
      </c>
      <c r="AZ140" s="628">
        <f t="shared" ref="AZ140:BE140" si="94">SUM(AZ135:AZ139)</f>
        <v>9</v>
      </c>
      <c r="BA140" s="628">
        <f t="shared" si="94"/>
        <v>405</v>
      </c>
      <c r="BB140" s="628">
        <f t="shared" si="94"/>
        <v>0</v>
      </c>
      <c r="BC140" s="628">
        <f t="shared" si="94"/>
        <v>5</v>
      </c>
      <c r="BD140" s="628">
        <f t="shared" si="94"/>
        <v>48</v>
      </c>
      <c r="BE140" s="629">
        <f t="shared" si="94"/>
        <v>43</v>
      </c>
    </row>
    <row r="141" spans="1:57" ht="14.4" x14ac:dyDescent="0.3"/>
    <row r="142" spans="1:57" ht="14.4" x14ac:dyDescent="0.3"/>
    <row r="143" spans="1:57" ht="14.4" x14ac:dyDescent="0.3"/>
    <row r="144" spans="1:57" ht="31.95" customHeight="1" x14ac:dyDescent="0.3"/>
    <row r="145" ht="14.4" x14ac:dyDescent="0.3"/>
    <row r="146" ht="14.4" x14ac:dyDescent="0.3"/>
    <row r="147" ht="14.4" x14ac:dyDescent="0.3"/>
    <row r="148" ht="14.4" x14ac:dyDescent="0.3"/>
    <row r="149" ht="31.95" customHeight="1" x14ac:dyDescent="0.3"/>
    <row r="150" ht="14.4" x14ac:dyDescent="0.3"/>
    <row r="151" ht="14.4" x14ac:dyDescent="0.3"/>
    <row r="152" ht="14.4" x14ac:dyDescent="0.3"/>
    <row r="153" ht="14.4" x14ac:dyDescent="0.3"/>
    <row r="154" ht="31.95" customHeight="1" x14ac:dyDescent="0.3"/>
    <row r="155" ht="14.4" x14ac:dyDescent="0.3"/>
    <row r="156" ht="14.4" x14ac:dyDescent="0.3"/>
    <row r="157" ht="14.4" x14ac:dyDescent="0.3"/>
    <row r="158" ht="14.4" x14ac:dyDescent="0.3"/>
    <row r="159" ht="31.2" customHeight="1" x14ac:dyDescent="0.3"/>
    <row r="160" ht="14.4" x14ac:dyDescent="0.3"/>
    <row r="161" ht="14.4" x14ac:dyDescent="0.3"/>
    <row r="162" ht="14.4" x14ac:dyDescent="0.3"/>
    <row r="163" ht="14.4" x14ac:dyDescent="0.3"/>
    <row r="164" ht="31.2" customHeight="1" x14ac:dyDescent="0.3"/>
    <row r="165" ht="14.4" x14ac:dyDescent="0.3"/>
    <row r="166" ht="14.4" x14ac:dyDescent="0.3"/>
    <row r="167" ht="14.4" x14ac:dyDescent="0.3"/>
    <row r="168" ht="14.4" x14ac:dyDescent="0.3"/>
    <row r="169" ht="31.95" customHeight="1" x14ac:dyDescent="0.3"/>
    <row r="170" ht="14.4" x14ac:dyDescent="0.3"/>
    <row r="171" ht="14.4" x14ac:dyDescent="0.3"/>
    <row r="172" ht="14.4" x14ac:dyDescent="0.3"/>
    <row r="173" ht="14.4" x14ac:dyDescent="0.3"/>
    <row r="174" ht="31.2" customHeight="1" x14ac:dyDescent="0.3"/>
    <row r="175" ht="14.4" x14ac:dyDescent="0.3"/>
    <row r="176" ht="14.4" x14ac:dyDescent="0.3"/>
    <row r="177" ht="14.4" x14ac:dyDescent="0.3"/>
    <row r="178" ht="14.4" x14ac:dyDescent="0.3"/>
    <row r="179" ht="31.2" customHeight="1" x14ac:dyDescent="0.3"/>
    <row r="180" ht="14.4" x14ac:dyDescent="0.3"/>
    <row r="181" ht="14.4" x14ac:dyDescent="0.3"/>
    <row r="182" ht="14.4" x14ac:dyDescent="0.3"/>
    <row r="183" ht="14.4" x14ac:dyDescent="0.3"/>
    <row r="184" ht="31.2" customHeight="1" x14ac:dyDescent="0.3"/>
    <row r="185" ht="14.4" x14ac:dyDescent="0.3"/>
    <row r="186" ht="14.4" x14ac:dyDescent="0.3"/>
    <row r="187" ht="14.4" x14ac:dyDescent="0.3"/>
    <row r="188" ht="14.4" x14ac:dyDescent="0.3"/>
    <row r="189" ht="31.2" customHeight="1" x14ac:dyDescent="0.3"/>
    <row r="190" ht="14.4" x14ac:dyDescent="0.3"/>
    <row r="191" ht="14.4" x14ac:dyDescent="0.3"/>
    <row r="192" ht="14.4" x14ac:dyDescent="0.3"/>
    <row r="193" ht="14.4" x14ac:dyDescent="0.3"/>
    <row r="194" ht="31.95" customHeight="1" x14ac:dyDescent="0.3"/>
    <row r="195" ht="14.4" x14ac:dyDescent="0.3"/>
    <row r="196" ht="14.4" x14ac:dyDescent="0.3"/>
    <row r="197" ht="14.4" x14ac:dyDescent="0.3"/>
    <row r="198" ht="14.4" x14ac:dyDescent="0.3"/>
    <row r="199" ht="31.2" customHeight="1" x14ac:dyDescent="0.3"/>
    <row r="200" ht="14.4" x14ac:dyDescent="0.3"/>
    <row r="201" ht="32.4" customHeight="1" x14ac:dyDescent="0.3"/>
    <row r="202" ht="33.6" customHeight="1" x14ac:dyDescent="0.3"/>
    <row r="203" ht="14.4" x14ac:dyDescent="0.3"/>
    <row r="204" ht="31.95" customHeight="1" x14ac:dyDescent="0.3"/>
    <row r="205" ht="14.4" x14ac:dyDescent="0.3"/>
    <row r="206" ht="14.4" x14ac:dyDescent="0.3"/>
    <row r="207" ht="14.4" x14ac:dyDescent="0.3"/>
    <row r="208" ht="14.4" x14ac:dyDescent="0.3"/>
    <row r="209" ht="31.2" customHeight="1" x14ac:dyDescent="0.3"/>
    <row r="210" ht="14.4" x14ac:dyDescent="0.3"/>
    <row r="211" ht="14.4" x14ac:dyDescent="0.3"/>
    <row r="212" ht="14.4" x14ac:dyDescent="0.3"/>
    <row r="213" ht="14.4" x14ac:dyDescent="0.3"/>
    <row r="214" ht="31.95" customHeight="1" x14ac:dyDescent="0.3"/>
    <row r="215" ht="14.4" x14ac:dyDescent="0.3"/>
    <row r="216" ht="14.4" x14ac:dyDescent="0.3"/>
    <row r="217" ht="31.2" customHeight="1" x14ac:dyDescent="0.3"/>
    <row r="218" ht="14.4" x14ac:dyDescent="0.3"/>
    <row r="219" ht="31.95" customHeight="1" x14ac:dyDescent="0.3"/>
    <row r="220" ht="14.4" x14ac:dyDescent="0.3"/>
    <row r="221" ht="14.4" x14ac:dyDescent="0.3"/>
    <row r="222" ht="14.4" x14ac:dyDescent="0.3"/>
    <row r="223" ht="14.4" x14ac:dyDescent="0.3"/>
    <row r="224" ht="31.95" customHeight="1" x14ac:dyDescent="0.3"/>
    <row r="225" ht="14.4" x14ac:dyDescent="0.3"/>
    <row r="226" ht="14.4" x14ac:dyDescent="0.3"/>
    <row r="227" ht="28.8" customHeight="1" x14ac:dyDescent="0.3"/>
    <row r="228" ht="14.4" x14ac:dyDescent="0.3"/>
    <row r="229" ht="31.95" customHeight="1" x14ac:dyDescent="0.3"/>
    <row r="230" ht="14.4" x14ac:dyDescent="0.3"/>
    <row r="231" ht="14.4" x14ac:dyDescent="0.3"/>
    <row r="232" ht="27.6" customHeight="1" x14ac:dyDescent="0.3"/>
    <row r="233" ht="14.4" x14ac:dyDescent="0.3"/>
    <row r="234" ht="31.95" customHeight="1" x14ac:dyDescent="0.3"/>
    <row r="235" ht="14.4" x14ac:dyDescent="0.3"/>
    <row r="236" ht="14.4" x14ac:dyDescent="0.3"/>
    <row r="237" ht="30" customHeight="1" x14ac:dyDescent="0.3"/>
    <row r="238" ht="14.4" x14ac:dyDescent="0.3"/>
    <row r="239" ht="31.95" customHeight="1" x14ac:dyDescent="0.3"/>
    <row r="240" ht="14.4" x14ac:dyDescent="0.3"/>
    <row r="241" ht="14.4" x14ac:dyDescent="0.3"/>
    <row r="242" ht="14.4" x14ac:dyDescent="0.3"/>
    <row r="243" ht="14.4" x14ac:dyDescent="0.3"/>
    <row r="244" ht="31.95" customHeight="1" x14ac:dyDescent="0.3"/>
    <row r="245" ht="14.4" x14ac:dyDescent="0.3"/>
    <row r="246" ht="14.4" x14ac:dyDescent="0.3"/>
    <row r="247" ht="27.6" customHeight="1" x14ac:dyDescent="0.3"/>
    <row r="248" ht="14.4" x14ac:dyDescent="0.3"/>
    <row r="249" ht="31.95" customHeight="1" x14ac:dyDescent="0.3"/>
    <row r="250" ht="14.4" x14ac:dyDescent="0.3"/>
    <row r="251" ht="14.4" x14ac:dyDescent="0.3"/>
    <row r="252" ht="27.6" customHeight="1" x14ac:dyDescent="0.3"/>
    <row r="253" ht="14.4" x14ac:dyDescent="0.3"/>
    <row r="254" ht="31.95" customHeight="1" x14ac:dyDescent="0.3"/>
    <row r="255" ht="14.4" x14ac:dyDescent="0.3"/>
    <row r="256" ht="14.4" x14ac:dyDescent="0.3"/>
    <row r="257" ht="28.8" customHeight="1" x14ac:dyDescent="0.3"/>
    <row r="258" ht="14.4" x14ac:dyDescent="0.3"/>
    <row r="259" ht="31.95" customHeight="1" x14ac:dyDescent="0.3"/>
    <row r="260" ht="14.4" x14ac:dyDescent="0.3"/>
    <row r="261" ht="14.4" x14ac:dyDescent="0.3"/>
    <row r="262" ht="14.4" x14ac:dyDescent="0.3"/>
    <row r="263" ht="14.4" x14ac:dyDescent="0.3"/>
    <row r="264" ht="31.2" customHeight="1" x14ac:dyDescent="0.3"/>
    <row r="265" ht="14.4" x14ac:dyDescent="0.3"/>
    <row r="266" ht="14.4" x14ac:dyDescent="0.3"/>
    <row r="267" ht="14.4" x14ac:dyDescent="0.3"/>
    <row r="268" ht="14.4" x14ac:dyDescent="0.3"/>
    <row r="269" ht="31.95" customHeight="1" x14ac:dyDescent="0.3"/>
    <row r="270" ht="14.4" x14ac:dyDescent="0.3"/>
    <row r="271" ht="14.4" x14ac:dyDescent="0.3"/>
    <row r="272" ht="14.4" x14ac:dyDescent="0.3"/>
    <row r="273" ht="14.4" x14ac:dyDescent="0.3"/>
    <row r="274" ht="31.95" customHeight="1" x14ac:dyDescent="0.3"/>
    <row r="275" ht="14.4" x14ac:dyDescent="0.3"/>
    <row r="276" ht="14.4" x14ac:dyDescent="0.3"/>
    <row r="277" ht="14.4" x14ac:dyDescent="0.3"/>
    <row r="278" ht="14.4" x14ac:dyDescent="0.3"/>
    <row r="279" ht="31.95" customHeight="1" x14ac:dyDescent="0.3"/>
    <row r="280" ht="14.4" x14ac:dyDescent="0.3"/>
    <row r="281" ht="14.4" x14ac:dyDescent="0.3"/>
    <row r="282" ht="14.4" x14ac:dyDescent="0.3"/>
    <row r="283" ht="14.4" x14ac:dyDescent="0.3"/>
    <row r="284" ht="31.95" customHeight="1" x14ac:dyDescent="0.3"/>
    <row r="285" ht="14.4" x14ac:dyDescent="0.3"/>
    <row r="286" ht="14.4" x14ac:dyDescent="0.3"/>
    <row r="287" ht="28.8" customHeight="1" x14ac:dyDescent="0.3"/>
    <row r="288" ht="14.4" x14ac:dyDescent="0.3"/>
    <row r="289" ht="31.95" customHeight="1" x14ac:dyDescent="0.3"/>
    <row r="290" ht="14.4" x14ac:dyDescent="0.3"/>
    <row r="291" ht="14.4" x14ac:dyDescent="0.3"/>
    <row r="292" ht="14.4" x14ac:dyDescent="0.3"/>
    <row r="293" ht="14.4" x14ac:dyDescent="0.3"/>
    <row r="294" ht="31.95" customHeight="1" x14ac:dyDescent="0.3"/>
    <row r="295" ht="14.4" x14ac:dyDescent="0.3"/>
    <row r="296" ht="14.4" x14ac:dyDescent="0.3"/>
    <row r="297" ht="14.4" x14ac:dyDescent="0.3"/>
    <row r="298" ht="14.4" x14ac:dyDescent="0.3"/>
    <row r="299" ht="31.2" customHeight="1" x14ac:dyDescent="0.3"/>
    <row r="300" ht="14.4" x14ac:dyDescent="0.3"/>
    <row r="301" ht="14.4" x14ac:dyDescent="0.3"/>
    <row r="302" ht="14.4" x14ac:dyDescent="0.3"/>
    <row r="303" ht="14.4" x14ac:dyDescent="0.3"/>
    <row r="304" ht="31.2" customHeight="1" x14ac:dyDescent="0.3"/>
    <row r="305" ht="14.4" x14ac:dyDescent="0.3"/>
    <row r="306" ht="14.4" x14ac:dyDescent="0.3"/>
    <row r="307" ht="14.4" x14ac:dyDescent="0.3"/>
    <row r="308" ht="14.4" x14ac:dyDescent="0.3"/>
    <row r="309" ht="31.2" customHeight="1" x14ac:dyDescent="0.3"/>
    <row r="310" ht="14.4" x14ac:dyDescent="0.3"/>
    <row r="311" ht="14.4" x14ac:dyDescent="0.3"/>
    <row r="312" ht="14.4" x14ac:dyDescent="0.3"/>
    <row r="313" ht="14.4" x14ac:dyDescent="0.3"/>
    <row r="314" ht="31.95" customHeight="1" x14ac:dyDescent="0.3"/>
    <row r="315" ht="14.4" x14ac:dyDescent="0.3"/>
    <row r="316" ht="14.4" x14ac:dyDescent="0.3"/>
    <row r="317" ht="14.4" x14ac:dyDescent="0.3"/>
    <row r="318" ht="14.4" x14ac:dyDescent="0.3"/>
    <row r="319" ht="31.95" customHeight="1" x14ac:dyDescent="0.3"/>
    <row r="320" ht="14.4" x14ac:dyDescent="0.3"/>
    <row r="321" ht="14.4" x14ac:dyDescent="0.3"/>
    <row r="322" ht="27.6" customHeight="1" x14ac:dyDescent="0.3"/>
    <row r="323" ht="14.4" x14ac:dyDescent="0.3"/>
    <row r="324" ht="31.95" customHeight="1" x14ac:dyDescent="0.3"/>
    <row r="325" ht="14.4" x14ac:dyDescent="0.3"/>
    <row r="326" ht="14.4" x14ac:dyDescent="0.3"/>
    <row r="327" ht="14.4" x14ac:dyDescent="0.3"/>
    <row r="328" ht="14.4" x14ac:dyDescent="0.3"/>
    <row r="329" ht="31.95" customHeight="1" x14ac:dyDescent="0.3"/>
    <row r="330" ht="14.4" x14ac:dyDescent="0.3"/>
    <row r="331" ht="14.4" x14ac:dyDescent="0.3"/>
    <row r="332" ht="30" customHeight="1" x14ac:dyDescent="0.3"/>
    <row r="333" ht="14.4" x14ac:dyDescent="0.3"/>
    <row r="334" ht="31.95" customHeight="1" x14ac:dyDescent="0.3"/>
    <row r="335" ht="14.4" x14ac:dyDescent="0.3"/>
    <row r="336" ht="14.4" x14ac:dyDescent="0.3"/>
    <row r="337" ht="27.6" customHeight="1" x14ac:dyDescent="0.3"/>
    <row r="338" ht="14.4" x14ac:dyDescent="0.3"/>
    <row r="339" ht="31.2" customHeight="1" x14ac:dyDescent="0.3"/>
    <row r="340" ht="14.4" x14ac:dyDescent="0.3"/>
    <row r="341" ht="14.4" x14ac:dyDescent="0.3"/>
    <row r="342" ht="28.8" customHeight="1" x14ac:dyDescent="0.3"/>
    <row r="343" ht="14.4" x14ac:dyDescent="0.3"/>
    <row r="344" ht="31.2" customHeight="1" x14ac:dyDescent="0.3"/>
    <row r="345" ht="14.4" x14ac:dyDescent="0.3"/>
    <row r="346" ht="14.4" x14ac:dyDescent="0.3"/>
    <row r="347" ht="14.4" x14ac:dyDescent="0.3"/>
    <row r="348" ht="14.4" x14ac:dyDescent="0.3"/>
    <row r="349" ht="31.95" customHeight="1" x14ac:dyDescent="0.3"/>
    <row r="350" ht="14.4" x14ac:dyDescent="0.3"/>
    <row r="351" ht="14.4" x14ac:dyDescent="0.3"/>
    <row r="352" ht="14.4" x14ac:dyDescent="0.3"/>
    <row r="353" ht="14.4" x14ac:dyDescent="0.3"/>
    <row r="354" ht="31.95" customHeight="1" x14ac:dyDescent="0.3"/>
    <row r="355" ht="14.4" x14ac:dyDescent="0.3"/>
    <row r="356" ht="14.4" x14ac:dyDescent="0.3"/>
    <row r="357" ht="14.4" x14ac:dyDescent="0.3"/>
    <row r="358" ht="14.4" x14ac:dyDescent="0.3"/>
    <row r="359" ht="31.95" customHeight="1" x14ac:dyDescent="0.3"/>
    <row r="360" ht="14.4" x14ac:dyDescent="0.3"/>
    <row r="361" ht="14.4" x14ac:dyDescent="0.3"/>
    <row r="362" ht="14.4" x14ac:dyDescent="0.3"/>
    <row r="363" ht="14.4" x14ac:dyDescent="0.3"/>
    <row r="364" ht="31.95" customHeight="1" x14ac:dyDescent="0.3"/>
    <row r="365" ht="14.4" x14ac:dyDescent="0.3"/>
    <row r="366" ht="14.4" x14ac:dyDescent="0.3"/>
    <row r="367" ht="14.4" x14ac:dyDescent="0.3"/>
    <row r="368" ht="14.4" x14ac:dyDescent="0.3"/>
    <row r="369" ht="31.95" customHeight="1" x14ac:dyDescent="0.3"/>
    <row r="370" ht="14.4" x14ac:dyDescent="0.3"/>
    <row r="371" ht="14.4" x14ac:dyDescent="0.3"/>
    <row r="372" ht="14.4" x14ac:dyDescent="0.3"/>
    <row r="373" ht="14.4" x14ac:dyDescent="0.3"/>
    <row r="374" ht="31.95" customHeight="1" x14ac:dyDescent="0.3"/>
    <row r="375" ht="14.4" x14ac:dyDescent="0.3"/>
    <row r="376" ht="14.4" x14ac:dyDescent="0.3"/>
    <row r="377" ht="14.4" x14ac:dyDescent="0.3"/>
    <row r="378" ht="14.4" x14ac:dyDescent="0.3"/>
    <row r="379" ht="31.95" customHeight="1" x14ac:dyDescent="0.3"/>
    <row r="380" ht="14.4" x14ac:dyDescent="0.3"/>
    <row r="381" ht="14.4" x14ac:dyDescent="0.3"/>
    <row r="382" ht="14.4" x14ac:dyDescent="0.3"/>
    <row r="383" ht="14.4" x14ac:dyDescent="0.3"/>
    <row r="384" ht="31.95" customHeight="1" x14ac:dyDescent="0.3"/>
    <row r="385" ht="14.4" x14ac:dyDescent="0.3"/>
    <row r="386" ht="14.4" x14ac:dyDescent="0.3"/>
    <row r="387" ht="14.4" x14ac:dyDescent="0.3"/>
    <row r="388" ht="14.4" x14ac:dyDescent="0.3"/>
    <row r="389" ht="31.95" customHeight="1" x14ac:dyDescent="0.3"/>
    <row r="390" ht="14.4" x14ac:dyDescent="0.3"/>
    <row r="391" ht="14.4" x14ac:dyDescent="0.3"/>
    <row r="392" ht="14.4" x14ac:dyDescent="0.3"/>
    <row r="393" ht="14.4" x14ac:dyDescent="0.3"/>
    <row r="394" ht="31.95" customHeight="1" x14ac:dyDescent="0.3"/>
    <row r="395" ht="14.4" x14ac:dyDescent="0.3"/>
    <row r="396" ht="14.4" x14ac:dyDescent="0.3"/>
    <row r="397" ht="14.4" x14ac:dyDescent="0.3"/>
    <row r="398" ht="14.4" x14ac:dyDescent="0.3"/>
    <row r="399" ht="31.2" customHeight="1" x14ac:dyDescent="0.3"/>
    <row r="400" ht="14.4" x14ac:dyDescent="0.3"/>
    <row r="401" ht="14.4" x14ac:dyDescent="0.3"/>
    <row r="402" ht="14.4" x14ac:dyDescent="0.3"/>
    <row r="403" ht="14.4" x14ac:dyDescent="0.3"/>
    <row r="404" ht="31.95" customHeight="1" x14ac:dyDescent="0.3"/>
    <row r="405" ht="14.4" x14ac:dyDescent="0.3"/>
    <row r="406" ht="14.4" x14ac:dyDescent="0.3"/>
    <row r="407" ht="14.4" x14ac:dyDescent="0.3"/>
    <row r="408" ht="14.4" x14ac:dyDescent="0.3"/>
    <row r="409" ht="31.95" customHeight="1" x14ac:dyDescent="0.3"/>
    <row r="410" ht="14.4" x14ac:dyDescent="0.3"/>
    <row r="411" ht="14.4" x14ac:dyDescent="0.3"/>
    <row r="412" ht="14.4" x14ac:dyDescent="0.3"/>
    <row r="413" ht="14.4" x14ac:dyDescent="0.3"/>
    <row r="414" ht="31.95" customHeight="1" x14ac:dyDescent="0.3"/>
    <row r="415" ht="14.4" x14ac:dyDescent="0.3"/>
    <row r="416" ht="14.4" x14ac:dyDescent="0.3"/>
    <row r="417" ht="14.4" x14ac:dyDescent="0.3"/>
    <row r="418" ht="14.4" x14ac:dyDescent="0.3"/>
    <row r="419" ht="31.2" customHeight="1" x14ac:dyDescent="0.3"/>
    <row r="420" ht="14.4" x14ac:dyDescent="0.3"/>
    <row r="421" ht="14.4" x14ac:dyDescent="0.3"/>
    <row r="422" ht="14.4" x14ac:dyDescent="0.3"/>
    <row r="423" ht="14.4" x14ac:dyDescent="0.3"/>
    <row r="424" ht="31.95" customHeight="1" x14ac:dyDescent="0.3"/>
    <row r="425" ht="14.4" x14ac:dyDescent="0.3"/>
    <row r="426" ht="14.4" x14ac:dyDescent="0.3"/>
    <row r="427" ht="14.4" x14ac:dyDescent="0.3"/>
    <row r="428" ht="14.4" x14ac:dyDescent="0.3"/>
    <row r="429" ht="31.95" customHeight="1" x14ac:dyDescent="0.3"/>
    <row r="430" ht="14.4" x14ac:dyDescent="0.3"/>
    <row r="431" ht="14.4" x14ac:dyDescent="0.3"/>
    <row r="432" ht="14.4" x14ac:dyDescent="0.3"/>
    <row r="433" ht="14.4" x14ac:dyDescent="0.3"/>
    <row r="434" ht="31.95" customHeight="1" x14ac:dyDescent="0.3"/>
    <row r="435" ht="14.4" x14ac:dyDescent="0.3"/>
    <row r="436" ht="14.4" x14ac:dyDescent="0.3"/>
    <row r="437" ht="14.4" x14ac:dyDescent="0.3"/>
    <row r="438" ht="14.4" x14ac:dyDescent="0.3"/>
    <row r="439" ht="31.95" customHeight="1" x14ac:dyDescent="0.3"/>
    <row r="440" ht="14.4" x14ac:dyDescent="0.3"/>
    <row r="441" ht="14.4" x14ac:dyDescent="0.3"/>
    <row r="442" ht="14.4" x14ac:dyDescent="0.3"/>
    <row r="443" ht="30.6" customHeight="1" x14ac:dyDescent="0.3"/>
    <row r="444" ht="31.95" customHeight="1" x14ac:dyDescent="0.3"/>
    <row r="445" ht="14.4" x14ac:dyDescent="0.3"/>
    <row r="446" ht="14.4" x14ac:dyDescent="0.3"/>
    <row r="447" ht="14.4" x14ac:dyDescent="0.3"/>
    <row r="448" ht="14.4" x14ac:dyDescent="0.3"/>
    <row r="449" ht="31.95" customHeight="1" x14ac:dyDescent="0.3"/>
    <row r="450" ht="14.4" x14ac:dyDescent="0.3"/>
    <row r="451" ht="14.4" x14ac:dyDescent="0.3"/>
    <row r="452" ht="14.4" x14ac:dyDescent="0.3"/>
    <row r="453" ht="14.4" x14ac:dyDescent="0.3"/>
    <row r="454" ht="31.95" customHeight="1" x14ac:dyDescent="0.3"/>
    <row r="455" ht="14.4" x14ac:dyDescent="0.3"/>
    <row r="456" ht="14.4" x14ac:dyDescent="0.3"/>
    <row r="457" ht="14.4" x14ac:dyDescent="0.3"/>
    <row r="458" ht="14.4" x14ac:dyDescent="0.3"/>
    <row r="459" ht="31.95" customHeight="1" x14ac:dyDescent="0.3"/>
    <row r="460" ht="14.4" x14ac:dyDescent="0.3"/>
    <row r="461" ht="14.4" x14ac:dyDescent="0.3"/>
    <row r="462" ht="14.4" x14ac:dyDescent="0.3"/>
    <row r="463" ht="14.4" x14ac:dyDescent="0.3"/>
    <row r="464" ht="31.95" customHeight="1" x14ac:dyDescent="0.3"/>
    <row r="465" ht="14.4" x14ac:dyDescent="0.3"/>
    <row r="466" ht="14.4" x14ac:dyDescent="0.3"/>
    <row r="467" ht="14.4" x14ac:dyDescent="0.3"/>
    <row r="468" ht="14.4" x14ac:dyDescent="0.3"/>
    <row r="469" ht="31.95" customHeight="1" x14ac:dyDescent="0.3"/>
    <row r="470" ht="14.4" x14ac:dyDescent="0.3"/>
    <row r="471" ht="14.4" x14ac:dyDescent="0.3"/>
    <row r="472" ht="14.4" x14ac:dyDescent="0.3"/>
    <row r="473" ht="14.4" x14ac:dyDescent="0.3"/>
    <row r="474" ht="31.95" customHeight="1" x14ac:dyDescent="0.3"/>
    <row r="475" ht="14.4" x14ac:dyDescent="0.3"/>
    <row r="476" ht="14.4" x14ac:dyDescent="0.3"/>
    <row r="477" ht="14.4" x14ac:dyDescent="0.3"/>
    <row r="478" ht="14.4" x14ac:dyDescent="0.3"/>
    <row r="479" ht="31.95" customHeight="1" x14ac:dyDescent="0.3"/>
    <row r="480" ht="14.4" x14ac:dyDescent="0.3"/>
    <row r="481" ht="14.4" x14ac:dyDescent="0.3"/>
    <row r="482" ht="14.4" x14ac:dyDescent="0.3"/>
    <row r="483" ht="14.4" x14ac:dyDescent="0.3"/>
    <row r="484" ht="31.95" customHeight="1" x14ac:dyDescent="0.3"/>
    <row r="485" ht="14.4" x14ac:dyDescent="0.3"/>
    <row r="486" ht="14.4" x14ac:dyDescent="0.3"/>
    <row r="487" ht="14.4" x14ac:dyDescent="0.3"/>
    <row r="488" ht="14.4" x14ac:dyDescent="0.3"/>
    <row r="489" ht="31.95" customHeight="1" x14ac:dyDescent="0.3"/>
    <row r="490" ht="14.4" x14ac:dyDescent="0.3"/>
    <row r="491" ht="14.4" x14ac:dyDescent="0.3"/>
    <row r="492" ht="14.4" x14ac:dyDescent="0.3"/>
    <row r="493" ht="14.4" x14ac:dyDescent="0.3"/>
    <row r="494" ht="31.95" customHeight="1" x14ac:dyDescent="0.3"/>
    <row r="495" ht="14.4" x14ac:dyDescent="0.3"/>
    <row r="496" ht="14.4" x14ac:dyDescent="0.3"/>
    <row r="497" ht="14.4" x14ac:dyDescent="0.3"/>
    <row r="498" ht="14.4" x14ac:dyDescent="0.3"/>
    <row r="499" ht="31.95" customHeight="1" x14ac:dyDescent="0.3"/>
    <row r="500" ht="14.4" x14ac:dyDescent="0.3"/>
    <row r="501" ht="14.4" x14ac:dyDescent="0.3"/>
    <row r="502" ht="14.4" x14ac:dyDescent="0.3"/>
    <row r="503" ht="14.4" x14ac:dyDescent="0.3"/>
    <row r="504" ht="31.2" customHeight="1" x14ac:dyDescent="0.3"/>
    <row r="505" ht="14.4" x14ac:dyDescent="0.3"/>
    <row r="506" ht="14.4" x14ac:dyDescent="0.3"/>
    <row r="507" ht="14.4" x14ac:dyDescent="0.3"/>
    <row r="508" ht="14.4" x14ac:dyDescent="0.3"/>
    <row r="509" ht="31.95" customHeight="1" x14ac:dyDescent="0.3"/>
    <row r="510" ht="14.4" x14ac:dyDescent="0.3"/>
    <row r="511" ht="14.4" x14ac:dyDescent="0.3"/>
    <row r="512" ht="14.4" x14ac:dyDescent="0.3"/>
    <row r="513" ht="14.4" x14ac:dyDescent="0.3"/>
    <row r="514" ht="31.95" customHeight="1" x14ac:dyDescent="0.3"/>
    <row r="515" ht="14.4" x14ac:dyDescent="0.3"/>
    <row r="516" ht="14.4" x14ac:dyDescent="0.3"/>
    <row r="517" ht="14.4" x14ac:dyDescent="0.3"/>
    <row r="518" ht="14.4" x14ac:dyDescent="0.3"/>
    <row r="519" ht="31.95" customHeight="1" x14ac:dyDescent="0.3"/>
    <row r="520" ht="14.4" x14ac:dyDescent="0.3"/>
    <row r="521" ht="14.4" x14ac:dyDescent="0.3"/>
    <row r="522" ht="14.4" x14ac:dyDescent="0.3"/>
    <row r="523" ht="14.4" x14ac:dyDescent="0.3"/>
    <row r="524" ht="31.95" customHeight="1" x14ac:dyDescent="0.3"/>
    <row r="525" ht="14.4" x14ac:dyDescent="0.3"/>
    <row r="526" ht="14.4" x14ac:dyDescent="0.3"/>
    <row r="527" ht="14.4" x14ac:dyDescent="0.3"/>
    <row r="528" ht="14.4" x14ac:dyDescent="0.3"/>
    <row r="529" ht="31.95" customHeight="1" x14ac:dyDescent="0.3"/>
    <row r="530" ht="14.4" x14ac:dyDescent="0.3"/>
    <row r="531" ht="14.4" x14ac:dyDescent="0.3"/>
    <row r="532" ht="14.4" x14ac:dyDescent="0.3"/>
    <row r="533" ht="14.4" x14ac:dyDescent="0.3"/>
    <row r="534" ht="31.95" customHeight="1" x14ac:dyDescent="0.3"/>
    <row r="535" ht="14.4" x14ac:dyDescent="0.3"/>
    <row r="536" ht="14.4" x14ac:dyDescent="0.3"/>
    <row r="537" ht="14.4" x14ac:dyDescent="0.3"/>
    <row r="538" ht="14.4" x14ac:dyDescent="0.3"/>
    <row r="539" ht="31.95" customHeight="1" x14ac:dyDescent="0.3"/>
    <row r="540" ht="14.4" x14ac:dyDescent="0.3"/>
    <row r="541" ht="14.4" x14ac:dyDescent="0.3"/>
    <row r="542" ht="26.4" customHeight="1" x14ac:dyDescent="0.3"/>
    <row r="543" ht="14.4" x14ac:dyDescent="0.3"/>
    <row r="544" ht="31.2" customHeight="1" x14ac:dyDescent="0.3"/>
    <row r="545" ht="14.4" x14ac:dyDescent="0.3"/>
    <row r="546" ht="14.4" x14ac:dyDescent="0.3"/>
    <row r="547" ht="14.4" x14ac:dyDescent="0.3"/>
    <row r="548" ht="14.4" x14ac:dyDescent="0.3"/>
    <row r="549" ht="31.2" customHeight="1" x14ac:dyDescent="0.3"/>
    <row r="550" ht="14.4" x14ac:dyDescent="0.3"/>
    <row r="551" ht="14.4" x14ac:dyDescent="0.3"/>
    <row r="552" ht="14.4" x14ac:dyDescent="0.3"/>
    <row r="553" ht="14.4" x14ac:dyDescent="0.3"/>
    <row r="554" ht="31.2" customHeight="1" x14ac:dyDescent="0.3"/>
    <row r="555" ht="14.4" x14ac:dyDescent="0.3"/>
    <row r="556" ht="14.4" x14ac:dyDescent="0.3"/>
    <row r="557" ht="14.4" x14ac:dyDescent="0.3"/>
    <row r="558" ht="14.4" x14ac:dyDescent="0.3"/>
    <row r="559" ht="31.2" customHeight="1" x14ac:dyDescent="0.3"/>
    <row r="560" ht="14.4" x14ac:dyDescent="0.3"/>
    <row r="561" ht="14.4" x14ac:dyDescent="0.3"/>
    <row r="562" ht="14.4" x14ac:dyDescent="0.3"/>
    <row r="563" ht="14.4" x14ac:dyDescent="0.3"/>
    <row r="564" ht="31.2" customHeight="1" x14ac:dyDescent="0.3"/>
    <row r="565" ht="14.4" x14ac:dyDescent="0.3"/>
    <row r="566" ht="14.4" x14ac:dyDescent="0.3"/>
    <row r="567" ht="14.4" x14ac:dyDescent="0.3"/>
    <row r="568" ht="14.4" x14ac:dyDescent="0.3"/>
    <row r="569" ht="31.2" customHeight="1" x14ac:dyDescent="0.3"/>
    <row r="570" ht="14.4" x14ac:dyDescent="0.3"/>
    <row r="571" ht="14.4" x14ac:dyDescent="0.3"/>
    <row r="572" ht="14.4" x14ac:dyDescent="0.3"/>
    <row r="573" ht="14.4" x14ac:dyDescent="0.3"/>
    <row r="574" ht="31.2" customHeight="1" x14ac:dyDescent="0.3"/>
    <row r="575" ht="14.4" x14ac:dyDescent="0.3"/>
    <row r="576" ht="14.4" x14ac:dyDescent="0.3"/>
    <row r="577" ht="14.4" x14ac:dyDescent="0.3"/>
    <row r="578" ht="14.4" x14ac:dyDescent="0.3"/>
    <row r="579" ht="31.2" customHeight="1" x14ac:dyDescent="0.3"/>
    <row r="580" ht="14.4" x14ac:dyDescent="0.3"/>
    <row r="581" ht="14.4" x14ac:dyDescent="0.3"/>
    <row r="582" ht="14.4" x14ac:dyDescent="0.3"/>
    <row r="583" ht="14.4" x14ac:dyDescent="0.3"/>
    <row r="584" ht="31.2" customHeight="1" x14ac:dyDescent="0.3"/>
    <row r="585" ht="14.4" x14ac:dyDescent="0.3"/>
    <row r="586" ht="14.4" x14ac:dyDescent="0.3"/>
    <row r="587" ht="14.4" x14ac:dyDescent="0.3"/>
    <row r="588" ht="14.4" x14ac:dyDescent="0.3"/>
    <row r="589" ht="31.2" customHeight="1" x14ac:dyDescent="0.3"/>
    <row r="590" ht="14.4" x14ac:dyDescent="0.3"/>
    <row r="591" ht="14.4" x14ac:dyDescent="0.3"/>
    <row r="592" ht="14.4" x14ac:dyDescent="0.3"/>
    <row r="593" ht="14.4" x14ac:dyDescent="0.3"/>
    <row r="594" ht="31.2" customHeight="1" x14ac:dyDescent="0.3"/>
    <row r="595" ht="14.4" x14ac:dyDescent="0.3"/>
    <row r="596" ht="14.4" x14ac:dyDescent="0.3"/>
    <row r="597" ht="25.2" customHeight="1" x14ac:dyDescent="0.3"/>
    <row r="598" ht="14.4" x14ac:dyDescent="0.3"/>
    <row r="599" ht="31.2" customHeight="1" x14ac:dyDescent="0.3"/>
    <row r="600" ht="14.4" x14ac:dyDescent="0.3"/>
    <row r="601" ht="14.4" x14ac:dyDescent="0.3"/>
    <row r="602" ht="14.4" x14ac:dyDescent="0.3"/>
    <row r="603" ht="14.4" x14ac:dyDescent="0.3"/>
    <row r="604" ht="31.2" customHeight="1" x14ac:dyDescent="0.3"/>
    <row r="605" ht="14.4" x14ac:dyDescent="0.3"/>
    <row r="606" ht="14.4" x14ac:dyDescent="0.3"/>
    <row r="607" ht="24" customHeight="1" x14ac:dyDescent="0.3"/>
    <row r="608" ht="14.4" x14ac:dyDescent="0.3"/>
    <row r="609" ht="31.95" customHeight="1" x14ac:dyDescent="0.3"/>
    <row r="610" ht="14.4" x14ac:dyDescent="0.3"/>
    <row r="611" ht="14.4" x14ac:dyDescent="0.3"/>
    <row r="612" ht="14.4" x14ac:dyDescent="0.3"/>
    <row r="613" ht="14.4" x14ac:dyDescent="0.3"/>
    <row r="614" ht="31.95" customHeight="1" x14ac:dyDescent="0.3"/>
    <row r="615" ht="14.4" x14ac:dyDescent="0.3"/>
    <row r="616" ht="14.4" x14ac:dyDescent="0.3"/>
    <row r="617" ht="14.4" x14ac:dyDescent="0.3"/>
    <row r="618" ht="14.4" x14ac:dyDescent="0.3"/>
    <row r="619" ht="31.95" customHeight="1" x14ac:dyDescent="0.3"/>
    <row r="620" ht="14.4" x14ac:dyDescent="0.3"/>
    <row r="621" ht="14.4" x14ac:dyDescent="0.3"/>
    <row r="622" ht="14.4" x14ac:dyDescent="0.3"/>
    <row r="623" ht="14.4" x14ac:dyDescent="0.3"/>
    <row r="624" ht="31.95" customHeight="1" x14ac:dyDescent="0.3"/>
    <row r="625" ht="14.4" x14ac:dyDescent="0.3"/>
    <row r="626" ht="14.4" x14ac:dyDescent="0.3"/>
    <row r="627" ht="27.6" customHeight="1" x14ac:dyDescent="0.3"/>
    <row r="628" ht="14.4" x14ac:dyDescent="0.3"/>
    <row r="629" ht="31.95" customHeight="1" x14ac:dyDescent="0.3"/>
    <row r="630" ht="14.4" x14ac:dyDescent="0.3"/>
    <row r="631" ht="14.4" x14ac:dyDescent="0.3"/>
    <row r="632" ht="14.4" x14ac:dyDescent="0.3"/>
    <row r="633" ht="14.4" x14ac:dyDescent="0.3"/>
    <row r="634" ht="31.2" customHeight="1" x14ac:dyDescent="0.3"/>
    <row r="635" ht="14.4" x14ac:dyDescent="0.3"/>
    <row r="636" ht="14.4" x14ac:dyDescent="0.3"/>
    <row r="637" ht="14.4" x14ac:dyDescent="0.3"/>
    <row r="638" ht="14.4" x14ac:dyDescent="0.3"/>
    <row r="639" ht="31.95" customHeight="1" x14ac:dyDescent="0.3"/>
    <row r="640" ht="14.4" x14ac:dyDescent="0.3"/>
    <row r="641" ht="14.4" x14ac:dyDescent="0.3"/>
    <row r="642" ht="14.4" x14ac:dyDescent="0.3"/>
    <row r="643" ht="14.4" x14ac:dyDescent="0.3"/>
    <row r="644" ht="31.95" customHeight="1" x14ac:dyDescent="0.3"/>
    <row r="645" ht="14.4" x14ac:dyDescent="0.3"/>
    <row r="646" ht="14.4" x14ac:dyDescent="0.3"/>
    <row r="647" ht="14.4" x14ac:dyDescent="0.3"/>
    <row r="648" ht="14.4" x14ac:dyDescent="0.3"/>
    <row r="649" ht="31.95" customHeight="1" x14ac:dyDescent="0.3"/>
    <row r="650" ht="14.4" x14ac:dyDescent="0.3"/>
    <row r="651" ht="14.4" x14ac:dyDescent="0.3"/>
    <row r="652" ht="14.4" x14ac:dyDescent="0.3"/>
    <row r="653" ht="14.4" x14ac:dyDescent="0.3"/>
    <row r="654" ht="31.95" customHeight="1" x14ac:dyDescent="0.3"/>
    <row r="655" ht="14.4" x14ac:dyDescent="0.3"/>
    <row r="656" ht="14.4" x14ac:dyDescent="0.3"/>
    <row r="657" ht="14.4" x14ac:dyDescent="0.3"/>
    <row r="658" ht="14.4" x14ac:dyDescent="0.3"/>
    <row r="659" ht="31.95" customHeight="1" x14ac:dyDescent="0.3"/>
    <row r="660" ht="14.4" x14ac:dyDescent="0.3"/>
    <row r="661" ht="14.4" x14ac:dyDescent="0.3"/>
    <row r="662" ht="14.4" x14ac:dyDescent="0.3"/>
    <row r="663" ht="14.4" x14ac:dyDescent="0.3"/>
    <row r="664" ht="31.95" customHeight="1" x14ac:dyDescent="0.3"/>
    <row r="665" ht="14.4" x14ac:dyDescent="0.3"/>
    <row r="666" ht="14.4" x14ac:dyDescent="0.3"/>
    <row r="667" ht="14.4" x14ac:dyDescent="0.3"/>
    <row r="668" ht="14.4" x14ac:dyDescent="0.3"/>
    <row r="669" ht="31.95" customHeight="1" x14ac:dyDescent="0.3"/>
    <row r="670" ht="14.4" x14ac:dyDescent="0.3"/>
    <row r="671" ht="14.4" x14ac:dyDescent="0.3"/>
    <row r="672" ht="14.4" x14ac:dyDescent="0.3"/>
    <row r="673" ht="14.4" x14ac:dyDescent="0.3"/>
    <row r="674" ht="31.95" customHeight="1" x14ac:dyDescent="0.3"/>
    <row r="675" ht="14.4" x14ac:dyDescent="0.3"/>
    <row r="676" ht="14.4" x14ac:dyDescent="0.3"/>
    <row r="677" ht="14.4" x14ac:dyDescent="0.3"/>
    <row r="678" ht="14.4" x14ac:dyDescent="0.3"/>
    <row r="679" ht="31.95" customHeight="1" x14ac:dyDescent="0.3"/>
    <row r="680" ht="14.4" x14ac:dyDescent="0.3"/>
    <row r="681" ht="14.4" x14ac:dyDescent="0.3"/>
    <row r="682" ht="14.4" x14ac:dyDescent="0.3"/>
    <row r="683" ht="14.4" x14ac:dyDescent="0.3"/>
    <row r="684" ht="31.2" customHeight="1" x14ac:dyDescent="0.3"/>
    <row r="685" ht="14.4" x14ac:dyDescent="0.3"/>
    <row r="686" ht="14.4" x14ac:dyDescent="0.3"/>
    <row r="687" ht="27.6" customHeight="1" x14ac:dyDescent="0.3"/>
    <row r="688" ht="14.4" x14ac:dyDescent="0.3"/>
    <row r="689" ht="31.2" customHeight="1" x14ac:dyDescent="0.3"/>
    <row r="690" ht="14.4" x14ac:dyDescent="0.3"/>
    <row r="691" ht="14.4" x14ac:dyDescent="0.3"/>
    <row r="692" ht="28.8" customHeight="1" x14ac:dyDescent="0.3"/>
    <row r="693" ht="14.4" x14ac:dyDescent="0.3"/>
    <row r="694" ht="31.95" customHeight="1" x14ac:dyDescent="0.3"/>
    <row r="695" ht="14.4" x14ac:dyDescent="0.3"/>
    <row r="696" ht="14.4" x14ac:dyDescent="0.3"/>
    <row r="697" ht="14.4" x14ac:dyDescent="0.3"/>
    <row r="698" ht="14.4" x14ac:dyDescent="0.3"/>
    <row r="699" ht="31.95" customHeight="1" x14ac:dyDescent="0.3"/>
    <row r="700" ht="14.4" x14ac:dyDescent="0.3"/>
    <row r="701" ht="14.4" x14ac:dyDescent="0.3"/>
    <row r="702" ht="28.8" customHeight="1" x14ac:dyDescent="0.3"/>
    <row r="703" ht="14.4" x14ac:dyDescent="0.3"/>
    <row r="704" ht="31.95" customHeight="1" x14ac:dyDescent="0.3"/>
    <row r="705" ht="14.4" x14ac:dyDescent="0.3"/>
    <row r="706" ht="14.4" x14ac:dyDescent="0.3"/>
    <row r="707" ht="14.4" x14ac:dyDescent="0.3"/>
    <row r="708" ht="14.4" x14ac:dyDescent="0.3"/>
    <row r="709" ht="31.95" customHeight="1" x14ac:dyDescent="0.3"/>
    <row r="710" ht="14.4" x14ac:dyDescent="0.3"/>
    <row r="711" ht="14.4" x14ac:dyDescent="0.3"/>
    <row r="712" ht="28.8" customHeight="1" x14ac:dyDescent="0.3"/>
    <row r="713" ht="14.4" x14ac:dyDescent="0.3"/>
    <row r="714" ht="31.95" customHeight="1" x14ac:dyDescent="0.3"/>
    <row r="715" ht="14.4" x14ac:dyDescent="0.3"/>
    <row r="716" ht="14.4" x14ac:dyDescent="0.3"/>
    <row r="717" ht="14.4" x14ac:dyDescent="0.3"/>
    <row r="718" ht="14.4" x14ac:dyDescent="0.3"/>
    <row r="719" ht="45.6" customHeight="1" x14ac:dyDescent="0.3"/>
    <row r="720" ht="14.4" x14ac:dyDescent="0.3"/>
    <row r="721" ht="14.4" x14ac:dyDescent="0.3"/>
    <row r="722" ht="14.4" x14ac:dyDescent="0.3"/>
    <row r="723" ht="14.4" x14ac:dyDescent="0.3"/>
    <row r="724" ht="31.2" customHeight="1" x14ac:dyDescent="0.3"/>
    <row r="725" ht="14.4" x14ac:dyDescent="0.3"/>
    <row r="726" ht="14.4" x14ac:dyDescent="0.3"/>
    <row r="727" ht="14.4" x14ac:dyDescent="0.3"/>
    <row r="728" ht="14.4" x14ac:dyDescent="0.3"/>
    <row r="729" ht="31.95" customHeight="1" x14ac:dyDescent="0.3"/>
    <row r="730" ht="14.4" x14ac:dyDescent="0.3"/>
    <row r="731" ht="14.4" x14ac:dyDescent="0.3"/>
    <row r="732" ht="14.4" x14ac:dyDescent="0.3"/>
    <row r="733" ht="14.4" x14ac:dyDescent="0.3"/>
    <row r="734" ht="31.95" customHeight="1" x14ac:dyDescent="0.3"/>
    <row r="735" ht="14.4" x14ac:dyDescent="0.3"/>
    <row r="736" ht="14.4" x14ac:dyDescent="0.3"/>
    <row r="737" ht="14.4" x14ac:dyDescent="0.3"/>
    <row r="738" ht="14.4" x14ac:dyDescent="0.3"/>
    <row r="739" ht="31.95" customHeight="1" x14ac:dyDescent="0.3"/>
    <row r="740" ht="14.4" x14ac:dyDescent="0.3"/>
    <row r="741" ht="14.4" x14ac:dyDescent="0.3"/>
    <row r="742" ht="14.4" x14ac:dyDescent="0.3"/>
    <row r="743" ht="14.4" x14ac:dyDescent="0.3"/>
    <row r="744" ht="31.95" customHeight="1" x14ac:dyDescent="0.3"/>
    <row r="745" ht="14.4" x14ac:dyDescent="0.3"/>
    <row r="746" ht="14.4" x14ac:dyDescent="0.3"/>
    <row r="747" ht="14.4" x14ac:dyDescent="0.3"/>
    <row r="748" ht="14.4" x14ac:dyDescent="0.3"/>
    <row r="749" ht="31.95" customHeight="1" x14ac:dyDescent="0.3"/>
    <row r="750" ht="14.4" x14ac:dyDescent="0.3"/>
    <row r="751" ht="14.4" x14ac:dyDescent="0.3"/>
    <row r="752" ht="14.4" x14ac:dyDescent="0.3"/>
    <row r="753" ht="14.4" x14ac:dyDescent="0.3"/>
    <row r="754" ht="31.95" customHeight="1" x14ac:dyDescent="0.3"/>
    <row r="755" ht="14.4" x14ac:dyDescent="0.3"/>
    <row r="756" ht="14.4" x14ac:dyDescent="0.3"/>
    <row r="757" ht="14.4" x14ac:dyDescent="0.3"/>
    <row r="758" ht="14.4" x14ac:dyDescent="0.3"/>
    <row r="759" ht="31.95" customHeight="1" x14ac:dyDescent="0.3"/>
    <row r="760" ht="14.4" x14ac:dyDescent="0.3"/>
    <row r="761" ht="14.4" x14ac:dyDescent="0.3"/>
    <row r="762" ht="14.4" x14ac:dyDescent="0.3"/>
    <row r="763" ht="14.4" x14ac:dyDescent="0.3"/>
    <row r="764" ht="31.95" customHeight="1" x14ac:dyDescent="0.3"/>
    <row r="765" ht="14.4" x14ac:dyDescent="0.3"/>
    <row r="766" ht="14.4" x14ac:dyDescent="0.3"/>
    <row r="767" ht="14.4" x14ac:dyDescent="0.3"/>
    <row r="768" ht="14.4" x14ac:dyDescent="0.3"/>
    <row r="769" ht="31.95" customHeight="1" x14ac:dyDescent="0.3"/>
    <row r="770" ht="14.4" x14ac:dyDescent="0.3"/>
    <row r="771" ht="14.4" x14ac:dyDescent="0.3"/>
    <row r="772" ht="14.4" x14ac:dyDescent="0.3"/>
    <row r="773" ht="14.4" x14ac:dyDescent="0.3"/>
    <row r="774" ht="31.95" customHeight="1" x14ac:dyDescent="0.3"/>
    <row r="775" ht="14.4" x14ac:dyDescent="0.3"/>
    <row r="776" ht="14.4" x14ac:dyDescent="0.3"/>
    <row r="777" ht="14.4" x14ac:dyDescent="0.3"/>
    <row r="778" ht="14.4" x14ac:dyDescent="0.3"/>
    <row r="779" ht="31.95" customHeight="1" x14ac:dyDescent="0.3"/>
    <row r="780" ht="14.4" x14ac:dyDescent="0.3"/>
    <row r="781" ht="14.4" x14ac:dyDescent="0.3"/>
    <row r="782" ht="14.4" x14ac:dyDescent="0.3"/>
    <row r="783" ht="14.4" x14ac:dyDescent="0.3"/>
    <row r="784" ht="31.2" customHeight="1" x14ac:dyDescent="0.3"/>
    <row r="785" ht="14.4" x14ac:dyDescent="0.3"/>
    <row r="786" ht="14.4" x14ac:dyDescent="0.3"/>
    <row r="787" ht="14.4" x14ac:dyDescent="0.3"/>
    <row r="788" ht="14.4" x14ac:dyDescent="0.3"/>
    <row r="789" ht="31.95" customHeight="1" x14ac:dyDescent="0.3"/>
    <row r="790" ht="14.4" x14ac:dyDescent="0.3"/>
    <row r="791" ht="14.4" x14ac:dyDescent="0.3"/>
    <row r="792" ht="14.4" x14ac:dyDescent="0.3"/>
    <row r="793" ht="14.4" x14ac:dyDescent="0.3"/>
    <row r="794" ht="31.95" customHeight="1" x14ac:dyDescent="0.3"/>
    <row r="795" ht="14.4" x14ac:dyDescent="0.3"/>
    <row r="796" ht="14.4" x14ac:dyDescent="0.3"/>
    <row r="797" ht="14.4" x14ac:dyDescent="0.3"/>
    <row r="798" ht="14.4" x14ac:dyDescent="0.3"/>
    <row r="799" ht="31.95" customHeight="1" x14ac:dyDescent="0.3"/>
    <row r="800" ht="14.4" x14ac:dyDescent="0.3"/>
    <row r="801" ht="14.4" x14ac:dyDescent="0.3"/>
    <row r="802" ht="14.4" x14ac:dyDescent="0.3"/>
    <row r="803" ht="14.4" x14ac:dyDescent="0.3"/>
    <row r="804" ht="31.95" customHeight="1" x14ac:dyDescent="0.3"/>
    <row r="805" ht="14.4" x14ac:dyDescent="0.3"/>
    <row r="806" ht="14.4" x14ac:dyDescent="0.3"/>
    <row r="807" ht="14.4" x14ac:dyDescent="0.3"/>
    <row r="808" ht="14.4" x14ac:dyDescent="0.3"/>
    <row r="809" ht="31.95" customHeight="1"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31.95" customHeight="1"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31.95" customHeight="1" x14ac:dyDescent="0.3"/>
    <row r="870" ht="14.4" x14ac:dyDescent="0.3"/>
    <row r="871" ht="14.4" x14ac:dyDescent="0.3"/>
    <row r="872" ht="14.4" x14ac:dyDescent="0.3"/>
    <row r="873" ht="14.4" x14ac:dyDescent="0.3"/>
    <row r="874" ht="31.95" customHeight="1" x14ac:dyDescent="0.3"/>
    <row r="875" ht="14.4" x14ac:dyDescent="0.3"/>
    <row r="876" ht="14.4" x14ac:dyDescent="0.3"/>
    <row r="877" ht="14.4" x14ac:dyDescent="0.3"/>
    <row r="878" ht="14.4" x14ac:dyDescent="0.3"/>
    <row r="879" ht="31.95" customHeight="1" x14ac:dyDescent="0.3"/>
    <row r="880" ht="14.4" x14ac:dyDescent="0.3"/>
    <row r="881" ht="14.4" x14ac:dyDescent="0.3"/>
    <row r="882" ht="14.4" x14ac:dyDescent="0.3"/>
    <row r="883" ht="14.4" x14ac:dyDescent="0.3"/>
    <row r="884" ht="31.95" customHeight="1" x14ac:dyDescent="0.3"/>
    <row r="885" ht="14.4" x14ac:dyDescent="0.3"/>
    <row r="886" ht="14.4" x14ac:dyDescent="0.3"/>
    <row r="887" ht="14.4" x14ac:dyDescent="0.3"/>
    <row r="888" ht="14.4" x14ac:dyDescent="0.3"/>
    <row r="889" ht="31.95" customHeight="1" x14ac:dyDescent="0.3"/>
    <row r="890" ht="14.4" x14ac:dyDescent="0.3"/>
    <row r="891" ht="14.4" x14ac:dyDescent="0.3"/>
    <row r="892" ht="14.4" x14ac:dyDescent="0.3"/>
    <row r="893" ht="14.4" x14ac:dyDescent="0.3"/>
    <row r="894" ht="31.95" customHeight="1" x14ac:dyDescent="0.3"/>
    <row r="895" ht="14.4" x14ac:dyDescent="0.3"/>
    <row r="896" ht="14.4" x14ac:dyDescent="0.3"/>
    <row r="897" ht="14.4" x14ac:dyDescent="0.3"/>
    <row r="898" ht="14.4" x14ac:dyDescent="0.3"/>
    <row r="899" ht="31.95" customHeight="1" x14ac:dyDescent="0.3"/>
    <row r="900" ht="14.4" x14ac:dyDescent="0.3"/>
    <row r="901" ht="14.4" x14ac:dyDescent="0.3"/>
    <row r="902" ht="14.4" x14ac:dyDescent="0.3"/>
    <row r="903" ht="14.4" x14ac:dyDescent="0.3"/>
    <row r="904" ht="31.95" customHeight="1" x14ac:dyDescent="0.3"/>
    <row r="905" ht="14.4" x14ac:dyDescent="0.3"/>
    <row r="906" ht="14.4" x14ac:dyDescent="0.3"/>
    <row r="907" ht="14.4" x14ac:dyDescent="0.3"/>
    <row r="908" ht="14.4" x14ac:dyDescent="0.3"/>
    <row r="909" ht="31.2" customHeight="1" x14ac:dyDescent="0.3"/>
    <row r="910" ht="14.4" x14ac:dyDescent="0.3"/>
    <row r="911" ht="14.4" x14ac:dyDescent="0.3"/>
    <row r="912" ht="14.4" x14ac:dyDescent="0.3"/>
    <row r="913" ht="14.4" x14ac:dyDescent="0.3"/>
    <row r="914" ht="31.95" customHeight="1" x14ac:dyDescent="0.3"/>
    <row r="915" ht="14.4" x14ac:dyDescent="0.3"/>
    <row r="916" ht="14.4" x14ac:dyDescent="0.3"/>
    <row r="917" ht="14.4" x14ac:dyDescent="0.3"/>
    <row r="918" ht="14.4" x14ac:dyDescent="0.3"/>
    <row r="919" ht="31.95" customHeight="1" x14ac:dyDescent="0.3"/>
    <row r="920" ht="14.4" x14ac:dyDescent="0.3"/>
    <row r="921" ht="14.4" x14ac:dyDescent="0.3"/>
    <row r="922" ht="14.4" x14ac:dyDescent="0.3"/>
    <row r="923" ht="14.4" x14ac:dyDescent="0.3"/>
    <row r="924" ht="31.95" customHeight="1" x14ac:dyDescent="0.3"/>
    <row r="925" ht="14.4" x14ac:dyDescent="0.3"/>
    <row r="926" ht="14.4" x14ac:dyDescent="0.3"/>
    <row r="927" ht="14.4" x14ac:dyDescent="0.3"/>
    <row r="928" ht="14.4" x14ac:dyDescent="0.3"/>
    <row r="929" ht="31.95" customHeight="1" x14ac:dyDescent="0.3"/>
    <row r="930" ht="14.4" x14ac:dyDescent="0.3"/>
    <row r="931" ht="14.4" x14ac:dyDescent="0.3"/>
    <row r="932" ht="14.4" x14ac:dyDescent="0.3"/>
    <row r="933" ht="14.4" x14ac:dyDescent="0.3"/>
    <row r="934" ht="31.95" customHeight="1" x14ac:dyDescent="0.3"/>
    <row r="935" ht="14.4" x14ac:dyDescent="0.3"/>
    <row r="936" ht="14.4" x14ac:dyDescent="0.3"/>
    <row r="937" ht="14.4" x14ac:dyDescent="0.3"/>
    <row r="938" ht="14.4" x14ac:dyDescent="0.3"/>
    <row r="939" ht="31.95" customHeight="1"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sheetData>
  <mergeCells count="124">
    <mergeCell ref="A115:A119"/>
    <mergeCell ref="C115:C119"/>
    <mergeCell ref="E115:E119"/>
    <mergeCell ref="F115:F119"/>
    <mergeCell ref="A1:A3"/>
    <mergeCell ref="E1:G2"/>
    <mergeCell ref="H1:L2"/>
    <mergeCell ref="M1:AU1"/>
    <mergeCell ref="Y2:Z2"/>
    <mergeCell ref="AA2:AF2"/>
    <mergeCell ref="AV1:BE2"/>
    <mergeCell ref="N2:R2"/>
    <mergeCell ref="S2:X2"/>
    <mergeCell ref="AK2:AU2"/>
    <mergeCell ref="AG2:AH2"/>
    <mergeCell ref="AI2:AJ2"/>
    <mergeCell ref="A20:A24"/>
    <mergeCell ref="B20:B24"/>
    <mergeCell ref="C20:C24"/>
    <mergeCell ref="E20:E24"/>
    <mergeCell ref="F20:F24"/>
    <mergeCell ref="B5:B14"/>
    <mergeCell ref="C5:C14"/>
    <mergeCell ref="E5:E14"/>
    <mergeCell ref="F5:F14"/>
    <mergeCell ref="A5:A19"/>
    <mergeCell ref="B15:B19"/>
    <mergeCell ref="C15:C19"/>
    <mergeCell ref="E15:E19"/>
    <mergeCell ref="F15:F19"/>
    <mergeCell ref="F40:F44"/>
    <mergeCell ref="B45:B49"/>
    <mergeCell ref="C45:C49"/>
    <mergeCell ref="E45:E49"/>
    <mergeCell ref="F45:F49"/>
    <mergeCell ref="A25:A94"/>
    <mergeCell ref="B25:B29"/>
    <mergeCell ref="C25:C29"/>
    <mergeCell ref="E25:E29"/>
    <mergeCell ref="F25:F29"/>
    <mergeCell ref="B30:B34"/>
    <mergeCell ref="C30:C34"/>
    <mergeCell ref="E30:E34"/>
    <mergeCell ref="F30:F34"/>
    <mergeCell ref="B35:B39"/>
    <mergeCell ref="C35:C39"/>
    <mergeCell ref="E35:E39"/>
    <mergeCell ref="F35:F39"/>
    <mergeCell ref="B40:B44"/>
    <mergeCell ref="C40:C44"/>
    <mergeCell ref="E40:E44"/>
    <mergeCell ref="B60:B64"/>
    <mergeCell ref="C60:C64"/>
    <mergeCell ref="E60:E64"/>
    <mergeCell ref="F60:F64"/>
    <mergeCell ref="B65:B69"/>
    <mergeCell ref="C65:C69"/>
    <mergeCell ref="E65:E69"/>
    <mergeCell ref="F65:F69"/>
    <mergeCell ref="B50:B54"/>
    <mergeCell ref="C50:C54"/>
    <mergeCell ref="E50:E54"/>
    <mergeCell ref="F50:F54"/>
    <mergeCell ref="B55:B59"/>
    <mergeCell ref="C55:C59"/>
    <mergeCell ref="E55:E59"/>
    <mergeCell ref="F55:F59"/>
    <mergeCell ref="B80:B84"/>
    <mergeCell ref="C80:C84"/>
    <mergeCell ref="E80:E84"/>
    <mergeCell ref="F80:F84"/>
    <mergeCell ref="B85:B89"/>
    <mergeCell ref="C85:C89"/>
    <mergeCell ref="E85:E89"/>
    <mergeCell ref="F85:F89"/>
    <mergeCell ref="B70:B74"/>
    <mergeCell ref="C70:C74"/>
    <mergeCell ref="E70:E74"/>
    <mergeCell ref="F70:F74"/>
    <mergeCell ref="B75:B79"/>
    <mergeCell ref="C75:C79"/>
    <mergeCell ref="E75:E79"/>
    <mergeCell ref="F75:F79"/>
    <mergeCell ref="A100:A104"/>
    <mergeCell ref="B100:B104"/>
    <mergeCell ref="C100:C104"/>
    <mergeCell ref="E100:E104"/>
    <mergeCell ref="F100:F104"/>
    <mergeCell ref="B90:B94"/>
    <mergeCell ref="C90:C94"/>
    <mergeCell ref="E90:E94"/>
    <mergeCell ref="F90:F94"/>
    <mergeCell ref="A95:A99"/>
    <mergeCell ref="B95:B99"/>
    <mergeCell ref="C95:C99"/>
    <mergeCell ref="E95:E99"/>
    <mergeCell ref="F95:F99"/>
    <mergeCell ref="A110:A114"/>
    <mergeCell ref="B110:B114"/>
    <mergeCell ref="C110:C114"/>
    <mergeCell ref="E110:E114"/>
    <mergeCell ref="F110:F114"/>
    <mergeCell ref="A105:A109"/>
    <mergeCell ref="B105:B109"/>
    <mergeCell ref="C105:C109"/>
    <mergeCell ref="E105:E109"/>
    <mergeCell ref="F105:F109"/>
    <mergeCell ref="E135:E139"/>
    <mergeCell ref="F135:F139"/>
    <mergeCell ref="A135:C139"/>
    <mergeCell ref="A140:F140"/>
    <mergeCell ref="A120:A134"/>
    <mergeCell ref="B120:B124"/>
    <mergeCell ref="C120:C124"/>
    <mergeCell ref="E120:E124"/>
    <mergeCell ref="F120:F124"/>
    <mergeCell ref="B125:B129"/>
    <mergeCell ref="C125:C129"/>
    <mergeCell ref="E125:E129"/>
    <mergeCell ref="F125:F129"/>
    <mergeCell ref="B130:B134"/>
    <mergeCell ref="C130:C134"/>
    <mergeCell ref="E130:E134"/>
    <mergeCell ref="F130:F134"/>
  </mergeCells>
  <conditionalFormatting sqref="M5:M134">
    <cfRule type="expression" dxfId="2" priority="5">
      <formula>M5&lt;&gt;SUM(Y5:Z5)</formula>
    </cfRule>
    <cfRule type="expression" dxfId="1" priority="6">
      <formula>M5&lt;&gt;SUM(N5:R5)</formula>
    </cfRule>
    <cfRule type="expression" dxfId="0" priority="7">
      <formula>M5&lt;&gt;SUM(S5:X5)</formula>
    </cfRule>
  </conditionalFormatting>
  <conditionalFormatting sqref="M135:M139">
    <cfRule type="expression" dxfId="5" priority="1">
      <formula>M135&lt;&gt;SUM(Y135:Z135)</formula>
    </cfRule>
    <cfRule type="expression" dxfId="4" priority="2">
      <formula>M135&lt;&gt;SUM(N135:R135)</formula>
    </cfRule>
    <cfRule type="expression" dxfId="3" priority="4">
      <formula>M135&lt;&gt;SUM(S135:X135)</formula>
    </cfRule>
  </conditionalFormatting>
  <dataValidations count="3">
    <dataValidation type="whole" allowBlank="1" showInputMessage="1" showErrorMessage="1" sqref="AN5:AP5 AN10:AP10 AN15:AP15 AN20:AP20 AN25:AP25 AN30:AP30 AN35:AP35 AN40:AP40 AN45:AP45 AN50:AP50 AN55:AP55 AN60:AP60 AN65:AP65 AN70:AP70 AN75:AP75 AN80:AP80 AN85:AP85 AN90:AP90 AN95:AP95 AN100:AP100 AN105:AP105 AN110:AP110 AN120:AP120 AN125:AP125 AN130:AP130 AN115:AP115" xr:uid="{00000000-0002-0000-0400-000000000000}">
      <formula1>0</formula1>
      <formula2>100000000</formula2>
    </dataValidation>
    <dataValidation type="whole" allowBlank="1" showInputMessage="1" showErrorMessage="1" sqref="AQ14:AU14 AQ9:AU9 AQ19:AU19 AQ24:AU24 AQ29:AU29 AQ34:AU34 AQ39:AU39 AQ44:AU44 AQ49:AU49 AQ54:AU54 AQ59:AU59 AQ64:AU64 AQ69:AU69 AQ74:AU74 AQ79:AU79 AQ84:AU84 AQ89:AU89 AQ94:AU94 AQ99:AU99 AQ104:AU104 AQ109:AU109 AQ134:AU134 AQ124:AU124 AQ129:AU129 AQ114:AU114 AQ119:AU119" xr:uid="{00000000-0002-0000-0400-000001000000}">
      <formula1>0</formula1>
      <formula2>1000000000</formula2>
    </dataValidation>
    <dataValidation type="list" allowBlank="1" sqref="C5 C15:C18 C20:C23 C25:C28 C30:C33 C35:C38 C40:C43 C45:C48 C50:C53 C55:C58 C60:C63 C65:C68 C70:C73 C75:C78 C80:C83 C85:C88 C90:C93 C95:C98 C100:C103 C105:C108 C110:C113 C120:C123 C125:C128 C130:C133" xr:uid="{00000000-0002-0000-0400-000002000000}">
      <formula1>INDIRECT("Таблица1[ЄДРПОУ]")</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Комунальні по МПД</vt:lpstr>
      <vt:lpstr>Комунальні по юр. особам</vt:lpstr>
      <vt:lpstr>Комунальні по областях</vt:lpstr>
      <vt:lpstr>Комунальні по Україні</vt:lpstr>
      <vt:lpstr>Дозування</vt:lpstr>
      <vt:lpstr>Приватні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v.havryliuk</dc:creator>
  <cp:lastModifiedBy>Вікторія Гаврилюк</cp:lastModifiedBy>
  <dcterms:created xsi:type="dcterms:W3CDTF">2023-07-20T10:12:36Z</dcterms:created>
  <dcterms:modified xsi:type="dcterms:W3CDTF">2023-08-15T06:51:05Z</dcterms:modified>
</cp:coreProperties>
</file>