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ЭтаКнига" defaultThemeVersion="124226"/>
  <bookViews>
    <workbookView xWindow="9480" yWindow="120" windowWidth="10815" windowHeight="7185" tabRatio="857"/>
  </bookViews>
  <sheets>
    <sheet name="01.02.2017" sheetId="1" r:id="rId1"/>
  </sheets>
  <definedNames>
    <definedName name="_xlnm.Print_Titles" localSheetId="0">'01.02.2017'!$1:$1</definedName>
    <definedName name="_xlnm.Print_Area" localSheetId="0">'01.02.2017'!$A$1:$AB$629</definedName>
    <definedName name="сам">#REF!</definedName>
  </definedNames>
  <calcPr calcId="145621"/>
</workbook>
</file>

<file path=xl/calcChain.xml><?xml version="1.0" encoding="utf-8"?>
<calcChain xmlns="http://schemas.openxmlformats.org/spreadsheetml/2006/main">
  <c r="R263" i="1" l="1"/>
  <c r="O263" i="1"/>
  <c r="N263" i="1"/>
  <c r="J263" i="1"/>
  <c r="R259" i="1"/>
  <c r="W105" i="1" l="1"/>
  <c r="V105" i="1"/>
  <c r="U105" i="1"/>
  <c r="W595" i="1" l="1"/>
  <c r="V595" i="1"/>
  <c r="U595" i="1"/>
  <c r="T595" i="1"/>
  <c r="S595" i="1"/>
  <c r="R595" i="1"/>
  <c r="Q595" i="1"/>
  <c r="P595" i="1"/>
  <c r="O595" i="1"/>
  <c r="N595" i="1"/>
  <c r="M595" i="1"/>
  <c r="L595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J595" i="1" l="1"/>
  <c r="J592" i="1"/>
  <c r="I621" i="1" l="1"/>
  <c r="H621" i="1"/>
  <c r="G621" i="1"/>
  <c r="I620" i="1"/>
  <c r="H620" i="1"/>
  <c r="G620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I619" i="1"/>
  <c r="H619" i="1"/>
  <c r="G619" i="1"/>
  <c r="F618" i="1"/>
  <c r="F617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I616" i="1"/>
  <c r="H616" i="1"/>
  <c r="G616" i="1"/>
  <c r="F615" i="1"/>
  <c r="F614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I613" i="1"/>
  <c r="H613" i="1"/>
  <c r="G613" i="1"/>
  <c r="F612" i="1"/>
  <c r="F611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I610" i="1"/>
  <c r="H610" i="1"/>
  <c r="G610" i="1"/>
  <c r="F609" i="1"/>
  <c r="F608" i="1"/>
  <c r="I606" i="1"/>
  <c r="H606" i="1"/>
  <c r="G606" i="1"/>
  <c r="I605" i="1"/>
  <c r="H605" i="1"/>
  <c r="G605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I604" i="1"/>
  <c r="H604" i="1"/>
  <c r="G604" i="1"/>
  <c r="F603" i="1"/>
  <c r="F602" i="1"/>
  <c r="I600" i="1"/>
  <c r="H600" i="1"/>
  <c r="G600" i="1"/>
  <c r="I599" i="1"/>
  <c r="H599" i="1"/>
  <c r="G599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I598" i="1"/>
  <c r="H598" i="1"/>
  <c r="G598" i="1"/>
  <c r="F597" i="1"/>
  <c r="F596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I589" i="1"/>
  <c r="H589" i="1"/>
  <c r="G589" i="1"/>
  <c r="F588" i="1"/>
  <c r="F587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I586" i="1"/>
  <c r="H586" i="1"/>
  <c r="G586" i="1"/>
  <c r="F585" i="1"/>
  <c r="F584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I583" i="1"/>
  <c r="H583" i="1"/>
  <c r="G583" i="1"/>
  <c r="F582" i="1"/>
  <c r="F581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I580" i="1"/>
  <c r="H580" i="1"/>
  <c r="G580" i="1"/>
  <c r="F579" i="1"/>
  <c r="F578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I577" i="1"/>
  <c r="H577" i="1"/>
  <c r="G577" i="1"/>
  <c r="F576" i="1"/>
  <c r="F575" i="1"/>
  <c r="I573" i="1"/>
  <c r="H573" i="1"/>
  <c r="G573" i="1"/>
  <c r="I572" i="1"/>
  <c r="H572" i="1"/>
  <c r="G572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I571" i="1"/>
  <c r="H571" i="1"/>
  <c r="G571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I568" i="1"/>
  <c r="H568" i="1"/>
  <c r="G568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I565" i="1"/>
  <c r="H565" i="1"/>
  <c r="G565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I562" i="1"/>
  <c r="H562" i="1"/>
  <c r="G562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I559" i="1"/>
  <c r="H559" i="1"/>
  <c r="G559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I556" i="1"/>
  <c r="H556" i="1"/>
  <c r="G556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I553" i="1"/>
  <c r="H553" i="1"/>
  <c r="G553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I550" i="1"/>
  <c r="H550" i="1"/>
  <c r="G550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I547" i="1"/>
  <c r="H547" i="1"/>
  <c r="G547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I544" i="1"/>
  <c r="H544" i="1"/>
  <c r="G544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I541" i="1"/>
  <c r="H541" i="1"/>
  <c r="G541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I538" i="1"/>
  <c r="H538" i="1"/>
  <c r="G538" i="1"/>
  <c r="I534" i="1"/>
  <c r="H534" i="1"/>
  <c r="G534" i="1"/>
  <c r="I533" i="1"/>
  <c r="H533" i="1"/>
  <c r="G533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I532" i="1"/>
  <c r="H532" i="1"/>
  <c r="G532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I529" i="1"/>
  <c r="H529" i="1"/>
  <c r="G529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I526" i="1"/>
  <c r="H526" i="1"/>
  <c r="G526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I523" i="1"/>
  <c r="H523" i="1"/>
  <c r="G523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I520" i="1"/>
  <c r="H520" i="1"/>
  <c r="G520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I517" i="1"/>
  <c r="H517" i="1"/>
  <c r="G517" i="1"/>
  <c r="I513" i="1"/>
  <c r="H513" i="1"/>
  <c r="G513" i="1"/>
  <c r="I512" i="1"/>
  <c r="H512" i="1"/>
  <c r="G512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I511" i="1"/>
  <c r="H511" i="1"/>
  <c r="G511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I508" i="1"/>
  <c r="H508" i="1"/>
  <c r="G508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I505" i="1"/>
  <c r="H505" i="1"/>
  <c r="G505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I502" i="1"/>
  <c r="H502" i="1"/>
  <c r="G502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I499" i="1"/>
  <c r="H499" i="1"/>
  <c r="G499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I496" i="1"/>
  <c r="H496" i="1"/>
  <c r="G496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I493" i="1"/>
  <c r="H493" i="1"/>
  <c r="G493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I490" i="1"/>
  <c r="H490" i="1"/>
  <c r="G490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I487" i="1"/>
  <c r="H487" i="1"/>
  <c r="G487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I484" i="1"/>
  <c r="H484" i="1"/>
  <c r="G484" i="1"/>
  <c r="I480" i="1"/>
  <c r="H480" i="1"/>
  <c r="G480" i="1"/>
  <c r="I479" i="1"/>
  <c r="H479" i="1"/>
  <c r="G479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I478" i="1"/>
  <c r="H478" i="1"/>
  <c r="G478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H475" i="1"/>
  <c r="G475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I472" i="1"/>
  <c r="H472" i="1"/>
  <c r="G472" i="1"/>
  <c r="I468" i="1"/>
  <c r="H468" i="1"/>
  <c r="G468" i="1"/>
  <c r="I467" i="1"/>
  <c r="H467" i="1"/>
  <c r="G467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I466" i="1"/>
  <c r="H466" i="1"/>
  <c r="G466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I463" i="1"/>
  <c r="H463" i="1"/>
  <c r="G463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I460" i="1"/>
  <c r="H460" i="1"/>
  <c r="G460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I457" i="1"/>
  <c r="H457" i="1"/>
  <c r="G457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I454" i="1"/>
  <c r="H454" i="1"/>
  <c r="G454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I451" i="1"/>
  <c r="H451" i="1"/>
  <c r="G451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I448" i="1"/>
  <c r="H448" i="1"/>
  <c r="G448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I445" i="1"/>
  <c r="H445" i="1"/>
  <c r="G445" i="1"/>
  <c r="I441" i="1"/>
  <c r="H441" i="1"/>
  <c r="G441" i="1"/>
  <c r="I440" i="1"/>
  <c r="H440" i="1"/>
  <c r="G440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I439" i="1"/>
  <c r="H439" i="1"/>
  <c r="G439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I436" i="1"/>
  <c r="H436" i="1"/>
  <c r="G436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I433" i="1"/>
  <c r="H433" i="1"/>
  <c r="G433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I430" i="1"/>
  <c r="H430" i="1"/>
  <c r="G430" i="1"/>
  <c r="I426" i="1"/>
  <c r="H426" i="1"/>
  <c r="G426" i="1"/>
  <c r="I425" i="1"/>
  <c r="H425" i="1"/>
  <c r="G425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I424" i="1"/>
  <c r="H424" i="1"/>
  <c r="G424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I421" i="1"/>
  <c r="H421" i="1"/>
  <c r="G421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I418" i="1"/>
  <c r="H418" i="1"/>
  <c r="G418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I415" i="1"/>
  <c r="H415" i="1"/>
  <c r="G415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I412" i="1"/>
  <c r="H412" i="1"/>
  <c r="G412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I409" i="1"/>
  <c r="H409" i="1"/>
  <c r="G409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I406" i="1"/>
  <c r="H406" i="1"/>
  <c r="G406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I403" i="1"/>
  <c r="H403" i="1"/>
  <c r="G403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I400" i="1"/>
  <c r="H400" i="1"/>
  <c r="G400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I397" i="1"/>
  <c r="H397" i="1"/>
  <c r="G397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I394" i="1"/>
  <c r="H394" i="1"/>
  <c r="G394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I391" i="1"/>
  <c r="H391" i="1"/>
  <c r="G391" i="1"/>
  <c r="I387" i="1"/>
  <c r="H387" i="1"/>
  <c r="G387" i="1"/>
  <c r="I386" i="1"/>
  <c r="H386" i="1"/>
  <c r="G386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I385" i="1"/>
  <c r="H385" i="1"/>
  <c r="G385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I382" i="1"/>
  <c r="H382" i="1"/>
  <c r="G382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I379" i="1"/>
  <c r="H379" i="1"/>
  <c r="G379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I376" i="1"/>
  <c r="H376" i="1"/>
  <c r="G376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I373" i="1"/>
  <c r="H373" i="1"/>
  <c r="G373" i="1"/>
  <c r="F372" i="1"/>
  <c r="F371" i="1"/>
  <c r="I369" i="1"/>
  <c r="H369" i="1"/>
  <c r="G369" i="1"/>
  <c r="I368" i="1"/>
  <c r="H368" i="1"/>
  <c r="G368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I367" i="1"/>
  <c r="H367" i="1"/>
  <c r="G367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I364" i="1"/>
  <c r="H364" i="1"/>
  <c r="G364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I361" i="1"/>
  <c r="H361" i="1"/>
  <c r="G361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I358" i="1"/>
  <c r="H358" i="1"/>
  <c r="G358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I355" i="1"/>
  <c r="H355" i="1"/>
  <c r="G355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I352" i="1"/>
  <c r="H352" i="1"/>
  <c r="G352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I349" i="1"/>
  <c r="H349" i="1"/>
  <c r="G349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I346" i="1"/>
  <c r="H346" i="1"/>
  <c r="G346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I343" i="1"/>
  <c r="H343" i="1"/>
  <c r="G343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I340" i="1"/>
  <c r="H340" i="1"/>
  <c r="G340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I337" i="1"/>
  <c r="H337" i="1"/>
  <c r="G337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I334" i="1"/>
  <c r="H334" i="1"/>
  <c r="G334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I331" i="1"/>
  <c r="H331" i="1"/>
  <c r="G331" i="1"/>
  <c r="I327" i="1"/>
  <c r="H327" i="1"/>
  <c r="G327" i="1"/>
  <c r="I326" i="1"/>
  <c r="H326" i="1"/>
  <c r="G326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I325" i="1"/>
  <c r="H325" i="1"/>
  <c r="G325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I322" i="1"/>
  <c r="H322" i="1"/>
  <c r="G322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I319" i="1"/>
  <c r="H319" i="1"/>
  <c r="G319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I316" i="1"/>
  <c r="H316" i="1"/>
  <c r="G316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I313" i="1"/>
  <c r="H313" i="1"/>
  <c r="G313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I310" i="1"/>
  <c r="H310" i="1"/>
  <c r="G310" i="1"/>
  <c r="I306" i="1"/>
  <c r="H306" i="1"/>
  <c r="G306" i="1"/>
  <c r="I305" i="1"/>
  <c r="H305" i="1"/>
  <c r="G305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I304" i="1"/>
  <c r="H304" i="1"/>
  <c r="G304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I301" i="1"/>
  <c r="H301" i="1"/>
  <c r="G301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I298" i="1"/>
  <c r="H298" i="1"/>
  <c r="G298" i="1"/>
  <c r="I294" i="1"/>
  <c r="H294" i="1"/>
  <c r="G294" i="1"/>
  <c r="I293" i="1"/>
  <c r="H293" i="1"/>
  <c r="G293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I292" i="1"/>
  <c r="H292" i="1"/>
  <c r="G292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I289" i="1"/>
  <c r="H289" i="1"/>
  <c r="G289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I286" i="1"/>
  <c r="H286" i="1"/>
  <c r="G286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I283" i="1"/>
  <c r="H283" i="1"/>
  <c r="G283" i="1"/>
  <c r="I279" i="1"/>
  <c r="H279" i="1"/>
  <c r="G279" i="1"/>
  <c r="I278" i="1"/>
  <c r="H278" i="1"/>
  <c r="G278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I277" i="1"/>
  <c r="H277" i="1"/>
  <c r="G277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I274" i="1"/>
  <c r="H274" i="1"/>
  <c r="G274" i="1"/>
  <c r="I270" i="1"/>
  <c r="H270" i="1"/>
  <c r="G270" i="1"/>
  <c r="I269" i="1"/>
  <c r="H269" i="1"/>
  <c r="G269" i="1"/>
  <c r="I268" i="1"/>
  <c r="H268" i="1"/>
  <c r="G268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I267" i="1"/>
  <c r="H267" i="1"/>
  <c r="G267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I264" i="1"/>
  <c r="H264" i="1"/>
  <c r="G264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I260" i="1"/>
  <c r="H260" i="1"/>
  <c r="G260" i="1"/>
  <c r="HR255" i="1"/>
  <c r="I255" i="1"/>
  <c r="H255" i="1"/>
  <c r="G255" i="1"/>
  <c r="I254" i="1"/>
  <c r="H254" i="1"/>
  <c r="G254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I253" i="1"/>
  <c r="H253" i="1"/>
  <c r="G253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I250" i="1"/>
  <c r="H250" i="1"/>
  <c r="G250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I247" i="1"/>
  <c r="H247" i="1"/>
  <c r="G247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I244" i="1"/>
  <c r="H244" i="1"/>
  <c r="G244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I241" i="1"/>
  <c r="H241" i="1"/>
  <c r="G241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I238" i="1"/>
  <c r="H238" i="1"/>
  <c r="G238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I235" i="1"/>
  <c r="H235" i="1"/>
  <c r="G235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I232" i="1"/>
  <c r="H232" i="1"/>
  <c r="G232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I229" i="1"/>
  <c r="H229" i="1"/>
  <c r="G229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I226" i="1"/>
  <c r="H226" i="1"/>
  <c r="G226" i="1"/>
  <c r="I222" i="1"/>
  <c r="H222" i="1"/>
  <c r="G222" i="1"/>
  <c r="I221" i="1"/>
  <c r="H221" i="1"/>
  <c r="G221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I220" i="1"/>
  <c r="H220" i="1"/>
  <c r="G220" i="1"/>
  <c r="F219" i="1"/>
  <c r="F218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I217" i="1"/>
  <c r="H217" i="1"/>
  <c r="G217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I214" i="1"/>
  <c r="H214" i="1"/>
  <c r="G214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I211" i="1"/>
  <c r="H211" i="1"/>
  <c r="G211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I208" i="1"/>
  <c r="H208" i="1"/>
  <c r="G208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I205" i="1"/>
  <c r="H205" i="1"/>
  <c r="G205" i="1"/>
  <c r="I201" i="1"/>
  <c r="H201" i="1"/>
  <c r="G201" i="1"/>
  <c r="I200" i="1"/>
  <c r="H200" i="1"/>
  <c r="G200" i="1"/>
  <c r="W199" i="1"/>
  <c r="V199" i="1"/>
  <c r="U199" i="1"/>
  <c r="T199" i="1"/>
  <c r="S199" i="1"/>
  <c r="R199" i="1"/>
  <c r="Q199" i="1"/>
  <c r="P199" i="1"/>
  <c r="O199" i="1"/>
  <c r="N199" i="1"/>
  <c r="M199" i="1"/>
  <c r="I199" i="1"/>
  <c r="H199" i="1"/>
  <c r="G199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I196" i="1"/>
  <c r="H196" i="1"/>
  <c r="G196" i="1"/>
  <c r="I192" i="1"/>
  <c r="H192" i="1"/>
  <c r="G192" i="1"/>
  <c r="I191" i="1"/>
  <c r="I193" i="1" s="1"/>
  <c r="H191" i="1"/>
  <c r="G191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I190" i="1"/>
  <c r="H190" i="1"/>
  <c r="G190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I187" i="1"/>
  <c r="H187" i="1"/>
  <c r="G187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I184" i="1"/>
  <c r="H184" i="1"/>
  <c r="G184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I181" i="1"/>
  <c r="H181" i="1"/>
  <c r="G181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I178" i="1"/>
  <c r="H178" i="1"/>
  <c r="G178" i="1"/>
  <c r="I174" i="1"/>
  <c r="H174" i="1"/>
  <c r="G174" i="1"/>
  <c r="I173" i="1"/>
  <c r="H173" i="1"/>
  <c r="G173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I172" i="1"/>
  <c r="H172" i="1"/>
  <c r="G172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I169" i="1"/>
  <c r="H169" i="1"/>
  <c r="G169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I166" i="1"/>
  <c r="H166" i="1"/>
  <c r="G166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I163" i="1"/>
  <c r="H163" i="1"/>
  <c r="G163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I160" i="1"/>
  <c r="H160" i="1"/>
  <c r="G160" i="1"/>
  <c r="F157" i="1"/>
  <c r="I156" i="1"/>
  <c r="H156" i="1"/>
  <c r="G156" i="1"/>
  <c r="I155" i="1"/>
  <c r="H155" i="1"/>
  <c r="G155" i="1"/>
  <c r="I154" i="1"/>
  <c r="H154" i="1"/>
  <c r="G154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I153" i="1"/>
  <c r="H153" i="1"/>
  <c r="G153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I150" i="1"/>
  <c r="H150" i="1"/>
  <c r="G150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I147" i="1"/>
  <c r="H147" i="1"/>
  <c r="G147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I144" i="1"/>
  <c r="H144" i="1"/>
  <c r="G144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I141" i="1"/>
  <c r="H141" i="1"/>
  <c r="G141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I138" i="1"/>
  <c r="H138" i="1"/>
  <c r="G138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I135" i="1"/>
  <c r="H135" i="1"/>
  <c r="G135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I132" i="1"/>
  <c r="H132" i="1"/>
  <c r="G132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I129" i="1"/>
  <c r="H129" i="1"/>
  <c r="G129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I126" i="1"/>
  <c r="H126" i="1"/>
  <c r="G126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I123" i="1"/>
  <c r="H123" i="1"/>
  <c r="G123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I120" i="1"/>
  <c r="H120" i="1"/>
  <c r="G120" i="1"/>
  <c r="F119" i="1"/>
  <c r="F118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I117" i="1"/>
  <c r="H117" i="1"/>
  <c r="G117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I114" i="1"/>
  <c r="H114" i="1"/>
  <c r="G114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I111" i="1"/>
  <c r="H111" i="1"/>
  <c r="G111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I108" i="1"/>
  <c r="H108" i="1"/>
  <c r="G108" i="1"/>
  <c r="T105" i="1"/>
  <c r="S105" i="1"/>
  <c r="R105" i="1"/>
  <c r="Q105" i="1"/>
  <c r="P105" i="1"/>
  <c r="O105" i="1"/>
  <c r="N105" i="1"/>
  <c r="M105" i="1"/>
  <c r="L105" i="1"/>
  <c r="I105" i="1"/>
  <c r="H105" i="1"/>
  <c r="G105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I102" i="1"/>
  <c r="H102" i="1"/>
  <c r="G102" i="1"/>
  <c r="W99" i="1"/>
  <c r="V99" i="1"/>
  <c r="U99" i="1"/>
  <c r="T99" i="1"/>
  <c r="S99" i="1"/>
  <c r="R99" i="1"/>
  <c r="Q99" i="1"/>
  <c r="P99" i="1"/>
  <c r="O99" i="1"/>
  <c r="N99" i="1"/>
  <c r="M99" i="1"/>
  <c r="L99" i="1"/>
  <c r="I99" i="1"/>
  <c r="H99" i="1"/>
  <c r="G99" i="1"/>
  <c r="W96" i="1"/>
  <c r="V96" i="1"/>
  <c r="U96" i="1"/>
  <c r="T96" i="1"/>
  <c r="S96" i="1"/>
  <c r="R96" i="1"/>
  <c r="Q96" i="1"/>
  <c r="P96" i="1"/>
  <c r="O96" i="1"/>
  <c r="N96" i="1"/>
  <c r="M96" i="1"/>
  <c r="L96" i="1"/>
  <c r="I96" i="1"/>
  <c r="H96" i="1"/>
  <c r="G96" i="1"/>
  <c r="W93" i="1"/>
  <c r="V93" i="1"/>
  <c r="U93" i="1"/>
  <c r="T93" i="1"/>
  <c r="S93" i="1"/>
  <c r="R93" i="1"/>
  <c r="Q93" i="1"/>
  <c r="P93" i="1"/>
  <c r="O93" i="1"/>
  <c r="N93" i="1"/>
  <c r="M93" i="1"/>
  <c r="L93" i="1"/>
  <c r="I93" i="1"/>
  <c r="H93" i="1"/>
  <c r="G93" i="1"/>
  <c r="W90" i="1"/>
  <c r="V90" i="1"/>
  <c r="U90" i="1"/>
  <c r="T90" i="1"/>
  <c r="S90" i="1"/>
  <c r="R90" i="1"/>
  <c r="Q90" i="1"/>
  <c r="P90" i="1"/>
  <c r="O90" i="1"/>
  <c r="N90" i="1"/>
  <c r="M90" i="1"/>
  <c r="L90" i="1"/>
  <c r="I90" i="1"/>
  <c r="H90" i="1"/>
  <c r="G90" i="1"/>
  <c r="W87" i="1"/>
  <c r="V87" i="1"/>
  <c r="U87" i="1"/>
  <c r="T87" i="1"/>
  <c r="S87" i="1"/>
  <c r="R87" i="1"/>
  <c r="Q87" i="1"/>
  <c r="P87" i="1"/>
  <c r="O87" i="1"/>
  <c r="N87" i="1"/>
  <c r="M87" i="1"/>
  <c r="L87" i="1"/>
  <c r="I87" i="1"/>
  <c r="H87" i="1"/>
  <c r="G87" i="1"/>
  <c r="W84" i="1"/>
  <c r="V84" i="1"/>
  <c r="U84" i="1"/>
  <c r="T84" i="1"/>
  <c r="S84" i="1"/>
  <c r="R84" i="1"/>
  <c r="Q84" i="1"/>
  <c r="P84" i="1"/>
  <c r="O84" i="1"/>
  <c r="N84" i="1"/>
  <c r="M84" i="1"/>
  <c r="L84" i="1"/>
  <c r="I84" i="1"/>
  <c r="H84" i="1"/>
  <c r="G84" i="1"/>
  <c r="W81" i="1"/>
  <c r="V81" i="1"/>
  <c r="U81" i="1"/>
  <c r="T81" i="1"/>
  <c r="S81" i="1"/>
  <c r="R81" i="1"/>
  <c r="Q81" i="1"/>
  <c r="P81" i="1"/>
  <c r="O81" i="1"/>
  <c r="N81" i="1"/>
  <c r="M81" i="1"/>
  <c r="L81" i="1"/>
  <c r="I81" i="1"/>
  <c r="H81" i="1"/>
  <c r="G81" i="1"/>
  <c r="I76" i="1"/>
  <c r="H76" i="1"/>
  <c r="G76" i="1"/>
  <c r="I75" i="1"/>
  <c r="H75" i="1"/>
  <c r="G75" i="1"/>
  <c r="W74" i="1"/>
  <c r="V74" i="1"/>
  <c r="U74" i="1"/>
  <c r="T74" i="1"/>
  <c r="S74" i="1"/>
  <c r="R74" i="1"/>
  <c r="Q74" i="1"/>
  <c r="P74" i="1"/>
  <c r="O74" i="1"/>
  <c r="N74" i="1"/>
  <c r="M74" i="1"/>
  <c r="L74" i="1"/>
  <c r="I74" i="1"/>
  <c r="H74" i="1"/>
  <c r="G74" i="1"/>
  <c r="W71" i="1"/>
  <c r="V71" i="1"/>
  <c r="U71" i="1"/>
  <c r="T71" i="1"/>
  <c r="S71" i="1"/>
  <c r="R71" i="1"/>
  <c r="Q71" i="1"/>
  <c r="P71" i="1"/>
  <c r="O71" i="1"/>
  <c r="N71" i="1"/>
  <c r="M71" i="1"/>
  <c r="L71" i="1"/>
  <c r="I71" i="1"/>
  <c r="H71" i="1"/>
  <c r="G71" i="1"/>
  <c r="W68" i="1"/>
  <c r="V68" i="1"/>
  <c r="U68" i="1"/>
  <c r="T68" i="1"/>
  <c r="S68" i="1"/>
  <c r="R68" i="1"/>
  <c r="Q68" i="1"/>
  <c r="P68" i="1"/>
  <c r="O68" i="1"/>
  <c r="N68" i="1"/>
  <c r="M68" i="1"/>
  <c r="L68" i="1"/>
  <c r="I68" i="1"/>
  <c r="H68" i="1"/>
  <c r="G68" i="1"/>
  <c r="W65" i="1"/>
  <c r="V65" i="1"/>
  <c r="U65" i="1"/>
  <c r="T65" i="1"/>
  <c r="S65" i="1"/>
  <c r="R65" i="1"/>
  <c r="Q65" i="1"/>
  <c r="P65" i="1"/>
  <c r="O65" i="1"/>
  <c r="N65" i="1"/>
  <c r="M65" i="1"/>
  <c r="L65" i="1"/>
  <c r="I65" i="1"/>
  <c r="H65" i="1"/>
  <c r="G65" i="1"/>
  <c r="W62" i="1"/>
  <c r="V62" i="1"/>
  <c r="U62" i="1"/>
  <c r="T62" i="1"/>
  <c r="S62" i="1"/>
  <c r="R62" i="1"/>
  <c r="Q62" i="1"/>
  <c r="P62" i="1"/>
  <c r="O62" i="1"/>
  <c r="N62" i="1"/>
  <c r="M62" i="1"/>
  <c r="L62" i="1"/>
  <c r="I62" i="1"/>
  <c r="H62" i="1"/>
  <c r="G62" i="1"/>
  <c r="W59" i="1"/>
  <c r="V59" i="1"/>
  <c r="U59" i="1"/>
  <c r="T59" i="1"/>
  <c r="S59" i="1"/>
  <c r="R59" i="1"/>
  <c r="Q59" i="1"/>
  <c r="P59" i="1"/>
  <c r="O59" i="1"/>
  <c r="N59" i="1"/>
  <c r="M59" i="1"/>
  <c r="L59" i="1"/>
  <c r="I59" i="1"/>
  <c r="H59" i="1"/>
  <c r="G59" i="1"/>
  <c r="W56" i="1"/>
  <c r="V56" i="1"/>
  <c r="U56" i="1"/>
  <c r="T56" i="1"/>
  <c r="S56" i="1"/>
  <c r="R56" i="1"/>
  <c r="Q56" i="1"/>
  <c r="P56" i="1"/>
  <c r="O56" i="1"/>
  <c r="N56" i="1"/>
  <c r="M56" i="1"/>
  <c r="L56" i="1"/>
  <c r="I56" i="1"/>
  <c r="H56" i="1"/>
  <c r="G56" i="1"/>
  <c r="I52" i="1"/>
  <c r="H52" i="1"/>
  <c r="G52" i="1"/>
  <c r="I51" i="1"/>
  <c r="H51" i="1"/>
  <c r="G51" i="1"/>
  <c r="W50" i="1"/>
  <c r="V50" i="1"/>
  <c r="U50" i="1"/>
  <c r="T50" i="1"/>
  <c r="S50" i="1"/>
  <c r="R50" i="1"/>
  <c r="Q50" i="1"/>
  <c r="P50" i="1"/>
  <c r="O50" i="1"/>
  <c r="N50" i="1"/>
  <c r="M50" i="1"/>
  <c r="L50" i="1"/>
  <c r="I50" i="1"/>
  <c r="H50" i="1"/>
  <c r="G50" i="1"/>
  <c r="W47" i="1"/>
  <c r="V47" i="1"/>
  <c r="U47" i="1"/>
  <c r="T47" i="1"/>
  <c r="S47" i="1"/>
  <c r="R47" i="1"/>
  <c r="Q47" i="1"/>
  <c r="P47" i="1"/>
  <c r="O47" i="1"/>
  <c r="N47" i="1"/>
  <c r="M47" i="1"/>
  <c r="L47" i="1"/>
  <c r="I47" i="1"/>
  <c r="H47" i="1"/>
  <c r="G47" i="1"/>
  <c r="W44" i="1"/>
  <c r="V44" i="1"/>
  <c r="U44" i="1"/>
  <c r="T44" i="1"/>
  <c r="S44" i="1"/>
  <c r="R44" i="1"/>
  <c r="Q44" i="1"/>
  <c r="P44" i="1"/>
  <c r="O44" i="1"/>
  <c r="N44" i="1"/>
  <c r="M44" i="1"/>
  <c r="L44" i="1"/>
  <c r="I44" i="1"/>
  <c r="H44" i="1"/>
  <c r="G44" i="1"/>
  <c r="W41" i="1"/>
  <c r="V41" i="1"/>
  <c r="U41" i="1"/>
  <c r="T41" i="1"/>
  <c r="S41" i="1"/>
  <c r="R41" i="1"/>
  <c r="Q41" i="1"/>
  <c r="P41" i="1"/>
  <c r="O41" i="1"/>
  <c r="N41" i="1"/>
  <c r="M41" i="1"/>
  <c r="L41" i="1"/>
  <c r="I41" i="1"/>
  <c r="H41" i="1"/>
  <c r="G41" i="1"/>
  <c r="W38" i="1"/>
  <c r="V38" i="1"/>
  <c r="U38" i="1"/>
  <c r="T38" i="1"/>
  <c r="S38" i="1"/>
  <c r="R38" i="1"/>
  <c r="Q38" i="1"/>
  <c r="P38" i="1"/>
  <c r="O38" i="1"/>
  <c r="N38" i="1"/>
  <c r="M38" i="1"/>
  <c r="L38" i="1"/>
  <c r="I38" i="1"/>
  <c r="H38" i="1"/>
  <c r="G38" i="1"/>
  <c r="W35" i="1"/>
  <c r="V35" i="1"/>
  <c r="U35" i="1"/>
  <c r="T35" i="1"/>
  <c r="S35" i="1"/>
  <c r="R35" i="1"/>
  <c r="Q35" i="1"/>
  <c r="P35" i="1"/>
  <c r="O35" i="1"/>
  <c r="N35" i="1"/>
  <c r="M35" i="1"/>
  <c r="L35" i="1"/>
  <c r="I35" i="1"/>
  <c r="H35" i="1"/>
  <c r="G35" i="1"/>
  <c r="W32" i="1"/>
  <c r="V32" i="1"/>
  <c r="U32" i="1"/>
  <c r="T32" i="1"/>
  <c r="S32" i="1"/>
  <c r="R32" i="1"/>
  <c r="Q32" i="1"/>
  <c r="P32" i="1"/>
  <c r="O32" i="1"/>
  <c r="N32" i="1"/>
  <c r="M32" i="1"/>
  <c r="L32" i="1"/>
  <c r="I32" i="1"/>
  <c r="H32" i="1"/>
  <c r="G32" i="1"/>
  <c r="W29" i="1"/>
  <c r="V29" i="1"/>
  <c r="U29" i="1"/>
  <c r="T29" i="1"/>
  <c r="S29" i="1"/>
  <c r="R29" i="1"/>
  <c r="Q29" i="1"/>
  <c r="P29" i="1"/>
  <c r="O29" i="1"/>
  <c r="N29" i="1"/>
  <c r="M29" i="1"/>
  <c r="L29" i="1"/>
  <c r="I29" i="1"/>
  <c r="H29" i="1"/>
  <c r="G29" i="1"/>
  <c r="W26" i="1"/>
  <c r="V26" i="1"/>
  <c r="U26" i="1"/>
  <c r="T26" i="1"/>
  <c r="S26" i="1"/>
  <c r="R26" i="1"/>
  <c r="Q26" i="1"/>
  <c r="P26" i="1"/>
  <c r="O26" i="1"/>
  <c r="N26" i="1"/>
  <c r="M26" i="1"/>
  <c r="L26" i="1"/>
  <c r="I26" i="1"/>
  <c r="H26" i="1"/>
  <c r="G26" i="1"/>
  <c r="W23" i="1"/>
  <c r="V23" i="1"/>
  <c r="U23" i="1"/>
  <c r="T23" i="1"/>
  <c r="S23" i="1"/>
  <c r="R23" i="1"/>
  <c r="Q23" i="1"/>
  <c r="P23" i="1"/>
  <c r="O23" i="1"/>
  <c r="N23" i="1"/>
  <c r="M23" i="1"/>
  <c r="L23" i="1"/>
  <c r="I23" i="1"/>
  <c r="H23" i="1"/>
  <c r="G23" i="1"/>
  <c r="W20" i="1"/>
  <c r="V20" i="1"/>
  <c r="U20" i="1"/>
  <c r="T20" i="1"/>
  <c r="S20" i="1"/>
  <c r="R20" i="1"/>
  <c r="Q20" i="1"/>
  <c r="P20" i="1"/>
  <c r="O20" i="1"/>
  <c r="N20" i="1"/>
  <c r="M20" i="1"/>
  <c r="L20" i="1"/>
  <c r="I20" i="1"/>
  <c r="H20" i="1"/>
  <c r="G20" i="1"/>
  <c r="W17" i="1"/>
  <c r="V17" i="1"/>
  <c r="U17" i="1"/>
  <c r="T17" i="1"/>
  <c r="S17" i="1"/>
  <c r="R17" i="1"/>
  <c r="Q17" i="1"/>
  <c r="P17" i="1"/>
  <c r="O17" i="1"/>
  <c r="N17" i="1"/>
  <c r="M17" i="1"/>
  <c r="L17" i="1"/>
  <c r="I17" i="1"/>
  <c r="H17" i="1"/>
  <c r="G17" i="1"/>
  <c r="W14" i="1"/>
  <c r="V14" i="1"/>
  <c r="U14" i="1"/>
  <c r="T14" i="1"/>
  <c r="S14" i="1"/>
  <c r="R14" i="1"/>
  <c r="Q14" i="1"/>
  <c r="P14" i="1"/>
  <c r="O14" i="1"/>
  <c r="N14" i="1"/>
  <c r="M14" i="1"/>
  <c r="L14" i="1"/>
  <c r="I14" i="1"/>
  <c r="H14" i="1"/>
  <c r="G14" i="1"/>
  <c r="W11" i="1"/>
  <c r="V11" i="1"/>
  <c r="U11" i="1"/>
  <c r="T11" i="1"/>
  <c r="S11" i="1"/>
  <c r="R11" i="1"/>
  <c r="Q11" i="1"/>
  <c r="P11" i="1"/>
  <c r="O11" i="1"/>
  <c r="N11" i="1"/>
  <c r="M11" i="1"/>
  <c r="L11" i="1"/>
  <c r="I11" i="1"/>
  <c r="H11" i="1"/>
  <c r="G11" i="1"/>
  <c r="W8" i="1"/>
  <c r="V8" i="1"/>
  <c r="U8" i="1"/>
  <c r="T8" i="1"/>
  <c r="S8" i="1"/>
  <c r="R8" i="1"/>
  <c r="Q8" i="1"/>
  <c r="P8" i="1"/>
  <c r="O8" i="1"/>
  <c r="N8" i="1"/>
  <c r="M8" i="1"/>
  <c r="L8" i="1"/>
  <c r="I8" i="1"/>
  <c r="H8" i="1"/>
  <c r="G8" i="1"/>
  <c r="W5" i="1"/>
  <c r="V5" i="1"/>
  <c r="U5" i="1"/>
  <c r="T5" i="1"/>
  <c r="S5" i="1"/>
  <c r="R5" i="1"/>
  <c r="Q5" i="1"/>
  <c r="P5" i="1"/>
  <c r="O5" i="1"/>
  <c r="N5" i="1"/>
  <c r="M5" i="1"/>
  <c r="L5" i="1"/>
  <c r="I5" i="1"/>
  <c r="H5" i="1"/>
  <c r="G5" i="1"/>
  <c r="J541" i="1" l="1"/>
  <c r="J547" i="1"/>
  <c r="J553" i="1"/>
  <c r="J559" i="1"/>
  <c r="J565" i="1"/>
  <c r="F313" i="1"/>
  <c r="J571" i="1"/>
  <c r="J313" i="1"/>
  <c r="J283" i="1"/>
  <c r="J289" i="1"/>
  <c r="F298" i="1"/>
  <c r="J301" i="1"/>
  <c r="F304" i="1"/>
  <c r="J310" i="1"/>
  <c r="F319" i="1"/>
  <c r="J322" i="1"/>
  <c r="F334" i="1"/>
  <c r="F346" i="1"/>
  <c r="F352" i="1"/>
  <c r="F358" i="1"/>
  <c r="F364" i="1"/>
  <c r="F385" i="1"/>
  <c r="J448" i="1"/>
  <c r="J454" i="1"/>
  <c r="J460" i="1"/>
  <c r="J466" i="1"/>
  <c r="F283" i="1"/>
  <c r="F289" i="1"/>
  <c r="F235" i="1"/>
  <c r="F241" i="1"/>
  <c r="F247" i="1"/>
  <c r="F253" i="1"/>
  <c r="G295" i="1"/>
  <c r="J11" i="1"/>
  <c r="F448" i="1"/>
  <c r="F454" i="1"/>
  <c r="F460" i="1"/>
  <c r="F466" i="1"/>
  <c r="F541" i="1"/>
  <c r="F547" i="1"/>
  <c r="F553" i="1"/>
  <c r="F559" i="1"/>
  <c r="F565" i="1"/>
  <c r="F571" i="1"/>
  <c r="J583" i="1"/>
  <c r="F11" i="1"/>
  <c r="F17" i="1"/>
  <c r="F84" i="1"/>
  <c r="F96" i="1"/>
  <c r="J160" i="1"/>
  <c r="J172" i="1"/>
  <c r="J235" i="1"/>
  <c r="J241" i="1"/>
  <c r="J247" i="1"/>
  <c r="J253" i="1"/>
  <c r="F433" i="1"/>
  <c r="F439" i="1"/>
  <c r="J496" i="1"/>
  <c r="J502" i="1"/>
  <c r="F532" i="1"/>
  <c r="J568" i="1"/>
  <c r="J610" i="1"/>
  <c r="J616" i="1"/>
  <c r="J166" i="1"/>
  <c r="F172" i="1"/>
  <c r="F160" i="1"/>
  <c r="F166" i="1"/>
  <c r="F5" i="1"/>
  <c r="J8" i="1"/>
  <c r="J14" i="1"/>
  <c r="J17" i="1"/>
  <c r="F583" i="1"/>
  <c r="J35" i="1"/>
  <c r="J56" i="1"/>
  <c r="J62" i="1"/>
  <c r="J68" i="1"/>
  <c r="F71" i="1"/>
  <c r="J74" i="1"/>
  <c r="F181" i="1"/>
  <c r="F187" i="1"/>
  <c r="F196" i="1"/>
  <c r="F208" i="1"/>
  <c r="J211" i="1"/>
  <c r="F214" i="1"/>
  <c r="J217" i="1"/>
  <c r="F220" i="1"/>
  <c r="F229" i="1"/>
  <c r="F260" i="1"/>
  <c r="F267" i="1"/>
  <c r="F415" i="1"/>
  <c r="F421" i="1"/>
  <c r="F496" i="1"/>
  <c r="F502" i="1"/>
  <c r="F508" i="1"/>
  <c r="J520" i="1"/>
  <c r="J433" i="1"/>
  <c r="J439" i="1"/>
  <c r="F47" i="1"/>
  <c r="F23" i="1"/>
  <c r="J26" i="1"/>
  <c r="J32" i="1"/>
  <c r="F41" i="1"/>
  <c r="J44" i="1"/>
  <c r="J47" i="1"/>
  <c r="J20" i="1"/>
  <c r="F29" i="1"/>
  <c r="J29" i="1"/>
  <c r="F35" i="1"/>
  <c r="J38" i="1"/>
  <c r="J41" i="1"/>
  <c r="J23" i="1"/>
  <c r="J50" i="1"/>
  <c r="J5" i="1"/>
  <c r="F59" i="1"/>
  <c r="F65" i="1"/>
  <c r="F56" i="1"/>
  <c r="F62" i="1"/>
  <c r="F68" i="1"/>
  <c r="F74" i="1"/>
  <c r="F156" i="1"/>
  <c r="J84" i="1"/>
  <c r="F90" i="1"/>
  <c r="F93" i="1"/>
  <c r="F99" i="1"/>
  <c r="F105" i="1"/>
  <c r="J108" i="1"/>
  <c r="F111" i="1"/>
  <c r="F117" i="1"/>
  <c r="J120" i="1"/>
  <c r="F123" i="1"/>
  <c r="F129" i="1"/>
  <c r="J132" i="1"/>
  <c r="F135" i="1"/>
  <c r="F141" i="1"/>
  <c r="J144" i="1"/>
  <c r="F147" i="1"/>
  <c r="F153" i="1"/>
  <c r="J126" i="1"/>
  <c r="J150" i="1"/>
  <c r="J114" i="1"/>
  <c r="J96" i="1"/>
  <c r="J138" i="1"/>
  <c r="J90" i="1"/>
  <c r="J102" i="1"/>
  <c r="F102" i="1"/>
  <c r="F108" i="1"/>
  <c r="F114" i="1"/>
  <c r="F120" i="1"/>
  <c r="F126" i="1"/>
  <c r="F132" i="1"/>
  <c r="F138" i="1"/>
  <c r="F144" i="1"/>
  <c r="F150" i="1"/>
  <c r="J187" i="1"/>
  <c r="J181" i="1"/>
  <c r="J196" i="1"/>
  <c r="J205" i="1"/>
  <c r="F205" i="1"/>
  <c r="F211" i="1"/>
  <c r="F217" i="1"/>
  <c r="J229" i="1"/>
  <c r="F264" i="1"/>
  <c r="F270" i="1"/>
  <c r="F274" i="1"/>
  <c r="J277" i="1"/>
  <c r="I280" i="1"/>
  <c r="F277" i="1"/>
  <c r="F325" i="1"/>
  <c r="F301" i="1"/>
  <c r="F475" i="1"/>
  <c r="J475" i="1"/>
  <c r="F340" i="1"/>
  <c r="J340" i="1"/>
  <c r="J346" i="1"/>
  <c r="J358" i="1"/>
  <c r="J352" i="1"/>
  <c r="J364" i="1"/>
  <c r="J334" i="1"/>
  <c r="F368" i="1"/>
  <c r="F373" i="1"/>
  <c r="F379" i="1"/>
  <c r="J382" i="1"/>
  <c r="J385" i="1"/>
  <c r="J373" i="1"/>
  <c r="F376" i="1"/>
  <c r="J379" i="1"/>
  <c r="J391" i="1"/>
  <c r="F394" i="1"/>
  <c r="J397" i="1"/>
  <c r="F400" i="1"/>
  <c r="J403" i="1"/>
  <c r="F406" i="1"/>
  <c r="J409" i="1"/>
  <c r="F412" i="1"/>
  <c r="F391" i="1"/>
  <c r="F397" i="1"/>
  <c r="F403" i="1"/>
  <c r="F409" i="1"/>
  <c r="J415" i="1"/>
  <c r="F418" i="1"/>
  <c r="J421" i="1"/>
  <c r="F424" i="1"/>
  <c r="F8" i="1"/>
  <c r="F14" i="1"/>
  <c r="F20" i="1"/>
  <c r="F26" i="1"/>
  <c r="F32" i="1"/>
  <c r="F38" i="1"/>
  <c r="F44" i="1"/>
  <c r="F50" i="1"/>
  <c r="F154" i="1"/>
  <c r="F155" i="1"/>
  <c r="F81" i="1"/>
  <c r="F87" i="1"/>
  <c r="F163" i="1"/>
  <c r="F169" i="1"/>
  <c r="F178" i="1"/>
  <c r="F184" i="1"/>
  <c r="F190" i="1"/>
  <c r="F199" i="1"/>
  <c r="G271" i="1"/>
  <c r="F268" i="1"/>
  <c r="J264" i="1"/>
  <c r="F269" i="1"/>
  <c r="F382" i="1"/>
  <c r="F226" i="1"/>
  <c r="F232" i="1"/>
  <c r="F238" i="1"/>
  <c r="F244" i="1"/>
  <c r="F250" i="1"/>
  <c r="F286" i="1"/>
  <c r="F292" i="1"/>
  <c r="F322" i="1"/>
  <c r="F331" i="1"/>
  <c r="F337" i="1"/>
  <c r="F343" i="1"/>
  <c r="F349" i="1"/>
  <c r="F355" i="1"/>
  <c r="F361" i="1"/>
  <c r="F367" i="1"/>
  <c r="F600" i="1"/>
  <c r="F606" i="1"/>
  <c r="I388" i="1"/>
  <c r="J394" i="1"/>
  <c r="J406" i="1"/>
  <c r="J418" i="1"/>
  <c r="F430" i="1"/>
  <c r="F436" i="1"/>
  <c r="G442" i="1"/>
  <c r="I442" i="1"/>
  <c r="F573" i="1"/>
  <c r="F605" i="1"/>
  <c r="F441" i="1"/>
  <c r="F484" i="1"/>
  <c r="F490" i="1"/>
  <c r="F511" i="1"/>
  <c r="F520" i="1"/>
  <c r="F526" i="1"/>
  <c r="J529" i="1"/>
  <c r="J532" i="1"/>
  <c r="F577" i="1"/>
  <c r="F589" i="1"/>
  <c r="F610" i="1"/>
  <c r="F616" i="1"/>
  <c r="F445" i="1"/>
  <c r="F451" i="1"/>
  <c r="F457" i="1"/>
  <c r="F463" i="1"/>
  <c r="F472" i="1"/>
  <c r="J472" i="1"/>
  <c r="F478" i="1"/>
  <c r="F487" i="1"/>
  <c r="F505" i="1"/>
  <c r="J508" i="1"/>
  <c r="J487" i="1"/>
  <c r="F493" i="1"/>
  <c r="F499" i="1"/>
  <c r="J517" i="1"/>
  <c r="J526" i="1"/>
  <c r="F517" i="1"/>
  <c r="F523" i="1"/>
  <c r="F529" i="1"/>
  <c r="F538" i="1"/>
  <c r="F544" i="1"/>
  <c r="F550" i="1"/>
  <c r="F556" i="1"/>
  <c r="F562" i="1"/>
  <c r="F568" i="1"/>
  <c r="H574" i="1"/>
  <c r="F599" i="1"/>
  <c r="J589" i="1"/>
  <c r="F191" i="1"/>
  <c r="F192" i="1"/>
  <c r="F479" i="1"/>
  <c r="F480" i="1"/>
  <c r="H481" i="1"/>
  <c r="J523" i="1"/>
  <c r="J538" i="1"/>
  <c r="J544" i="1"/>
  <c r="J550" i="1"/>
  <c r="J556" i="1"/>
  <c r="J562" i="1"/>
  <c r="F620" i="1"/>
  <c r="I624" i="1"/>
  <c r="I175" i="1"/>
  <c r="H193" i="1"/>
  <c r="I202" i="1"/>
  <c r="G256" i="1"/>
  <c r="H624" i="1"/>
  <c r="H271" i="1"/>
  <c r="J59" i="1"/>
  <c r="J65" i="1"/>
  <c r="J71" i="1"/>
  <c r="J81" i="1"/>
  <c r="J87" i="1"/>
  <c r="J93" i="1"/>
  <c r="J99" i="1"/>
  <c r="J105" i="1"/>
  <c r="J111" i="1"/>
  <c r="J117" i="1"/>
  <c r="J123" i="1"/>
  <c r="J129" i="1"/>
  <c r="J135" i="1"/>
  <c r="J141" i="1"/>
  <c r="J147" i="1"/>
  <c r="J153" i="1"/>
  <c r="J163" i="1"/>
  <c r="J169" i="1"/>
  <c r="F173" i="1"/>
  <c r="F174" i="1"/>
  <c r="H175" i="1"/>
  <c r="J178" i="1"/>
  <c r="J184" i="1"/>
  <c r="J190" i="1"/>
  <c r="J199" i="1"/>
  <c r="F200" i="1"/>
  <c r="F201" i="1"/>
  <c r="H202" i="1"/>
  <c r="J208" i="1"/>
  <c r="J214" i="1"/>
  <c r="J220" i="1"/>
  <c r="J226" i="1"/>
  <c r="J232" i="1"/>
  <c r="J238" i="1"/>
  <c r="J244" i="1"/>
  <c r="J250" i="1"/>
  <c r="I256" i="1"/>
  <c r="J260" i="1"/>
  <c r="J267" i="1"/>
  <c r="I271" i="1"/>
  <c r="J274" i="1"/>
  <c r="F278" i="1"/>
  <c r="F279" i="1"/>
  <c r="J286" i="1"/>
  <c r="J292" i="1"/>
  <c r="J298" i="1"/>
  <c r="J304" i="1"/>
  <c r="F310" i="1"/>
  <c r="F316" i="1"/>
  <c r="J319" i="1"/>
  <c r="F326" i="1"/>
  <c r="F327" i="1"/>
  <c r="J331" i="1"/>
  <c r="J337" i="1"/>
  <c r="J343" i="1"/>
  <c r="J349" i="1"/>
  <c r="J355" i="1"/>
  <c r="J361" i="1"/>
  <c r="J367" i="1"/>
  <c r="I370" i="1"/>
  <c r="J376" i="1"/>
  <c r="F386" i="1"/>
  <c r="F387" i="1"/>
  <c r="H388" i="1"/>
  <c r="J400" i="1"/>
  <c r="J412" i="1"/>
  <c r="J424" i="1"/>
  <c r="J430" i="1"/>
  <c r="J436" i="1"/>
  <c r="F440" i="1"/>
  <c r="H442" i="1"/>
  <c r="J445" i="1"/>
  <c r="J451" i="1"/>
  <c r="J457" i="1"/>
  <c r="J463" i="1"/>
  <c r="J478" i="1"/>
  <c r="J484" i="1"/>
  <c r="J490" i="1"/>
  <c r="J493" i="1"/>
  <c r="J499" i="1"/>
  <c r="J505" i="1"/>
  <c r="J511" i="1"/>
  <c r="F533" i="1"/>
  <c r="G574" i="1"/>
  <c r="F572" i="1"/>
  <c r="I574" i="1"/>
  <c r="F621" i="1"/>
  <c r="G624" i="1"/>
  <c r="J577" i="1"/>
  <c r="F580" i="1"/>
  <c r="F586" i="1"/>
  <c r="F598" i="1"/>
  <c r="I601" i="1"/>
  <c r="F51" i="1"/>
  <c r="F52" i="1"/>
  <c r="F76" i="1"/>
  <c r="F222" i="1"/>
  <c r="I223" i="1"/>
  <c r="F254" i="1"/>
  <c r="H256" i="1"/>
  <c r="I514" i="1"/>
  <c r="F534" i="1"/>
  <c r="G53" i="1"/>
  <c r="F75" i="1"/>
  <c r="G77" i="1"/>
  <c r="F255" i="1"/>
  <c r="F293" i="1"/>
  <c r="F305" i="1"/>
  <c r="G307" i="1"/>
  <c r="F369" i="1"/>
  <c r="F426" i="1"/>
  <c r="I427" i="1"/>
  <c r="F467" i="1"/>
  <c r="G469" i="1"/>
  <c r="F513" i="1"/>
  <c r="I53" i="1"/>
  <c r="I77" i="1"/>
  <c r="F221" i="1"/>
  <c r="G223" i="1"/>
  <c r="H280" i="1"/>
  <c r="F294" i="1"/>
  <c r="I295" i="1"/>
  <c r="F306" i="1"/>
  <c r="I307" i="1"/>
  <c r="H370" i="1"/>
  <c r="F425" i="1"/>
  <c r="G427" i="1"/>
  <c r="F468" i="1"/>
  <c r="I469" i="1"/>
  <c r="F512" i="1"/>
  <c r="G514" i="1"/>
  <c r="H535" i="1"/>
  <c r="H53" i="1"/>
  <c r="H77" i="1"/>
  <c r="G175" i="1"/>
  <c r="G193" i="1"/>
  <c r="G202" i="1"/>
  <c r="H223" i="1"/>
  <c r="G280" i="1"/>
  <c r="H295" i="1"/>
  <c r="H307" i="1"/>
  <c r="G370" i="1"/>
  <c r="G388" i="1"/>
  <c r="H427" i="1"/>
  <c r="H469" i="1"/>
  <c r="G481" i="1"/>
  <c r="I481" i="1"/>
  <c r="H514" i="1"/>
  <c r="G535" i="1"/>
  <c r="I535" i="1"/>
  <c r="J580" i="1"/>
  <c r="J586" i="1"/>
  <c r="J598" i="1"/>
  <c r="H601" i="1"/>
  <c r="G601" i="1"/>
  <c r="H607" i="1"/>
  <c r="F604" i="1"/>
  <c r="J604" i="1"/>
  <c r="G607" i="1"/>
  <c r="I607" i="1"/>
  <c r="F613" i="1"/>
  <c r="F619" i="1"/>
  <c r="J619" i="1"/>
  <c r="J613" i="1"/>
  <c r="H622" i="1"/>
  <c r="G622" i="1"/>
  <c r="I622" i="1"/>
  <c r="H328" i="1"/>
  <c r="H623" i="1"/>
  <c r="H625" i="1"/>
  <c r="J325" i="1"/>
  <c r="G328" i="1"/>
  <c r="I328" i="1"/>
  <c r="G623" i="1"/>
  <c r="I623" i="1"/>
  <c r="G625" i="1"/>
  <c r="I625" i="1"/>
  <c r="J316" i="1"/>
  <c r="F442" i="1" l="1"/>
  <c r="F624" i="1"/>
  <c r="F256" i="1"/>
  <c r="S629" i="1"/>
  <c r="F607" i="1"/>
  <c r="F574" i="1"/>
  <c r="F271" i="1"/>
  <c r="F535" i="1"/>
  <c r="F481" i="1"/>
  <c r="F388" i="1"/>
  <c r="F280" i="1"/>
  <c r="F202" i="1"/>
  <c r="F193" i="1"/>
  <c r="F175" i="1"/>
  <c r="F514" i="1"/>
  <c r="F469" i="1"/>
  <c r="F307" i="1"/>
  <c r="F295" i="1"/>
  <c r="F370" i="1"/>
  <c r="F427" i="1"/>
  <c r="F223" i="1"/>
  <c r="F77" i="1"/>
  <c r="F53" i="1"/>
  <c r="F601" i="1"/>
  <c r="F622" i="1"/>
  <c r="F625" i="1"/>
  <c r="G626" i="1"/>
  <c r="F623" i="1"/>
  <c r="F328" i="1"/>
  <c r="H626" i="1"/>
  <c r="I626" i="1"/>
  <c r="F626" i="1" l="1"/>
  <c r="E629" i="1" l="1"/>
</calcChain>
</file>

<file path=xl/sharedStrings.xml><?xml version="1.0" encoding="utf-8"?>
<sst xmlns="http://schemas.openxmlformats.org/spreadsheetml/2006/main" count="1912" uniqueCount="267">
  <si>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</si>
  <si>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</si>
  <si>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</si>
  <si>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</si>
  <si>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</si>
  <si>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</si>
  <si>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</si>
  <si>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</si>
  <si>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</si>
  <si>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</si>
  <si>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</si>
  <si>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</si>
  <si>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</si>
  <si>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</si>
  <si>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</si>
  <si>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</si>
  <si>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</si>
  <si>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</si>
  <si>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</si>
  <si>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Білоцерківське
ПНТМО</t>
  </si>
  <si>
    <t>Фастівська центральна районна лікарня</t>
  </si>
  <si>
    <t>Черкаська область</t>
  </si>
  <si>
    <t>Черкаський ОНД</t>
  </si>
  <si>
    <t>Уманська лікарня №2. М. Умань</t>
  </si>
  <si>
    <t xml:space="preserve">Звенигородська центральна районна лікарня    </t>
  </si>
  <si>
    <t>Черкаська обласна психіатрична лікарня № 1</t>
  </si>
  <si>
    <t>Комунальний заклад „Дніпропетровський обласний наркологічний диспансер”</t>
  </si>
  <si>
    <t>Дніпропетровське ОККЛПО „Фтизіатрія”</t>
  </si>
  <si>
    <t>Комунальний заклад "Міська лікарня №21 ім.проф. Попкової"</t>
  </si>
  <si>
    <t>ОКЗ "Криворізький протитуберкульозний диспансер № 2"</t>
  </si>
  <si>
    <t>ОКЗ "Павлоградський протитуберкульозний диспансер"</t>
  </si>
  <si>
    <t>КЗ "Верхньодніпровська центральна районна лікарня"</t>
  </si>
  <si>
    <t>Полтавська область</t>
  </si>
  <si>
    <t>Полтавський обласний  наркологічний диспансер</t>
  </si>
  <si>
    <t>Полтавський обласний  протитуберкульозний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</si>
  <si>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</si>
  <si>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</si>
  <si>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</si>
  <si>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</si>
  <si>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</si>
  <si>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Комунальна ЛПУ „Міський наркологічний диспансер
м. Маріуполя”</t>
  </si>
  <si>
    <t>Комунальна лікувально-профілактична установа "Міський наркологічний диспансер м. Слов'янська"</t>
  </si>
  <si>
    <t>Одеська область</t>
  </si>
  <si>
    <t>Ізмаїльська міська лікарня №1</t>
  </si>
  <si>
    <t>Одеський обласний проти-туберкульозний диспансер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</si>
  <si>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</si>
  <si>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</si>
  <si>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</si>
  <si>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</si>
  <si>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Спеціалізована медико-санітарна частина №2
м. Южноукраїнськ</t>
  </si>
  <si>
    <t>Комунальна установа "Вознесенська центральна районна лікарня"</t>
  </si>
  <si>
    <t>Новоодеська центральна районна лікарня</t>
  </si>
  <si>
    <t>Комунальне підприємство "Снігурівська  центральна районна лікарня"</t>
  </si>
  <si>
    <t>Казанківська центральна районна лікарня</t>
  </si>
  <si>
    <t>Херсонська область</t>
  </si>
  <si>
    <t>Херсонський обласний  наркологічний диспансер</t>
  </si>
  <si>
    <t>Центральна міська лікарня міста Нова Каховка</t>
  </si>
  <si>
    <t>Вінницька область</t>
  </si>
  <si>
    <t>Вінницький обласний наркологічний диспансер
„Соціотерапія”</t>
  </si>
  <si>
    <t>Іллінецьке районне територіальне медичне об’єднання</t>
  </si>
  <si>
    <t>Козятинська центральна районна лікарня</t>
  </si>
  <si>
    <t>Барська центральна районна лікарня</t>
  </si>
  <si>
    <t>Томашпільське районне територіальне медичне об'єднання</t>
  </si>
  <si>
    <t>Хмільницька центральна районна лікарня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</si>
  <si>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</si>
  <si>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</si>
  <si>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</si>
  <si>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</si>
  <si>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„ОЦ профілактики та боротьби зі СНІДом” 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</si>
  <si>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</si>
  <si>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</si>
  <si>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</si>
  <si>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</si>
  <si>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Галицька центральна районна лікарня. Місце провадження діяльності - Бурштинська міська лікарня</t>
  </si>
  <si>
    <t>Долинська центральна районна лікарня</t>
  </si>
  <si>
    <t>Коломийська ЦРЛ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</si>
  <si>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</si>
  <si>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</si>
  <si>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</si>
  <si>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</si>
  <si>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</si>
  <si>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</si>
  <si>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</si>
  <si>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</si>
  <si>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Коростенська центральна міська лікарня</t>
  </si>
  <si>
    <t>Кіровоградська область</t>
  </si>
  <si>
    <t xml:space="preserve">Кіровоградський обласний наркологічний диспансер </t>
  </si>
  <si>
    <t>Олександрійский наркологічний диспансер</t>
  </si>
  <si>
    <t>Світловодська центральна районна лікарня</t>
  </si>
  <si>
    <t>Знам'янська ЦРЛ</t>
  </si>
  <si>
    <t>Львівська область</t>
  </si>
  <si>
    <t>Львівський обласний державний клінічний наркологічний диспансер</t>
  </si>
  <si>
    <t>КЗ Львівський обласний центр з профілактики та боротьби зі СНІДом</t>
  </si>
  <si>
    <t>Червоноградська центральна міська лікарня</t>
  </si>
  <si>
    <t>Львівський регіональний фтизіопульмонологічний лікувально-діагностичний центр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</si>
  <si>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</si>
  <si>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</si>
  <si>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</si>
  <si>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Конотопська центральна районна лікарня</t>
  </si>
  <si>
    <t>Тернопільська область</t>
  </si>
  <si>
    <t>Тернопільський обласний комунальний  наркологічний диспансер</t>
  </si>
  <si>
    <t>Тернопільський обласний комунальний протитуберкульозний диспансер</t>
  </si>
  <si>
    <t>Чернівецька область</t>
  </si>
  <si>
    <t>Чернівецький обласний наркологічний диспансер</t>
  </si>
  <si>
    <t>Чернігівська область</t>
  </si>
  <si>
    <t>Чернігівський
обласний наркологічний диспансер</t>
  </si>
  <si>
    <t>ОКЛПЗ "Ніжинський наркологічний диспансер"</t>
  </si>
  <si>
    <t>Прилуцький наркологічний диспансер</t>
  </si>
  <si>
    <t>Харківська область</t>
  </si>
  <si>
    <t>КЗОЗ "Обласний наркологічний диспансер м. Харків"</t>
  </si>
  <si>
    <t>Обласний центр профілактики та боротьби зі СНІДом</t>
  </si>
  <si>
    <t>Хмельницька область</t>
  </si>
  <si>
    <t>Хмельницький обласний наркологічний диспансер</t>
  </si>
  <si>
    <t>Ярмолинецька ЦРЛ</t>
  </si>
  <si>
    <t>Ізяславська ЦРЛ</t>
  </si>
  <si>
    <t>Старокостянтинівська ЦРЛ</t>
  </si>
  <si>
    <t>Шепетівська ЦРЛ</t>
  </si>
  <si>
    <t>Полонська ЦРЛ</t>
  </si>
  <si>
    <t>Нетішинська МСЧ</t>
  </si>
  <si>
    <t>Закарпатська
область</t>
  </si>
  <si>
    <t>Закарпатський
обласний наркологічний диспансер</t>
  </si>
  <si>
    <t>Рівненський
обласний центр психічного здоров’я населення</t>
  </si>
  <si>
    <t>Здолбунівська центральна районна лікарня</t>
  </si>
  <si>
    <t>Загалом регіонів, у яких впроваджено ЗПТ</t>
  </si>
  <si>
    <t>Дунаєвецька ЦРЛ</t>
  </si>
  <si>
    <t>Спеціалізована медико-санітарна частина №9. Міністерства охорони здоров’я України. м. Жовті Води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</si>
  <si>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</si>
  <si>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</si>
  <si>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</si>
  <si>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Надвірнянська ЦРЛ</t>
  </si>
  <si>
    <t>Центральна районна лікарня м. Цюрюпинськ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</si>
  <si>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</si>
  <si>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</si>
  <si>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</si>
  <si>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</si>
  <si>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</si>
  <si>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</si>
  <si>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</si>
  <si>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</si>
  <si>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</si>
  <si>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</si>
  <si>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</si>
  <si>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</si>
  <si>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</si>
  <si>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</si>
  <si>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</si>
  <si>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</si>
  <si>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</si>
  <si>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</si>
  <si>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</si>
  <si>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</si>
  <si>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</si>
  <si>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</si>
  <si>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</si>
  <si>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</si>
  <si>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Дрогобицька центральна міська лікарня 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</si>
  <si>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</si>
  <si>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</si>
  <si>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</si>
  <si>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Чернігівський
обласний протитуберкульозний  диспансер</t>
  </si>
  <si>
    <t>Скадовська центральна районна лікарня</t>
  </si>
  <si>
    <t>Балаклійська центральна клінічна районна лікарня</t>
  </si>
  <si>
    <t>х</t>
  </si>
  <si>
    <t>x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</si>
  <si>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</si>
  <si>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</si>
  <si>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</si>
  <si>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</si>
  <si>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КПН "Новомосковський міський центр первинної медико-соціальної допомоги" м.Новомосковськ"</t>
  </si>
  <si>
    <t>Івано-Франківська
обласна клінічна інфекційна лікарня (Центр СНІДу)</t>
  </si>
  <si>
    <t>Київська міська клінічна лікарня № 5 (Центр СНІДу)</t>
  </si>
  <si>
    <t>Володимир-Волинське Територіальне Медичне обєднання</t>
  </si>
  <si>
    <t>Зінківська центральна районна лікарня</t>
  </si>
  <si>
    <t>Кобеляцька центральна районна лікарня</t>
  </si>
  <si>
    <t>КУ "Центр первинної медико-санітарної допомоги №7"   м.Кривий Ріг"</t>
  </si>
  <si>
    <t>Обласний комунальний центр профілактики та боротьби зі СНІДом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</si>
  <si>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</si>
  <si>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</si>
  <si>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</si>
  <si>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</si>
  <si>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Перша обласна спеціалізована лікарня м. Ромни</t>
  </si>
  <si>
    <t>КЗ "Охтирська центральна районна лікарня"</t>
  </si>
  <si>
    <t>Лозівська міська лікарня</t>
  </si>
  <si>
    <t>Куп'янська центральна міська лікарня</t>
  </si>
  <si>
    <t>Коростишівська ЦМЛ</t>
  </si>
  <si>
    <t xml:space="preserve">Калушська міська поліклініка </t>
  </si>
  <si>
    <t>Мелітопольський 
психіатричний диспансер</t>
  </si>
  <si>
    <t>КЗ Центр первинної медико-санітарної допомоги №5"  м.Кривий Ріг"</t>
  </si>
  <si>
    <t>Ладижинське МТМО</t>
  </si>
  <si>
    <t>Гайсинська ЦРЛ</t>
  </si>
  <si>
    <t>Рівненський обласний центр СНІДу</t>
  </si>
  <si>
    <t>Київська міська туберкульозна лікарня №2</t>
  </si>
  <si>
    <t>Бершадська ЦРЛ</t>
  </si>
  <si>
    <t>Богородчанська ЦРЛ</t>
  </si>
  <si>
    <t>Луцький центр первинної медико-санітарної допомоги № 3</t>
  </si>
  <si>
    <t xml:space="preserve">КУ "Одеський обласний медичний центр психічного здоров'я" </t>
  </si>
  <si>
    <t>Волочиська ЦРЛ</t>
  </si>
  <si>
    <t>Тлумацька ЦРЛ</t>
  </si>
  <si>
    <t>Центр первинної медико-санітарної допомоги №6 м.Кривий Ріг</t>
  </si>
  <si>
    <t>Кількість пацієнтів</t>
  </si>
  <si>
    <t>Могилів-Подільське МТМО</t>
  </si>
  <si>
    <t>ЦПМСД № 4</t>
  </si>
  <si>
    <t>Міський протитуберкульозний диспансер</t>
  </si>
  <si>
    <t>Херсонський обласний  проти- туберкульозний диспансер</t>
  </si>
  <si>
    <t>Ужгородський міський ЦПМСД</t>
  </si>
  <si>
    <t>Всього Закарпатська область</t>
  </si>
  <si>
    <t>Ватутінська міська лікарня. м.Ватутіне</t>
  </si>
  <si>
    <t>КЗ «Дніпропетровський наркологічний диспансер» ДОР, відділення № 3, м.Павлоград</t>
  </si>
  <si>
    <t>Центр первинної медико-санітарної допомоги № 4 м.Кривий Ріг</t>
  </si>
  <si>
    <t>Первомайська ЦМБЛ</t>
  </si>
  <si>
    <t>Лубенський 
обласний наркологічний диспансер</t>
  </si>
  <si>
    <t>КЗ Луцька міська поліклініка 
(ЦПМСД)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</si>
  <si>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</si>
  <si>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</si>
  <si>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</si>
  <si>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</si>
  <si>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</si>
  <si>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Обласне територіальне медичне протитуберкульозне обєднання</t>
  </si>
  <si>
    <t>Обласний протитуберкульозний диспансер (с. Осташки)</t>
  </si>
  <si>
    <t>Буринська центральна района лікарня ім. проф. М.П.Новачека</t>
  </si>
  <si>
    <t>Жмеринська ЦРЛ</t>
  </si>
  <si>
    <t>ЦПМСД № 1, Полтава</t>
  </si>
  <si>
    <t>ЦПМСД № 2, Полтава</t>
  </si>
  <si>
    <t>Чугуївська центральна районна лікарня</t>
  </si>
  <si>
    <t>Зміївська центральна районна лікарня</t>
  </si>
  <si>
    <t>Бупренорфін (ГФ)</t>
  </si>
  <si>
    <t>З них за інші кошти крім ГФ - * кошти пацієнта, **місц. Бюджет, ***кошти ЗОЗ</t>
  </si>
  <si>
    <t>КУ " Міський центр профілактики та боротьби з ВІЛ-інфекцією/СНІДом"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</si>
  <si>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</si>
  <si>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</si>
  <si>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</si>
  <si>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</si>
  <si>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</si>
  <si>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</si>
  <si>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 xml:space="preserve">Донецький обласний наркологічний диспансер </t>
  </si>
  <si>
    <t>Погребищенська ЦРЛ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</si>
  <si>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</si>
  <si>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</si>
  <si>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</si>
  <si>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>КЗ "ДНД" ДОР" дистансерне відділення №2 м. Нікополь</t>
  </si>
  <si>
    <t xml:space="preserve">"База лікувально-профілактичних закладів" м. Кривий Ріг </t>
  </si>
  <si>
    <t>Дергачівська центральна районна лікарня</t>
  </si>
  <si>
    <t>Луганський обласний наркологічний диспансер (м. Рубіжне)</t>
  </si>
  <si>
    <t>КУ "Сєвєродонецька міська багатопрофільна лікарня"</t>
  </si>
  <si>
    <t>Луганський обласний наркологічний диспансер, диспансерне відділення 
(м. Лисичанськ)</t>
  </si>
  <si>
    <t>кошти пацієнта</t>
  </si>
  <si>
    <t>місц. Бюджет</t>
  </si>
  <si>
    <t>кошти ЗОЗ</t>
  </si>
  <si>
    <t>КЗ"Луцький центр первинної медико-санітарної допомоги № 2"
(ЦПМСД № 2)</t>
  </si>
  <si>
    <t>КЗ "Криворізький психоневрологічний диспансер "ДОР"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</si>
  <si>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</si>
  <si>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</si>
  <si>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</si>
  <si>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КЗ ЦМЛ м. Марганець" ДОР"</t>
  </si>
  <si>
    <t>з них, отримували препарат для самостійного прийому</t>
  </si>
  <si>
    <t>Чемеровецька ЦРЛ</t>
  </si>
  <si>
    <t>Вітовська центральна районна лікарня</t>
  </si>
  <si>
    <t xml:space="preserve">КЗ "Центральна міська лікарня м. Покров" </t>
  </si>
  <si>
    <t>Центр первинної  медико-санітарної допомоги м. Горішні Плавні</t>
  </si>
  <si>
    <t>Канівська ЦРЛ</t>
  </si>
  <si>
    <t>Жашківська ЦРЛ</t>
  </si>
  <si>
    <t>Спеціалізована медична частина № 3 м. Вараш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</si>
  <si>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</si>
  <si>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</si>
  <si>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</si>
  <si>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Шосткінська центральна районна лікарня</t>
  </si>
  <si>
    <t xml:space="preserve">Комунальна ЛПУ „Міський наркологічний диспансер 
м. Покровськ”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</si>
</sst>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_₴_-;\-* #,##0.00_₴_-;_-* &quot;-&quot;??_₴_-;_-@_-"/>
  </numFmts>
  <fonts count="1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0" fontId="14" fillId="0" borderId="0"/>
    <xf numFmtId="165" fontId="2" fillId="0" borderId="0" applyFont="0" applyFill="0" applyBorder="0" applyAlignment="0" applyProtection="0"/>
  </cellStyleXfs>
  <cellXfs count="448">
    <xf numFmtId="0" fontId="0" fillId="0" borderId="0" xfId="0"/>
    <xf numFmtId="0" fontId="4" fillId="2" borderId="1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left" vertical="center" textRotation="90" wrapText="1"/>
    </xf>
    <xf numFmtId="0" fontId="4" fillId="3" borderId="3" xfId="0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64" fontId="4" fillId="9" borderId="5" xfId="0" applyNumberFormat="1" applyFont="1" applyFill="1" applyBorder="1" applyAlignment="1">
      <alignment horizontal="center" vertical="center" wrapText="1"/>
    </xf>
    <xf numFmtId="164" fontId="4" fillId="9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64" fontId="11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4" fontId="5" fillId="5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1" borderId="2" xfId="0" applyNumberFormat="1" applyFont="1" applyFill="1" applyBorder="1" applyAlignment="1">
      <alignment horizontal="center" vertical="center" wrapText="1"/>
    </xf>
    <xf numFmtId="1" fontId="6" fillId="11" borderId="3" xfId="0" applyNumberFormat="1" applyFont="1" applyFill="1" applyBorder="1" applyAlignment="1">
      <alignment horizontal="center" vertical="center" wrapText="1"/>
    </xf>
    <xf numFmtId="1" fontId="6" fillId="11" borderId="8" xfId="0" applyNumberFormat="1" applyFont="1" applyFill="1" applyBorder="1" applyAlignment="1">
      <alignment horizontal="center" vertical="center" wrapText="1"/>
    </xf>
    <xf numFmtId="1" fontId="6" fillId="11" borderId="14" xfId="0" applyNumberFormat="1" applyFont="1" applyFill="1" applyBorder="1" applyAlignment="1">
      <alignment horizontal="center" vertical="center" wrapText="1"/>
    </xf>
    <xf numFmtId="1" fontId="6" fillId="11" borderId="4" xfId="0" applyNumberFormat="1" applyFont="1" applyFill="1" applyBorder="1" applyAlignment="1">
      <alignment horizontal="center" vertical="center" wrapText="1"/>
    </xf>
    <xf numFmtId="1" fontId="6" fillId="11" borderId="17" xfId="0" applyNumberFormat="1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1" fontId="6" fillId="11" borderId="7" xfId="0" applyNumberFormat="1" applyFont="1" applyFill="1" applyBorder="1" applyAlignment="1">
      <alignment horizontal="center" vertical="center" wrapText="1"/>
    </xf>
    <xf numFmtId="1" fontId="6" fillId="11" borderId="18" xfId="0" applyNumberFormat="1" applyFont="1" applyFill="1" applyBorder="1" applyAlignment="1">
      <alignment horizontal="center" vertical="center" wrapText="1"/>
    </xf>
    <xf numFmtId="1" fontId="4" fillId="11" borderId="9" xfId="0" applyNumberFormat="1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1" fontId="6" fillId="11" borderId="12" xfId="0" applyNumberFormat="1" applyFont="1" applyFill="1" applyBorder="1" applyAlignment="1">
      <alignment horizontal="center" vertical="center" wrapText="1"/>
    </xf>
    <xf numFmtId="1" fontId="6" fillId="11" borderId="22" xfId="0" applyNumberFormat="1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1" fontId="6" fillId="11" borderId="19" xfId="0" applyNumberFormat="1" applyFont="1" applyFill="1" applyBorder="1" applyAlignment="1">
      <alignment horizontal="center" vertical="center" wrapText="1"/>
    </xf>
    <xf numFmtId="1" fontId="6" fillId="11" borderId="11" xfId="0" applyNumberFormat="1" applyFont="1" applyFill="1" applyBorder="1" applyAlignment="1">
      <alignment horizontal="center" vertical="center" wrapText="1"/>
    </xf>
    <xf numFmtId="1" fontId="6" fillId="11" borderId="20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1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1" fontId="5" fillId="14" borderId="9" xfId="0" applyNumberFormat="1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4" fillId="15" borderId="1" xfId="0" applyNumberFormat="1" applyFont="1" applyFill="1" applyBorder="1" applyAlignment="1">
      <alignment horizontal="center" vertical="center" wrapText="1"/>
    </xf>
    <xf numFmtId="1" fontId="4" fillId="15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>
      <alignment horizontal="center" vertical="center" textRotation="90" wrapText="1"/>
    </xf>
    <xf numFmtId="0" fontId="6" fillId="15" borderId="26" xfId="0" applyNumberFormat="1" applyFont="1" applyFill="1" applyBorder="1" applyAlignment="1">
      <alignment horizontal="center" vertical="center" wrapText="1"/>
    </xf>
    <xf numFmtId="1" fontId="6" fillId="15" borderId="3" xfId="0" applyNumberFormat="1" applyFont="1" applyFill="1" applyBorder="1" applyAlignment="1">
      <alignment horizontal="center" vertical="center" wrapText="1"/>
    </xf>
    <xf numFmtId="0" fontId="4" fillId="15" borderId="26" xfId="0" applyNumberFormat="1" applyFont="1" applyFill="1" applyBorder="1" applyAlignment="1">
      <alignment horizontal="center" vertical="center" wrapText="1"/>
    </xf>
    <xf numFmtId="0" fontId="6" fillId="15" borderId="20" xfId="0" applyNumberFormat="1" applyFont="1" applyFill="1" applyBorder="1" applyAlignment="1">
      <alignment horizontal="center" vertical="center" wrapText="1"/>
    </xf>
    <xf numFmtId="0" fontId="4" fillId="15" borderId="13" xfId="0" applyNumberFormat="1" applyFont="1" applyFill="1" applyBorder="1" applyAlignment="1">
      <alignment horizontal="center" vertical="center" wrapText="1"/>
    </xf>
    <xf numFmtId="0" fontId="4" fillId="15" borderId="5" xfId="0" applyNumberFormat="1" applyFont="1" applyFill="1" applyBorder="1" applyAlignment="1">
      <alignment horizontal="center" vertical="center" wrapText="1"/>
    </xf>
    <xf numFmtId="0" fontId="6" fillId="15" borderId="3" xfId="0" applyNumberFormat="1" applyFont="1" applyFill="1" applyBorder="1" applyAlignment="1">
      <alignment horizontal="center" vertical="center" wrapText="1"/>
    </xf>
    <xf numFmtId="164" fontId="6" fillId="15" borderId="2" xfId="0" applyNumberFormat="1" applyFont="1" applyFill="1" applyBorder="1" applyAlignment="1">
      <alignment horizontal="center" vertical="center" wrapText="1"/>
    </xf>
    <xf numFmtId="0" fontId="6" fillId="15" borderId="14" xfId="0" applyNumberFormat="1" applyFont="1" applyFill="1" applyBorder="1" applyAlignment="1">
      <alignment horizontal="center" vertical="center" wrapText="1"/>
    </xf>
    <xf numFmtId="1" fontId="6" fillId="15" borderId="8" xfId="0" applyNumberFormat="1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 wrapText="1"/>
    </xf>
    <xf numFmtId="0" fontId="6" fillId="15" borderId="2" xfId="0" applyNumberFormat="1" applyFont="1" applyFill="1" applyBorder="1" applyAlignment="1">
      <alignment horizontal="center" vertical="center" wrapText="1"/>
    </xf>
    <xf numFmtId="0" fontId="6" fillId="15" borderId="8" xfId="0" applyNumberFormat="1" applyFont="1" applyFill="1" applyBorder="1" applyAlignment="1">
      <alignment horizontal="center" vertical="center" wrapText="1"/>
    </xf>
    <xf numFmtId="1" fontId="6" fillId="15" borderId="14" xfId="0" applyNumberFormat="1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164" fontId="4" fillId="15" borderId="1" xfId="0" applyNumberFormat="1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164" fontId="4" fillId="15" borderId="8" xfId="0" applyNumberFormat="1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164" fontId="11" fillId="15" borderId="9" xfId="0" applyNumberFormat="1" applyFont="1" applyFill="1" applyBorder="1" applyAlignment="1">
      <alignment horizontal="center" vertical="center" wrapText="1"/>
    </xf>
    <xf numFmtId="0" fontId="6" fillId="15" borderId="0" xfId="0" applyFont="1" applyFill="1" applyBorder="1" applyAlignment="1">
      <alignment horizontal="center" vertical="center" wrapText="1"/>
    </xf>
    <xf numFmtId="0" fontId="6" fillId="15" borderId="12" xfId="0" applyFont="1" applyFill="1" applyBorder="1" applyAlignment="1">
      <alignment horizontal="center" vertical="center" wrapText="1"/>
    </xf>
    <xf numFmtId="0" fontId="6" fillId="15" borderId="11" xfId="0" applyNumberFormat="1" applyFont="1" applyFill="1" applyBorder="1" applyAlignment="1">
      <alignment horizontal="center" vertical="center" wrapText="1"/>
    </xf>
    <xf numFmtId="1" fontId="6" fillId="15" borderId="7" xfId="0" applyNumberFormat="1" applyFont="1" applyFill="1" applyBorder="1" applyAlignment="1">
      <alignment horizontal="center" vertical="center" wrapText="1"/>
    </xf>
    <xf numFmtId="0" fontId="6" fillId="15" borderId="0" xfId="0" applyNumberFormat="1" applyFont="1" applyFill="1" applyBorder="1" applyAlignment="1">
      <alignment horizontal="center" vertical="center" wrapText="1"/>
    </xf>
    <xf numFmtId="1" fontId="6" fillId="15" borderId="12" xfId="0" applyNumberFormat="1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164" fontId="4" fillId="15" borderId="9" xfId="0" applyNumberFormat="1" applyFont="1" applyFill="1" applyBorder="1" applyAlignment="1">
      <alignment horizontal="center" vertical="center" wrapText="1"/>
    </xf>
    <xf numFmtId="1" fontId="6" fillId="15" borderId="19" xfId="0" applyNumberFormat="1" applyFont="1" applyFill="1" applyBorder="1" applyAlignment="1">
      <alignment horizontal="center" vertical="center" wrapText="1"/>
    </xf>
    <xf numFmtId="43" fontId="6" fillId="15" borderId="20" xfId="1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 wrapText="1"/>
    </xf>
    <xf numFmtId="164" fontId="4" fillId="15" borderId="5" xfId="0" applyNumberFormat="1" applyFont="1" applyFill="1" applyBorder="1" applyAlignment="1">
      <alignment horizontal="center" vertical="center" wrapText="1"/>
    </xf>
    <xf numFmtId="164" fontId="5" fillId="15" borderId="9" xfId="0" applyNumberFormat="1" applyFont="1" applyFill="1" applyBorder="1" applyAlignment="1">
      <alignment horizontal="center" vertical="center" wrapText="1"/>
    </xf>
    <xf numFmtId="0" fontId="4" fillId="15" borderId="0" xfId="0" applyNumberFormat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0" xfId="0" applyNumberFormat="1" applyFont="1" applyFill="1" applyAlignment="1">
      <alignment horizontal="center" vertical="center" wrapText="1"/>
    </xf>
    <xf numFmtId="164" fontId="4" fillId="15" borderId="4" xfId="0" applyNumberFormat="1" applyFont="1" applyFill="1" applyBorder="1" applyAlignment="1">
      <alignment horizontal="center" vertical="center" textRotation="90" wrapText="1"/>
    </xf>
    <xf numFmtId="164" fontId="6" fillId="15" borderId="4" xfId="0" applyNumberFormat="1" applyFont="1" applyFill="1" applyBorder="1" applyAlignment="1">
      <alignment horizontal="center" vertical="center" wrapText="1"/>
    </xf>
    <xf numFmtId="164" fontId="6" fillId="15" borderId="17" xfId="0" applyNumberFormat="1" applyFont="1" applyFill="1" applyBorder="1" applyAlignment="1">
      <alignment horizontal="center" vertical="center" wrapText="1"/>
    </xf>
    <xf numFmtId="164" fontId="4" fillId="15" borderId="4" xfId="0" applyNumberFormat="1" applyFont="1" applyFill="1" applyBorder="1" applyAlignment="1">
      <alignment horizontal="center" vertical="center" wrapText="1"/>
    </xf>
    <xf numFmtId="164" fontId="4" fillId="15" borderId="17" xfId="0" applyNumberFormat="1" applyFont="1" applyFill="1" applyBorder="1" applyAlignment="1">
      <alignment horizontal="center" vertical="center" wrapText="1"/>
    </xf>
    <xf numFmtId="164" fontId="6" fillId="15" borderId="18" xfId="0" applyNumberFormat="1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164" fontId="6" fillId="15" borderId="22" xfId="0" applyNumberFormat="1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1" fontId="6" fillId="15" borderId="17" xfId="0" applyNumberFormat="1" applyFont="1" applyFill="1" applyBorder="1" applyAlignment="1">
      <alignment horizontal="center" vertical="center" wrapText="1"/>
    </xf>
    <xf numFmtId="164" fontId="6" fillId="15" borderId="11" xfId="0" applyNumberFormat="1" applyFont="1" applyFill="1" applyBorder="1" applyAlignment="1">
      <alignment horizontal="center" vertical="center" wrapText="1"/>
    </xf>
    <xf numFmtId="164" fontId="6" fillId="15" borderId="14" xfId="0" applyNumberFormat="1" applyFont="1" applyFill="1" applyBorder="1" applyAlignment="1">
      <alignment horizontal="center" vertical="center" wrapText="1"/>
    </xf>
    <xf numFmtId="164" fontId="4" fillId="15" borderId="0" xfId="0" applyNumberFormat="1" applyFont="1" applyFill="1" applyBorder="1" applyAlignment="1">
      <alignment horizontal="center" vertical="center" wrapText="1"/>
    </xf>
    <xf numFmtId="164" fontId="4" fillId="15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1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" fontId="4" fillId="11" borderId="26" xfId="0" applyNumberFormat="1" applyFont="1" applyFill="1" applyBorder="1" applyAlignment="1">
      <alignment horizontal="center" vertical="center" wrapText="1"/>
    </xf>
    <xf numFmtId="1" fontId="11" fillId="11" borderId="9" xfId="0" applyNumberFormat="1" applyFont="1" applyFill="1" applyBorder="1" applyAlignment="1">
      <alignment horizontal="center" vertical="center" wrapText="1"/>
    </xf>
    <xf numFmtId="1" fontId="5" fillId="11" borderId="9" xfId="0" applyNumberFormat="1" applyFont="1" applyFill="1" applyBorder="1" applyAlignment="1">
      <alignment horizontal="center" vertical="center" wrapText="1"/>
    </xf>
    <xf numFmtId="1" fontId="6" fillId="15" borderId="26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15" borderId="26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2" fontId="5" fillId="15" borderId="9" xfId="0" applyNumberFormat="1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5" borderId="18" xfId="0" applyNumberFormat="1" applyFont="1" applyFill="1" applyBorder="1" applyAlignment="1">
      <alignment horizontal="center" vertical="center" wrapText="1"/>
    </xf>
    <xf numFmtId="164" fontId="4" fillId="15" borderId="18" xfId="0" applyNumberFormat="1" applyFont="1" applyFill="1" applyBorder="1" applyAlignment="1">
      <alignment horizontal="center" vertical="center" wrapText="1"/>
    </xf>
    <xf numFmtId="0" fontId="4" fillId="14" borderId="18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 applyProtection="1">
      <alignment horizontal="center" vertical="center" wrapText="1"/>
      <protection locked="0"/>
    </xf>
    <xf numFmtId="0" fontId="6" fillId="16" borderId="8" xfId="0" applyFont="1" applyFill="1" applyBorder="1" applyAlignment="1" applyProtection="1">
      <alignment horizontal="center" vertical="center" wrapText="1"/>
      <protection locked="0"/>
    </xf>
    <xf numFmtId="0" fontId="4" fillId="16" borderId="1" xfId="0" applyFont="1" applyFill="1" applyBorder="1" applyAlignment="1" applyProtection="1">
      <alignment horizontal="center" vertical="center" wrapText="1"/>
      <protection locked="0"/>
    </xf>
    <xf numFmtId="0" fontId="6" fillId="16" borderId="2" xfId="0" applyFont="1" applyFill="1" applyBorder="1" applyAlignment="1" applyProtection="1">
      <alignment horizontal="center" vertical="center" wrapText="1"/>
      <protection locked="0"/>
    </xf>
    <xf numFmtId="0" fontId="7" fillId="16" borderId="2" xfId="0" applyFont="1" applyFill="1" applyBorder="1" applyAlignment="1" applyProtection="1">
      <alignment horizontal="center" vertical="center" wrapText="1"/>
      <protection locked="0"/>
    </xf>
    <xf numFmtId="0" fontId="7" fillId="16" borderId="8" xfId="0" applyFont="1" applyFill="1" applyBorder="1" applyAlignment="1" applyProtection="1">
      <alignment horizontal="center" vertical="center" wrapText="1"/>
      <protection locked="0"/>
    </xf>
    <xf numFmtId="0" fontId="5" fillId="16" borderId="2" xfId="0" applyFont="1" applyFill="1" applyBorder="1" applyAlignment="1" applyProtection="1">
      <alignment horizontal="center" vertical="center" wrapText="1"/>
      <protection locked="0"/>
    </xf>
    <xf numFmtId="0" fontId="4" fillId="16" borderId="8" xfId="0" applyFont="1" applyFill="1" applyBorder="1" applyAlignment="1" applyProtection="1">
      <alignment horizontal="center" vertical="center" wrapText="1"/>
      <protection locked="0"/>
    </xf>
    <xf numFmtId="0" fontId="5" fillId="16" borderId="8" xfId="0" applyFont="1" applyFill="1" applyBorder="1" applyAlignment="1" applyProtection="1">
      <alignment horizontal="center" vertical="center" wrapText="1"/>
      <protection locked="0"/>
    </xf>
    <xf numFmtId="0" fontId="6" fillId="16" borderId="7" xfId="0" applyFont="1" applyFill="1" applyBorder="1" applyAlignment="1" applyProtection="1">
      <alignment horizontal="center" vertical="center" wrapText="1"/>
      <protection locked="0"/>
    </xf>
    <xf numFmtId="0" fontId="6" fillId="16" borderId="1" xfId="0" applyFont="1" applyFill="1" applyBorder="1" applyAlignment="1" applyProtection="1">
      <alignment horizontal="center" vertical="center" wrapText="1"/>
      <protection locked="0"/>
    </xf>
    <xf numFmtId="0" fontId="6" fillId="16" borderId="12" xfId="0" applyFont="1" applyFill="1" applyBorder="1" applyAlignment="1" applyProtection="1">
      <alignment horizontal="center" vertical="center" wrapText="1"/>
      <protection locked="0"/>
    </xf>
    <xf numFmtId="0" fontId="4" fillId="16" borderId="10" xfId="0" applyFont="1" applyFill="1" applyBorder="1" applyAlignment="1" applyProtection="1">
      <alignment horizontal="center"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0" fontId="4" fillId="16" borderId="13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 applyProtection="1">
      <alignment horizontal="center" vertical="center" wrapText="1"/>
      <protection locked="0"/>
    </xf>
    <xf numFmtId="0" fontId="4" fillId="16" borderId="7" xfId="0" applyFont="1" applyFill="1" applyBorder="1" applyAlignment="1" applyProtection="1">
      <alignment horizontal="center" vertical="center" wrapText="1"/>
      <protection locked="0"/>
    </xf>
    <xf numFmtId="1" fontId="4" fillId="1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16" borderId="4" xfId="0" applyFont="1" applyFill="1" applyBorder="1" applyAlignment="1" applyProtection="1">
      <alignment horizontal="center" vertical="center" textRotation="90" wrapText="1"/>
    </xf>
    <xf numFmtId="0" fontId="4" fillId="8" borderId="2" xfId="0" applyFont="1" applyFill="1" applyBorder="1" applyAlignment="1" applyProtection="1">
      <alignment horizontal="center" vertical="center" wrapText="1"/>
    </xf>
    <xf numFmtId="1" fontId="4" fillId="16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left" vertical="center" wrapText="1"/>
    </xf>
    <xf numFmtId="0" fontId="4" fillId="12" borderId="21" xfId="0" applyFont="1" applyFill="1" applyBorder="1" applyAlignment="1">
      <alignment horizontal="left" vertical="center" wrapText="1"/>
    </xf>
    <xf numFmtId="0" fontId="4" fillId="12" borderId="24" xfId="0" applyFont="1" applyFill="1" applyBorder="1" applyAlignment="1">
      <alignment horizontal="left" vertical="center" wrapText="1"/>
    </xf>
    <xf numFmtId="0" fontId="4" fillId="12" borderId="23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12" fillId="12" borderId="12" xfId="0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5" fillId="12" borderId="21" xfId="0" applyFont="1" applyFill="1" applyBorder="1" applyAlignment="1">
      <alignment horizontal="left" vertical="center" wrapText="1"/>
    </xf>
    <xf numFmtId="0" fontId="5" fillId="12" borderId="2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5" fillId="12" borderId="6" xfId="0" applyFont="1" applyFill="1" applyBorder="1" applyAlignment="1">
      <alignment horizontal="left" vertical="center" wrapText="1"/>
    </xf>
    <xf numFmtId="0" fontId="5" fillId="12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13" borderId="2" xfId="0" applyFont="1" applyFill="1" applyBorder="1" applyAlignment="1">
      <alignment horizontal="left" vertical="center" wrapText="1"/>
    </xf>
    <xf numFmtId="0" fontId="4" fillId="13" borderId="12" xfId="0" applyFont="1" applyFill="1" applyBorder="1" applyAlignment="1">
      <alignment horizontal="left" vertical="center" wrapText="1"/>
    </xf>
    <xf numFmtId="0" fontId="4" fillId="13" borderId="1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textRotation="90" wrapText="1"/>
    </xf>
    <xf numFmtId="0" fontId="4" fillId="2" borderId="12" xfId="0" applyFont="1" applyFill="1" applyBorder="1" applyAlignment="1">
      <alignment horizontal="left" vertical="center" textRotation="90" wrapText="1"/>
    </xf>
    <xf numFmtId="0" fontId="4" fillId="2" borderId="13" xfId="0" applyFont="1" applyFill="1" applyBorder="1" applyAlignment="1">
      <alignment horizontal="left" vertical="center" textRotation="90" wrapText="1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textRotation="90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textRotation="90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6" fillId="12" borderId="12" xfId="0" applyFont="1" applyFill="1" applyBorder="1" applyAlignment="1">
      <alignment horizontal="left" vertical="center" wrapText="1"/>
    </xf>
    <xf numFmtId="0" fontId="6" fillId="12" borderId="1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4" fillId="10" borderId="21" xfId="0" applyFont="1" applyFill="1" applyBorder="1" applyAlignment="1">
      <alignment horizontal="left" vertical="center" wrapText="1"/>
    </xf>
    <xf numFmtId="0" fontId="4" fillId="10" borderId="24" xfId="0" applyFont="1" applyFill="1" applyBorder="1" applyAlignment="1">
      <alignment horizontal="left" vertical="center" wrapText="1"/>
    </xf>
    <xf numFmtId="0" fontId="4" fillId="10" borderId="23" xfId="0" applyFont="1" applyFill="1" applyBorder="1" applyAlignment="1">
      <alignment horizontal="left" vertical="center" wrapText="1"/>
    </xf>
    <xf numFmtId="0" fontId="4" fillId="12" borderId="35" xfId="0" applyFont="1" applyFill="1" applyBorder="1" applyAlignment="1">
      <alignment horizontal="left" vertical="center" wrapText="1"/>
    </xf>
    <xf numFmtId="0" fontId="4" fillId="12" borderId="36" xfId="0" applyFont="1" applyFill="1" applyBorder="1" applyAlignment="1">
      <alignment horizontal="left" vertical="center" wrapText="1"/>
    </xf>
    <xf numFmtId="0" fontId="4" fillId="12" borderId="37" xfId="0" applyFont="1" applyFill="1" applyBorder="1" applyAlignment="1">
      <alignment horizontal="left" vertical="center" wrapText="1"/>
    </xf>
    <xf numFmtId="0" fontId="0" fillId="12" borderId="12" xfId="0" applyFill="1" applyBorder="1" applyAlignment="1">
      <alignment horizontal="left" vertical="center" wrapText="1"/>
    </xf>
    <xf numFmtId="0" fontId="0" fillId="12" borderId="13" xfId="0" applyFill="1" applyBorder="1" applyAlignment="1">
      <alignment horizontal="left" vertical="center" wrapText="1"/>
    </xf>
    <xf numFmtId="0" fontId="5" fillId="12" borderId="2" xfId="0" applyFont="1" applyFill="1" applyBorder="1" applyAlignment="1">
      <alignment horizontal="left" vertical="center" wrapText="1"/>
    </xf>
    <xf numFmtId="0" fontId="5" fillId="12" borderId="12" xfId="0" applyFont="1" applyFill="1" applyBorder="1" applyAlignment="1">
      <alignment horizontal="left" vertical="center" wrapText="1"/>
    </xf>
    <xf numFmtId="0" fontId="5" fillId="12" borderId="13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textRotation="90" wrapText="1"/>
    </xf>
    <xf numFmtId="0" fontId="4" fillId="2" borderId="12" xfId="0" applyNumberFormat="1" applyFont="1" applyFill="1" applyBorder="1" applyAlignment="1">
      <alignment horizontal="left" vertical="center" textRotation="90" wrapText="1"/>
    </xf>
    <xf numFmtId="0" fontId="4" fillId="2" borderId="22" xfId="0" applyNumberFormat="1" applyFont="1" applyFill="1" applyBorder="1" applyAlignment="1">
      <alignment horizontal="left" vertical="center" textRotation="90" wrapText="1"/>
    </xf>
    <xf numFmtId="0" fontId="4" fillId="2" borderId="25" xfId="0" applyNumberFormat="1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1" fontId="6" fillId="3" borderId="24" xfId="0" applyNumberFormat="1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3" borderId="22" xfId="0" applyNumberFormat="1" applyFont="1" applyFill="1" applyBorder="1" applyAlignment="1">
      <alignment horizontal="center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/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/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/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/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/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/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/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/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/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791"/>
  <sheetViews>
    <sheetView showZeros="0" tabSelected="1" showRuler="0" zoomScale="55" zoomScaleNormal="55" zoomScaleSheetLayoutView="50" zoomScalePageLayoutView="75" workbookViewId="0">
      <selection activeCell="L12" sqref="L12"/>
    </sheetView>
  </sheetViews>
  <sheetFormatPr defaultRowHeight="17.25" outlineLevelRow="1" outlineLevelCol="1" x14ac:dyDescent="0.25"/>
  <cols>
    <col min="1" max="1" width="3.85546875" style="80" customWidth="1"/>
    <col min="2" max="2" width="6.85546875" style="80" customWidth="1"/>
    <col min="3" max="3" width="6.85546875" style="81" customWidth="1"/>
    <col min="4" max="4" width="44.7109375" style="81" customWidth="1"/>
    <col min="5" max="5" width="27.7109375" style="82" customWidth="1"/>
    <col min="6" max="6" width="21" style="76" hidden="1" customWidth="1" outlineLevel="1"/>
    <col min="7" max="9" width="21" style="339" hidden="1" customWidth="1" outlineLevel="1"/>
    <col min="10" max="10" width="12.7109375" style="76" customWidth="1" collapsed="1"/>
    <col min="11" max="11" width="12.7109375" style="76" customWidth="1"/>
    <col min="12" max="14" width="10.28515625" style="77" customWidth="1"/>
    <col min="15" max="17" width="9.7109375" style="77" customWidth="1"/>
    <col min="18" max="18" width="9.7109375" style="78" customWidth="1"/>
    <col min="19" max="23" width="9.7109375" style="77" customWidth="1"/>
    <col min="24" max="24" width="10.7109375" style="261" customWidth="1"/>
    <col min="25" max="25" width="10.42578125" style="237" customWidth="1"/>
    <col min="26" max="26" width="10.85546875" style="79" customWidth="1"/>
    <col min="27" max="27" width="11" style="79" customWidth="1"/>
    <col min="28" max="28" width="12" style="275" customWidth="1"/>
    <col min="29" max="16384" width="9.140625" style="6"/>
  </cols>
  <sheetData>
    <row r="1" spans="1:28" ht="219.7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104" t="s">
        <v>4</v>
      </c>
      <c r="F1" s="131" t="s">
        <v>226</v>
      </c>
      <c r="G1" s="340" t="s">
        <v>245</v>
      </c>
      <c r="H1" s="340" t="s">
        <v>246</v>
      </c>
      <c r="I1" s="340" t="s">
        <v>247</v>
      </c>
      <c r="J1" s="129" t="s">
        <v>5</v>
      </c>
      <c r="K1" s="444" t="s">
        <v>254</v>
      </c>
      <c r="L1" s="106" t="s">
        <v>231</v>
      </c>
      <c r="M1" s="163" t="s">
        <v>264</v>
      </c>
      <c r="N1" s="106" t="s">
        <v>158</v>
      </c>
      <c r="O1" s="164" t="s">
        <v>6</v>
      </c>
      <c r="P1" s="106" t="s">
        <v>7</v>
      </c>
      <c r="Q1" s="106" t="s">
        <v>8</v>
      </c>
      <c r="R1" s="4" t="s">
        <v>13</v>
      </c>
      <c r="S1" s="106" t="s">
        <v>156</v>
      </c>
      <c r="T1" s="106" t="s">
        <v>157</v>
      </c>
      <c r="U1" s="106" t="s">
        <v>164</v>
      </c>
      <c r="V1" s="106" t="s">
        <v>237</v>
      </c>
      <c r="W1" s="106" t="s">
        <v>238</v>
      </c>
      <c r="X1" s="218" t="s">
        <v>11</v>
      </c>
      <c r="Y1" s="218" t="s">
        <v>12</v>
      </c>
      <c r="Z1" s="105" t="s">
        <v>9</v>
      </c>
      <c r="AA1" s="107" t="s">
        <v>10</v>
      </c>
      <c r="AB1" s="262" t="s">
        <v>165</v>
      </c>
    </row>
    <row r="2" spans="1:28" ht="18" thickBot="1" x14ac:dyDescent="0.3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7">
        <v>15</v>
      </c>
      <c r="P2" s="7">
        <v>16</v>
      </c>
      <c r="Q2" s="7">
        <v>17</v>
      </c>
      <c r="R2" s="7">
        <v>18</v>
      </c>
      <c r="S2" s="7">
        <v>19</v>
      </c>
      <c r="T2" s="7">
        <v>20</v>
      </c>
      <c r="U2" s="7">
        <v>21</v>
      </c>
      <c r="V2" s="7">
        <v>22</v>
      </c>
      <c r="W2" s="7">
        <v>23</v>
      </c>
      <c r="X2" s="7">
        <v>24</v>
      </c>
      <c r="Y2" s="7">
        <v>25</v>
      </c>
      <c r="Z2" s="7">
        <v>26</v>
      </c>
      <c r="AA2" s="7">
        <v>27</v>
      </c>
      <c r="AB2" s="7">
        <v>28</v>
      </c>
    </row>
    <row r="3" spans="1:28" ht="15.95" hidden="1" customHeight="1" outlineLevel="1" thickBot="1" x14ac:dyDescent="0.3">
      <c r="A3" s="394">
        <v>1</v>
      </c>
      <c r="B3" s="397" t="s">
        <v>57</v>
      </c>
      <c r="C3" s="362">
        <v>1</v>
      </c>
      <c r="D3" s="353" t="s">
        <v>58</v>
      </c>
      <c r="E3" s="89" t="s">
        <v>225</v>
      </c>
      <c r="F3" s="132"/>
      <c r="G3" s="320">
        <v>28</v>
      </c>
      <c r="H3" s="320"/>
      <c r="I3" s="320"/>
      <c r="J3" s="276">
        <v>58</v>
      </c>
      <c r="K3" s="276">
        <v>25</v>
      </c>
      <c r="L3" s="172">
        <v>28</v>
      </c>
      <c r="M3" s="173"/>
      <c r="N3" s="84">
        <v>50</v>
      </c>
      <c r="O3" s="49">
        <v>8</v>
      </c>
      <c r="P3" s="84"/>
      <c r="Q3" s="49"/>
      <c r="R3" s="126">
        <v>22</v>
      </c>
      <c r="S3" s="49">
        <v>4</v>
      </c>
      <c r="T3" s="84">
        <v>51</v>
      </c>
      <c r="U3" s="49">
        <v>1</v>
      </c>
      <c r="V3" s="50">
        <v>22</v>
      </c>
      <c r="W3" s="128"/>
      <c r="X3" s="219">
        <v>39</v>
      </c>
      <c r="Y3" s="289">
        <v>20</v>
      </c>
      <c r="Z3" s="290">
        <v>2</v>
      </c>
      <c r="AA3" s="291">
        <v>20</v>
      </c>
      <c r="AB3" s="295">
        <v>10</v>
      </c>
    </row>
    <row r="4" spans="1:28" ht="15.95" hidden="1" customHeight="1" outlineLevel="1" thickBot="1" x14ac:dyDescent="0.3">
      <c r="A4" s="395"/>
      <c r="B4" s="398"/>
      <c r="C4" s="363"/>
      <c r="D4" s="354"/>
      <c r="E4" s="125" t="s">
        <v>16</v>
      </c>
      <c r="F4" s="132"/>
      <c r="G4" s="321"/>
      <c r="H4" s="321"/>
      <c r="I4" s="321"/>
      <c r="J4" s="276">
        <v>170</v>
      </c>
      <c r="K4" s="214">
        <v>37</v>
      </c>
      <c r="L4" s="174"/>
      <c r="M4" s="175">
        <v>5</v>
      </c>
      <c r="N4" s="46">
        <v>144</v>
      </c>
      <c r="O4" s="54">
        <v>26</v>
      </c>
      <c r="P4" s="46"/>
      <c r="Q4" s="54"/>
      <c r="R4" s="127">
        <v>37</v>
      </c>
      <c r="S4" s="54">
        <v>4</v>
      </c>
      <c r="T4" s="46">
        <v>136</v>
      </c>
      <c r="U4" s="54">
        <v>1</v>
      </c>
      <c r="V4" s="55">
        <v>32</v>
      </c>
      <c r="W4" s="56"/>
      <c r="X4" s="221">
        <v>36</v>
      </c>
      <c r="Y4" s="222">
        <v>17</v>
      </c>
      <c r="Z4" s="54">
        <v>5</v>
      </c>
      <c r="AA4" s="58">
        <v>175</v>
      </c>
      <c r="AB4" s="241">
        <v>87</v>
      </c>
    </row>
    <row r="5" spans="1:28" ht="16.5" hidden="1" customHeight="1" outlineLevel="1" thickBot="1" x14ac:dyDescent="0.3">
      <c r="A5" s="395"/>
      <c r="B5" s="398"/>
      <c r="C5" s="364"/>
      <c r="D5" s="355"/>
      <c r="E5" s="32" t="s">
        <v>17</v>
      </c>
      <c r="F5" s="132">
        <f>SUM(G5:I5)</f>
        <v>28</v>
      </c>
      <c r="G5" s="322">
        <f>G3+G4</f>
        <v>28</v>
      </c>
      <c r="H5" s="322">
        <f>H3+H4</f>
        <v>0</v>
      </c>
      <c r="I5" s="322">
        <f>I3+I4</f>
        <v>0</v>
      </c>
      <c r="J5" s="13">
        <f>IF(SUM(J3:J4)=SUM(N5:O5),SUM(J3:J4))</f>
        <v>228</v>
      </c>
      <c r="K5" s="13">
        <v>62</v>
      </c>
      <c r="L5" s="13">
        <f t="shared" ref="L5:W5" si="0">SUM(L3:L4)</f>
        <v>28</v>
      </c>
      <c r="M5" s="13">
        <f t="shared" si="0"/>
        <v>5</v>
      </c>
      <c r="N5" s="13">
        <f t="shared" si="0"/>
        <v>194</v>
      </c>
      <c r="O5" s="13">
        <f t="shared" si="0"/>
        <v>34</v>
      </c>
      <c r="P5" s="13">
        <f t="shared" si="0"/>
        <v>0</v>
      </c>
      <c r="Q5" s="13">
        <f t="shared" si="0"/>
        <v>0</v>
      </c>
      <c r="R5" s="13">
        <f t="shared" si="0"/>
        <v>59</v>
      </c>
      <c r="S5" s="13">
        <f t="shared" si="0"/>
        <v>8</v>
      </c>
      <c r="T5" s="13">
        <f t="shared" si="0"/>
        <v>187</v>
      </c>
      <c r="U5" s="13">
        <f t="shared" si="0"/>
        <v>2</v>
      </c>
      <c r="V5" s="13">
        <f t="shared" si="0"/>
        <v>54</v>
      </c>
      <c r="W5" s="13">
        <f t="shared" si="0"/>
        <v>0</v>
      </c>
      <c r="X5" s="223" t="s">
        <v>162</v>
      </c>
      <c r="Y5" s="224" t="s">
        <v>162</v>
      </c>
      <c r="Z5" s="13" t="s">
        <v>162</v>
      </c>
      <c r="AA5" s="16" t="s">
        <v>162</v>
      </c>
      <c r="AB5" s="253" t="s">
        <v>162</v>
      </c>
    </row>
    <row r="6" spans="1:28" ht="15.95" hidden="1" customHeight="1" outlineLevel="1" thickBot="1" x14ac:dyDescent="0.3">
      <c r="A6" s="395"/>
      <c r="B6" s="398"/>
      <c r="C6" s="362">
        <v>2</v>
      </c>
      <c r="D6" s="353" t="s">
        <v>59</v>
      </c>
      <c r="E6" s="89" t="s">
        <v>15</v>
      </c>
      <c r="F6" s="132"/>
      <c r="G6" s="320"/>
      <c r="H6" s="320"/>
      <c r="I6" s="320"/>
      <c r="J6" s="276"/>
      <c r="K6" s="276"/>
      <c r="L6" s="172"/>
      <c r="M6" s="176"/>
      <c r="N6" s="84"/>
      <c r="O6" s="165"/>
      <c r="P6" s="49"/>
      <c r="Q6" s="84"/>
      <c r="R6" s="95"/>
      <c r="S6" s="84"/>
      <c r="T6" s="49"/>
      <c r="U6" s="84"/>
      <c r="V6" s="49"/>
      <c r="W6" s="84"/>
      <c r="X6" s="225"/>
      <c r="Y6" s="226"/>
      <c r="Z6" s="51"/>
      <c r="AA6" s="85"/>
      <c r="AB6" s="263"/>
    </row>
    <row r="7" spans="1:28" ht="15.95" hidden="1" customHeight="1" outlineLevel="1" thickBot="1" x14ac:dyDescent="0.3">
      <c r="A7" s="395"/>
      <c r="B7" s="398"/>
      <c r="C7" s="363"/>
      <c r="D7" s="354"/>
      <c r="E7" s="62" t="s">
        <v>16</v>
      </c>
      <c r="F7" s="132"/>
      <c r="G7" s="321"/>
      <c r="H7" s="321"/>
      <c r="I7" s="321"/>
      <c r="J7" s="276">
        <v>24</v>
      </c>
      <c r="K7" s="214"/>
      <c r="L7" s="174"/>
      <c r="M7" s="177"/>
      <c r="N7" s="46">
        <v>21</v>
      </c>
      <c r="O7" s="123">
        <v>3</v>
      </c>
      <c r="P7" s="54"/>
      <c r="Q7" s="46"/>
      <c r="R7" s="96">
        <v>4</v>
      </c>
      <c r="S7" s="46"/>
      <c r="T7" s="54">
        <v>7</v>
      </c>
      <c r="U7" s="46"/>
      <c r="V7" s="54">
        <v>4</v>
      </c>
      <c r="W7" s="46"/>
      <c r="X7" s="227">
        <v>35</v>
      </c>
      <c r="Y7" s="228">
        <v>14</v>
      </c>
      <c r="Z7" s="45">
        <v>5</v>
      </c>
      <c r="AA7" s="47">
        <v>150</v>
      </c>
      <c r="AB7" s="264">
        <v>85</v>
      </c>
    </row>
    <row r="8" spans="1:28" ht="15.95" hidden="1" customHeight="1" outlineLevel="1" thickBot="1" x14ac:dyDescent="0.3">
      <c r="A8" s="395"/>
      <c r="B8" s="398"/>
      <c r="C8" s="364"/>
      <c r="D8" s="355"/>
      <c r="E8" s="22" t="s">
        <v>17</v>
      </c>
      <c r="F8" s="132">
        <f>SUM(G8:I8)</f>
        <v>0</v>
      </c>
      <c r="G8" s="322">
        <f>G6+G7</f>
        <v>0</v>
      </c>
      <c r="H8" s="322">
        <f>H6+H7</f>
        <v>0</v>
      </c>
      <c r="I8" s="322">
        <f>I6+I7</f>
        <v>0</v>
      </c>
      <c r="J8" s="13">
        <f>IF(SUM(J6:J7)=SUM(N8:O8),SUM(J6:J7))</f>
        <v>24</v>
      </c>
      <c r="K8" s="13">
        <v>0</v>
      </c>
      <c r="L8" s="13">
        <f t="shared" ref="L8:W8" si="1">SUM(L6:L7)</f>
        <v>0</v>
      </c>
      <c r="M8" s="13">
        <f t="shared" si="1"/>
        <v>0</v>
      </c>
      <c r="N8" s="13">
        <f t="shared" si="1"/>
        <v>21</v>
      </c>
      <c r="O8" s="13">
        <f t="shared" si="1"/>
        <v>3</v>
      </c>
      <c r="P8" s="13">
        <f t="shared" si="1"/>
        <v>0</v>
      </c>
      <c r="Q8" s="13">
        <f t="shared" si="1"/>
        <v>0</v>
      </c>
      <c r="R8" s="13">
        <f t="shared" si="1"/>
        <v>4</v>
      </c>
      <c r="S8" s="13">
        <f t="shared" si="1"/>
        <v>0</v>
      </c>
      <c r="T8" s="13">
        <f t="shared" si="1"/>
        <v>7</v>
      </c>
      <c r="U8" s="13">
        <f t="shared" si="1"/>
        <v>0</v>
      </c>
      <c r="V8" s="13">
        <f t="shared" si="1"/>
        <v>4</v>
      </c>
      <c r="W8" s="13">
        <f t="shared" si="1"/>
        <v>0</v>
      </c>
      <c r="X8" s="229" t="s">
        <v>162</v>
      </c>
      <c r="Y8" s="224" t="s">
        <v>162</v>
      </c>
      <c r="Z8" s="13" t="s">
        <v>162</v>
      </c>
      <c r="AA8" s="16" t="s">
        <v>162</v>
      </c>
      <c r="AB8" s="253" t="s">
        <v>162</v>
      </c>
    </row>
    <row r="9" spans="1:28" ht="15.95" hidden="1" customHeight="1" outlineLevel="1" thickBot="1" x14ac:dyDescent="0.3">
      <c r="A9" s="395"/>
      <c r="B9" s="398"/>
      <c r="C9" s="362">
        <v>3</v>
      </c>
      <c r="D9" s="353" t="s">
        <v>60</v>
      </c>
      <c r="E9" s="73" t="s">
        <v>15</v>
      </c>
      <c r="F9" s="132"/>
      <c r="G9" s="323"/>
      <c r="H9" s="323"/>
      <c r="I9" s="323"/>
      <c r="J9" s="276"/>
      <c r="K9" s="276"/>
      <c r="L9" s="172"/>
      <c r="M9" s="176"/>
      <c r="N9" s="84"/>
      <c r="O9" s="165"/>
      <c r="P9" s="49"/>
      <c r="Q9" s="84"/>
      <c r="R9" s="95"/>
      <c r="S9" s="84"/>
      <c r="T9" s="49"/>
      <c r="U9" s="84"/>
      <c r="V9" s="49"/>
      <c r="W9" s="84"/>
      <c r="X9" s="230"/>
      <c r="Y9" s="220"/>
      <c r="Z9" s="52"/>
      <c r="AA9" s="53"/>
      <c r="AB9" s="263"/>
    </row>
    <row r="10" spans="1:28" ht="15.95" hidden="1" customHeight="1" outlineLevel="1" thickBot="1" x14ac:dyDescent="0.3">
      <c r="A10" s="395"/>
      <c r="B10" s="398"/>
      <c r="C10" s="363"/>
      <c r="D10" s="354"/>
      <c r="E10" s="31" t="s">
        <v>16</v>
      </c>
      <c r="F10" s="132"/>
      <c r="G10" s="321"/>
      <c r="H10" s="321"/>
      <c r="I10" s="321"/>
      <c r="J10" s="276">
        <v>7</v>
      </c>
      <c r="K10" s="214"/>
      <c r="L10" s="174"/>
      <c r="M10" s="177"/>
      <c r="N10" s="46">
        <v>7</v>
      </c>
      <c r="O10" s="123"/>
      <c r="P10" s="54"/>
      <c r="Q10" s="46"/>
      <c r="R10" s="96">
        <v>4</v>
      </c>
      <c r="S10" s="46">
        <v>1</v>
      </c>
      <c r="T10" s="54">
        <v>5</v>
      </c>
      <c r="U10" s="72"/>
      <c r="V10" s="83">
        <v>2</v>
      </c>
      <c r="W10" s="72"/>
      <c r="X10" s="231">
        <v>33</v>
      </c>
      <c r="Y10" s="232">
        <v>20</v>
      </c>
      <c r="Z10" s="58">
        <v>50</v>
      </c>
      <c r="AA10" s="59">
        <v>125</v>
      </c>
      <c r="AB10" s="264">
        <v>91</v>
      </c>
    </row>
    <row r="11" spans="1:28" ht="15.95" hidden="1" customHeight="1" outlineLevel="1" thickBot="1" x14ac:dyDescent="0.3">
      <c r="A11" s="395"/>
      <c r="B11" s="398"/>
      <c r="C11" s="364"/>
      <c r="D11" s="355"/>
      <c r="E11" s="13" t="s">
        <v>17</v>
      </c>
      <c r="F11" s="132">
        <f>SUM(G11:I11)</f>
        <v>0</v>
      </c>
      <c r="G11" s="322">
        <f>G9+G10</f>
        <v>0</v>
      </c>
      <c r="H11" s="322">
        <f>H9+H10</f>
        <v>0</v>
      </c>
      <c r="I11" s="322">
        <f>I9+I10</f>
        <v>0</v>
      </c>
      <c r="J11" s="13">
        <f>IF(SUM(J9:J10)=SUM(N11:O11),SUM(J9:J10))</f>
        <v>7</v>
      </c>
      <c r="K11" s="13">
        <v>0</v>
      </c>
      <c r="L11" s="13">
        <f t="shared" ref="L11:W11" si="2">SUM(L9:L10)</f>
        <v>0</v>
      </c>
      <c r="M11" s="13">
        <f t="shared" si="2"/>
        <v>0</v>
      </c>
      <c r="N11" s="13">
        <f t="shared" si="2"/>
        <v>7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4</v>
      </c>
      <c r="S11" s="13">
        <f t="shared" si="2"/>
        <v>1</v>
      </c>
      <c r="T11" s="13">
        <f t="shared" si="2"/>
        <v>5</v>
      </c>
      <c r="U11" s="13">
        <f t="shared" si="2"/>
        <v>0</v>
      </c>
      <c r="V11" s="13">
        <f t="shared" si="2"/>
        <v>2</v>
      </c>
      <c r="W11" s="13">
        <f t="shared" si="2"/>
        <v>0</v>
      </c>
      <c r="X11" s="229" t="s">
        <v>162</v>
      </c>
      <c r="Y11" s="224" t="s">
        <v>162</v>
      </c>
      <c r="Z11" s="13" t="s">
        <v>162</v>
      </c>
      <c r="AA11" s="16" t="s">
        <v>162</v>
      </c>
      <c r="AB11" s="253" t="s">
        <v>162</v>
      </c>
    </row>
    <row r="12" spans="1:28" s="36" customFormat="1" ht="15.95" hidden="1" customHeight="1" outlineLevel="1" thickBot="1" x14ac:dyDescent="0.3">
      <c r="A12" s="395"/>
      <c r="B12" s="398"/>
      <c r="C12" s="362">
        <v>4</v>
      </c>
      <c r="D12" s="353" t="s">
        <v>61</v>
      </c>
      <c r="E12" s="74" t="s">
        <v>15</v>
      </c>
      <c r="F12" s="132"/>
      <c r="G12" s="324"/>
      <c r="H12" s="324"/>
      <c r="I12" s="324"/>
      <c r="J12" s="276">
        <v>1</v>
      </c>
      <c r="K12" s="214"/>
      <c r="L12" s="174"/>
      <c r="M12" s="177"/>
      <c r="N12" s="46">
        <v>1</v>
      </c>
      <c r="O12" s="167"/>
      <c r="P12" s="83"/>
      <c r="Q12" s="72"/>
      <c r="R12" s="98">
        <v>1</v>
      </c>
      <c r="S12" s="72"/>
      <c r="T12" s="83">
        <v>1</v>
      </c>
      <c r="U12" s="72"/>
      <c r="V12" s="83">
        <v>1</v>
      </c>
      <c r="W12" s="72"/>
      <c r="X12" s="231">
        <v>41</v>
      </c>
      <c r="Y12" s="232">
        <v>20</v>
      </c>
      <c r="Z12" s="58">
        <v>18</v>
      </c>
      <c r="AA12" s="59">
        <v>18</v>
      </c>
      <c r="AB12" s="264">
        <v>18</v>
      </c>
    </row>
    <row r="13" spans="1:28" s="36" customFormat="1" ht="15.95" hidden="1" customHeight="1" outlineLevel="1" thickBot="1" x14ac:dyDescent="0.3">
      <c r="A13" s="395"/>
      <c r="B13" s="398"/>
      <c r="C13" s="363"/>
      <c r="D13" s="354"/>
      <c r="E13" s="37" t="s">
        <v>16</v>
      </c>
      <c r="F13" s="132"/>
      <c r="G13" s="325"/>
      <c r="H13" s="325"/>
      <c r="I13" s="325"/>
      <c r="J13" s="276">
        <v>12</v>
      </c>
      <c r="K13" s="214"/>
      <c r="L13" s="174"/>
      <c r="M13" s="177"/>
      <c r="N13" s="46">
        <v>9</v>
      </c>
      <c r="O13" s="167">
        <v>3</v>
      </c>
      <c r="P13" s="83"/>
      <c r="Q13" s="72"/>
      <c r="R13" s="98">
        <v>8</v>
      </c>
      <c r="S13" s="72"/>
      <c r="T13" s="83">
        <v>9</v>
      </c>
      <c r="U13" s="72"/>
      <c r="V13" s="83">
        <v>8</v>
      </c>
      <c r="W13" s="72"/>
      <c r="X13" s="231">
        <v>34</v>
      </c>
      <c r="Y13" s="232">
        <v>14</v>
      </c>
      <c r="Z13" s="58">
        <v>5</v>
      </c>
      <c r="AA13" s="59">
        <v>125</v>
      </c>
      <c r="AB13" s="264">
        <v>92</v>
      </c>
    </row>
    <row r="14" spans="1:28" ht="15.95" hidden="1" customHeight="1" outlineLevel="1" thickBot="1" x14ac:dyDescent="0.3">
      <c r="A14" s="395"/>
      <c r="B14" s="398"/>
      <c r="C14" s="364"/>
      <c r="D14" s="355"/>
      <c r="E14" s="13" t="s">
        <v>17</v>
      </c>
      <c r="F14" s="132">
        <f>SUM(G14:I14)</f>
        <v>0</v>
      </c>
      <c r="G14" s="322">
        <f>G12+G13</f>
        <v>0</v>
      </c>
      <c r="H14" s="322">
        <f>H12+H13</f>
        <v>0</v>
      </c>
      <c r="I14" s="322">
        <f>I12+I13</f>
        <v>0</v>
      </c>
      <c r="J14" s="13">
        <f>IF(SUM(J12:J13)=SUM(N14:O14),SUM(J12:J13))</f>
        <v>13</v>
      </c>
      <c r="K14" s="13">
        <v>0</v>
      </c>
      <c r="L14" s="13">
        <f t="shared" ref="L14:W14" si="3">SUM(L12:L13)</f>
        <v>0</v>
      </c>
      <c r="M14" s="13">
        <f t="shared" si="3"/>
        <v>0</v>
      </c>
      <c r="N14" s="13">
        <f t="shared" si="3"/>
        <v>10</v>
      </c>
      <c r="O14" s="13">
        <f t="shared" si="3"/>
        <v>3</v>
      </c>
      <c r="P14" s="13">
        <f t="shared" si="3"/>
        <v>0</v>
      </c>
      <c r="Q14" s="13">
        <f t="shared" si="3"/>
        <v>0</v>
      </c>
      <c r="R14" s="13">
        <f t="shared" si="3"/>
        <v>9</v>
      </c>
      <c r="S14" s="13">
        <f t="shared" si="3"/>
        <v>0</v>
      </c>
      <c r="T14" s="13">
        <f t="shared" si="3"/>
        <v>10</v>
      </c>
      <c r="U14" s="13">
        <f t="shared" si="3"/>
        <v>0</v>
      </c>
      <c r="V14" s="13">
        <f t="shared" si="3"/>
        <v>9</v>
      </c>
      <c r="W14" s="13">
        <f t="shared" si="3"/>
        <v>0</v>
      </c>
      <c r="X14" s="229" t="s">
        <v>162</v>
      </c>
      <c r="Y14" s="224" t="s">
        <v>162</v>
      </c>
      <c r="Z14" s="13" t="s">
        <v>162</v>
      </c>
      <c r="AA14" s="16" t="s">
        <v>162</v>
      </c>
      <c r="AB14" s="253" t="s">
        <v>162</v>
      </c>
    </row>
    <row r="15" spans="1:28" s="39" customFormat="1" ht="15.95" hidden="1" customHeight="1" outlineLevel="1" thickBot="1" x14ac:dyDescent="0.3">
      <c r="A15" s="395"/>
      <c r="B15" s="405"/>
      <c r="C15" s="362">
        <v>5</v>
      </c>
      <c r="D15" s="353" t="s">
        <v>62</v>
      </c>
      <c r="E15" s="71" t="s">
        <v>15</v>
      </c>
      <c r="F15" s="132"/>
      <c r="G15" s="326"/>
      <c r="H15" s="326"/>
      <c r="I15" s="326"/>
      <c r="J15" s="276"/>
      <c r="K15" s="276"/>
      <c r="L15" s="172"/>
      <c r="M15" s="176"/>
      <c r="N15" s="84"/>
      <c r="O15" s="166"/>
      <c r="P15" s="92"/>
      <c r="Q15" s="86"/>
      <c r="R15" s="97"/>
      <c r="S15" s="86"/>
      <c r="T15" s="92"/>
      <c r="U15" s="86"/>
      <c r="V15" s="92"/>
      <c r="W15" s="86"/>
      <c r="X15" s="230"/>
      <c r="Y15" s="220"/>
      <c r="Z15" s="52"/>
      <c r="AA15" s="53"/>
      <c r="AB15" s="263"/>
    </row>
    <row r="16" spans="1:28" s="39" customFormat="1" ht="15.95" hidden="1" customHeight="1" outlineLevel="1" thickBot="1" x14ac:dyDescent="0.3">
      <c r="A16" s="395"/>
      <c r="B16" s="405"/>
      <c r="C16" s="363"/>
      <c r="D16" s="354"/>
      <c r="E16" s="37" t="s">
        <v>16</v>
      </c>
      <c r="F16" s="132"/>
      <c r="G16" s="325"/>
      <c r="H16" s="325"/>
      <c r="I16" s="325"/>
      <c r="J16" s="276">
        <v>5</v>
      </c>
      <c r="K16" s="214"/>
      <c r="L16" s="174">
        <v>4</v>
      </c>
      <c r="M16" s="177"/>
      <c r="N16" s="46">
        <v>5</v>
      </c>
      <c r="O16" s="167"/>
      <c r="P16" s="83"/>
      <c r="Q16" s="72"/>
      <c r="R16" s="98">
        <v>3</v>
      </c>
      <c r="S16" s="72">
        <v>1</v>
      </c>
      <c r="T16" s="83">
        <v>3</v>
      </c>
      <c r="U16" s="72"/>
      <c r="V16" s="83">
        <v>3</v>
      </c>
      <c r="W16" s="72"/>
      <c r="X16" s="231">
        <v>41</v>
      </c>
      <c r="Y16" s="232">
        <v>17</v>
      </c>
      <c r="Z16" s="58">
        <v>40</v>
      </c>
      <c r="AA16" s="59">
        <v>150</v>
      </c>
      <c r="AB16" s="264">
        <v>108</v>
      </c>
    </row>
    <row r="17" spans="1:28" ht="18.75" hidden="1" customHeight="1" outlineLevel="1" thickBot="1" x14ac:dyDescent="0.3">
      <c r="A17" s="395"/>
      <c r="B17" s="405"/>
      <c r="C17" s="364"/>
      <c r="D17" s="355"/>
      <c r="E17" s="13" t="s">
        <v>17</v>
      </c>
      <c r="F17" s="132">
        <f>SUM(G17:I17)</f>
        <v>0</v>
      </c>
      <c r="G17" s="322">
        <f>G15+G16</f>
        <v>0</v>
      </c>
      <c r="H17" s="322">
        <f>H15+H16</f>
        <v>0</v>
      </c>
      <c r="I17" s="322">
        <f>I15+I16</f>
        <v>0</v>
      </c>
      <c r="J17" s="13">
        <f>IF(SUM(J15:J16)=SUM(N17:O17),SUM(J15:J16))</f>
        <v>5</v>
      </c>
      <c r="K17" s="13">
        <v>0</v>
      </c>
      <c r="L17" s="13">
        <f t="shared" ref="L17:W17" si="4">SUM(L15:L16)</f>
        <v>4</v>
      </c>
      <c r="M17" s="13">
        <f t="shared" si="4"/>
        <v>0</v>
      </c>
      <c r="N17" s="13">
        <f t="shared" si="4"/>
        <v>5</v>
      </c>
      <c r="O17" s="13">
        <f t="shared" si="4"/>
        <v>0</v>
      </c>
      <c r="P17" s="13">
        <f t="shared" si="4"/>
        <v>0</v>
      </c>
      <c r="Q17" s="13">
        <f t="shared" si="4"/>
        <v>0</v>
      </c>
      <c r="R17" s="13">
        <f t="shared" si="4"/>
        <v>3</v>
      </c>
      <c r="S17" s="13">
        <f t="shared" si="4"/>
        <v>1</v>
      </c>
      <c r="T17" s="13">
        <f t="shared" si="4"/>
        <v>3</v>
      </c>
      <c r="U17" s="13">
        <f t="shared" si="4"/>
        <v>0</v>
      </c>
      <c r="V17" s="13">
        <f t="shared" si="4"/>
        <v>3</v>
      </c>
      <c r="W17" s="13">
        <f t="shared" si="4"/>
        <v>0</v>
      </c>
      <c r="X17" s="229" t="s">
        <v>162</v>
      </c>
      <c r="Y17" s="224" t="s">
        <v>162</v>
      </c>
      <c r="Z17" s="13" t="s">
        <v>162</v>
      </c>
      <c r="AA17" s="16" t="s">
        <v>162</v>
      </c>
      <c r="AB17" s="253" t="s">
        <v>162</v>
      </c>
    </row>
    <row r="18" spans="1:28" s="39" customFormat="1" ht="15.95" hidden="1" customHeight="1" outlineLevel="1" thickBot="1" x14ac:dyDescent="0.3">
      <c r="A18" s="395"/>
      <c r="B18" s="405"/>
      <c r="C18" s="362">
        <v>6</v>
      </c>
      <c r="D18" s="353" t="s">
        <v>63</v>
      </c>
      <c r="E18" s="74" t="s">
        <v>15</v>
      </c>
      <c r="F18" s="132"/>
      <c r="G18" s="326"/>
      <c r="H18" s="326"/>
      <c r="I18" s="326"/>
      <c r="J18" s="276"/>
      <c r="K18" s="276"/>
      <c r="L18" s="172"/>
      <c r="M18" s="176"/>
      <c r="N18" s="84"/>
      <c r="O18" s="166"/>
      <c r="P18" s="92"/>
      <c r="Q18" s="86"/>
      <c r="R18" s="97"/>
      <c r="S18" s="86"/>
      <c r="T18" s="92"/>
      <c r="U18" s="86"/>
      <c r="V18" s="92"/>
      <c r="W18" s="86"/>
      <c r="X18" s="230"/>
      <c r="Y18" s="220"/>
      <c r="Z18" s="52"/>
      <c r="AA18" s="53"/>
      <c r="AB18" s="263"/>
    </row>
    <row r="19" spans="1:28" s="39" customFormat="1" ht="15.95" hidden="1" customHeight="1" outlineLevel="1" thickBot="1" x14ac:dyDescent="0.3">
      <c r="A19" s="395"/>
      <c r="B19" s="405"/>
      <c r="C19" s="363"/>
      <c r="D19" s="354"/>
      <c r="E19" s="37" t="s">
        <v>16</v>
      </c>
      <c r="F19" s="132"/>
      <c r="G19" s="325"/>
      <c r="H19" s="325"/>
      <c r="I19" s="325"/>
      <c r="J19" s="276">
        <v>12</v>
      </c>
      <c r="K19" s="214"/>
      <c r="L19" s="174"/>
      <c r="M19" s="177"/>
      <c r="N19" s="46">
        <v>12</v>
      </c>
      <c r="O19" s="167"/>
      <c r="P19" s="83"/>
      <c r="Q19" s="72"/>
      <c r="R19" s="98">
        <v>3</v>
      </c>
      <c r="S19" s="72">
        <v>3</v>
      </c>
      <c r="T19" s="83">
        <v>8</v>
      </c>
      <c r="U19" s="72"/>
      <c r="V19" s="83">
        <v>2</v>
      </c>
      <c r="W19" s="72"/>
      <c r="X19" s="231">
        <v>32</v>
      </c>
      <c r="Y19" s="232">
        <v>18</v>
      </c>
      <c r="Z19" s="58">
        <v>25</v>
      </c>
      <c r="AA19" s="59">
        <v>125</v>
      </c>
      <c r="AB19" s="264">
        <v>80</v>
      </c>
    </row>
    <row r="20" spans="1:28" ht="15.95" hidden="1" customHeight="1" outlineLevel="1" thickBot="1" x14ac:dyDescent="0.3">
      <c r="A20" s="395"/>
      <c r="B20" s="405"/>
      <c r="C20" s="364"/>
      <c r="D20" s="355"/>
      <c r="E20" s="13" t="s">
        <v>17</v>
      </c>
      <c r="F20" s="132">
        <f>SUM(G20:I20)</f>
        <v>0</v>
      </c>
      <c r="G20" s="322">
        <f>G18+G19</f>
        <v>0</v>
      </c>
      <c r="H20" s="322">
        <f>H18+H19</f>
        <v>0</v>
      </c>
      <c r="I20" s="322">
        <f>I18+I19</f>
        <v>0</v>
      </c>
      <c r="J20" s="13">
        <f>IF(SUM(J18:J19)=SUM(N20:O20),SUM(J18:J19))</f>
        <v>12</v>
      </c>
      <c r="K20" s="13">
        <v>0</v>
      </c>
      <c r="L20" s="13">
        <f t="shared" ref="L20:W20" si="5">SUM(L18:L19)</f>
        <v>0</v>
      </c>
      <c r="M20" s="13">
        <f t="shared" si="5"/>
        <v>0</v>
      </c>
      <c r="N20" s="13">
        <f t="shared" si="5"/>
        <v>12</v>
      </c>
      <c r="O20" s="13">
        <f t="shared" si="5"/>
        <v>0</v>
      </c>
      <c r="P20" s="13">
        <f t="shared" si="5"/>
        <v>0</v>
      </c>
      <c r="Q20" s="13">
        <f t="shared" si="5"/>
        <v>0</v>
      </c>
      <c r="R20" s="13">
        <f t="shared" si="5"/>
        <v>3</v>
      </c>
      <c r="S20" s="13">
        <f t="shared" si="5"/>
        <v>3</v>
      </c>
      <c r="T20" s="13">
        <f t="shared" si="5"/>
        <v>8</v>
      </c>
      <c r="U20" s="13">
        <f t="shared" si="5"/>
        <v>0</v>
      </c>
      <c r="V20" s="13">
        <f t="shared" si="5"/>
        <v>2</v>
      </c>
      <c r="W20" s="13">
        <f t="shared" si="5"/>
        <v>0</v>
      </c>
      <c r="X20" s="229" t="s">
        <v>162</v>
      </c>
      <c r="Y20" s="224" t="s">
        <v>162</v>
      </c>
      <c r="Z20" s="13" t="s">
        <v>162</v>
      </c>
      <c r="AA20" s="16" t="s">
        <v>162</v>
      </c>
      <c r="AB20" s="253" t="s">
        <v>162</v>
      </c>
    </row>
    <row r="21" spans="1:28" ht="15.95" hidden="1" customHeight="1" outlineLevel="1" thickBot="1" x14ac:dyDescent="0.3">
      <c r="A21" s="395"/>
      <c r="B21" s="405"/>
      <c r="C21" s="362">
        <v>7</v>
      </c>
      <c r="D21" s="354" t="s">
        <v>200</v>
      </c>
      <c r="E21" s="27" t="s">
        <v>15</v>
      </c>
      <c r="F21" s="132"/>
      <c r="G21" s="326"/>
      <c r="H21" s="326"/>
      <c r="I21" s="326"/>
      <c r="J21" s="276"/>
      <c r="K21" s="276"/>
      <c r="L21" s="172"/>
      <c r="M21" s="176"/>
      <c r="N21" s="84"/>
      <c r="O21" s="166"/>
      <c r="P21" s="92"/>
      <c r="Q21" s="86"/>
      <c r="R21" s="97"/>
      <c r="S21" s="86"/>
      <c r="T21" s="92"/>
      <c r="U21" s="86"/>
      <c r="V21" s="92"/>
      <c r="W21" s="86"/>
      <c r="X21" s="230"/>
      <c r="Y21" s="220"/>
      <c r="Z21" s="52"/>
      <c r="AA21" s="53"/>
      <c r="AB21" s="263"/>
    </row>
    <row r="22" spans="1:28" ht="15.95" hidden="1" customHeight="1" outlineLevel="1" thickBot="1" x14ac:dyDescent="0.3">
      <c r="A22" s="395"/>
      <c r="B22" s="405"/>
      <c r="C22" s="363"/>
      <c r="D22" s="354"/>
      <c r="E22" s="12" t="s">
        <v>16</v>
      </c>
      <c r="F22" s="132"/>
      <c r="G22" s="325"/>
      <c r="H22" s="325"/>
      <c r="I22" s="325"/>
      <c r="J22" s="276">
        <v>8</v>
      </c>
      <c r="K22" s="214"/>
      <c r="L22" s="174"/>
      <c r="M22" s="177"/>
      <c r="N22" s="46">
        <v>7</v>
      </c>
      <c r="O22" s="167">
        <v>1</v>
      </c>
      <c r="P22" s="83"/>
      <c r="Q22" s="72"/>
      <c r="R22" s="98"/>
      <c r="S22" s="72"/>
      <c r="T22" s="83">
        <v>1</v>
      </c>
      <c r="U22" s="72"/>
      <c r="V22" s="83"/>
      <c r="W22" s="72"/>
      <c r="X22" s="231">
        <v>48</v>
      </c>
      <c r="Y22" s="232">
        <v>20</v>
      </c>
      <c r="Z22" s="58">
        <v>50</v>
      </c>
      <c r="AA22" s="59">
        <v>135</v>
      </c>
      <c r="AB22" s="264">
        <v>85</v>
      </c>
    </row>
    <row r="23" spans="1:28" ht="15.95" hidden="1" customHeight="1" outlineLevel="1" thickBot="1" x14ac:dyDescent="0.3">
      <c r="A23" s="395"/>
      <c r="B23" s="405"/>
      <c r="C23" s="364"/>
      <c r="D23" s="354"/>
      <c r="E23" s="13" t="s">
        <v>17</v>
      </c>
      <c r="F23" s="132">
        <f>SUM(G23:I23)</f>
        <v>0</v>
      </c>
      <c r="G23" s="322">
        <f>G21+G22</f>
        <v>0</v>
      </c>
      <c r="H23" s="322">
        <f>H21+H22</f>
        <v>0</v>
      </c>
      <c r="I23" s="322">
        <f>I21+I22</f>
        <v>0</v>
      </c>
      <c r="J23" s="13">
        <f>IF(SUM(J21:J22)=SUM(N23:O23),SUM(J21:J22))</f>
        <v>8</v>
      </c>
      <c r="K23" s="13">
        <v>0</v>
      </c>
      <c r="L23" s="13">
        <f t="shared" ref="L23:W23" si="6">SUM(L21:L22)</f>
        <v>0</v>
      </c>
      <c r="M23" s="13">
        <f t="shared" si="6"/>
        <v>0</v>
      </c>
      <c r="N23" s="13">
        <f t="shared" si="6"/>
        <v>7</v>
      </c>
      <c r="O23" s="13">
        <f t="shared" si="6"/>
        <v>1</v>
      </c>
      <c r="P23" s="13">
        <f t="shared" si="6"/>
        <v>0</v>
      </c>
      <c r="Q23" s="13">
        <f t="shared" si="6"/>
        <v>0</v>
      </c>
      <c r="R23" s="13">
        <f t="shared" si="6"/>
        <v>0</v>
      </c>
      <c r="S23" s="13">
        <f t="shared" si="6"/>
        <v>0</v>
      </c>
      <c r="T23" s="13">
        <f t="shared" si="6"/>
        <v>1</v>
      </c>
      <c r="U23" s="13">
        <f t="shared" si="6"/>
        <v>0</v>
      </c>
      <c r="V23" s="13">
        <f t="shared" si="6"/>
        <v>0</v>
      </c>
      <c r="W23" s="13">
        <f t="shared" si="6"/>
        <v>0</v>
      </c>
      <c r="X23" s="229" t="s">
        <v>162</v>
      </c>
      <c r="Y23" s="224" t="s">
        <v>162</v>
      </c>
      <c r="Z23" s="13" t="s">
        <v>162</v>
      </c>
      <c r="AA23" s="16" t="s">
        <v>162</v>
      </c>
      <c r="AB23" s="253" t="s">
        <v>162</v>
      </c>
    </row>
    <row r="24" spans="1:28" ht="15.95" hidden="1" customHeight="1" outlineLevel="1" thickBot="1" x14ac:dyDescent="0.3">
      <c r="A24" s="395"/>
      <c r="B24" s="405"/>
      <c r="C24" s="362">
        <v>8</v>
      </c>
      <c r="D24" s="353" t="s">
        <v>192</v>
      </c>
      <c r="E24" s="27" t="s">
        <v>15</v>
      </c>
      <c r="F24" s="132"/>
      <c r="G24" s="320"/>
      <c r="H24" s="320"/>
      <c r="I24" s="320"/>
      <c r="J24" s="276"/>
      <c r="K24" s="276"/>
      <c r="L24" s="178"/>
      <c r="M24" s="179"/>
      <c r="N24" s="41"/>
      <c r="O24" s="168"/>
      <c r="P24" s="87"/>
      <c r="Q24" s="41"/>
      <c r="R24" s="88"/>
      <c r="S24" s="41"/>
      <c r="T24" s="87"/>
      <c r="U24" s="41"/>
      <c r="V24" s="87"/>
      <c r="W24" s="41"/>
      <c r="X24" s="230"/>
      <c r="Y24" s="220"/>
      <c r="Z24" s="52"/>
      <c r="AA24" s="53"/>
      <c r="AB24" s="263"/>
    </row>
    <row r="25" spans="1:28" ht="15.95" hidden="1" customHeight="1" outlineLevel="1" thickBot="1" x14ac:dyDescent="0.3">
      <c r="A25" s="395"/>
      <c r="B25" s="405"/>
      <c r="C25" s="363"/>
      <c r="D25" s="354"/>
      <c r="E25" s="12" t="s">
        <v>16</v>
      </c>
      <c r="F25" s="132"/>
      <c r="G25" s="327"/>
      <c r="H25" s="327"/>
      <c r="I25" s="327"/>
      <c r="J25" s="276">
        <v>3</v>
      </c>
      <c r="K25" s="214">
        <v>1</v>
      </c>
      <c r="L25" s="180"/>
      <c r="M25" s="181"/>
      <c r="N25" s="11">
        <v>2</v>
      </c>
      <c r="O25" s="169">
        <v>1</v>
      </c>
      <c r="P25" s="61"/>
      <c r="Q25" s="11"/>
      <c r="R25" s="99">
        <v>1</v>
      </c>
      <c r="S25" s="11"/>
      <c r="T25" s="61"/>
      <c r="U25" s="11"/>
      <c r="V25" s="61">
        <v>1</v>
      </c>
      <c r="W25" s="11"/>
      <c r="X25" s="231">
        <v>43</v>
      </c>
      <c r="Y25" s="232">
        <v>17</v>
      </c>
      <c r="Z25" s="58">
        <v>70</v>
      </c>
      <c r="AA25" s="59">
        <v>130</v>
      </c>
      <c r="AB25" s="264">
        <v>90</v>
      </c>
    </row>
    <row r="26" spans="1:28" ht="15.95" hidden="1" customHeight="1" outlineLevel="1" thickBot="1" x14ac:dyDescent="0.3">
      <c r="A26" s="395"/>
      <c r="B26" s="405"/>
      <c r="C26" s="364"/>
      <c r="D26" s="355"/>
      <c r="E26" s="13" t="s">
        <v>17</v>
      </c>
      <c r="F26" s="132">
        <f>SUM(G26:I26)</f>
        <v>0</v>
      </c>
      <c r="G26" s="322">
        <f>G24+G25</f>
        <v>0</v>
      </c>
      <c r="H26" s="322">
        <f>H24+H25</f>
        <v>0</v>
      </c>
      <c r="I26" s="322">
        <f>I24+I25</f>
        <v>0</v>
      </c>
      <c r="J26" s="13">
        <f>IF(SUM(J24:J25)=SUM(N26:O26),SUM(J24:J25))</f>
        <v>3</v>
      </c>
      <c r="K26" s="13">
        <v>1</v>
      </c>
      <c r="L26" s="13">
        <f t="shared" ref="L26:W26" si="7">SUM(L24:L25)</f>
        <v>0</v>
      </c>
      <c r="M26" s="13">
        <f t="shared" si="7"/>
        <v>0</v>
      </c>
      <c r="N26" s="13">
        <f t="shared" si="7"/>
        <v>2</v>
      </c>
      <c r="O26" s="13">
        <f t="shared" si="7"/>
        <v>1</v>
      </c>
      <c r="P26" s="13">
        <f t="shared" si="7"/>
        <v>0</v>
      </c>
      <c r="Q26" s="13">
        <f t="shared" si="7"/>
        <v>0</v>
      </c>
      <c r="R26" s="13">
        <f t="shared" si="7"/>
        <v>1</v>
      </c>
      <c r="S26" s="13">
        <f t="shared" si="7"/>
        <v>0</v>
      </c>
      <c r="T26" s="13">
        <f t="shared" si="7"/>
        <v>0</v>
      </c>
      <c r="U26" s="13">
        <f t="shared" si="7"/>
        <v>0</v>
      </c>
      <c r="V26" s="13">
        <f t="shared" si="7"/>
        <v>1</v>
      </c>
      <c r="W26" s="13">
        <f t="shared" si="7"/>
        <v>0</v>
      </c>
      <c r="X26" s="229" t="s">
        <v>162</v>
      </c>
      <c r="Y26" s="224" t="s">
        <v>162</v>
      </c>
      <c r="Z26" s="13" t="s">
        <v>162</v>
      </c>
      <c r="AA26" s="16" t="s">
        <v>162</v>
      </c>
      <c r="AB26" s="253" t="s">
        <v>162</v>
      </c>
    </row>
    <row r="27" spans="1:28" s="36" customFormat="1" ht="15.95" hidden="1" customHeight="1" outlineLevel="1" thickBot="1" x14ac:dyDescent="0.3">
      <c r="A27" s="395"/>
      <c r="B27" s="405"/>
      <c r="C27" s="362">
        <v>9</v>
      </c>
      <c r="D27" s="355" t="s">
        <v>64</v>
      </c>
      <c r="E27" s="74" t="s">
        <v>15</v>
      </c>
      <c r="F27" s="132"/>
      <c r="G27" s="326"/>
      <c r="H27" s="326"/>
      <c r="I27" s="326"/>
      <c r="J27" s="276"/>
      <c r="K27" s="276"/>
      <c r="L27" s="172"/>
      <c r="M27" s="176"/>
      <c r="N27" s="84"/>
      <c r="O27" s="166"/>
      <c r="P27" s="92"/>
      <c r="Q27" s="86"/>
      <c r="R27" s="97"/>
      <c r="S27" s="86"/>
      <c r="T27" s="92"/>
      <c r="U27" s="86"/>
      <c r="V27" s="92"/>
      <c r="W27" s="86"/>
      <c r="X27" s="230"/>
      <c r="Y27" s="220"/>
      <c r="Z27" s="52"/>
      <c r="AA27" s="53"/>
      <c r="AB27" s="263"/>
    </row>
    <row r="28" spans="1:28" s="36" customFormat="1" ht="15.95" hidden="1" customHeight="1" outlineLevel="1" thickBot="1" x14ac:dyDescent="0.3">
      <c r="A28" s="395"/>
      <c r="B28" s="405"/>
      <c r="C28" s="363"/>
      <c r="D28" s="384"/>
      <c r="E28" s="37" t="s">
        <v>16</v>
      </c>
      <c r="F28" s="132"/>
      <c r="G28" s="328"/>
      <c r="H28" s="328"/>
      <c r="I28" s="328"/>
      <c r="J28" s="276">
        <v>14</v>
      </c>
      <c r="K28" s="214"/>
      <c r="L28" s="174"/>
      <c r="M28" s="177"/>
      <c r="N28" s="46">
        <v>13</v>
      </c>
      <c r="O28" s="167">
        <v>1</v>
      </c>
      <c r="P28" s="83"/>
      <c r="Q28" s="72"/>
      <c r="R28" s="98">
        <v>3</v>
      </c>
      <c r="S28" s="72">
        <v>1</v>
      </c>
      <c r="T28" s="83">
        <v>9</v>
      </c>
      <c r="U28" s="72"/>
      <c r="V28" s="83"/>
      <c r="W28" s="72"/>
      <c r="X28" s="231">
        <v>37</v>
      </c>
      <c r="Y28" s="232">
        <v>16</v>
      </c>
      <c r="Z28" s="58">
        <v>30</v>
      </c>
      <c r="AA28" s="59">
        <v>195</v>
      </c>
      <c r="AB28" s="264">
        <v>100</v>
      </c>
    </row>
    <row r="29" spans="1:28" ht="17.25" hidden="1" customHeight="1" outlineLevel="1" thickBot="1" x14ac:dyDescent="0.3">
      <c r="A29" s="395"/>
      <c r="B29" s="405"/>
      <c r="C29" s="364"/>
      <c r="D29" s="384"/>
      <c r="E29" s="13" t="s">
        <v>17</v>
      </c>
      <c r="F29" s="132">
        <f>SUM(G29:I29)</f>
        <v>0</v>
      </c>
      <c r="G29" s="322">
        <f>G27+G28</f>
        <v>0</v>
      </c>
      <c r="H29" s="322">
        <f>H27+H28</f>
        <v>0</v>
      </c>
      <c r="I29" s="322">
        <f>I27+I28</f>
        <v>0</v>
      </c>
      <c r="J29" s="13">
        <f>IF(SUM(J27:J28)=SUM(N29:O29),SUM(J27:J28))</f>
        <v>14</v>
      </c>
      <c r="K29" s="13">
        <v>0</v>
      </c>
      <c r="L29" s="13">
        <f t="shared" ref="L29:W29" si="8">SUM(L27:L28)</f>
        <v>0</v>
      </c>
      <c r="M29" s="13">
        <f t="shared" si="8"/>
        <v>0</v>
      </c>
      <c r="N29" s="13">
        <f t="shared" si="8"/>
        <v>13</v>
      </c>
      <c r="O29" s="13">
        <f t="shared" si="8"/>
        <v>1</v>
      </c>
      <c r="P29" s="13">
        <f t="shared" si="8"/>
        <v>0</v>
      </c>
      <c r="Q29" s="13">
        <f t="shared" si="8"/>
        <v>0</v>
      </c>
      <c r="R29" s="13">
        <f t="shared" si="8"/>
        <v>3</v>
      </c>
      <c r="S29" s="13">
        <f t="shared" si="8"/>
        <v>1</v>
      </c>
      <c r="T29" s="13">
        <f t="shared" si="8"/>
        <v>9</v>
      </c>
      <c r="U29" s="13">
        <f t="shared" si="8"/>
        <v>0</v>
      </c>
      <c r="V29" s="13">
        <f t="shared" si="8"/>
        <v>0</v>
      </c>
      <c r="W29" s="13">
        <f t="shared" si="8"/>
        <v>0</v>
      </c>
      <c r="X29" s="229" t="s">
        <v>162</v>
      </c>
      <c r="Y29" s="224" t="s">
        <v>162</v>
      </c>
      <c r="Z29" s="13" t="s">
        <v>162</v>
      </c>
      <c r="AA29" s="16" t="s">
        <v>162</v>
      </c>
      <c r="AB29" s="253" t="s">
        <v>162</v>
      </c>
    </row>
    <row r="30" spans="1:28" ht="17.25" hidden="1" customHeight="1" outlineLevel="1" thickBot="1" x14ac:dyDescent="0.3">
      <c r="A30" s="395"/>
      <c r="B30" s="405"/>
      <c r="C30" s="362">
        <v>10</v>
      </c>
      <c r="D30" s="353" t="s">
        <v>213</v>
      </c>
      <c r="E30" s="74" t="s">
        <v>15</v>
      </c>
      <c r="F30" s="132"/>
      <c r="G30" s="320"/>
      <c r="H30" s="320"/>
      <c r="I30" s="320"/>
      <c r="J30" s="276"/>
      <c r="K30" s="276"/>
      <c r="L30" s="178"/>
      <c r="M30" s="179"/>
      <c r="N30" s="41"/>
      <c r="O30" s="168"/>
      <c r="P30" s="87"/>
      <c r="Q30" s="41"/>
      <c r="R30" s="88"/>
      <c r="S30" s="41"/>
      <c r="T30" s="87"/>
      <c r="U30" s="41"/>
      <c r="V30" s="87"/>
      <c r="W30" s="41"/>
      <c r="X30" s="233"/>
      <c r="Y30" s="234"/>
      <c r="Z30" s="87"/>
      <c r="AA30" s="41"/>
      <c r="AB30" s="265"/>
    </row>
    <row r="31" spans="1:28" ht="18" hidden="1" customHeight="1" outlineLevel="1" thickBot="1" x14ac:dyDescent="0.3">
      <c r="A31" s="395"/>
      <c r="B31" s="405"/>
      <c r="C31" s="363"/>
      <c r="D31" s="354"/>
      <c r="E31" s="37" t="s">
        <v>16</v>
      </c>
      <c r="F31" s="132"/>
      <c r="G31" s="327"/>
      <c r="H31" s="327"/>
      <c r="I31" s="327"/>
      <c r="J31" s="276">
        <v>1</v>
      </c>
      <c r="K31" s="214"/>
      <c r="L31" s="180"/>
      <c r="M31" s="181"/>
      <c r="N31" s="11">
        <v>1</v>
      </c>
      <c r="O31" s="169"/>
      <c r="P31" s="61"/>
      <c r="Q31" s="11"/>
      <c r="R31" s="99"/>
      <c r="S31" s="11"/>
      <c r="T31" s="61"/>
      <c r="U31" s="11">
        <v>1</v>
      </c>
      <c r="V31" s="61"/>
      <c r="W31" s="11"/>
      <c r="X31" s="235">
        <v>44</v>
      </c>
      <c r="Y31" s="236">
        <v>15</v>
      </c>
      <c r="Z31" s="61">
        <v>75</v>
      </c>
      <c r="AA31" s="11">
        <v>75</v>
      </c>
      <c r="AB31" s="266">
        <v>75</v>
      </c>
    </row>
    <row r="32" spans="1:28" ht="17.25" hidden="1" customHeight="1" outlineLevel="1" thickBot="1" x14ac:dyDescent="0.3">
      <c r="A32" s="395"/>
      <c r="B32" s="405"/>
      <c r="C32" s="364"/>
      <c r="D32" s="355"/>
      <c r="E32" s="13" t="s">
        <v>17</v>
      </c>
      <c r="F32" s="132">
        <f>SUM(G32:I32)</f>
        <v>0</v>
      </c>
      <c r="G32" s="322">
        <f>G30+G31</f>
        <v>0</v>
      </c>
      <c r="H32" s="322">
        <f>H30+H31</f>
        <v>0</v>
      </c>
      <c r="I32" s="322">
        <f>I30+I31</f>
        <v>0</v>
      </c>
      <c r="J32" s="13">
        <f>IF(SUM(J30:J31)=SUM(N32:O32),SUM(J30:J31))</f>
        <v>1</v>
      </c>
      <c r="K32" s="13">
        <v>0</v>
      </c>
      <c r="L32" s="13">
        <f t="shared" ref="L32:W32" si="9">SUM(L30:L31)</f>
        <v>0</v>
      </c>
      <c r="M32" s="13">
        <f t="shared" si="9"/>
        <v>0</v>
      </c>
      <c r="N32" s="13">
        <f t="shared" si="9"/>
        <v>1</v>
      </c>
      <c r="O32" s="13">
        <f t="shared" si="9"/>
        <v>0</v>
      </c>
      <c r="P32" s="13">
        <f t="shared" si="9"/>
        <v>0</v>
      </c>
      <c r="Q32" s="13">
        <f t="shared" si="9"/>
        <v>0</v>
      </c>
      <c r="R32" s="13">
        <f t="shared" si="9"/>
        <v>0</v>
      </c>
      <c r="S32" s="13">
        <f t="shared" si="9"/>
        <v>0</v>
      </c>
      <c r="T32" s="13">
        <f t="shared" si="9"/>
        <v>0</v>
      </c>
      <c r="U32" s="13">
        <f t="shared" si="9"/>
        <v>1</v>
      </c>
      <c r="V32" s="13">
        <f t="shared" si="9"/>
        <v>0</v>
      </c>
      <c r="W32" s="13">
        <f t="shared" si="9"/>
        <v>0</v>
      </c>
      <c r="X32" s="229" t="s">
        <v>162</v>
      </c>
      <c r="Y32" s="224" t="s">
        <v>162</v>
      </c>
      <c r="Z32" s="13" t="s">
        <v>162</v>
      </c>
      <c r="AA32" s="16" t="s">
        <v>162</v>
      </c>
      <c r="AB32" s="253" t="s">
        <v>162</v>
      </c>
    </row>
    <row r="33" spans="1:28" ht="17.25" hidden="1" customHeight="1" outlineLevel="1" thickBot="1" x14ac:dyDescent="0.3">
      <c r="A33" s="395"/>
      <c r="B33" s="405"/>
      <c r="C33" s="362">
        <v>11</v>
      </c>
      <c r="D33" s="392" t="s">
        <v>188</v>
      </c>
      <c r="E33" s="41" t="s">
        <v>15</v>
      </c>
      <c r="F33" s="132"/>
      <c r="G33" s="320"/>
      <c r="H33" s="320"/>
      <c r="I33" s="320"/>
      <c r="J33" s="276"/>
      <c r="K33" s="276"/>
      <c r="L33" s="178"/>
      <c r="M33" s="179"/>
      <c r="N33" s="41"/>
      <c r="O33" s="168"/>
      <c r="P33" s="87"/>
      <c r="Q33" s="41"/>
      <c r="R33" s="88"/>
      <c r="S33" s="41"/>
      <c r="T33" s="87"/>
      <c r="U33" s="41"/>
      <c r="V33" s="87"/>
      <c r="W33" s="41"/>
      <c r="X33" s="230"/>
      <c r="Y33" s="220"/>
      <c r="Z33" s="52"/>
      <c r="AA33" s="53"/>
      <c r="AB33" s="263"/>
    </row>
    <row r="34" spans="1:28" ht="17.25" hidden="1" customHeight="1" outlineLevel="1" thickBot="1" x14ac:dyDescent="0.3">
      <c r="A34" s="395"/>
      <c r="B34" s="405"/>
      <c r="C34" s="363"/>
      <c r="D34" s="392"/>
      <c r="E34" s="11" t="s">
        <v>16</v>
      </c>
      <c r="F34" s="132"/>
      <c r="G34" s="327"/>
      <c r="H34" s="327"/>
      <c r="I34" s="327"/>
      <c r="J34" s="276">
        <v>14</v>
      </c>
      <c r="K34" s="214"/>
      <c r="L34" s="180"/>
      <c r="M34" s="181">
        <v>2</v>
      </c>
      <c r="N34" s="11">
        <v>12</v>
      </c>
      <c r="O34" s="169">
        <v>2</v>
      </c>
      <c r="P34" s="61"/>
      <c r="Q34" s="11"/>
      <c r="R34" s="99">
        <v>8</v>
      </c>
      <c r="S34" s="11">
        <v>4</v>
      </c>
      <c r="T34" s="61">
        <v>8</v>
      </c>
      <c r="U34" s="11">
        <v>2</v>
      </c>
      <c r="V34" s="61">
        <v>5</v>
      </c>
      <c r="W34" s="11"/>
      <c r="X34" s="231">
        <v>38</v>
      </c>
      <c r="Y34" s="232">
        <v>16</v>
      </c>
      <c r="Z34" s="58">
        <v>60</v>
      </c>
      <c r="AA34" s="59">
        <v>125</v>
      </c>
      <c r="AB34" s="264">
        <v>92</v>
      </c>
    </row>
    <row r="35" spans="1:28" ht="15.75" hidden="1" customHeight="1" outlineLevel="1" thickBot="1" x14ac:dyDescent="0.3">
      <c r="A35" s="395"/>
      <c r="B35" s="405"/>
      <c r="C35" s="364"/>
      <c r="D35" s="392"/>
      <c r="E35" s="13" t="s">
        <v>17</v>
      </c>
      <c r="F35" s="132">
        <f>SUM(G35:I35)</f>
        <v>0</v>
      </c>
      <c r="G35" s="322">
        <f>G33+G34</f>
        <v>0</v>
      </c>
      <c r="H35" s="322">
        <f>H33+H34</f>
        <v>0</v>
      </c>
      <c r="I35" s="322">
        <f>I33+I34</f>
        <v>0</v>
      </c>
      <c r="J35" s="13">
        <f>IF(SUM(J33:J34)=SUM(N35:O35),SUM(J33:J34))</f>
        <v>14</v>
      </c>
      <c r="K35" s="13">
        <v>0</v>
      </c>
      <c r="L35" s="13">
        <f t="shared" ref="L35:W35" si="10">SUM(L33:L34)</f>
        <v>0</v>
      </c>
      <c r="M35" s="13">
        <f t="shared" si="10"/>
        <v>2</v>
      </c>
      <c r="N35" s="13">
        <f t="shared" si="10"/>
        <v>12</v>
      </c>
      <c r="O35" s="13">
        <f t="shared" si="10"/>
        <v>2</v>
      </c>
      <c r="P35" s="13">
        <f t="shared" si="10"/>
        <v>0</v>
      </c>
      <c r="Q35" s="13">
        <f t="shared" si="10"/>
        <v>0</v>
      </c>
      <c r="R35" s="13">
        <f t="shared" si="10"/>
        <v>8</v>
      </c>
      <c r="S35" s="13">
        <f t="shared" si="10"/>
        <v>4</v>
      </c>
      <c r="T35" s="13">
        <f t="shared" si="10"/>
        <v>8</v>
      </c>
      <c r="U35" s="13">
        <f t="shared" si="10"/>
        <v>2</v>
      </c>
      <c r="V35" s="13">
        <f t="shared" si="10"/>
        <v>5</v>
      </c>
      <c r="W35" s="13">
        <f t="shared" si="10"/>
        <v>0</v>
      </c>
      <c r="X35" s="229" t="s">
        <v>162</v>
      </c>
      <c r="Y35" s="224" t="s">
        <v>162</v>
      </c>
      <c r="Z35" s="13" t="s">
        <v>162</v>
      </c>
      <c r="AA35" s="16" t="s">
        <v>162</v>
      </c>
      <c r="AB35" s="253" t="s">
        <v>162</v>
      </c>
    </row>
    <row r="36" spans="1:28" ht="15.75" hidden="1" customHeight="1" outlineLevel="1" thickBot="1" x14ac:dyDescent="0.3">
      <c r="A36" s="395"/>
      <c r="B36" s="398"/>
      <c r="C36" s="362">
        <v>12</v>
      </c>
      <c r="D36" s="350" t="s">
        <v>189</v>
      </c>
      <c r="E36" s="41" t="s">
        <v>15</v>
      </c>
      <c r="F36" s="132"/>
      <c r="G36" s="320"/>
      <c r="H36" s="320"/>
      <c r="I36" s="320"/>
      <c r="J36" s="276"/>
      <c r="K36" s="276"/>
      <c r="L36" s="178"/>
      <c r="M36" s="179"/>
      <c r="N36" s="41"/>
      <c r="O36" s="168"/>
      <c r="P36" s="87"/>
      <c r="Q36" s="41"/>
      <c r="R36" s="88"/>
      <c r="S36" s="41"/>
      <c r="T36" s="87"/>
      <c r="U36" s="41"/>
      <c r="V36" s="87"/>
      <c r="W36" s="41"/>
      <c r="X36" s="230"/>
      <c r="Y36" s="220"/>
      <c r="Z36" s="52"/>
      <c r="AA36" s="53"/>
      <c r="AB36" s="263"/>
    </row>
    <row r="37" spans="1:28" ht="15.75" hidden="1" customHeight="1" outlineLevel="1" thickBot="1" x14ac:dyDescent="0.3">
      <c r="A37" s="395"/>
      <c r="B37" s="398"/>
      <c r="C37" s="363"/>
      <c r="D37" s="351"/>
      <c r="E37" s="11" t="s">
        <v>16</v>
      </c>
      <c r="F37" s="132"/>
      <c r="G37" s="327"/>
      <c r="H37" s="327"/>
      <c r="I37" s="327"/>
      <c r="J37" s="276">
        <v>31</v>
      </c>
      <c r="K37" s="214"/>
      <c r="L37" s="180"/>
      <c r="M37" s="181"/>
      <c r="N37" s="11">
        <v>29</v>
      </c>
      <c r="O37" s="169">
        <v>2</v>
      </c>
      <c r="P37" s="61"/>
      <c r="Q37" s="11"/>
      <c r="R37" s="99">
        <v>12</v>
      </c>
      <c r="S37" s="11"/>
      <c r="T37" s="61">
        <v>8</v>
      </c>
      <c r="U37" s="11">
        <v>1</v>
      </c>
      <c r="V37" s="61">
        <v>8</v>
      </c>
      <c r="W37" s="11"/>
      <c r="X37" s="231">
        <v>38</v>
      </c>
      <c r="Y37" s="232">
        <v>16</v>
      </c>
      <c r="Z37" s="58">
        <v>15</v>
      </c>
      <c r="AA37" s="59">
        <v>255</v>
      </c>
      <c r="AB37" s="264">
        <v>135</v>
      </c>
    </row>
    <row r="38" spans="1:28" ht="17.25" hidden="1" customHeight="1" outlineLevel="1" thickBot="1" x14ac:dyDescent="0.3">
      <c r="A38" s="395"/>
      <c r="B38" s="398"/>
      <c r="C38" s="364"/>
      <c r="D38" s="352"/>
      <c r="E38" s="13" t="s">
        <v>17</v>
      </c>
      <c r="F38" s="132">
        <f>SUM(G38:I38)</f>
        <v>0</v>
      </c>
      <c r="G38" s="322">
        <f>G36+G37</f>
        <v>0</v>
      </c>
      <c r="H38" s="322">
        <f>H36+H37</f>
        <v>0</v>
      </c>
      <c r="I38" s="322">
        <f>I36+I37</f>
        <v>0</v>
      </c>
      <c r="J38" s="13">
        <f>IF(SUM(J36:J37)=SUM(N38:O38),SUM(J36:J37))</f>
        <v>31</v>
      </c>
      <c r="K38" s="13">
        <v>0</v>
      </c>
      <c r="L38" s="13">
        <f t="shared" ref="L38:W38" si="11">SUM(L36:L37)</f>
        <v>0</v>
      </c>
      <c r="M38" s="13">
        <f t="shared" si="11"/>
        <v>0</v>
      </c>
      <c r="N38" s="13">
        <f t="shared" si="11"/>
        <v>29</v>
      </c>
      <c r="O38" s="13">
        <f t="shared" si="11"/>
        <v>2</v>
      </c>
      <c r="P38" s="13">
        <f t="shared" si="11"/>
        <v>0</v>
      </c>
      <c r="Q38" s="13">
        <f t="shared" si="11"/>
        <v>0</v>
      </c>
      <c r="R38" s="13">
        <f t="shared" si="11"/>
        <v>12</v>
      </c>
      <c r="S38" s="13">
        <f t="shared" si="11"/>
        <v>0</v>
      </c>
      <c r="T38" s="13">
        <f t="shared" si="11"/>
        <v>8</v>
      </c>
      <c r="U38" s="13">
        <f t="shared" si="11"/>
        <v>1</v>
      </c>
      <c r="V38" s="13">
        <f t="shared" si="11"/>
        <v>8</v>
      </c>
      <c r="W38" s="13">
        <f t="shared" si="11"/>
        <v>0</v>
      </c>
      <c r="X38" s="229" t="s">
        <v>162</v>
      </c>
      <c r="Y38" s="224" t="s">
        <v>162</v>
      </c>
      <c r="Z38" s="13" t="s">
        <v>162</v>
      </c>
      <c r="AA38" s="16" t="s">
        <v>162</v>
      </c>
      <c r="AB38" s="253" t="s">
        <v>162</v>
      </c>
    </row>
    <row r="39" spans="1:28" ht="15.95" hidden="1" customHeight="1" outlineLevel="1" thickBot="1" x14ac:dyDescent="0.3">
      <c r="A39" s="395"/>
      <c r="B39" s="398"/>
      <c r="C39" s="362">
        <v>13</v>
      </c>
      <c r="D39" s="350" t="s">
        <v>65</v>
      </c>
      <c r="E39" s="17" t="s">
        <v>15</v>
      </c>
      <c r="F39" s="132"/>
      <c r="G39" s="320"/>
      <c r="H39" s="320">
        <v>1</v>
      </c>
      <c r="I39" s="320"/>
      <c r="J39" s="276">
        <v>4</v>
      </c>
      <c r="K39" s="276">
        <v>1</v>
      </c>
      <c r="L39" s="178">
        <v>1</v>
      </c>
      <c r="M39" s="179"/>
      <c r="N39" s="41">
        <v>3</v>
      </c>
      <c r="O39" s="168">
        <v>1</v>
      </c>
      <c r="P39" s="87"/>
      <c r="Q39" s="41"/>
      <c r="R39" s="88">
        <v>2</v>
      </c>
      <c r="S39" s="41"/>
      <c r="T39" s="87">
        <v>4</v>
      </c>
      <c r="U39" s="41"/>
      <c r="V39" s="87">
        <v>2</v>
      </c>
      <c r="W39" s="41"/>
      <c r="X39" s="230">
        <v>37.799999999999997</v>
      </c>
      <c r="Y39" s="220">
        <v>17.3</v>
      </c>
      <c r="Z39" s="52">
        <v>8</v>
      </c>
      <c r="AA39" s="53">
        <v>14</v>
      </c>
      <c r="AB39" s="263">
        <v>10</v>
      </c>
    </row>
    <row r="40" spans="1:28" ht="15.95" hidden="1" customHeight="1" outlineLevel="1" thickBot="1" x14ac:dyDescent="0.3">
      <c r="A40" s="395"/>
      <c r="B40" s="398"/>
      <c r="C40" s="363"/>
      <c r="D40" s="351"/>
      <c r="E40" s="11" t="s">
        <v>16</v>
      </c>
      <c r="F40" s="132"/>
      <c r="G40" s="327"/>
      <c r="H40" s="327"/>
      <c r="I40" s="327"/>
      <c r="J40" s="276">
        <v>5</v>
      </c>
      <c r="K40" s="214"/>
      <c r="L40" s="180"/>
      <c r="M40" s="181">
        <v>1</v>
      </c>
      <c r="N40" s="11">
        <v>4</v>
      </c>
      <c r="O40" s="169">
        <v>1</v>
      </c>
      <c r="P40" s="61"/>
      <c r="Q40" s="11"/>
      <c r="R40" s="99">
        <v>4</v>
      </c>
      <c r="S40" s="11"/>
      <c r="T40" s="61">
        <v>3</v>
      </c>
      <c r="U40" s="11"/>
      <c r="V40" s="61">
        <v>4</v>
      </c>
      <c r="W40" s="11"/>
      <c r="X40" s="231">
        <v>37.4</v>
      </c>
      <c r="Y40" s="232">
        <v>16.8</v>
      </c>
      <c r="Z40" s="58">
        <v>25</v>
      </c>
      <c r="AA40" s="59">
        <v>160</v>
      </c>
      <c r="AB40" s="264">
        <v>85</v>
      </c>
    </row>
    <row r="41" spans="1:28" ht="15.95" hidden="1" customHeight="1" outlineLevel="1" thickBot="1" x14ac:dyDescent="0.3">
      <c r="A41" s="395"/>
      <c r="B41" s="398"/>
      <c r="C41" s="364"/>
      <c r="D41" s="352"/>
      <c r="E41" s="13" t="s">
        <v>17</v>
      </c>
      <c r="F41" s="132">
        <f>SUM(G41:I41)</f>
        <v>1</v>
      </c>
      <c r="G41" s="322">
        <f>G39+G40</f>
        <v>0</v>
      </c>
      <c r="H41" s="322">
        <f>H39+H40</f>
        <v>1</v>
      </c>
      <c r="I41" s="322">
        <f>I39+I40</f>
        <v>0</v>
      </c>
      <c r="J41" s="13">
        <f>IF(SUM(J39:J40)=SUM(N41:O41),SUM(J39:J40))</f>
        <v>9</v>
      </c>
      <c r="K41" s="13">
        <v>1</v>
      </c>
      <c r="L41" s="13">
        <f t="shared" ref="L41:W41" si="12">SUM(L39:L40)</f>
        <v>1</v>
      </c>
      <c r="M41" s="13">
        <f t="shared" si="12"/>
        <v>1</v>
      </c>
      <c r="N41" s="13">
        <f t="shared" si="12"/>
        <v>7</v>
      </c>
      <c r="O41" s="13">
        <f t="shared" si="12"/>
        <v>2</v>
      </c>
      <c r="P41" s="13">
        <f t="shared" si="12"/>
        <v>0</v>
      </c>
      <c r="Q41" s="13">
        <f t="shared" si="12"/>
        <v>0</v>
      </c>
      <c r="R41" s="13">
        <f t="shared" si="12"/>
        <v>6</v>
      </c>
      <c r="S41" s="13">
        <f t="shared" si="12"/>
        <v>0</v>
      </c>
      <c r="T41" s="13">
        <f t="shared" si="12"/>
        <v>7</v>
      </c>
      <c r="U41" s="13">
        <f t="shared" si="12"/>
        <v>0</v>
      </c>
      <c r="V41" s="13">
        <f t="shared" si="12"/>
        <v>6</v>
      </c>
      <c r="W41" s="13">
        <f t="shared" si="12"/>
        <v>0</v>
      </c>
      <c r="X41" s="229" t="s">
        <v>162</v>
      </c>
      <c r="Y41" s="224" t="s">
        <v>162</v>
      </c>
      <c r="Z41" s="13" t="s">
        <v>162</v>
      </c>
      <c r="AA41" s="16" t="s">
        <v>162</v>
      </c>
      <c r="AB41" s="253" t="s">
        <v>162</v>
      </c>
    </row>
    <row r="42" spans="1:28" ht="15.95" hidden="1" customHeight="1" outlineLevel="1" thickBot="1" x14ac:dyDescent="0.3">
      <c r="A42" s="395"/>
      <c r="B42" s="398"/>
      <c r="C42" s="362">
        <v>14</v>
      </c>
      <c r="D42" s="350" t="s">
        <v>236</v>
      </c>
      <c r="E42" s="17" t="s">
        <v>15</v>
      </c>
      <c r="F42" s="132"/>
      <c r="G42" s="320"/>
      <c r="H42" s="320"/>
      <c r="I42" s="320"/>
      <c r="J42" s="276"/>
      <c r="K42" s="276"/>
      <c r="L42" s="178"/>
      <c r="M42" s="179"/>
      <c r="N42" s="41"/>
      <c r="O42" s="168"/>
      <c r="P42" s="87"/>
      <c r="Q42" s="41"/>
      <c r="R42" s="88"/>
      <c r="S42" s="41"/>
      <c r="T42" s="87"/>
      <c r="U42" s="41"/>
      <c r="V42" s="87"/>
      <c r="W42" s="41"/>
      <c r="X42" s="230"/>
      <c r="Y42" s="220"/>
      <c r="Z42" s="52"/>
      <c r="AA42" s="53"/>
      <c r="AB42" s="263"/>
    </row>
    <row r="43" spans="1:28" ht="15.95" hidden="1" customHeight="1" outlineLevel="1" thickBot="1" x14ac:dyDescent="0.3">
      <c r="A43" s="395"/>
      <c r="B43" s="398"/>
      <c r="C43" s="363"/>
      <c r="D43" s="351"/>
      <c r="E43" s="11" t="s">
        <v>16</v>
      </c>
      <c r="F43" s="132"/>
      <c r="G43" s="327"/>
      <c r="H43" s="327"/>
      <c r="I43" s="327"/>
      <c r="J43" s="276"/>
      <c r="K43" s="214"/>
      <c r="L43" s="180"/>
      <c r="M43" s="181"/>
      <c r="N43" s="11"/>
      <c r="O43" s="169"/>
      <c r="P43" s="61"/>
      <c r="Q43" s="11"/>
      <c r="R43" s="99"/>
      <c r="S43" s="11"/>
      <c r="T43" s="61"/>
      <c r="U43" s="11"/>
      <c r="V43" s="61"/>
      <c r="W43" s="11"/>
      <c r="X43" s="231"/>
      <c r="Y43" s="232"/>
      <c r="Z43" s="58"/>
      <c r="AA43" s="59"/>
      <c r="AB43" s="264"/>
    </row>
    <row r="44" spans="1:28" ht="15.95" hidden="1" customHeight="1" outlineLevel="1" thickBot="1" x14ac:dyDescent="0.3">
      <c r="A44" s="395"/>
      <c r="B44" s="398"/>
      <c r="C44" s="364"/>
      <c r="D44" s="352"/>
      <c r="E44" s="13" t="s">
        <v>17</v>
      </c>
      <c r="F44" s="132">
        <f>SUM(G44:I44)</f>
        <v>0</v>
      </c>
      <c r="G44" s="322">
        <f>G42+G43</f>
        <v>0</v>
      </c>
      <c r="H44" s="322">
        <f>H42+H43</f>
        <v>0</v>
      </c>
      <c r="I44" s="322">
        <f>I42+I43</f>
        <v>0</v>
      </c>
      <c r="J44" s="13">
        <f>IF(SUM(J42:J43)=SUM(N44:O44),SUM(J42:J43))</f>
        <v>0</v>
      </c>
      <c r="K44" s="13">
        <v>0</v>
      </c>
      <c r="L44" s="13">
        <f t="shared" ref="L44:W44" si="13">SUM(L42:L43)</f>
        <v>0</v>
      </c>
      <c r="M44" s="13">
        <f t="shared" si="13"/>
        <v>0</v>
      </c>
      <c r="N44" s="13">
        <f t="shared" si="13"/>
        <v>0</v>
      </c>
      <c r="O44" s="13">
        <f t="shared" si="13"/>
        <v>0</v>
      </c>
      <c r="P44" s="13">
        <f t="shared" si="13"/>
        <v>0</v>
      </c>
      <c r="Q44" s="13">
        <f t="shared" si="13"/>
        <v>0</v>
      </c>
      <c r="R44" s="13">
        <f t="shared" si="13"/>
        <v>0</v>
      </c>
      <c r="S44" s="13">
        <f t="shared" si="13"/>
        <v>0</v>
      </c>
      <c r="T44" s="13">
        <f t="shared" si="13"/>
        <v>0</v>
      </c>
      <c r="U44" s="13">
        <f t="shared" si="13"/>
        <v>0</v>
      </c>
      <c r="V44" s="13">
        <f t="shared" si="13"/>
        <v>0</v>
      </c>
      <c r="W44" s="13">
        <f t="shared" si="13"/>
        <v>0</v>
      </c>
      <c r="X44" s="229" t="s">
        <v>162</v>
      </c>
      <c r="Y44" s="224" t="s">
        <v>162</v>
      </c>
      <c r="Z44" s="13" t="s">
        <v>162</v>
      </c>
      <c r="AA44" s="16" t="s">
        <v>162</v>
      </c>
      <c r="AB44" s="253" t="s">
        <v>162</v>
      </c>
    </row>
    <row r="45" spans="1:28" ht="15.95" hidden="1" customHeight="1" outlineLevel="1" thickBot="1" x14ac:dyDescent="0.3">
      <c r="A45" s="395"/>
      <c r="B45" s="398"/>
      <c r="C45" s="362">
        <v>15</v>
      </c>
      <c r="D45" s="350" t="s">
        <v>235</v>
      </c>
      <c r="E45" s="17" t="s">
        <v>15</v>
      </c>
      <c r="F45" s="132"/>
      <c r="G45" s="320"/>
      <c r="H45" s="320"/>
      <c r="I45" s="320"/>
      <c r="J45" s="276"/>
      <c r="K45" s="276"/>
      <c r="L45" s="178"/>
      <c r="M45" s="179"/>
      <c r="N45" s="41"/>
      <c r="O45" s="168"/>
      <c r="P45" s="87"/>
      <c r="Q45" s="41"/>
      <c r="R45" s="88"/>
      <c r="S45" s="41"/>
      <c r="T45" s="87"/>
      <c r="U45" s="41"/>
      <c r="V45" s="87"/>
      <c r="W45" s="41"/>
      <c r="X45" s="230"/>
      <c r="Y45" s="220"/>
      <c r="Z45" s="52"/>
      <c r="AA45" s="53"/>
      <c r="AB45" s="263"/>
    </row>
    <row r="46" spans="1:28" ht="15.95" hidden="1" customHeight="1" outlineLevel="1" thickBot="1" x14ac:dyDescent="0.3">
      <c r="A46" s="395"/>
      <c r="B46" s="398"/>
      <c r="C46" s="363"/>
      <c r="D46" s="351"/>
      <c r="E46" s="11" t="s">
        <v>16</v>
      </c>
      <c r="F46" s="132"/>
      <c r="G46" s="327"/>
      <c r="H46" s="327"/>
      <c r="I46" s="327"/>
      <c r="J46" s="276">
        <v>4</v>
      </c>
      <c r="K46" s="214"/>
      <c r="L46" s="180"/>
      <c r="M46" s="181"/>
      <c r="N46" s="11">
        <v>4</v>
      </c>
      <c r="O46" s="169"/>
      <c r="P46" s="61"/>
      <c r="Q46" s="11"/>
      <c r="R46" s="99"/>
      <c r="S46" s="11"/>
      <c r="T46" s="61"/>
      <c r="U46" s="11"/>
      <c r="V46" s="61"/>
      <c r="W46" s="11"/>
      <c r="X46" s="231">
        <v>33</v>
      </c>
      <c r="Y46" s="232">
        <v>17</v>
      </c>
      <c r="Z46" s="58">
        <v>55</v>
      </c>
      <c r="AA46" s="59">
        <v>1470</v>
      </c>
      <c r="AB46" s="264">
        <v>100</v>
      </c>
    </row>
    <row r="47" spans="1:28" ht="15.95" hidden="1" customHeight="1" outlineLevel="1" thickBot="1" x14ac:dyDescent="0.3">
      <c r="A47" s="395"/>
      <c r="B47" s="398"/>
      <c r="C47" s="364"/>
      <c r="D47" s="352"/>
      <c r="E47" s="13" t="s">
        <v>17</v>
      </c>
      <c r="F47" s="132">
        <f>SUM(G47:I47)</f>
        <v>0</v>
      </c>
      <c r="G47" s="322">
        <f>G45+G46</f>
        <v>0</v>
      </c>
      <c r="H47" s="322">
        <f>H45+H46</f>
        <v>0</v>
      </c>
      <c r="I47" s="322">
        <f>I45+I46</f>
        <v>0</v>
      </c>
      <c r="J47" s="13">
        <f>IF(SUM(J45:J46)=SUM(N47:O47),SUM(J45:J46))</f>
        <v>4</v>
      </c>
      <c r="K47" s="13">
        <v>0</v>
      </c>
      <c r="L47" s="13">
        <f t="shared" ref="L47:W47" si="14">SUM(L45:L46)</f>
        <v>0</v>
      </c>
      <c r="M47" s="13">
        <f t="shared" si="14"/>
        <v>0</v>
      </c>
      <c r="N47" s="13">
        <f t="shared" si="14"/>
        <v>4</v>
      </c>
      <c r="O47" s="13">
        <f t="shared" si="14"/>
        <v>0</v>
      </c>
      <c r="P47" s="13">
        <f t="shared" si="14"/>
        <v>0</v>
      </c>
      <c r="Q47" s="13">
        <f t="shared" si="14"/>
        <v>0</v>
      </c>
      <c r="R47" s="13">
        <f t="shared" si="14"/>
        <v>0</v>
      </c>
      <c r="S47" s="13">
        <f t="shared" si="14"/>
        <v>0</v>
      </c>
      <c r="T47" s="13">
        <f t="shared" si="14"/>
        <v>0</v>
      </c>
      <c r="U47" s="13">
        <f t="shared" si="14"/>
        <v>0</v>
      </c>
      <c r="V47" s="13">
        <f t="shared" si="14"/>
        <v>0</v>
      </c>
      <c r="W47" s="13">
        <f t="shared" si="14"/>
        <v>0</v>
      </c>
      <c r="X47" s="229" t="s">
        <v>162</v>
      </c>
      <c r="Y47" s="224" t="s">
        <v>162</v>
      </c>
      <c r="Z47" s="13" t="s">
        <v>162</v>
      </c>
      <c r="AA47" s="16" t="s">
        <v>162</v>
      </c>
      <c r="AB47" s="253" t="s">
        <v>162</v>
      </c>
    </row>
    <row r="48" spans="1:28" ht="15.95" hidden="1" customHeight="1" outlineLevel="1" thickBot="1" x14ac:dyDescent="0.3">
      <c r="A48" s="395"/>
      <c r="B48" s="398"/>
      <c r="C48" s="362">
        <v>16</v>
      </c>
      <c r="D48" s="350" t="s">
        <v>220</v>
      </c>
      <c r="E48" s="8" t="s">
        <v>15</v>
      </c>
      <c r="F48" s="132"/>
      <c r="G48" s="320"/>
      <c r="H48" s="320"/>
      <c r="I48" s="320"/>
      <c r="J48" s="276"/>
      <c r="K48" s="276"/>
      <c r="L48" s="178"/>
      <c r="M48" s="179"/>
      <c r="N48" s="41"/>
      <c r="O48" s="168"/>
      <c r="P48" s="87"/>
      <c r="Q48" s="41"/>
      <c r="R48" s="88"/>
      <c r="S48" s="41"/>
      <c r="T48" s="87"/>
      <c r="U48" s="41"/>
      <c r="V48" s="87"/>
      <c r="W48" s="41"/>
      <c r="X48" s="230"/>
      <c r="Y48" s="220"/>
      <c r="Z48" s="52"/>
      <c r="AA48" s="53"/>
      <c r="AB48" s="263"/>
    </row>
    <row r="49" spans="1:28" ht="15.95" hidden="1" customHeight="1" outlineLevel="1" thickBot="1" x14ac:dyDescent="0.3">
      <c r="A49" s="395"/>
      <c r="B49" s="398"/>
      <c r="C49" s="363"/>
      <c r="D49" s="351"/>
      <c r="E49" s="11" t="s">
        <v>16</v>
      </c>
      <c r="F49" s="132"/>
      <c r="G49" s="327"/>
      <c r="H49" s="327"/>
      <c r="I49" s="327"/>
      <c r="J49" s="276">
        <v>6</v>
      </c>
      <c r="K49" s="214"/>
      <c r="L49" s="180"/>
      <c r="M49" s="181"/>
      <c r="N49" s="11">
        <v>5</v>
      </c>
      <c r="O49" s="169">
        <v>1</v>
      </c>
      <c r="P49" s="61"/>
      <c r="Q49" s="11"/>
      <c r="R49" s="99">
        <v>1</v>
      </c>
      <c r="S49" s="11"/>
      <c r="T49" s="61">
        <v>1</v>
      </c>
      <c r="U49" s="11"/>
      <c r="V49" s="61"/>
      <c r="W49" s="11"/>
      <c r="X49" s="231">
        <v>36</v>
      </c>
      <c r="Y49" s="232">
        <v>10</v>
      </c>
      <c r="Z49" s="58">
        <v>70</v>
      </c>
      <c r="AA49" s="59">
        <v>135</v>
      </c>
      <c r="AB49" s="264">
        <v>106</v>
      </c>
    </row>
    <row r="50" spans="1:28" ht="15.95" hidden="1" customHeight="1" outlineLevel="1" thickBot="1" x14ac:dyDescent="0.3">
      <c r="A50" s="395"/>
      <c r="B50" s="398"/>
      <c r="C50" s="364"/>
      <c r="D50" s="352"/>
      <c r="E50" s="13" t="s">
        <v>17</v>
      </c>
      <c r="F50" s="132">
        <f>SUM(G50:I50)</f>
        <v>0</v>
      </c>
      <c r="G50" s="322">
        <f>G48+G49</f>
        <v>0</v>
      </c>
      <c r="H50" s="322">
        <f>H48+H49</f>
        <v>0</v>
      </c>
      <c r="I50" s="322">
        <f>I48+I49</f>
        <v>0</v>
      </c>
      <c r="J50" s="13">
        <f>IF(SUM(J48:J49)=SUM(N50:O50),SUM(J48:J49))</f>
        <v>6</v>
      </c>
      <c r="K50" s="13">
        <v>0</v>
      </c>
      <c r="L50" s="13">
        <f t="shared" ref="L50:W50" si="15">SUM(L48:L49)</f>
        <v>0</v>
      </c>
      <c r="M50" s="13">
        <f t="shared" si="15"/>
        <v>0</v>
      </c>
      <c r="N50" s="13">
        <f t="shared" si="15"/>
        <v>5</v>
      </c>
      <c r="O50" s="13">
        <f t="shared" si="15"/>
        <v>1</v>
      </c>
      <c r="P50" s="13">
        <f t="shared" si="15"/>
        <v>0</v>
      </c>
      <c r="Q50" s="13">
        <f t="shared" si="15"/>
        <v>0</v>
      </c>
      <c r="R50" s="13">
        <f t="shared" si="15"/>
        <v>1</v>
      </c>
      <c r="S50" s="13">
        <f t="shared" si="15"/>
        <v>0</v>
      </c>
      <c r="T50" s="13">
        <f t="shared" si="15"/>
        <v>1</v>
      </c>
      <c r="U50" s="13">
        <f t="shared" si="15"/>
        <v>0</v>
      </c>
      <c r="V50" s="13">
        <f t="shared" si="15"/>
        <v>0</v>
      </c>
      <c r="W50" s="13">
        <f t="shared" si="15"/>
        <v>0</v>
      </c>
      <c r="X50" s="229" t="s">
        <v>162</v>
      </c>
      <c r="Y50" s="224" t="s">
        <v>162</v>
      </c>
      <c r="Z50" s="13" t="s">
        <v>162</v>
      </c>
      <c r="AA50" s="16" t="s">
        <v>162</v>
      </c>
      <c r="AB50" s="253" t="s">
        <v>162</v>
      </c>
    </row>
    <row r="51" spans="1:28" ht="15.95" customHeight="1" collapsed="1" thickBot="1" x14ac:dyDescent="0.3">
      <c r="A51" s="395"/>
      <c r="B51" s="398"/>
      <c r="C51" s="370" t="s">
        <v>131</v>
      </c>
      <c r="D51" s="400"/>
      <c r="E51" s="42" t="s">
        <v>15</v>
      </c>
      <c r="F51" s="132">
        <f>SUM(G51:I51)</f>
        <v>29</v>
      </c>
      <c r="G51" s="327">
        <f t="shared" ref="G51:I52" si="16">G48+G45+G42+G39+G36+G33+G30+G27+G24+G21+G18+G15+G12+G9+G6+G3</f>
        <v>28</v>
      </c>
      <c r="H51" s="327">
        <f t="shared" si="16"/>
        <v>1</v>
      </c>
      <c r="I51" s="327">
        <f t="shared" si="16"/>
        <v>0</v>
      </c>
      <c r="J51" s="276">
        <v>63</v>
      </c>
      <c r="K51" s="276">
        <v>26</v>
      </c>
      <c r="L51" s="277">
        <v>29</v>
      </c>
      <c r="M51" s="277">
        <v>0</v>
      </c>
      <c r="N51" s="278">
        <v>54</v>
      </c>
      <c r="O51" s="278">
        <v>9</v>
      </c>
      <c r="P51" s="278">
        <v>0</v>
      </c>
      <c r="Q51" s="278">
        <v>0</v>
      </c>
      <c r="R51" s="13">
        <v>25</v>
      </c>
      <c r="S51" s="278">
        <v>4</v>
      </c>
      <c r="T51" s="278">
        <v>56</v>
      </c>
      <c r="U51" s="278">
        <v>1</v>
      </c>
      <c r="V51" s="278">
        <v>25</v>
      </c>
      <c r="W51" s="278">
        <v>0</v>
      </c>
      <c r="X51" s="238">
        <v>39.266666666666666</v>
      </c>
      <c r="Y51" s="257">
        <v>19.099999999999998</v>
      </c>
      <c r="Z51" s="278">
        <v>9.3333333333333339</v>
      </c>
      <c r="AA51" s="278">
        <v>17.333333333333332</v>
      </c>
      <c r="AB51" s="257">
        <v>12.666666666666666</v>
      </c>
    </row>
    <row r="52" spans="1:28" ht="18" customHeight="1" thickBot="1" x14ac:dyDescent="0.3">
      <c r="A52" s="395"/>
      <c r="B52" s="398"/>
      <c r="C52" s="401"/>
      <c r="D52" s="402"/>
      <c r="E52" s="40" t="s">
        <v>16</v>
      </c>
      <c r="F52" s="132">
        <f>SUM(G52:I52)</f>
        <v>0</v>
      </c>
      <c r="G52" s="327">
        <f t="shared" si="16"/>
        <v>0</v>
      </c>
      <c r="H52" s="327">
        <f t="shared" si="16"/>
        <v>0</v>
      </c>
      <c r="I52" s="327">
        <f t="shared" si="16"/>
        <v>0</v>
      </c>
      <c r="J52" s="276">
        <v>316</v>
      </c>
      <c r="K52" s="276">
        <v>38</v>
      </c>
      <c r="L52" s="277">
        <v>4</v>
      </c>
      <c r="M52" s="277">
        <v>8</v>
      </c>
      <c r="N52" s="278">
        <v>275</v>
      </c>
      <c r="O52" s="278">
        <v>41</v>
      </c>
      <c r="P52" s="278">
        <v>0</v>
      </c>
      <c r="Q52" s="278">
        <v>0</v>
      </c>
      <c r="R52" s="13">
        <v>88</v>
      </c>
      <c r="S52" s="278">
        <v>14</v>
      </c>
      <c r="T52" s="278">
        <v>198</v>
      </c>
      <c r="U52" s="278">
        <v>5</v>
      </c>
      <c r="V52" s="278">
        <v>69</v>
      </c>
      <c r="W52" s="278">
        <v>0</v>
      </c>
      <c r="X52" s="238">
        <v>37.693333333333335</v>
      </c>
      <c r="Y52" s="257">
        <v>16.253333333333334</v>
      </c>
      <c r="Z52" s="278">
        <v>38.666666666666664</v>
      </c>
      <c r="AA52" s="278">
        <v>235.33333333333334</v>
      </c>
      <c r="AB52" s="257">
        <v>94.066666666666663</v>
      </c>
    </row>
    <row r="53" spans="1:28" ht="15.75" customHeight="1" thickBot="1" x14ac:dyDescent="0.3">
      <c r="A53" s="396"/>
      <c r="B53" s="399"/>
      <c r="C53" s="403"/>
      <c r="D53" s="404"/>
      <c r="E53" s="108" t="s">
        <v>17</v>
      </c>
      <c r="F53" s="108">
        <f>SUM(G53:I53)</f>
        <v>29</v>
      </c>
      <c r="G53" s="108">
        <f>SUM(G51:G52)</f>
        <v>28</v>
      </c>
      <c r="H53" s="108">
        <f>SUM(H51:H52)</f>
        <v>1</v>
      </c>
      <c r="I53" s="108">
        <f>SUM(I51:I52)</f>
        <v>0</v>
      </c>
      <c r="J53" s="108">
        <v>379</v>
      </c>
      <c r="K53" s="112">
        <v>64</v>
      </c>
      <c r="L53" s="130">
        <v>33</v>
      </c>
      <c r="M53" s="130">
        <v>8</v>
      </c>
      <c r="N53" s="130">
        <v>329</v>
      </c>
      <c r="O53" s="130">
        <v>50</v>
      </c>
      <c r="P53" s="130">
        <v>0</v>
      </c>
      <c r="Q53" s="130">
        <v>0</v>
      </c>
      <c r="R53" s="130">
        <v>113</v>
      </c>
      <c r="S53" s="130">
        <v>18</v>
      </c>
      <c r="T53" s="130">
        <v>254</v>
      </c>
      <c r="U53" s="130">
        <v>6</v>
      </c>
      <c r="V53" s="130">
        <v>94</v>
      </c>
      <c r="W53" s="130">
        <v>0</v>
      </c>
      <c r="X53" s="109" t="s">
        <v>163</v>
      </c>
      <c r="Y53" s="109" t="s">
        <v>163</v>
      </c>
      <c r="Z53" s="109" t="s">
        <v>163</v>
      </c>
      <c r="AA53" s="110" t="s">
        <v>163</v>
      </c>
      <c r="AB53" s="252" t="s">
        <v>163</v>
      </c>
    </row>
    <row r="54" spans="1:28" ht="15.95" hidden="1" customHeight="1" outlineLevel="1" thickBot="1" x14ac:dyDescent="0.3">
      <c r="A54" s="394">
        <v>2</v>
      </c>
      <c r="B54" s="397" t="s">
        <v>77</v>
      </c>
      <c r="C54" s="362">
        <v>17</v>
      </c>
      <c r="D54" s="350" t="s">
        <v>78</v>
      </c>
      <c r="E54" s="8" t="s">
        <v>15</v>
      </c>
      <c r="F54" s="132"/>
      <c r="G54" s="320"/>
      <c r="H54" s="320"/>
      <c r="I54" s="320"/>
      <c r="J54" s="276">
        <v>24</v>
      </c>
      <c r="K54" s="276">
        <v>7</v>
      </c>
      <c r="L54" s="178"/>
      <c r="M54" s="179"/>
      <c r="N54" s="41">
        <v>21</v>
      </c>
      <c r="O54" s="168">
        <v>3</v>
      </c>
      <c r="P54" s="87"/>
      <c r="Q54" s="41"/>
      <c r="R54" s="88">
        <v>6</v>
      </c>
      <c r="S54" s="41">
        <v>2</v>
      </c>
      <c r="T54" s="87">
        <v>11</v>
      </c>
      <c r="U54" s="41">
        <v>3</v>
      </c>
      <c r="V54" s="41">
        <v>5</v>
      </c>
      <c r="W54" s="41"/>
      <c r="X54" s="230">
        <v>39.799999999999997</v>
      </c>
      <c r="Y54" s="220">
        <v>16.3</v>
      </c>
      <c r="Z54" s="52">
        <v>6</v>
      </c>
      <c r="AA54" s="53">
        <v>14</v>
      </c>
      <c r="AB54" s="263">
        <v>10.3</v>
      </c>
    </row>
    <row r="55" spans="1:28" ht="15.95" hidden="1" customHeight="1" outlineLevel="1" thickBot="1" x14ac:dyDescent="0.3">
      <c r="A55" s="395"/>
      <c r="B55" s="398"/>
      <c r="C55" s="363"/>
      <c r="D55" s="351"/>
      <c r="E55" s="11" t="s">
        <v>16</v>
      </c>
      <c r="F55" s="132"/>
      <c r="G55" s="327"/>
      <c r="H55" s="327"/>
      <c r="I55" s="327"/>
      <c r="J55" s="276">
        <v>74</v>
      </c>
      <c r="K55" s="214">
        <v>27</v>
      </c>
      <c r="L55" s="180"/>
      <c r="M55" s="181">
        <v>5</v>
      </c>
      <c r="N55" s="11">
        <v>64</v>
      </c>
      <c r="O55" s="169">
        <v>10</v>
      </c>
      <c r="P55" s="61"/>
      <c r="Q55" s="11">
        <v>1</v>
      </c>
      <c r="R55" s="99">
        <v>26</v>
      </c>
      <c r="S55" s="11">
        <v>6</v>
      </c>
      <c r="T55" s="61">
        <v>54</v>
      </c>
      <c r="U55" s="11">
        <v>19</v>
      </c>
      <c r="V55" s="11">
        <v>8</v>
      </c>
      <c r="W55" s="11"/>
      <c r="X55" s="231">
        <v>38.6</v>
      </c>
      <c r="Y55" s="232">
        <v>17.5</v>
      </c>
      <c r="Z55" s="58">
        <v>10</v>
      </c>
      <c r="AA55" s="59">
        <v>225</v>
      </c>
      <c r="AB55" s="264">
        <v>76.099999999999994</v>
      </c>
    </row>
    <row r="56" spans="1:28" ht="15.95" hidden="1" customHeight="1" outlineLevel="1" thickBot="1" x14ac:dyDescent="0.3">
      <c r="A56" s="395"/>
      <c r="B56" s="398"/>
      <c r="C56" s="364"/>
      <c r="D56" s="352"/>
      <c r="E56" s="13" t="s">
        <v>17</v>
      </c>
      <c r="F56" s="132">
        <f>SUM(G56:I56)</f>
        <v>0</v>
      </c>
      <c r="G56" s="322">
        <f>G54+G55</f>
        <v>0</v>
      </c>
      <c r="H56" s="322">
        <f>H54+H55</f>
        <v>0</v>
      </c>
      <c r="I56" s="322">
        <f>I54+I55</f>
        <v>0</v>
      </c>
      <c r="J56" s="13">
        <f>IF(SUM(J54:J55)=SUM(N56:O56),SUM(J54:J55))</f>
        <v>98</v>
      </c>
      <c r="K56" s="13">
        <v>34</v>
      </c>
      <c r="L56" s="13">
        <f t="shared" ref="L56:W56" si="17">SUM(L54:L55)</f>
        <v>0</v>
      </c>
      <c r="M56" s="13">
        <f t="shared" si="17"/>
        <v>5</v>
      </c>
      <c r="N56" s="13">
        <f t="shared" si="17"/>
        <v>85</v>
      </c>
      <c r="O56" s="13">
        <f t="shared" si="17"/>
        <v>13</v>
      </c>
      <c r="P56" s="13">
        <f t="shared" si="17"/>
        <v>0</v>
      </c>
      <c r="Q56" s="13">
        <f t="shared" si="17"/>
        <v>1</v>
      </c>
      <c r="R56" s="13">
        <f t="shared" si="17"/>
        <v>32</v>
      </c>
      <c r="S56" s="13">
        <f t="shared" si="17"/>
        <v>8</v>
      </c>
      <c r="T56" s="13">
        <f t="shared" si="17"/>
        <v>65</v>
      </c>
      <c r="U56" s="13">
        <f t="shared" si="17"/>
        <v>22</v>
      </c>
      <c r="V56" s="13">
        <f t="shared" si="17"/>
        <v>13</v>
      </c>
      <c r="W56" s="13">
        <f t="shared" si="17"/>
        <v>0</v>
      </c>
      <c r="X56" s="229" t="s">
        <v>162</v>
      </c>
      <c r="Y56" s="224" t="s">
        <v>162</v>
      </c>
      <c r="Z56" s="13" t="s">
        <v>162</v>
      </c>
      <c r="AA56" s="16" t="s">
        <v>162</v>
      </c>
      <c r="AB56" s="253" t="s">
        <v>162</v>
      </c>
    </row>
    <row r="57" spans="1:28" ht="15.95" hidden="1" customHeight="1" outlineLevel="1" thickBot="1" x14ac:dyDescent="0.3">
      <c r="A57" s="395"/>
      <c r="B57" s="398"/>
      <c r="C57" s="362">
        <v>18</v>
      </c>
      <c r="D57" s="350" t="s">
        <v>171</v>
      </c>
      <c r="E57" s="8" t="s">
        <v>15</v>
      </c>
      <c r="F57" s="132"/>
      <c r="G57" s="320"/>
      <c r="H57" s="320"/>
      <c r="I57" s="320"/>
      <c r="J57" s="276"/>
      <c r="K57" s="276"/>
      <c r="L57" s="178"/>
      <c r="M57" s="179"/>
      <c r="N57" s="41"/>
      <c r="O57" s="168"/>
      <c r="P57" s="87"/>
      <c r="Q57" s="41"/>
      <c r="R57" s="88"/>
      <c r="S57" s="41"/>
      <c r="T57" s="87"/>
      <c r="U57" s="41"/>
      <c r="V57" s="87"/>
      <c r="W57" s="41"/>
      <c r="X57" s="230"/>
      <c r="Y57" s="220"/>
      <c r="Z57" s="52"/>
      <c r="AA57" s="53"/>
      <c r="AB57" s="263"/>
    </row>
    <row r="58" spans="1:28" ht="15.95" hidden="1" customHeight="1" outlineLevel="1" thickBot="1" x14ac:dyDescent="0.3">
      <c r="A58" s="395"/>
      <c r="B58" s="398"/>
      <c r="C58" s="363"/>
      <c r="D58" s="351"/>
      <c r="E58" s="11" t="s">
        <v>16</v>
      </c>
      <c r="F58" s="132"/>
      <c r="G58" s="327"/>
      <c r="H58" s="327"/>
      <c r="I58" s="327"/>
      <c r="J58" s="276">
        <v>22</v>
      </c>
      <c r="K58" s="214">
        <v>3</v>
      </c>
      <c r="L58" s="180"/>
      <c r="M58" s="181"/>
      <c r="N58" s="11">
        <v>17</v>
      </c>
      <c r="O58" s="169">
        <v>5</v>
      </c>
      <c r="P58" s="61"/>
      <c r="Q58" s="11"/>
      <c r="R58" s="99">
        <v>12</v>
      </c>
      <c r="S58" s="11">
        <v>2</v>
      </c>
      <c r="T58" s="61">
        <v>10</v>
      </c>
      <c r="U58" s="11"/>
      <c r="V58" s="61">
        <v>4</v>
      </c>
      <c r="W58" s="11"/>
      <c r="X58" s="231">
        <v>34</v>
      </c>
      <c r="Y58" s="232">
        <v>16</v>
      </c>
      <c r="Z58" s="58">
        <v>75</v>
      </c>
      <c r="AA58" s="59">
        <v>150</v>
      </c>
      <c r="AB58" s="264">
        <v>85</v>
      </c>
    </row>
    <row r="59" spans="1:28" ht="15.95" hidden="1" customHeight="1" outlineLevel="1" thickBot="1" x14ac:dyDescent="0.3">
      <c r="A59" s="395"/>
      <c r="B59" s="398"/>
      <c r="C59" s="364"/>
      <c r="D59" s="352"/>
      <c r="E59" s="13" t="s">
        <v>17</v>
      </c>
      <c r="F59" s="132">
        <f>SUM(G59:I59)</f>
        <v>0</v>
      </c>
      <c r="G59" s="322">
        <f>G57+G58</f>
        <v>0</v>
      </c>
      <c r="H59" s="322">
        <f>H57+H58</f>
        <v>0</v>
      </c>
      <c r="I59" s="322">
        <f>I57+I58</f>
        <v>0</v>
      </c>
      <c r="J59" s="13">
        <f>IF(SUM(J57:J58)=SUM(N59:O59),SUM(J57:J58))</f>
        <v>22</v>
      </c>
      <c r="K59" s="13">
        <v>3</v>
      </c>
      <c r="L59" s="13">
        <f t="shared" ref="L59:W59" si="18">SUM(L57:L58)</f>
        <v>0</v>
      </c>
      <c r="M59" s="13">
        <f t="shared" si="18"/>
        <v>0</v>
      </c>
      <c r="N59" s="13">
        <f t="shared" si="18"/>
        <v>17</v>
      </c>
      <c r="O59" s="13">
        <f t="shared" si="18"/>
        <v>5</v>
      </c>
      <c r="P59" s="13">
        <f t="shared" si="18"/>
        <v>0</v>
      </c>
      <c r="Q59" s="13">
        <f t="shared" si="18"/>
        <v>0</v>
      </c>
      <c r="R59" s="13">
        <f t="shared" si="18"/>
        <v>12</v>
      </c>
      <c r="S59" s="13">
        <f t="shared" si="18"/>
        <v>2</v>
      </c>
      <c r="T59" s="13">
        <f t="shared" si="18"/>
        <v>10</v>
      </c>
      <c r="U59" s="13">
        <f t="shared" si="18"/>
        <v>0</v>
      </c>
      <c r="V59" s="13">
        <f t="shared" si="18"/>
        <v>4</v>
      </c>
      <c r="W59" s="13">
        <f t="shared" si="18"/>
        <v>0</v>
      </c>
      <c r="X59" s="229" t="s">
        <v>162</v>
      </c>
      <c r="Y59" s="224" t="s">
        <v>162</v>
      </c>
      <c r="Z59" s="13" t="s">
        <v>162</v>
      </c>
      <c r="AA59" s="16" t="s">
        <v>162</v>
      </c>
      <c r="AB59" s="253" t="s">
        <v>162</v>
      </c>
    </row>
    <row r="60" spans="1:28" ht="15.95" hidden="1" customHeight="1" outlineLevel="1" thickBot="1" x14ac:dyDescent="0.3">
      <c r="A60" s="395"/>
      <c r="B60" s="398"/>
      <c r="C60" s="362">
        <v>19</v>
      </c>
      <c r="D60" s="350" t="s">
        <v>79</v>
      </c>
      <c r="E60" s="8" t="s">
        <v>15</v>
      </c>
      <c r="F60" s="132"/>
      <c r="G60" s="320"/>
      <c r="H60" s="320"/>
      <c r="I60" s="320"/>
      <c r="J60" s="276"/>
      <c r="K60" s="276"/>
      <c r="L60" s="178"/>
      <c r="M60" s="179"/>
      <c r="N60" s="41"/>
      <c r="O60" s="168"/>
      <c r="P60" s="87"/>
      <c r="Q60" s="41"/>
      <c r="R60" s="88"/>
      <c r="S60" s="41"/>
      <c r="T60" s="87"/>
      <c r="U60" s="41"/>
      <c r="V60" s="87"/>
      <c r="W60" s="41"/>
      <c r="X60" s="230"/>
      <c r="Y60" s="220"/>
      <c r="Z60" s="52"/>
      <c r="AA60" s="53"/>
      <c r="AB60" s="263"/>
    </row>
    <row r="61" spans="1:28" ht="15.95" hidden="1" customHeight="1" outlineLevel="1" thickBot="1" x14ac:dyDescent="0.3">
      <c r="A61" s="395"/>
      <c r="B61" s="398"/>
      <c r="C61" s="363"/>
      <c r="D61" s="351"/>
      <c r="E61" s="11" t="s">
        <v>16</v>
      </c>
      <c r="F61" s="132"/>
      <c r="G61" s="327"/>
      <c r="H61" s="327"/>
      <c r="I61" s="327"/>
      <c r="J61" s="276">
        <v>20</v>
      </c>
      <c r="K61" s="214"/>
      <c r="L61" s="180"/>
      <c r="M61" s="181"/>
      <c r="N61" s="11">
        <v>17</v>
      </c>
      <c r="O61" s="169">
        <v>3</v>
      </c>
      <c r="P61" s="61"/>
      <c r="Q61" s="11"/>
      <c r="R61" s="99">
        <v>8</v>
      </c>
      <c r="S61" s="11">
        <v>1</v>
      </c>
      <c r="T61" s="61">
        <v>5</v>
      </c>
      <c r="U61" s="11">
        <v>2</v>
      </c>
      <c r="V61" s="61">
        <v>1</v>
      </c>
      <c r="W61" s="11"/>
      <c r="X61" s="231">
        <v>36</v>
      </c>
      <c r="Y61" s="232">
        <v>13</v>
      </c>
      <c r="Z61" s="58">
        <v>25</v>
      </c>
      <c r="AA61" s="59">
        <v>100</v>
      </c>
      <c r="AB61" s="264">
        <v>61</v>
      </c>
    </row>
    <row r="62" spans="1:28" ht="15.95" hidden="1" customHeight="1" outlineLevel="1" thickBot="1" x14ac:dyDescent="0.3">
      <c r="A62" s="395"/>
      <c r="B62" s="398"/>
      <c r="C62" s="364"/>
      <c r="D62" s="352"/>
      <c r="E62" s="13" t="s">
        <v>17</v>
      </c>
      <c r="F62" s="132">
        <f>SUM(G62:I62)</f>
        <v>0</v>
      </c>
      <c r="G62" s="322">
        <f>G60+G61</f>
        <v>0</v>
      </c>
      <c r="H62" s="322">
        <f>H60+H61</f>
        <v>0</v>
      </c>
      <c r="I62" s="322">
        <f>I60+I61</f>
        <v>0</v>
      </c>
      <c r="J62" s="13">
        <f>IF(SUM(J60:J61)=SUM(N62:O62),SUM(J60:J61))</f>
        <v>20</v>
      </c>
      <c r="K62" s="13">
        <v>0</v>
      </c>
      <c r="L62" s="13">
        <f t="shared" ref="L62:W62" si="19">SUM(L60:L61)</f>
        <v>0</v>
      </c>
      <c r="M62" s="13">
        <f t="shared" si="19"/>
        <v>0</v>
      </c>
      <c r="N62" s="13">
        <f t="shared" si="19"/>
        <v>17</v>
      </c>
      <c r="O62" s="13">
        <f t="shared" si="19"/>
        <v>3</v>
      </c>
      <c r="P62" s="13">
        <f t="shared" si="19"/>
        <v>0</v>
      </c>
      <c r="Q62" s="13">
        <f t="shared" si="19"/>
        <v>0</v>
      </c>
      <c r="R62" s="13">
        <f t="shared" si="19"/>
        <v>8</v>
      </c>
      <c r="S62" s="13">
        <f t="shared" si="19"/>
        <v>1</v>
      </c>
      <c r="T62" s="13">
        <f t="shared" si="19"/>
        <v>5</v>
      </c>
      <c r="U62" s="13">
        <f t="shared" si="19"/>
        <v>2</v>
      </c>
      <c r="V62" s="13">
        <f t="shared" si="19"/>
        <v>1</v>
      </c>
      <c r="W62" s="13">
        <f t="shared" si="19"/>
        <v>0</v>
      </c>
      <c r="X62" s="229" t="s">
        <v>162</v>
      </c>
      <c r="Y62" s="224" t="s">
        <v>162</v>
      </c>
      <c r="Z62" s="13" t="s">
        <v>162</v>
      </c>
      <c r="AA62" s="16" t="s">
        <v>162</v>
      </c>
      <c r="AB62" s="253" t="s">
        <v>162</v>
      </c>
    </row>
    <row r="63" spans="1:28" ht="15.95" hidden="1" customHeight="1" outlineLevel="1" thickBot="1" x14ac:dyDescent="0.3">
      <c r="A63" s="395"/>
      <c r="B63" s="398"/>
      <c r="C63" s="362">
        <v>20</v>
      </c>
      <c r="D63" s="350" t="s">
        <v>211</v>
      </c>
      <c r="E63" s="8" t="s">
        <v>15</v>
      </c>
      <c r="F63" s="132"/>
      <c r="G63" s="320"/>
      <c r="H63" s="320"/>
      <c r="I63" s="320"/>
      <c r="J63" s="276"/>
      <c r="K63" s="276"/>
      <c r="L63" s="178"/>
      <c r="M63" s="179"/>
      <c r="N63" s="41"/>
      <c r="O63" s="168"/>
      <c r="P63" s="87"/>
      <c r="Q63" s="41"/>
      <c r="R63" s="88"/>
      <c r="S63" s="41"/>
      <c r="T63" s="87"/>
      <c r="U63" s="41"/>
      <c r="V63" s="87"/>
      <c r="W63" s="41"/>
      <c r="X63" s="230"/>
      <c r="Y63" s="220"/>
      <c r="Z63" s="52"/>
      <c r="AA63" s="53"/>
      <c r="AB63" s="263"/>
    </row>
    <row r="64" spans="1:28" ht="15.95" hidden="1" customHeight="1" outlineLevel="1" thickBot="1" x14ac:dyDescent="0.3">
      <c r="A64" s="395"/>
      <c r="B64" s="398"/>
      <c r="C64" s="363"/>
      <c r="D64" s="351"/>
      <c r="E64" s="11" t="s">
        <v>16</v>
      </c>
      <c r="F64" s="132"/>
      <c r="G64" s="327"/>
      <c r="H64" s="327"/>
      <c r="I64" s="327"/>
      <c r="J64" s="276">
        <v>8</v>
      </c>
      <c r="K64" s="214">
        <v>2</v>
      </c>
      <c r="L64" s="180"/>
      <c r="M64" s="181"/>
      <c r="N64" s="11">
        <v>6</v>
      </c>
      <c r="O64" s="169">
        <v>2</v>
      </c>
      <c r="P64" s="61"/>
      <c r="Q64" s="11"/>
      <c r="R64" s="99">
        <v>2</v>
      </c>
      <c r="S64" s="11">
        <v>2</v>
      </c>
      <c r="T64" s="61">
        <v>3</v>
      </c>
      <c r="U64" s="11"/>
      <c r="V64" s="61">
        <v>2</v>
      </c>
      <c r="W64" s="11"/>
      <c r="X64" s="231">
        <v>40.5</v>
      </c>
      <c r="Y64" s="232">
        <v>19.2</v>
      </c>
      <c r="Z64" s="58">
        <v>50</v>
      </c>
      <c r="AA64" s="59">
        <v>100</v>
      </c>
      <c r="AB64" s="264">
        <v>61.8</v>
      </c>
    </row>
    <row r="65" spans="1:28" ht="15.95" hidden="1" customHeight="1" outlineLevel="1" thickBot="1" x14ac:dyDescent="0.3">
      <c r="A65" s="395"/>
      <c r="B65" s="398"/>
      <c r="C65" s="364"/>
      <c r="D65" s="352"/>
      <c r="E65" s="13" t="s">
        <v>17</v>
      </c>
      <c r="F65" s="132">
        <f>SUM(G65:I65)</f>
        <v>0</v>
      </c>
      <c r="G65" s="322">
        <f>G63+G64</f>
        <v>0</v>
      </c>
      <c r="H65" s="322">
        <f>H63+H64</f>
        <v>0</v>
      </c>
      <c r="I65" s="322">
        <f>I63+I64</f>
        <v>0</v>
      </c>
      <c r="J65" s="13">
        <f>IF(SUM(J63:J64)=SUM(N65:O65),SUM(J63:J64))</f>
        <v>8</v>
      </c>
      <c r="K65" s="13">
        <v>2</v>
      </c>
      <c r="L65" s="13">
        <f t="shared" ref="L65:W65" si="20">SUM(L63:L64)</f>
        <v>0</v>
      </c>
      <c r="M65" s="13">
        <f t="shared" si="20"/>
        <v>0</v>
      </c>
      <c r="N65" s="13">
        <f t="shared" si="20"/>
        <v>6</v>
      </c>
      <c r="O65" s="13">
        <f t="shared" si="20"/>
        <v>2</v>
      </c>
      <c r="P65" s="13">
        <f t="shared" si="20"/>
        <v>0</v>
      </c>
      <c r="Q65" s="13">
        <f t="shared" si="20"/>
        <v>0</v>
      </c>
      <c r="R65" s="13">
        <f t="shared" si="20"/>
        <v>2</v>
      </c>
      <c r="S65" s="13">
        <f t="shared" si="20"/>
        <v>2</v>
      </c>
      <c r="T65" s="13">
        <f t="shared" si="20"/>
        <v>3</v>
      </c>
      <c r="U65" s="13">
        <f t="shared" si="20"/>
        <v>0</v>
      </c>
      <c r="V65" s="13">
        <f t="shared" si="20"/>
        <v>2</v>
      </c>
      <c r="W65" s="13">
        <f t="shared" si="20"/>
        <v>0</v>
      </c>
      <c r="X65" s="229" t="s">
        <v>162</v>
      </c>
      <c r="Y65" s="224" t="s">
        <v>162</v>
      </c>
      <c r="Z65" s="13" t="s">
        <v>162</v>
      </c>
      <c r="AA65" s="16" t="s">
        <v>162</v>
      </c>
      <c r="AB65" s="253" t="s">
        <v>162</v>
      </c>
    </row>
    <row r="66" spans="1:28" ht="15.95" hidden="1" customHeight="1" outlineLevel="1" thickBot="1" x14ac:dyDescent="0.3">
      <c r="A66" s="395"/>
      <c r="B66" s="398"/>
      <c r="C66" s="362">
        <v>21</v>
      </c>
      <c r="D66" s="350" t="s">
        <v>248</v>
      </c>
      <c r="E66" s="8" t="s">
        <v>15</v>
      </c>
      <c r="F66" s="132"/>
      <c r="G66" s="320"/>
      <c r="H66" s="320"/>
      <c r="I66" s="320"/>
      <c r="J66" s="276"/>
      <c r="K66" s="276"/>
      <c r="L66" s="178"/>
      <c r="M66" s="179"/>
      <c r="N66" s="41"/>
      <c r="O66" s="168"/>
      <c r="P66" s="87"/>
      <c r="Q66" s="41"/>
      <c r="R66" s="88"/>
      <c r="S66" s="41"/>
      <c r="T66" s="87"/>
      <c r="U66" s="41"/>
      <c r="V66" s="87"/>
      <c r="W66" s="41"/>
      <c r="X66" s="230"/>
      <c r="Y66" s="220"/>
      <c r="Z66" s="52"/>
      <c r="AA66" s="53"/>
      <c r="AB66" s="263"/>
    </row>
    <row r="67" spans="1:28" ht="15.95" hidden="1" customHeight="1" outlineLevel="1" thickBot="1" x14ac:dyDescent="0.3">
      <c r="A67" s="395"/>
      <c r="B67" s="398"/>
      <c r="C67" s="363"/>
      <c r="D67" s="351"/>
      <c r="E67" s="11" t="s">
        <v>16</v>
      </c>
      <c r="F67" s="132"/>
      <c r="G67" s="327"/>
      <c r="H67" s="327"/>
      <c r="I67" s="327"/>
      <c r="J67" s="276">
        <v>9</v>
      </c>
      <c r="K67" s="214"/>
      <c r="L67" s="180"/>
      <c r="M67" s="181"/>
      <c r="N67" s="11">
        <v>8</v>
      </c>
      <c r="O67" s="169">
        <v>1</v>
      </c>
      <c r="P67" s="61"/>
      <c r="Q67" s="11"/>
      <c r="R67" s="99">
        <v>3</v>
      </c>
      <c r="S67" s="11"/>
      <c r="T67" s="61">
        <v>5</v>
      </c>
      <c r="U67" s="11">
        <v>2</v>
      </c>
      <c r="V67" s="61">
        <v>2</v>
      </c>
      <c r="W67" s="11"/>
      <c r="X67" s="231">
        <v>39.4</v>
      </c>
      <c r="Y67" s="232">
        <v>16.7</v>
      </c>
      <c r="Z67" s="58">
        <v>50</v>
      </c>
      <c r="AA67" s="59">
        <v>100</v>
      </c>
      <c r="AB67" s="264">
        <v>70.599999999999994</v>
      </c>
    </row>
    <row r="68" spans="1:28" ht="15.95" hidden="1" customHeight="1" outlineLevel="1" thickBot="1" x14ac:dyDescent="0.3">
      <c r="A68" s="395"/>
      <c r="B68" s="398"/>
      <c r="C68" s="364"/>
      <c r="D68" s="352"/>
      <c r="E68" s="13" t="s">
        <v>17</v>
      </c>
      <c r="F68" s="132">
        <f>SUM(G68:I68)</f>
        <v>0</v>
      </c>
      <c r="G68" s="322">
        <f>G66+G67</f>
        <v>0</v>
      </c>
      <c r="H68" s="322">
        <f>H66+H67</f>
        <v>0</v>
      </c>
      <c r="I68" s="322">
        <f>I66+I67</f>
        <v>0</v>
      </c>
      <c r="J68" s="13">
        <f>IF(SUM(J66:J67)=SUM(N68:O68),SUM(J66:J67))</f>
        <v>9</v>
      </c>
      <c r="K68" s="13">
        <v>0</v>
      </c>
      <c r="L68" s="13">
        <f t="shared" ref="L68:W68" si="21">SUM(L66:L67)</f>
        <v>0</v>
      </c>
      <c r="M68" s="13">
        <f t="shared" si="21"/>
        <v>0</v>
      </c>
      <c r="N68" s="13">
        <f t="shared" si="21"/>
        <v>8</v>
      </c>
      <c r="O68" s="13">
        <f t="shared" si="21"/>
        <v>1</v>
      </c>
      <c r="P68" s="13">
        <f t="shared" si="21"/>
        <v>0</v>
      </c>
      <c r="Q68" s="13">
        <f t="shared" si="21"/>
        <v>0</v>
      </c>
      <c r="R68" s="13">
        <f t="shared" si="21"/>
        <v>3</v>
      </c>
      <c r="S68" s="13">
        <f t="shared" si="21"/>
        <v>0</v>
      </c>
      <c r="T68" s="13">
        <f t="shared" si="21"/>
        <v>5</v>
      </c>
      <c r="U68" s="13">
        <f t="shared" si="21"/>
        <v>2</v>
      </c>
      <c r="V68" s="13">
        <f t="shared" si="21"/>
        <v>2</v>
      </c>
      <c r="W68" s="13">
        <f t="shared" si="21"/>
        <v>0</v>
      </c>
      <c r="X68" s="229" t="s">
        <v>162</v>
      </c>
      <c r="Y68" s="224" t="s">
        <v>162</v>
      </c>
      <c r="Z68" s="13" t="s">
        <v>162</v>
      </c>
      <c r="AA68" s="16" t="s">
        <v>162</v>
      </c>
      <c r="AB68" s="253" t="s">
        <v>162</v>
      </c>
    </row>
    <row r="69" spans="1:28" ht="15.95" hidden="1" customHeight="1" outlineLevel="1" thickBot="1" x14ac:dyDescent="0.3">
      <c r="A69" s="395"/>
      <c r="B69" s="398"/>
      <c r="C69" s="362">
        <v>22</v>
      </c>
      <c r="D69" s="350" t="s">
        <v>194</v>
      </c>
      <c r="E69" s="8" t="s">
        <v>15</v>
      </c>
      <c r="F69" s="132"/>
      <c r="G69" s="320"/>
      <c r="H69" s="320"/>
      <c r="I69" s="320"/>
      <c r="J69" s="276"/>
      <c r="K69" s="276"/>
      <c r="L69" s="178"/>
      <c r="M69" s="179"/>
      <c r="N69" s="41"/>
      <c r="O69" s="168"/>
      <c r="P69" s="87"/>
      <c r="Q69" s="41"/>
      <c r="R69" s="88"/>
      <c r="S69" s="41"/>
      <c r="T69" s="87"/>
      <c r="U69" s="41"/>
      <c r="V69" s="87"/>
      <c r="W69" s="41"/>
      <c r="X69" s="233"/>
      <c r="Y69" s="234"/>
      <c r="Z69" s="87"/>
      <c r="AA69" s="115"/>
      <c r="AB69" s="265"/>
    </row>
    <row r="70" spans="1:28" ht="15.95" hidden="1" customHeight="1" outlineLevel="1" thickBot="1" x14ac:dyDescent="0.3">
      <c r="A70" s="395"/>
      <c r="B70" s="398"/>
      <c r="C70" s="363"/>
      <c r="D70" s="351"/>
      <c r="E70" s="11" t="s">
        <v>16</v>
      </c>
      <c r="F70" s="132"/>
      <c r="G70" s="327"/>
      <c r="H70" s="327"/>
      <c r="I70" s="327"/>
      <c r="J70" s="276">
        <v>11</v>
      </c>
      <c r="K70" s="214"/>
      <c r="L70" s="180"/>
      <c r="M70" s="181"/>
      <c r="N70" s="11">
        <v>10</v>
      </c>
      <c r="O70" s="169">
        <v>1</v>
      </c>
      <c r="P70" s="61"/>
      <c r="Q70" s="11"/>
      <c r="R70" s="99">
        <v>3</v>
      </c>
      <c r="S70" s="11">
        <v>4</v>
      </c>
      <c r="T70" s="61">
        <v>8</v>
      </c>
      <c r="U70" s="11">
        <v>3</v>
      </c>
      <c r="V70" s="61">
        <v>1</v>
      </c>
      <c r="W70" s="11"/>
      <c r="X70" s="235">
        <v>35.799999999999997</v>
      </c>
      <c r="Y70" s="236">
        <v>15</v>
      </c>
      <c r="Z70" s="61">
        <v>40</v>
      </c>
      <c r="AA70" s="116">
        <v>110</v>
      </c>
      <c r="AB70" s="266">
        <v>74.5</v>
      </c>
    </row>
    <row r="71" spans="1:28" ht="15.95" hidden="1" customHeight="1" outlineLevel="1" thickBot="1" x14ac:dyDescent="0.3">
      <c r="A71" s="395"/>
      <c r="B71" s="398"/>
      <c r="C71" s="364"/>
      <c r="D71" s="352"/>
      <c r="E71" s="13" t="s">
        <v>17</v>
      </c>
      <c r="F71" s="132">
        <f>SUM(G71:I71)</f>
        <v>0</v>
      </c>
      <c r="G71" s="322">
        <f>G69+G70</f>
        <v>0</v>
      </c>
      <c r="H71" s="322">
        <f>H69+H70</f>
        <v>0</v>
      </c>
      <c r="I71" s="322">
        <f>I69+I70</f>
        <v>0</v>
      </c>
      <c r="J71" s="13">
        <f>IF(SUM(J69:J70)=SUM(N71:O71),SUM(J69:J70))</f>
        <v>11</v>
      </c>
      <c r="K71" s="13">
        <v>0</v>
      </c>
      <c r="L71" s="13">
        <f t="shared" ref="L71:W71" si="22">SUM(L69:L70)</f>
        <v>0</v>
      </c>
      <c r="M71" s="13">
        <f t="shared" si="22"/>
        <v>0</v>
      </c>
      <c r="N71" s="13">
        <f t="shared" si="22"/>
        <v>10</v>
      </c>
      <c r="O71" s="13">
        <f t="shared" si="22"/>
        <v>1</v>
      </c>
      <c r="P71" s="13">
        <f t="shared" si="22"/>
        <v>0</v>
      </c>
      <c r="Q71" s="13">
        <f t="shared" si="22"/>
        <v>0</v>
      </c>
      <c r="R71" s="13">
        <f t="shared" si="22"/>
        <v>3</v>
      </c>
      <c r="S71" s="13">
        <f t="shared" si="22"/>
        <v>4</v>
      </c>
      <c r="T71" s="13">
        <f t="shared" si="22"/>
        <v>8</v>
      </c>
      <c r="U71" s="13">
        <f t="shared" si="22"/>
        <v>3</v>
      </c>
      <c r="V71" s="13">
        <f t="shared" si="22"/>
        <v>1</v>
      </c>
      <c r="W71" s="13">
        <f t="shared" si="22"/>
        <v>0</v>
      </c>
      <c r="X71" s="229" t="s">
        <v>162</v>
      </c>
      <c r="Y71" s="224" t="s">
        <v>162</v>
      </c>
      <c r="Z71" s="13" t="s">
        <v>162</v>
      </c>
      <c r="AA71" s="16" t="s">
        <v>162</v>
      </c>
      <c r="AB71" s="253" t="s">
        <v>162</v>
      </c>
    </row>
    <row r="72" spans="1:28" ht="15.95" hidden="1" customHeight="1" outlineLevel="1" thickBot="1" x14ac:dyDescent="0.3">
      <c r="A72" s="395"/>
      <c r="B72" s="398"/>
      <c r="C72" s="362">
        <v>23</v>
      </c>
      <c r="D72" s="350" t="s">
        <v>217</v>
      </c>
      <c r="E72" s="8" t="s">
        <v>15</v>
      </c>
      <c r="F72" s="132"/>
      <c r="G72" s="320"/>
      <c r="H72" s="320"/>
      <c r="I72" s="320"/>
      <c r="J72" s="276"/>
      <c r="K72" s="214"/>
      <c r="L72" s="182"/>
      <c r="M72" s="183"/>
      <c r="N72" s="42"/>
      <c r="O72" s="170"/>
      <c r="P72" s="44"/>
      <c r="Q72" s="42"/>
      <c r="R72" s="157"/>
      <c r="S72" s="42"/>
      <c r="T72" s="44"/>
      <c r="U72" s="42"/>
      <c r="V72" s="44"/>
      <c r="W72" s="42"/>
      <c r="X72" s="230"/>
      <c r="Y72" s="220"/>
      <c r="Z72" s="52"/>
      <c r="AA72" s="53"/>
      <c r="AB72" s="263"/>
    </row>
    <row r="73" spans="1:28" ht="15.95" hidden="1" customHeight="1" outlineLevel="1" thickBot="1" x14ac:dyDescent="0.3">
      <c r="A73" s="395"/>
      <c r="B73" s="398"/>
      <c r="C73" s="363"/>
      <c r="D73" s="351"/>
      <c r="E73" s="11" t="s">
        <v>16</v>
      </c>
      <c r="F73" s="132"/>
      <c r="G73" s="327"/>
      <c r="H73" s="327"/>
      <c r="I73" s="327"/>
      <c r="J73" s="276">
        <v>4</v>
      </c>
      <c r="K73" s="214"/>
      <c r="L73" s="180"/>
      <c r="M73" s="181"/>
      <c r="N73" s="11">
        <v>4</v>
      </c>
      <c r="O73" s="169"/>
      <c r="P73" s="61"/>
      <c r="Q73" s="11"/>
      <c r="R73" s="99">
        <v>2</v>
      </c>
      <c r="S73" s="11"/>
      <c r="T73" s="61"/>
      <c r="U73" s="11">
        <v>4</v>
      </c>
      <c r="V73" s="61">
        <v>2</v>
      </c>
      <c r="W73" s="11"/>
      <c r="X73" s="231">
        <v>32.75</v>
      </c>
      <c r="Y73" s="232">
        <v>15.25</v>
      </c>
      <c r="Z73" s="58">
        <v>50</v>
      </c>
      <c r="AA73" s="59">
        <v>100</v>
      </c>
      <c r="AB73" s="264">
        <v>81.25</v>
      </c>
    </row>
    <row r="74" spans="1:28" ht="15.95" hidden="1" customHeight="1" outlineLevel="1" thickBot="1" x14ac:dyDescent="0.3">
      <c r="A74" s="395"/>
      <c r="B74" s="398"/>
      <c r="C74" s="364"/>
      <c r="D74" s="352"/>
      <c r="E74" s="13" t="s">
        <v>17</v>
      </c>
      <c r="F74" s="132">
        <f>SUM(G74:I74)</f>
        <v>0</v>
      </c>
      <c r="G74" s="322">
        <f>G72+G73</f>
        <v>0</v>
      </c>
      <c r="H74" s="322">
        <f>H72+H73</f>
        <v>0</v>
      </c>
      <c r="I74" s="322">
        <f>I72+I73</f>
        <v>0</v>
      </c>
      <c r="J74" s="13">
        <f>IF(SUM(J72:J73)=SUM(N74:O74),SUM(J72:J73))</f>
        <v>4</v>
      </c>
      <c r="K74" s="284">
        <v>0</v>
      </c>
      <c r="L74" s="284">
        <f t="shared" ref="L74:W74" si="23">SUM(L72:L73)</f>
        <v>0</v>
      </c>
      <c r="M74" s="13">
        <f t="shared" si="23"/>
        <v>0</v>
      </c>
      <c r="N74" s="13">
        <f t="shared" si="23"/>
        <v>4</v>
      </c>
      <c r="O74" s="13">
        <f t="shared" si="23"/>
        <v>0</v>
      </c>
      <c r="P74" s="13">
        <f t="shared" si="23"/>
        <v>0</v>
      </c>
      <c r="Q74" s="13">
        <f t="shared" si="23"/>
        <v>0</v>
      </c>
      <c r="R74" s="13">
        <f t="shared" si="23"/>
        <v>2</v>
      </c>
      <c r="S74" s="13">
        <f t="shared" si="23"/>
        <v>0</v>
      </c>
      <c r="T74" s="13">
        <f t="shared" si="23"/>
        <v>0</v>
      </c>
      <c r="U74" s="13">
        <f t="shared" si="23"/>
        <v>4</v>
      </c>
      <c r="V74" s="13">
        <f t="shared" si="23"/>
        <v>2</v>
      </c>
      <c r="W74" s="13">
        <f t="shared" si="23"/>
        <v>0</v>
      </c>
      <c r="X74" s="229" t="s">
        <v>162</v>
      </c>
      <c r="Y74" s="224" t="s">
        <v>162</v>
      </c>
      <c r="Z74" s="13" t="s">
        <v>162</v>
      </c>
      <c r="AA74" s="16" t="s">
        <v>162</v>
      </c>
      <c r="AB74" s="253" t="s">
        <v>162</v>
      </c>
    </row>
    <row r="75" spans="1:28" ht="15.95" customHeight="1" collapsed="1" thickBot="1" x14ac:dyDescent="0.3">
      <c r="A75" s="395"/>
      <c r="B75" s="398"/>
      <c r="C75" s="370" t="s">
        <v>132</v>
      </c>
      <c r="D75" s="371"/>
      <c r="E75" s="48" t="s">
        <v>15</v>
      </c>
      <c r="F75" s="132">
        <f>SUM(G75:I75)</f>
        <v>0</v>
      </c>
      <c r="G75" s="322">
        <f t="shared" ref="G75:I76" si="24">G72+G69+G66+G63+G60+G57+G54</f>
        <v>0</v>
      </c>
      <c r="H75" s="322">
        <f t="shared" si="24"/>
        <v>0</v>
      </c>
      <c r="I75" s="322">
        <f t="shared" si="24"/>
        <v>0</v>
      </c>
      <c r="J75" s="281">
        <v>24</v>
      </c>
      <c r="K75" s="114">
        <v>7</v>
      </c>
      <c r="L75" s="286">
        <v>0</v>
      </c>
      <c r="M75" s="282">
        <v>0</v>
      </c>
      <c r="N75" s="344">
        <v>21</v>
      </c>
      <c r="O75" s="344">
        <v>3</v>
      </c>
      <c r="P75" s="344">
        <v>0</v>
      </c>
      <c r="Q75" s="344">
        <v>0</v>
      </c>
      <c r="R75" s="157">
        <v>6</v>
      </c>
      <c r="S75" s="344">
        <v>2</v>
      </c>
      <c r="T75" s="344">
        <v>11</v>
      </c>
      <c r="U75" s="344">
        <v>3</v>
      </c>
      <c r="V75" s="344">
        <v>5</v>
      </c>
      <c r="W75" s="344">
        <v>0</v>
      </c>
      <c r="X75" s="238">
        <v>39.799999999999997</v>
      </c>
      <c r="Y75" s="238">
        <v>16.3</v>
      </c>
      <c r="Z75" s="238">
        <v>6</v>
      </c>
      <c r="AA75" s="238">
        <v>14</v>
      </c>
      <c r="AB75" s="238">
        <v>10.3</v>
      </c>
    </row>
    <row r="76" spans="1:28" ht="18" customHeight="1" thickBot="1" x14ac:dyDescent="0.3">
      <c r="A76" s="395"/>
      <c r="B76" s="398"/>
      <c r="C76" s="372"/>
      <c r="D76" s="373"/>
      <c r="E76" s="40" t="s">
        <v>16</v>
      </c>
      <c r="F76" s="132">
        <f>SUM(G76:I76)</f>
        <v>0</v>
      </c>
      <c r="G76" s="322">
        <f t="shared" si="24"/>
        <v>0</v>
      </c>
      <c r="H76" s="322">
        <f t="shared" si="24"/>
        <v>0</v>
      </c>
      <c r="I76" s="322">
        <f t="shared" si="24"/>
        <v>0</v>
      </c>
      <c r="J76" s="281">
        <v>148</v>
      </c>
      <c r="K76" s="114">
        <v>32</v>
      </c>
      <c r="L76" s="286">
        <v>0</v>
      </c>
      <c r="M76" s="283">
        <v>5</v>
      </c>
      <c r="N76" s="344">
        <v>126</v>
      </c>
      <c r="O76" s="344">
        <v>22</v>
      </c>
      <c r="P76" s="344">
        <v>0</v>
      </c>
      <c r="Q76" s="344">
        <v>1</v>
      </c>
      <c r="R76" s="157">
        <v>56</v>
      </c>
      <c r="S76" s="344">
        <v>15</v>
      </c>
      <c r="T76" s="344">
        <v>85</v>
      </c>
      <c r="U76" s="344">
        <v>30</v>
      </c>
      <c r="V76" s="344">
        <v>20</v>
      </c>
      <c r="W76" s="344">
        <v>0</v>
      </c>
      <c r="X76" s="238">
        <v>36.721428571428575</v>
      </c>
      <c r="Y76" s="238">
        <v>16.092857142857145</v>
      </c>
      <c r="Z76" s="238">
        <v>42.857142857142854</v>
      </c>
      <c r="AA76" s="238">
        <v>126.42857142857143</v>
      </c>
      <c r="AB76" s="238">
        <v>72.892857142857139</v>
      </c>
    </row>
    <row r="77" spans="1:28" ht="18" customHeight="1" thickBot="1" x14ac:dyDescent="0.3">
      <c r="A77" s="396"/>
      <c r="B77" s="399"/>
      <c r="C77" s="374"/>
      <c r="D77" s="375"/>
      <c r="E77" s="108" t="s">
        <v>17</v>
      </c>
      <c r="F77" s="108">
        <f>SUM(G77:I77)</f>
        <v>0</v>
      </c>
      <c r="G77" s="108">
        <f>SUM(G75:G76)</f>
        <v>0</v>
      </c>
      <c r="H77" s="108">
        <f>SUM(H75:H76)</f>
        <v>0</v>
      </c>
      <c r="I77" s="108">
        <f>SUM(I75:I76)</f>
        <v>0</v>
      </c>
      <c r="J77" s="108">
        <v>172</v>
      </c>
      <c r="K77" s="349">
        <v>39</v>
      </c>
      <c r="L77" s="285">
        <v>0</v>
      </c>
      <c r="M77" s="130">
        <v>5</v>
      </c>
      <c r="N77" s="130">
        <v>147</v>
      </c>
      <c r="O77" s="130">
        <v>25</v>
      </c>
      <c r="P77" s="130">
        <v>0</v>
      </c>
      <c r="Q77" s="130">
        <v>1</v>
      </c>
      <c r="R77" s="130">
        <v>62</v>
      </c>
      <c r="S77" s="130">
        <v>17</v>
      </c>
      <c r="T77" s="130">
        <v>96</v>
      </c>
      <c r="U77" s="130">
        <v>33</v>
      </c>
      <c r="V77" s="130">
        <v>25</v>
      </c>
      <c r="W77" s="130">
        <v>0</v>
      </c>
      <c r="X77" s="109" t="s">
        <v>163</v>
      </c>
      <c r="Y77" s="109" t="s">
        <v>163</v>
      </c>
      <c r="Z77" s="109" t="s">
        <v>163</v>
      </c>
      <c r="AA77" s="110" t="s">
        <v>163</v>
      </c>
      <c r="AB77" s="252" t="s">
        <v>163</v>
      </c>
    </row>
    <row r="78" spans="1:28" ht="15.95" hidden="1" customHeight="1" outlineLevel="1" thickBot="1" x14ac:dyDescent="0.3">
      <c r="A78" s="395">
        <v>3</v>
      </c>
      <c r="B78" s="398" t="s">
        <v>176</v>
      </c>
      <c r="C78" s="385">
        <v>24</v>
      </c>
      <c r="D78" s="353" t="s">
        <v>26</v>
      </c>
      <c r="E78" s="63" t="s">
        <v>15</v>
      </c>
      <c r="F78" s="132"/>
      <c r="G78" s="329"/>
      <c r="H78" s="329"/>
      <c r="I78" s="329"/>
      <c r="J78" s="276">
        <v>65</v>
      </c>
      <c r="K78" s="214"/>
      <c r="L78" s="185">
        <v>53</v>
      </c>
      <c r="M78" s="186"/>
      <c r="N78" s="19">
        <v>47</v>
      </c>
      <c r="O78" s="154">
        <v>18</v>
      </c>
      <c r="P78" s="93"/>
      <c r="Q78" s="9"/>
      <c r="R78" s="101">
        <v>30</v>
      </c>
      <c r="S78" s="9">
        <v>13</v>
      </c>
      <c r="T78" s="93">
        <v>24</v>
      </c>
      <c r="U78" s="9">
        <v>7</v>
      </c>
      <c r="V78" s="93">
        <v>19</v>
      </c>
      <c r="W78" s="9">
        <v>2</v>
      </c>
      <c r="X78" s="239">
        <v>42</v>
      </c>
      <c r="Y78" s="240">
        <v>23</v>
      </c>
      <c r="Z78" s="100">
        <v>4</v>
      </c>
      <c r="AA78" s="117">
        <v>16</v>
      </c>
      <c r="AB78" s="267">
        <v>10</v>
      </c>
    </row>
    <row r="79" spans="1:28" ht="15.95" hidden="1" customHeight="1" outlineLevel="1" thickBot="1" x14ac:dyDescent="0.3">
      <c r="A79" s="395"/>
      <c r="B79" s="398"/>
      <c r="C79" s="363"/>
      <c r="D79" s="354"/>
      <c r="E79" s="69" t="s">
        <v>229</v>
      </c>
      <c r="F79" s="132"/>
      <c r="G79" s="329"/>
      <c r="H79" s="329"/>
      <c r="I79" s="329"/>
      <c r="J79" s="276"/>
      <c r="K79" s="214"/>
      <c r="L79" s="185"/>
      <c r="M79" s="186"/>
      <c r="N79" s="19"/>
      <c r="O79" s="154"/>
      <c r="P79" s="93"/>
      <c r="Q79" s="9"/>
      <c r="R79" s="101"/>
      <c r="S79" s="9"/>
      <c r="T79" s="93"/>
      <c r="U79" s="9"/>
      <c r="V79" s="93"/>
      <c r="W79" s="9"/>
      <c r="X79" s="239"/>
      <c r="Y79" s="240"/>
      <c r="Z79" s="100"/>
      <c r="AA79" s="117"/>
      <c r="AB79" s="267"/>
    </row>
    <row r="80" spans="1:28" ht="15.95" hidden="1" customHeight="1" outlineLevel="1" thickBot="1" x14ac:dyDescent="0.3">
      <c r="A80" s="395"/>
      <c r="B80" s="398"/>
      <c r="C80" s="363"/>
      <c r="D80" s="354"/>
      <c r="E80" s="31" t="s">
        <v>228</v>
      </c>
      <c r="F80" s="132"/>
      <c r="G80" s="329"/>
      <c r="H80" s="329"/>
      <c r="I80" s="329"/>
      <c r="J80" s="276">
        <v>328</v>
      </c>
      <c r="K80" s="214">
        <v>2</v>
      </c>
      <c r="L80" s="185">
        <v>32</v>
      </c>
      <c r="M80" s="186">
        <v>2</v>
      </c>
      <c r="N80" s="19">
        <v>261</v>
      </c>
      <c r="O80" s="154">
        <v>67</v>
      </c>
      <c r="P80" s="93"/>
      <c r="Q80" s="9"/>
      <c r="R80" s="101">
        <v>163</v>
      </c>
      <c r="S80" s="9">
        <v>53</v>
      </c>
      <c r="T80" s="93">
        <v>111</v>
      </c>
      <c r="U80" s="9">
        <v>31</v>
      </c>
      <c r="V80" s="93">
        <v>109</v>
      </c>
      <c r="W80" s="9">
        <v>9</v>
      </c>
      <c r="X80" s="239">
        <v>43</v>
      </c>
      <c r="Y80" s="240">
        <v>22</v>
      </c>
      <c r="Z80" s="100">
        <v>10</v>
      </c>
      <c r="AA80" s="117">
        <v>150</v>
      </c>
      <c r="AB80" s="267">
        <v>95</v>
      </c>
    </row>
    <row r="81" spans="1:28" ht="18.75" hidden="1" customHeight="1" outlineLevel="1" thickBot="1" x14ac:dyDescent="0.3">
      <c r="A81" s="395"/>
      <c r="B81" s="398"/>
      <c r="C81" s="364"/>
      <c r="D81" s="355"/>
      <c r="E81" s="13" t="s">
        <v>17</v>
      </c>
      <c r="F81" s="132">
        <f>SUM(G81:I81)</f>
        <v>0</v>
      </c>
      <c r="G81" s="322">
        <f>G80+G79+G78</f>
        <v>0</v>
      </c>
      <c r="H81" s="322">
        <f>H80+H79+H78</f>
        <v>0</v>
      </c>
      <c r="I81" s="322">
        <f>I80+I79+I78</f>
        <v>0</v>
      </c>
      <c r="J81" s="33">
        <f>IF(SUM(J78:J80)=SUM(N81:O81),SUM(J78:J80))</f>
        <v>393</v>
      </c>
      <c r="K81" s="33">
        <v>2</v>
      </c>
      <c r="L81" s="33">
        <f>SUM(L78:L80)</f>
        <v>85</v>
      </c>
      <c r="M81" s="33">
        <f t="shared" ref="M81:W81" si="25">SUM(M78:M80)</f>
        <v>2</v>
      </c>
      <c r="N81" s="33">
        <f t="shared" si="25"/>
        <v>308</v>
      </c>
      <c r="O81" s="33">
        <f t="shared" si="25"/>
        <v>85</v>
      </c>
      <c r="P81" s="33">
        <f t="shared" si="25"/>
        <v>0</v>
      </c>
      <c r="Q81" s="33">
        <f t="shared" si="25"/>
        <v>0</v>
      </c>
      <c r="R81" s="33">
        <f t="shared" si="25"/>
        <v>193</v>
      </c>
      <c r="S81" s="33">
        <f t="shared" si="25"/>
        <v>66</v>
      </c>
      <c r="T81" s="33">
        <f t="shared" si="25"/>
        <v>135</v>
      </c>
      <c r="U81" s="33">
        <f t="shared" si="25"/>
        <v>38</v>
      </c>
      <c r="V81" s="33">
        <f t="shared" si="25"/>
        <v>128</v>
      </c>
      <c r="W81" s="33">
        <f t="shared" si="25"/>
        <v>11</v>
      </c>
      <c r="X81" s="229" t="s">
        <v>162</v>
      </c>
      <c r="Y81" s="224" t="s">
        <v>162</v>
      </c>
      <c r="Z81" s="13" t="s">
        <v>162</v>
      </c>
      <c r="AA81" s="16" t="s">
        <v>162</v>
      </c>
      <c r="AB81" s="253" t="s">
        <v>162</v>
      </c>
    </row>
    <row r="82" spans="1:28" ht="15.95" hidden="1" customHeight="1" outlineLevel="1" thickBot="1" x14ac:dyDescent="0.3">
      <c r="A82" s="395"/>
      <c r="B82" s="398"/>
      <c r="C82" s="385">
        <v>25</v>
      </c>
      <c r="D82" s="353" t="s">
        <v>27</v>
      </c>
      <c r="E82" s="63" t="s">
        <v>15</v>
      </c>
      <c r="F82" s="132"/>
      <c r="G82" s="329"/>
      <c r="H82" s="329"/>
      <c r="I82" s="329"/>
      <c r="J82" s="276"/>
      <c r="K82" s="214"/>
      <c r="L82" s="185"/>
      <c r="M82" s="186"/>
      <c r="N82" s="19"/>
      <c r="O82" s="154"/>
      <c r="P82" s="93"/>
      <c r="Q82" s="9"/>
      <c r="R82" s="101"/>
      <c r="S82" s="9"/>
      <c r="T82" s="93"/>
      <c r="U82" s="9"/>
      <c r="V82" s="93"/>
      <c r="W82" s="9"/>
      <c r="X82" s="233"/>
      <c r="Y82" s="234"/>
      <c r="Z82" s="87"/>
      <c r="AA82" s="41"/>
      <c r="AB82" s="265"/>
    </row>
    <row r="83" spans="1:28" ht="15.95" hidden="1" customHeight="1" outlineLevel="1" thickBot="1" x14ac:dyDescent="0.3">
      <c r="A83" s="395"/>
      <c r="B83" s="398"/>
      <c r="C83" s="406"/>
      <c r="D83" s="354"/>
      <c r="E83" s="31" t="s">
        <v>16</v>
      </c>
      <c r="F83" s="132"/>
      <c r="G83" s="321"/>
      <c r="H83" s="321"/>
      <c r="I83" s="321"/>
      <c r="J83" s="276">
        <v>7</v>
      </c>
      <c r="K83" s="214"/>
      <c r="L83" s="174"/>
      <c r="M83" s="177"/>
      <c r="N83" s="46">
        <v>6</v>
      </c>
      <c r="O83" s="155">
        <v>1</v>
      </c>
      <c r="P83" s="56"/>
      <c r="Q83" s="55"/>
      <c r="R83" s="57">
        <v>6</v>
      </c>
      <c r="S83" s="55">
        <v>2</v>
      </c>
      <c r="T83" s="56">
        <v>7</v>
      </c>
      <c r="U83" s="55">
        <v>7</v>
      </c>
      <c r="V83" s="56">
        <v>6</v>
      </c>
      <c r="W83" s="55"/>
      <c r="X83" s="235">
        <v>40</v>
      </c>
      <c r="Y83" s="236">
        <v>20</v>
      </c>
      <c r="Z83" s="61">
        <v>20</v>
      </c>
      <c r="AA83" s="11">
        <v>100</v>
      </c>
      <c r="AB83" s="266">
        <v>75</v>
      </c>
    </row>
    <row r="84" spans="1:28" ht="15.95" hidden="1" customHeight="1" outlineLevel="1" thickBot="1" x14ac:dyDescent="0.3">
      <c r="A84" s="395"/>
      <c r="B84" s="398"/>
      <c r="C84" s="407"/>
      <c r="D84" s="355"/>
      <c r="E84" s="13" t="s">
        <v>17</v>
      </c>
      <c r="F84" s="132">
        <f>SUM(G84:I84)</f>
        <v>0</v>
      </c>
      <c r="G84" s="322">
        <f>G82+G83</f>
        <v>0</v>
      </c>
      <c r="H84" s="322">
        <f>H82+H83</f>
        <v>0</v>
      </c>
      <c r="I84" s="322">
        <f>I82+I83</f>
        <v>0</v>
      </c>
      <c r="J84" s="13">
        <f>IF(SUM(J82:J83)=SUM(N84:O84),SUM(J82:J83))</f>
        <v>7</v>
      </c>
      <c r="K84" s="13">
        <v>0</v>
      </c>
      <c r="L84" s="13">
        <f t="shared" ref="L84:W84" si="26">SUM(L82:L83)</f>
        <v>0</v>
      </c>
      <c r="M84" s="13">
        <f t="shared" si="26"/>
        <v>0</v>
      </c>
      <c r="N84" s="13">
        <f t="shared" si="26"/>
        <v>6</v>
      </c>
      <c r="O84" s="13">
        <f t="shared" si="26"/>
        <v>1</v>
      </c>
      <c r="P84" s="13">
        <f t="shared" si="26"/>
        <v>0</v>
      </c>
      <c r="Q84" s="13">
        <f t="shared" si="26"/>
        <v>0</v>
      </c>
      <c r="R84" s="13">
        <f t="shared" si="26"/>
        <v>6</v>
      </c>
      <c r="S84" s="13">
        <f t="shared" si="26"/>
        <v>2</v>
      </c>
      <c r="T84" s="13">
        <f t="shared" si="26"/>
        <v>7</v>
      </c>
      <c r="U84" s="13">
        <f t="shared" si="26"/>
        <v>7</v>
      </c>
      <c r="V84" s="13">
        <f t="shared" si="26"/>
        <v>6</v>
      </c>
      <c r="W84" s="13">
        <f t="shared" si="26"/>
        <v>0</v>
      </c>
      <c r="X84" s="229" t="s">
        <v>162</v>
      </c>
      <c r="Y84" s="224" t="s">
        <v>162</v>
      </c>
      <c r="Z84" s="13" t="s">
        <v>162</v>
      </c>
      <c r="AA84" s="16" t="s">
        <v>162</v>
      </c>
      <c r="AB84" s="253" t="s">
        <v>162</v>
      </c>
    </row>
    <row r="85" spans="1:28" ht="15.95" hidden="1" customHeight="1" outlineLevel="1" thickBot="1" x14ac:dyDescent="0.3">
      <c r="A85" s="395"/>
      <c r="B85" s="398"/>
      <c r="C85" s="385">
        <v>26</v>
      </c>
      <c r="D85" s="353" t="s">
        <v>249</v>
      </c>
      <c r="E85" s="63" t="s">
        <v>15</v>
      </c>
      <c r="F85" s="132"/>
      <c r="G85" s="329"/>
      <c r="H85" s="329"/>
      <c r="I85" s="329"/>
      <c r="J85" s="276"/>
      <c r="K85" s="214"/>
      <c r="L85" s="185"/>
      <c r="M85" s="186"/>
      <c r="N85" s="19"/>
      <c r="O85" s="154"/>
      <c r="P85" s="93"/>
      <c r="Q85" s="9"/>
      <c r="R85" s="101"/>
      <c r="S85" s="9"/>
      <c r="T85" s="93"/>
      <c r="U85" s="9"/>
      <c r="V85" s="93"/>
      <c r="W85" s="9"/>
      <c r="X85" s="230"/>
      <c r="Y85" s="220"/>
      <c r="Z85" s="52"/>
      <c r="AA85" s="53"/>
      <c r="AB85" s="263"/>
    </row>
    <row r="86" spans="1:28" ht="15.95" hidden="1" customHeight="1" outlineLevel="1" thickBot="1" x14ac:dyDescent="0.3">
      <c r="A86" s="395"/>
      <c r="B86" s="398"/>
      <c r="C86" s="406"/>
      <c r="D86" s="354"/>
      <c r="E86" s="31" t="s">
        <v>16</v>
      </c>
      <c r="F86" s="132"/>
      <c r="G86" s="321"/>
      <c r="H86" s="321"/>
      <c r="I86" s="321"/>
      <c r="J86" s="276">
        <v>248</v>
      </c>
      <c r="K86" s="214"/>
      <c r="L86" s="174">
        <v>7</v>
      </c>
      <c r="M86" s="177"/>
      <c r="N86" s="46">
        <v>189</v>
      </c>
      <c r="O86" s="155">
        <v>59</v>
      </c>
      <c r="P86" s="56"/>
      <c r="Q86" s="55"/>
      <c r="R86" s="57">
        <v>169</v>
      </c>
      <c r="S86" s="55">
        <v>12</v>
      </c>
      <c r="T86" s="56">
        <v>111</v>
      </c>
      <c r="U86" s="55">
        <v>17</v>
      </c>
      <c r="V86" s="56">
        <v>151</v>
      </c>
      <c r="W86" s="55">
        <v>2</v>
      </c>
      <c r="X86" s="231">
        <v>41</v>
      </c>
      <c r="Y86" s="232">
        <v>29</v>
      </c>
      <c r="Z86" s="58">
        <v>5</v>
      </c>
      <c r="AA86" s="59">
        <v>300</v>
      </c>
      <c r="AB86" s="264">
        <v>85</v>
      </c>
    </row>
    <row r="87" spans="1:28" ht="15.95" hidden="1" customHeight="1" outlineLevel="1" thickBot="1" x14ac:dyDescent="0.3">
      <c r="A87" s="395"/>
      <c r="B87" s="398"/>
      <c r="C87" s="407"/>
      <c r="D87" s="355"/>
      <c r="E87" s="13" t="s">
        <v>17</v>
      </c>
      <c r="F87" s="132">
        <f>SUM(G87:I87)</f>
        <v>0</v>
      </c>
      <c r="G87" s="322">
        <f>G85+G86</f>
        <v>0</v>
      </c>
      <c r="H87" s="322">
        <f>H85+H86</f>
        <v>0</v>
      </c>
      <c r="I87" s="322">
        <f>I85+I86</f>
        <v>0</v>
      </c>
      <c r="J87" s="13">
        <f>IF(SUM(J85:J86)=SUM(N87:O87),SUM(J85:J86))</f>
        <v>248</v>
      </c>
      <c r="K87" s="13">
        <v>0</v>
      </c>
      <c r="L87" s="13">
        <f t="shared" ref="L87:W87" si="27">SUM(L85:L86)</f>
        <v>7</v>
      </c>
      <c r="M87" s="13">
        <f t="shared" si="27"/>
        <v>0</v>
      </c>
      <c r="N87" s="13">
        <f t="shared" si="27"/>
        <v>189</v>
      </c>
      <c r="O87" s="13">
        <f t="shared" si="27"/>
        <v>59</v>
      </c>
      <c r="P87" s="13">
        <f t="shared" si="27"/>
        <v>0</v>
      </c>
      <c r="Q87" s="13">
        <f t="shared" si="27"/>
        <v>0</v>
      </c>
      <c r="R87" s="13">
        <f t="shared" si="27"/>
        <v>169</v>
      </c>
      <c r="S87" s="13">
        <f t="shared" si="27"/>
        <v>12</v>
      </c>
      <c r="T87" s="13">
        <f t="shared" si="27"/>
        <v>111</v>
      </c>
      <c r="U87" s="13">
        <f t="shared" si="27"/>
        <v>17</v>
      </c>
      <c r="V87" s="13">
        <f t="shared" si="27"/>
        <v>151</v>
      </c>
      <c r="W87" s="13">
        <f t="shared" si="27"/>
        <v>2</v>
      </c>
      <c r="X87" s="229" t="s">
        <v>162</v>
      </c>
      <c r="Y87" s="224" t="s">
        <v>162</v>
      </c>
      <c r="Z87" s="13" t="s">
        <v>162</v>
      </c>
      <c r="AA87" s="16" t="s">
        <v>162</v>
      </c>
      <c r="AB87" s="253" t="s">
        <v>162</v>
      </c>
    </row>
    <row r="88" spans="1:28" ht="18" hidden="1" customHeight="1" outlineLevel="1" thickBot="1" x14ac:dyDescent="0.3">
      <c r="A88" s="395"/>
      <c r="B88" s="398"/>
      <c r="C88" s="385">
        <v>27</v>
      </c>
      <c r="D88" s="353" t="s">
        <v>207</v>
      </c>
      <c r="E88" s="63" t="s">
        <v>15</v>
      </c>
      <c r="F88" s="132"/>
      <c r="G88" s="329"/>
      <c r="H88" s="329"/>
      <c r="I88" s="329"/>
      <c r="J88" s="276"/>
      <c r="K88" s="214"/>
      <c r="L88" s="185"/>
      <c r="M88" s="186"/>
      <c r="N88" s="19"/>
      <c r="O88" s="154"/>
      <c r="P88" s="93"/>
      <c r="Q88" s="9"/>
      <c r="R88" s="101"/>
      <c r="S88" s="9"/>
      <c r="T88" s="93"/>
      <c r="U88" s="9"/>
      <c r="V88" s="93"/>
      <c r="W88" s="9"/>
      <c r="X88" s="230"/>
      <c r="Y88" s="220"/>
      <c r="Z88" s="52"/>
      <c r="AA88" s="53"/>
      <c r="AB88" s="263"/>
    </row>
    <row r="89" spans="1:28" ht="18" hidden="1" customHeight="1" outlineLevel="1" thickBot="1" x14ac:dyDescent="0.3">
      <c r="A89" s="395"/>
      <c r="B89" s="398"/>
      <c r="C89" s="406"/>
      <c r="D89" s="354"/>
      <c r="E89" s="31" t="s">
        <v>16</v>
      </c>
      <c r="F89" s="132"/>
      <c r="G89" s="321"/>
      <c r="H89" s="321"/>
      <c r="I89" s="321"/>
      <c r="J89" s="276">
        <v>99</v>
      </c>
      <c r="K89" s="214"/>
      <c r="L89" s="174"/>
      <c r="M89" s="177"/>
      <c r="N89" s="46">
        <v>80</v>
      </c>
      <c r="O89" s="155">
        <v>19</v>
      </c>
      <c r="P89" s="56"/>
      <c r="Q89" s="55"/>
      <c r="R89" s="57">
        <v>41</v>
      </c>
      <c r="S89" s="55">
        <v>19</v>
      </c>
      <c r="T89" s="56">
        <v>60</v>
      </c>
      <c r="U89" s="55">
        <v>27</v>
      </c>
      <c r="V89" s="56">
        <v>18</v>
      </c>
      <c r="W89" s="55"/>
      <c r="X89" s="231">
        <v>38</v>
      </c>
      <c r="Y89" s="232">
        <v>17</v>
      </c>
      <c r="Z89" s="58">
        <v>10</v>
      </c>
      <c r="AA89" s="59">
        <v>125</v>
      </c>
      <c r="AB89" s="264">
        <v>74</v>
      </c>
    </row>
    <row r="90" spans="1:28" ht="18" hidden="1" customHeight="1" outlineLevel="1" thickBot="1" x14ac:dyDescent="0.3">
      <c r="A90" s="395"/>
      <c r="B90" s="398"/>
      <c r="C90" s="407"/>
      <c r="D90" s="355"/>
      <c r="E90" s="13" t="s">
        <v>17</v>
      </c>
      <c r="F90" s="132">
        <f>SUM(G90:I90)</f>
        <v>0</v>
      </c>
      <c r="G90" s="322">
        <f>G88+G89</f>
        <v>0</v>
      </c>
      <c r="H90" s="322">
        <f>H88+H89</f>
        <v>0</v>
      </c>
      <c r="I90" s="322">
        <f>I88+I89</f>
        <v>0</v>
      </c>
      <c r="J90" s="13">
        <f>IF(SUM(J88:J89)=SUM(N90:O90),SUM(J88:J89))</f>
        <v>99</v>
      </c>
      <c r="K90" s="13">
        <v>0</v>
      </c>
      <c r="L90" s="13">
        <f t="shared" ref="L90:W90" si="28">SUM(L88:L89)</f>
        <v>0</v>
      </c>
      <c r="M90" s="13">
        <f t="shared" si="28"/>
        <v>0</v>
      </c>
      <c r="N90" s="13">
        <f t="shared" si="28"/>
        <v>80</v>
      </c>
      <c r="O90" s="13">
        <f t="shared" si="28"/>
        <v>19</v>
      </c>
      <c r="P90" s="13">
        <f t="shared" si="28"/>
        <v>0</v>
      </c>
      <c r="Q90" s="13">
        <f t="shared" si="28"/>
        <v>0</v>
      </c>
      <c r="R90" s="13">
        <f t="shared" si="28"/>
        <v>41</v>
      </c>
      <c r="S90" s="13">
        <f t="shared" si="28"/>
        <v>19</v>
      </c>
      <c r="T90" s="13">
        <f t="shared" si="28"/>
        <v>60</v>
      </c>
      <c r="U90" s="13">
        <f t="shared" si="28"/>
        <v>27</v>
      </c>
      <c r="V90" s="13">
        <f t="shared" si="28"/>
        <v>18</v>
      </c>
      <c r="W90" s="13">
        <f t="shared" si="28"/>
        <v>0</v>
      </c>
      <c r="X90" s="229" t="s">
        <v>162</v>
      </c>
      <c r="Y90" s="224" t="s">
        <v>162</v>
      </c>
      <c r="Z90" s="13" t="s">
        <v>162</v>
      </c>
      <c r="AA90" s="16" t="s">
        <v>162</v>
      </c>
      <c r="AB90" s="253" t="s">
        <v>162</v>
      </c>
    </row>
    <row r="91" spans="1:28" ht="15.95" hidden="1" customHeight="1" outlineLevel="1" thickBot="1" x14ac:dyDescent="0.3">
      <c r="A91" s="395"/>
      <c r="B91" s="398"/>
      <c r="C91" s="385">
        <v>28</v>
      </c>
      <c r="D91" s="353" t="s">
        <v>252</v>
      </c>
      <c r="E91" s="63" t="s">
        <v>15</v>
      </c>
      <c r="F91" s="132"/>
      <c r="G91" s="329"/>
      <c r="H91" s="329"/>
      <c r="I91" s="329"/>
      <c r="J91" s="276"/>
      <c r="K91" s="214"/>
      <c r="L91" s="185"/>
      <c r="M91" s="186"/>
      <c r="N91" s="19"/>
      <c r="O91" s="154"/>
      <c r="P91" s="93"/>
      <c r="Q91" s="9"/>
      <c r="R91" s="101"/>
      <c r="S91" s="9"/>
      <c r="T91" s="93"/>
      <c r="U91" s="9"/>
      <c r="V91" s="93"/>
      <c r="W91" s="9"/>
      <c r="X91" s="230"/>
      <c r="Y91" s="220"/>
      <c r="Z91" s="52"/>
      <c r="AA91" s="53"/>
      <c r="AB91" s="263"/>
    </row>
    <row r="92" spans="1:28" ht="15.95" hidden="1" customHeight="1" outlineLevel="1" thickBot="1" x14ac:dyDescent="0.3">
      <c r="A92" s="395"/>
      <c r="B92" s="398"/>
      <c r="C92" s="406"/>
      <c r="D92" s="354"/>
      <c r="E92" s="31" t="s">
        <v>16</v>
      </c>
      <c r="F92" s="132"/>
      <c r="G92" s="321"/>
      <c r="H92" s="321"/>
      <c r="I92" s="321"/>
      <c r="J92" s="276">
        <v>62</v>
      </c>
      <c r="K92" s="214"/>
      <c r="L92" s="174"/>
      <c r="M92" s="177">
        <v>5</v>
      </c>
      <c r="N92" s="46">
        <v>51</v>
      </c>
      <c r="O92" s="155">
        <v>11</v>
      </c>
      <c r="P92" s="56"/>
      <c r="Q92" s="55"/>
      <c r="R92" s="57">
        <v>37</v>
      </c>
      <c r="S92" s="55">
        <v>4</v>
      </c>
      <c r="T92" s="56">
        <v>60</v>
      </c>
      <c r="U92" s="55">
        <v>7</v>
      </c>
      <c r="V92" s="56">
        <v>28</v>
      </c>
      <c r="W92" s="55">
        <v>3</v>
      </c>
      <c r="X92" s="231">
        <v>37</v>
      </c>
      <c r="Y92" s="232">
        <v>15</v>
      </c>
      <c r="Z92" s="58">
        <v>10</v>
      </c>
      <c r="AA92" s="59">
        <v>175</v>
      </c>
      <c r="AB92" s="264">
        <v>68</v>
      </c>
    </row>
    <row r="93" spans="1:28" ht="18.75" hidden="1" customHeight="1" outlineLevel="1" thickBot="1" x14ac:dyDescent="0.3">
      <c r="A93" s="395"/>
      <c r="B93" s="398"/>
      <c r="C93" s="407"/>
      <c r="D93" s="355"/>
      <c r="E93" s="13" t="s">
        <v>17</v>
      </c>
      <c r="F93" s="132">
        <f>SUM(G93:I93)</f>
        <v>0</v>
      </c>
      <c r="G93" s="322">
        <f>G91+G92</f>
        <v>0</v>
      </c>
      <c r="H93" s="322">
        <f>H91+H92</f>
        <v>0</v>
      </c>
      <c r="I93" s="322">
        <f>I91+I92</f>
        <v>0</v>
      </c>
      <c r="J93" s="13">
        <f>IF(SUM(J91:J92)=SUM(N93:O93),SUM(J91:J92))</f>
        <v>62</v>
      </c>
      <c r="K93" s="13">
        <v>0</v>
      </c>
      <c r="L93" s="13">
        <f t="shared" ref="L93:W93" si="29">SUM(L91:L92)</f>
        <v>0</v>
      </c>
      <c r="M93" s="13">
        <f t="shared" si="29"/>
        <v>5</v>
      </c>
      <c r="N93" s="13">
        <f t="shared" si="29"/>
        <v>51</v>
      </c>
      <c r="O93" s="13">
        <f t="shared" si="29"/>
        <v>11</v>
      </c>
      <c r="P93" s="13">
        <f t="shared" si="29"/>
        <v>0</v>
      </c>
      <c r="Q93" s="13">
        <f t="shared" si="29"/>
        <v>0</v>
      </c>
      <c r="R93" s="13">
        <f t="shared" si="29"/>
        <v>37</v>
      </c>
      <c r="S93" s="13">
        <f t="shared" si="29"/>
        <v>4</v>
      </c>
      <c r="T93" s="13">
        <f t="shared" si="29"/>
        <v>60</v>
      </c>
      <c r="U93" s="13">
        <f t="shared" si="29"/>
        <v>7</v>
      </c>
      <c r="V93" s="13">
        <f t="shared" si="29"/>
        <v>28</v>
      </c>
      <c r="W93" s="13">
        <f t="shared" si="29"/>
        <v>3</v>
      </c>
      <c r="X93" s="229" t="s">
        <v>162</v>
      </c>
      <c r="Y93" s="224" t="s">
        <v>162</v>
      </c>
      <c r="Z93" s="13" t="s">
        <v>162</v>
      </c>
      <c r="AA93" s="16" t="s">
        <v>162</v>
      </c>
      <c r="AB93" s="253" t="s">
        <v>162</v>
      </c>
    </row>
    <row r="94" spans="1:28" ht="15.95" hidden="1" customHeight="1" outlineLevel="1" thickBot="1" x14ac:dyDescent="0.3">
      <c r="A94" s="395"/>
      <c r="B94" s="398"/>
      <c r="C94" s="385">
        <v>29</v>
      </c>
      <c r="D94" s="353" t="s">
        <v>262</v>
      </c>
      <c r="E94" s="63" t="s">
        <v>15</v>
      </c>
      <c r="F94" s="132"/>
      <c r="G94" s="329"/>
      <c r="H94" s="329"/>
      <c r="I94" s="329"/>
      <c r="J94" s="276"/>
      <c r="K94" s="214"/>
      <c r="L94" s="185"/>
      <c r="M94" s="186"/>
      <c r="N94" s="19"/>
      <c r="O94" s="154"/>
      <c r="P94" s="93"/>
      <c r="Q94" s="9"/>
      <c r="R94" s="101"/>
      <c r="S94" s="9"/>
      <c r="T94" s="93"/>
      <c r="U94" s="9"/>
      <c r="V94" s="93"/>
      <c r="W94" s="9"/>
      <c r="X94" s="233"/>
      <c r="Y94" s="234"/>
      <c r="Z94" s="87"/>
      <c r="AA94" s="41"/>
      <c r="AB94" s="265"/>
    </row>
    <row r="95" spans="1:28" ht="15.95" hidden="1" customHeight="1" outlineLevel="1" thickBot="1" x14ac:dyDescent="0.3">
      <c r="A95" s="395"/>
      <c r="B95" s="398"/>
      <c r="C95" s="406"/>
      <c r="D95" s="354"/>
      <c r="E95" s="31" t="s">
        <v>16</v>
      </c>
      <c r="F95" s="132"/>
      <c r="G95" s="321"/>
      <c r="H95" s="321"/>
      <c r="I95" s="321"/>
      <c r="J95" s="276">
        <v>127</v>
      </c>
      <c r="K95" s="214"/>
      <c r="L95" s="174"/>
      <c r="M95" s="177"/>
      <c r="N95" s="46">
        <v>90</v>
      </c>
      <c r="O95" s="155">
        <v>37</v>
      </c>
      <c r="P95" s="56"/>
      <c r="Q95" s="55"/>
      <c r="R95" s="57">
        <v>30</v>
      </c>
      <c r="S95" s="55">
        <v>12</v>
      </c>
      <c r="T95" s="56">
        <v>58</v>
      </c>
      <c r="U95" s="55">
        <v>11</v>
      </c>
      <c r="V95" s="56">
        <v>14</v>
      </c>
      <c r="W95" s="55">
        <v>3</v>
      </c>
      <c r="X95" s="235">
        <v>34</v>
      </c>
      <c r="Y95" s="236">
        <v>15</v>
      </c>
      <c r="Z95" s="61">
        <v>5</v>
      </c>
      <c r="AA95" s="11">
        <v>125</v>
      </c>
      <c r="AB95" s="266">
        <v>60</v>
      </c>
    </row>
    <row r="96" spans="1:28" ht="15.95" hidden="1" customHeight="1" outlineLevel="1" thickBot="1" x14ac:dyDescent="0.3">
      <c r="A96" s="395"/>
      <c r="B96" s="398"/>
      <c r="C96" s="407"/>
      <c r="D96" s="355"/>
      <c r="E96" s="13" t="s">
        <v>17</v>
      </c>
      <c r="F96" s="132">
        <f>SUM(G96:I96)</f>
        <v>0</v>
      </c>
      <c r="G96" s="322">
        <f>G94+G95</f>
        <v>0</v>
      </c>
      <c r="H96" s="322">
        <f>H94+H95</f>
        <v>0</v>
      </c>
      <c r="I96" s="322">
        <f>I94+I95</f>
        <v>0</v>
      </c>
      <c r="J96" s="13">
        <f>IF(SUM(J94:J95)=SUM(N96:O96),SUM(J94:J95))</f>
        <v>127</v>
      </c>
      <c r="K96" s="13">
        <v>0</v>
      </c>
      <c r="L96" s="13">
        <f t="shared" ref="L96:W96" si="30">SUM(L94:L95)</f>
        <v>0</v>
      </c>
      <c r="M96" s="13">
        <f t="shared" si="30"/>
        <v>0</v>
      </c>
      <c r="N96" s="13">
        <f t="shared" si="30"/>
        <v>90</v>
      </c>
      <c r="O96" s="13">
        <f t="shared" si="30"/>
        <v>37</v>
      </c>
      <c r="P96" s="13">
        <f t="shared" si="30"/>
        <v>0</v>
      </c>
      <c r="Q96" s="13">
        <f t="shared" si="30"/>
        <v>0</v>
      </c>
      <c r="R96" s="13">
        <f t="shared" si="30"/>
        <v>30</v>
      </c>
      <c r="S96" s="13">
        <f t="shared" si="30"/>
        <v>12</v>
      </c>
      <c r="T96" s="13">
        <f t="shared" si="30"/>
        <v>58</v>
      </c>
      <c r="U96" s="13">
        <f t="shared" si="30"/>
        <v>11</v>
      </c>
      <c r="V96" s="13">
        <f t="shared" si="30"/>
        <v>14</v>
      </c>
      <c r="W96" s="13">
        <f t="shared" si="30"/>
        <v>3</v>
      </c>
      <c r="X96" s="229" t="s">
        <v>162</v>
      </c>
      <c r="Y96" s="224" t="s">
        <v>162</v>
      </c>
      <c r="Z96" s="13" t="s">
        <v>162</v>
      </c>
      <c r="AA96" s="16" t="s">
        <v>162</v>
      </c>
      <c r="AB96" s="253" t="s">
        <v>162</v>
      </c>
    </row>
    <row r="97" spans="1:28" ht="15.95" hidden="1" customHeight="1" outlineLevel="1" thickBot="1" x14ac:dyDescent="0.3">
      <c r="A97" s="395"/>
      <c r="B97" s="398"/>
      <c r="C97" s="385">
        <v>30</v>
      </c>
      <c r="D97" s="353" t="s">
        <v>257</v>
      </c>
      <c r="E97" s="63" t="s">
        <v>15</v>
      </c>
      <c r="F97" s="132"/>
      <c r="G97" s="329"/>
      <c r="H97" s="329"/>
      <c r="I97" s="329"/>
      <c r="J97" s="276"/>
      <c r="K97" s="214"/>
      <c r="L97" s="185"/>
      <c r="M97" s="186"/>
      <c r="N97" s="19"/>
      <c r="O97" s="154"/>
      <c r="P97" s="93"/>
      <c r="Q97" s="9"/>
      <c r="R97" s="101"/>
      <c r="S97" s="9"/>
      <c r="T97" s="93"/>
      <c r="U97" s="9"/>
      <c r="V97" s="93"/>
      <c r="W97" s="9"/>
      <c r="X97" s="230"/>
      <c r="Y97" s="220"/>
      <c r="Z97" s="52"/>
      <c r="AA97" s="53"/>
      <c r="AB97" s="263"/>
    </row>
    <row r="98" spans="1:28" ht="15.95" hidden="1" customHeight="1" outlineLevel="1" thickBot="1" x14ac:dyDescent="0.3">
      <c r="A98" s="395"/>
      <c r="B98" s="398"/>
      <c r="C98" s="406"/>
      <c r="D98" s="354"/>
      <c r="E98" s="31" t="s">
        <v>16</v>
      </c>
      <c r="F98" s="132"/>
      <c r="G98" s="321"/>
      <c r="H98" s="321"/>
      <c r="I98" s="321"/>
      <c r="J98" s="276">
        <v>61</v>
      </c>
      <c r="K98" s="214"/>
      <c r="L98" s="174"/>
      <c r="M98" s="177"/>
      <c r="N98" s="46">
        <v>42</v>
      </c>
      <c r="O98" s="155">
        <v>19</v>
      </c>
      <c r="P98" s="56"/>
      <c r="Q98" s="55">
        <v>1</v>
      </c>
      <c r="R98" s="57">
        <v>38</v>
      </c>
      <c r="S98" s="55">
        <v>6</v>
      </c>
      <c r="T98" s="56">
        <v>42</v>
      </c>
      <c r="U98" s="55">
        <v>10</v>
      </c>
      <c r="V98" s="56">
        <v>32</v>
      </c>
      <c r="W98" s="55">
        <v>2</v>
      </c>
      <c r="X98" s="231">
        <v>38</v>
      </c>
      <c r="Y98" s="232">
        <v>18</v>
      </c>
      <c r="Z98" s="58">
        <v>5</v>
      </c>
      <c r="AA98" s="59">
        <v>100</v>
      </c>
      <c r="AB98" s="264">
        <v>52</v>
      </c>
    </row>
    <row r="99" spans="1:28" ht="15.95" hidden="1" customHeight="1" outlineLevel="1" thickBot="1" x14ac:dyDescent="0.3">
      <c r="A99" s="395"/>
      <c r="B99" s="398"/>
      <c r="C99" s="407"/>
      <c r="D99" s="355"/>
      <c r="E99" s="13" t="s">
        <v>17</v>
      </c>
      <c r="F99" s="132">
        <f>SUM(G99:I99)</f>
        <v>0</v>
      </c>
      <c r="G99" s="322">
        <f>G97+G98</f>
        <v>0</v>
      </c>
      <c r="H99" s="322">
        <f>H97+H98</f>
        <v>0</v>
      </c>
      <c r="I99" s="322">
        <f>I97+I98</f>
        <v>0</v>
      </c>
      <c r="J99" s="13">
        <f>IF(SUM(J97:J98)=SUM(N99:O99),SUM(J97:J98))</f>
        <v>61</v>
      </c>
      <c r="K99" s="13">
        <v>0</v>
      </c>
      <c r="L99" s="13">
        <f t="shared" ref="L99:W99" si="31">SUM(L97:L98)</f>
        <v>0</v>
      </c>
      <c r="M99" s="13">
        <f t="shared" si="31"/>
        <v>0</v>
      </c>
      <c r="N99" s="13">
        <f t="shared" si="31"/>
        <v>42</v>
      </c>
      <c r="O99" s="13">
        <f t="shared" si="31"/>
        <v>19</v>
      </c>
      <c r="P99" s="13">
        <f t="shared" si="31"/>
        <v>0</v>
      </c>
      <c r="Q99" s="13">
        <f t="shared" si="31"/>
        <v>1</v>
      </c>
      <c r="R99" s="13">
        <f t="shared" si="31"/>
        <v>38</v>
      </c>
      <c r="S99" s="13">
        <f t="shared" si="31"/>
        <v>6</v>
      </c>
      <c r="T99" s="13">
        <f t="shared" si="31"/>
        <v>42</v>
      </c>
      <c r="U99" s="13">
        <f t="shared" si="31"/>
        <v>10</v>
      </c>
      <c r="V99" s="13">
        <f t="shared" si="31"/>
        <v>32</v>
      </c>
      <c r="W99" s="13">
        <f t="shared" si="31"/>
        <v>2</v>
      </c>
      <c r="X99" s="229" t="s">
        <v>162</v>
      </c>
      <c r="Y99" s="224" t="s">
        <v>162</v>
      </c>
      <c r="Z99" s="13" t="s">
        <v>162</v>
      </c>
      <c r="AA99" s="16" t="s">
        <v>162</v>
      </c>
      <c r="AB99" s="253" t="s">
        <v>162</v>
      </c>
    </row>
    <row r="100" spans="1:28" ht="16.5" hidden="1" customHeight="1" outlineLevel="1" thickBot="1" x14ac:dyDescent="0.3">
      <c r="A100" s="395"/>
      <c r="B100" s="398"/>
      <c r="C100" s="385">
        <v>31</v>
      </c>
      <c r="D100" s="353" t="s">
        <v>125</v>
      </c>
      <c r="E100" s="63" t="s">
        <v>15</v>
      </c>
      <c r="F100" s="132"/>
      <c r="G100" s="329"/>
      <c r="H100" s="329"/>
      <c r="I100" s="329"/>
      <c r="J100" s="276"/>
      <c r="K100" s="214"/>
      <c r="L100" s="185"/>
      <c r="M100" s="186"/>
      <c r="N100" s="19"/>
      <c r="O100" s="154"/>
      <c r="P100" s="93"/>
      <c r="Q100" s="9"/>
      <c r="R100" s="101"/>
      <c r="S100" s="9"/>
      <c r="T100" s="93"/>
      <c r="U100" s="9"/>
      <c r="V100" s="93"/>
      <c r="W100" s="9"/>
      <c r="X100" s="230"/>
      <c r="Y100" s="220"/>
      <c r="Z100" s="52"/>
      <c r="AA100" s="53"/>
      <c r="AB100" s="263"/>
    </row>
    <row r="101" spans="1:28" ht="18.75" hidden="1" customHeight="1" outlineLevel="1" thickBot="1" x14ac:dyDescent="0.3">
      <c r="A101" s="395"/>
      <c r="B101" s="398"/>
      <c r="C101" s="406"/>
      <c r="D101" s="354"/>
      <c r="E101" s="31" t="s">
        <v>16</v>
      </c>
      <c r="F101" s="132"/>
      <c r="G101" s="321"/>
      <c r="H101" s="321"/>
      <c r="I101" s="321"/>
      <c r="J101" s="276">
        <v>70</v>
      </c>
      <c r="K101" s="214"/>
      <c r="L101" s="174"/>
      <c r="M101" s="177"/>
      <c r="N101" s="46">
        <v>52</v>
      </c>
      <c r="O101" s="155">
        <v>18</v>
      </c>
      <c r="P101" s="56"/>
      <c r="Q101" s="55"/>
      <c r="R101" s="57">
        <v>41</v>
      </c>
      <c r="S101" s="55">
        <v>10</v>
      </c>
      <c r="T101" s="56">
        <v>68</v>
      </c>
      <c r="U101" s="55">
        <v>3</v>
      </c>
      <c r="V101" s="56">
        <v>32</v>
      </c>
      <c r="W101" s="55">
        <v>2</v>
      </c>
      <c r="X101" s="231">
        <v>35</v>
      </c>
      <c r="Y101" s="232">
        <v>17</v>
      </c>
      <c r="Z101" s="58">
        <v>5</v>
      </c>
      <c r="AA101" s="59">
        <v>160</v>
      </c>
      <c r="AB101" s="264">
        <v>50</v>
      </c>
    </row>
    <row r="102" spans="1:28" ht="17.25" hidden="1" customHeight="1" outlineLevel="1" thickBot="1" x14ac:dyDescent="0.3">
      <c r="A102" s="395"/>
      <c r="B102" s="398"/>
      <c r="C102" s="407"/>
      <c r="D102" s="355"/>
      <c r="E102" s="13" t="s">
        <v>17</v>
      </c>
      <c r="F102" s="132">
        <f>SUM(G102:I102)</f>
        <v>0</v>
      </c>
      <c r="G102" s="322">
        <f>G100+G101</f>
        <v>0</v>
      </c>
      <c r="H102" s="322">
        <f>H100+H101</f>
        <v>0</v>
      </c>
      <c r="I102" s="322">
        <f>I100+I101</f>
        <v>0</v>
      </c>
      <c r="J102" s="13">
        <f>IF(SUM(J100:J101)=SUM(N102:O102),SUM(J100:J101))</f>
        <v>70</v>
      </c>
      <c r="K102" s="13">
        <v>0</v>
      </c>
      <c r="L102" s="13">
        <f t="shared" ref="L102:W102" si="32">SUM(L100:L101)</f>
        <v>0</v>
      </c>
      <c r="M102" s="13">
        <f t="shared" si="32"/>
        <v>0</v>
      </c>
      <c r="N102" s="13">
        <f t="shared" si="32"/>
        <v>52</v>
      </c>
      <c r="O102" s="13">
        <f t="shared" si="32"/>
        <v>18</v>
      </c>
      <c r="P102" s="13">
        <f t="shared" si="32"/>
        <v>0</v>
      </c>
      <c r="Q102" s="13">
        <f t="shared" si="32"/>
        <v>0</v>
      </c>
      <c r="R102" s="13">
        <f t="shared" si="32"/>
        <v>41</v>
      </c>
      <c r="S102" s="13">
        <f t="shared" si="32"/>
        <v>10</v>
      </c>
      <c r="T102" s="13">
        <f t="shared" si="32"/>
        <v>68</v>
      </c>
      <c r="U102" s="13">
        <f t="shared" si="32"/>
        <v>3</v>
      </c>
      <c r="V102" s="13">
        <f t="shared" si="32"/>
        <v>32</v>
      </c>
      <c r="W102" s="13">
        <f t="shared" si="32"/>
        <v>2</v>
      </c>
      <c r="X102" s="229" t="s">
        <v>162</v>
      </c>
      <c r="Y102" s="224" t="s">
        <v>162</v>
      </c>
      <c r="Z102" s="13" t="s">
        <v>162</v>
      </c>
      <c r="AA102" s="16" t="s">
        <v>162</v>
      </c>
      <c r="AB102" s="253" t="s">
        <v>162</v>
      </c>
    </row>
    <row r="103" spans="1:28" ht="15.95" hidden="1" customHeight="1" outlineLevel="1" thickBot="1" x14ac:dyDescent="0.3">
      <c r="A103" s="395"/>
      <c r="B103" s="398"/>
      <c r="C103" s="385">
        <v>32</v>
      </c>
      <c r="D103" s="353" t="s">
        <v>250</v>
      </c>
      <c r="E103" s="63" t="s">
        <v>15</v>
      </c>
      <c r="F103" s="132"/>
      <c r="G103" s="329"/>
      <c r="H103" s="329"/>
      <c r="I103" s="329"/>
      <c r="J103" s="276"/>
      <c r="K103" s="214"/>
      <c r="L103" s="185"/>
      <c r="M103" s="186"/>
      <c r="N103" s="19"/>
      <c r="O103" s="154"/>
      <c r="P103" s="93"/>
      <c r="Q103" s="9"/>
      <c r="R103" s="101"/>
      <c r="S103" s="9"/>
      <c r="T103" s="93"/>
      <c r="U103" s="9"/>
      <c r="V103" s="93"/>
      <c r="W103" s="9"/>
      <c r="X103" s="230"/>
      <c r="Y103" s="220"/>
      <c r="Z103" s="52"/>
      <c r="AA103" s="53"/>
      <c r="AB103" s="263"/>
    </row>
    <row r="104" spans="1:28" ht="15.95" hidden="1" customHeight="1" outlineLevel="1" thickBot="1" x14ac:dyDescent="0.3">
      <c r="A104" s="395"/>
      <c r="B104" s="398"/>
      <c r="C104" s="406"/>
      <c r="D104" s="354"/>
      <c r="E104" s="31" t="s">
        <v>16</v>
      </c>
      <c r="F104" s="132"/>
      <c r="G104" s="321"/>
      <c r="H104" s="321"/>
      <c r="I104" s="321"/>
      <c r="J104" s="276">
        <v>58</v>
      </c>
      <c r="K104" s="214"/>
      <c r="L104" s="174"/>
      <c r="M104" s="177"/>
      <c r="N104" s="46">
        <v>52</v>
      </c>
      <c r="O104" s="155">
        <v>6</v>
      </c>
      <c r="P104" s="56"/>
      <c r="Q104" s="55"/>
      <c r="R104" s="57">
        <v>47</v>
      </c>
      <c r="S104" s="55">
        <v>9</v>
      </c>
      <c r="T104" s="56">
        <v>51</v>
      </c>
      <c r="U104" s="55">
        <v>14</v>
      </c>
      <c r="V104" s="56">
        <v>32</v>
      </c>
      <c r="W104" s="55">
        <v>1</v>
      </c>
      <c r="X104" s="231">
        <v>38</v>
      </c>
      <c r="Y104" s="232">
        <v>18</v>
      </c>
      <c r="Z104" s="58">
        <v>50</v>
      </c>
      <c r="AA104" s="59">
        <v>175</v>
      </c>
      <c r="AB104" s="264">
        <v>85</v>
      </c>
    </row>
    <row r="105" spans="1:28" ht="15.95" hidden="1" customHeight="1" outlineLevel="1" thickBot="1" x14ac:dyDescent="0.3">
      <c r="A105" s="395"/>
      <c r="B105" s="398"/>
      <c r="C105" s="407"/>
      <c r="D105" s="355"/>
      <c r="E105" s="13" t="s">
        <v>17</v>
      </c>
      <c r="F105" s="132">
        <f>SUM(G105:I105)</f>
        <v>0</v>
      </c>
      <c r="G105" s="322">
        <f>G103+G104</f>
        <v>0</v>
      </c>
      <c r="H105" s="322">
        <f>H103+H104</f>
        <v>0</v>
      </c>
      <c r="I105" s="322">
        <f>I103+I104</f>
        <v>0</v>
      </c>
      <c r="J105" s="13">
        <f>IF(SUM(J103:J104)=SUM(N105:O105),SUM(J103:J104))</f>
        <v>58</v>
      </c>
      <c r="K105" s="13">
        <v>0</v>
      </c>
      <c r="L105" s="13">
        <f t="shared" ref="L105:T105" si="33">SUM(L103:L104)</f>
        <v>0</v>
      </c>
      <c r="M105" s="13">
        <f t="shared" si="33"/>
        <v>0</v>
      </c>
      <c r="N105" s="13">
        <f t="shared" si="33"/>
        <v>52</v>
      </c>
      <c r="O105" s="13">
        <f t="shared" si="33"/>
        <v>6</v>
      </c>
      <c r="P105" s="13">
        <f t="shared" si="33"/>
        <v>0</v>
      </c>
      <c r="Q105" s="13">
        <f t="shared" si="33"/>
        <v>0</v>
      </c>
      <c r="R105" s="13">
        <f t="shared" si="33"/>
        <v>47</v>
      </c>
      <c r="S105" s="13">
        <f t="shared" si="33"/>
        <v>9</v>
      </c>
      <c r="T105" s="13">
        <f t="shared" si="33"/>
        <v>51</v>
      </c>
      <c r="U105" s="33">
        <f>SUM(U103:U104)</f>
        <v>14</v>
      </c>
      <c r="V105" s="33">
        <f>SUM(V103:V104)</f>
        <v>32</v>
      </c>
      <c r="W105" s="33">
        <f>SUM(W103:W104)</f>
        <v>1</v>
      </c>
      <c r="X105" s="229" t="s">
        <v>162</v>
      </c>
      <c r="Y105" s="224" t="s">
        <v>162</v>
      </c>
      <c r="Z105" s="13" t="s">
        <v>162</v>
      </c>
      <c r="AA105" s="16" t="s">
        <v>162</v>
      </c>
      <c r="AB105" s="253" t="s">
        <v>162</v>
      </c>
    </row>
    <row r="106" spans="1:28" ht="18" hidden="1" customHeight="1" outlineLevel="1" thickBot="1" x14ac:dyDescent="0.3">
      <c r="A106" s="395"/>
      <c r="B106" s="398"/>
      <c r="C106" s="385"/>
      <c r="D106" s="353"/>
      <c r="E106" s="63" t="s">
        <v>15</v>
      </c>
      <c r="F106" s="132"/>
      <c r="G106" s="329"/>
      <c r="H106" s="329"/>
      <c r="I106" s="329"/>
      <c r="J106" s="276"/>
      <c r="K106" s="214"/>
      <c r="L106" s="185"/>
      <c r="M106" s="186"/>
      <c r="N106" s="19"/>
      <c r="O106" s="154"/>
      <c r="P106" s="93"/>
      <c r="Q106" s="9"/>
      <c r="R106" s="101"/>
      <c r="S106" s="9"/>
      <c r="T106" s="93"/>
      <c r="U106" s="9"/>
      <c r="V106" s="93"/>
      <c r="W106" s="9"/>
      <c r="X106" s="233"/>
      <c r="Y106" s="234"/>
      <c r="Z106" s="87"/>
      <c r="AA106" s="41"/>
      <c r="AB106" s="265"/>
    </row>
    <row r="107" spans="1:28" ht="18" hidden="1" customHeight="1" outlineLevel="1" thickBot="1" x14ac:dyDescent="0.3">
      <c r="A107" s="395"/>
      <c r="B107" s="398"/>
      <c r="C107" s="363"/>
      <c r="D107" s="354"/>
      <c r="E107" s="31" t="s">
        <v>16</v>
      </c>
      <c r="F107" s="132"/>
      <c r="G107" s="321"/>
      <c r="H107" s="321"/>
      <c r="I107" s="321"/>
      <c r="J107" s="276"/>
      <c r="K107" s="214"/>
      <c r="L107" s="174"/>
      <c r="M107" s="177"/>
      <c r="N107" s="46"/>
      <c r="O107" s="155"/>
      <c r="P107" s="56"/>
      <c r="Q107" s="55"/>
      <c r="R107" s="57"/>
      <c r="S107" s="55"/>
      <c r="T107" s="56"/>
      <c r="U107" s="55"/>
      <c r="V107" s="56"/>
      <c r="W107" s="55"/>
      <c r="X107" s="235"/>
      <c r="Y107" s="236"/>
      <c r="Z107" s="61"/>
      <c r="AA107" s="11"/>
      <c r="AB107" s="266"/>
    </row>
    <row r="108" spans="1:28" ht="18" hidden="1" customHeight="1" outlineLevel="1" thickBot="1" x14ac:dyDescent="0.3">
      <c r="A108" s="395"/>
      <c r="B108" s="398"/>
      <c r="C108" s="364"/>
      <c r="D108" s="355"/>
      <c r="E108" s="13" t="s">
        <v>17</v>
      </c>
      <c r="F108" s="132">
        <f>SUM(G108:I108)</f>
        <v>0</v>
      </c>
      <c r="G108" s="322">
        <f>G106+G107</f>
        <v>0</v>
      </c>
      <c r="H108" s="322">
        <f>H106+H107</f>
        <v>0</v>
      </c>
      <c r="I108" s="322">
        <f>I106+I107</f>
        <v>0</v>
      </c>
      <c r="J108" s="13">
        <f>IF(SUM(J106:J107)=SUM(N108:O108),SUM(J106:J107))</f>
        <v>0</v>
      </c>
      <c r="K108" s="13">
        <v>0</v>
      </c>
      <c r="L108" s="13">
        <f t="shared" ref="L108:W108" si="34">SUM(L106:L107)</f>
        <v>0</v>
      </c>
      <c r="M108" s="13">
        <f t="shared" si="34"/>
        <v>0</v>
      </c>
      <c r="N108" s="13">
        <f t="shared" si="34"/>
        <v>0</v>
      </c>
      <c r="O108" s="13">
        <f t="shared" si="34"/>
        <v>0</v>
      </c>
      <c r="P108" s="13">
        <f t="shared" si="34"/>
        <v>0</v>
      </c>
      <c r="Q108" s="13">
        <f t="shared" si="34"/>
        <v>0</v>
      </c>
      <c r="R108" s="13">
        <f t="shared" si="34"/>
        <v>0</v>
      </c>
      <c r="S108" s="13">
        <f t="shared" si="34"/>
        <v>0</v>
      </c>
      <c r="T108" s="13">
        <f t="shared" si="34"/>
        <v>0</v>
      </c>
      <c r="U108" s="13">
        <f t="shared" si="34"/>
        <v>0</v>
      </c>
      <c r="V108" s="13">
        <f t="shared" si="34"/>
        <v>0</v>
      </c>
      <c r="W108" s="13">
        <f t="shared" si="34"/>
        <v>0</v>
      </c>
      <c r="X108" s="229" t="s">
        <v>162</v>
      </c>
      <c r="Y108" s="224" t="s">
        <v>162</v>
      </c>
      <c r="Z108" s="13" t="s">
        <v>162</v>
      </c>
      <c r="AA108" s="16" t="s">
        <v>162</v>
      </c>
      <c r="AB108" s="253" t="s">
        <v>162</v>
      </c>
    </row>
    <row r="109" spans="1:28" ht="15.95" hidden="1" customHeight="1" outlineLevel="1" thickBot="1" x14ac:dyDescent="0.3">
      <c r="A109" s="395"/>
      <c r="B109" s="398"/>
      <c r="C109" s="385">
        <v>33</v>
      </c>
      <c r="D109" s="353" t="s">
        <v>28</v>
      </c>
      <c r="E109" s="63" t="s">
        <v>15</v>
      </c>
      <c r="F109" s="132"/>
      <c r="G109" s="329"/>
      <c r="H109" s="329"/>
      <c r="I109" s="329"/>
      <c r="J109" s="276"/>
      <c r="K109" s="214"/>
      <c r="L109" s="185"/>
      <c r="M109" s="186"/>
      <c r="N109" s="19"/>
      <c r="O109" s="154"/>
      <c r="P109" s="93"/>
      <c r="Q109" s="9"/>
      <c r="R109" s="101"/>
      <c r="S109" s="9"/>
      <c r="T109" s="93"/>
      <c r="U109" s="9"/>
      <c r="V109" s="93"/>
      <c r="W109" s="9"/>
      <c r="X109" s="230"/>
      <c r="Y109" s="220"/>
      <c r="Z109" s="52"/>
      <c r="AA109" s="53"/>
      <c r="AB109" s="263"/>
    </row>
    <row r="110" spans="1:28" ht="15.95" hidden="1" customHeight="1" outlineLevel="1" thickBot="1" x14ac:dyDescent="0.3">
      <c r="A110" s="395"/>
      <c r="B110" s="398"/>
      <c r="C110" s="363"/>
      <c r="D110" s="354"/>
      <c r="E110" s="31" t="s">
        <v>16</v>
      </c>
      <c r="F110" s="132"/>
      <c r="G110" s="321"/>
      <c r="H110" s="321"/>
      <c r="I110" s="321"/>
      <c r="J110" s="276">
        <v>63</v>
      </c>
      <c r="K110" s="214"/>
      <c r="L110" s="174"/>
      <c r="M110" s="177"/>
      <c r="N110" s="46">
        <v>43</v>
      </c>
      <c r="O110" s="155">
        <v>20</v>
      </c>
      <c r="P110" s="56"/>
      <c r="Q110" s="55"/>
      <c r="R110" s="57">
        <v>63</v>
      </c>
      <c r="S110" s="55">
        <v>42</v>
      </c>
      <c r="T110" s="56">
        <v>57</v>
      </c>
      <c r="U110" s="55">
        <v>11</v>
      </c>
      <c r="V110" s="56">
        <v>42</v>
      </c>
      <c r="W110" s="55">
        <v>2</v>
      </c>
      <c r="X110" s="231">
        <v>44</v>
      </c>
      <c r="Y110" s="232">
        <v>23</v>
      </c>
      <c r="Z110" s="58">
        <v>10</v>
      </c>
      <c r="AA110" s="59">
        <v>115</v>
      </c>
      <c r="AB110" s="264">
        <v>60</v>
      </c>
    </row>
    <row r="111" spans="1:28" ht="15.95" hidden="1" customHeight="1" outlineLevel="1" thickBot="1" x14ac:dyDescent="0.3">
      <c r="A111" s="395"/>
      <c r="B111" s="398"/>
      <c r="C111" s="364"/>
      <c r="D111" s="355"/>
      <c r="E111" s="13" t="s">
        <v>17</v>
      </c>
      <c r="F111" s="132">
        <f>SUM(G111:I111)</f>
        <v>0</v>
      </c>
      <c r="G111" s="322">
        <f>G109+G110</f>
        <v>0</v>
      </c>
      <c r="H111" s="322">
        <f>H109+H110</f>
        <v>0</v>
      </c>
      <c r="I111" s="322">
        <f>I109+I110</f>
        <v>0</v>
      </c>
      <c r="J111" s="13">
        <f>IF(SUM(J109:J110)=SUM(N111:O111),SUM(J109:J110))</f>
        <v>63</v>
      </c>
      <c r="K111" s="13">
        <v>0</v>
      </c>
      <c r="L111" s="13">
        <f t="shared" ref="L111:W111" si="35">SUM(L109:L110)</f>
        <v>0</v>
      </c>
      <c r="M111" s="13">
        <f t="shared" si="35"/>
        <v>0</v>
      </c>
      <c r="N111" s="13">
        <f t="shared" si="35"/>
        <v>43</v>
      </c>
      <c r="O111" s="13">
        <f t="shared" si="35"/>
        <v>20</v>
      </c>
      <c r="P111" s="13">
        <f t="shared" si="35"/>
        <v>0</v>
      </c>
      <c r="Q111" s="13">
        <f t="shared" si="35"/>
        <v>0</v>
      </c>
      <c r="R111" s="13">
        <f t="shared" si="35"/>
        <v>63</v>
      </c>
      <c r="S111" s="13">
        <f t="shared" si="35"/>
        <v>42</v>
      </c>
      <c r="T111" s="13">
        <f t="shared" si="35"/>
        <v>57</v>
      </c>
      <c r="U111" s="13">
        <f t="shared" si="35"/>
        <v>11</v>
      </c>
      <c r="V111" s="13">
        <f t="shared" si="35"/>
        <v>42</v>
      </c>
      <c r="W111" s="13">
        <f t="shared" si="35"/>
        <v>2</v>
      </c>
      <c r="X111" s="229" t="s">
        <v>162</v>
      </c>
      <c r="Y111" s="224" t="s">
        <v>162</v>
      </c>
      <c r="Z111" s="13" t="s">
        <v>162</v>
      </c>
      <c r="AA111" s="16" t="s">
        <v>162</v>
      </c>
      <c r="AB111" s="253" t="s">
        <v>162</v>
      </c>
    </row>
    <row r="112" spans="1:28" ht="15.95" hidden="1" customHeight="1" outlineLevel="1" thickBot="1" x14ac:dyDescent="0.3">
      <c r="A112" s="395"/>
      <c r="B112" s="398"/>
      <c r="C112" s="385">
        <v>34</v>
      </c>
      <c r="D112" s="353" t="s">
        <v>29</v>
      </c>
      <c r="E112" s="63" t="s">
        <v>15</v>
      </c>
      <c r="F112" s="132"/>
      <c r="G112" s="329"/>
      <c r="H112" s="329"/>
      <c r="I112" s="329"/>
      <c r="J112" s="276"/>
      <c r="K112" s="214"/>
      <c r="L112" s="185"/>
      <c r="M112" s="186"/>
      <c r="N112" s="19"/>
      <c r="O112" s="154"/>
      <c r="P112" s="93"/>
      <c r="Q112" s="9"/>
      <c r="R112" s="101"/>
      <c r="S112" s="9"/>
      <c r="T112" s="93"/>
      <c r="U112" s="9"/>
      <c r="V112" s="93"/>
      <c r="W112" s="9"/>
      <c r="X112" s="230"/>
      <c r="Y112" s="220"/>
      <c r="Z112" s="52"/>
      <c r="AA112" s="53"/>
      <c r="AB112" s="263"/>
    </row>
    <row r="113" spans="1:28" ht="15.95" hidden="1" customHeight="1" outlineLevel="1" thickBot="1" x14ac:dyDescent="0.3">
      <c r="A113" s="395"/>
      <c r="B113" s="398"/>
      <c r="C113" s="363"/>
      <c r="D113" s="354"/>
      <c r="E113" s="31" t="s">
        <v>16</v>
      </c>
      <c r="F113" s="132"/>
      <c r="G113" s="321"/>
      <c r="H113" s="321"/>
      <c r="I113" s="321"/>
      <c r="J113" s="276">
        <v>52</v>
      </c>
      <c r="K113" s="214"/>
      <c r="L113" s="174"/>
      <c r="M113" s="177"/>
      <c r="N113" s="46">
        <v>39</v>
      </c>
      <c r="O113" s="155">
        <v>13</v>
      </c>
      <c r="P113" s="56"/>
      <c r="Q113" s="55"/>
      <c r="R113" s="57">
        <v>49</v>
      </c>
      <c r="S113" s="55">
        <v>33</v>
      </c>
      <c r="T113" s="56">
        <v>45</v>
      </c>
      <c r="U113" s="55">
        <v>52</v>
      </c>
      <c r="V113" s="56">
        <v>39</v>
      </c>
      <c r="W113" s="55"/>
      <c r="X113" s="231">
        <v>41</v>
      </c>
      <c r="Y113" s="232">
        <v>21</v>
      </c>
      <c r="Z113" s="58">
        <v>20</v>
      </c>
      <c r="AA113" s="59">
        <v>215</v>
      </c>
      <c r="AB113" s="264">
        <v>100</v>
      </c>
    </row>
    <row r="114" spans="1:28" ht="18" hidden="1" customHeight="1" outlineLevel="1" thickBot="1" x14ac:dyDescent="0.3">
      <c r="A114" s="395"/>
      <c r="B114" s="398"/>
      <c r="C114" s="364"/>
      <c r="D114" s="355"/>
      <c r="E114" s="13" t="s">
        <v>17</v>
      </c>
      <c r="F114" s="132">
        <f>SUM(G114:I114)</f>
        <v>0</v>
      </c>
      <c r="G114" s="322">
        <f>G112+G113</f>
        <v>0</v>
      </c>
      <c r="H114" s="322">
        <f>H112+H113</f>
        <v>0</v>
      </c>
      <c r="I114" s="322">
        <f>I112+I113</f>
        <v>0</v>
      </c>
      <c r="J114" s="13">
        <f>IF(SUM(J112:J113)=SUM(N114:O114),SUM(J112:J113))</f>
        <v>52</v>
      </c>
      <c r="K114" s="13">
        <v>0</v>
      </c>
      <c r="L114" s="13">
        <f t="shared" ref="L114:W114" si="36">SUM(L112:L113)</f>
        <v>0</v>
      </c>
      <c r="M114" s="13">
        <f t="shared" si="36"/>
        <v>0</v>
      </c>
      <c r="N114" s="13">
        <f t="shared" si="36"/>
        <v>39</v>
      </c>
      <c r="O114" s="13">
        <f t="shared" si="36"/>
        <v>13</v>
      </c>
      <c r="P114" s="13">
        <f t="shared" si="36"/>
        <v>0</v>
      </c>
      <c r="Q114" s="13">
        <f t="shared" si="36"/>
        <v>0</v>
      </c>
      <c r="R114" s="13">
        <f t="shared" si="36"/>
        <v>49</v>
      </c>
      <c r="S114" s="13">
        <f t="shared" si="36"/>
        <v>33</v>
      </c>
      <c r="T114" s="13">
        <f t="shared" si="36"/>
        <v>45</v>
      </c>
      <c r="U114" s="13">
        <f t="shared" si="36"/>
        <v>52</v>
      </c>
      <c r="V114" s="13">
        <f t="shared" si="36"/>
        <v>39</v>
      </c>
      <c r="W114" s="13">
        <f t="shared" si="36"/>
        <v>0</v>
      </c>
      <c r="X114" s="229" t="s">
        <v>162</v>
      </c>
      <c r="Y114" s="224" t="s">
        <v>162</v>
      </c>
      <c r="Z114" s="13" t="s">
        <v>162</v>
      </c>
      <c r="AA114" s="16" t="s">
        <v>162</v>
      </c>
      <c r="AB114" s="253" t="s">
        <v>162</v>
      </c>
    </row>
    <row r="115" spans="1:28" ht="15.95" hidden="1" customHeight="1" outlineLevel="1" thickBot="1" x14ac:dyDescent="0.3">
      <c r="A115" s="395"/>
      <c r="B115" s="398"/>
      <c r="C115" s="385">
        <v>35</v>
      </c>
      <c r="D115" s="353" t="s">
        <v>174</v>
      </c>
      <c r="E115" s="63" t="s">
        <v>15</v>
      </c>
      <c r="F115" s="132"/>
      <c r="G115" s="329"/>
      <c r="H115" s="329"/>
      <c r="I115" s="329"/>
      <c r="J115" s="276"/>
      <c r="K115" s="214"/>
      <c r="L115" s="185"/>
      <c r="M115" s="186"/>
      <c r="N115" s="19"/>
      <c r="O115" s="154"/>
      <c r="P115" s="93"/>
      <c r="Q115" s="9"/>
      <c r="R115" s="101"/>
      <c r="S115" s="9"/>
      <c r="T115" s="93"/>
      <c r="U115" s="9"/>
      <c r="V115" s="93"/>
      <c r="W115" s="9"/>
      <c r="X115" s="230"/>
      <c r="Y115" s="220"/>
      <c r="Z115" s="52"/>
      <c r="AA115" s="53"/>
      <c r="AB115" s="263"/>
    </row>
    <row r="116" spans="1:28" ht="15.95" hidden="1" customHeight="1" outlineLevel="1" thickBot="1" x14ac:dyDescent="0.3">
      <c r="A116" s="395"/>
      <c r="B116" s="398"/>
      <c r="C116" s="363"/>
      <c r="D116" s="354"/>
      <c r="E116" s="31" t="s">
        <v>16</v>
      </c>
      <c r="F116" s="132"/>
      <c r="G116" s="321"/>
      <c r="H116" s="321"/>
      <c r="I116" s="321"/>
      <c r="J116" s="276">
        <v>8</v>
      </c>
      <c r="K116" s="214"/>
      <c r="L116" s="174"/>
      <c r="M116" s="177"/>
      <c r="N116" s="46">
        <v>5</v>
      </c>
      <c r="O116" s="155">
        <v>3</v>
      </c>
      <c r="P116" s="56"/>
      <c r="Q116" s="55"/>
      <c r="R116" s="57">
        <v>6</v>
      </c>
      <c r="S116" s="55"/>
      <c r="T116" s="56">
        <v>4</v>
      </c>
      <c r="U116" s="55"/>
      <c r="V116" s="56">
        <v>6</v>
      </c>
      <c r="W116" s="55"/>
      <c r="X116" s="231">
        <v>42</v>
      </c>
      <c r="Y116" s="232">
        <v>20</v>
      </c>
      <c r="Z116" s="58">
        <v>35</v>
      </c>
      <c r="AA116" s="59">
        <v>175</v>
      </c>
      <c r="AB116" s="264">
        <v>93</v>
      </c>
    </row>
    <row r="117" spans="1:28" ht="15.95" hidden="1" customHeight="1" outlineLevel="1" thickBot="1" x14ac:dyDescent="0.3">
      <c r="A117" s="395"/>
      <c r="B117" s="398"/>
      <c r="C117" s="364"/>
      <c r="D117" s="354"/>
      <c r="E117" s="13" t="s">
        <v>17</v>
      </c>
      <c r="F117" s="132">
        <f>SUM(G117:I117)</f>
        <v>0</v>
      </c>
      <c r="G117" s="322">
        <f>G115+G116</f>
        <v>0</v>
      </c>
      <c r="H117" s="322">
        <f>H115+H116</f>
        <v>0</v>
      </c>
      <c r="I117" s="322">
        <f>I115+I116</f>
        <v>0</v>
      </c>
      <c r="J117" s="13">
        <f>IF(SUM(J115:J116)=SUM(N117:O117),SUM(J115:J116))</f>
        <v>8</v>
      </c>
      <c r="K117" s="13">
        <v>0</v>
      </c>
      <c r="L117" s="13">
        <f t="shared" ref="L117:W117" si="37">SUM(L115:L116)</f>
        <v>0</v>
      </c>
      <c r="M117" s="13">
        <f t="shared" si="37"/>
        <v>0</v>
      </c>
      <c r="N117" s="13">
        <f t="shared" si="37"/>
        <v>5</v>
      </c>
      <c r="O117" s="13">
        <f t="shared" si="37"/>
        <v>3</v>
      </c>
      <c r="P117" s="13">
        <f t="shared" si="37"/>
        <v>0</v>
      </c>
      <c r="Q117" s="13">
        <f t="shared" si="37"/>
        <v>0</v>
      </c>
      <c r="R117" s="13">
        <f t="shared" si="37"/>
        <v>6</v>
      </c>
      <c r="S117" s="13">
        <f t="shared" si="37"/>
        <v>0</v>
      </c>
      <c r="T117" s="13">
        <f t="shared" si="37"/>
        <v>4</v>
      </c>
      <c r="U117" s="13">
        <f t="shared" si="37"/>
        <v>0</v>
      </c>
      <c r="V117" s="13">
        <f t="shared" si="37"/>
        <v>6</v>
      </c>
      <c r="W117" s="13">
        <f t="shared" si="37"/>
        <v>0</v>
      </c>
      <c r="X117" s="229" t="s">
        <v>162</v>
      </c>
      <c r="Y117" s="224" t="s">
        <v>162</v>
      </c>
      <c r="Z117" s="13" t="s">
        <v>162</v>
      </c>
      <c r="AA117" s="16" t="s">
        <v>162</v>
      </c>
      <c r="AB117" s="253" t="s">
        <v>162</v>
      </c>
    </row>
    <row r="118" spans="1:28" ht="18.75" hidden="1" customHeight="1" outlineLevel="1" thickBot="1" x14ac:dyDescent="0.3">
      <c r="A118" s="395"/>
      <c r="B118" s="398"/>
      <c r="C118" s="385"/>
      <c r="D118" s="420"/>
      <c r="E118" s="63" t="s">
        <v>15</v>
      </c>
      <c r="F118" s="132">
        <f>SUM(G118:I118)</f>
        <v>0</v>
      </c>
      <c r="G118" s="329"/>
      <c r="H118" s="329"/>
      <c r="I118" s="329"/>
      <c r="J118" s="276"/>
      <c r="K118" s="214"/>
      <c r="L118" s="185"/>
      <c r="M118" s="186"/>
      <c r="N118" s="19"/>
      <c r="O118" s="154"/>
      <c r="P118" s="93"/>
      <c r="Q118" s="9"/>
      <c r="R118" s="101"/>
      <c r="S118" s="9"/>
      <c r="T118" s="93"/>
      <c r="U118" s="9"/>
      <c r="V118" s="93"/>
      <c r="W118" s="9"/>
      <c r="X118" s="233"/>
      <c r="Y118" s="234"/>
      <c r="Z118" s="87"/>
      <c r="AA118" s="41"/>
      <c r="AB118" s="265"/>
    </row>
    <row r="119" spans="1:28" ht="17.25" hidden="1" customHeight="1" outlineLevel="1" thickBot="1" x14ac:dyDescent="0.3">
      <c r="A119" s="395"/>
      <c r="B119" s="398"/>
      <c r="C119" s="363"/>
      <c r="D119" s="421"/>
      <c r="E119" s="31" t="s">
        <v>16</v>
      </c>
      <c r="F119" s="132">
        <f>SUM(G119:I119)</f>
        <v>0</v>
      </c>
      <c r="G119" s="321"/>
      <c r="H119" s="321"/>
      <c r="I119" s="321"/>
      <c r="J119" s="276"/>
      <c r="K119" s="214"/>
      <c r="L119" s="174"/>
      <c r="M119" s="177"/>
      <c r="N119" s="46"/>
      <c r="O119" s="155"/>
      <c r="P119" s="56"/>
      <c r="Q119" s="55"/>
      <c r="R119" s="57"/>
      <c r="S119" s="55"/>
      <c r="T119" s="56"/>
      <c r="U119" s="55"/>
      <c r="V119" s="56"/>
      <c r="W119" s="55"/>
      <c r="X119" s="235"/>
      <c r="Y119" s="236"/>
      <c r="Z119" s="61"/>
      <c r="AA119" s="11"/>
      <c r="AB119" s="266"/>
    </row>
    <row r="120" spans="1:28" ht="19.5" hidden="1" customHeight="1" outlineLevel="1" thickBot="1" x14ac:dyDescent="0.3">
      <c r="A120" s="395"/>
      <c r="B120" s="398"/>
      <c r="C120" s="364"/>
      <c r="D120" s="422"/>
      <c r="E120" s="13" t="s">
        <v>17</v>
      </c>
      <c r="F120" s="132">
        <f>SUM(G120:I120)</f>
        <v>0</v>
      </c>
      <c r="G120" s="322">
        <f>G118+G119</f>
        <v>0</v>
      </c>
      <c r="H120" s="322">
        <f>H118+H119</f>
        <v>0</v>
      </c>
      <c r="I120" s="322">
        <f>I118+I119</f>
        <v>0</v>
      </c>
      <c r="J120" s="13">
        <f>IF(SUM(J118:J119)=SUM(N120:O120),SUM(J118:J119))</f>
        <v>0</v>
      </c>
      <c r="K120" s="13">
        <v>0</v>
      </c>
      <c r="L120" s="13">
        <f t="shared" ref="L120:W120" si="38">SUM(L118:L119)</f>
        <v>0</v>
      </c>
      <c r="M120" s="13">
        <f t="shared" si="38"/>
        <v>0</v>
      </c>
      <c r="N120" s="13">
        <f t="shared" si="38"/>
        <v>0</v>
      </c>
      <c r="O120" s="13">
        <f t="shared" si="38"/>
        <v>0</v>
      </c>
      <c r="P120" s="13">
        <f t="shared" si="38"/>
        <v>0</v>
      </c>
      <c r="Q120" s="13">
        <f t="shared" si="38"/>
        <v>0</v>
      </c>
      <c r="R120" s="13">
        <f t="shared" si="38"/>
        <v>0</v>
      </c>
      <c r="S120" s="13">
        <f t="shared" si="38"/>
        <v>0</v>
      </c>
      <c r="T120" s="13">
        <f t="shared" si="38"/>
        <v>0</v>
      </c>
      <c r="U120" s="13">
        <f t="shared" si="38"/>
        <v>0</v>
      </c>
      <c r="V120" s="13">
        <f t="shared" si="38"/>
        <v>0</v>
      </c>
      <c r="W120" s="13">
        <f t="shared" si="38"/>
        <v>0</v>
      </c>
      <c r="X120" s="229" t="s">
        <v>162</v>
      </c>
      <c r="Y120" s="224" t="s">
        <v>162</v>
      </c>
      <c r="Z120" s="13" t="s">
        <v>162</v>
      </c>
      <c r="AA120" s="16" t="s">
        <v>162</v>
      </c>
      <c r="AB120" s="253" t="s">
        <v>162</v>
      </c>
    </row>
    <row r="121" spans="1:28" ht="15.95" hidden="1" customHeight="1" outlineLevel="1" thickBot="1" x14ac:dyDescent="0.3">
      <c r="A121" s="395"/>
      <c r="B121" s="398"/>
      <c r="C121" s="385">
        <v>36</v>
      </c>
      <c r="D121" s="420" t="s">
        <v>187</v>
      </c>
      <c r="E121" s="63" t="s">
        <v>15</v>
      </c>
      <c r="F121" s="132"/>
      <c r="G121" s="329"/>
      <c r="H121" s="329"/>
      <c r="I121" s="329"/>
      <c r="J121" s="276"/>
      <c r="K121" s="214"/>
      <c r="L121" s="185"/>
      <c r="M121" s="186"/>
      <c r="N121" s="19"/>
      <c r="O121" s="154"/>
      <c r="P121" s="93"/>
      <c r="Q121" s="9"/>
      <c r="R121" s="101"/>
      <c r="S121" s="9"/>
      <c r="T121" s="93"/>
      <c r="U121" s="9"/>
      <c r="V121" s="93"/>
      <c r="W121" s="9"/>
      <c r="X121" s="230"/>
      <c r="Y121" s="220"/>
      <c r="Z121" s="52"/>
      <c r="AA121" s="53"/>
      <c r="AB121" s="263"/>
    </row>
    <row r="122" spans="1:28" ht="15.95" hidden="1" customHeight="1" outlineLevel="1" thickBot="1" x14ac:dyDescent="0.3">
      <c r="A122" s="395"/>
      <c r="B122" s="398"/>
      <c r="C122" s="363"/>
      <c r="D122" s="421"/>
      <c r="E122" s="31" t="s">
        <v>16</v>
      </c>
      <c r="F122" s="132"/>
      <c r="G122" s="321"/>
      <c r="H122" s="321"/>
      <c r="I122" s="321"/>
      <c r="J122" s="276">
        <v>9</v>
      </c>
      <c r="K122" s="214"/>
      <c r="L122" s="174"/>
      <c r="M122" s="177"/>
      <c r="N122" s="46">
        <v>6</v>
      </c>
      <c r="O122" s="155">
        <v>3</v>
      </c>
      <c r="P122" s="56"/>
      <c r="Q122" s="55"/>
      <c r="R122" s="57">
        <v>7</v>
      </c>
      <c r="S122" s="55">
        <v>1</v>
      </c>
      <c r="T122" s="56">
        <v>5</v>
      </c>
      <c r="U122" s="55">
        <v>2</v>
      </c>
      <c r="V122" s="56">
        <v>6</v>
      </c>
      <c r="W122" s="55"/>
      <c r="X122" s="231">
        <v>46</v>
      </c>
      <c r="Y122" s="232">
        <v>33</v>
      </c>
      <c r="Z122" s="58">
        <v>15</v>
      </c>
      <c r="AA122" s="59">
        <v>100</v>
      </c>
      <c r="AB122" s="264">
        <v>58</v>
      </c>
    </row>
    <row r="123" spans="1:28" ht="15.95" hidden="1" customHeight="1" outlineLevel="1" thickBot="1" x14ac:dyDescent="0.3">
      <c r="A123" s="395"/>
      <c r="B123" s="398"/>
      <c r="C123" s="364"/>
      <c r="D123" s="421"/>
      <c r="E123" s="13" t="s">
        <v>17</v>
      </c>
      <c r="F123" s="132">
        <f>SUM(G123:I123)</f>
        <v>0</v>
      </c>
      <c r="G123" s="322">
        <f>G121+G122</f>
        <v>0</v>
      </c>
      <c r="H123" s="322">
        <f>H121+H122</f>
        <v>0</v>
      </c>
      <c r="I123" s="322">
        <f>I121+I122</f>
        <v>0</v>
      </c>
      <c r="J123" s="13">
        <f>IF(SUM(J121:J122)=SUM(N123:O123),SUM(J121:J122))</f>
        <v>9</v>
      </c>
      <c r="K123" s="13">
        <v>0</v>
      </c>
      <c r="L123" s="13">
        <f t="shared" ref="L123:W123" si="39">SUM(L121:L122)</f>
        <v>0</v>
      </c>
      <c r="M123" s="13">
        <f t="shared" si="39"/>
        <v>0</v>
      </c>
      <c r="N123" s="13">
        <f t="shared" si="39"/>
        <v>6</v>
      </c>
      <c r="O123" s="13">
        <f t="shared" si="39"/>
        <v>3</v>
      </c>
      <c r="P123" s="13">
        <f t="shared" si="39"/>
        <v>0</v>
      </c>
      <c r="Q123" s="13">
        <f t="shared" si="39"/>
        <v>0</v>
      </c>
      <c r="R123" s="13">
        <f t="shared" si="39"/>
        <v>7</v>
      </c>
      <c r="S123" s="13">
        <f t="shared" si="39"/>
        <v>1</v>
      </c>
      <c r="T123" s="13">
        <f t="shared" si="39"/>
        <v>5</v>
      </c>
      <c r="U123" s="13">
        <f t="shared" si="39"/>
        <v>2</v>
      </c>
      <c r="V123" s="13">
        <f t="shared" si="39"/>
        <v>6</v>
      </c>
      <c r="W123" s="13">
        <f t="shared" si="39"/>
        <v>0</v>
      </c>
      <c r="X123" s="229" t="s">
        <v>162</v>
      </c>
      <c r="Y123" s="224" t="s">
        <v>162</v>
      </c>
      <c r="Z123" s="13" t="s">
        <v>162</v>
      </c>
      <c r="AA123" s="16" t="s">
        <v>162</v>
      </c>
      <c r="AB123" s="253" t="s">
        <v>162</v>
      </c>
    </row>
    <row r="124" spans="1:28" ht="15.95" hidden="1" customHeight="1" outlineLevel="1" thickBot="1" x14ac:dyDescent="0.3">
      <c r="A124" s="395"/>
      <c r="B124" s="398"/>
      <c r="C124" s="385">
        <v>37</v>
      </c>
      <c r="D124" s="392" t="s">
        <v>253</v>
      </c>
      <c r="E124" s="63" t="s">
        <v>15</v>
      </c>
      <c r="F124" s="132"/>
      <c r="G124" s="329"/>
      <c r="H124" s="329"/>
      <c r="I124" s="329"/>
      <c r="J124" s="276"/>
      <c r="K124" s="214"/>
      <c r="L124" s="185"/>
      <c r="M124" s="186"/>
      <c r="N124" s="19"/>
      <c r="O124" s="154"/>
      <c r="P124" s="93"/>
      <c r="Q124" s="9"/>
      <c r="R124" s="101"/>
      <c r="S124" s="9"/>
      <c r="T124" s="93"/>
      <c r="U124" s="9"/>
      <c r="V124" s="93"/>
      <c r="W124" s="9"/>
      <c r="X124" s="230"/>
      <c r="Y124" s="220"/>
      <c r="Z124" s="52"/>
      <c r="AA124" s="53"/>
      <c r="AB124" s="263"/>
    </row>
    <row r="125" spans="1:28" ht="15.95" hidden="1" customHeight="1" outlineLevel="1" thickBot="1" x14ac:dyDescent="0.3">
      <c r="A125" s="395"/>
      <c r="B125" s="398"/>
      <c r="C125" s="363"/>
      <c r="D125" s="392"/>
      <c r="E125" s="31" t="s">
        <v>16</v>
      </c>
      <c r="F125" s="132"/>
      <c r="G125" s="321"/>
      <c r="H125" s="321"/>
      <c r="I125" s="321"/>
      <c r="J125" s="276">
        <v>24</v>
      </c>
      <c r="K125" s="214"/>
      <c r="L125" s="174"/>
      <c r="M125" s="177"/>
      <c r="N125" s="46">
        <v>14</v>
      </c>
      <c r="O125" s="155">
        <v>10</v>
      </c>
      <c r="P125" s="56"/>
      <c r="Q125" s="55"/>
      <c r="R125" s="57">
        <v>14</v>
      </c>
      <c r="S125" s="55">
        <v>3</v>
      </c>
      <c r="T125" s="56">
        <v>22</v>
      </c>
      <c r="U125" s="55">
        <v>6</v>
      </c>
      <c r="V125" s="56">
        <v>10</v>
      </c>
      <c r="W125" s="55"/>
      <c r="X125" s="231">
        <v>41</v>
      </c>
      <c r="Y125" s="232">
        <v>17</v>
      </c>
      <c r="Z125" s="58">
        <v>10</v>
      </c>
      <c r="AA125" s="59">
        <v>125</v>
      </c>
      <c r="AB125" s="264">
        <v>65</v>
      </c>
    </row>
    <row r="126" spans="1:28" ht="15.95" hidden="1" customHeight="1" outlineLevel="1" thickBot="1" x14ac:dyDescent="0.3">
      <c r="A126" s="395"/>
      <c r="B126" s="398"/>
      <c r="C126" s="364"/>
      <c r="D126" s="392"/>
      <c r="E126" s="13" t="s">
        <v>17</v>
      </c>
      <c r="F126" s="132">
        <f>SUM(G126:I126)</f>
        <v>0</v>
      </c>
      <c r="G126" s="322">
        <f>G124+G125</f>
        <v>0</v>
      </c>
      <c r="H126" s="322">
        <f>H124+H125</f>
        <v>0</v>
      </c>
      <c r="I126" s="322">
        <f>I124+I125</f>
        <v>0</v>
      </c>
      <c r="J126" s="13">
        <f>IF(SUM(J124:J125)=SUM(N126:O126),SUM(J124:J125))</f>
        <v>24</v>
      </c>
      <c r="K126" s="13">
        <v>0</v>
      </c>
      <c r="L126" s="13">
        <f t="shared" ref="L126:W126" si="40">SUM(L124:L125)</f>
        <v>0</v>
      </c>
      <c r="M126" s="13">
        <f t="shared" si="40"/>
        <v>0</v>
      </c>
      <c r="N126" s="13">
        <f t="shared" si="40"/>
        <v>14</v>
      </c>
      <c r="O126" s="13">
        <f t="shared" si="40"/>
        <v>10</v>
      </c>
      <c r="P126" s="13">
        <f t="shared" si="40"/>
        <v>0</v>
      </c>
      <c r="Q126" s="13">
        <f t="shared" si="40"/>
        <v>0</v>
      </c>
      <c r="R126" s="13">
        <f t="shared" si="40"/>
        <v>14</v>
      </c>
      <c r="S126" s="13">
        <f t="shared" si="40"/>
        <v>3</v>
      </c>
      <c r="T126" s="13">
        <f t="shared" si="40"/>
        <v>22</v>
      </c>
      <c r="U126" s="13">
        <f t="shared" si="40"/>
        <v>6</v>
      </c>
      <c r="V126" s="13">
        <f t="shared" si="40"/>
        <v>10</v>
      </c>
      <c r="W126" s="13">
        <f t="shared" si="40"/>
        <v>0</v>
      </c>
      <c r="X126" s="229" t="s">
        <v>162</v>
      </c>
      <c r="Y126" s="224" t="s">
        <v>162</v>
      </c>
      <c r="Z126" s="13" t="s">
        <v>162</v>
      </c>
      <c r="AA126" s="16" t="s">
        <v>162</v>
      </c>
      <c r="AB126" s="253" t="s">
        <v>162</v>
      </c>
    </row>
    <row r="127" spans="1:28" ht="15.95" hidden="1" customHeight="1" outlineLevel="1" thickBot="1" x14ac:dyDescent="0.3">
      <c r="A127" s="395"/>
      <c r="B127" s="398"/>
      <c r="C127" s="385">
        <v>38</v>
      </c>
      <c r="D127" s="354" t="s">
        <v>30</v>
      </c>
      <c r="E127" s="63" t="s">
        <v>15</v>
      </c>
      <c r="F127" s="132"/>
      <c r="G127" s="329"/>
      <c r="H127" s="329"/>
      <c r="I127" s="329"/>
      <c r="J127" s="276"/>
      <c r="K127" s="214"/>
      <c r="L127" s="185"/>
      <c r="M127" s="186"/>
      <c r="N127" s="19"/>
      <c r="O127" s="154"/>
      <c r="P127" s="93"/>
      <c r="Q127" s="9"/>
      <c r="R127" s="101"/>
      <c r="S127" s="9"/>
      <c r="T127" s="93"/>
      <c r="U127" s="9"/>
      <c r="V127" s="93"/>
      <c r="W127" s="9"/>
      <c r="X127" s="230"/>
      <c r="Y127" s="220"/>
      <c r="Z127" s="52"/>
      <c r="AA127" s="53"/>
      <c r="AB127" s="263"/>
    </row>
    <row r="128" spans="1:28" ht="15.95" hidden="1" customHeight="1" outlineLevel="1" thickBot="1" x14ac:dyDescent="0.3">
      <c r="A128" s="395"/>
      <c r="B128" s="398"/>
      <c r="C128" s="363"/>
      <c r="D128" s="354"/>
      <c r="E128" s="31" t="s">
        <v>16</v>
      </c>
      <c r="F128" s="132"/>
      <c r="G128" s="321"/>
      <c r="H128" s="321"/>
      <c r="I128" s="321"/>
      <c r="J128" s="276">
        <v>12</v>
      </c>
      <c r="K128" s="214"/>
      <c r="L128" s="174"/>
      <c r="M128" s="177"/>
      <c r="N128" s="46">
        <v>11</v>
      </c>
      <c r="O128" s="155">
        <v>1</v>
      </c>
      <c r="P128" s="56"/>
      <c r="Q128" s="55"/>
      <c r="R128" s="57">
        <v>8</v>
      </c>
      <c r="S128" s="55"/>
      <c r="T128" s="56">
        <v>6</v>
      </c>
      <c r="U128" s="55">
        <v>12</v>
      </c>
      <c r="V128" s="56">
        <v>5</v>
      </c>
      <c r="W128" s="55">
        <v>3</v>
      </c>
      <c r="X128" s="231">
        <v>42</v>
      </c>
      <c r="Y128" s="232">
        <v>21</v>
      </c>
      <c r="Z128" s="58">
        <v>5</v>
      </c>
      <c r="AA128" s="59">
        <v>125</v>
      </c>
      <c r="AB128" s="264">
        <v>65</v>
      </c>
    </row>
    <row r="129" spans="1:28" ht="15.95" hidden="1" customHeight="1" outlineLevel="1" thickBot="1" x14ac:dyDescent="0.3">
      <c r="A129" s="395"/>
      <c r="B129" s="398"/>
      <c r="C129" s="364"/>
      <c r="D129" s="355"/>
      <c r="E129" s="13" t="s">
        <v>17</v>
      </c>
      <c r="F129" s="132">
        <f>SUM(G129:I129)</f>
        <v>0</v>
      </c>
      <c r="G129" s="322">
        <f>G127+G128</f>
        <v>0</v>
      </c>
      <c r="H129" s="322">
        <f>H127+H128</f>
        <v>0</v>
      </c>
      <c r="I129" s="322">
        <f>I127+I128</f>
        <v>0</v>
      </c>
      <c r="J129" s="13">
        <f>IF(SUM(J127:J128)=SUM(N129:O129),SUM(J127:J128))</f>
        <v>12</v>
      </c>
      <c r="K129" s="13">
        <v>0</v>
      </c>
      <c r="L129" s="13">
        <f t="shared" ref="L129:W129" si="41">SUM(L127:L128)</f>
        <v>0</v>
      </c>
      <c r="M129" s="13">
        <f t="shared" si="41"/>
        <v>0</v>
      </c>
      <c r="N129" s="13">
        <f t="shared" si="41"/>
        <v>11</v>
      </c>
      <c r="O129" s="13">
        <f t="shared" si="41"/>
        <v>1</v>
      </c>
      <c r="P129" s="13">
        <f t="shared" si="41"/>
        <v>0</v>
      </c>
      <c r="Q129" s="13">
        <f t="shared" si="41"/>
        <v>0</v>
      </c>
      <c r="R129" s="13">
        <f t="shared" si="41"/>
        <v>8</v>
      </c>
      <c r="S129" s="13">
        <f t="shared" si="41"/>
        <v>0</v>
      </c>
      <c r="T129" s="13">
        <f t="shared" si="41"/>
        <v>6</v>
      </c>
      <c r="U129" s="13">
        <f t="shared" si="41"/>
        <v>12</v>
      </c>
      <c r="V129" s="13">
        <f t="shared" si="41"/>
        <v>5</v>
      </c>
      <c r="W129" s="13">
        <f t="shared" si="41"/>
        <v>3</v>
      </c>
      <c r="X129" s="229" t="s">
        <v>162</v>
      </c>
      <c r="Y129" s="224" t="s">
        <v>162</v>
      </c>
      <c r="Z129" s="13" t="s">
        <v>162</v>
      </c>
      <c r="AA129" s="16" t="s">
        <v>162</v>
      </c>
      <c r="AB129" s="253" t="s">
        <v>162</v>
      </c>
    </row>
    <row r="130" spans="1:28" ht="15.95" hidden="1" customHeight="1" outlineLevel="1" thickBot="1" x14ac:dyDescent="0.3">
      <c r="A130" s="395"/>
      <c r="B130" s="398"/>
      <c r="C130" s="385">
        <v>39</v>
      </c>
      <c r="D130" s="353" t="s">
        <v>168</v>
      </c>
      <c r="E130" s="63" t="s">
        <v>15</v>
      </c>
      <c r="F130" s="132"/>
      <c r="G130" s="329"/>
      <c r="H130" s="329"/>
      <c r="I130" s="329"/>
      <c r="J130" s="276"/>
      <c r="K130" s="214"/>
      <c r="L130" s="185"/>
      <c r="M130" s="186"/>
      <c r="N130" s="19"/>
      <c r="O130" s="154"/>
      <c r="P130" s="93"/>
      <c r="Q130" s="9"/>
      <c r="R130" s="101"/>
      <c r="S130" s="9"/>
      <c r="T130" s="93"/>
      <c r="U130" s="9"/>
      <c r="V130" s="93"/>
      <c r="W130" s="9"/>
      <c r="X130" s="233"/>
      <c r="Y130" s="234"/>
      <c r="Z130" s="87"/>
      <c r="AA130" s="41"/>
      <c r="AB130" s="265"/>
    </row>
    <row r="131" spans="1:28" ht="15.95" hidden="1" customHeight="1" outlineLevel="1" thickBot="1" x14ac:dyDescent="0.3">
      <c r="A131" s="395"/>
      <c r="B131" s="398"/>
      <c r="C131" s="363"/>
      <c r="D131" s="354"/>
      <c r="E131" s="31" t="s">
        <v>16</v>
      </c>
      <c r="F131" s="132"/>
      <c r="G131" s="321"/>
      <c r="H131" s="321"/>
      <c r="I131" s="321"/>
      <c r="J131" s="276">
        <v>14</v>
      </c>
      <c r="K131" s="214"/>
      <c r="L131" s="174"/>
      <c r="M131" s="177"/>
      <c r="N131" s="46">
        <v>14</v>
      </c>
      <c r="O131" s="155"/>
      <c r="P131" s="56"/>
      <c r="Q131" s="55"/>
      <c r="R131" s="57">
        <v>7</v>
      </c>
      <c r="S131" s="55">
        <v>3</v>
      </c>
      <c r="T131" s="56">
        <v>8</v>
      </c>
      <c r="U131" s="55">
        <v>2</v>
      </c>
      <c r="V131" s="56">
        <v>7</v>
      </c>
      <c r="W131" s="55"/>
      <c r="X131" s="235">
        <v>37</v>
      </c>
      <c r="Y131" s="236">
        <v>20</v>
      </c>
      <c r="Z131" s="61">
        <v>40</v>
      </c>
      <c r="AA131" s="11">
        <v>140</v>
      </c>
      <c r="AB131" s="266">
        <v>74</v>
      </c>
    </row>
    <row r="132" spans="1:28" ht="18.75" hidden="1" customHeight="1" outlineLevel="1" thickBot="1" x14ac:dyDescent="0.3">
      <c r="A132" s="395"/>
      <c r="B132" s="398"/>
      <c r="C132" s="364"/>
      <c r="D132" s="355"/>
      <c r="E132" s="13" t="s">
        <v>17</v>
      </c>
      <c r="F132" s="132">
        <f>SUM(G132:I132)</f>
        <v>0</v>
      </c>
      <c r="G132" s="322">
        <f>G130+G131</f>
        <v>0</v>
      </c>
      <c r="H132" s="322">
        <f>H130+H131</f>
        <v>0</v>
      </c>
      <c r="I132" s="322">
        <f>I130+I131</f>
        <v>0</v>
      </c>
      <c r="J132" s="13">
        <f>IF(SUM(J130:J131)=SUM(N132:O132),SUM(J130:J131))</f>
        <v>14</v>
      </c>
      <c r="K132" s="13">
        <v>0</v>
      </c>
      <c r="L132" s="13">
        <f t="shared" ref="L132:W132" si="42">SUM(L130:L131)</f>
        <v>0</v>
      </c>
      <c r="M132" s="13">
        <f t="shared" si="42"/>
        <v>0</v>
      </c>
      <c r="N132" s="13">
        <f t="shared" si="42"/>
        <v>14</v>
      </c>
      <c r="O132" s="13">
        <f t="shared" si="42"/>
        <v>0</v>
      </c>
      <c r="P132" s="13">
        <f t="shared" si="42"/>
        <v>0</v>
      </c>
      <c r="Q132" s="13">
        <f t="shared" si="42"/>
        <v>0</v>
      </c>
      <c r="R132" s="13">
        <f t="shared" si="42"/>
        <v>7</v>
      </c>
      <c r="S132" s="13">
        <f t="shared" si="42"/>
        <v>3</v>
      </c>
      <c r="T132" s="13">
        <f t="shared" si="42"/>
        <v>8</v>
      </c>
      <c r="U132" s="13">
        <f t="shared" si="42"/>
        <v>2</v>
      </c>
      <c r="V132" s="13">
        <f t="shared" si="42"/>
        <v>7</v>
      </c>
      <c r="W132" s="13">
        <f t="shared" si="42"/>
        <v>0</v>
      </c>
      <c r="X132" s="229" t="s">
        <v>162</v>
      </c>
      <c r="Y132" s="224" t="s">
        <v>162</v>
      </c>
      <c r="Z132" s="13" t="s">
        <v>162</v>
      </c>
      <c r="AA132" s="16" t="s">
        <v>162</v>
      </c>
      <c r="AB132" s="253" t="s">
        <v>162</v>
      </c>
    </row>
    <row r="133" spans="1:28" ht="15.95" hidden="1" customHeight="1" outlineLevel="1" thickBot="1" x14ac:dyDescent="0.3">
      <c r="A133" s="395"/>
      <c r="B133" s="398"/>
      <c r="C133" s="385">
        <v>40</v>
      </c>
      <c r="D133" s="350" t="s">
        <v>198</v>
      </c>
      <c r="E133" s="63" t="s">
        <v>15</v>
      </c>
      <c r="F133" s="132"/>
      <c r="G133" s="329"/>
      <c r="H133" s="329"/>
      <c r="I133" s="329"/>
      <c r="J133" s="276"/>
      <c r="K133" s="214"/>
      <c r="L133" s="185"/>
      <c r="M133" s="186"/>
      <c r="N133" s="19"/>
      <c r="O133" s="154"/>
      <c r="P133" s="93"/>
      <c r="Q133" s="9"/>
      <c r="R133" s="101"/>
      <c r="S133" s="9"/>
      <c r="T133" s="93"/>
      <c r="U133" s="9"/>
      <c r="V133" s="93"/>
      <c r="W133" s="9"/>
      <c r="X133" s="230"/>
      <c r="Y133" s="220"/>
      <c r="Z133" s="52"/>
      <c r="AA133" s="53"/>
      <c r="AB133" s="263"/>
    </row>
    <row r="134" spans="1:28" ht="15.95" hidden="1" customHeight="1" outlineLevel="1" thickBot="1" x14ac:dyDescent="0.3">
      <c r="A134" s="395"/>
      <c r="B134" s="398"/>
      <c r="C134" s="363"/>
      <c r="D134" s="351"/>
      <c r="E134" s="31" t="s">
        <v>16</v>
      </c>
      <c r="F134" s="132"/>
      <c r="G134" s="321"/>
      <c r="H134" s="321"/>
      <c r="I134" s="321"/>
      <c r="J134" s="276">
        <v>1</v>
      </c>
      <c r="K134" s="214"/>
      <c r="L134" s="174"/>
      <c r="M134" s="177">
        <v>1</v>
      </c>
      <c r="N134" s="46">
        <v>1</v>
      </c>
      <c r="O134" s="155"/>
      <c r="P134" s="56"/>
      <c r="Q134" s="55"/>
      <c r="R134" s="57">
        <v>1</v>
      </c>
      <c r="S134" s="55"/>
      <c r="T134" s="56">
        <v>1</v>
      </c>
      <c r="U134" s="55">
        <v>1</v>
      </c>
      <c r="V134" s="56">
        <v>1</v>
      </c>
      <c r="W134" s="55"/>
      <c r="X134" s="231">
        <v>41</v>
      </c>
      <c r="Y134" s="232">
        <v>23</v>
      </c>
      <c r="Z134" s="58">
        <v>100</v>
      </c>
      <c r="AA134" s="59">
        <v>100</v>
      </c>
      <c r="AB134" s="264">
        <v>100</v>
      </c>
    </row>
    <row r="135" spans="1:28" ht="15.95" hidden="1" customHeight="1" outlineLevel="1" thickBot="1" x14ac:dyDescent="0.3">
      <c r="A135" s="395"/>
      <c r="B135" s="398"/>
      <c r="C135" s="364"/>
      <c r="D135" s="352"/>
      <c r="E135" s="13" t="s">
        <v>17</v>
      </c>
      <c r="F135" s="132">
        <f>SUM(G135:I135)</f>
        <v>0</v>
      </c>
      <c r="G135" s="322">
        <f>G133+G134</f>
        <v>0</v>
      </c>
      <c r="H135" s="322">
        <f>H133+H134</f>
        <v>0</v>
      </c>
      <c r="I135" s="322">
        <f>I133+I134</f>
        <v>0</v>
      </c>
      <c r="J135" s="13">
        <f>IF(SUM(J133:J134)=SUM(N135:O135),SUM(J133:J134))</f>
        <v>1</v>
      </c>
      <c r="K135" s="13">
        <v>0</v>
      </c>
      <c r="L135" s="13">
        <f t="shared" ref="L135:W135" si="43">SUM(L133:L134)</f>
        <v>0</v>
      </c>
      <c r="M135" s="13">
        <f t="shared" si="43"/>
        <v>1</v>
      </c>
      <c r="N135" s="13">
        <f t="shared" si="43"/>
        <v>1</v>
      </c>
      <c r="O135" s="13">
        <f t="shared" si="43"/>
        <v>0</v>
      </c>
      <c r="P135" s="13">
        <f t="shared" si="43"/>
        <v>0</v>
      </c>
      <c r="Q135" s="13">
        <f t="shared" si="43"/>
        <v>0</v>
      </c>
      <c r="R135" s="13">
        <f t="shared" si="43"/>
        <v>1</v>
      </c>
      <c r="S135" s="13">
        <f t="shared" si="43"/>
        <v>0</v>
      </c>
      <c r="T135" s="13">
        <f t="shared" si="43"/>
        <v>1</v>
      </c>
      <c r="U135" s="13">
        <f t="shared" si="43"/>
        <v>1</v>
      </c>
      <c r="V135" s="13">
        <f t="shared" si="43"/>
        <v>1</v>
      </c>
      <c r="W135" s="13">
        <f t="shared" si="43"/>
        <v>0</v>
      </c>
      <c r="X135" s="229" t="s">
        <v>162</v>
      </c>
      <c r="Y135" s="224" t="s">
        <v>162</v>
      </c>
      <c r="Z135" s="13" t="s">
        <v>162</v>
      </c>
      <c r="AA135" s="16" t="s">
        <v>162</v>
      </c>
      <c r="AB135" s="253" t="s">
        <v>162</v>
      </c>
    </row>
    <row r="136" spans="1:28" ht="15.95" hidden="1" customHeight="1" outlineLevel="1" thickBot="1" x14ac:dyDescent="0.3">
      <c r="A136" s="395"/>
      <c r="B136" s="398"/>
      <c r="C136" s="385">
        <v>41</v>
      </c>
      <c r="D136" s="353" t="s">
        <v>31</v>
      </c>
      <c r="E136" s="63" t="s">
        <v>15</v>
      </c>
      <c r="F136" s="132"/>
      <c r="G136" s="329"/>
      <c r="H136" s="329"/>
      <c r="I136" s="329"/>
      <c r="J136" s="276"/>
      <c r="K136" s="214"/>
      <c r="L136" s="185"/>
      <c r="M136" s="186"/>
      <c r="N136" s="19"/>
      <c r="O136" s="154"/>
      <c r="P136" s="93"/>
      <c r="Q136" s="9"/>
      <c r="R136" s="101"/>
      <c r="S136" s="9"/>
      <c r="T136" s="93"/>
      <c r="U136" s="9"/>
      <c r="V136" s="93"/>
      <c r="W136" s="9"/>
      <c r="X136" s="230"/>
      <c r="Y136" s="220"/>
      <c r="Z136" s="52"/>
      <c r="AA136" s="53"/>
      <c r="AB136" s="263"/>
    </row>
    <row r="137" spans="1:28" ht="15.95" hidden="1" customHeight="1" outlineLevel="1" thickBot="1" x14ac:dyDescent="0.3">
      <c r="A137" s="395"/>
      <c r="B137" s="398"/>
      <c r="C137" s="363"/>
      <c r="D137" s="354"/>
      <c r="E137" s="31" t="s">
        <v>16</v>
      </c>
      <c r="F137" s="132"/>
      <c r="G137" s="321"/>
      <c r="H137" s="321"/>
      <c r="I137" s="321"/>
      <c r="J137" s="276">
        <v>21</v>
      </c>
      <c r="K137" s="214"/>
      <c r="L137" s="185"/>
      <c r="M137" s="186"/>
      <c r="N137" s="19">
        <v>20</v>
      </c>
      <c r="O137" s="154">
        <v>1</v>
      </c>
      <c r="P137" s="93"/>
      <c r="Q137" s="9"/>
      <c r="R137" s="101">
        <v>7</v>
      </c>
      <c r="S137" s="9"/>
      <c r="T137" s="93"/>
      <c r="U137" s="9"/>
      <c r="V137" s="93">
        <v>2</v>
      </c>
      <c r="W137" s="9"/>
      <c r="X137" s="230">
        <v>34</v>
      </c>
      <c r="Y137" s="220">
        <v>14</v>
      </c>
      <c r="Z137" s="52">
        <v>25</v>
      </c>
      <c r="AA137" s="53">
        <v>75</v>
      </c>
      <c r="AB137" s="263">
        <v>50</v>
      </c>
    </row>
    <row r="138" spans="1:28" ht="15.95" hidden="1" customHeight="1" outlineLevel="1" thickBot="1" x14ac:dyDescent="0.3">
      <c r="A138" s="395"/>
      <c r="B138" s="398"/>
      <c r="C138" s="364"/>
      <c r="D138" s="355"/>
      <c r="E138" s="13" t="s">
        <v>17</v>
      </c>
      <c r="F138" s="132">
        <f>SUM(G138:I138)</f>
        <v>0</v>
      </c>
      <c r="G138" s="322">
        <f>G136+G137</f>
        <v>0</v>
      </c>
      <c r="H138" s="322">
        <f>H136+H137</f>
        <v>0</v>
      </c>
      <c r="I138" s="322">
        <f>I136+I137</f>
        <v>0</v>
      </c>
      <c r="J138" s="13">
        <f>IF(SUM(J136:J137)=SUM(N138:O138),SUM(J136:J137))</f>
        <v>21</v>
      </c>
      <c r="K138" s="13">
        <v>0</v>
      </c>
      <c r="L138" s="13">
        <f t="shared" ref="L138:W138" si="44">SUM(L136:L137)</f>
        <v>0</v>
      </c>
      <c r="M138" s="13">
        <f t="shared" si="44"/>
        <v>0</v>
      </c>
      <c r="N138" s="13">
        <f t="shared" si="44"/>
        <v>20</v>
      </c>
      <c r="O138" s="13">
        <f t="shared" si="44"/>
        <v>1</v>
      </c>
      <c r="P138" s="13">
        <f t="shared" si="44"/>
        <v>0</v>
      </c>
      <c r="Q138" s="13">
        <f t="shared" si="44"/>
        <v>0</v>
      </c>
      <c r="R138" s="13">
        <f t="shared" si="44"/>
        <v>7</v>
      </c>
      <c r="S138" s="13">
        <f t="shared" si="44"/>
        <v>0</v>
      </c>
      <c r="T138" s="13">
        <f t="shared" si="44"/>
        <v>0</v>
      </c>
      <c r="U138" s="13">
        <f t="shared" si="44"/>
        <v>0</v>
      </c>
      <c r="V138" s="13">
        <f t="shared" si="44"/>
        <v>2</v>
      </c>
      <c r="W138" s="13">
        <f t="shared" si="44"/>
        <v>0</v>
      </c>
      <c r="X138" s="229" t="s">
        <v>162</v>
      </c>
      <c r="Y138" s="224" t="s">
        <v>162</v>
      </c>
      <c r="Z138" s="13" t="s">
        <v>162</v>
      </c>
      <c r="AA138" s="16" t="s">
        <v>162</v>
      </c>
      <c r="AB138" s="253" t="s">
        <v>162</v>
      </c>
    </row>
    <row r="139" spans="1:28" ht="15.95" hidden="1" customHeight="1" outlineLevel="1" thickBot="1" x14ac:dyDescent="0.3">
      <c r="A139" s="395"/>
      <c r="B139" s="405"/>
      <c r="C139" s="385">
        <v>42</v>
      </c>
      <c r="D139" s="392" t="s">
        <v>263</v>
      </c>
      <c r="E139" s="63" t="s">
        <v>15</v>
      </c>
      <c r="F139" s="132"/>
      <c r="G139" s="329"/>
      <c r="H139" s="329"/>
      <c r="I139" s="329"/>
      <c r="J139" s="276"/>
      <c r="K139" s="214"/>
      <c r="L139" s="185"/>
      <c r="M139" s="186"/>
      <c r="N139" s="19"/>
      <c r="O139" s="154"/>
      <c r="P139" s="93"/>
      <c r="Q139" s="9"/>
      <c r="R139" s="101"/>
      <c r="S139" s="9"/>
      <c r="T139" s="93"/>
      <c r="U139" s="9"/>
      <c r="V139" s="93"/>
      <c r="W139" s="9"/>
      <c r="X139" s="239"/>
      <c r="Y139" s="240"/>
      <c r="Z139" s="100"/>
      <c r="AA139" s="117"/>
      <c r="AB139" s="267"/>
    </row>
    <row r="140" spans="1:28" ht="15.95" hidden="1" customHeight="1" outlineLevel="1" thickBot="1" x14ac:dyDescent="0.3">
      <c r="A140" s="395"/>
      <c r="B140" s="405"/>
      <c r="C140" s="363"/>
      <c r="D140" s="392"/>
      <c r="E140" s="31" t="s">
        <v>16</v>
      </c>
      <c r="F140" s="132"/>
      <c r="G140" s="321"/>
      <c r="H140" s="321"/>
      <c r="I140" s="321"/>
      <c r="J140" s="276">
        <v>6</v>
      </c>
      <c r="K140" s="214"/>
      <c r="L140" s="174"/>
      <c r="M140" s="177"/>
      <c r="N140" s="46">
        <v>6</v>
      </c>
      <c r="O140" s="155"/>
      <c r="P140" s="56"/>
      <c r="Q140" s="55"/>
      <c r="R140" s="57">
        <v>3</v>
      </c>
      <c r="S140" s="55">
        <v>3</v>
      </c>
      <c r="T140" s="56">
        <v>5</v>
      </c>
      <c r="U140" s="55">
        <v>6</v>
      </c>
      <c r="V140" s="56">
        <v>3</v>
      </c>
      <c r="W140" s="55"/>
      <c r="X140" s="241">
        <v>44</v>
      </c>
      <c r="Y140" s="242">
        <v>24</v>
      </c>
      <c r="Z140" s="59">
        <v>35</v>
      </c>
      <c r="AA140" s="118">
        <v>85</v>
      </c>
      <c r="AB140" s="264">
        <v>54</v>
      </c>
    </row>
    <row r="141" spans="1:28" ht="15.95" hidden="1" customHeight="1" outlineLevel="1" thickBot="1" x14ac:dyDescent="0.3">
      <c r="A141" s="395"/>
      <c r="B141" s="405"/>
      <c r="C141" s="364"/>
      <c r="D141" s="392"/>
      <c r="E141" s="13" t="s">
        <v>17</v>
      </c>
      <c r="F141" s="132">
        <f>SUM(G141:I141)</f>
        <v>0</v>
      </c>
      <c r="G141" s="322">
        <f>G139+G140</f>
        <v>0</v>
      </c>
      <c r="H141" s="322">
        <f>H139+H140</f>
        <v>0</v>
      </c>
      <c r="I141" s="322">
        <f>I139+I140</f>
        <v>0</v>
      </c>
      <c r="J141" s="13">
        <f>IF(SUM(J139:J140)=SUM(N141:O141),SUM(J139:J140))</f>
        <v>6</v>
      </c>
      <c r="K141" s="13">
        <v>0</v>
      </c>
      <c r="L141" s="13">
        <f t="shared" ref="L141:W141" si="45">SUM(L139:L140)</f>
        <v>0</v>
      </c>
      <c r="M141" s="13">
        <f t="shared" si="45"/>
        <v>0</v>
      </c>
      <c r="N141" s="13">
        <f t="shared" si="45"/>
        <v>6</v>
      </c>
      <c r="O141" s="13">
        <f t="shared" si="45"/>
        <v>0</v>
      </c>
      <c r="P141" s="13">
        <f t="shared" si="45"/>
        <v>0</v>
      </c>
      <c r="Q141" s="13">
        <f t="shared" si="45"/>
        <v>0</v>
      </c>
      <c r="R141" s="13">
        <f t="shared" si="45"/>
        <v>3</v>
      </c>
      <c r="S141" s="13">
        <f t="shared" si="45"/>
        <v>3</v>
      </c>
      <c r="T141" s="13">
        <f t="shared" si="45"/>
        <v>5</v>
      </c>
      <c r="U141" s="13">
        <f t="shared" si="45"/>
        <v>6</v>
      </c>
      <c r="V141" s="13">
        <f t="shared" si="45"/>
        <v>3</v>
      </c>
      <c r="W141" s="13">
        <f t="shared" si="45"/>
        <v>0</v>
      </c>
      <c r="X141" s="229" t="s">
        <v>162</v>
      </c>
      <c r="Y141" s="224" t="s">
        <v>162</v>
      </c>
      <c r="Z141" s="13" t="s">
        <v>162</v>
      </c>
      <c r="AA141" s="16" t="s">
        <v>162</v>
      </c>
      <c r="AB141" s="253" t="s">
        <v>162</v>
      </c>
    </row>
    <row r="142" spans="1:28" ht="15.95" hidden="1" customHeight="1" outlineLevel="1" thickBot="1" x14ac:dyDescent="0.3">
      <c r="A142" s="395"/>
      <c r="B142" s="398"/>
      <c r="C142" s="385">
        <v>43</v>
      </c>
      <c r="D142" s="351" t="s">
        <v>251</v>
      </c>
      <c r="E142" s="63" t="s">
        <v>15</v>
      </c>
      <c r="F142" s="132"/>
      <c r="G142" s="329"/>
      <c r="H142" s="329"/>
      <c r="I142" s="329"/>
      <c r="J142" s="276"/>
      <c r="K142" s="214"/>
      <c r="L142" s="185"/>
      <c r="M142" s="186"/>
      <c r="N142" s="19"/>
      <c r="O142" s="154"/>
      <c r="P142" s="93"/>
      <c r="Q142" s="9"/>
      <c r="R142" s="101"/>
      <c r="S142" s="9"/>
      <c r="T142" s="93"/>
      <c r="U142" s="9"/>
      <c r="V142" s="93"/>
      <c r="W142" s="9"/>
      <c r="X142" s="239"/>
      <c r="Y142" s="240"/>
      <c r="Z142" s="100"/>
      <c r="AA142" s="117"/>
      <c r="AB142" s="267"/>
    </row>
    <row r="143" spans="1:28" ht="15.95" hidden="1" customHeight="1" outlineLevel="1" thickBot="1" x14ac:dyDescent="0.3">
      <c r="A143" s="395"/>
      <c r="B143" s="398"/>
      <c r="C143" s="363"/>
      <c r="D143" s="351"/>
      <c r="E143" s="31" t="s">
        <v>16</v>
      </c>
      <c r="F143" s="132"/>
      <c r="G143" s="321"/>
      <c r="H143" s="321"/>
      <c r="I143" s="321"/>
      <c r="J143" s="276">
        <v>5</v>
      </c>
      <c r="K143" s="214"/>
      <c r="L143" s="174"/>
      <c r="M143" s="177"/>
      <c r="N143" s="46">
        <v>4</v>
      </c>
      <c r="O143" s="155">
        <v>1</v>
      </c>
      <c r="P143" s="56"/>
      <c r="Q143" s="55"/>
      <c r="R143" s="57">
        <v>5</v>
      </c>
      <c r="S143" s="55">
        <v>1</v>
      </c>
      <c r="T143" s="56">
        <v>5</v>
      </c>
      <c r="U143" s="55">
        <v>3</v>
      </c>
      <c r="V143" s="56">
        <v>4</v>
      </c>
      <c r="W143" s="55">
        <v>1</v>
      </c>
      <c r="X143" s="241">
        <v>40</v>
      </c>
      <c r="Y143" s="242">
        <v>24</v>
      </c>
      <c r="Z143" s="59">
        <v>20</v>
      </c>
      <c r="AA143" s="118">
        <v>115</v>
      </c>
      <c r="AB143" s="264">
        <v>75</v>
      </c>
    </row>
    <row r="144" spans="1:28" ht="15.95" hidden="1" customHeight="1" outlineLevel="1" thickBot="1" x14ac:dyDescent="0.3">
      <c r="A144" s="395"/>
      <c r="B144" s="398"/>
      <c r="C144" s="364"/>
      <c r="D144" s="352"/>
      <c r="E144" s="13" t="s">
        <v>17</v>
      </c>
      <c r="F144" s="132">
        <f>SUM(G144:I144)</f>
        <v>0</v>
      </c>
      <c r="G144" s="322">
        <f>G142+G143</f>
        <v>0</v>
      </c>
      <c r="H144" s="322">
        <f>H142+H143</f>
        <v>0</v>
      </c>
      <c r="I144" s="322">
        <f>I142+I143</f>
        <v>0</v>
      </c>
      <c r="J144" s="13">
        <f>IF(SUM(J142:J143)=SUM(N144:O144),SUM(J142:J143))</f>
        <v>5</v>
      </c>
      <c r="K144" s="13">
        <v>0</v>
      </c>
      <c r="L144" s="13">
        <f t="shared" ref="L144:W144" si="46">SUM(L142:L143)</f>
        <v>0</v>
      </c>
      <c r="M144" s="13">
        <f t="shared" si="46"/>
        <v>0</v>
      </c>
      <c r="N144" s="13">
        <f t="shared" si="46"/>
        <v>4</v>
      </c>
      <c r="O144" s="13">
        <f t="shared" si="46"/>
        <v>1</v>
      </c>
      <c r="P144" s="13">
        <f t="shared" si="46"/>
        <v>0</v>
      </c>
      <c r="Q144" s="13">
        <f t="shared" si="46"/>
        <v>0</v>
      </c>
      <c r="R144" s="13">
        <f t="shared" si="46"/>
        <v>5</v>
      </c>
      <c r="S144" s="13">
        <f t="shared" si="46"/>
        <v>1</v>
      </c>
      <c r="T144" s="13">
        <f t="shared" si="46"/>
        <v>5</v>
      </c>
      <c r="U144" s="13">
        <f t="shared" si="46"/>
        <v>3</v>
      </c>
      <c r="V144" s="13">
        <f t="shared" si="46"/>
        <v>4</v>
      </c>
      <c r="W144" s="13">
        <f t="shared" si="46"/>
        <v>1</v>
      </c>
      <c r="X144" s="229" t="s">
        <v>162</v>
      </c>
      <c r="Y144" s="224" t="s">
        <v>162</v>
      </c>
      <c r="Z144" s="13" t="s">
        <v>162</v>
      </c>
      <c r="AA144" s="16" t="s">
        <v>162</v>
      </c>
      <c r="AB144" s="253" t="s">
        <v>162</v>
      </c>
    </row>
    <row r="145" spans="1:28" ht="15.95" hidden="1" customHeight="1" outlineLevel="1" thickBot="1" x14ac:dyDescent="0.3">
      <c r="A145" s="395"/>
      <c r="B145" s="398"/>
      <c r="C145" s="385">
        <v>44</v>
      </c>
      <c r="D145" s="351" t="s">
        <v>239</v>
      </c>
      <c r="E145" s="63" t="s">
        <v>15</v>
      </c>
      <c r="F145" s="132"/>
      <c r="G145" s="329"/>
      <c r="H145" s="329"/>
      <c r="I145" s="329"/>
      <c r="J145" s="276"/>
      <c r="K145" s="214"/>
      <c r="L145" s="185"/>
      <c r="M145" s="186"/>
      <c r="N145" s="19"/>
      <c r="O145" s="154"/>
      <c r="P145" s="93"/>
      <c r="Q145" s="9"/>
      <c r="R145" s="101"/>
      <c r="S145" s="9"/>
      <c r="T145" s="93"/>
      <c r="U145" s="9"/>
      <c r="V145" s="93"/>
      <c r="W145" s="9"/>
      <c r="X145" s="239"/>
      <c r="Y145" s="240"/>
      <c r="Z145" s="100"/>
      <c r="AA145" s="117"/>
      <c r="AB145" s="267"/>
    </row>
    <row r="146" spans="1:28" ht="15.95" hidden="1" customHeight="1" outlineLevel="1" thickBot="1" x14ac:dyDescent="0.3">
      <c r="A146" s="395"/>
      <c r="B146" s="398"/>
      <c r="C146" s="363"/>
      <c r="D146" s="351"/>
      <c r="E146" s="31" t="s">
        <v>16</v>
      </c>
      <c r="F146" s="132"/>
      <c r="G146" s="321"/>
      <c r="H146" s="321"/>
      <c r="I146" s="321"/>
      <c r="J146" s="276">
        <v>143</v>
      </c>
      <c r="K146" s="214"/>
      <c r="L146" s="174"/>
      <c r="M146" s="177"/>
      <c r="N146" s="46">
        <v>111</v>
      </c>
      <c r="O146" s="155">
        <v>32</v>
      </c>
      <c r="P146" s="56"/>
      <c r="Q146" s="55"/>
      <c r="R146" s="57">
        <v>89</v>
      </c>
      <c r="S146" s="55">
        <v>7</v>
      </c>
      <c r="T146" s="56">
        <v>133</v>
      </c>
      <c r="U146" s="55">
        <v>14</v>
      </c>
      <c r="V146" s="56">
        <v>66</v>
      </c>
      <c r="W146" s="55"/>
      <c r="X146" s="241">
        <v>43</v>
      </c>
      <c r="Y146" s="242">
        <v>22</v>
      </c>
      <c r="Z146" s="59">
        <v>10</v>
      </c>
      <c r="AA146" s="118">
        <v>200</v>
      </c>
      <c r="AB146" s="264">
        <v>81</v>
      </c>
    </row>
    <row r="147" spans="1:28" ht="15.95" hidden="1" customHeight="1" outlineLevel="1" thickBot="1" x14ac:dyDescent="0.3">
      <c r="A147" s="395"/>
      <c r="B147" s="398"/>
      <c r="C147" s="364"/>
      <c r="D147" s="352"/>
      <c r="E147" s="13" t="s">
        <v>17</v>
      </c>
      <c r="F147" s="132">
        <f>SUM(G147:I147)</f>
        <v>0</v>
      </c>
      <c r="G147" s="322">
        <f>G145+G146</f>
        <v>0</v>
      </c>
      <c r="H147" s="322">
        <f>H145+H146</f>
        <v>0</v>
      </c>
      <c r="I147" s="322">
        <f>I145+I146</f>
        <v>0</v>
      </c>
      <c r="J147" s="13">
        <f>IF(SUM(J145:J146)=SUM(N147:O147),SUM(J145:J146))</f>
        <v>143</v>
      </c>
      <c r="K147" s="13">
        <v>0</v>
      </c>
      <c r="L147" s="13">
        <f t="shared" ref="L147:W147" si="47">SUM(L145:L146)</f>
        <v>0</v>
      </c>
      <c r="M147" s="13">
        <f t="shared" si="47"/>
        <v>0</v>
      </c>
      <c r="N147" s="13">
        <f t="shared" si="47"/>
        <v>111</v>
      </c>
      <c r="O147" s="13">
        <f t="shared" si="47"/>
        <v>32</v>
      </c>
      <c r="P147" s="13">
        <f t="shared" si="47"/>
        <v>0</v>
      </c>
      <c r="Q147" s="13">
        <f t="shared" si="47"/>
        <v>0</v>
      </c>
      <c r="R147" s="13">
        <f t="shared" si="47"/>
        <v>89</v>
      </c>
      <c r="S147" s="13">
        <f t="shared" si="47"/>
        <v>7</v>
      </c>
      <c r="T147" s="13">
        <f t="shared" si="47"/>
        <v>133</v>
      </c>
      <c r="U147" s="13">
        <f t="shared" si="47"/>
        <v>14</v>
      </c>
      <c r="V147" s="13">
        <f t="shared" si="47"/>
        <v>66</v>
      </c>
      <c r="W147" s="13">
        <f t="shared" si="47"/>
        <v>0</v>
      </c>
      <c r="X147" s="229" t="s">
        <v>162</v>
      </c>
      <c r="Y147" s="224" t="s">
        <v>162</v>
      </c>
      <c r="Z147" s="13" t="s">
        <v>162</v>
      </c>
      <c r="AA147" s="16" t="s">
        <v>162</v>
      </c>
      <c r="AB147" s="253" t="s">
        <v>162</v>
      </c>
    </row>
    <row r="148" spans="1:28" ht="15.95" hidden="1" customHeight="1" outlineLevel="1" thickBot="1" x14ac:dyDescent="0.3">
      <c r="A148" s="395"/>
      <c r="B148" s="398"/>
      <c r="C148" s="385">
        <v>45</v>
      </c>
      <c r="D148" s="351" t="s">
        <v>240</v>
      </c>
      <c r="E148" s="63" t="s">
        <v>15</v>
      </c>
      <c r="F148" s="132"/>
      <c r="G148" s="329"/>
      <c r="H148" s="329"/>
      <c r="I148" s="329"/>
      <c r="J148" s="276"/>
      <c r="K148" s="214"/>
      <c r="L148" s="185"/>
      <c r="M148" s="186"/>
      <c r="N148" s="19"/>
      <c r="O148" s="154"/>
      <c r="P148" s="93"/>
      <c r="Q148" s="9"/>
      <c r="R148" s="101"/>
      <c r="S148" s="9"/>
      <c r="T148" s="93"/>
      <c r="U148" s="9"/>
      <c r="V148" s="93"/>
      <c r="W148" s="9"/>
      <c r="X148" s="239"/>
      <c r="Y148" s="240"/>
      <c r="Z148" s="100"/>
      <c r="AA148" s="117"/>
      <c r="AB148" s="267"/>
    </row>
    <row r="149" spans="1:28" ht="15.95" hidden="1" customHeight="1" outlineLevel="1" thickBot="1" x14ac:dyDescent="0.3">
      <c r="A149" s="395"/>
      <c r="B149" s="398"/>
      <c r="C149" s="363"/>
      <c r="D149" s="351"/>
      <c r="E149" s="31" t="s">
        <v>16</v>
      </c>
      <c r="F149" s="132"/>
      <c r="G149" s="321"/>
      <c r="H149" s="321"/>
      <c r="I149" s="321"/>
      <c r="J149" s="276">
        <v>5</v>
      </c>
      <c r="K149" s="214"/>
      <c r="L149" s="174"/>
      <c r="M149" s="177">
        <v>5</v>
      </c>
      <c r="N149" s="46">
        <v>1</v>
      </c>
      <c r="O149" s="155">
        <v>4</v>
      </c>
      <c r="P149" s="56"/>
      <c r="Q149" s="55"/>
      <c r="R149" s="57">
        <v>4</v>
      </c>
      <c r="S149" s="55">
        <v>2</v>
      </c>
      <c r="T149" s="56">
        <v>4</v>
      </c>
      <c r="U149" s="55">
        <v>1</v>
      </c>
      <c r="V149" s="56">
        <v>2</v>
      </c>
      <c r="W149" s="55"/>
      <c r="X149" s="241">
        <v>46</v>
      </c>
      <c r="Y149" s="242">
        <v>24</v>
      </c>
      <c r="Z149" s="59">
        <v>20</v>
      </c>
      <c r="AA149" s="118">
        <v>220</v>
      </c>
      <c r="AB149" s="264">
        <v>115</v>
      </c>
    </row>
    <row r="150" spans="1:28" ht="15.95" hidden="1" customHeight="1" outlineLevel="1" thickBot="1" x14ac:dyDescent="0.3">
      <c r="A150" s="395"/>
      <c r="B150" s="398"/>
      <c r="C150" s="364"/>
      <c r="D150" s="352"/>
      <c r="E150" s="13" t="s">
        <v>17</v>
      </c>
      <c r="F150" s="132">
        <f>SUM(G150:I150)</f>
        <v>0</v>
      </c>
      <c r="G150" s="322">
        <f>G148+G149</f>
        <v>0</v>
      </c>
      <c r="H150" s="322">
        <f>H148+H149</f>
        <v>0</v>
      </c>
      <c r="I150" s="322">
        <f>I148+I149</f>
        <v>0</v>
      </c>
      <c r="J150" s="13">
        <f>IF(SUM(J148:J149)=SUM(N150:O150),SUM(J148:J149))</f>
        <v>5</v>
      </c>
      <c r="K150" s="13">
        <v>0</v>
      </c>
      <c r="L150" s="13">
        <f t="shared" ref="L150:W150" si="48">SUM(L148:L149)</f>
        <v>0</v>
      </c>
      <c r="M150" s="13">
        <f t="shared" si="48"/>
        <v>5</v>
      </c>
      <c r="N150" s="13">
        <f t="shared" si="48"/>
        <v>1</v>
      </c>
      <c r="O150" s="13">
        <f t="shared" si="48"/>
        <v>4</v>
      </c>
      <c r="P150" s="13">
        <f t="shared" si="48"/>
        <v>0</v>
      </c>
      <c r="Q150" s="13">
        <f t="shared" si="48"/>
        <v>0</v>
      </c>
      <c r="R150" s="13">
        <f t="shared" si="48"/>
        <v>4</v>
      </c>
      <c r="S150" s="13">
        <f t="shared" si="48"/>
        <v>2</v>
      </c>
      <c r="T150" s="13">
        <f t="shared" si="48"/>
        <v>4</v>
      </c>
      <c r="U150" s="13">
        <f t="shared" si="48"/>
        <v>1</v>
      </c>
      <c r="V150" s="13">
        <f t="shared" si="48"/>
        <v>2</v>
      </c>
      <c r="W150" s="13">
        <f t="shared" si="48"/>
        <v>0</v>
      </c>
      <c r="X150" s="229" t="s">
        <v>162</v>
      </c>
      <c r="Y150" s="224" t="s">
        <v>162</v>
      </c>
      <c r="Z150" s="13" t="s">
        <v>162</v>
      </c>
      <c r="AA150" s="16" t="s">
        <v>162</v>
      </c>
      <c r="AB150" s="253" t="s">
        <v>162</v>
      </c>
    </row>
    <row r="151" spans="1:28" ht="15.95" hidden="1" customHeight="1" outlineLevel="1" thickBot="1" x14ac:dyDescent="0.3">
      <c r="A151" s="395"/>
      <c r="B151" s="398"/>
      <c r="C151" s="385">
        <v>46</v>
      </c>
      <c r="D151" s="350" t="s">
        <v>208</v>
      </c>
      <c r="E151" s="63" t="s">
        <v>15</v>
      </c>
      <c r="F151" s="132"/>
      <c r="G151" s="330"/>
      <c r="H151" s="330"/>
      <c r="I151" s="330"/>
      <c r="J151" s="276"/>
      <c r="K151" s="214"/>
      <c r="L151" s="185"/>
      <c r="M151" s="186"/>
      <c r="N151" s="19"/>
      <c r="O151" s="154"/>
      <c r="P151" s="93"/>
      <c r="Q151" s="9"/>
      <c r="R151" s="101"/>
      <c r="S151" s="9"/>
      <c r="T151" s="93"/>
      <c r="U151" s="9"/>
      <c r="V151" s="93"/>
      <c r="W151" s="9"/>
      <c r="X151" s="239"/>
      <c r="Y151" s="240"/>
      <c r="Z151" s="100"/>
      <c r="AA151" s="117"/>
      <c r="AB151" s="267"/>
    </row>
    <row r="152" spans="1:28" ht="15.95" hidden="1" customHeight="1" outlineLevel="1" thickBot="1" x14ac:dyDescent="0.3">
      <c r="A152" s="395"/>
      <c r="B152" s="398"/>
      <c r="C152" s="363"/>
      <c r="D152" s="351"/>
      <c r="E152" s="31" t="s">
        <v>16</v>
      </c>
      <c r="F152" s="132"/>
      <c r="G152" s="331"/>
      <c r="H152" s="331"/>
      <c r="I152" s="331"/>
      <c r="J152" s="276"/>
      <c r="K152" s="214"/>
      <c r="L152" s="174"/>
      <c r="M152" s="177"/>
      <c r="N152" s="46"/>
      <c r="O152" s="155"/>
      <c r="P152" s="56"/>
      <c r="Q152" s="55"/>
      <c r="R152" s="57"/>
      <c r="S152" s="55"/>
      <c r="T152" s="56"/>
      <c r="U152" s="55"/>
      <c r="V152" s="56"/>
      <c r="W152" s="55"/>
      <c r="X152" s="241"/>
      <c r="Y152" s="242"/>
      <c r="Z152" s="59"/>
      <c r="AA152" s="118"/>
      <c r="AB152" s="264"/>
    </row>
    <row r="153" spans="1:28" ht="21" hidden="1" customHeight="1" outlineLevel="1" thickBot="1" x14ac:dyDescent="0.3">
      <c r="A153" s="395"/>
      <c r="B153" s="398"/>
      <c r="C153" s="364"/>
      <c r="D153" s="352"/>
      <c r="E153" s="13" t="s">
        <v>17</v>
      </c>
      <c r="F153" s="132">
        <f t="shared" ref="F153:F160" si="49">SUM(G153:I153)</f>
        <v>0</v>
      </c>
      <c r="G153" s="322">
        <f>G151+G152</f>
        <v>0</v>
      </c>
      <c r="H153" s="322">
        <f>H151+H152</f>
        <v>0</v>
      </c>
      <c r="I153" s="322">
        <f>I151+I152</f>
        <v>0</v>
      </c>
      <c r="J153" s="13">
        <f>IF(SUM(J151:J152)=SUM(N153:O153),SUM(J151:J152))</f>
        <v>0</v>
      </c>
      <c r="K153" s="13">
        <v>0</v>
      </c>
      <c r="L153" s="13">
        <f t="shared" ref="L153:W153" si="50">SUM(L151:L152)</f>
        <v>0</v>
      </c>
      <c r="M153" s="13">
        <f t="shared" si="50"/>
        <v>0</v>
      </c>
      <c r="N153" s="13">
        <f t="shared" si="50"/>
        <v>0</v>
      </c>
      <c r="O153" s="13">
        <f t="shared" si="50"/>
        <v>0</v>
      </c>
      <c r="P153" s="13">
        <f t="shared" si="50"/>
        <v>0</v>
      </c>
      <c r="Q153" s="13">
        <f t="shared" si="50"/>
        <v>0</v>
      </c>
      <c r="R153" s="13">
        <f t="shared" si="50"/>
        <v>0</v>
      </c>
      <c r="S153" s="13">
        <f t="shared" si="50"/>
        <v>0</v>
      </c>
      <c r="T153" s="13">
        <f t="shared" si="50"/>
        <v>0</v>
      </c>
      <c r="U153" s="13">
        <f t="shared" si="50"/>
        <v>0</v>
      </c>
      <c r="V153" s="13">
        <f t="shared" si="50"/>
        <v>0</v>
      </c>
      <c r="W153" s="13">
        <f t="shared" si="50"/>
        <v>0</v>
      </c>
      <c r="X153" s="229" t="s">
        <v>162</v>
      </c>
      <c r="Y153" s="224" t="s">
        <v>162</v>
      </c>
      <c r="Z153" s="13" t="s">
        <v>162</v>
      </c>
      <c r="AA153" s="16" t="s">
        <v>162</v>
      </c>
      <c r="AB153" s="253" t="s">
        <v>162</v>
      </c>
    </row>
    <row r="154" spans="1:28" ht="15.95" customHeight="1" collapsed="1" thickBot="1" x14ac:dyDescent="0.3">
      <c r="A154" s="395"/>
      <c r="B154" s="398"/>
      <c r="C154" s="370" t="s">
        <v>133</v>
      </c>
      <c r="D154" s="371"/>
      <c r="E154" s="42" t="s">
        <v>15</v>
      </c>
      <c r="F154" s="132">
        <f t="shared" si="49"/>
        <v>0</v>
      </c>
      <c r="G154" s="332">
        <f>G151+G148+G145+G142+G139+G136+G133+G130+G127+G124+G121+G118+G115+G112+G109+G106+G103+G100+G97+G94+G91+G88+G85+G82+G78</f>
        <v>0</v>
      </c>
      <c r="H154" s="332">
        <f>H151+H148+H145+H142+H139+H136+H133+H130+H127+H124+H121+H118+H115+H112+H109+H106+H103+H100+H97+H94+H91+H88+H85+H82+H78</f>
        <v>0</v>
      </c>
      <c r="I154" s="332">
        <f>I151+I148+I145+I142+I139+I136+I133+I130+I127+I124+I121+I118+I115+I112+I109+I106+I103+I100+I97+I94+I91+I88+I85+I82+I78</f>
        <v>0</v>
      </c>
      <c r="J154" s="276">
        <v>65</v>
      </c>
      <c r="K154" s="281">
        <v>0</v>
      </c>
      <c r="L154" s="213">
        <v>53</v>
      </c>
      <c r="M154" s="207">
        <v>0</v>
      </c>
      <c r="N154" s="344">
        <v>47</v>
      </c>
      <c r="O154" s="344">
        <v>18</v>
      </c>
      <c r="P154" s="344">
        <v>0</v>
      </c>
      <c r="Q154" s="344">
        <v>0</v>
      </c>
      <c r="R154" s="101">
        <v>30</v>
      </c>
      <c r="S154" s="344">
        <v>13</v>
      </c>
      <c r="T154" s="344">
        <v>24</v>
      </c>
      <c r="U154" s="344">
        <v>7</v>
      </c>
      <c r="V154" s="344">
        <v>19</v>
      </c>
      <c r="W154" s="344">
        <v>2</v>
      </c>
      <c r="X154" s="238">
        <v>42</v>
      </c>
      <c r="Y154" s="238">
        <v>23</v>
      </c>
      <c r="Z154" s="29">
        <v>4</v>
      </c>
      <c r="AA154" s="29">
        <v>16</v>
      </c>
      <c r="AB154" s="238">
        <v>10</v>
      </c>
    </row>
    <row r="155" spans="1:28" ht="15.95" customHeight="1" thickBot="1" x14ac:dyDescent="0.3">
      <c r="A155" s="395"/>
      <c r="B155" s="398"/>
      <c r="C155" s="372"/>
      <c r="D155" s="373"/>
      <c r="E155" s="40" t="s">
        <v>229</v>
      </c>
      <c r="F155" s="132">
        <f t="shared" si="49"/>
        <v>0</v>
      </c>
      <c r="G155" s="327">
        <f>G79</f>
        <v>0</v>
      </c>
      <c r="H155" s="327">
        <f>H79</f>
        <v>0</v>
      </c>
      <c r="I155" s="327">
        <f>I79</f>
        <v>0</v>
      </c>
      <c r="J155" s="276">
        <v>0</v>
      </c>
      <c r="K155" s="281">
        <v>0</v>
      </c>
      <c r="L155" s="213">
        <v>0</v>
      </c>
      <c r="M155" s="207">
        <v>0</v>
      </c>
      <c r="N155" s="344">
        <v>0</v>
      </c>
      <c r="O155" s="344">
        <v>0</v>
      </c>
      <c r="P155" s="344">
        <v>0</v>
      </c>
      <c r="Q155" s="344">
        <v>0</v>
      </c>
      <c r="R155" s="101">
        <v>0</v>
      </c>
      <c r="S155" s="344">
        <v>0</v>
      </c>
      <c r="T155" s="344">
        <v>0</v>
      </c>
      <c r="U155" s="344">
        <v>0</v>
      </c>
      <c r="V155" s="344">
        <v>0</v>
      </c>
      <c r="W155" s="344">
        <v>0</v>
      </c>
      <c r="X155" s="238"/>
      <c r="Y155" s="238"/>
      <c r="Z155" s="29"/>
      <c r="AA155" s="29"/>
      <c r="AB155" s="238"/>
    </row>
    <row r="156" spans="1:28" ht="17.25" customHeight="1" thickBot="1" x14ac:dyDescent="0.3">
      <c r="A156" s="395"/>
      <c r="B156" s="398"/>
      <c r="C156" s="372"/>
      <c r="D156" s="373"/>
      <c r="E156" s="40" t="s">
        <v>16</v>
      </c>
      <c r="F156" s="132">
        <f t="shared" si="49"/>
        <v>0</v>
      </c>
      <c r="G156" s="327">
        <f>G152+G149+G146+G143+G140+G137+G134+G131+G128+G125+G122+G119+G116+G113+G110+G107+G104+G101+G98+G95+G92+G89+G86+G83+G80</f>
        <v>0</v>
      </c>
      <c r="H156" s="327">
        <f>H152+H149+H146+H143+H140+H137+H134+H131+H128+H125+H122+H119+H116+H113+H110+H107+H104+H101+H98+H95+H92+H89+H86+H83+H80</f>
        <v>0</v>
      </c>
      <c r="I156" s="327">
        <f>I152+I149+I146+I143+I140+I137+I134+I131+I128+I125+I122+I119+I116+I113+I110+I107+I104+I101+I98+I95+I92+I89+I86+I83+I80</f>
        <v>0</v>
      </c>
      <c r="J156" s="276">
        <v>1423</v>
      </c>
      <c r="K156" s="214">
        <v>2</v>
      </c>
      <c r="L156" s="279">
        <v>39</v>
      </c>
      <c r="M156" s="279">
        <v>13</v>
      </c>
      <c r="N156" s="208">
        <v>1098</v>
      </c>
      <c r="O156" s="208">
        <v>325</v>
      </c>
      <c r="P156" s="208">
        <v>0</v>
      </c>
      <c r="Q156" s="208">
        <v>1</v>
      </c>
      <c r="R156" s="101">
        <v>835</v>
      </c>
      <c r="S156" s="208">
        <v>222</v>
      </c>
      <c r="T156" s="208">
        <v>863</v>
      </c>
      <c r="U156" s="208">
        <v>237</v>
      </c>
      <c r="V156" s="208">
        <v>615</v>
      </c>
      <c r="W156" s="208">
        <v>28</v>
      </c>
      <c r="X156" s="238">
        <v>40.227272727272727</v>
      </c>
      <c r="Y156" s="238">
        <v>20.772727272727273</v>
      </c>
      <c r="Z156" s="29">
        <v>21.136363636363637</v>
      </c>
      <c r="AA156" s="29">
        <v>145.45454545454547</v>
      </c>
      <c r="AB156" s="243">
        <v>74.272727272727266</v>
      </c>
    </row>
    <row r="157" spans="1:28" ht="17.25" customHeight="1" thickBot="1" x14ac:dyDescent="0.3">
      <c r="A157" s="396"/>
      <c r="B157" s="399"/>
      <c r="C157" s="374"/>
      <c r="D157" s="375"/>
      <c r="E157" s="108" t="s">
        <v>17</v>
      </c>
      <c r="F157" s="108">
        <f t="shared" si="49"/>
        <v>0</v>
      </c>
      <c r="G157" s="108"/>
      <c r="H157" s="108"/>
      <c r="I157" s="108"/>
      <c r="J157" s="138">
        <v>1488</v>
      </c>
      <c r="K157" s="138">
        <v>2</v>
      </c>
      <c r="L157" s="138">
        <v>92</v>
      </c>
      <c r="M157" s="138">
        <v>13</v>
      </c>
      <c r="N157" s="138">
        <v>1145</v>
      </c>
      <c r="O157" s="138">
        <v>343</v>
      </c>
      <c r="P157" s="138">
        <v>0</v>
      </c>
      <c r="Q157" s="138">
        <v>1</v>
      </c>
      <c r="R157" s="138">
        <v>865</v>
      </c>
      <c r="S157" s="138">
        <v>235</v>
      </c>
      <c r="T157" s="138">
        <v>887</v>
      </c>
      <c r="U157" s="138">
        <v>244</v>
      </c>
      <c r="V157" s="138">
        <v>634</v>
      </c>
      <c r="W157" s="138">
        <v>30</v>
      </c>
      <c r="X157" s="109" t="s">
        <v>163</v>
      </c>
      <c r="Y157" s="109" t="s">
        <v>163</v>
      </c>
      <c r="Z157" s="138" t="s">
        <v>163</v>
      </c>
      <c r="AA157" s="138" t="s">
        <v>163</v>
      </c>
      <c r="AB157" s="138" t="s">
        <v>163</v>
      </c>
    </row>
    <row r="158" spans="1:28" ht="15.95" hidden="1" customHeight="1" outlineLevel="1" thickBot="1" x14ac:dyDescent="0.3">
      <c r="A158" s="394">
        <v>4</v>
      </c>
      <c r="B158" s="397" t="s">
        <v>39</v>
      </c>
      <c r="C158" s="385"/>
      <c r="D158" s="417" t="s">
        <v>234</v>
      </c>
      <c r="E158" s="8" t="s">
        <v>15</v>
      </c>
      <c r="F158" s="132"/>
      <c r="G158" s="329"/>
      <c r="H158" s="329"/>
      <c r="I158" s="329"/>
      <c r="J158" s="276"/>
      <c r="K158" s="214"/>
      <c r="L158" s="185"/>
      <c r="M158" s="186"/>
      <c r="N158" s="19"/>
      <c r="O158" s="154"/>
      <c r="P158" s="93"/>
      <c r="Q158" s="9"/>
      <c r="R158" s="101"/>
      <c r="S158" s="9"/>
      <c r="T158" s="93"/>
      <c r="U158" s="9"/>
      <c r="V158" s="93"/>
      <c r="W158" s="9"/>
      <c r="X158" s="230"/>
      <c r="Y158" s="220"/>
      <c r="Z158" s="52"/>
      <c r="AA158" s="53"/>
      <c r="AB158" s="263"/>
    </row>
    <row r="159" spans="1:28" ht="15.95" hidden="1" customHeight="1" outlineLevel="1" thickBot="1" x14ac:dyDescent="0.3">
      <c r="A159" s="395"/>
      <c r="B159" s="398"/>
      <c r="C159" s="363"/>
      <c r="D159" s="418"/>
      <c r="E159" s="11" t="s">
        <v>16</v>
      </c>
      <c r="F159" s="132"/>
      <c r="G159" s="321"/>
      <c r="H159" s="321"/>
      <c r="I159" s="321"/>
      <c r="J159" s="276"/>
      <c r="K159" s="214"/>
      <c r="L159" s="174"/>
      <c r="M159" s="177"/>
      <c r="N159" s="46"/>
      <c r="O159" s="155"/>
      <c r="P159" s="56"/>
      <c r="Q159" s="55"/>
      <c r="R159" s="57"/>
      <c r="S159" s="55"/>
      <c r="T159" s="56"/>
      <c r="U159" s="55"/>
      <c r="V159" s="56"/>
      <c r="W159" s="55"/>
      <c r="X159" s="231"/>
      <c r="Y159" s="232"/>
      <c r="Z159" s="58"/>
      <c r="AA159" s="59"/>
      <c r="AB159" s="264"/>
    </row>
    <row r="160" spans="1:28" ht="15.95" hidden="1" customHeight="1" outlineLevel="1" thickBot="1" x14ac:dyDescent="0.3">
      <c r="A160" s="395"/>
      <c r="B160" s="398"/>
      <c r="C160" s="364"/>
      <c r="D160" s="419"/>
      <c r="E160" s="13" t="s">
        <v>17</v>
      </c>
      <c r="F160" s="132">
        <f t="shared" si="49"/>
        <v>0</v>
      </c>
      <c r="G160" s="322">
        <f>G159+G158</f>
        <v>0</v>
      </c>
      <c r="H160" s="322">
        <f>H159+H158</f>
        <v>0</v>
      </c>
      <c r="I160" s="322">
        <f>I159+I158</f>
        <v>0</v>
      </c>
      <c r="J160" s="13">
        <f>IF(SUM(J158:J159)=SUM(N160:O160),SUM(J158:J159))</f>
        <v>0</v>
      </c>
      <c r="K160" s="13">
        <v>0</v>
      </c>
      <c r="L160" s="13">
        <f t="shared" ref="L160:W160" si="51">SUM(L158:L159)</f>
        <v>0</v>
      </c>
      <c r="M160" s="13">
        <f t="shared" si="51"/>
        <v>0</v>
      </c>
      <c r="N160" s="13">
        <f t="shared" si="51"/>
        <v>0</v>
      </c>
      <c r="O160" s="13">
        <f t="shared" si="51"/>
        <v>0</v>
      </c>
      <c r="P160" s="13">
        <f t="shared" si="51"/>
        <v>0</v>
      </c>
      <c r="Q160" s="13">
        <f t="shared" si="51"/>
        <v>0</v>
      </c>
      <c r="R160" s="13">
        <f t="shared" si="51"/>
        <v>0</v>
      </c>
      <c r="S160" s="13">
        <f t="shared" si="51"/>
        <v>0</v>
      </c>
      <c r="T160" s="13">
        <f t="shared" si="51"/>
        <v>0</v>
      </c>
      <c r="U160" s="13">
        <f t="shared" si="51"/>
        <v>0</v>
      </c>
      <c r="V160" s="13">
        <f t="shared" si="51"/>
        <v>0</v>
      </c>
      <c r="W160" s="13">
        <f t="shared" si="51"/>
        <v>0</v>
      </c>
      <c r="X160" s="229" t="s">
        <v>162</v>
      </c>
      <c r="Y160" s="224" t="s">
        <v>162</v>
      </c>
      <c r="Z160" s="13" t="s">
        <v>162</v>
      </c>
      <c r="AA160" s="16" t="s">
        <v>162</v>
      </c>
      <c r="AB160" s="253" t="s">
        <v>162</v>
      </c>
    </row>
    <row r="161" spans="1:28" ht="17.25" hidden="1" customHeight="1" outlineLevel="1" thickBot="1" x14ac:dyDescent="0.3">
      <c r="A161" s="395"/>
      <c r="B161" s="398"/>
      <c r="C161" s="385">
        <v>47</v>
      </c>
      <c r="D161" s="353" t="s">
        <v>40</v>
      </c>
      <c r="E161" s="63" t="s">
        <v>15</v>
      </c>
      <c r="F161" s="132"/>
      <c r="G161" s="329"/>
      <c r="H161" s="329"/>
      <c r="I161" s="329"/>
      <c r="J161" s="276">
        <v>9</v>
      </c>
      <c r="K161" s="214"/>
      <c r="L161" s="185"/>
      <c r="M161" s="186">
        <v>1</v>
      </c>
      <c r="N161" s="19">
        <v>9</v>
      </c>
      <c r="O161" s="154"/>
      <c r="P161" s="93"/>
      <c r="Q161" s="9"/>
      <c r="R161" s="101">
        <v>3</v>
      </c>
      <c r="S161" s="9">
        <v>2</v>
      </c>
      <c r="T161" s="93">
        <v>4</v>
      </c>
      <c r="U161" s="9">
        <v>1</v>
      </c>
      <c r="V161" s="93">
        <v>1</v>
      </c>
      <c r="W161" s="9"/>
      <c r="X161" s="239">
        <v>38</v>
      </c>
      <c r="Y161" s="240">
        <v>10</v>
      </c>
      <c r="Z161" s="100">
        <v>2</v>
      </c>
      <c r="AA161" s="117">
        <v>32</v>
      </c>
      <c r="AB161" s="267">
        <v>12</v>
      </c>
    </row>
    <row r="162" spans="1:28" ht="18" hidden="1" customHeight="1" outlineLevel="1" thickBot="1" x14ac:dyDescent="0.3">
      <c r="A162" s="395"/>
      <c r="B162" s="398"/>
      <c r="C162" s="363"/>
      <c r="D162" s="354"/>
      <c r="E162" s="31" t="s">
        <v>16</v>
      </c>
      <c r="F162" s="132"/>
      <c r="G162" s="321"/>
      <c r="H162" s="321"/>
      <c r="I162" s="321"/>
      <c r="J162" s="276">
        <v>112</v>
      </c>
      <c r="K162" s="214"/>
      <c r="L162" s="174"/>
      <c r="M162" s="177">
        <v>1</v>
      </c>
      <c r="N162" s="46">
        <v>89</v>
      </c>
      <c r="O162" s="155">
        <v>23</v>
      </c>
      <c r="P162" s="56"/>
      <c r="Q162" s="55"/>
      <c r="R162" s="57">
        <v>73</v>
      </c>
      <c r="S162" s="55">
        <v>50</v>
      </c>
      <c r="T162" s="56">
        <v>52</v>
      </c>
      <c r="U162" s="55">
        <v>8</v>
      </c>
      <c r="V162" s="56">
        <v>46</v>
      </c>
      <c r="W162" s="55"/>
      <c r="X162" s="241">
        <v>39</v>
      </c>
      <c r="Y162" s="242">
        <v>10</v>
      </c>
      <c r="Z162" s="59">
        <v>5</v>
      </c>
      <c r="AA162" s="118">
        <v>160</v>
      </c>
      <c r="AB162" s="264">
        <v>70</v>
      </c>
    </row>
    <row r="163" spans="1:28" ht="20.25" hidden="1" customHeight="1" outlineLevel="1" thickBot="1" x14ac:dyDescent="0.3">
      <c r="A163" s="395"/>
      <c r="B163" s="398"/>
      <c r="C163" s="364"/>
      <c r="D163" s="355"/>
      <c r="E163" s="13" t="s">
        <v>17</v>
      </c>
      <c r="F163" s="132">
        <f>SUM(G163:I163)</f>
        <v>0</v>
      </c>
      <c r="G163" s="322">
        <f>G162+G161</f>
        <v>0</v>
      </c>
      <c r="H163" s="322">
        <f>H162+H161</f>
        <v>0</v>
      </c>
      <c r="I163" s="322">
        <f>I162+I161</f>
        <v>0</v>
      </c>
      <c r="J163" s="13">
        <f>IF(SUM(J161:J162)=SUM(N163:O163),SUM(J161:J162))</f>
        <v>121</v>
      </c>
      <c r="K163" s="13">
        <v>0</v>
      </c>
      <c r="L163" s="13">
        <f t="shared" ref="L163:W163" si="52">SUM(L161:L162)</f>
        <v>0</v>
      </c>
      <c r="M163" s="13">
        <f t="shared" si="52"/>
        <v>2</v>
      </c>
      <c r="N163" s="13">
        <f t="shared" si="52"/>
        <v>98</v>
      </c>
      <c r="O163" s="13">
        <f t="shared" si="52"/>
        <v>23</v>
      </c>
      <c r="P163" s="13">
        <f t="shared" si="52"/>
        <v>0</v>
      </c>
      <c r="Q163" s="13">
        <f t="shared" si="52"/>
        <v>0</v>
      </c>
      <c r="R163" s="13">
        <f t="shared" si="52"/>
        <v>76</v>
      </c>
      <c r="S163" s="13">
        <f t="shared" si="52"/>
        <v>52</v>
      </c>
      <c r="T163" s="13">
        <f t="shared" si="52"/>
        <v>56</v>
      </c>
      <c r="U163" s="13">
        <f t="shared" si="52"/>
        <v>9</v>
      </c>
      <c r="V163" s="13">
        <f t="shared" si="52"/>
        <v>47</v>
      </c>
      <c r="W163" s="13">
        <f t="shared" si="52"/>
        <v>0</v>
      </c>
      <c r="X163" s="229" t="s">
        <v>162</v>
      </c>
      <c r="Y163" s="224" t="s">
        <v>162</v>
      </c>
      <c r="Z163" s="13" t="s">
        <v>162</v>
      </c>
      <c r="AA163" s="16" t="s">
        <v>162</v>
      </c>
      <c r="AB163" s="253" t="s">
        <v>162</v>
      </c>
    </row>
    <row r="164" spans="1:28" ht="30" hidden="1" customHeight="1" outlineLevel="1" thickBot="1" x14ac:dyDescent="0.3">
      <c r="A164" s="395"/>
      <c r="B164" s="398"/>
      <c r="C164" s="385">
        <v>48</v>
      </c>
      <c r="D164" s="353" t="s">
        <v>266</v>
      </c>
      <c r="E164" s="63" t="s">
        <v>15</v>
      </c>
      <c r="F164" s="132"/>
      <c r="G164" s="329"/>
      <c r="H164" s="329"/>
      <c r="I164" s="329"/>
      <c r="J164" s="276">
        <v>4</v>
      </c>
      <c r="K164" s="214">
        <v>1</v>
      </c>
      <c r="L164" s="185"/>
      <c r="M164" s="186"/>
      <c r="N164" s="19">
        <v>4</v>
      </c>
      <c r="O164" s="154"/>
      <c r="P164" s="93"/>
      <c r="Q164" s="9"/>
      <c r="R164" s="101">
        <v>1</v>
      </c>
      <c r="S164" s="9"/>
      <c r="T164" s="93">
        <v>1</v>
      </c>
      <c r="U164" s="9"/>
      <c r="V164" s="93"/>
      <c r="W164" s="9"/>
      <c r="X164" s="230">
        <v>36</v>
      </c>
      <c r="Y164" s="220">
        <v>12</v>
      </c>
      <c r="Z164" s="52">
        <v>4</v>
      </c>
      <c r="AA164" s="53">
        <v>8</v>
      </c>
      <c r="AB164" s="263">
        <v>6</v>
      </c>
    </row>
    <row r="165" spans="1:28" ht="30" hidden="1" customHeight="1" outlineLevel="1" thickBot="1" x14ac:dyDescent="0.3">
      <c r="A165" s="395"/>
      <c r="B165" s="398"/>
      <c r="C165" s="363"/>
      <c r="D165" s="354"/>
      <c r="E165" s="31" t="s">
        <v>16</v>
      </c>
      <c r="F165" s="132"/>
      <c r="G165" s="321"/>
      <c r="H165" s="321"/>
      <c r="I165" s="321"/>
      <c r="J165" s="276">
        <v>43</v>
      </c>
      <c r="K165" s="214">
        <v>10</v>
      </c>
      <c r="L165" s="174"/>
      <c r="M165" s="177"/>
      <c r="N165" s="46">
        <v>38</v>
      </c>
      <c r="O165" s="155">
        <v>5</v>
      </c>
      <c r="P165" s="56"/>
      <c r="Q165" s="55"/>
      <c r="R165" s="57">
        <v>26</v>
      </c>
      <c r="S165" s="55">
        <v>5</v>
      </c>
      <c r="T165" s="56">
        <v>14</v>
      </c>
      <c r="U165" s="55"/>
      <c r="V165" s="56">
        <v>14</v>
      </c>
      <c r="W165" s="55"/>
      <c r="X165" s="231">
        <v>38</v>
      </c>
      <c r="Y165" s="232">
        <v>18</v>
      </c>
      <c r="Z165" s="58">
        <v>25</v>
      </c>
      <c r="AA165" s="59">
        <v>185</v>
      </c>
      <c r="AB165" s="264">
        <v>79.5</v>
      </c>
    </row>
    <row r="166" spans="1:28" ht="30" hidden="1" customHeight="1" outlineLevel="1" thickBot="1" x14ac:dyDescent="0.3">
      <c r="A166" s="395"/>
      <c r="B166" s="398"/>
      <c r="C166" s="364"/>
      <c r="D166" s="355"/>
      <c r="E166" s="13" t="s">
        <v>17</v>
      </c>
      <c r="F166" s="132">
        <f>SUM(G166:I166)</f>
        <v>0</v>
      </c>
      <c r="G166" s="322">
        <f>G165+G164</f>
        <v>0</v>
      </c>
      <c r="H166" s="322">
        <f>H165+H164</f>
        <v>0</v>
      </c>
      <c r="I166" s="322">
        <f>I165+I164</f>
        <v>0</v>
      </c>
      <c r="J166" s="13">
        <f>IF(SUM(J164:J165)=SUM(N166:O166),SUM(J164:J165))</f>
        <v>47</v>
      </c>
      <c r="K166" s="13">
        <v>11</v>
      </c>
      <c r="L166" s="13">
        <f t="shared" ref="L166:W166" si="53">SUM(L164:L165)</f>
        <v>0</v>
      </c>
      <c r="M166" s="13">
        <f t="shared" si="53"/>
        <v>0</v>
      </c>
      <c r="N166" s="13">
        <f t="shared" si="53"/>
        <v>42</v>
      </c>
      <c r="O166" s="13">
        <f t="shared" si="53"/>
        <v>5</v>
      </c>
      <c r="P166" s="13">
        <f t="shared" si="53"/>
        <v>0</v>
      </c>
      <c r="Q166" s="13">
        <f t="shared" si="53"/>
        <v>0</v>
      </c>
      <c r="R166" s="13">
        <f t="shared" si="53"/>
        <v>27</v>
      </c>
      <c r="S166" s="13">
        <f t="shared" si="53"/>
        <v>5</v>
      </c>
      <c r="T166" s="13">
        <f t="shared" si="53"/>
        <v>15</v>
      </c>
      <c r="U166" s="13">
        <f t="shared" si="53"/>
        <v>0</v>
      </c>
      <c r="V166" s="13">
        <f t="shared" si="53"/>
        <v>14</v>
      </c>
      <c r="W166" s="13">
        <f t="shared" si="53"/>
        <v>0</v>
      </c>
      <c r="X166" s="229" t="s">
        <v>162</v>
      </c>
      <c r="Y166" s="224" t="s">
        <v>162</v>
      </c>
      <c r="Z166" s="13" t="s">
        <v>162</v>
      </c>
      <c r="AA166" s="16" t="s">
        <v>162</v>
      </c>
      <c r="AB166" s="253" t="s">
        <v>162</v>
      </c>
    </row>
    <row r="167" spans="1:28" ht="30" hidden="1" customHeight="1" outlineLevel="1" thickBot="1" x14ac:dyDescent="0.3">
      <c r="A167" s="395"/>
      <c r="B167" s="398"/>
      <c r="C167" s="385">
        <v>49</v>
      </c>
      <c r="D167" s="353" t="s">
        <v>41</v>
      </c>
      <c r="E167" s="63" t="s">
        <v>15</v>
      </c>
      <c r="F167" s="132"/>
      <c r="G167" s="329"/>
      <c r="H167" s="329"/>
      <c r="I167" s="329"/>
      <c r="J167" s="276">
        <v>4</v>
      </c>
      <c r="K167" s="214"/>
      <c r="L167" s="185"/>
      <c r="M167" s="186"/>
      <c r="N167" s="19">
        <v>4</v>
      </c>
      <c r="O167" s="154"/>
      <c r="P167" s="93"/>
      <c r="Q167" s="9"/>
      <c r="R167" s="101">
        <v>2</v>
      </c>
      <c r="S167" s="9"/>
      <c r="T167" s="93">
        <v>4</v>
      </c>
      <c r="U167" s="9"/>
      <c r="V167" s="93">
        <v>2</v>
      </c>
      <c r="W167" s="9"/>
      <c r="X167" s="230">
        <v>35</v>
      </c>
      <c r="Y167" s="220">
        <v>19</v>
      </c>
      <c r="Z167" s="52">
        <v>8</v>
      </c>
      <c r="AA167" s="53">
        <v>12</v>
      </c>
      <c r="AB167" s="263">
        <v>9</v>
      </c>
    </row>
    <row r="168" spans="1:28" ht="30" hidden="1" customHeight="1" outlineLevel="1" thickBot="1" x14ac:dyDescent="0.3">
      <c r="A168" s="395"/>
      <c r="B168" s="398"/>
      <c r="C168" s="363"/>
      <c r="D168" s="354"/>
      <c r="E168" s="31" t="s">
        <v>16</v>
      </c>
      <c r="F168" s="132"/>
      <c r="G168" s="321"/>
      <c r="H168" s="321"/>
      <c r="I168" s="321"/>
      <c r="J168" s="276">
        <v>65</v>
      </c>
      <c r="K168" s="214"/>
      <c r="L168" s="174"/>
      <c r="M168" s="177"/>
      <c r="N168" s="46">
        <v>53</v>
      </c>
      <c r="O168" s="155">
        <v>12</v>
      </c>
      <c r="P168" s="56">
        <v>1</v>
      </c>
      <c r="Q168" s="55"/>
      <c r="R168" s="57">
        <v>27</v>
      </c>
      <c r="S168" s="55">
        <v>4</v>
      </c>
      <c r="T168" s="56">
        <v>33</v>
      </c>
      <c r="U168" s="55">
        <v>7</v>
      </c>
      <c r="V168" s="56">
        <v>19</v>
      </c>
      <c r="W168" s="55"/>
      <c r="X168" s="231">
        <v>35</v>
      </c>
      <c r="Y168" s="232">
        <v>19</v>
      </c>
      <c r="Z168" s="58">
        <v>25</v>
      </c>
      <c r="AA168" s="59">
        <v>150</v>
      </c>
      <c r="AB168" s="264">
        <v>65</v>
      </c>
    </row>
    <row r="169" spans="1:28" ht="30" hidden="1" customHeight="1" outlineLevel="1" thickBot="1" x14ac:dyDescent="0.3">
      <c r="A169" s="395"/>
      <c r="B169" s="398"/>
      <c r="C169" s="364"/>
      <c r="D169" s="354"/>
      <c r="E169" s="13" t="s">
        <v>17</v>
      </c>
      <c r="F169" s="132">
        <f>SUM(G169:I169)</f>
        <v>0</v>
      </c>
      <c r="G169" s="322">
        <f>G168+G167</f>
        <v>0</v>
      </c>
      <c r="H169" s="322">
        <f>H168+H167</f>
        <v>0</v>
      </c>
      <c r="I169" s="322">
        <f>I168+I167</f>
        <v>0</v>
      </c>
      <c r="J169" s="13">
        <f>IF(SUM(J167:J168)=SUM(N169:O169),SUM(J167:J168))</f>
        <v>69</v>
      </c>
      <c r="K169" s="13">
        <v>0</v>
      </c>
      <c r="L169" s="13">
        <f t="shared" ref="L169:W169" si="54">SUM(L167:L168)</f>
        <v>0</v>
      </c>
      <c r="M169" s="13">
        <f t="shared" si="54"/>
        <v>0</v>
      </c>
      <c r="N169" s="13">
        <f t="shared" si="54"/>
        <v>57</v>
      </c>
      <c r="O169" s="13">
        <f t="shared" si="54"/>
        <v>12</v>
      </c>
      <c r="P169" s="13">
        <f t="shared" si="54"/>
        <v>1</v>
      </c>
      <c r="Q169" s="13">
        <f t="shared" si="54"/>
        <v>0</v>
      </c>
      <c r="R169" s="13">
        <f t="shared" si="54"/>
        <v>29</v>
      </c>
      <c r="S169" s="13">
        <f t="shared" si="54"/>
        <v>4</v>
      </c>
      <c r="T169" s="13">
        <f t="shared" si="54"/>
        <v>37</v>
      </c>
      <c r="U169" s="13">
        <f t="shared" si="54"/>
        <v>7</v>
      </c>
      <c r="V169" s="13">
        <f t="shared" si="54"/>
        <v>21</v>
      </c>
      <c r="W169" s="13">
        <f t="shared" si="54"/>
        <v>0</v>
      </c>
      <c r="X169" s="229" t="s">
        <v>162</v>
      </c>
      <c r="Y169" s="224" t="s">
        <v>162</v>
      </c>
      <c r="Z169" s="13" t="s">
        <v>162</v>
      </c>
      <c r="AA169" s="16" t="s">
        <v>162</v>
      </c>
      <c r="AB169" s="253" t="s">
        <v>162</v>
      </c>
    </row>
    <row r="170" spans="1:28" ht="15.95" hidden="1" customHeight="1" outlineLevel="1" thickBot="1" x14ac:dyDescent="0.3">
      <c r="A170" s="395"/>
      <c r="B170" s="398"/>
      <c r="C170" s="385">
        <v>50</v>
      </c>
      <c r="D170" s="353" t="s">
        <v>126</v>
      </c>
      <c r="E170" s="63" t="s">
        <v>15</v>
      </c>
      <c r="F170" s="132"/>
      <c r="G170" s="329"/>
      <c r="H170" s="329"/>
      <c r="I170" s="329"/>
      <c r="J170" s="276">
        <v>19</v>
      </c>
      <c r="K170" s="214">
        <v>11</v>
      </c>
      <c r="L170" s="185"/>
      <c r="M170" s="186">
        <v>1</v>
      </c>
      <c r="N170" s="19">
        <v>15</v>
      </c>
      <c r="O170" s="154">
        <v>4</v>
      </c>
      <c r="P170" s="93"/>
      <c r="Q170" s="9"/>
      <c r="R170" s="101">
        <v>5</v>
      </c>
      <c r="S170" s="9">
        <v>2</v>
      </c>
      <c r="T170" s="93">
        <v>5</v>
      </c>
      <c r="U170" s="9">
        <v>1</v>
      </c>
      <c r="V170" s="93">
        <v>4</v>
      </c>
      <c r="W170" s="9"/>
      <c r="X170" s="239">
        <v>35.299999999999997</v>
      </c>
      <c r="Y170" s="240">
        <v>15.4</v>
      </c>
      <c r="Z170" s="100">
        <v>6</v>
      </c>
      <c r="AA170" s="117">
        <v>14</v>
      </c>
      <c r="AB170" s="267">
        <v>9.4</v>
      </c>
    </row>
    <row r="171" spans="1:28" ht="15.95" hidden="1" customHeight="1" outlineLevel="1" thickBot="1" x14ac:dyDescent="0.3">
      <c r="A171" s="395"/>
      <c r="B171" s="398"/>
      <c r="C171" s="363"/>
      <c r="D171" s="354"/>
      <c r="E171" s="31" t="s">
        <v>16</v>
      </c>
      <c r="F171" s="132"/>
      <c r="G171" s="321"/>
      <c r="H171" s="321"/>
      <c r="I171" s="321"/>
      <c r="J171" s="276">
        <v>64</v>
      </c>
      <c r="K171" s="214">
        <v>17</v>
      </c>
      <c r="L171" s="174"/>
      <c r="M171" s="177">
        <v>8</v>
      </c>
      <c r="N171" s="46">
        <v>56</v>
      </c>
      <c r="O171" s="155">
        <v>8</v>
      </c>
      <c r="P171" s="56"/>
      <c r="Q171" s="55"/>
      <c r="R171" s="57">
        <v>30</v>
      </c>
      <c r="S171" s="55">
        <v>4</v>
      </c>
      <c r="T171" s="56">
        <v>8</v>
      </c>
      <c r="U171" s="55">
        <v>4</v>
      </c>
      <c r="V171" s="56">
        <v>14</v>
      </c>
      <c r="W171" s="55"/>
      <c r="X171" s="241">
        <v>35.700000000000003</v>
      </c>
      <c r="Y171" s="242">
        <v>15.9</v>
      </c>
      <c r="Z171" s="59">
        <v>5</v>
      </c>
      <c r="AA171" s="118">
        <v>150</v>
      </c>
      <c r="AB171" s="264">
        <v>93.5</v>
      </c>
    </row>
    <row r="172" spans="1:28" ht="18.75" hidden="1" customHeight="1" outlineLevel="1" thickBot="1" x14ac:dyDescent="0.3">
      <c r="A172" s="395"/>
      <c r="B172" s="398"/>
      <c r="C172" s="364"/>
      <c r="D172" s="354"/>
      <c r="E172" s="13" t="s">
        <v>17</v>
      </c>
      <c r="F172" s="132">
        <f>SUM(G172:I172)</f>
        <v>0</v>
      </c>
      <c r="G172" s="322">
        <f>G171+G170</f>
        <v>0</v>
      </c>
      <c r="H172" s="322">
        <f>H171+H170</f>
        <v>0</v>
      </c>
      <c r="I172" s="322">
        <f>I171+I170</f>
        <v>0</v>
      </c>
      <c r="J172" s="13">
        <f>IF(SUM(J170:J171)=SUM(N172:O172),SUM(J170:J171))</f>
        <v>83</v>
      </c>
      <c r="K172" s="13">
        <v>28</v>
      </c>
      <c r="L172" s="13">
        <f t="shared" ref="L172:W172" si="55">SUM(L170:L171)</f>
        <v>0</v>
      </c>
      <c r="M172" s="13">
        <f t="shared" si="55"/>
        <v>9</v>
      </c>
      <c r="N172" s="13">
        <f t="shared" si="55"/>
        <v>71</v>
      </c>
      <c r="O172" s="13">
        <f t="shared" si="55"/>
        <v>12</v>
      </c>
      <c r="P172" s="13">
        <f t="shared" si="55"/>
        <v>0</v>
      </c>
      <c r="Q172" s="13">
        <f t="shared" si="55"/>
        <v>0</v>
      </c>
      <c r="R172" s="57">
        <f t="shared" si="55"/>
        <v>35</v>
      </c>
      <c r="S172" s="13">
        <f t="shared" si="55"/>
        <v>6</v>
      </c>
      <c r="T172" s="13">
        <f t="shared" si="55"/>
        <v>13</v>
      </c>
      <c r="U172" s="13">
        <f t="shared" si="55"/>
        <v>5</v>
      </c>
      <c r="V172" s="13">
        <f t="shared" si="55"/>
        <v>18</v>
      </c>
      <c r="W172" s="13">
        <f t="shared" si="55"/>
        <v>0</v>
      </c>
      <c r="X172" s="229" t="s">
        <v>162</v>
      </c>
      <c r="Y172" s="224" t="s">
        <v>162</v>
      </c>
      <c r="Z172" s="13" t="s">
        <v>162</v>
      </c>
      <c r="AA172" s="16" t="s">
        <v>162</v>
      </c>
      <c r="AB172" s="253" t="s">
        <v>162</v>
      </c>
    </row>
    <row r="173" spans="1:28" ht="15.95" customHeight="1" collapsed="1" thickBot="1" x14ac:dyDescent="0.3">
      <c r="A173" s="395"/>
      <c r="B173" s="398"/>
      <c r="C173" s="370" t="s">
        <v>134</v>
      </c>
      <c r="D173" s="371"/>
      <c r="E173" s="48" t="s">
        <v>15</v>
      </c>
      <c r="F173" s="132">
        <f>SUM(G173:I173)</f>
        <v>0</v>
      </c>
      <c r="G173" s="334">
        <f t="shared" ref="G173:I174" si="56">G170+G167+G164+G161+G158</f>
        <v>0</v>
      </c>
      <c r="H173" s="334">
        <f t="shared" si="56"/>
        <v>0</v>
      </c>
      <c r="I173" s="334">
        <f t="shared" si="56"/>
        <v>0</v>
      </c>
      <c r="J173" s="276">
        <v>36</v>
      </c>
      <c r="K173" s="281">
        <v>12</v>
      </c>
      <c r="L173" s="213">
        <v>0</v>
      </c>
      <c r="M173" s="207">
        <v>2</v>
      </c>
      <c r="N173" s="344">
        <v>32</v>
      </c>
      <c r="O173" s="344">
        <v>4</v>
      </c>
      <c r="P173" s="344">
        <v>0</v>
      </c>
      <c r="Q173" s="344">
        <v>0</v>
      </c>
      <c r="R173" s="57">
        <v>11</v>
      </c>
      <c r="S173" s="344">
        <v>4</v>
      </c>
      <c r="T173" s="344">
        <v>14</v>
      </c>
      <c r="U173" s="344">
        <v>2</v>
      </c>
      <c r="V173" s="344">
        <v>7</v>
      </c>
      <c r="W173" s="344">
        <v>0</v>
      </c>
      <c r="X173" s="238">
        <v>36.075000000000003</v>
      </c>
      <c r="Y173" s="238">
        <v>14.1</v>
      </c>
      <c r="Z173" s="29">
        <v>5</v>
      </c>
      <c r="AA173" s="29">
        <v>16.5</v>
      </c>
      <c r="AB173" s="238">
        <v>9.1</v>
      </c>
    </row>
    <row r="174" spans="1:28" ht="18" customHeight="1" thickBot="1" x14ac:dyDescent="0.3">
      <c r="A174" s="395"/>
      <c r="B174" s="398"/>
      <c r="C174" s="372"/>
      <c r="D174" s="373"/>
      <c r="E174" s="40" t="s">
        <v>16</v>
      </c>
      <c r="F174" s="132">
        <f>SUM(G174:I174)</f>
        <v>0</v>
      </c>
      <c r="G174" s="334">
        <f t="shared" si="56"/>
        <v>0</v>
      </c>
      <c r="H174" s="334">
        <f t="shared" si="56"/>
        <v>0</v>
      </c>
      <c r="I174" s="334">
        <f t="shared" si="56"/>
        <v>0</v>
      </c>
      <c r="J174" s="276">
        <v>284</v>
      </c>
      <c r="K174" s="281">
        <v>27</v>
      </c>
      <c r="L174" s="213">
        <v>0</v>
      </c>
      <c r="M174" s="207">
        <v>9</v>
      </c>
      <c r="N174" s="344">
        <v>236</v>
      </c>
      <c r="O174" s="344">
        <v>48</v>
      </c>
      <c r="P174" s="344">
        <v>1</v>
      </c>
      <c r="Q174" s="344">
        <v>0</v>
      </c>
      <c r="R174" s="57">
        <v>156</v>
      </c>
      <c r="S174" s="344">
        <v>63</v>
      </c>
      <c r="T174" s="344">
        <v>107</v>
      </c>
      <c r="U174" s="344">
        <v>19</v>
      </c>
      <c r="V174" s="344">
        <v>93</v>
      </c>
      <c r="W174" s="344">
        <v>0</v>
      </c>
      <c r="X174" s="238">
        <v>36.924999999999997</v>
      </c>
      <c r="Y174" s="238">
        <v>15.725</v>
      </c>
      <c r="Z174" s="29">
        <v>15</v>
      </c>
      <c r="AA174" s="29">
        <v>161.25</v>
      </c>
      <c r="AB174" s="238">
        <v>77</v>
      </c>
    </row>
    <row r="175" spans="1:28" ht="18" customHeight="1" thickBot="1" x14ac:dyDescent="0.3">
      <c r="A175" s="396"/>
      <c r="B175" s="399"/>
      <c r="C175" s="374"/>
      <c r="D175" s="375"/>
      <c r="E175" s="108" t="s">
        <v>17</v>
      </c>
      <c r="F175" s="108">
        <f>SUM(G175:I175)</f>
        <v>0</v>
      </c>
      <c r="G175" s="108">
        <f>G174+G173</f>
        <v>0</v>
      </c>
      <c r="H175" s="108">
        <f>H174+H173</f>
        <v>0</v>
      </c>
      <c r="I175" s="108">
        <f>I174+I173</f>
        <v>0</v>
      </c>
      <c r="J175" s="108">
        <v>320</v>
      </c>
      <c r="K175" s="112">
        <v>39</v>
      </c>
      <c r="L175" s="130">
        <v>0</v>
      </c>
      <c r="M175" s="130">
        <v>11</v>
      </c>
      <c r="N175" s="130">
        <v>268</v>
      </c>
      <c r="O175" s="130">
        <v>52</v>
      </c>
      <c r="P175" s="130">
        <v>1</v>
      </c>
      <c r="Q175" s="130">
        <v>0</v>
      </c>
      <c r="R175" s="130">
        <v>167</v>
      </c>
      <c r="S175" s="130">
        <v>67</v>
      </c>
      <c r="T175" s="130">
        <v>121</v>
      </c>
      <c r="U175" s="130">
        <v>21</v>
      </c>
      <c r="V175" s="130">
        <v>100</v>
      </c>
      <c r="W175" s="130">
        <v>0</v>
      </c>
      <c r="X175" s="109" t="s">
        <v>163</v>
      </c>
      <c r="Y175" s="109" t="s">
        <v>163</v>
      </c>
      <c r="Z175" s="109" t="s">
        <v>163</v>
      </c>
      <c r="AA175" s="110" t="s">
        <v>163</v>
      </c>
      <c r="AB175" s="252" t="s">
        <v>163</v>
      </c>
    </row>
    <row r="176" spans="1:28" ht="17.25" hidden="1" customHeight="1" outlineLevel="1" thickBot="1" x14ac:dyDescent="0.3">
      <c r="A176" s="394">
        <v>5</v>
      </c>
      <c r="B176" s="397" t="s">
        <v>80</v>
      </c>
      <c r="C176" s="385">
        <v>51</v>
      </c>
      <c r="D176" s="384" t="s">
        <v>81</v>
      </c>
      <c r="E176" s="63" t="s">
        <v>15</v>
      </c>
      <c r="F176" s="132"/>
      <c r="G176" s="329">
        <v>22</v>
      </c>
      <c r="H176" s="329">
        <v>1</v>
      </c>
      <c r="I176" s="329">
        <v>0</v>
      </c>
      <c r="J176" s="276">
        <v>42</v>
      </c>
      <c r="K176" s="214"/>
      <c r="L176" s="185">
        <v>39</v>
      </c>
      <c r="M176" s="186">
        <v>0</v>
      </c>
      <c r="N176" s="19">
        <v>37</v>
      </c>
      <c r="O176" s="154">
        <v>5</v>
      </c>
      <c r="P176" s="93">
        <v>0</v>
      </c>
      <c r="Q176" s="9">
        <v>0</v>
      </c>
      <c r="R176" s="101">
        <v>17</v>
      </c>
      <c r="S176" s="9">
        <v>20</v>
      </c>
      <c r="T176" s="93">
        <v>38</v>
      </c>
      <c r="U176" s="9">
        <v>12</v>
      </c>
      <c r="V176" s="93">
        <v>15</v>
      </c>
      <c r="W176" s="9">
        <v>1</v>
      </c>
      <c r="X176" s="226">
        <v>39</v>
      </c>
      <c r="Y176" s="226">
        <v>12</v>
      </c>
      <c r="Z176" s="290">
        <v>6</v>
      </c>
      <c r="AA176" s="291">
        <v>12</v>
      </c>
      <c r="AB176" s="263">
        <v>11.9</v>
      </c>
    </row>
    <row r="177" spans="1:28" ht="15.95" hidden="1" customHeight="1" outlineLevel="1" thickBot="1" x14ac:dyDescent="0.3">
      <c r="A177" s="395"/>
      <c r="B177" s="398"/>
      <c r="C177" s="363"/>
      <c r="D177" s="354"/>
      <c r="E177" s="31" t="s">
        <v>16</v>
      </c>
      <c r="F177" s="132"/>
      <c r="G177" s="321">
        <v>0</v>
      </c>
      <c r="H177" s="321">
        <v>0</v>
      </c>
      <c r="I177" s="321">
        <v>0</v>
      </c>
      <c r="J177" s="276">
        <v>104</v>
      </c>
      <c r="K177" s="214">
        <v>7</v>
      </c>
      <c r="L177" s="174">
        <v>17</v>
      </c>
      <c r="M177" s="177">
        <v>1</v>
      </c>
      <c r="N177" s="46">
        <v>89</v>
      </c>
      <c r="O177" s="155">
        <v>15</v>
      </c>
      <c r="P177" s="56">
        <v>0</v>
      </c>
      <c r="Q177" s="55">
        <v>0</v>
      </c>
      <c r="R177" s="57">
        <v>62</v>
      </c>
      <c r="S177" s="55">
        <v>57</v>
      </c>
      <c r="T177" s="56">
        <v>80</v>
      </c>
      <c r="U177" s="55">
        <v>28</v>
      </c>
      <c r="V177" s="56">
        <v>47</v>
      </c>
      <c r="W177" s="55">
        <v>4</v>
      </c>
      <c r="X177" s="231">
        <v>37</v>
      </c>
      <c r="Y177" s="232">
        <v>12</v>
      </c>
      <c r="Z177" s="292">
        <v>25</v>
      </c>
      <c r="AA177" s="293">
        <v>200</v>
      </c>
      <c r="AB177" s="264">
        <v>87.7</v>
      </c>
    </row>
    <row r="178" spans="1:28" ht="19.5" hidden="1" customHeight="1" outlineLevel="1" thickBot="1" x14ac:dyDescent="0.3">
      <c r="A178" s="395"/>
      <c r="B178" s="398"/>
      <c r="C178" s="364"/>
      <c r="D178" s="355"/>
      <c r="E178" s="13" t="s">
        <v>17</v>
      </c>
      <c r="F178" s="132">
        <f>SUM(G178:I178)</f>
        <v>23</v>
      </c>
      <c r="G178" s="322">
        <f>SUM(G176:G177)</f>
        <v>22</v>
      </c>
      <c r="H178" s="322">
        <f>SUM(H176:H177)</f>
        <v>1</v>
      </c>
      <c r="I178" s="322">
        <f>SUM(I176:I177)</f>
        <v>0</v>
      </c>
      <c r="J178" s="13">
        <f>IF(SUM(J176:J177)=SUM(N178:O178),SUM(J176:J177))</f>
        <v>146</v>
      </c>
      <c r="K178" s="13">
        <v>7</v>
      </c>
      <c r="L178" s="13">
        <f t="shared" ref="L178:W178" si="57">SUM(L176:L177)</f>
        <v>56</v>
      </c>
      <c r="M178" s="13">
        <f t="shared" si="57"/>
        <v>1</v>
      </c>
      <c r="N178" s="13">
        <f t="shared" si="57"/>
        <v>126</v>
      </c>
      <c r="O178" s="13">
        <f t="shared" si="57"/>
        <v>20</v>
      </c>
      <c r="P178" s="13">
        <f t="shared" si="57"/>
        <v>0</v>
      </c>
      <c r="Q178" s="13">
        <f t="shared" si="57"/>
        <v>0</v>
      </c>
      <c r="R178" s="13">
        <f t="shared" si="57"/>
        <v>79</v>
      </c>
      <c r="S178" s="13">
        <f t="shared" si="57"/>
        <v>77</v>
      </c>
      <c r="T178" s="13">
        <f t="shared" si="57"/>
        <v>118</v>
      </c>
      <c r="U178" s="13">
        <f t="shared" si="57"/>
        <v>40</v>
      </c>
      <c r="V178" s="13">
        <f t="shared" si="57"/>
        <v>62</v>
      </c>
      <c r="W178" s="13">
        <f t="shared" si="57"/>
        <v>5</v>
      </c>
      <c r="X178" s="229" t="s">
        <v>162</v>
      </c>
      <c r="Y178" s="224" t="s">
        <v>162</v>
      </c>
      <c r="Z178" s="13" t="s">
        <v>162</v>
      </c>
      <c r="AA178" s="16" t="s">
        <v>162</v>
      </c>
      <c r="AB178" s="253" t="s">
        <v>162</v>
      </c>
    </row>
    <row r="179" spans="1:28" ht="15.95" hidden="1" customHeight="1" outlineLevel="1" thickBot="1" x14ac:dyDescent="0.3">
      <c r="A179" s="395"/>
      <c r="B179" s="398"/>
      <c r="C179" s="385">
        <v>52</v>
      </c>
      <c r="D179" s="353" t="s">
        <v>82</v>
      </c>
      <c r="E179" s="63" t="s">
        <v>15</v>
      </c>
      <c r="F179" s="132"/>
      <c r="G179" s="329">
        <v>6</v>
      </c>
      <c r="H179" s="329">
        <v>0</v>
      </c>
      <c r="I179" s="329">
        <v>0</v>
      </c>
      <c r="J179" s="276">
        <v>8</v>
      </c>
      <c r="K179" s="214"/>
      <c r="L179" s="185">
        <v>0</v>
      </c>
      <c r="M179" s="186">
        <v>0</v>
      </c>
      <c r="N179" s="19">
        <v>8</v>
      </c>
      <c r="O179" s="154">
        <v>0</v>
      </c>
      <c r="P179" s="93">
        <v>0</v>
      </c>
      <c r="Q179" s="9">
        <v>0</v>
      </c>
      <c r="R179" s="101">
        <v>2</v>
      </c>
      <c r="S179" s="9">
        <v>0</v>
      </c>
      <c r="T179" s="93">
        <v>4</v>
      </c>
      <c r="U179" s="9">
        <v>0</v>
      </c>
      <c r="V179" s="93">
        <v>1</v>
      </c>
      <c r="W179" s="9">
        <v>0</v>
      </c>
      <c r="X179" s="230">
        <v>30</v>
      </c>
      <c r="Y179" s="220">
        <v>11</v>
      </c>
      <c r="Z179" s="52">
        <v>2</v>
      </c>
      <c r="AA179" s="53">
        <v>8</v>
      </c>
      <c r="AB179" s="263">
        <v>7</v>
      </c>
    </row>
    <row r="180" spans="1:28" ht="15.95" hidden="1" customHeight="1" outlineLevel="1" thickBot="1" x14ac:dyDescent="0.3">
      <c r="A180" s="395"/>
      <c r="B180" s="398"/>
      <c r="C180" s="363"/>
      <c r="D180" s="354"/>
      <c r="E180" s="31" t="s">
        <v>16</v>
      </c>
      <c r="F180" s="132"/>
      <c r="G180" s="321">
        <v>0</v>
      </c>
      <c r="H180" s="321">
        <v>0</v>
      </c>
      <c r="I180" s="321">
        <v>0</v>
      </c>
      <c r="J180" s="276">
        <v>92</v>
      </c>
      <c r="K180" s="214">
        <v>3</v>
      </c>
      <c r="L180" s="174">
        <v>37</v>
      </c>
      <c r="M180" s="177">
        <v>0</v>
      </c>
      <c r="N180" s="46">
        <v>83</v>
      </c>
      <c r="O180" s="155">
        <v>9</v>
      </c>
      <c r="P180" s="56">
        <v>0</v>
      </c>
      <c r="Q180" s="55">
        <v>0</v>
      </c>
      <c r="R180" s="57">
        <v>14</v>
      </c>
      <c r="S180" s="55">
        <v>5</v>
      </c>
      <c r="T180" s="56">
        <v>43</v>
      </c>
      <c r="U180" s="55">
        <v>2</v>
      </c>
      <c r="V180" s="56">
        <v>6</v>
      </c>
      <c r="W180" s="55">
        <v>0</v>
      </c>
      <c r="X180" s="231">
        <v>34</v>
      </c>
      <c r="Y180" s="232">
        <v>12</v>
      </c>
      <c r="Z180" s="58">
        <v>5</v>
      </c>
      <c r="AA180" s="59">
        <v>125</v>
      </c>
      <c r="AB180" s="264">
        <v>58</v>
      </c>
    </row>
    <row r="181" spans="1:28" ht="16.5" hidden="1" customHeight="1" outlineLevel="1" thickBot="1" x14ac:dyDescent="0.3">
      <c r="A181" s="395"/>
      <c r="B181" s="398"/>
      <c r="C181" s="364"/>
      <c r="D181" s="355"/>
      <c r="E181" s="13" t="s">
        <v>17</v>
      </c>
      <c r="F181" s="132">
        <f>SUM(G181:I181)</f>
        <v>6</v>
      </c>
      <c r="G181" s="322">
        <f>SUM(G179:G180)</f>
        <v>6</v>
      </c>
      <c r="H181" s="322">
        <f>SUM(H179:H180)</f>
        <v>0</v>
      </c>
      <c r="I181" s="322">
        <f>SUM(I179:I180)</f>
        <v>0</v>
      </c>
      <c r="J181" s="13">
        <f>IF(SUM(J179:J180)=SUM(N181:O181),SUM(J179:J180))</f>
        <v>100</v>
      </c>
      <c r="K181" s="13">
        <v>3</v>
      </c>
      <c r="L181" s="13">
        <f t="shared" ref="L181:W181" si="58">SUM(L179:L180)</f>
        <v>37</v>
      </c>
      <c r="M181" s="13">
        <f t="shared" si="58"/>
        <v>0</v>
      </c>
      <c r="N181" s="13">
        <f t="shared" si="58"/>
        <v>91</v>
      </c>
      <c r="O181" s="13">
        <f t="shared" si="58"/>
        <v>9</v>
      </c>
      <c r="P181" s="13">
        <f t="shared" si="58"/>
        <v>0</v>
      </c>
      <c r="Q181" s="13">
        <f t="shared" si="58"/>
        <v>0</v>
      </c>
      <c r="R181" s="13">
        <f t="shared" si="58"/>
        <v>16</v>
      </c>
      <c r="S181" s="13">
        <f t="shared" si="58"/>
        <v>5</v>
      </c>
      <c r="T181" s="13">
        <f t="shared" si="58"/>
        <v>47</v>
      </c>
      <c r="U181" s="13">
        <f t="shared" si="58"/>
        <v>2</v>
      </c>
      <c r="V181" s="13">
        <f t="shared" si="58"/>
        <v>7</v>
      </c>
      <c r="W181" s="13">
        <f t="shared" si="58"/>
        <v>0</v>
      </c>
      <c r="X181" s="229" t="s">
        <v>162</v>
      </c>
      <c r="Y181" s="224" t="s">
        <v>162</v>
      </c>
      <c r="Z181" s="13" t="s">
        <v>162</v>
      </c>
      <c r="AA181" s="16" t="s">
        <v>162</v>
      </c>
      <c r="AB181" s="253" t="s">
        <v>162</v>
      </c>
    </row>
    <row r="182" spans="1:28" ht="15.95" hidden="1" customHeight="1" outlineLevel="1" thickBot="1" x14ac:dyDescent="0.3">
      <c r="A182" s="395"/>
      <c r="B182" s="398"/>
      <c r="C182" s="385">
        <v>53</v>
      </c>
      <c r="D182" s="353" t="s">
        <v>83</v>
      </c>
      <c r="E182" s="63" t="s">
        <v>15</v>
      </c>
      <c r="F182" s="132"/>
      <c r="G182" s="329">
        <v>0</v>
      </c>
      <c r="H182" s="329">
        <v>0</v>
      </c>
      <c r="I182" s="329">
        <v>0</v>
      </c>
      <c r="J182" s="276">
        <v>0</v>
      </c>
      <c r="K182" s="214"/>
      <c r="L182" s="185">
        <v>0</v>
      </c>
      <c r="M182" s="186">
        <v>0</v>
      </c>
      <c r="N182" s="19">
        <v>0</v>
      </c>
      <c r="O182" s="154">
        <v>0</v>
      </c>
      <c r="P182" s="93">
        <v>0</v>
      </c>
      <c r="Q182" s="9">
        <v>0</v>
      </c>
      <c r="R182" s="101">
        <v>0</v>
      </c>
      <c r="S182" s="9">
        <v>0</v>
      </c>
      <c r="T182" s="93">
        <v>0</v>
      </c>
      <c r="U182" s="9">
        <v>0</v>
      </c>
      <c r="V182" s="93">
        <v>0</v>
      </c>
      <c r="W182" s="9">
        <v>0</v>
      </c>
      <c r="X182" s="239">
        <v>0</v>
      </c>
      <c r="Y182" s="240">
        <v>0</v>
      </c>
      <c r="Z182" s="100">
        <v>0</v>
      </c>
      <c r="AA182" s="117">
        <v>0</v>
      </c>
      <c r="AB182" s="267">
        <v>0</v>
      </c>
    </row>
    <row r="183" spans="1:28" ht="15.95" hidden="1" customHeight="1" outlineLevel="1" thickBot="1" x14ac:dyDescent="0.3">
      <c r="A183" s="395"/>
      <c r="B183" s="398"/>
      <c r="C183" s="363"/>
      <c r="D183" s="354"/>
      <c r="E183" s="31" t="s">
        <v>16</v>
      </c>
      <c r="F183" s="132"/>
      <c r="G183" s="321">
        <v>0</v>
      </c>
      <c r="H183" s="321">
        <v>0</v>
      </c>
      <c r="I183" s="321">
        <v>0</v>
      </c>
      <c r="J183" s="276">
        <v>40</v>
      </c>
      <c r="K183" s="214"/>
      <c r="L183" s="174">
        <v>0</v>
      </c>
      <c r="M183" s="177">
        <v>2</v>
      </c>
      <c r="N183" s="46">
        <v>35</v>
      </c>
      <c r="O183" s="155">
        <v>5</v>
      </c>
      <c r="P183" s="56">
        <v>0</v>
      </c>
      <c r="Q183" s="55">
        <v>0</v>
      </c>
      <c r="R183" s="57">
        <v>9</v>
      </c>
      <c r="S183" s="55">
        <v>4</v>
      </c>
      <c r="T183" s="56">
        <v>36</v>
      </c>
      <c r="U183" s="55">
        <v>2</v>
      </c>
      <c r="V183" s="56">
        <v>4</v>
      </c>
      <c r="W183" s="55">
        <v>5</v>
      </c>
      <c r="X183" s="241">
        <v>33</v>
      </c>
      <c r="Y183" s="242">
        <v>16</v>
      </c>
      <c r="Z183" s="59">
        <v>15</v>
      </c>
      <c r="AA183" s="118">
        <v>175</v>
      </c>
      <c r="AB183" s="264">
        <v>75</v>
      </c>
    </row>
    <row r="184" spans="1:28" ht="15.95" hidden="1" customHeight="1" outlineLevel="1" thickBot="1" x14ac:dyDescent="0.3">
      <c r="A184" s="395"/>
      <c r="B184" s="398"/>
      <c r="C184" s="364"/>
      <c r="D184" s="355"/>
      <c r="E184" s="13" t="s">
        <v>17</v>
      </c>
      <c r="F184" s="132">
        <f>SUM(G184:I184)</f>
        <v>0</v>
      </c>
      <c r="G184" s="322">
        <f>SUM(G182:G183)</f>
        <v>0</v>
      </c>
      <c r="H184" s="322">
        <f>SUM(H182:H183)</f>
        <v>0</v>
      </c>
      <c r="I184" s="322">
        <f>SUM(I182:I183)</f>
        <v>0</v>
      </c>
      <c r="J184" s="13">
        <f>IF(SUM(J182:J183)=SUM(N184:O184),SUM(J182:J183))</f>
        <v>40</v>
      </c>
      <c r="K184" s="13">
        <v>0</v>
      </c>
      <c r="L184" s="13">
        <f t="shared" ref="L184:W184" si="59">SUM(L182:L183)</f>
        <v>0</v>
      </c>
      <c r="M184" s="13">
        <f t="shared" si="59"/>
        <v>2</v>
      </c>
      <c r="N184" s="13">
        <f t="shared" si="59"/>
        <v>35</v>
      </c>
      <c r="O184" s="13">
        <f t="shared" si="59"/>
        <v>5</v>
      </c>
      <c r="P184" s="13">
        <f t="shared" si="59"/>
        <v>0</v>
      </c>
      <c r="Q184" s="13">
        <f t="shared" si="59"/>
        <v>0</v>
      </c>
      <c r="R184" s="13">
        <f t="shared" si="59"/>
        <v>9</v>
      </c>
      <c r="S184" s="13">
        <f t="shared" si="59"/>
        <v>4</v>
      </c>
      <c r="T184" s="13">
        <f t="shared" si="59"/>
        <v>36</v>
      </c>
      <c r="U184" s="13">
        <f t="shared" si="59"/>
        <v>2</v>
      </c>
      <c r="V184" s="13">
        <f t="shared" si="59"/>
        <v>4</v>
      </c>
      <c r="W184" s="13">
        <f t="shared" si="59"/>
        <v>5</v>
      </c>
      <c r="X184" s="229" t="s">
        <v>162</v>
      </c>
      <c r="Y184" s="224" t="s">
        <v>162</v>
      </c>
      <c r="Z184" s="13" t="s">
        <v>162</v>
      </c>
      <c r="AA184" s="16" t="s">
        <v>162</v>
      </c>
      <c r="AB184" s="253" t="s">
        <v>162</v>
      </c>
    </row>
    <row r="185" spans="1:28" ht="15.95" hidden="1" customHeight="1" outlineLevel="1" thickBot="1" x14ac:dyDescent="0.3">
      <c r="A185" s="395"/>
      <c r="B185" s="398"/>
      <c r="C185" s="385">
        <v>54</v>
      </c>
      <c r="D185" s="353" t="s">
        <v>84</v>
      </c>
      <c r="E185" s="63" t="s">
        <v>15</v>
      </c>
      <c r="F185" s="132"/>
      <c r="G185" s="329">
        <v>0</v>
      </c>
      <c r="H185" s="329">
        <v>0</v>
      </c>
      <c r="I185" s="329">
        <v>0</v>
      </c>
      <c r="J185" s="276">
        <v>0</v>
      </c>
      <c r="K185" s="214"/>
      <c r="L185" s="185">
        <v>0</v>
      </c>
      <c r="M185" s="186">
        <v>0</v>
      </c>
      <c r="N185" s="19">
        <v>0</v>
      </c>
      <c r="O185" s="154">
        <v>0</v>
      </c>
      <c r="P185" s="93">
        <v>0</v>
      </c>
      <c r="Q185" s="9">
        <v>0</v>
      </c>
      <c r="R185" s="101">
        <v>0</v>
      </c>
      <c r="S185" s="9">
        <v>0</v>
      </c>
      <c r="T185" s="93">
        <v>0</v>
      </c>
      <c r="U185" s="9">
        <v>0</v>
      </c>
      <c r="V185" s="93">
        <v>0</v>
      </c>
      <c r="W185" s="9">
        <v>0</v>
      </c>
      <c r="X185" s="239">
        <v>0</v>
      </c>
      <c r="Y185" s="240">
        <v>0</v>
      </c>
      <c r="Z185" s="100">
        <v>0</v>
      </c>
      <c r="AA185" s="117">
        <v>0</v>
      </c>
      <c r="AB185" s="267">
        <v>0</v>
      </c>
    </row>
    <row r="186" spans="1:28" ht="15.95" hidden="1" customHeight="1" outlineLevel="1" thickBot="1" x14ac:dyDescent="0.3">
      <c r="A186" s="395"/>
      <c r="B186" s="398"/>
      <c r="C186" s="363"/>
      <c r="D186" s="354"/>
      <c r="E186" s="31" t="s">
        <v>16</v>
      </c>
      <c r="F186" s="132"/>
      <c r="G186" s="321">
        <v>0</v>
      </c>
      <c r="H186" s="321">
        <v>0</v>
      </c>
      <c r="I186" s="321">
        <v>0</v>
      </c>
      <c r="J186" s="276">
        <v>48</v>
      </c>
      <c r="K186" s="214"/>
      <c r="L186" s="174">
        <v>0</v>
      </c>
      <c r="M186" s="177">
        <v>0</v>
      </c>
      <c r="N186" s="46">
        <v>42</v>
      </c>
      <c r="O186" s="155">
        <v>6</v>
      </c>
      <c r="P186" s="56">
        <v>0</v>
      </c>
      <c r="Q186" s="55">
        <v>0</v>
      </c>
      <c r="R186" s="57">
        <v>16</v>
      </c>
      <c r="S186" s="55">
        <v>14</v>
      </c>
      <c r="T186" s="56">
        <v>17</v>
      </c>
      <c r="U186" s="55">
        <v>7</v>
      </c>
      <c r="V186" s="56">
        <v>4</v>
      </c>
      <c r="W186" s="55">
        <v>0</v>
      </c>
      <c r="X186" s="241">
        <v>36.1</v>
      </c>
      <c r="Y186" s="242">
        <v>16.600000000000001</v>
      </c>
      <c r="Z186" s="59">
        <v>10</v>
      </c>
      <c r="AA186" s="118">
        <v>200</v>
      </c>
      <c r="AB186" s="264">
        <v>64.599999999999994</v>
      </c>
    </row>
    <row r="187" spans="1:28" ht="15.95" hidden="1" customHeight="1" outlineLevel="1" thickBot="1" x14ac:dyDescent="0.3">
      <c r="A187" s="395"/>
      <c r="B187" s="398"/>
      <c r="C187" s="364"/>
      <c r="D187" s="354"/>
      <c r="E187" s="13" t="s">
        <v>17</v>
      </c>
      <c r="F187" s="132">
        <f>SUM(G187:I187)</f>
        <v>0</v>
      </c>
      <c r="G187" s="322">
        <f>SUM(G185:G186)</f>
        <v>0</v>
      </c>
      <c r="H187" s="322">
        <f>SUM(H185:H186)</f>
        <v>0</v>
      </c>
      <c r="I187" s="322">
        <f>SUM(I185:I186)</f>
        <v>0</v>
      </c>
      <c r="J187" s="13">
        <f>IF(SUM(J185:J186)=SUM(N187:O187),SUM(J185:J186))</f>
        <v>48</v>
      </c>
      <c r="K187" s="13">
        <v>0</v>
      </c>
      <c r="L187" s="13">
        <f t="shared" ref="L187:W187" si="60">SUM(L185:L186)</f>
        <v>0</v>
      </c>
      <c r="M187" s="13">
        <f t="shared" si="60"/>
        <v>0</v>
      </c>
      <c r="N187" s="13">
        <f t="shared" si="60"/>
        <v>42</v>
      </c>
      <c r="O187" s="13">
        <f t="shared" si="60"/>
        <v>6</v>
      </c>
      <c r="P187" s="13">
        <f t="shared" si="60"/>
        <v>0</v>
      </c>
      <c r="Q187" s="13">
        <f t="shared" si="60"/>
        <v>0</v>
      </c>
      <c r="R187" s="13">
        <f t="shared" si="60"/>
        <v>16</v>
      </c>
      <c r="S187" s="13">
        <f t="shared" si="60"/>
        <v>14</v>
      </c>
      <c r="T187" s="13">
        <f t="shared" si="60"/>
        <v>17</v>
      </c>
      <c r="U187" s="13">
        <f t="shared" si="60"/>
        <v>7</v>
      </c>
      <c r="V187" s="13">
        <f t="shared" si="60"/>
        <v>4</v>
      </c>
      <c r="W187" s="13">
        <f t="shared" si="60"/>
        <v>0</v>
      </c>
      <c r="X187" s="229" t="s">
        <v>162</v>
      </c>
      <c r="Y187" s="224" t="s">
        <v>162</v>
      </c>
      <c r="Z187" s="13" t="s">
        <v>162</v>
      </c>
      <c r="AA187" s="16" t="s">
        <v>162</v>
      </c>
      <c r="AB187" s="253" t="s">
        <v>162</v>
      </c>
    </row>
    <row r="188" spans="1:28" ht="15.95" hidden="1" customHeight="1" outlineLevel="1" thickBot="1" x14ac:dyDescent="0.3">
      <c r="A188" s="395"/>
      <c r="B188" s="398"/>
      <c r="C188" s="385">
        <v>55</v>
      </c>
      <c r="D188" s="353" t="s">
        <v>184</v>
      </c>
      <c r="E188" s="63" t="s">
        <v>15</v>
      </c>
      <c r="F188" s="132"/>
      <c r="G188" s="329">
        <v>0</v>
      </c>
      <c r="H188" s="329">
        <v>0</v>
      </c>
      <c r="I188" s="329">
        <v>0</v>
      </c>
      <c r="J188" s="276">
        <v>0</v>
      </c>
      <c r="K188" s="214"/>
      <c r="L188" s="185">
        <v>0</v>
      </c>
      <c r="M188" s="186">
        <v>0</v>
      </c>
      <c r="N188" s="19">
        <v>0</v>
      </c>
      <c r="O188" s="154">
        <v>0</v>
      </c>
      <c r="P188" s="93">
        <v>0</v>
      </c>
      <c r="Q188" s="9">
        <v>0</v>
      </c>
      <c r="R188" s="101">
        <v>0</v>
      </c>
      <c r="S188" s="9">
        <v>0</v>
      </c>
      <c r="T188" s="93">
        <v>0</v>
      </c>
      <c r="U188" s="9">
        <v>0</v>
      </c>
      <c r="V188" s="93">
        <v>0</v>
      </c>
      <c r="W188" s="9">
        <v>0</v>
      </c>
      <c r="X188" s="239">
        <v>0</v>
      </c>
      <c r="Y188" s="240">
        <v>0</v>
      </c>
      <c r="Z188" s="100">
        <v>0</v>
      </c>
      <c r="AA188" s="117">
        <v>0</v>
      </c>
      <c r="AB188" s="267">
        <v>0</v>
      </c>
    </row>
    <row r="189" spans="1:28" ht="15.95" hidden="1" customHeight="1" outlineLevel="1" thickBot="1" x14ac:dyDescent="0.3">
      <c r="A189" s="395"/>
      <c r="B189" s="398"/>
      <c r="C189" s="363"/>
      <c r="D189" s="354"/>
      <c r="E189" s="31" t="s">
        <v>16</v>
      </c>
      <c r="F189" s="132"/>
      <c r="G189" s="321">
        <v>0</v>
      </c>
      <c r="H189" s="321">
        <v>0</v>
      </c>
      <c r="I189" s="321">
        <v>0</v>
      </c>
      <c r="J189" s="276">
        <v>35</v>
      </c>
      <c r="K189" s="214"/>
      <c r="L189" s="174">
        <v>0</v>
      </c>
      <c r="M189" s="177">
        <v>0</v>
      </c>
      <c r="N189" s="46">
        <v>31</v>
      </c>
      <c r="O189" s="155">
        <v>4</v>
      </c>
      <c r="P189" s="56">
        <v>0</v>
      </c>
      <c r="Q189" s="55">
        <v>0</v>
      </c>
      <c r="R189" s="57">
        <v>13</v>
      </c>
      <c r="S189" s="55">
        <v>0</v>
      </c>
      <c r="T189" s="56">
        <v>31</v>
      </c>
      <c r="U189" s="55">
        <v>1</v>
      </c>
      <c r="V189" s="56">
        <v>12</v>
      </c>
      <c r="W189" s="55">
        <v>0</v>
      </c>
      <c r="X189" s="241">
        <v>36</v>
      </c>
      <c r="Y189" s="242">
        <v>12</v>
      </c>
      <c r="Z189" s="59">
        <v>15</v>
      </c>
      <c r="AA189" s="118">
        <v>120</v>
      </c>
      <c r="AB189" s="264">
        <v>60</v>
      </c>
    </row>
    <row r="190" spans="1:28" ht="15.95" hidden="1" customHeight="1" outlineLevel="1" thickBot="1" x14ac:dyDescent="0.3">
      <c r="A190" s="395"/>
      <c r="B190" s="398"/>
      <c r="C190" s="364"/>
      <c r="D190" s="354"/>
      <c r="E190" s="13" t="s">
        <v>17</v>
      </c>
      <c r="F190" s="132">
        <f>SUM(G190:I190)</f>
        <v>0</v>
      </c>
      <c r="G190" s="322">
        <f>SUM(G188:G189)</f>
        <v>0</v>
      </c>
      <c r="H190" s="322">
        <f>SUM(H188:H189)</f>
        <v>0</v>
      </c>
      <c r="I190" s="322">
        <f>SUM(I188:I189)</f>
        <v>0</v>
      </c>
      <c r="J190" s="13">
        <f>IF(SUM(J188:J189)=SUM(N190:O190),SUM(J188:J189))</f>
        <v>35</v>
      </c>
      <c r="K190" s="13">
        <v>0</v>
      </c>
      <c r="L190" s="13">
        <f t="shared" ref="L190:W190" si="61">SUM(L188:L189)</f>
        <v>0</v>
      </c>
      <c r="M190" s="13">
        <f t="shared" si="61"/>
        <v>0</v>
      </c>
      <c r="N190" s="13">
        <f t="shared" si="61"/>
        <v>31</v>
      </c>
      <c r="O190" s="13">
        <f t="shared" si="61"/>
        <v>4</v>
      </c>
      <c r="P190" s="13">
        <f t="shared" si="61"/>
        <v>0</v>
      </c>
      <c r="Q190" s="13">
        <f t="shared" si="61"/>
        <v>0</v>
      </c>
      <c r="R190" s="13">
        <f t="shared" si="61"/>
        <v>13</v>
      </c>
      <c r="S190" s="13">
        <f t="shared" si="61"/>
        <v>0</v>
      </c>
      <c r="T190" s="13">
        <f t="shared" si="61"/>
        <v>31</v>
      </c>
      <c r="U190" s="13">
        <f t="shared" si="61"/>
        <v>1</v>
      </c>
      <c r="V190" s="13">
        <f t="shared" si="61"/>
        <v>12</v>
      </c>
      <c r="W190" s="13">
        <f t="shared" si="61"/>
        <v>0</v>
      </c>
      <c r="X190" s="229" t="s">
        <v>162</v>
      </c>
      <c r="Y190" s="224" t="s">
        <v>162</v>
      </c>
      <c r="Z190" s="13" t="s">
        <v>162</v>
      </c>
      <c r="AA190" s="16" t="s">
        <v>162</v>
      </c>
      <c r="AB190" s="253" t="s">
        <v>162</v>
      </c>
    </row>
    <row r="191" spans="1:28" ht="15.95" customHeight="1" collapsed="1" thickBot="1" x14ac:dyDescent="0.3">
      <c r="A191" s="395"/>
      <c r="B191" s="398"/>
      <c r="C191" s="356" t="s">
        <v>135</v>
      </c>
      <c r="D191" s="369"/>
      <c r="E191" s="43" t="s">
        <v>15</v>
      </c>
      <c r="F191" s="132">
        <f>SUM(G191:I191)</f>
        <v>29</v>
      </c>
      <c r="G191" s="322">
        <f t="shared" ref="G191:I192" si="62">G188+G185+G182+G179+G176</f>
        <v>28</v>
      </c>
      <c r="H191" s="322">
        <f t="shared" si="62"/>
        <v>1</v>
      </c>
      <c r="I191" s="322">
        <f t="shared" si="62"/>
        <v>0</v>
      </c>
      <c r="J191" s="276">
        <v>50</v>
      </c>
      <c r="K191" s="276">
        <v>0</v>
      </c>
      <c r="L191" s="280">
        <v>39</v>
      </c>
      <c r="M191" s="280">
        <v>0</v>
      </c>
      <c r="N191" s="144">
        <v>45</v>
      </c>
      <c r="O191" s="144">
        <v>5</v>
      </c>
      <c r="P191" s="144">
        <v>0</v>
      </c>
      <c r="Q191" s="144">
        <v>0</v>
      </c>
      <c r="R191" s="57">
        <v>19</v>
      </c>
      <c r="S191" s="144">
        <v>20</v>
      </c>
      <c r="T191" s="144">
        <v>42</v>
      </c>
      <c r="U191" s="144">
        <v>12</v>
      </c>
      <c r="V191" s="144">
        <v>16</v>
      </c>
      <c r="W191" s="144">
        <v>1</v>
      </c>
      <c r="X191" s="238">
        <v>13.8</v>
      </c>
      <c r="Y191" s="238">
        <v>4.5999999999999996</v>
      </c>
      <c r="Z191" s="29">
        <v>1.6</v>
      </c>
      <c r="AA191" s="29">
        <v>4</v>
      </c>
      <c r="AB191" s="238">
        <v>3.78</v>
      </c>
    </row>
    <row r="192" spans="1:28" ht="15.75" customHeight="1" thickBot="1" x14ac:dyDescent="0.3">
      <c r="A192" s="395"/>
      <c r="B192" s="398"/>
      <c r="C192" s="358"/>
      <c r="D192" s="359"/>
      <c r="E192" s="43" t="s">
        <v>16</v>
      </c>
      <c r="F192" s="132">
        <f>SUM(G192:I192)</f>
        <v>0</v>
      </c>
      <c r="G192" s="322">
        <f t="shared" si="62"/>
        <v>0</v>
      </c>
      <c r="H192" s="322">
        <f t="shared" si="62"/>
        <v>0</v>
      </c>
      <c r="I192" s="322">
        <f t="shared" si="62"/>
        <v>0</v>
      </c>
      <c r="J192" s="276">
        <v>319</v>
      </c>
      <c r="K192" s="276">
        <v>10</v>
      </c>
      <c r="L192" s="280">
        <v>54</v>
      </c>
      <c r="M192" s="280">
        <v>3</v>
      </c>
      <c r="N192" s="144">
        <v>280</v>
      </c>
      <c r="O192" s="144">
        <v>39</v>
      </c>
      <c r="P192" s="144">
        <v>0</v>
      </c>
      <c r="Q192" s="144">
        <v>0</v>
      </c>
      <c r="R192" s="57">
        <v>114</v>
      </c>
      <c r="S192" s="144">
        <v>80</v>
      </c>
      <c r="T192" s="144">
        <v>207</v>
      </c>
      <c r="U192" s="144">
        <v>40</v>
      </c>
      <c r="V192" s="144">
        <v>73</v>
      </c>
      <c r="W192" s="144">
        <v>9</v>
      </c>
      <c r="X192" s="238">
        <v>35.22</v>
      </c>
      <c r="Y192" s="238">
        <v>13.719999999999999</v>
      </c>
      <c r="Z192" s="29">
        <v>14</v>
      </c>
      <c r="AA192" s="29">
        <v>164</v>
      </c>
      <c r="AB192" s="238">
        <v>69.06</v>
      </c>
    </row>
    <row r="193" spans="1:28" ht="16.5" customHeight="1" thickBot="1" x14ac:dyDescent="0.3">
      <c r="A193" s="396"/>
      <c r="B193" s="399"/>
      <c r="C193" s="360"/>
      <c r="D193" s="361"/>
      <c r="E193" s="108" t="s">
        <v>17</v>
      </c>
      <c r="F193" s="108">
        <f>SUM(G193:I193)</f>
        <v>29</v>
      </c>
      <c r="G193" s="108">
        <f>SUM(G191:G192)</f>
        <v>28</v>
      </c>
      <c r="H193" s="108">
        <f>SUM(H191:H192)</f>
        <v>1</v>
      </c>
      <c r="I193" s="108">
        <f>SUM(I191:I192)</f>
        <v>0</v>
      </c>
      <c r="J193" s="108">
        <v>369</v>
      </c>
      <c r="K193" s="112">
        <v>10</v>
      </c>
      <c r="L193" s="130">
        <v>93</v>
      </c>
      <c r="M193" s="130">
        <v>3</v>
      </c>
      <c r="N193" s="130">
        <v>325</v>
      </c>
      <c r="O193" s="130">
        <v>44</v>
      </c>
      <c r="P193" s="130">
        <v>0</v>
      </c>
      <c r="Q193" s="130">
        <v>0</v>
      </c>
      <c r="R193" s="130">
        <v>133</v>
      </c>
      <c r="S193" s="130">
        <v>100</v>
      </c>
      <c r="T193" s="130">
        <v>249</v>
      </c>
      <c r="U193" s="130">
        <v>52</v>
      </c>
      <c r="V193" s="130">
        <v>89</v>
      </c>
      <c r="W193" s="130">
        <v>10</v>
      </c>
      <c r="X193" s="109" t="s">
        <v>163</v>
      </c>
      <c r="Y193" s="109" t="s">
        <v>163</v>
      </c>
      <c r="Z193" s="109" t="s">
        <v>163</v>
      </c>
      <c r="AA193" s="110" t="s">
        <v>163</v>
      </c>
      <c r="AB193" s="252" t="s">
        <v>163</v>
      </c>
    </row>
    <row r="194" spans="1:28" ht="15.95" hidden="1" customHeight="1" outlineLevel="1" thickBot="1" x14ac:dyDescent="0.3">
      <c r="A194" s="394">
        <v>6</v>
      </c>
      <c r="B194" s="397" t="s">
        <v>119</v>
      </c>
      <c r="C194" s="362">
        <v>56</v>
      </c>
      <c r="D194" s="384" t="s">
        <v>120</v>
      </c>
      <c r="E194" s="69" t="s">
        <v>15</v>
      </c>
      <c r="F194" s="132"/>
      <c r="G194" s="329"/>
      <c r="H194" s="329"/>
      <c r="I194" s="329"/>
      <c r="J194" s="276">
        <v>11</v>
      </c>
      <c r="K194" s="214"/>
      <c r="L194" s="185"/>
      <c r="M194" s="186"/>
      <c r="N194" s="19">
        <v>9</v>
      </c>
      <c r="O194" s="154">
        <v>2</v>
      </c>
      <c r="P194" s="93"/>
      <c r="Q194" s="9"/>
      <c r="R194" s="101">
        <v>1</v>
      </c>
      <c r="S194" s="9">
        <v>1</v>
      </c>
      <c r="T194" s="93">
        <v>11</v>
      </c>
      <c r="U194" s="9"/>
      <c r="V194" s="93">
        <v>1</v>
      </c>
      <c r="W194" s="9"/>
      <c r="X194" s="230">
        <v>36</v>
      </c>
      <c r="Y194" s="220">
        <v>8</v>
      </c>
      <c r="Z194" s="52">
        <v>2</v>
      </c>
      <c r="AA194" s="53">
        <v>16</v>
      </c>
      <c r="AB194" s="263">
        <v>8</v>
      </c>
    </row>
    <row r="195" spans="1:28" ht="15.95" hidden="1" customHeight="1" outlineLevel="1" thickBot="1" x14ac:dyDescent="0.3">
      <c r="A195" s="395"/>
      <c r="B195" s="398"/>
      <c r="C195" s="363"/>
      <c r="D195" s="354"/>
      <c r="E195" s="31" t="s">
        <v>16</v>
      </c>
      <c r="F195" s="132"/>
      <c r="G195" s="321"/>
      <c r="H195" s="321"/>
      <c r="I195" s="321"/>
      <c r="J195" s="276">
        <v>24</v>
      </c>
      <c r="K195" s="214"/>
      <c r="L195" s="174"/>
      <c r="M195" s="177"/>
      <c r="N195" s="46">
        <v>21</v>
      </c>
      <c r="O195" s="155">
        <v>3</v>
      </c>
      <c r="P195" s="56"/>
      <c r="Q195" s="55"/>
      <c r="R195" s="57">
        <v>1</v>
      </c>
      <c r="S195" s="55">
        <v>3</v>
      </c>
      <c r="T195" s="56">
        <v>24</v>
      </c>
      <c r="U195" s="55"/>
      <c r="V195" s="56">
        <v>2</v>
      </c>
      <c r="W195" s="55"/>
      <c r="X195" s="231">
        <v>37</v>
      </c>
      <c r="Y195" s="232">
        <v>9</v>
      </c>
      <c r="Z195" s="58">
        <v>5</v>
      </c>
      <c r="AA195" s="59">
        <v>150</v>
      </c>
      <c r="AB195" s="264">
        <v>57</v>
      </c>
    </row>
    <row r="196" spans="1:28" ht="18.75" hidden="1" customHeight="1" outlineLevel="1" thickBot="1" x14ac:dyDescent="0.3">
      <c r="A196" s="395"/>
      <c r="B196" s="398"/>
      <c r="C196" s="364"/>
      <c r="D196" s="355"/>
      <c r="E196" s="13" t="s">
        <v>17</v>
      </c>
      <c r="F196" s="132">
        <f>SUM(G196:I196)</f>
        <v>0</v>
      </c>
      <c r="G196" s="322">
        <f>G195+G194</f>
        <v>0</v>
      </c>
      <c r="H196" s="322">
        <f>H195+H194</f>
        <v>0</v>
      </c>
      <c r="I196" s="322">
        <f>I195+I194</f>
        <v>0</v>
      </c>
      <c r="J196" s="13">
        <f>IF(SUM(J194:J195)=SUM(N196:O196),SUM(J194:J195))</f>
        <v>35</v>
      </c>
      <c r="K196" s="13">
        <v>0</v>
      </c>
      <c r="L196" s="13">
        <f t="shared" ref="L196:W196" si="63">SUM(L194:L195)</f>
        <v>0</v>
      </c>
      <c r="M196" s="13">
        <f t="shared" si="63"/>
        <v>0</v>
      </c>
      <c r="N196" s="13">
        <f t="shared" si="63"/>
        <v>30</v>
      </c>
      <c r="O196" s="13">
        <f t="shared" si="63"/>
        <v>5</v>
      </c>
      <c r="P196" s="13">
        <f t="shared" si="63"/>
        <v>0</v>
      </c>
      <c r="Q196" s="13">
        <f t="shared" si="63"/>
        <v>0</v>
      </c>
      <c r="R196" s="13">
        <f t="shared" si="63"/>
        <v>2</v>
      </c>
      <c r="S196" s="13">
        <f t="shared" si="63"/>
        <v>4</v>
      </c>
      <c r="T196" s="13">
        <f t="shared" si="63"/>
        <v>35</v>
      </c>
      <c r="U196" s="13">
        <f t="shared" si="63"/>
        <v>0</v>
      </c>
      <c r="V196" s="13">
        <f t="shared" si="63"/>
        <v>3</v>
      </c>
      <c r="W196" s="13">
        <f t="shared" si="63"/>
        <v>0</v>
      </c>
      <c r="X196" s="229" t="s">
        <v>162</v>
      </c>
      <c r="Y196" s="224" t="s">
        <v>162</v>
      </c>
      <c r="Z196" s="13" t="s">
        <v>162</v>
      </c>
      <c r="AA196" s="16" t="s">
        <v>162</v>
      </c>
      <c r="AB196" s="253" t="s">
        <v>162</v>
      </c>
    </row>
    <row r="197" spans="1:28" ht="18" hidden="1" customHeight="1" outlineLevel="1" thickBot="1" x14ac:dyDescent="0.3">
      <c r="A197" s="395"/>
      <c r="B197" s="398"/>
      <c r="C197" s="362">
        <v>57</v>
      </c>
      <c r="D197" s="350" t="s">
        <v>204</v>
      </c>
      <c r="E197" s="63" t="s">
        <v>15</v>
      </c>
      <c r="F197" s="132"/>
      <c r="G197" s="329"/>
      <c r="H197" s="329"/>
      <c r="I197" s="329"/>
      <c r="J197" s="276"/>
      <c r="K197" s="214"/>
      <c r="L197" s="185"/>
      <c r="M197" s="186"/>
      <c r="N197" s="19"/>
      <c r="O197" s="154"/>
      <c r="P197" s="93"/>
      <c r="Q197" s="9"/>
      <c r="R197" s="101"/>
      <c r="S197" s="9"/>
      <c r="T197" s="93"/>
      <c r="U197" s="9"/>
      <c r="V197" s="93"/>
      <c r="W197" s="9"/>
      <c r="X197" s="230"/>
      <c r="Y197" s="220"/>
      <c r="Z197" s="52"/>
      <c r="AA197" s="53"/>
      <c r="AB197" s="263"/>
    </row>
    <row r="198" spans="1:28" ht="18.75" hidden="1" customHeight="1" outlineLevel="1" thickBot="1" x14ac:dyDescent="0.3">
      <c r="A198" s="395"/>
      <c r="B198" s="398"/>
      <c r="C198" s="363"/>
      <c r="D198" s="423"/>
      <c r="E198" s="31" t="s">
        <v>16</v>
      </c>
      <c r="F198" s="132"/>
      <c r="G198" s="321"/>
      <c r="H198" s="321"/>
      <c r="I198" s="321"/>
      <c r="J198" s="276">
        <v>1</v>
      </c>
      <c r="K198" s="214"/>
      <c r="L198" s="174"/>
      <c r="M198" s="177">
        <v>1</v>
      </c>
      <c r="N198" s="46"/>
      <c r="O198" s="155">
        <v>1</v>
      </c>
      <c r="P198" s="56"/>
      <c r="Q198" s="55"/>
      <c r="R198" s="57"/>
      <c r="S198" s="55"/>
      <c r="T198" s="56"/>
      <c r="U198" s="55"/>
      <c r="V198" s="56"/>
      <c r="W198" s="55"/>
      <c r="X198" s="231">
        <v>56</v>
      </c>
      <c r="Y198" s="232">
        <v>8</v>
      </c>
      <c r="Z198" s="58">
        <v>55</v>
      </c>
      <c r="AA198" s="59">
        <v>55</v>
      </c>
      <c r="AB198" s="264">
        <v>55</v>
      </c>
    </row>
    <row r="199" spans="1:28" ht="18.75" hidden="1" customHeight="1" outlineLevel="1" thickBot="1" x14ac:dyDescent="0.3">
      <c r="A199" s="395"/>
      <c r="B199" s="398"/>
      <c r="C199" s="364"/>
      <c r="D199" s="424"/>
      <c r="E199" s="13" t="s">
        <v>17</v>
      </c>
      <c r="F199" s="132">
        <f>SUM(G199:I199)</f>
        <v>0</v>
      </c>
      <c r="G199" s="322">
        <f>G198+G197</f>
        <v>0</v>
      </c>
      <c r="H199" s="322">
        <f>H198+H197</f>
        <v>0</v>
      </c>
      <c r="I199" s="322">
        <f>I198+I197</f>
        <v>0</v>
      </c>
      <c r="J199" s="13">
        <f>IF(SUM(J197:J198)=SUM(N199:O199),SUM(J197:J198))</f>
        <v>1</v>
      </c>
      <c r="K199" s="13"/>
      <c r="L199" s="13"/>
      <c r="M199" s="13">
        <f t="shared" ref="M199:W199" si="64">SUM(M197:M198)</f>
        <v>1</v>
      </c>
      <c r="N199" s="13">
        <f t="shared" si="64"/>
        <v>0</v>
      </c>
      <c r="O199" s="13">
        <f t="shared" si="64"/>
        <v>1</v>
      </c>
      <c r="P199" s="13">
        <f t="shared" si="64"/>
        <v>0</v>
      </c>
      <c r="Q199" s="13">
        <f t="shared" si="64"/>
        <v>0</v>
      </c>
      <c r="R199" s="13">
        <f t="shared" si="64"/>
        <v>0</v>
      </c>
      <c r="S199" s="13">
        <f t="shared" si="64"/>
        <v>0</v>
      </c>
      <c r="T199" s="13">
        <f t="shared" si="64"/>
        <v>0</v>
      </c>
      <c r="U199" s="13">
        <f t="shared" si="64"/>
        <v>0</v>
      </c>
      <c r="V199" s="13">
        <f t="shared" si="64"/>
        <v>0</v>
      </c>
      <c r="W199" s="13">
        <f t="shared" si="64"/>
        <v>0</v>
      </c>
      <c r="X199" s="229" t="s">
        <v>162</v>
      </c>
      <c r="Y199" s="224" t="s">
        <v>162</v>
      </c>
      <c r="Z199" s="13" t="s">
        <v>162</v>
      </c>
      <c r="AA199" s="16" t="s">
        <v>162</v>
      </c>
      <c r="AB199" s="253" t="s">
        <v>162</v>
      </c>
    </row>
    <row r="200" spans="1:28" ht="15.95" customHeight="1" collapsed="1" thickBot="1" x14ac:dyDescent="0.3">
      <c r="A200" s="395"/>
      <c r="B200" s="405"/>
      <c r="C200" s="356" t="s">
        <v>205</v>
      </c>
      <c r="D200" s="369"/>
      <c r="E200" s="48" t="s">
        <v>15</v>
      </c>
      <c r="F200" s="132">
        <f>SUM(G200:I200)</f>
        <v>0</v>
      </c>
      <c r="G200" s="322">
        <f t="shared" ref="G200:I201" si="65">G197+G194</f>
        <v>0</v>
      </c>
      <c r="H200" s="322">
        <f t="shared" si="65"/>
        <v>0</v>
      </c>
      <c r="I200" s="322">
        <f t="shared" si="65"/>
        <v>0</v>
      </c>
      <c r="J200" s="276">
        <v>11</v>
      </c>
      <c r="K200" s="281">
        <v>0</v>
      </c>
      <c r="L200" s="207">
        <v>0</v>
      </c>
      <c r="M200" s="207">
        <v>0</v>
      </c>
      <c r="N200" s="344">
        <v>9</v>
      </c>
      <c r="O200" s="344">
        <v>2</v>
      </c>
      <c r="P200" s="344">
        <v>0</v>
      </c>
      <c r="Q200" s="344">
        <v>0</v>
      </c>
      <c r="R200" s="57">
        <v>1</v>
      </c>
      <c r="S200" s="344">
        <v>1</v>
      </c>
      <c r="T200" s="344">
        <v>11</v>
      </c>
      <c r="U200" s="344">
        <v>0</v>
      </c>
      <c r="V200" s="344">
        <v>1</v>
      </c>
      <c r="W200" s="344">
        <v>0</v>
      </c>
      <c r="X200" s="238">
        <v>36</v>
      </c>
      <c r="Y200" s="238">
        <v>8</v>
      </c>
      <c r="Z200" s="145">
        <v>2</v>
      </c>
      <c r="AA200" s="145">
        <v>16</v>
      </c>
      <c r="AB200" s="244">
        <v>8</v>
      </c>
    </row>
    <row r="201" spans="1:28" ht="15.75" customHeight="1" thickBot="1" x14ac:dyDescent="0.3">
      <c r="A201" s="395"/>
      <c r="B201" s="405"/>
      <c r="C201" s="358"/>
      <c r="D201" s="359"/>
      <c r="E201" s="40" t="s">
        <v>16</v>
      </c>
      <c r="F201" s="132">
        <f>SUM(G201:I201)</f>
        <v>0</v>
      </c>
      <c r="G201" s="322">
        <f t="shared" si="65"/>
        <v>0</v>
      </c>
      <c r="H201" s="322">
        <f t="shared" si="65"/>
        <v>0</v>
      </c>
      <c r="I201" s="322">
        <f t="shared" si="65"/>
        <v>0</v>
      </c>
      <c r="J201" s="276">
        <v>25</v>
      </c>
      <c r="K201" s="281">
        <v>0</v>
      </c>
      <c r="L201" s="207">
        <v>0</v>
      </c>
      <c r="M201" s="207">
        <v>1</v>
      </c>
      <c r="N201" s="344">
        <v>21</v>
      </c>
      <c r="O201" s="344">
        <v>4</v>
      </c>
      <c r="P201" s="344">
        <v>0</v>
      </c>
      <c r="Q201" s="344">
        <v>0</v>
      </c>
      <c r="R201" s="57">
        <v>1</v>
      </c>
      <c r="S201" s="344">
        <v>3</v>
      </c>
      <c r="T201" s="344">
        <v>24</v>
      </c>
      <c r="U201" s="344">
        <v>0</v>
      </c>
      <c r="V201" s="344">
        <v>2</v>
      </c>
      <c r="W201" s="344">
        <v>0</v>
      </c>
      <c r="X201" s="238">
        <v>46.5</v>
      </c>
      <c r="Y201" s="238">
        <v>8.5</v>
      </c>
      <c r="Z201" s="145">
        <v>30</v>
      </c>
      <c r="AA201" s="145">
        <v>102.5</v>
      </c>
      <c r="AB201" s="244">
        <v>56</v>
      </c>
    </row>
    <row r="202" spans="1:28" ht="15.95" customHeight="1" thickBot="1" x14ac:dyDescent="0.3">
      <c r="A202" s="396"/>
      <c r="B202" s="408"/>
      <c r="C202" s="360"/>
      <c r="D202" s="361"/>
      <c r="E202" s="108" t="s">
        <v>17</v>
      </c>
      <c r="F202" s="108">
        <f>SUM(G202:I202)</f>
        <v>0</v>
      </c>
      <c r="G202" s="108">
        <f>G201+G200</f>
        <v>0</v>
      </c>
      <c r="H202" s="108">
        <f>H201+H200</f>
        <v>0</v>
      </c>
      <c r="I202" s="108">
        <f>I201+I200</f>
        <v>0</v>
      </c>
      <c r="J202" s="108">
        <v>36</v>
      </c>
      <c r="K202" s="112">
        <v>0</v>
      </c>
      <c r="L202" s="130">
        <v>0</v>
      </c>
      <c r="M202" s="130">
        <v>1</v>
      </c>
      <c r="N202" s="130">
        <v>30</v>
      </c>
      <c r="O202" s="130">
        <v>6</v>
      </c>
      <c r="P202" s="130">
        <v>0</v>
      </c>
      <c r="Q202" s="130">
        <v>0</v>
      </c>
      <c r="R202" s="130">
        <v>2</v>
      </c>
      <c r="S202" s="130">
        <v>4</v>
      </c>
      <c r="T202" s="130">
        <v>35</v>
      </c>
      <c r="U202" s="130">
        <v>0</v>
      </c>
      <c r="V202" s="130">
        <v>3</v>
      </c>
      <c r="W202" s="130">
        <v>0</v>
      </c>
      <c r="X202" s="109" t="s">
        <v>163</v>
      </c>
      <c r="Y202" s="109" t="s">
        <v>163</v>
      </c>
      <c r="Z202" s="109" t="s">
        <v>163</v>
      </c>
      <c r="AA202" s="110" t="s">
        <v>163</v>
      </c>
      <c r="AB202" s="252" t="s">
        <v>163</v>
      </c>
    </row>
    <row r="203" spans="1:28" ht="15.95" hidden="1" customHeight="1" outlineLevel="1" thickBot="1" x14ac:dyDescent="0.3">
      <c r="A203" s="394">
        <v>7</v>
      </c>
      <c r="B203" s="397" t="s">
        <v>66</v>
      </c>
      <c r="C203" s="362">
        <v>58</v>
      </c>
      <c r="D203" s="384" t="s">
        <v>67</v>
      </c>
      <c r="E203" s="63" t="s">
        <v>15</v>
      </c>
      <c r="F203" s="132"/>
      <c r="G203" s="329"/>
      <c r="H203" s="329"/>
      <c r="I203" s="329"/>
      <c r="J203" s="276">
        <v>14</v>
      </c>
      <c r="K203" s="214"/>
      <c r="L203" s="185">
        <v>14</v>
      </c>
      <c r="M203" s="186"/>
      <c r="N203" s="19">
        <v>12</v>
      </c>
      <c r="O203" s="154">
        <v>2</v>
      </c>
      <c r="P203" s="93"/>
      <c r="Q203" s="9"/>
      <c r="R203" s="101"/>
      <c r="S203" s="9">
        <v>2</v>
      </c>
      <c r="T203" s="93">
        <v>9</v>
      </c>
      <c r="U203" s="9"/>
      <c r="V203" s="93"/>
      <c r="W203" s="9"/>
      <c r="X203" s="230">
        <v>41.08</v>
      </c>
      <c r="Y203" s="220">
        <v>16.2</v>
      </c>
      <c r="Z203" s="52">
        <v>6</v>
      </c>
      <c r="AA203" s="53">
        <v>22</v>
      </c>
      <c r="AB203" s="263">
        <v>13.29</v>
      </c>
    </row>
    <row r="204" spans="1:28" ht="15.95" hidden="1" customHeight="1" outlineLevel="1" thickBot="1" x14ac:dyDescent="0.3">
      <c r="A204" s="395"/>
      <c r="B204" s="398"/>
      <c r="C204" s="363"/>
      <c r="D204" s="354"/>
      <c r="E204" s="31" t="s">
        <v>16</v>
      </c>
      <c r="F204" s="132"/>
      <c r="G204" s="321"/>
      <c r="H204" s="321"/>
      <c r="I204" s="321"/>
      <c r="J204" s="276">
        <v>106</v>
      </c>
      <c r="K204" s="214">
        <v>46</v>
      </c>
      <c r="L204" s="174"/>
      <c r="M204" s="177">
        <v>29</v>
      </c>
      <c r="N204" s="46">
        <v>86</v>
      </c>
      <c r="O204" s="155">
        <v>20</v>
      </c>
      <c r="P204" s="56"/>
      <c r="Q204" s="55"/>
      <c r="R204" s="57"/>
      <c r="S204" s="55">
        <v>36</v>
      </c>
      <c r="T204" s="56">
        <v>42</v>
      </c>
      <c r="U204" s="55">
        <v>7</v>
      </c>
      <c r="V204" s="56"/>
      <c r="W204" s="55"/>
      <c r="X204" s="231">
        <v>42.02</v>
      </c>
      <c r="Y204" s="232">
        <v>17.600000000000001</v>
      </c>
      <c r="Z204" s="58">
        <v>20</v>
      </c>
      <c r="AA204" s="59">
        <v>210</v>
      </c>
      <c r="AB204" s="264">
        <v>109.05</v>
      </c>
    </row>
    <row r="205" spans="1:28" ht="15.95" hidden="1" customHeight="1" outlineLevel="1" thickBot="1" x14ac:dyDescent="0.3">
      <c r="A205" s="395"/>
      <c r="B205" s="398"/>
      <c r="C205" s="364"/>
      <c r="D205" s="355"/>
      <c r="E205" s="13" t="s">
        <v>17</v>
      </c>
      <c r="F205" s="132">
        <f>SUM(G205:I205)</f>
        <v>0</v>
      </c>
      <c r="G205" s="322">
        <f>G204+G203</f>
        <v>0</v>
      </c>
      <c r="H205" s="322">
        <f>H204+H203</f>
        <v>0</v>
      </c>
      <c r="I205" s="322">
        <f>I204+I203</f>
        <v>0</v>
      </c>
      <c r="J205" s="13">
        <f>IF(SUM(J203:J204)=SUM(N205:O205),SUM(J203:J204))</f>
        <v>120</v>
      </c>
      <c r="K205" s="13">
        <v>46</v>
      </c>
      <c r="L205" s="13">
        <f t="shared" ref="L205:W205" si="66">SUM(L203:L204)</f>
        <v>14</v>
      </c>
      <c r="M205" s="13">
        <f t="shared" si="66"/>
        <v>29</v>
      </c>
      <c r="N205" s="13">
        <f t="shared" si="66"/>
        <v>98</v>
      </c>
      <c r="O205" s="13">
        <f t="shared" si="66"/>
        <v>22</v>
      </c>
      <c r="P205" s="13">
        <f t="shared" si="66"/>
        <v>0</v>
      </c>
      <c r="Q205" s="13">
        <f t="shared" si="66"/>
        <v>0</v>
      </c>
      <c r="R205" s="13">
        <f t="shared" si="66"/>
        <v>0</v>
      </c>
      <c r="S205" s="13">
        <f t="shared" si="66"/>
        <v>38</v>
      </c>
      <c r="T205" s="13">
        <f t="shared" si="66"/>
        <v>51</v>
      </c>
      <c r="U205" s="13">
        <f t="shared" si="66"/>
        <v>7</v>
      </c>
      <c r="V205" s="13">
        <f t="shared" si="66"/>
        <v>0</v>
      </c>
      <c r="W205" s="13">
        <f t="shared" si="66"/>
        <v>0</v>
      </c>
      <c r="X205" s="229" t="s">
        <v>162</v>
      </c>
      <c r="Y205" s="224" t="s">
        <v>162</v>
      </c>
      <c r="Z205" s="13" t="s">
        <v>162</v>
      </c>
      <c r="AA205" s="16" t="s">
        <v>162</v>
      </c>
      <c r="AB205" s="253" t="s">
        <v>162</v>
      </c>
    </row>
    <row r="206" spans="1:28" ht="15.95" hidden="1" customHeight="1" outlineLevel="1" thickBot="1" x14ac:dyDescent="0.3">
      <c r="A206" s="395"/>
      <c r="B206" s="398"/>
      <c r="C206" s="362">
        <v>59</v>
      </c>
      <c r="D206" s="353" t="s">
        <v>68</v>
      </c>
      <c r="E206" s="63" t="s">
        <v>15</v>
      </c>
      <c r="F206" s="132"/>
      <c r="G206" s="329"/>
      <c r="H206" s="329"/>
      <c r="I206" s="329"/>
      <c r="J206" s="276">
        <v>19</v>
      </c>
      <c r="K206" s="214"/>
      <c r="L206" s="185">
        <v>17</v>
      </c>
      <c r="M206" s="186"/>
      <c r="N206" s="19">
        <v>12</v>
      </c>
      <c r="O206" s="154">
        <v>7</v>
      </c>
      <c r="P206" s="93"/>
      <c r="Q206" s="9"/>
      <c r="R206" s="101">
        <v>19</v>
      </c>
      <c r="S206" s="9">
        <v>1</v>
      </c>
      <c r="T206" s="93">
        <v>19</v>
      </c>
      <c r="U206" s="9">
        <v>3</v>
      </c>
      <c r="V206" s="93">
        <v>17</v>
      </c>
      <c r="W206" s="9">
        <v>2</v>
      </c>
      <c r="X206" s="230">
        <v>39</v>
      </c>
      <c r="Y206" s="220">
        <v>18</v>
      </c>
      <c r="Z206" s="52">
        <v>10</v>
      </c>
      <c r="AA206" s="53">
        <v>16</v>
      </c>
      <c r="AB206" s="263">
        <v>14</v>
      </c>
    </row>
    <row r="207" spans="1:28" ht="15.95" hidden="1" customHeight="1" outlineLevel="1" thickBot="1" x14ac:dyDescent="0.3">
      <c r="A207" s="395"/>
      <c r="B207" s="398"/>
      <c r="C207" s="363"/>
      <c r="D207" s="354"/>
      <c r="E207" s="31" t="s">
        <v>16</v>
      </c>
      <c r="F207" s="132"/>
      <c r="G207" s="321"/>
      <c r="H207" s="321"/>
      <c r="I207" s="321"/>
      <c r="J207" s="276">
        <v>48</v>
      </c>
      <c r="K207" s="214">
        <v>28</v>
      </c>
      <c r="L207" s="174"/>
      <c r="M207" s="177">
        <v>8</v>
      </c>
      <c r="N207" s="46">
        <v>31</v>
      </c>
      <c r="O207" s="155">
        <v>17</v>
      </c>
      <c r="P207" s="56"/>
      <c r="Q207" s="55"/>
      <c r="R207" s="57">
        <v>48</v>
      </c>
      <c r="S207" s="55">
        <v>1</v>
      </c>
      <c r="T207" s="56">
        <v>48</v>
      </c>
      <c r="U207" s="55">
        <v>28</v>
      </c>
      <c r="V207" s="56">
        <v>42</v>
      </c>
      <c r="W207" s="55">
        <v>5</v>
      </c>
      <c r="X207" s="231">
        <v>39</v>
      </c>
      <c r="Y207" s="232">
        <v>18</v>
      </c>
      <c r="Z207" s="58">
        <v>30</v>
      </c>
      <c r="AA207" s="59">
        <v>175</v>
      </c>
      <c r="AB207" s="264">
        <v>90</v>
      </c>
    </row>
    <row r="208" spans="1:28" ht="15.95" hidden="1" customHeight="1" outlineLevel="1" thickBot="1" x14ac:dyDescent="0.3">
      <c r="A208" s="395"/>
      <c r="B208" s="398"/>
      <c r="C208" s="364"/>
      <c r="D208" s="355"/>
      <c r="E208" s="13" t="s">
        <v>17</v>
      </c>
      <c r="F208" s="132">
        <f>SUM(G208:I208)</f>
        <v>0</v>
      </c>
      <c r="G208" s="322">
        <f>G207+G206</f>
        <v>0</v>
      </c>
      <c r="H208" s="322">
        <f>H207+H206</f>
        <v>0</v>
      </c>
      <c r="I208" s="322">
        <f>I207+I206</f>
        <v>0</v>
      </c>
      <c r="J208" s="13">
        <f>IF(SUM(J206:J207)=SUM(N208:O208),SUM(J206:J207))</f>
        <v>67</v>
      </c>
      <c r="K208" s="13">
        <v>28</v>
      </c>
      <c r="L208" s="13">
        <f t="shared" ref="L208:W208" si="67">SUM(L206:L207)</f>
        <v>17</v>
      </c>
      <c r="M208" s="13">
        <f t="shared" si="67"/>
        <v>8</v>
      </c>
      <c r="N208" s="13">
        <f t="shared" si="67"/>
        <v>43</v>
      </c>
      <c r="O208" s="13">
        <f t="shared" si="67"/>
        <v>24</v>
      </c>
      <c r="P208" s="13">
        <f t="shared" si="67"/>
        <v>0</v>
      </c>
      <c r="Q208" s="13">
        <f t="shared" si="67"/>
        <v>0</v>
      </c>
      <c r="R208" s="13">
        <f t="shared" si="67"/>
        <v>67</v>
      </c>
      <c r="S208" s="13">
        <f t="shared" si="67"/>
        <v>2</v>
      </c>
      <c r="T208" s="13">
        <f t="shared" si="67"/>
        <v>67</v>
      </c>
      <c r="U208" s="13">
        <f t="shared" si="67"/>
        <v>31</v>
      </c>
      <c r="V208" s="13">
        <f t="shared" si="67"/>
        <v>59</v>
      </c>
      <c r="W208" s="13">
        <f t="shared" si="67"/>
        <v>7</v>
      </c>
      <c r="X208" s="229" t="s">
        <v>162</v>
      </c>
      <c r="Y208" s="224" t="s">
        <v>162</v>
      </c>
      <c r="Z208" s="13" t="s">
        <v>162</v>
      </c>
      <c r="AA208" s="16" t="s">
        <v>162</v>
      </c>
      <c r="AB208" s="253" t="s">
        <v>162</v>
      </c>
    </row>
    <row r="209" spans="1:28" ht="15.95" hidden="1" customHeight="1" outlineLevel="1" thickBot="1" x14ac:dyDescent="0.3">
      <c r="A209" s="395"/>
      <c r="B209" s="398"/>
      <c r="C209" s="362">
        <v>60</v>
      </c>
      <c r="D209" s="353" t="s">
        <v>186</v>
      </c>
      <c r="E209" s="63" t="s">
        <v>15</v>
      </c>
      <c r="F209" s="132"/>
      <c r="G209" s="329"/>
      <c r="H209" s="329"/>
      <c r="I209" s="329"/>
      <c r="J209" s="276">
        <v>13</v>
      </c>
      <c r="K209" s="214">
        <v>5</v>
      </c>
      <c r="L209" s="185">
        <v>6</v>
      </c>
      <c r="M209" s="186"/>
      <c r="N209" s="19">
        <v>12</v>
      </c>
      <c r="O209" s="154">
        <v>1</v>
      </c>
      <c r="P209" s="93"/>
      <c r="Q209" s="9"/>
      <c r="R209" s="101">
        <v>6</v>
      </c>
      <c r="S209" s="9">
        <v>3</v>
      </c>
      <c r="T209" s="93">
        <v>9</v>
      </c>
      <c r="U209" s="9">
        <v>1</v>
      </c>
      <c r="V209" s="93">
        <v>5</v>
      </c>
      <c r="W209" s="9"/>
      <c r="X209" s="239">
        <v>38.9</v>
      </c>
      <c r="Y209" s="240">
        <v>21.3</v>
      </c>
      <c r="Z209" s="100">
        <v>2</v>
      </c>
      <c r="AA209" s="117">
        <v>16</v>
      </c>
      <c r="AB209" s="267">
        <v>8.5</v>
      </c>
    </row>
    <row r="210" spans="1:28" ht="15.95" hidden="1" customHeight="1" outlineLevel="1" thickBot="1" x14ac:dyDescent="0.3">
      <c r="A210" s="395"/>
      <c r="B210" s="398"/>
      <c r="C210" s="363"/>
      <c r="D210" s="354"/>
      <c r="E210" s="31" t="s">
        <v>16</v>
      </c>
      <c r="F210" s="132"/>
      <c r="G210" s="321"/>
      <c r="H210" s="321"/>
      <c r="I210" s="321"/>
      <c r="J210" s="276">
        <v>49</v>
      </c>
      <c r="K210" s="214">
        <v>15</v>
      </c>
      <c r="L210" s="174"/>
      <c r="M210" s="177">
        <v>1</v>
      </c>
      <c r="N210" s="46">
        <v>45</v>
      </c>
      <c r="O210" s="155">
        <v>4</v>
      </c>
      <c r="P210" s="56"/>
      <c r="Q210" s="55"/>
      <c r="R210" s="57">
        <v>19</v>
      </c>
      <c r="S210" s="55">
        <v>5</v>
      </c>
      <c r="T210" s="56">
        <v>41</v>
      </c>
      <c r="U210" s="55">
        <v>2</v>
      </c>
      <c r="V210" s="56">
        <v>11</v>
      </c>
      <c r="W210" s="55"/>
      <c r="X210" s="241">
        <v>42</v>
      </c>
      <c r="Y210" s="242">
        <v>21.1</v>
      </c>
      <c r="Z210" s="59">
        <v>15</v>
      </c>
      <c r="AA210" s="118">
        <v>100</v>
      </c>
      <c r="AB210" s="264">
        <v>52.9</v>
      </c>
    </row>
    <row r="211" spans="1:28" ht="18" hidden="1" customHeight="1" outlineLevel="1" thickBot="1" x14ac:dyDescent="0.3">
      <c r="A211" s="395"/>
      <c r="B211" s="398"/>
      <c r="C211" s="364"/>
      <c r="D211" s="355"/>
      <c r="E211" s="13" t="s">
        <v>17</v>
      </c>
      <c r="F211" s="132">
        <f>SUM(G211:I211)</f>
        <v>0</v>
      </c>
      <c r="G211" s="322">
        <f>G210+G209</f>
        <v>0</v>
      </c>
      <c r="H211" s="322">
        <f>H210+H209</f>
        <v>0</v>
      </c>
      <c r="I211" s="322">
        <f>I210+I209</f>
        <v>0</v>
      </c>
      <c r="J211" s="13">
        <f>IF(SUM(J209:J210)=SUM(N211:O211),SUM(J209:J210))</f>
        <v>62</v>
      </c>
      <c r="K211" s="13">
        <v>20</v>
      </c>
      <c r="L211" s="13">
        <f t="shared" ref="L211:W211" si="68">SUM(L209:L210)</f>
        <v>6</v>
      </c>
      <c r="M211" s="13">
        <f t="shared" si="68"/>
        <v>1</v>
      </c>
      <c r="N211" s="13">
        <f t="shared" si="68"/>
        <v>57</v>
      </c>
      <c r="O211" s="13">
        <f t="shared" si="68"/>
        <v>5</v>
      </c>
      <c r="P211" s="13">
        <f t="shared" si="68"/>
        <v>0</v>
      </c>
      <c r="Q211" s="13">
        <f t="shared" si="68"/>
        <v>0</v>
      </c>
      <c r="R211" s="13">
        <f t="shared" si="68"/>
        <v>25</v>
      </c>
      <c r="S211" s="13">
        <f t="shared" si="68"/>
        <v>8</v>
      </c>
      <c r="T211" s="13">
        <f t="shared" si="68"/>
        <v>50</v>
      </c>
      <c r="U211" s="13">
        <f t="shared" si="68"/>
        <v>3</v>
      </c>
      <c r="V211" s="13">
        <f t="shared" si="68"/>
        <v>16</v>
      </c>
      <c r="W211" s="13">
        <f t="shared" si="68"/>
        <v>0</v>
      </c>
      <c r="X211" s="229" t="s">
        <v>162</v>
      </c>
      <c r="Y211" s="224" t="s">
        <v>162</v>
      </c>
      <c r="Z211" s="13" t="s">
        <v>162</v>
      </c>
      <c r="AA211" s="16" t="s">
        <v>162</v>
      </c>
      <c r="AB211" s="253" t="s">
        <v>162</v>
      </c>
    </row>
    <row r="212" spans="1:28" ht="15.95" hidden="1" customHeight="1" outlineLevel="1" thickBot="1" x14ac:dyDescent="0.3">
      <c r="A212" s="395"/>
      <c r="B212" s="398"/>
      <c r="C212" s="362">
        <v>61</v>
      </c>
      <c r="D212" s="353" t="s">
        <v>69</v>
      </c>
      <c r="E212" s="63" t="s">
        <v>15</v>
      </c>
      <c r="F212" s="132"/>
      <c r="G212" s="329"/>
      <c r="H212" s="329"/>
      <c r="I212" s="329"/>
      <c r="J212" s="276">
        <v>1</v>
      </c>
      <c r="K212" s="214"/>
      <c r="L212" s="185">
        <v>1</v>
      </c>
      <c r="M212" s="186"/>
      <c r="N212" s="19"/>
      <c r="O212" s="154">
        <v>1</v>
      </c>
      <c r="P212" s="93"/>
      <c r="Q212" s="9"/>
      <c r="R212" s="101">
        <v>1</v>
      </c>
      <c r="S212" s="9">
        <v>1</v>
      </c>
      <c r="T212" s="93">
        <v>1</v>
      </c>
      <c r="U212" s="9"/>
      <c r="V212" s="93">
        <v>1</v>
      </c>
      <c r="W212" s="9"/>
      <c r="X212" s="239">
        <v>38</v>
      </c>
      <c r="Y212" s="240">
        <v>11</v>
      </c>
      <c r="Z212" s="100">
        <v>12</v>
      </c>
      <c r="AA212" s="117">
        <v>12</v>
      </c>
      <c r="AB212" s="267">
        <v>12</v>
      </c>
    </row>
    <row r="213" spans="1:28" ht="15.95" hidden="1" customHeight="1" outlineLevel="1" thickBot="1" x14ac:dyDescent="0.3">
      <c r="A213" s="395"/>
      <c r="B213" s="398"/>
      <c r="C213" s="363"/>
      <c r="D213" s="354"/>
      <c r="E213" s="31" t="s">
        <v>16</v>
      </c>
      <c r="F213" s="132"/>
      <c r="G213" s="321"/>
      <c r="H213" s="321"/>
      <c r="I213" s="321"/>
      <c r="J213" s="276">
        <v>55</v>
      </c>
      <c r="K213" s="214">
        <v>8</v>
      </c>
      <c r="L213" s="174"/>
      <c r="M213" s="177">
        <v>3</v>
      </c>
      <c r="N213" s="46">
        <v>43</v>
      </c>
      <c r="O213" s="155">
        <v>12</v>
      </c>
      <c r="P213" s="56"/>
      <c r="Q213" s="55">
        <v>1</v>
      </c>
      <c r="R213" s="57">
        <v>19</v>
      </c>
      <c r="S213" s="55">
        <v>16</v>
      </c>
      <c r="T213" s="56">
        <v>49</v>
      </c>
      <c r="U213" s="55"/>
      <c r="V213" s="56">
        <v>18</v>
      </c>
      <c r="W213" s="55"/>
      <c r="X213" s="241">
        <v>37.200000000000003</v>
      </c>
      <c r="Y213" s="242">
        <v>14</v>
      </c>
      <c r="Z213" s="59">
        <v>20</v>
      </c>
      <c r="AA213" s="118">
        <v>160</v>
      </c>
      <c r="AB213" s="264">
        <v>103.6</v>
      </c>
    </row>
    <row r="214" spans="1:28" ht="15.95" hidden="1" customHeight="1" outlineLevel="1" thickBot="1" x14ac:dyDescent="0.3">
      <c r="A214" s="395"/>
      <c r="B214" s="398"/>
      <c r="C214" s="364"/>
      <c r="D214" s="355"/>
      <c r="E214" s="13" t="s">
        <v>17</v>
      </c>
      <c r="F214" s="132">
        <f>SUM(G214:I214)</f>
        <v>0</v>
      </c>
      <c r="G214" s="322">
        <f>G213+G212</f>
        <v>0</v>
      </c>
      <c r="H214" s="322">
        <f>H213+H212</f>
        <v>0</v>
      </c>
      <c r="I214" s="322">
        <f>I213+I212</f>
        <v>0</v>
      </c>
      <c r="J214" s="13">
        <f>IF(SUM(J212:J213)=SUM(N214:O214),SUM(J212:J213))</f>
        <v>56</v>
      </c>
      <c r="K214" s="13">
        <v>8</v>
      </c>
      <c r="L214" s="13">
        <f t="shared" ref="L214:W214" si="69">SUM(L212:L213)</f>
        <v>1</v>
      </c>
      <c r="M214" s="13">
        <f t="shared" si="69"/>
        <v>3</v>
      </c>
      <c r="N214" s="13">
        <f t="shared" si="69"/>
        <v>43</v>
      </c>
      <c r="O214" s="13">
        <f t="shared" si="69"/>
        <v>13</v>
      </c>
      <c r="P214" s="13">
        <f t="shared" si="69"/>
        <v>0</v>
      </c>
      <c r="Q214" s="13">
        <f t="shared" si="69"/>
        <v>1</v>
      </c>
      <c r="R214" s="13">
        <f t="shared" si="69"/>
        <v>20</v>
      </c>
      <c r="S214" s="13">
        <f t="shared" si="69"/>
        <v>17</v>
      </c>
      <c r="T214" s="13">
        <f t="shared" si="69"/>
        <v>50</v>
      </c>
      <c r="U214" s="13">
        <f t="shared" si="69"/>
        <v>0</v>
      </c>
      <c r="V214" s="13">
        <f t="shared" si="69"/>
        <v>19</v>
      </c>
      <c r="W214" s="13">
        <f t="shared" si="69"/>
        <v>0</v>
      </c>
      <c r="X214" s="229" t="s">
        <v>162</v>
      </c>
      <c r="Y214" s="224" t="s">
        <v>162</v>
      </c>
      <c r="Z214" s="13" t="s">
        <v>162</v>
      </c>
      <c r="AA214" s="16" t="s">
        <v>162</v>
      </c>
      <c r="AB214" s="253" t="s">
        <v>162</v>
      </c>
    </row>
    <row r="215" spans="1:28" ht="15.95" hidden="1" customHeight="1" outlineLevel="1" thickBot="1" x14ac:dyDescent="0.3">
      <c r="A215" s="395"/>
      <c r="B215" s="398"/>
      <c r="C215" s="362">
        <v>62</v>
      </c>
      <c r="D215" s="353" t="s">
        <v>70</v>
      </c>
      <c r="E215" s="63" t="s">
        <v>15</v>
      </c>
      <c r="F215" s="132"/>
      <c r="G215" s="329"/>
      <c r="H215" s="329"/>
      <c r="I215" s="329"/>
      <c r="J215" s="276"/>
      <c r="K215" s="214"/>
      <c r="L215" s="185"/>
      <c r="M215" s="186"/>
      <c r="N215" s="19"/>
      <c r="O215" s="154"/>
      <c r="P215" s="93"/>
      <c r="Q215" s="9"/>
      <c r="R215" s="101"/>
      <c r="S215" s="9"/>
      <c r="T215" s="93"/>
      <c r="U215" s="9"/>
      <c r="V215" s="93"/>
      <c r="W215" s="9"/>
      <c r="X215" s="239"/>
      <c r="Y215" s="240"/>
      <c r="Z215" s="100"/>
      <c r="AA215" s="117"/>
      <c r="AB215" s="267"/>
    </row>
    <row r="216" spans="1:28" ht="15.95" hidden="1" customHeight="1" outlineLevel="1" thickBot="1" x14ac:dyDescent="0.3">
      <c r="A216" s="395"/>
      <c r="B216" s="398"/>
      <c r="C216" s="363"/>
      <c r="D216" s="354"/>
      <c r="E216" s="31" t="s">
        <v>16</v>
      </c>
      <c r="F216" s="132"/>
      <c r="G216" s="321"/>
      <c r="H216" s="321"/>
      <c r="I216" s="321"/>
      <c r="J216" s="276">
        <v>20</v>
      </c>
      <c r="K216" s="214"/>
      <c r="L216" s="174"/>
      <c r="M216" s="177">
        <v>3</v>
      </c>
      <c r="N216" s="46">
        <v>17</v>
      </c>
      <c r="O216" s="155">
        <v>3</v>
      </c>
      <c r="P216" s="56"/>
      <c r="Q216" s="55"/>
      <c r="R216" s="57">
        <v>7</v>
      </c>
      <c r="S216" s="55"/>
      <c r="T216" s="56">
        <v>14</v>
      </c>
      <c r="U216" s="55">
        <v>20</v>
      </c>
      <c r="V216" s="56">
        <v>7</v>
      </c>
      <c r="W216" s="55"/>
      <c r="X216" s="241">
        <v>38.6</v>
      </c>
      <c r="Y216" s="242">
        <v>19.5</v>
      </c>
      <c r="Z216" s="59">
        <v>35</v>
      </c>
      <c r="AA216" s="118">
        <v>135</v>
      </c>
      <c r="AB216" s="264">
        <v>76.8</v>
      </c>
    </row>
    <row r="217" spans="1:28" ht="15.95" hidden="1" customHeight="1" outlineLevel="1" thickBot="1" x14ac:dyDescent="0.3">
      <c r="A217" s="395"/>
      <c r="B217" s="398"/>
      <c r="C217" s="364"/>
      <c r="D217" s="355"/>
      <c r="E217" s="13" t="s">
        <v>17</v>
      </c>
      <c r="F217" s="132">
        <f t="shared" ref="F217:F223" si="70">SUM(G217:I217)</f>
        <v>0</v>
      </c>
      <c r="G217" s="322">
        <f>G216+G215</f>
        <v>0</v>
      </c>
      <c r="H217" s="322">
        <f>H216+H215</f>
        <v>0</v>
      </c>
      <c r="I217" s="322">
        <f>I216+I215</f>
        <v>0</v>
      </c>
      <c r="J217" s="13">
        <f>IF(SUM(J215:J216)=SUM(N217:O217),SUM(J215:J216))</f>
        <v>20</v>
      </c>
      <c r="K217" s="13">
        <v>0</v>
      </c>
      <c r="L217" s="13">
        <f t="shared" ref="L217:W217" si="71">SUM(L215:L216)</f>
        <v>0</v>
      </c>
      <c r="M217" s="13">
        <f t="shared" si="71"/>
        <v>3</v>
      </c>
      <c r="N217" s="13">
        <f t="shared" si="71"/>
        <v>17</v>
      </c>
      <c r="O217" s="13">
        <f t="shared" si="71"/>
        <v>3</v>
      </c>
      <c r="P217" s="13">
        <f t="shared" si="71"/>
        <v>0</v>
      </c>
      <c r="Q217" s="13">
        <f t="shared" si="71"/>
        <v>0</v>
      </c>
      <c r="R217" s="13">
        <f t="shared" si="71"/>
        <v>7</v>
      </c>
      <c r="S217" s="13">
        <f t="shared" si="71"/>
        <v>0</v>
      </c>
      <c r="T217" s="13">
        <f t="shared" si="71"/>
        <v>14</v>
      </c>
      <c r="U217" s="13">
        <f t="shared" si="71"/>
        <v>20</v>
      </c>
      <c r="V217" s="13">
        <f t="shared" si="71"/>
        <v>7</v>
      </c>
      <c r="W217" s="13">
        <f t="shared" si="71"/>
        <v>0</v>
      </c>
      <c r="X217" s="229" t="s">
        <v>162</v>
      </c>
      <c r="Y217" s="224" t="s">
        <v>162</v>
      </c>
      <c r="Z217" s="13" t="s">
        <v>162</v>
      </c>
      <c r="AA217" s="16" t="s">
        <v>162</v>
      </c>
      <c r="AB217" s="253" t="s">
        <v>162</v>
      </c>
    </row>
    <row r="218" spans="1:28" ht="15.95" hidden="1" customHeight="1" outlineLevel="1" thickBot="1" x14ac:dyDescent="0.3">
      <c r="A218" s="395"/>
      <c r="B218" s="398"/>
      <c r="C218" s="414"/>
      <c r="D218" s="414" t="s">
        <v>179</v>
      </c>
      <c r="E218" s="8" t="s">
        <v>15</v>
      </c>
      <c r="F218" s="132">
        <f t="shared" si="70"/>
        <v>0</v>
      </c>
      <c r="G218" s="329"/>
      <c r="H218" s="329"/>
      <c r="I218" s="329"/>
      <c r="J218" s="276"/>
      <c r="K218" s="214"/>
      <c r="L218" s="185"/>
      <c r="M218" s="186"/>
      <c r="N218" s="19"/>
      <c r="O218" s="154"/>
      <c r="P218" s="93"/>
      <c r="Q218" s="9"/>
      <c r="R218" s="101"/>
      <c r="S218" s="9"/>
      <c r="T218" s="93"/>
      <c r="U218" s="9"/>
      <c r="V218" s="93"/>
      <c r="W218" s="9"/>
      <c r="X218" s="239"/>
      <c r="Y218" s="240"/>
      <c r="Z218" s="100"/>
      <c r="AA218" s="117"/>
      <c r="AB218" s="267"/>
    </row>
    <row r="219" spans="1:28" ht="15.95" hidden="1" customHeight="1" outlineLevel="1" thickBot="1" x14ac:dyDescent="0.3">
      <c r="A219" s="395"/>
      <c r="B219" s="398"/>
      <c r="C219" s="415"/>
      <c r="D219" s="415"/>
      <c r="E219" s="11" t="s">
        <v>16</v>
      </c>
      <c r="F219" s="132">
        <f t="shared" si="70"/>
        <v>0</v>
      </c>
      <c r="G219" s="321"/>
      <c r="H219" s="321"/>
      <c r="I219" s="321"/>
      <c r="J219" s="276"/>
      <c r="K219" s="214"/>
      <c r="L219" s="174"/>
      <c r="M219" s="177"/>
      <c r="N219" s="46"/>
      <c r="O219" s="155"/>
      <c r="P219" s="56"/>
      <c r="Q219" s="55"/>
      <c r="R219" s="57"/>
      <c r="S219" s="55"/>
      <c r="T219" s="56"/>
      <c r="U219" s="55"/>
      <c r="V219" s="56"/>
      <c r="W219" s="55"/>
      <c r="X219" s="241"/>
      <c r="Y219" s="242"/>
      <c r="Z219" s="59"/>
      <c r="AA219" s="118"/>
      <c r="AB219" s="264"/>
    </row>
    <row r="220" spans="1:28" ht="15.95" hidden="1" customHeight="1" outlineLevel="1" thickBot="1" x14ac:dyDescent="0.3">
      <c r="A220" s="395"/>
      <c r="B220" s="398"/>
      <c r="C220" s="416"/>
      <c r="D220" s="416"/>
      <c r="E220" s="13" t="s">
        <v>17</v>
      </c>
      <c r="F220" s="132">
        <f t="shared" si="70"/>
        <v>0</v>
      </c>
      <c r="G220" s="322">
        <f>G219+G218</f>
        <v>0</v>
      </c>
      <c r="H220" s="322">
        <f>H219+H218</f>
        <v>0</v>
      </c>
      <c r="I220" s="322">
        <f>I219+I218</f>
        <v>0</v>
      </c>
      <c r="J220" s="13">
        <f>IF(SUM(J218:J219)=SUM(N220:O220),SUM(J218:J219))</f>
        <v>0</v>
      </c>
      <c r="K220" s="13">
        <v>0</v>
      </c>
      <c r="L220" s="13">
        <f t="shared" ref="L220:W220" si="72">SUM(L218:L219)</f>
        <v>0</v>
      </c>
      <c r="M220" s="13">
        <f t="shared" si="72"/>
        <v>0</v>
      </c>
      <c r="N220" s="13">
        <f t="shared" si="72"/>
        <v>0</v>
      </c>
      <c r="O220" s="13">
        <f t="shared" si="72"/>
        <v>0</v>
      </c>
      <c r="P220" s="13">
        <f t="shared" si="72"/>
        <v>0</v>
      </c>
      <c r="Q220" s="13">
        <f t="shared" si="72"/>
        <v>0</v>
      </c>
      <c r="R220" s="13">
        <f t="shared" si="72"/>
        <v>0</v>
      </c>
      <c r="S220" s="13">
        <f t="shared" si="72"/>
        <v>0</v>
      </c>
      <c r="T220" s="13">
        <f t="shared" si="72"/>
        <v>0</v>
      </c>
      <c r="U220" s="13">
        <f t="shared" si="72"/>
        <v>0</v>
      </c>
      <c r="V220" s="13">
        <f t="shared" si="72"/>
        <v>0</v>
      </c>
      <c r="W220" s="13">
        <f t="shared" si="72"/>
        <v>0</v>
      </c>
      <c r="X220" s="229" t="s">
        <v>162</v>
      </c>
      <c r="Y220" s="224" t="s">
        <v>162</v>
      </c>
      <c r="Z220" s="13" t="s">
        <v>162</v>
      </c>
      <c r="AA220" s="16" t="s">
        <v>162</v>
      </c>
      <c r="AB220" s="253" t="s">
        <v>162</v>
      </c>
    </row>
    <row r="221" spans="1:28" ht="18.75" customHeight="1" collapsed="1" thickBot="1" x14ac:dyDescent="0.3">
      <c r="A221" s="395"/>
      <c r="B221" s="398"/>
      <c r="C221" s="370" t="s">
        <v>136</v>
      </c>
      <c r="D221" s="371"/>
      <c r="E221" s="48" t="s">
        <v>15</v>
      </c>
      <c r="F221" s="132">
        <f t="shared" si="70"/>
        <v>0</v>
      </c>
      <c r="G221" s="335">
        <f t="shared" ref="G221:I222" si="73">G218+G215+G212+G209+G206+G203</f>
        <v>0</v>
      </c>
      <c r="H221" s="335">
        <f t="shared" si="73"/>
        <v>0</v>
      </c>
      <c r="I221" s="335">
        <f t="shared" si="73"/>
        <v>0</v>
      </c>
      <c r="J221" s="276">
        <v>47</v>
      </c>
      <c r="K221" s="281">
        <v>5</v>
      </c>
      <c r="L221" s="287">
        <v>38</v>
      </c>
      <c r="M221" s="188">
        <v>0</v>
      </c>
      <c r="N221" s="209">
        <v>36</v>
      </c>
      <c r="O221" s="209">
        <v>11</v>
      </c>
      <c r="P221" s="146">
        <v>0</v>
      </c>
      <c r="Q221" s="146">
        <v>0</v>
      </c>
      <c r="R221" s="134">
        <v>26</v>
      </c>
      <c r="S221" s="146">
        <v>7</v>
      </c>
      <c r="T221" s="146">
        <v>38</v>
      </c>
      <c r="U221" s="146">
        <v>4</v>
      </c>
      <c r="V221" s="146">
        <v>23</v>
      </c>
      <c r="W221" s="146">
        <v>2</v>
      </c>
      <c r="X221" s="238">
        <v>39.245000000000005</v>
      </c>
      <c r="Y221" s="238">
        <v>16.625</v>
      </c>
      <c r="Z221" s="147">
        <v>7.5</v>
      </c>
      <c r="AA221" s="147">
        <v>16.5</v>
      </c>
      <c r="AB221" s="245">
        <v>11.9475</v>
      </c>
    </row>
    <row r="222" spans="1:28" ht="18.75" customHeight="1" thickBot="1" x14ac:dyDescent="0.3">
      <c r="A222" s="395"/>
      <c r="B222" s="398"/>
      <c r="C222" s="372"/>
      <c r="D222" s="373"/>
      <c r="E222" s="40" t="s">
        <v>16</v>
      </c>
      <c r="F222" s="132">
        <f t="shared" si="70"/>
        <v>0</v>
      </c>
      <c r="G222" s="335">
        <f t="shared" si="73"/>
        <v>0</v>
      </c>
      <c r="H222" s="335">
        <f t="shared" si="73"/>
        <v>0</v>
      </c>
      <c r="I222" s="335">
        <f t="shared" si="73"/>
        <v>0</v>
      </c>
      <c r="J222" s="276">
        <v>278</v>
      </c>
      <c r="K222" s="281">
        <v>97</v>
      </c>
      <c r="L222" s="287">
        <v>0</v>
      </c>
      <c r="M222" s="188">
        <v>44</v>
      </c>
      <c r="N222" s="209">
        <v>222</v>
      </c>
      <c r="O222" s="209">
        <v>56</v>
      </c>
      <c r="P222" s="146">
        <v>0</v>
      </c>
      <c r="Q222" s="146">
        <v>1</v>
      </c>
      <c r="R222" s="134">
        <v>93</v>
      </c>
      <c r="S222" s="146">
        <v>58</v>
      </c>
      <c r="T222" s="146">
        <v>194</v>
      </c>
      <c r="U222" s="146">
        <v>57</v>
      </c>
      <c r="V222" s="146">
        <v>78</v>
      </c>
      <c r="W222" s="146">
        <v>5</v>
      </c>
      <c r="X222" s="238">
        <v>39.764000000000003</v>
      </c>
      <c r="Y222" s="238">
        <v>18.04</v>
      </c>
      <c r="Z222" s="147">
        <v>24</v>
      </c>
      <c r="AA222" s="147">
        <v>156</v>
      </c>
      <c r="AB222" s="245">
        <v>86.47</v>
      </c>
    </row>
    <row r="223" spans="1:28" ht="15.95" customHeight="1" thickBot="1" x14ac:dyDescent="0.3">
      <c r="A223" s="396"/>
      <c r="B223" s="399"/>
      <c r="C223" s="374"/>
      <c r="D223" s="375"/>
      <c r="E223" s="108" t="s">
        <v>17</v>
      </c>
      <c r="F223" s="108">
        <f t="shared" si="70"/>
        <v>0</v>
      </c>
      <c r="G223" s="108">
        <f>G222+G221</f>
        <v>0</v>
      </c>
      <c r="H223" s="108">
        <f>H222+H221</f>
        <v>0</v>
      </c>
      <c r="I223" s="108">
        <f>I222+I221</f>
        <v>0</v>
      </c>
      <c r="J223" s="108">
        <v>325</v>
      </c>
      <c r="K223" s="112">
        <v>102</v>
      </c>
      <c r="L223" s="130">
        <v>38</v>
      </c>
      <c r="M223" s="130">
        <v>44</v>
      </c>
      <c r="N223" s="130">
        <v>258</v>
      </c>
      <c r="O223" s="130">
        <v>67</v>
      </c>
      <c r="P223" s="130">
        <v>0</v>
      </c>
      <c r="Q223" s="130">
        <v>1</v>
      </c>
      <c r="R223" s="130">
        <v>119</v>
      </c>
      <c r="S223" s="130">
        <v>65</v>
      </c>
      <c r="T223" s="130">
        <v>232</v>
      </c>
      <c r="U223" s="130">
        <v>61</v>
      </c>
      <c r="V223" s="130">
        <v>101</v>
      </c>
      <c r="W223" s="130">
        <v>7</v>
      </c>
      <c r="X223" s="109" t="s">
        <v>163</v>
      </c>
      <c r="Y223" s="109" t="s">
        <v>163</v>
      </c>
      <c r="Z223" s="109" t="s">
        <v>163</v>
      </c>
      <c r="AA223" s="110" t="s">
        <v>163</v>
      </c>
      <c r="AB223" s="252" t="s">
        <v>163</v>
      </c>
    </row>
    <row r="224" spans="1:28" ht="15.95" hidden="1" customHeight="1" outlineLevel="1" thickBot="1" x14ac:dyDescent="0.3">
      <c r="A224" s="394">
        <v>8</v>
      </c>
      <c r="B224" s="397" t="s">
        <v>71</v>
      </c>
      <c r="C224" s="362">
        <v>63</v>
      </c>
      <c r="D224" s="384" t="s">
        <v>72</v>
      </c>
      <c r="E224" s="63" t="s">
        <v>15</v>
      </c>
      <c r="F224" s="132"/>
      <c r="G224" s="329"/>
      <c r="H224" s="329"/>
      <c r="I224" s="329"/>
      <c r="J224" s="276">
        <v>36</v>
      </c>
      <c r="K224" s="214">
        <v>22</v>
      </c>
      <c r="L224" s="185">
        <v>11</v>
      </c>
      <c r="M224" s="186"/>
      <c r="N224" s="19">
        <v>31</v>
      </c>
      <c r="O224" s="154">
        <v>5</v>
      </c>
      <c r="P224" s="93"/>
      <c r="Q224" s="160"/>
      <c r="R224" s="158">
        <v>8</v>
      </c>
      <c r="S224" s="150">
        <v>8</v>
      </c>
      <c r="T224" s="9">
        <v>11</v>
      </c>
      <c r="U224" s="93">
        <v>4</v>
      </c>
      <c r="V224" s="160">
        <v>7</v>
      </c>
      <c r="W224" s="93"/>
      <c r="X224" s="230">
        <v>41.1</v>
      </c>
      <c r="Y224" s="220">
        <v>19.399999999999999</v>
      </c>
      <c r="Z224" s="52">
        <v>2</v>
      </c>
      <c r="AA224" s="53">
        <v>22</v>
      </c>
      <c r="AB224" s="263">
        <v>8.1</v>
      </c>
    </row>
    <row r="225" spans="1:28" ht="19.5" hidden="1" customHeight="1" outlineLevel="1" thickBot="1" x14ac:dyDescent="0.3">
      <c r="A225" s="395"/>
      <c r="B225" s="398"/>
      <c r="C225" s="363"/>
      <c r="D225" s="354"/>
      <c r="E225" s="31" t="s">
        <v>16</v>
      </c>
      <c r="F225" s="132"/>
      <c r="G225" s="321"/>
      <c r="H225" s="321"/>
      <c r="I225" s="321"/>
      <c r="J225" s="276">
        <v>106</v>
      </c>
      <c r="K225" s="214">
        <v>55</v>
      </c>
      <c r="L225" s="174">
        <v>10</v>
      </c>
      <c r="M225" s="177">
        <v>2</v>
      </c>
      <c r="N225" s="46">
        <v>89</v>
      </c>
      <c r="O225" s="155">
        <v>17</v>
      </c>
      <c r="P225" s="56"/>
      <c r="Q225" s="161"/>
      <c r="R225" s="159">
        <v>19</v>
      </c>
      <c r="S225" s="151">
        <v>25</v>
      </c>
      <c r="T225" s="161">
        <v>47</v>
      </c>
      <c r="U225" s="56">
        <v>15</v>
      </c>
      <c r="V225" s="161">
        <v>10</v>
      </c>
      <c r="W225" s="56"/>
      <c r="X225" s="231">
        <v>37.200000000000003</v>
      </c>
      <c r="Y225" s="232">
        <v>16.2</v>
      </c>
      <c r="Z225" s="58">
        <v>5</v>
      </c>
      <c r="AA225" s="59">
        <v>175</v>
      </c>
      <c r="AB225" s="264">
        <v>79.3</v>
      </c>
    </row>
    <row r="226" spans="1:28" ht="15.95" hidden="1" customHeight="1" outlineLevel="1" thickBot="1" x14ac:dyDescent="0.3">
      <c r="A226" s="395"/>
      <c r="B226" s="398"/>
      <c r="C226" s="364"/>
      <c r="D226" s="355"/>
      <c r="E226" s="13" t="s">
        <v>17</v>
      </c>
      <c r="F226" s="132">
        <f>SUM(G226:I226)</f>
        <v>0</v>
      </c>
      <c r="G226" s="322">
        <f>G225+G224</f>
        <v>0</v>
      </c>
      <c r="H226" s="322">
        <f>H225+H224</f>
        <v>0</v>
      </c>
      <c r="I226" s="322">
        <f>I225+I224</f>
        <v>0</v>
      </c>
      <c r="J226" s="13">
        <f>IF(SUM(J224:J225)=SUM(N226:O226),SUM(J224:J225))</f>
        <v>142</v>
      </c>
      <c r="K226" s="13">
        <v>77</v>
      </c>
      <c r="L226" s="13">
        <f t="shared" ref="L226:W226" si="74">SUM(L224:L225)</f>
        <v>21</v>
      </c>
      <c r="M226" s="13">
        <f t="shared" si="74"/>
        <v>2</v>
      </c>
      <c r="N226" s="13">
        <f t="shared" si="74"/>
        <v>120</v>
      </c>
      <c r="O226" s="13">
        <f t="shared" si="74"/>
        <v>22</v>
      </c>
      <c r="P226" s="13">
        <f t="shared" si="74"/>
        <v>0</v>
      </c>
      <c r="Q226" s="13">
        <f t="shared" si="74"/>
        <v>0</v>
      </c>
      <c r="R226" s="13">
        <f t="shared" si="74"/>
        <v>27</v>
      </c>
      <c r="S226" s="13">
        <f t="shared" si="74"/>
        <v>33</v>
      </c>
      <c r="T226" s="13">
        <f t="shared" si="74"/>
        <v>58</v>
      </c>
      <c r="U226" s="13">
        <f t="shared" si="74"/>
        <v>19</v>
      </c>
      <c r="V226" s="13">
        <f t="shared" si="74"/>
        <v>17</v>
      </c>
      <c r="W226" s="13">
        <f t="shared" si="74"/>
        <v>0</v>
      </c>
      <c r="X226" s="229" t="s">
        <v>162</v>
      </c>
      <c r="Y226" s="224" t="s">
        <v>162</v>
      </c>
      <c r="Z226" s="13" t="s">
        <v>162</v>
      </c>
      <c r="AA226" s="16" t="s">
        <v>162</v>
      </c>
      <c r="AB226" s="253" t="s">
        <v>162</v>
      </c>
    </row>
    <row r="227" spans="1:28" ht="15.95" hidden="1" customHeight="1" outlineLevel="1" thickBot="1" x14ac:dyDescent="0.3">
      <c r="A227" s="395"/>
      <c r="B227" s="398"/>
      <c r="C227" s="362">
        <v>64</v>
      </c>
      <c r="D227" s="353" t="s">
        <v>169</v>
      </c>
      <c r="E227" s="63" t="s">
        <v>15</v>
      </c>
      <c r="F227" s="132"/>
      <c r="G227" s="329"/>
      <c r="H227" s="329"/>
      <c r="I227" s="329"/>
      <c r="J227" s="276">
        <v>9</v>
      </c>
      <c r="K227" s="214"/>
      <c r="L227" s="185">
        <v>9</v>
      </c>
      <c r="M227" s="186"/>
      <c r="N227" s="19">
        <v>6</v>
      </c>
      <c r="O227" s="154">
        <v>3</v>
      </c>
      <c r="P227" s="93"/>
      <c r="Q227" s="9"/>
      <c r="R227" s="158">
        <v>9</v>
      </c>
      <c r="S227" s="150">
        <v>9</v>
      </c>
      <c r="T227" s="9">
        <v>9</v>
      </c>
      <c r="U227" s="93"/>
      <c r="V227" s="9">
        <v>9</v>
      </c>
      <c r="W227" s="93"/>
      <c r="X227" s="230">
        <v>37.6</v>
      </c>
      <c r="Y227" s="220">
        <v>12.2</v>
      </c>
      <c r="Z227" s="52">
        <v>12</v>
      </c>
      <c r="AA227" s="53">
        <v>24</v>
      </c>
      <c r="AB227" s="263">
        <v>11.8</v>
      </c>
    </row>
    <row r="228" spans="1:28" ht="15.95" hidden="1" customHeight="1" outlineLevel="1" thickBot="1" x14ac:dyDescent="0.3">
      <c r="A228" s="395"/>
      <c r="B228" s="398"/>
      <c r="C228" s="363"/>
      <c r="D228" s="354"/>
      <c r="E228" s="31" t="s">
        <v>16</v>
      </c>
      <c r="F228" s="132"/>
      <c r="G228" s="321"/>
      <c r="H228" s="321"/>
      <c r="I228" s="321"/>
      <c r="J228" s="276">
        <v>41</v>
      </c>
      <c r="K228" s="214"/>
      <c r="L228" s="174">
        <v>22</v>
      </c>
      <c r="M228" s="177">
        <v>4</v>
      </c>
      <c r="N228" s="46">
        <v>32</v>
      </c>
      <c r="O228" s="155">
        <v>9</v>
      </c>
      <c r="P228" s="56"/>
      <c r="Q228" s="55"/>
      <c r="R228" s="159">
        <v>41</v>
      </c>
      <c r="S228" s="151">
        <v>41</v>
      </c>
      <c r="T228" s="55">
        <v>41</v>
      </c>
      <c r="U228" s="56">
        <v>3</v>
      </c>
      <c r="V228" s="55">
        <v>36</v>
      </c>
      <c r="W228" s="56">
        <v>5</v>
      </c>
      <c r="X228" s="231">
        <v>36.4</v>
      </c>
      <c r="Y228" s="232">
        <v>12.9</v>
      </c>
      <c r="Z228" s="58">
        <v>35</v>
      </c>
      <c r="AA228" s="59">
        <v>225</v>
      </c>
      <c r="AB228" s="264">
        <v>105.3</v>
      </c>
    </row>
    <row r="229" spans="1:28" ht="15.95" hidden="1" customHeight="1" outlineLevel="1" thickBot="1" x14ac:dyDescent="0.3">
      <c r="A229" s="395"/>
      <c r="B229" s="398"/>
      <c r="C229" s="364"/>
      <c r="D229" s="355"/>
      <c r="E229" s="13" t="s">
        <v>17</v>
      </c>
      <c r="F229" s="132">
        <f>SUM(G229:I229)</f>
        <v>0</v>
      </c>
      <c r="G229" s="322">
        <f>G228+G227</f>
        <v>0</v>
      </c>
      <c r="H229" s="322">
        <f>H228+H227</f>
        <v>0</v>
      </c>
      <c r="I229" s="322">
        <f>I228+I227</f>
        <v>0</v>
      </c>
      <c r="J229" s="13">
        <f>IF(SUM(J227:J228)=SUM(N229:O229),SUM(J227:J228))</f>
        <v>50</v>
      </c>
      <c r="K229" s="13">
        <v>0</v>
      </c>
      <c r="L229" s="13">
        <f t="shared" ref="L229:W229" si="75">SUM(L227:L228)</f>
        <v>31</v>
      </c>
      <c r="M229" s="13">
        <f t="shared" si="75"/>
        <v>4</v>
      </c>
      <c r="N229" s="13">
        <f t="shared" si="75"/>
        <v>38</v>
      </c>
      <c r="O229" s="13">
        <f t="shared" si="75"/>
        <v>12</v>
      </c>
      <c r="P229" s="13">
        <f t="shared" si="75"/>
        <v>0</v>
      </c>
      <c r="Q229" s="13">
        <f t="shared" si="75"/>
        <v>0</v>
      </c>
      <c r="R229" s="13">
        <f t="shared" si="75"/>
        <v>50</v>
      </c>
      <c r="S229" s="13">
        <f t="shared" si="75"/>
        <v>50</v>
      </c>
      <c r="T229" s="13">
        <f t="shared" si="75"/>
        <v>50</v>
      </c>
      <c r="U229" s="13">
        <f t="shared" si="75"/>
        <v>3</v>
      </c>
      <c r="V229" s="13">
        <f t="shared" si="75"/>
        <v>45</v>
      </c>
      <c r="W229" s="13">
        <f t="shared" si="75"/>
        <v>5</v>
      </c>
      <c r="X229" s="229" t="s">
        <v>162</v>
      </c>
      <c r="Y229" s="224" t="s">
        <v>162</v>
      </c>
      <c r="Z229" s="13" t="s">
        <v>162</v>
      </c>
      <c r="AA229" s="16" t="s">
        <v>162</v>
      </c>
      <c r="AB229" s="253" t="s">
        <v>162</v>
      </c>
    </row>
    <row r="230" spans="1:28" ht="24" hidden="1" customHeight="1" outlineLevel="1" thickBot="1" x14ac:dyDescent="0.3">
      <c r="A230" s="395"/>
      <c r="B230" s="398"/>
      <c r="C230" s="362">
        <v>65</v>
      </c>
      <c r="D230" s="353" t="s">
        <v>73</v>
      </c>
      <c r="E230" s="63" t="s">
        <v>15</v>
      </c>
      <c r="F230" s="132"/>
      <c r="G230" s="329"/>
      <c r="H230" s="329"/>
      <c r="I230" s="329"/>
      <c r="J230" s="276"/>
      <c r="K230" s="214"/>
      <c r="L230" s="185"/>
      <c r="M230" s="186"/>
      <c r="N230" s="19"/>
      <c r="O230" s="154"/>
      <c r="P230" s="93"/>
      <c r="Q230" s="9"/>
      <c r="R230" s="101"/>
      <c r="S230" s="9"/>
      <c r="T230" s="93"/>
      <c r="U230" s="9"/>
      <c r="V230" s="93"/>
      <c r="W230" s="9"/>
      <c r="X230" s="239"/>
      <c r="Y230" s="240"/>
      <c r="Z230" s="100"/>
      <c r="AA230" s="117"/>
      <c r="AB230" s="267"/>
    </row>
    <row r="231" spans="1:28" ht="24" hidden="1" customHeight="1" outlineLevel="1" thickBot="1" x14ac:dyDescent="0.3">
      <c r="A231" s="395"/>
      <c r="B231" s="398"/>
      <c r="C231" s="363"/>
      <c r="D231" s="354"/>
      <c r="E231" s="31" t="s">
        <v>16</v>
      </c>
      <c r="F231" s="132"/>
      <c r="G231" s="321"/>
      <c r="H231" s="321"/>
      <c r="I231" s="321"/>
      <c r="J231" s="276">
        <v>8</v>
      </c>
      <c r="K231" s="214"/>
      <c r="L231" s="174"/>
      <c r="M231" s="177"/>
      <c r="N231" s="46">
        <v>7</v>
      </c>
      <c r="O231" s="155">
        <v>1</v>
      </c>
      <c r="P231" s="56"/>
      <c r="Q231" s="55"/>
      <c r="R231" s="57">
        <v>3</v>
      </c>
      <c r="S231" s="55">
        <v>2</v>
      </c>
      <c r="T231" s="56">
        <v>2</v>
      </c>
      <c r="U231" s="55">
        <v>1</v>
      </c>
      <c r="V231" s="56"/>
      <c r="W231" s="55"/>
      <c r="X231" s="241">
        <v>43.15</v>
      </c>
      <c r="Y231" s="242">
        <v>23.1</v>
      </c>
      <c r="Z231" s="59">
        <v>75</v>
      </c>
      <c r="AA231" s="118">
        <v>125</v>
      </c>
      <c r="AB231" s="264">
        <v>106.25</v>
      </c>
    </row>
    <row r="232" spans="1:28" ht="24" hidden="1" customHeight="1" outlineLevel="1" thickBot="1" x14ac:dyDescent="0.3">
      <c r="A232" s="395"/>
      <c r="B232" s="398"/>
      <c r="C232" s="364"/>
      <c r="D232" s="355"/>
      <c r="E232" s="13" t="s">
        <v>17</v>
      </c>
      <c r="F232" s="132">
        <f>SUM(G232:I232)</f>
        <v>0</v>
      </c>
      <c r="G232" s="322">
        <f>G231+G230</f>
        <v>0</v>
      </c>
      <c r="H232" s="322">
        <f>H231+H230</f>
        <v>0</v>
      </c>
      <c r="I232" s="322">
        <f>I231+I230</f>
        <v>0</v>
      </c>
      <c r="J232" s="13">
        <f>IF(SUM(J230:J231)=SUM(N232:O232),SUM(J230:J231))</f>
        <v>8</v>
      </c>
      <c r="K232" s="13">
        <v>0</v>
      </c>
      <c r="L232" s="13">
        <f t="shared" ref="L232:W232" si="76">SUM(L230:L231)</f>
        <v>0</v>
      </c>
      <c r="M232" s="13">
        <f t="shared" si="76"/>
        <v>0</v>
      </c>
      <c r="N232" s="13">
        <f t="shared" si="76"/>
        <v>7</v>
      </c>
      <c r="O232" s="13">
        <f t="shared" si="76"/>
        <v>1</v>
      </c>
      <c r="P232" s="13">
        <f t="shared" si="76"/>
        <v>0</v>
      </c>
      <c r="Q232" s="13">
        <f t="shared" si="76"/>
        <v>0</v>
      </c>
      <c r="R232" s="13">
        <f t="shared" si="76"/>
        <v>3</v>
      </c>
      <c r="S232" s="13">
        <f t="shared" si="76"/>
        <v>2</v>
      </c>
      <c r="T232" s="13">
        <f t="shared" si="76"/>
        <v>2</v>
      </c>
      <c r="U232" s="13">
        <f t="shared" si="76"/>
        <v>1</v>
      </c>
      <c r="V232" s="13">
        <f t="shared" si="76"/>
        <v>0</v>
      </c>
      <c r="W232" s="13">
        <f t="shared" si="76"/>
        <v>0</v>
      </c>
      <c r="X232" s="229" t="s">
        <v>162</v>
      </c>
      <c r="Y232" s="224" t="s">
        <v>162</v>
      </c>
      <c r="Z232" s="13" t="s">
        <v>162</v>
      </c>
      <c r="AA232" s="16" t="s">
        <v>162</v>
      </c>
      <c r="AB232" s="253" t="s">
        <v>162</v>
      </c>
    </row>
    <row r="233" spans="1:28" ht="15.95" hidden="1" customHeight="1" outlineLevel="1" thickBot="1" x14ac:dyDescent="0.3">
      <c r="A233" s="395"/>
      <c r="B233" s="398"/>
      <c r="C233" s="362">
        <v>66</v>
      </c>
      <c r="D233" s="353" t="s">
        <v>185</v>
      </c>
      <c r="E233" s="63" t="s">
        <v>15</v>
      </c>
      <c r="F233" s="132"/>
      <c r="G233" s="329"/>
      <c r="H233" s="329"/>
      <c r="I233" s="329"/>
      <c r="J233" s="276">
        <v>1</v>
      </c>
      <c r="K233" s="214"/>
      <c r="L233" s="185">
        <v>1</v>
      </c>
      <c r="M233" s="186"/>
      <c r="N233" s="19">
        <v>1</v>
      </c>
      <c r="O233" s="154"/>
      <c r="P233" s="93"/>
      <c r="Q233" s="9"/>
      <c r="R233" s="101">
        <v>1</v>
      </c>
      <c r="S233" s="9">
        <v>1</v>
      </c>
      <c r="T233" s="93">
        <v>1</v>
      </c>
      <c r="U233" s="9"/>
      <c r="V233" s="93">
        <v>1</v>
      </c>
      <c r="W233" s="160"/>
      <c r="X233" s="239">
        <v>42</v>
      </c>
      <c r="Y233" s="240">
        <v>16</v>
      </c>
      <c r="Z233" s="100">
        <v>16</v>
      </c>
      <c r="AA233" s="117">
        <v>16</v>
      </c>
      <c r="AB233" s="267">
        <v>16</v>
      </c>
    </row>
    <row r="234" spans="1:28" ht="15.95" hidden="1" customHeight="1" outlineLevel="1" thickBot="1" x14ac:dyDescent="0.3">
      <c r="A234" s="395"/>
      <c r="B234" s="398"/>
      <c r="C234" s="363"/>
      <c r="D234" s="354"/>
      <c r="E234" s="31" t="s">
        <v>16</v>
      </c>
      <c r="F234" s="132"/>
      <c r="G234" s="321"/>
      <c r="H234" s="321"/>
      <c r="I234" s="321"/>
      <c r="J234" s="276">
        <v>48</v>
      </c>
      <c r="K234" s="214"/>
      <c r="L234" s="174">
        <v>6</v>
      </c>
      <c r="M234" s="177"/>
      <c r="N234" s="46">
        <v>43</v>
      </c>
      <c r="O234" s="155">
        <v>5</v>
      </c>
      <c r="P234" s="56"/>
      <c r="Q234" s="55"/>
      <c r="R234" s="159">
        <v>17</v>
      </c>
      <c r="S234" s="151">
        <v>18</v>
      </c>
      <c r="T234" s="55">
        <v>18</v>
      </c>
      <c r="U234" s="56"/>
      <c r="V234" s="55">
        <v>15</v>
      </c>
      <c r="W234" s="55"/>
      <c r="X234" s="241">
        <v>33.5</v>
      </c>
      <c r="Y234" s="241">
        <v>11</v>
      </c>
      <c r="Z234" s="59">
        <v>25</v>
      </c>
      <c r="AA234" s="118">
        <v>100</v>
      </c>
      <c r="AB234" s="264">
        <v>62</v>
      </c>
    </row>
    <row r="235" spans="1:28" ht="15.95" hidden="1" customHeight="1" outlineLevel="1" thickBot="1" x14ac:dyDescent="0.3">
      <c r="A235" s="395"/>
      <c r="B235" s="398"/>
      <c r="C235" s="364"/>
      <c r="D235" s="355"/>
      <c r="E235" s="13" t="s">
        <v>17</v>
      </c>
      <c r="F235" s="132">
        <f>SUM(G235:I235)</f>
        <v>0</v>
      </c>
      <c r="G235" s="322">
        <f>G234+G233</f>
        <v>0</v>
      </c>
      <c r="H235" s="322">
        <f>H234+H233</f>
        <v>0</v>
      </c>
      <c r="I235" s="322">
        <f>I234+I233</f>
        <v>0</v>
      </c>
      <c r="J235" s="13">
        <f>IF(SUM(J233:J234)=SUM(N235:O235),SUM(J233:J234))</f>
        <v>49</v>
      </c>
      <c r="K235" s="13">
        <v>0</v>
      </c>
      <c r="L235" s="13">
        <f t="shared" ref="L235:W235" si="77">SUM(L233:L234)</f>
        <v>7</v>
      </c>
      <c r="M235" s="13">
        <f t="shared" si="77"/>
        <v>0</v>
      </c>
      <c r="N235" s="13">
        <f t="shared" si="77"/>
        <v>44</v>
      </c>
      <c r="O235" s="13">
        <f t="shared" si="77"/>
        <v>5</v>
      </c>
      <c r="P235" s="13">
        <f t="shared" si="77"/>
        <v>0</v>
      </c>
      <c r="Q235" s="13">
        <f t="shared" si="77"/>
        <v>0</v>
      </c>
      <c r="R235" s="13">
        <f t="shared" si="77"/>
        <v>18</v>
      </c>
      <c r="S235" s="13">
        <f t="shared" si="77"/>
        <v>19</v>
      </c>
      <c r="T235" s="13">
        <f t="shared" si="77"/>
        <v>19</v>
      </c>
      <c r="U235" s="13">
        <f t="shared" si="77"/>
        <v>0</v>
      </c>
      <c r="V235" s="13">
        <f t="shared" si="77"/>
        <v>16</v>
      </c>
      <c r="W235" s="13">
        <f t="shared" si="77"/>
        <v>0</v>
      </c>
      <c r="X235" s="229" t="s">
        <v>162</v>
      </c>
      <c r="Y235" s="224" t="s">
        <v>162</v>
      </c>
      <c r="Z235" s="13" t="s">
        <v>162</v>
      </c>
      <c r="AA235" s="16" t="s">
        <v>162</v>
      </c>
      <c r="AB235" s="253" t="s">
        <v>162</v>
      </c>
    </row>
    <row r="236" spans="1:28" ht="15.95" hidden="1" customHeight="1" outlineLevel="1" thickBot="1" x14ac:dyDescent="0.3">
      <c r="A236" s="395"/>
      <c r="B236" s="398"/>
      <c r="C236" s="362">
        <v>67</v>
      </c>
      <c r="D236" s="350" t="s">
        <v>193</v>
      </c>
      <c r="E236" s="69" t="s">
        <v>15</v>
      </c>
      <c r="F236" s="132"/>
      <c r="G236" s="329"/>
      <c r="H236" s="329"/>
      <c r="I236" s="329"/>
      <c r="J236" s="276"/>
      <c r="K236" s="214"/>
      <c r="L236" s="185"/>
      <c r="M236" s="186"/>
      <c r="N236" s="19"/>
      <c r="O236" s="154"/>
      <c r="P236" s="93"/>
      <c r="Q236" s="9"/>
      <c r="R236" s="101"/>
      <c r="S236" s="9"/>
      <c r="T236" s="93"/>
      <c r="U236" s="9"/>
      <c r="V236" s="93"/>
      <c r="W236" s="9"/>
      <c r="X236" s="230"/>
      <c r="Y236" s="220"/>
      <c r="Z236" s="52"/>
      <c r="AA236" s="53"/>
      <c r="AB236" s="263"/>
    </row>
    <row r="237" spans="1:28" ht="15.95" hidden="1" customHeight="1" outlineLevel="1" thickBot="1" x14ac:dyDescent="0.3">
      <c r="A237" s="395"/>
      <c r="B237" s="398"/>
      <c r="C237" s="363"/>
      <c r="D237" s="351"/>
      <c r="E237" s="73" t="s">
        <v>16</v>
      </c>
      <c r="F237" s="132"/>
      <c r="G237" s="321"/>
      <c r="H237" s="321"/>
      <c r="I237" s="321"/>
      <c r="J237" s="276">
        <v>2</v>
      </c>
      <c r="K237" s="214"/>
      <c r="L237" s="174"/>
      <c r="M237" s="177"/>
      <c r="N237" s="46">
        <v>2</v>
      </c>
      <c r="O237" s="155"/>
      <c r="P237" s="56"/>
      <c r="Q237" s="55"/>
      <c r="R237" s="159">
        <v>1</v>
      </c>
      <c r="S237" s="151">
        <v>1</v>
      </c>
      <c r="T237" s="55">
        <v>1</v>
      </c>
      <c r="U237" s="56">
        <v>1</v>
      </c>
      <c r="V237" s="55">
        <v>1</v>
      </c>
      <c r="W237" s="56"/>
      <c r="X237" s="231">
        <v>34</v>
      </c>
      <c r="Y237" s="232">
        <v>6.5</v>
      </c>
      <c r="Z237" s="58">
        <v>87.5</v>
      </c>
      <c r="AA237" s="59">
        <v>87.5</v>
      </c>
      <c r="AB237" s="264">
        <v>87.5</v>
      </c>
    </row>
    <row r="238" spans="1:28" ht="15.95" hidden="1" customHeight="1" outlineLevel="1" thickBot="1" x14ac:dyDescent="0.3">
      <c r="A238" s="395"/>
      <c r="B238" s="398"/>
      <c r="C238" s="364"/>
      <c r="D238" s="352"/>
      <c r="E238" s="13" t="s">
        <v>17</v>
      </c>
      <c r="F238" s="132">
        <f>SUM(G238:I238)</f>
        <v>0</v>
      </c>
      <c r="G238" s="322">
        <f>G237+G236</f>
        <v>0</v>
      </c>
      <c r="H238" s="322">
        <f>H237+H236</f>
        <v>0</v>
      </c>
      <c r="I238" s="322">
        <f>I237+I236</f>
        <v>0</v>
      </c>
      <c r="J238" s="13">
        <f>IF(SUM(J236:J237)=SUM(N238:O238),SUM(J236:J237))</f>
        <v>2</v>
      </c>
      <c r="K238" s="13">
        <v>0</v>
      </c>
      <c r="L238" s="13">
        <f t="shared" ref="L238:W238" si="78">SUM(L236:L237)</f>
        <v>0</v>
      </c>
      <c r="M238" s="13">
        <f t="shared" si="78"/>
        <v>0</v>
      </c>
      <c r="N238" s="13">
        <f t="shared" si="78"/>
        <v>2</v>
      </c>
      <c r="O238" s="13">
        <f t="shared" si="78"/>
        <v>0</v>
      </c>
      <c r="P238" s="13">
        <f t="shared" si="78"/>
        <v>0</v>
      </c>
      <c r="Q238" s="13">
        <f t="shared" si="78"/>
        <v>0</v>
      </c>
      <c r="R238" s="13">
        <f t="shared" si="78"/>
        <v>1</v>
      </c>
      <c r="S238" s="13">
        <f t="shared" si="78"/>
        <v>1</v>
      </c>
      <c r="T238" s="13">
        <f t="shared" si="78"/>
        <v>1</v>
      </c>
      <c r="U238" s="13">
        <f t="shared" si="78"/>
        <v>1</v>
      </c>
      <c r="V238" s="13">
        <f t="shared" si="78"/>
        <v>1</v>
      </c>
      <c r="W238" s="13">
        <f t="shared" si="78"/>
        <v>0</v>
      </c>
      <c r="X238" s="229" t="s">
        <v>162</v>
      </c>
      <c r="Y238" s="224" t="s">
        <v>162</v>
      </c>
      <c r="Z238" s="13" t="s">
        <v>162</v>
      </c>
      <c r="AA238" s="16" t="s">
        <v>162</v>
      </c>
      <c r="AB238" s="253" t="s">
        <v>162</v>
      </c>
    </row>
    <row r="239" spans="1:28" ht="15.95" hidden="1" customHeight="1" outlineLevel="1" thickBot="1" x14ac:dyDescent="0.3">
      <c r="A239" s="395"/>
      <c r="B239" s="398"/>
      <c r="C239" s="362">
        <v>68</v>
      </c>
      <c r="D239" s="353" t="s">
        <v>74</v>
      </c>
      <c r="E239" s="63" t="s">
        <v>15</v>
      </c>
      <c r="F239" s="132"/>
      <c r="G239" s="329"/>
      <c r="H239" s="329"/>
      <c r="I239" s="329"/>
      <c r="J239" s="276"/>
      <c r="K239" s="214"/>
      <c r="L239" s="185"/>
      <c r="M239" s="186"/>
      <c r="N239" s="19"/>
      <c r="O239" s="154"/>
      <c r="P239" s="93"/>
      <c r="Q239" s="9"/>
      <c r="R239" s="101"/>
      <c r="S239" s="9"/>
      <c r="T239" s="93"/>
      <c r="U239" s="9"/>
      <c r="V239" s="93"/>
      <c r="W239" s="9"/>
      <c r="X239" s="230"/>
      <c r="Y239" s="220"/>
      <c r="Z239" s="52"/>
      <c r="AA239" s="53"/>
      <c r="AB239" s="263"/>
    </row>
    <row r="240" spans="1:28" ht="15.95" hidden="1" customHeight="1" outlineLevel="1" thickBot="1" x14ac:dyDescent="0.3">
      <c r="A240" s="395"/>
      <c r="B240" s="398"/>
      <c r="C240" s="363"/>
      <c r="D240" s="354"/>
      <c r="E240" s="31" t="s">
        <v>16</v>
      </c>
      <c r="F240" s="132"/>
      <c r="G240" s="321"/>
      <c r="H240" s="321"/>
      <c r="I240" s="321"/>
      <c r="J240" s="276">
        <v>9</v>
      </c>
      <c r="K240" s="214"/>
      <c r="L240" s="174"/>
      <c r="M240" s="177"/>
      <c r="N240" s="46">
        <v>9</v>
      </c>
      <c r="O240" s="155"/>
      <c r="P240" s="56"/>
      <c r="Q240" s="55"/>
      <c r="R240" s="159">
        <v>4</v>
      </c>
      <c r="S240" s="151">
        <v>4</v>
      </c>
      <c r="T240" s="55">
        <v>7</v>
      </c>
      <c r="U240" s="56">
        <v>2</v>
      </c>
      <c r="V240" s="55">
        <v>3</v>
      </c>
      <c r="W240" s="56"/>
      <c r="X240" s="231">
        <v>39</v>
      </c>
      <c r="Y240" s="232">
        <v>15</v>
      </c>
      <c r="Z240" s="58">
        <v>25</v>
      </c>
      <c r="AA240" s="59">
        <v>100</v>
      </c>
      <c r="AB240" s="264">
        <v>61.1</v>
      </c>
    </row>
    <row r="241" spans="1:226" ht="15.95" hidden="1" customHeight="1" outlineLevel="1" thickBot="1" x14ac:dyDescent="0.3">
      <c r="A241" s="395"/>
      <c r="B241" s="398"/>
      <c r="C241" s="364"/>
      <c r="D241" s="355"/>
      <c r="E241" s="13" t="s">
        <v>17</v>
      </c>
      <c r="F241" s="132">
        <f>SUM(G241:I241)</f>
        <v>0</v>
      </c>
      <c r="G241" s="322">
        <f>G240+G239</f>
        <v>0</v>
      </c>
      <c r="H241" s="322">
        <f>H240+H239</f>
        <v>0</v>
      </c>
      <c r="I241" s="322">
        <f>I240+I239</f>
        <v>0</v>
      </c>
      <c r="J241" s="13">
        <f>IF(SUM(J239:J240)=SUM(N241:O241),SUM(J239:J240))</f>
        <v>9</v>
      </c>
      <c r="K241" s="13">
        <v>0</v>
      </c>
      <c r="L241" s="13">
        <f t="shared" ref="L241:W241" si="79">SUM(L239:L240)</f>
        <v>0</v>
      </c>
      <c r="M241" s="13">
        <f t="shared" si="79"/>
        <v>0</v>
      </c>
      <c r="N241" s="13">
        <f t="shared" si="79"/>
        <v>9</v>
      </c>
      <c r="O241" s="13">
        <f t="shared" si="79"/>
        <v>0</v>
      </c>
      <c r="P241" s="13">
        <f t="shared" si="79"/>
        <v>0</v>
      </c>
      <c r="Q241" s="13">
        <f t="shared" si="79"/>
        <v>0</v>
      </c>
      <c r="R241" s="13">
        <f t="shared" si="79"/>
        <v>4</v>
      </c>
      <c r="S241" s="13">
        <f t="shared" si="79"/>
        <v>4</v>
      </c>
      <c r="T241" s="13">
        <f t="shared" si="79"/>
        <v>7</v>
      </c>
      <c r="U241" s="13">
        <f t="shared" si="79"/>
        <v>2</v>
      </c>
      <c r="V241" s="13">
        <f t="shared" si="79"/>
        <v>3</v>
      </c>
      <c r="W241" s="13">
        <f t="shared" si="79"/>
        <v>0</v>
      </c>
      <c r="X241" s="229" t="s">
        <v>162</v>
      </c>
      <c r="Y241" s="224" t="s">
        <v>162</v>
      </c>
      <c r="Z241" s="13" t="s">
        <v>162</v>
      </c>
      <c r="AA241" s="16" t="s">
        <v>162</v>
      </c>
      <c r="AB241" s="253" t="s">
        <v>162</v>
      </c>
    </row>
    <row r="242" spans="1:226" ht="15.95" hidden="1" customHeight="1" outlineLevel="1" thickBot="1" x14ac:dyDescent="0.3">
      <c r="A242" s="395"/>
      <c r="B242" s="398"/>
      <c r="C242" s="362">
        <v>69</v>
      </c>
      <c r="D242" s="353" t="s">
        <v>75</v>
      </c>
      <c r="E242" s="63" t="s">
        <v>15</v>
      </c>
      <c r="F242" s="132"/>
      <c r="G242" s="329"/>
      <c r="H242" s="329"/>
      <c r="I242" s="329"/>
      <c r="J242" s="276"/>
      <c r="K242" s="214"/>
      <c r="L242" s="185"/>
      <c r="M242" s="186"/>
      <c r="N242" s="19"/>
      <c r="O242" s="154"/>
      <c r="P242" s="93"/>
      <c r="Q242" s="9"/>
      <c r="R242" s="101"/>
      <c r="S242" s="9"/>
      <c r="T242" s="93"/>
      <c r="U242" s="9"/>
      <c r="V242" s="93"/>
      <c r="W242" s="160"/>
      <c r="X242" s="239"/>
      <c r="Y242" s="240"/>
      <c r="Z242" s="100"/>
      <c r="AA242" s="117"/>
      <c r="AB242" s="267"/>
    </row>
    <row r="243" spans="1:226" ht="15.95" hidden="1" customHeight="1" outlineLevel="1" thickBot="1" x14ac:dyDescent="0.3">
      <c r="A243" s="395"/>
      <c r="B243" s="398"/>
      <c r="C243" s="363"/>
      <c r="D243" s="354"/>
      <c r="E243" s="31" t="s">
        <v>16</v>
      </c>
      <c r="F243" s="132"/>
      <c r="G243" s="321"/>
      <c r="H243" s="321"/>
      <c r="I243" s="321"/>
      <c r="J243" s="276">
        <v>9</v>
      </c>
      <c r="K243" s="214">
        <v>2</v>
      </c>
      <c r="L243" s="174">
        <v>1</v>
      </c>
      <c r="M243" s="177"/>
      <c r="N243" s="46">
        <v>9</v>
      </c>
      <c r="O243" s="155"/>
      <c r="P243" s="56"/>
      <c r="Q243" s="55"/>
      <c r="R243" s="159">
        <v>4</v>
      </c>
      <c r="S243" s="151">
        <v>2</v>
      </c>
      <c r="T243" s="55">
        <v>9</v>
      </c>
      <c r="U243" s="56">
        <v>2</v>
      </c>
      <c r="V243" s="55">
        <v>4</v>
      </c>
      <c r="W243" s="55"/>
      <c r="X243" s="241">
        <v>42.3</v>
      </c>
      <c r="Y243" s="231">
        <v>22.8</v>
      </c>
      <c r="Z243" s="59">
        <v>50</v>
      </c>
      <c r="AA243" s="118">
        <v>100</v>
      </c>
      <c r="AB243" s="264">
        <v>75</v>
      </c>
    </row>
    <row r="244" spans="1:226" ht="15.95" hidden="1" customHeight="1" outlineLevel="1" thickBot="1" x14ac:dyDescent="0.3">
      <c r="A244" s="395"/>
      <c r="B244" s="398"/>
      <c r="C244" s="364"/>
      <c r="D244" s="355"/>
      <c r="E244" s="13" t="s">
        <v>17</v>
      </c>
      <c r="F244" s="132">
        <f>SUM(G244:I244)</f>
        <v>0</v>
      </c>
      <c r="G244" s="322">
        <f>G243+G242</f>
        <v>0</v>
      </c>
      <c r="H244" s="322">
        <f>H243+H242</f>
        <v>0</v>
      </c>
      <c r="I244" s="322">
        <f>I243+I242</f>
        <v>0</v>
      </c>
      <c r="J244" s="13">
        <f>IF(SUM(J242:J243)=SUM(N244:O244),SUM(J242:J243))</f>
        <v>9</v>
      </c>
      <c r="K244" s="13">
        <v>2</v>
      </c>
      <c r="L244" s="13">
        <f t="shared" ref="L244:W244" si="80">SUM(L242:L243)</f>
        <v>1</v>
      </c>
      <c r="M244" s="13">
        <f t="shared" si="80"/>
        <v>0</v>
      </c>
      <c r="N244" s="13">
        <f t="shared" si="80"/>
        <v>9</v>
      </c>
      <c r="O244" s="13">
        <f t="shared" si="80"/>
        <v>0</v>
      </c>
      <c r="P244" s="13">
        <f t="shared" si="80"/>
        <v>0</v>
      </c>
      <c r="Q244" s="13">
        <f t="shared" si="80"/>
        <v>0</v>
      </c>
      <c r="R244" s="13">
        <f t="shared" si="80"/>
        <v>4</v>
      </c>
      <c r="S244" s="13">
        <f t="shared" si="80"/>
        <v>2</v>
      </c>
      <c r="T244" s="13">
        <f t="shared" si="80"/>
        <v>9</v>
      </c>
      <c r="U244" s="13">
        <f t="shared" si="80"/>
        <v>2</v>
      </c>
      <c r="V244" s="13">
        <f t="shared" si="80"/>
        <v>4</v>
      </c>
      <c r="W244" s="13">
        <f t="shared" si="80"/>
        <v>0</v>
      </c>
      <c r="X244" s="229" t="s">
        <v>162</v>
      </c>
      <c r="Y244" s="224" t="s">
        <v>162</v>
      </c>
      <c r="Z244" s="13" t="s">
        <v>162</v>
      </c>
      <c r="AA244" s="16" t="s">
        <v>162</v>
      </c>
      <c r="AB244" s="253" t="s">
        <v>162</v>
      </c>
    </row>
    <row r="245" spans="1:226" ht="15.95" hidden="1" customHeight="1" outlineLevel="1" thickBot="1" x14ac:dyDescent="0.3">
      <c r="A245" s="395"/>
      <c r="B245" s="398"/>
      <c r="C245" s="362">
        <v>70</v>
      </c>
      <c r="D245" s="350" t="s">
        <v>129</v>
      </c>
      <c r="E245" s="63" t="s">
        <v>15</v>
      </c>
      <c r="F245" s="132"/>
      <c r="G245" s="329"/>
      <c r="H245" s="329"/>
      <c r="I245" s="329"/>
      <c r="J245" s="276"/>
      <c r="K245" s="214"/>
      <c r="L245" s="185"/>
      <c r="M245" s="186"/>
      <c r="N245" s="19"/>
      <c r="O245" s="154"/>
      <c r="P245" s="93"/>
      <c r="Q245" s="9"/>
      <c r="R245" s="101"/>
      <c r="S245" s="9"/>
      <c r="T245" s="93"/>
      <c r="U245" s="9"/>
      <c r="V245" s="93"/>
      <c r="W245" s="160"/>
      <c r="X245" s="239"/>
      <c r="Y245" s="240"/>
      <c r="Z245" s="100"/>
      <c r="AA245" s="117"/>
      <c r="AB245" s="267"/>
    </row>
    <row r="246" spans="1:226" ht="15.95" hidden="1" customHeight="1" outlineLevel="1" thickBot="1" x14ac:dyDescent="0.3">
      <c r="A246" s="395"/>
      <c r="B246" s="398"/>
      <c r="C246" s="363"/>
      <c r="D246" s="351"/>
      <c r="E246" s="31" t="s">
        <v>16</v>
      </c>
      <c r="F246" s="132"/>
      <c r="G246" s="321"/>
      <c r="H246" s="321"/>
      <c r="I246" s="321"/>
      <c r="J246" s="276">
        <v>17</v>
      </c>
      <c r="K246" s="214"/>
      <c r="L246" s="174"/>
      <c r="M246" s="177">
        <v>4</v>
      </c>
      <c r="N246" s="46">
        <v>17</v>
      </c>
      <c r="O246" s="155"/>
      <c r="P246" s="56"/>
      <c r="Q246" s="55"/>
      <c r="R246" s="159">
        <v>1</v>
      </c>
      <c r="S246" s="151">
        <v>1</v>
      </c>
      <c r="T246" s="55">
        <v>1</v>
      </c>
      <c r="U246" s="56"/>
      <c r="V246" s="55">
        <v>1</v>
      </c>
      <c r="W246" s="55"/>
      <c r="X246" s="241">
        <v>38</v>
      </c>
      <c r="Y246" s="242">
        <v>19</v>
      </c>
      <c r="Z246" s="59">
        <v>40</v>
      </c>
      <c r="AA246" s="118">
        <v>155</v>
      </c>
      <c r="AB246" s="264">
        <v>76</v>
      </c>
    </row>
    <row r="247" spans="1:226" ht="15.95" hidden="1" customHeight="1" outlineLevel="1" thickBot="1" x14ac:dyDescent="0.3">
      <c r="A247" s="395"/>
      <c r="B247" s="398"/>
      <c r="C247" s="364"/>
      <c r="D247" s="351"/>
      <c r="E247" s="13" t="s">
        <v>17</v>
      </c>
      <c r="F247" s="132">
        <f>SUM(G247:I247)</f>
        <v>0</v>
      </c>
      <c r="G247" s="322">
        <f>G246+G245</f>
        <v>0</v>
      </c>
      <c r="H247" s="322">
        <f>H246+H245</f>
        <v>0</v>
      </c>
      <c r="I247" s="322">
        <f>I246+I245</f>
        <v>0</v>
      </c>
      <c r="J247" s="13">
        <f>IF(SUM(J245:J246)=SUM(N247:O247),SUM(J245:J246))</f>
        <v>17</v>
      </c>
      <c r="K247" s="13">
        <v>0</v>
      </c>
      <c r="L247" s="13">
        <f t="shared" ref="L247:W247" si="81">SUM(L245:L246)</f>
        <v>0</v>
      </c>
      <c r="M247" s="13">
        <f t="shared" si="81"/>
        <v>4</v>
      </c>
      <c r="N247" s="13">
        <f t="shared" si="81"/>
        <v>17</v>
      </c>
      <c r="O247" s="13">
        <f t="shared" si="81"/>
        <v>0</v>
      </c>
      <c r="P247" s="13">
        <f t="shared" si="81"/>
        <v>0</v>
      </c>
      <c r="Q247" s="13">
        <f t="shared" si="81"/>
        <v>0</v>
      </c>
      <c r="R247" s="13">
        <f t="shared" si="81"/>
        <v>1</v>
      </c>
      <c r="S247" s="13">
        <f t="shared" si="81"/>
        <v>1</v>
      </c>
      <c r="T247" s="13">
        <f t="shared" si="81"/>
        <v>1</v>
      </c>
      <c r="U247" s="13">
        <f t="shared" si="81"/>
        <v>0</v>
      </c>
      <c r="V247" s="13">
        <f t="shared" si="81"/>
        <v>1</v>
      </c>
      <c r="W247" s="13">
        <f t="shared" si="81"/>
        <v>0</v>
      </c>
      <c r="X247" s="229" t="s">
        <v>162</v>
      </c>
      <c r="Y247" s="224" t="s">
        <v>162</v>
      </c>
      <c r="Z247" s="13" t="s">
        <v>162</v>
      </c>
      <c r="AA247" s="16" t="s">
        <v>162</v>
      </c>
      <c r="AB247" s="253" t="s">
        <v>162</v>
      </c>
    </row>
    <row r="248" spans="1:226" ht="15.95" hidden="1" customHeight="1" outlineLevel="1" thickBot="1" x14ac:dyDescent="0.3">
      <c r="A248" s="395"/>
      <c r="B248" s="398"/>
      <c r="C248" s="362">
        <v>71</v>
      </c>
      <c r="D248" s="425" t="s">
        <v>197</v>
      </c>
      <c r="E248" s="63" t="s">
        <v>15</v>
      </c>
      <c r="F248" s="132"/>
      <c r="G248" s="329"/>
      <c r="H248" s="329"/>
      <c r="I248" s="329"/>
      <c r="J248" s="276"/>
      <c r="K248" s="214"/>
      <c r="L248" s="185"/>
      <c r="M248" s="186"/>
      <c r="N248" s="19"/>
      <c r="O248" s="154"/>
      <c r="P248" s="93"/>
      <c r="Q248" s="9"/>
      <c r="R248" s="101"/>
      <c r="S248" s="9"/>
      <c r="T248" s="93"/>
      <c r="U248" s="9"/>
      <c r="V248" s="93"/>
      <c r="W248" s="9"/>
      <c r="X248" s="239"/>
      <c r="Y248" s="240"/>
      <c r="Z248" s="100"/>
      <c r="AA248" s="117"/>
      <c r="AB248" s="267"/>
    </row>
    <row r="249" spans="1:226" ht="15.95" hidden="1" customHeight="1" outlineLevel="1" thickBot="1" x14ac:dyDescent="0.3">
      <c r="A249" s="395"/>
      <c r="B249" s="398"/>
      <c r="C249" s="363"/>
      <c r="D249" s="426"/>
      <c r="E249" s="31" t="s">
        <v>16</v>
      </c>
      <c r="F249" s="132"/>
      <c r="G249" s="321"/>
      <c r="H249" s="321"/>
      <c r="I249" s="321"/>
      <c r="J249" s="276">
        <v>3</v>
      </c>
      <c r="K249" s="214">
        <v>3</v>
      </c>
      <c r="L249" s="174"/>
      <c r="M249" s="177"/>
      <c r="N249" s="46">
        <v>1</v>
      </c>
      <c r="O249" s="155">
        <v>2</v>
      </c>
      <c r="P249" s="56"/>
      <c r="Q249" s="55"/>
      <c r="R249" s="159">
        <v>3</v>
      </c>
      <c r="S249" s="151">
        <v>2</v>
      </c>
      <c r="T249" s="55">
        <v>3</v>
      </c>
      <c r="U249" s="56"/>
      <c r="V249" s="55">
        <v>1</v>
      </c>
      <c r="W249" s="56">
        <v>1</v>
      </c>
      <c r="X249" s="228">
        <v>45</v>
      </c>
      <c r="Y249" s="241">
        <v>19</v>
      </c>
      <c r="Z249" s="58">
        <v>50</v>
      </c>
      <c r="AA249" s="59">
        <v>150</v>
      </c>
      <c r="AB249" s="268">
        <v>100</v>
      </c>
    </row>
    <row r="250" spans="1:226" ht="15.95" hidden="1" customHeight="1" outlineLevel="1" thickBot="1" x14ac:dyDescent="0.3">
      <c r="A250" s="395"/>
      <c r="B250" s="398"/>
      <c r="C250" s="364"/>
      <c r="D250" s="427"/>
      <c r="E250" s="13" t="s">
        <v>17</v>
      </c>
      <c r="F250" s="132">
        <f>SUM(G250:I250)</f>
        <v>0</v>
      </c>
      <c r="G250" s="322">
        <f>G249+G248</f>
        <v>0</v>
      </c>
      <c r="H250" s="322">
        <f>H249+H248</f>
        <v>0</v>
      </c>
      <c r="I250" s="322">
        <f>I249+I248</f>
        <v>0</v>
      </c>
      <c r="J250" s="13">
        <f>IF(SUM(J248:J249)=SUM(N250:O250),SUM(J248:J249))</f>
        <v>3</v>
      </c>
      <c r="K250" s="13">
        <v>3</v>
      </c>
      <c r="L250" s="13">
        <f t="shared" ref="L250:W250" si="82">SUM(L248:L249)</f>
        <v>0</v>
      </c>
      <c r="M250" s="13">
        <f t="shared" si="82"/>
        <v>0</v>
      </c>
      <c r="N250" s="13">
        <f t="shared" si="82"/>
        <v>1</v>
      </c>
      <c r="O250" s="13">
        <f t="shared" si="82"/>
        <v>2</v>
      </c>
      <c r="P250" s="13">
        <f t="shared" si="82"/>
        <v>0</v>
      </c>
      <c r="Q250" s="13">
        <f t="shared" si="82"/>
        <v>0</v>
      </c>
      <c r="R250" s="13">
        <f t="shared" si="82"/>
        <v>3</v>
      </c>
      <c r="S250" s="13">
        <f t="shared" si="82"/>
        <v>2</v>
      </c>
      <c r="T250" s="13">
        <f t="shared" si="82"/>
        <v>3</v>
      </c>
      <c r="U250" s="13">
        <f t="shared" si="82"/>
        <v>0</v>
      </c>
      <c r="V250" s="13">
        <f t="shared" si="82"/>
        <v>1</v>
      </c>
      <c r="W250" s="13">
        <f t="shared" si="82"/>
        <v>1</v>
      </c>
      <c r="X250" s="229" t="s">
        <v>162</v>
      </c>
      <c r="Y250" s="224" t="s">
        <v>162</v>
      </c>
      <c r="Z250" s="13" t="s">
        <v>162</v>
      </c>
      <c r="AA250" s="16" t="s">
        <v>162</v>
      </c>
      <c r="AB250" s="253" t="s">
        <v>162</v>
      </c>
    </row>
    <row r="251" spans="1:226" ht="15.95" hidden="1" customHeight="1" outlineLevel="1" thickBot="1" x14ac:dyDescent="0.3">
      <c r="A251" s="395"/>
      <c r="B251" s="398"/>
      <c r="C251" s="362">
        <v>72</v>
      </c>
      <c r="D251" s="425" t="s">
        <v>76</v>
      </c>
      <c r="E251" s="63" t="s">
        <v>15</v>
      </c>
      <c r="F251" s="132"/>
      <c r="G251" s="329"/>
      <c r="H251" s="329"/>
      <c r="I251" s="329"/>
      <c r="J251" s="276"/>
      <c r="K251" s="214"/>
      <c r="L251" s="174"/>
      <c r="M251" s="177"/>
      <c r="N251" s="46"/>
      <c r="O251" s="155"/>
      <c r="P251" s="56"/>
      <c r="Q251" s="55"/>
      <c r="R251" s="57"/>
      <c r="S251" s="55"/>
      <c r="T251" s="56"/>
      <c r="U251" s="55"/>
      <c r="V251" s="56"/>
      <c r="W251" s="55"/>
      <c r="X251" s="241"/>
      <c r="Y251" s="242"/>
      <c r="Z251" s="59"/>
      <c r="AA251" s="118"/>
      <c r="AB251" s="264"/>
    </row>
    <row r="252" spans="1:226" ht="15.95" hidden="1" customHeight="1" outlineLevel="1" thickBot="1" x14ac:dyDescent="0.3">
      <c r="A252" s="395"/>
      <c r="B252" s="398"/>
      <c r="C252" s="363"/>
      <c r="D252" s="426"/>
      <c r="E252" s="31" t="s">
        <v>16</v>
      </c>
      <c r="F252" s="132"/>
      <c r="G252" s="321"/>
      <c r="H252" s="321"/>
      <c r="I252" s="321"/>
      <c r="J252" s="276">
        <v>1</v>
      </c>
      <c r="K252" s="214"/>
      <c r="L252" s="174"/>
      <c r="M252" s="177"/>
      <c r="N252" s="46"/>
      <c r="O252" s="155">
        <v>1</v>
      </c>
      <c r="P252" s="56"/>
      <c r="Q252" s="55"/>
      <c r="R252" s="57">
        <v>1</v>
      </c>
      <c r="S252" s="55">
        <v>1</v>
      </c>
      <c r="T252" s="56">
        <v>1</v>
      </c>
      <c r="U252" s="55">
        <v>1</v>
      </c>
      <c r="V252" s="56">
        <v>1</v>
      </c>
      <c r="W252" s="55"/>
      <c r="X252" s="241">
        <v>36</v>
      </c>
      <c r="Y252" s="242">
        <v>20</v>
      </c>
      <c r="Z252" s="59">
        <v>150</v>
      </c>
      <c r="AA252" s="118">
        <v>150</v>
      </c>
      <c r="AB252" s="264">
        <v>150</v>
      </c>
    </row>
    <row r="253" spans="1:226" ht="18" hidden="1" customHeight="1" outlineLevel="1" thickBot="1" x14ac:dyDescent="0.3">
      <c r="A253" s="395"/>
      <c r="B253" s="398"/>
      <c r="C253" s="364"/>
      <c r="D253" s="427"/>
      <c r="E253" s="13" t="s">
        <v>17</v>
      </c>
      <c r="F253" s="132">
        <f>SUM(G253:I253)</f>
        <v>0</v>
      </c>
      <c r="G253" s="322">
        <f>G252+G251</f>
        <v>0</v>
      </c>
      <c r="H253" s="322">
        <f>H252+H251</f>
        <v>0</v>
      </c>
      <c r="I253" s="322">
        <f>I252+I251</f>
        <v>0</v>
      </c>
      <c r="J253" s="13">
        <f>IF(SUM(J251:J252)=SUM(N253:O253),SUM(J251:J252))</f>
        <v>1</v>
      </c>
      <c r="K253" s="13">
        <v>0</v>
      </c>
      <c r="L253" s="13">
        <f t="shared" ref="L253:W253" si="83">SUM(L251:L252)</f>
        <v>0</v>
      </c>
      <c r="M253" s="13">
        <f t="shared" si="83"/>
        <v>0</v>
      </c>
      <c r="N253" s="13">
        <f t="shared" si="83"/>
        <v>0</v>
      </c>
      <c r="O253" s="13">
        <f t="shared" si="83"/>
        <v>1</v>
      </c>
      <c r="P253" s="13">
        <f t="shared" si="83"/>
        <v>0</v>
      </c>
      <c r="Q253" s="13">
        <f t="shared" si="83"/>
        <v>0</v>
      </c>
      <c r="R253" s="13">
        <f t="shared" si="83"/>
        <v>1</v>
      </c>
      <c r="S253" s="13">
        <f t="shared" si="83"/>
        <v>1</v>
      </c>
      <c r="T253" s="13">
        <f t="shared" si="83"/>
        <v>1</v>
      </c>
      <c r="U253" s="13">
        <f t="shared" si="83"/>
        <v>1</v>
      </c>
      <c r="V253" s="13">
        <f t="shared" si="83"/>
        <v>1</v>
      </c>
      <c r="W253" s="13">
        <f t="shared" si="83"/>
        <v>0</v>
      </c>
      <c r="X253" s="229" t="s">
        <v>162</v>
      </c>
      <c r="Y253" s="224" t="s">
        <v>162</v>
      </c>
      <c r="Z253" s="13" t="s">
        <v>162</v>
      </c>
      <c r="AA253" s="16" t="s">
        <v>162</v>
      </c>
      <c r="AB253" s="253" t="s">
        <v>162</v>
      </c>
    </row>
    <row r="254" spans="1:226" ht="15.95" customHeight="1" collapsed="1" thickBot="1" x14ac:dyDescent="0.3">
      <c r="A254" s="395"/>
      <c r="B254" s="405"/>
      <c r="C254" s="356" t="s">
        <v>137</v>
      </c>
      <c r="D254" s="369"/>
      <c r="E254" s="43" t="s">
        <v>15</v>
      </c>
      <c r="F254" s="132">
        <f>SUM(G254:I254)</f>
        <v>0</v>
      </c>
      <c r="G254" s="333">
        <f t="shared" ref="G254:I255" si="84">G251+G248+G245+G242+G239+G236+G233+G230+G227+G224</f>
        <v>0</v>
      </c>
      <c r="H254" s="333">
        <f t="shared" si="84"/>
        <v>0</v>
      </c>
      <c r="I254" s="333">
        <f t="shared" si="84"/>
        <v>0</v>
      </c>
      <c r="J254" s="276">
        <v>46</v>
      </c>
      <c r="K254" s="281">
        <v>22</v>
      </c>
      <c r="L254" s="288">
        <v>21</v>
      </c>
      <c r="M254" s="189">
        <v>0</v>
      </c>
      <c r="N254" s="25">
        <v>38</v>
      </c>
      <c r="O254" s="67">
        <v>8</v>
      </c>
      <c r="P254" s="148">
        <v>0</v>
      </c>
      <c r="Q254" s="148">
        <v>0</v>
      </c>
      <c r="R254" s="14">
        <v>18</v>
      </c>
      <c r="S254" s="148">
        <v>18</v>
      </c>
      <c r="T254" s="148">
        <v>21</v>
      </c>
      <c r="U254" s="148">
        <v>4</v>
      </c>
      <c r="V254" s="148">
        <v>17</v>
      </c>
      <c r="W254" s="149">
        <v>0</v>
      </c>
      <c r="X254" s="238">
        <v>40.233333333333327</v>
      </c>
      <c r="Y254" s="238">
        <v>15.866666666666665</v>
      </c>
      <c r="Z254" s="149">
        <v>10</v>
      </c>
      <c r="AA254" s="149">
        <v>20.666666666666668</v>
      </c>
      <c r="AB254" s="258">
        <v>11.966666666666667</v>
      </c>
    </row>
    <row r="255" spans="1:226" ht="15.95" customHeight="1" thickBot="1" x14ac:dyDescent="0.3">
      <c r="A255" s="395"/>
      <c r="B255" s="405"/>
      <c r="C255" s="358"/>
      <c r="D255" s="359"/>
      <c r="E255" s="43" t="s">
        <v>16</v>
      </c>
      <c r="F255" s="132">
        <f>SUM(G255:I255)</f>
        <v>0</v>
      </c>
      <c r="G255" s="333">
        <f t="shared" si="84"/>
        <v>0</v>
      </c>
      <c r="H255" s="333">
        <f t="shared" si="84"/>
        <v>0</v>
      </c>
      <c r="I255" s="333">
        <f t="shared" si="84"/>
        <v>0</v>
      </c>
      <c r="J255" s="276">
        <v>244</v>
      </c>
      <c r="K255" s="281">
        <v>60</v>
      </c>
      <c r="L255" s="288">
        <v>39</v>
      </c>
      <c r="M255" s="189">
        <v>10</v>
      </c>
      <c r="N255" s="25">
        <v>209</v>
      </c>
      <c r="O255" s="67">
        <v>35</v>
      </c>
      <c r="P255" s="148">
        <v>0</v>
      </c>
      <c r="Q255" s="148">
        <v>0</v>
      </c>
      <c r="R255" s="14">
        <v>94</v>
      </c>
      <c r="S255" s="148">
        <v>97</v>
      </c>
      <c r="T255" s="148">
        <v>130</v>
      </c>
      <c r="U255" s="148">
        <v>25</v>
      </c>
      <c r="V255" s="148">
        <v>72</v>
      </c>
      <c r="W255" s="149">
        <v>6</v>
      </c>
      <c r="X255" s="238">
        <v>38.454999999999998</v>
      </c>
      <c r="Y255" s="238">
        <v>16.55</v>
      </c>
      <c r="Z255" s="149">
        <v>54.25</v>
      </c>
      <c r="AA255" s="149">
        <v>136.75</v>
      </c>
      <c r="AB255" s="258">
        <v>90.24499999999999</v>
      </c>
      <c r="HR255" s="66">
        <f>HR252+HR246+HR243+HR240+HR234+HR231+HR228+HR225</f>
        <v>0</v>
      </c>
    </row>
    <row r="256" spans="1:226" ht="17.25" customHeight="1" thickBot="1" x14ac:dyDescent="0.3">
      <c r="A256" s="396"/>
      <c r="B256" s="408"/>
      <c r="C256" s="360"/>
      <c r="D256" s="361"/>
      <c r="E256" s="108" t="s">
        <v>17</v>
      </c>
      <c r="F256" s="108">
        <f>SUM(G256:I256)</f>
        <v>0</v>
      </c>
      <c r="G256" s="108">
        <f>G255+G254</f>
        <v>0</v>
      </c>
      <c r="H256" s="108">
        <f>H255+H254</f>
        <v>0</v>
      </c>
      <c r="I256" s="108">
        <f>I255+I254</f>
        <v>0</v>
      </c>
      <c r="J256" s="108">
        <v>290</v>
      </c>
      <c r="K256" s="112">
        <v>82</v>
      </c>
      <c r="L256" s="130">
        <v>60</v>
      </c>
      <c r="M256" s="130">
        <v>10</v>
      </c>
      <c r="N256" s="130">
        <v>247</v>
      </c>
      <c r="O256" s="130">
        <v>43</v>
      </c>
      <c r="P256" s="130">
        <v>0</v>
      </c>
      <c r="Q256" s="130">
        <v>0</v>
      </c>
      <c r="R256" s="130">
        <v>112</v>
      </c>
      <c r="S256" s="130">
        <v>115</v>
      </c>
      <c r="T256" s="130">
        <v>151</v>
      </c>
      <c r="U256" s="130">
        <v>29</v>
      </c>
      <c r="V256" s="130">
        <v>89</v>
      </c>
      <c r="W256" s="130">
        <v>6</v>
      </c>
      <c r="X256" s="109" t="s">
        <v>163</v>
      </c>
      <c r="Y256" s="109" t="s">
        <v>163</v>
      </c>
      <c r="Z256" s="109" t="s">
        <v>163</v>
      </c>
      <c r="AA256" s="110" t="s">
        <v>163</v>
      </c>
      <c r="AB256" s="252" t="s">
        <v>163</v>
      </c>
    </row>
    <row r="257" spans="1:28" ht="15.95" hidden="1" customHeight="1" outlineLevel="1" thickBot="1" x14ac:dyDescent="0.3">
      <c r="A257" s="394">
        <v>9</v>
      </c>
      <c r="B257" s="397" t="s">
        <v>14</v>
      </c>
      <c r="C257" s="363">
        <v>73</v>
      </c>
      <c r="D257" s="354" t="s">
        <v>170</v>
      </c>
      <c r="E257" s="68" t="s">
        <v>15</v>
      </c>
      <c r="F257" s="132"/>
      <c r="G257" s="329">
        <v>8</v>
      </c>
      <c r="H257" s="329"/>
      <c r="I257" s="329"/>
      <c r="J257" s="276">
        <v>82</v>
      </c>
      <c r="K257" s="214"/>
      <c r="L257" s="185"/>
      <c r="M257" s="186"/>
      <c r="N257" s="19">
        <v>64</v>
      </c>
      <c r="O257" s="154">
        <v>18</v>
      </c>
      <c r="P257" s="93"/>
      <c r="Q257" s="9"/>
      <c r="R257" s="101">
        <v>55</v>
      </c>
      <c r="S257" s="9">
        <v>7</v>
      </c>
      <c r="T257" s="93">
        <v>70</v>
      </c>
      <c r="U257" s="9">
        <v>18</v>
      </c>
      <c r="V257" s="93">
        <v>50</v>
      </c>
      <c r="W257" s="9">
        <v>5</v>
      </c>
      <c r="X257" s="239">
        <v>36</v>
      </c>
      <c r="Y257" s="240">
        <v>13</v>
      </c>
      <c r="Z257" s="100">
        <v>6</v>
      </c>
      <c r="AA257" s="117">
        <v>18</v>
      </c>
      <c r="AB257" s="267">
        <v>12</v>
      </c>
    </row>
    <row r="258" spans="1:28" ht="15.95" hidden="1" customHeight="1" outlineLevel="1" thickBot="1" x14ac:dyDescent="0.3">
      <c r="A258" s="395"/>
      <c r="B258" s="398"/>
      <c r="C258" s="363"/>
      <c r="D258" s="354"/>
      <c r="E258" s="68" t="s">
        <v>229</v>
      </c>
      <c r="F258" s="132"/>
      <c r="G258" s="331"/>
      <c r="H258" s="331"/>
      <c r="I258" s="331"/>
      <c r="J258" s="276">
        <v>146</v>
      </c>
      <c r="K258" s="214"/>
      <c r="L258" s="190"/>
      <c r="M258" s="191"/>
      <c r="N258" s="124">
        <v>115</v>
      </c>
      <c r="O258" s="171">
        <v>31</v>
      </c>
      <c r="P258" s="94"/>
      <c r="Q258" s="113">
        <v>1</v>
      </c>
      <c r="R258" s="114">
        <v>88</v>
      </c>
      <c r="S258" s="113">
        <v>13</v>
      </c>
      <c r="T258" s="94">
        <v>136</v>
      </c>
      <c r="U258" s="113">
        <v>21</v>
      </c>
      <c r="V258" s="94">
        <v>77</v>
      </c>
      <c r="W258" s="113">
        <v>12</v>
      </c>
      <c r="X258" s="246">
        <v>34</v>
      </c>
      <c r="Y258" s="247">
        <v>14</v>
      </c>
      <c r="Z258" s="141">
        <v>40</v>
      </c>
      <c r="AA258" s="142">
        <v>250</v>
      </c>
      <c r="AB258" s="269">
        <v>140</v>
      </c>
    </row>
    <row r="259" spans="1:28" ht="19.5" hidden="1" customHeight="1" outlineLevel="1" thickBot="1" x14ac:dyDescent="0.3">
      <c r="A259" s="395"/>
      <c r="B259" s="398"/>
      <c r="C259" s="363"/>
      <c r="D259" s="354"/>
      <c r="E259" s="43" t="s">
        <v>16</v>
      </c>
      <c r="F259" s="132"/>
      <c r="G259" s="321">
        <v>8</v>
      </c>
      <c r="H259" s="321"/>
      <c r="I259" s="321"/>
      <c r="J259" s="276">
        <v>89</v>
      </c>
      <c r="K259" s="214"/>
      <c r="L259" s="174"/>
      <c r="M259" s="177"/>
      <c r="N259" s="46">
        <v>71</v>
      </c>
      <c r="O259" s="155">
        <v>18</v>
      </c>
      <c r="P259" s="56"/>
      <c r="Q259" s="55"/>
      <c r="R259" s="57">
        <f>48+5</f>
        <v>53</v>
      </c>
      <c r="S259" s="55">
        <v>9</v>
      </c>
      <c r="T259" s="56">
        <v>37</v>
      </c>
      <c r="U259" s="55">
        <v>34</v>
      </c>
      <c r="V259" s="56">
        <v>43</v>
      </c>
      <c r="W259" s="55">
        <v>9</v>
      </c>
      <c r="X259" s="241">
        <v>35</v>
      </c>
      <c r="Y259" s="242">
        <v>14.5</v>
      </c>
      <c r="Z259" s="59">
        <v>25</v>
      </c>
      <c r="AA259" s="118">
        <v>200</v>
      </c>
      <c r="AB259" s="264">
        <v>145</v>
      </c>
    </row>
    <row r="260" spans="1:28" ht="15.95" hidden="1" customHeight="1" outlineLevel="1" thickBot="1" x14ac:dyDescent="0.3">
      <c r="A260" s="395"/>
      <c r="B260" s="398"/>
      <c r="C260" s="364"/>
      <c r="D260" s="355"/>
      <c r="E260" s="13" t="s">
        <v>17</v>
      </c>
      <c r="F260" s="132">
        <f>SUM(G260:I260)</f>
        <v>16</v>
      </c>
      <c r="G260" s="322">
        <f>SUM(G257:G259)</f>
        <v>16</v>
      </c>
      <c r="H260" s="322">
        <f>SUM(H257:H259)</f>
        <v>0</v>
      </c>
      <c r="I260" s="322">
        <f>SUM(I257:I259)</f>
        <v>0</v>
      </c>
      <c r="J260" s="13">
        <f>IF(SUM(J257:J259)=SUM(N260:O260),SUM(J257:J259))</f>
        <v>317</v>
      </c>
      <c r="K260" s="13">
        <v>0</v>
      </c>
      <c r="L260" s="13">
        <f t="shared" ref="L260:W260" si="85">SUM(L257:L259)</f>
        <v>0</v>
      </c>
      <c r="M260" s="13">
        <f t="shared" si="85"/>
        <v>0</v>
      </c>
      <c r="N260" s="13">
        <f t="shared" si="85"/>
        <v>250</v>
      </c>
      <c r="O260" s="13">
        <f t="shared" si="85"/>
        <v>67</v>
      </c>
      <c r="P260" s="13">
        <f t="shared" si="85"/>
        <v>0</v>
      </c>
      <c r="Q260" s="13">
        <f t="shared" si="85"/>
        <v>1</v>
      </c>
      <c r="R260" s="13">
        <f t="shared" si="85"/>
        <v>196</v>
      </c>
      <c r="S260" s="13">
        <f t="shared" si="85"/>
        <v>29</v>
      </c>
      <c r="T260" s="13">
        <f t="shared" si="85"/>
        <v>243</v>
      </c>
      <c r="U260" s="13">
        <f t="shared" si="85"/>
        <v>73</v>
      </c>
      <c r="V260" s="13">
        <f t="shared" si="85"/>
        <v>170</v>
      </c>
      <c r="W260" s="13">
        <f t="shared" si="85"/>
        <v>26</v>
      </c>
      <c r="X260" s="109" t="s">
        <v>163</v>
      </c>
      <c r="Y260" s="109" t="s">
        <v>163</v>
      </c>
      <c r="Z260" s="13" t="s">
        <v>163</v>
      </c>
      <c r="AA260" s="13" t="s">
        <v>163</v>
      </c>
      <c r="AB260" s="253" t="s">
        <v>163</v>
      </c>
    </row>
    <row r="261" spans="1:28" ht="15.95" hidden="1" customHeight="1" outlineLevel="1" thickBot="1" x14ac:dyDescent="0.3">
      <c r="A261" s="395"/>
      <c r="B261" s="398"/>
      <c r="C261" s="385">
        <v>74</v>
      </c>
      <c r="D261" s="354" t="s">
        <v>232</v>
      </c>
      <c r="E261" s="68" t="s">
        <v>15</v>
      </c>
      <c r="F261" s="132"/>
      <c r="G261" s="329">
        <v>6</v>
      </c>
      <c r="H261" s="329"/>
      <c r="I261" s="329"/>
      <c r="J261" s="276">
        <v>134</v>
      </c>
      <c r="K261" s="214">
        <v>28</v>
      </c>
      <c r="L261" s="185">
        <v>6</v>
      </c>
      <c r="M261" s="186"/>
      <c r="N261" s="19">
        <v>107</v>
      </c>
      <c r="O261" s="122">
        <v>27</v>
      </c>
      <c r="P261" s="18"/>
      <c r="Q261" s="19"/>
      <c r="R261" s="103">
        <v>43</v>
      </c>
      <c r="S261" s="19">
        <v>16</v>
      </c>
      <c r="T261" s="18">
        <v>80</v>
      </c>
      <c r="U261" s="19">
        <v>5</v>
      </c>
      <c r="V261" s="18">
        <v>30</v>
      </c>
      <c r="W261" s="19"/>
      <c r="X261" s="248">
        <v>39</v>
      </c>
      <c r="Y261" s="249">
        <v>19</v>
      </c>
      <c r="Z261" s="20">
        <v>2</v>
      </c>
      <c r="AA261" s="119">
        <v>24</v>
      </c>
      <c r="AB261" s="267">
        <v>12</v>
      </c>
    </row>
    <row r="262" spans="1:28" ht="15.95" hidden="1" customHeight="1" outlineLevel="1" thickBot="1" x14ac:dyDescent="0.3">
      <c r="A262" s="395"/>
      <c r="B262" s="398"/>
      <c r="C262" s="363"/>
      <c r="D262" s="354"/>
      <c r="E262" s="68" t="s">
        <v>229</v>
      </c>
      <c r="F262" s="132"/>
      <c r="G262" s="331"/>
      <c r="H262" s="331"/>
      <c r="I262" s="331"/>
      <c r="J262" s="276">
        <v>133</v>
      </c>
      <c r="K262" s="214"/>
      <c r="L262" s="190"/>
      <c r="M262" s="191"/>
      <c r="N262" s="124">
        <v>107</v>
      </c>
      <c r="O262" s="162">
        <v>26</v>
      </c>
      <c r="P262" s="24"/>
      <c r="Q262" s="124"/>
      <c r="R262" s="139">
        <v>45</v>
      </c>
      <c r="S262" s="124">
        <v>32</v>
      </c>
      <c r="T262" s="24">
        <v>86</v>
      </c>
      <c r="U262" s="124">
        <v>16</v>
      </c>
      <c r="V262" s="24">
        <v>28</v>
      </c>
      <c r="W262" s="124">
        <v>1</v>
      </c>
      <c r="X262" s="250">
        <v>34.299999999999997</v>
      </c>
      <c r="Y262" s="251">
        <v>15.3</v>
      </c>
      <c r="Z262" s="23">
        <v>20</v>
      </c>
      <c r="AA262" s="140">
        <v>175</v>
      </c>
      <c r="AB262" s="269">
        <v>94.1</v>
      </c>
    </row>
    <row r="263" spans="1:28" ht="15.95" hidden="1" customHeight="1" outlineLevel="1" thickBot="1" x14ac:dyDescent="0.3">
      <c r="A263" s="395"/>
      <c r="B263" s="398"/>
      <c r="C263" s="363"/>
      <c r="D263" s="354"/>
      <c r="E263" s="43" t="s">
        <v>16</v>
      </c>
      <c r="F263" s="132"/>
      <c r="G263" s="321">
        <v>103</v>
      </c>
      <c r="H263" s="321">
        <v>104</v>
      </c>
      <c r="I263" s="321"/>
      <c r="J263" s="276">
        <f>301+104</f>
        <v>405</v>
      </c>
      <c r="K263" s="214"/>
      <c r="L263" s="174">
        <v>103</v>
      </c>
      <c r="M263" s="177">
        <v>37</v>
      </c>
      <c r="N263" s="46">
        <f>222+86</f>
        <v>308</v>
      </c>
      <c r="O263" s="155">
        <f>79+18</f>
        <v>97</v>
      </c>
      <c r="P263" s="56">
        <v>1</v>
      </c>
      <c r="Q263" s="55"/>
      <c r="R263" s="57">
        <f>72+34</f>
        <v>106</v>
      </c>
      <c r="S263" s="55">
        <v>66</v>
      </c>
      <c r="T263" s="56">
        <v>271</v>
      </c>
      <c r="U263" s="55">
        <v>33</v>
      </c>
      <c r="V263" s="56">
        <v>73</v>
      </c>
      <c r="W263" s="55">
        <v>10</v>
      </c>
      <c r="X263" s="241">
        <v>33.4</v>
      </c>
      <c r="Y263" s="242">
        <v>15.7</v>
      </c>
      <c r="Z263" s="59">
        <v>5</v>
      </c>
      <c r="AA263" s="118">
        <v>210</v>
      </c>
      <c r="AB263" s="264">
        <v>78.5</v>
      </c>
    </row>
    <row r="264" spans="1:28" ht="15.95" hidden="1" customHeight="1" outlineLevel="1" thickBot="1" x14ac:dyDescent="0.3">
      <c r="A264" s="395"/>
      <c r="B264" s="398"/>
      <c r="C264" s="364"/>
      <c r="D264" s="355"/>
      <c r="E264" s="13" t="s">
        <v>17</v>
      </c>
      <c r="F264" s="132">
        <f>SUM(G264:I264)</f>
        <v>213</v>
      </c>
      <c r="G264" s="322">
        <f>G263+G262+G261</f>
        <v>109</v>
      </c>
      <c r="H264" s="322">
        <f>H263+H262+H261</f>
        <v>104</v>
      </c>
      <c r="I264" s="322">
        <f>I263+I262+I261</f>
        <v>0</v>
      </c>
      <c r="J264" s="13">
        <f>IF(SUM(J261:J263)=SUM(N264:O264),SUM(J261:J263))</f>
        <v>672</v>
      </c>
      <c r="K264" s="13">
        <v>28</v>
      </c>
      <c r="L264" s="13">
        <f t="shared" ref="L264:W264" si="86">SUM(L261:L263)</f>
        <v>109</v>
      </c>
      <c r="M264" s="13">
        <f t="shared" si="86"/>
        <v>37</v>
      </c>
      <c r="N264" s="13">
        <f t="shared" si="86"/>
        <v>522</v>
      </c>
      <c r="O264" s="13">
        <f t="shared" si="86"/>
        <v>150</v>
      </c>
      <c r="P264" s="13">
        <f t="shared" si="86"/>
        <v>1</v>
      </c>
      <c r="Q264" s="13">
        <f t="shared" si="86"/>
        <v>0</v>
      </c>
      <c r="R264" s="13">
        <f t="shared" si="86"/>
        <v>194</v>
      </c>
      <c r="S264" s="13">
        <f t="shared" si="86"/>
        <v>114</v>
      </c>
      <c r="T264" s="13">
        <f t="shared" si="86"/>
        <v>437</v>
      </c>
      <c r="U264" s="13">
        <f t="shared" si="86"/>
        <v>54</v>
      </c>
      <c r="V264" s="13">
        <f t="shared" si="86"/>
        <v>131</v>
      </c>
      <c r="W264" s="13">
        <f t="shared" si="86"/>
        <v>11</v>
      </c>
      <c r="X264" s="109" t="s">
        <v>163</v>
      </c>
      <c r="Y264" s="109" t="s">
        <v>163</v>
      </c>
      <c r="Z264" s="13" t="s">
        <v>163</v>
      </c>
      <c r="AA264" s="13" t="s">
        <v>163</v>
      </c>
      <c r="AB264" s="253" t="s">
        <v>163</v>
      </c>
    </row>
    <row r="265" spans="1:28" ht="15.95" hidden="1" customHeight="1" outlineLevel="1" thickBot="1" x14ac:dyDescent="0.3">
      <c r="A265" s="395"/>
      <c r="B265" s="398"/>
      <c r="C265" s="385">
        <v>75</v>
      </c>
      <c r="D265" s="392" t="s">
        <v>191</v>
      </c>
      <c r="E265" s="68" t="s">
        <v>15</v>
      </c>
      <c r="F265" s="132"/>
      <c r="G265" s="329"/>
      <c r="H265" s="329"/>
      <c r="I265" s="329"/>
      <c r="J265" s="276"/>
      <c r="K265" s="214"/>
      <c r="L265" s="185"/>
      <c r="M265" s="186"/>
      <c r="N265" s="19"/>
      <c r="O265" s="154"/>
      <c r="P265" s="93"/>
      <c r="Q265" s="9"/>
      <c r="R265" s="101"/>
      <c r="S265" s="9"/>
      <c r="T265" s="93"/>
      <c r="U265" s="9"/>
      <c r="V265" s="93"/>
      <c r="W265" s="9"/>
      <c r="X265" s="239"/>
      <c r="Y265" s="240"/>
      <c r="Z265" s="100"/>
      <c r="AA265" s="117"/>
      <c r="AB265" s="267"/>
    </row>
    <row r="266" spans="1:28" ht="15.95" hidden="1" customHeight="1" outlineLevel="1" thickBot="1" x14ac:dyDescent="0.3">
      <c r="A266" s="395"/>
      <c r="B266" s="398"/>
      <c r="C266" s="363"/>
      <c r="D266" s="392"/>
      <c r="E266" s="43" t="s">
        <v>16</v>
      </c>
      <c r="F266" s="132"/>
      <c r="G266" s="321"/>
      <c r="H266" s="321"/>
      <c r="I266" s="321"/>
      <c r="J266" s="276">
        <v>10</v>
      </c>
      <c r="K266" s="214"/>
      <c r="L266" s="174"/>
      <c r="M266" s="177"/>
      <c r="N266" s="46">
        <v>10</v>
      </c>
      <c r="O266" s="155"/>
      <c r="P266" s="56"/>
      <c r="Q266" s="55"/>
      <c r="R266" s="57">
        <v>6</v>
      </c>
      <c r="S266" s="55">
        <v>6</v>
      </c>
      <c r="T266" s="56">
        <v>9</v>
      </c>
      <c r="U266" s="55">
        <v>10</v>
      </c>
      <c r="V266" s="56">
        <v>3</v>
      </c>
      <c r="W266" s="55">
        <v>1</v>
      </c>
      <c r="X266" s="241">
        <v>35</v>
      </c>
      <c r="Y266" s="242">
        <v>17</v>
      </c>
      <c r="Z266" s="59">
        <v>35</v>
      </c>
      <c r="AA266" s="118">
        <v>170</v>
      </c>
      <c r="AB266" s="264">
        <v>100</v>
      </c>
    </row>
    <row r="267" spans="1:28" ht="15.95" hidden="1" customHeight="1" outlineLevel="1" thickBot="1" x14ac:dyDescent="0.3">
      <c r="A267" s="395"/>
      <c r="B267" s="398"/>
      <c r="C267" s="364"/>
      <c r="D267" s="392"/>
      <c r="E267" s="13" t="s">
        <v>17</v>
      </c>
      <c r="F267" s="132">
        <f>SUM(G267:I267)</f>
        <v>0</v>
      </c>
      <c r="G267" s="322">
        <f>G266+G265</f>
        <v>0</v>
      </c>
      <c r="H267" s="322">
        <f>H266+H265</f>
        <v>0</v>
      </c>
      <c r="I267" s="322">
        <f>I266+I265</f>
        <v>0</v>
      </c>
      <c r="J267" s="13">
        <f>IF(SUM(J265:J266)=SUM(N267:O267),SUM(J265:J266))</f>
        <v>10</v>
      </c>
      <c r="K267" s="13">
        <v>0</v>
      </c>
      <c r="L267" s="13">
        <f t="shared" ref="L267:W267" si="87">SUM(L265:L266)</f>
        <v>0</v>
      </c>
      <c r="M267" s="13">
        <f t="shared" si="87"/>
        <v>0</v>
      </c>
      <c r="N267" s="13">
        <f t="shared" si="87"/>
        <v>10</v>
      </c>
      <c r="O267" s="13">
        <f t="shared" si="87"/>
        <v>0</v>
      </c>
      <c r="P267" s="13">
        <f t="shared" si="87"/>
        <v>0</v>
      </c>
      <c r="Q267" s="13">
        <f t="shared" si="87"/>
        <v>0</v>
      </c>
      <c r="R267" s="13">
        <f t="shared" si="87"/>
        <v>6</v>
      </c>
      <c r="S267" s="13">
        <f t="shared" si="87"/>
        <v>6</v>
      </c>
      <c r="T267" s="13">
        <f t="shared" si="87"/>
        <v>9</v>
      </c>
      <c r="U267" s="13">
        <f t="shared" si="87"/>
        <v>10</v>
      </c>
      <c r="V267" s="13">
        <f t="shared" si="87"/>
        <v>3</v>
      </c>
      <c r="W267" s="13">
        <f t="shared" si="87"/>
        <v>1</v>
      </c>
      <c r="X267" s="109" t="s">
        <v>162</v>
      </c>
      <c r="Y267" s="109" t="s">
        <v>162</v>
      </c>
      <c r="Z267" s="13" t="s">
        <v>162</v>
      </c>
      <c r="AA267" s="16" t="s">
        <v>162</v>
      </c>
      <c r="AB267" s="253" t="s">
        <v>162</v>
      </c>
    </row>
    <row r="268" spans="1:28" ht="17.25" customHeight="1" collapsed="1" thickBot="1" x14ac:dyDescent="0.3">
      <c r="A268" s="395"/>
      <c r="B268" s="405"/>
      <c r="C268" s="356" t="s">
        <v>138</v>
      </c>
      <c r="D268" s="369"/>
      <c r="E268" s="68" t="s">
        <v>15</v>
      </c>
      <c r="F268" s="132">
        <f>SUM(G268:I268)</f>
        <v>14</v>
      </c>
      <c r="G268" s="333">
        <f>G265+G261+G257</f>
        <v>14</v>
      </c>
      <c r="H268" s="333">
        <f>H265+H261+H257</f>
        <v>0</v>
      </c>
      <c r="I268" s="333">
        <f>I265+I261+I257</f>
        <v>0</v>
      </c>
      <c r="J268" s="276">
        <v>216</v>
      </c>
      <c r="K268" s="281">
        <v>28</v>
      </c>
      <c r="L268" s="211">
        <v>6</v>
      </c>
      <c r="M268" s="210">
        <v>0</v>
      </c>
      <c r="N268" s="200">
        <v>171</v>
      </c>
      <c r="O268" s="200">
        <v>45</v>
      </c>
      <c r="P268" s="200">
        <v>0</v>
      </c>
      <c r="Q268" s="200">
        <v>0</v>
      </c>
      <c r="R268" s="14">
        <v>98</v>
      </c>
      <c r="S268" s="200">
        <v>23</v>
      </c>
      <c r="T268" s="200">
        <v>150</v>
      </c>
      <c r="U268" s="200">
        <v>23</v>
      </c>
      <c r="V268" s="200">
        <v>80</v>
      </c>
      <c r="W268" s="200">
        <v>5</v>
      </c>
      <c r="X268" s="238">
        <v>37.5</v>
      </c>
      <c r="Y268" s="238">
        <v>16</v>
      </c>
      <c r="Z268" s="148">
        <v>4</v>
      </c>
      <c r="AA268" s="148">
        <v>21</v>
      </c>
      <c r="AB268" s="252">
        <v>12</v>
      </c>
    </row>
    <row r="269" spans="1:28" ht="17.25" customHeight="1" thickBot="1" x14ac:dyDescent="0.3">
      <c r="A269" s="395"/>
      <c r="B269" s="405"/>
      <c r="C269" s="393"/>
      <c r="D269" s="357"/>
      <c r="E269" s="68" t="s">
        <v>229</v>
      </c>
      <c r="F269" s="132">
        <f>SUM(G269:I269)</f>
        <v>0</v>
      </c>
      <c r="G269" s="333">
        <f>G262+G258</f>
        <v>0</v>
      </c>
      <c r="H269" s="333">
        <f>H262+H258</f>
        <v>0</v>
      </c>
      <c r="I269" s="333">
        <f>I262+I258</f>
        <v>0</v>
      </c>
      <c r="J269" s="276">
        <v>279</v>
      </c>
      <c r="K269" s="281">
        <v>0</v>
      </c>
      <c r="L269" s="211">
        <v>0</v>
      </c>
      <c r="M269" s="211">
        <v>0</v>
      </c>
      <c r="N269" s="202">
        <v>222</v>
      </c>
      <c r="O269" s="202">
        <v>57</v>
      </c>
      <c r="P269" s="202">
        <v>0</v>
      </c>
      <c r="Q269" s="202">
        <v>1</v>
      </c>
      <c r="R269" s="143">
        <v>133</v>
      </c>
      <c r="S269" s="202">
        <v>45</v>
      </c>
      <c r="T269" s="202">
        <v>222</v>
      </c>
      <c r="U269" s="202">
        <v>37</v>
      </c>
      <c r="V269" s="202">
        <v>105</v>
      </c>
      <c r="W269" s="202">
        <v>13</v>
      </c>
      <c r="X269" s="238">
        <v>34.15</v>
      </c>
      <c r="Y269" s="238">
        <v>14.65</v>
      </c>
      <c r="Z269" s="148">
        <v>30</v>
      </c>
      <c r="AA269" s="148">
        <v>212.5</v>
      </c>
      <c r="AB269" s="258">
        <v>117.05</v>
      </c>
    </row>
    <row r="270" spans="1:28" ht="16.5" customHeight="1" thickBot="1" x14ac:dyDescent="0.3">
      <c r="A270" s="395"/>
      <c r="B270" s="405"/>
      <c r="C270" s="358"/>
      <c r="D270" s="359"/>
      <c r="E270" s="43" t="s">
        <v>16</v>
      </c>
      <c r="F270" s="132">
        <f>SUM(G270:I270)</f>
        <v>215</v>
      </c>
      <c r="G270" s="333">
        <f>G266+G263+G259</f>
        <v>111</v>
      </c>
      <c r="H270" s="333">
        <f>H266+H263+H259</f>
        <v>104</v>
      </c>
      <c r="I270" s="333">
        <f>I266+I263+I259</f>
        <v>0</v>
      </c>
      <c r="J270" s="276">
        <v>504</v>
      </c>
      <c r="K270" s="281">
        <v>0</v>
      </c>
      <c r="L270" s="211">
        <v>103</v>
      </c>
      <c r="M270" s="210">
        <v>37</v>
      </c>
      <c r="N270" s="200">
        <v>389</v>
      </c>
      <c r="O270" s="200">
        <v>115</v>
      </c>
      <c r="P270" s="200">
        <v>1</v>
      </c>
      <c r="Q270" s="200">
        <v>0</v>
      </c>
      <c r="R270" s="14">
        <v>165</v>
      </c>
      <c r="S270" s="200">
        <v>81</v>
      </c>
      <c r="T270" s="200">
        <v>317</v>
      </c>
      <c r="U270" s="200">
        <v>77</v>
      </c>
      <c r="V270" s="200">
        <v>119</v>
      </c>
      <c r="W270" s="200">
        <v>20</v>
      </c>
      <c r="X270" s="238">
        <v>34.466666666666669</v>
      </c>
      <c r="Y270" s="238">
        <v>15.733333333333334</v>
      </c>
      <c r="Z270" s="148">
        <v>21.666666666666668</v>
      </c>
      <c r="AA270" s="156">
        <v>193.33333333333334</v>
      </c>
      <c r="AB270" s="226">
        <v>107.83333333333333</v>
      </c>
    </row>
    <row r="271" spans="1:28" ht="18" customHeight="1" thickBot="1" x14ac:dyDescent="0.3">
      <c r="A271" s="396"/>
      <c r="B271" s="408"/>
      <c r="C271" s="360"/>
      <c r="D271" s="361"/>
      <c r="E271" s="108" t="s">
        <v>17</v>
      </c>
      <c r="F271" s="108">
        <f>SUM(G271:I271)</f>
        <v>229</v>
      </c>
      <c r="G271" s="108">
        <f>SUM(G268:G270)</f>
        <v>125</v>
      </c>
      <c r="H271" s="108">
        <f>SUM(H268:H270)</f>
        <v>104</v>
      </c>
      <c r="I271" s="108">
        <f>SUM(I268:I270)</f>
        <v>0</v>
      </c>
      <c r="J271" s="138">
        <v>999</v>
      </c>
      <c r="K271" s="138">
        <v>28</v>
      </c>
      <c r="L271" s="130">
        <v>109</v>
      </c>
      <c r="M271" s="130">
        <v>37</v>
      </c>
      <c r="N271" s="130">
        <v>782</v>
      </c>
      <c r="O271" s="130">
        <v>217</v>
      </c>
      <c r="P271" s="130">
        <v>1</v>
      </c>
      <c r="Q271" s="130">
        <v>1</v>
      </c>
      <c r="R271" s="130">
        <v>396</v>
      </c>
      <c r="S271" s="130">
        <v>149</v>
      </c>
      <c r="T271" s="130">
        <v>689</v>
      </c>
      <c r="U271" s="130">
        <v>137</v>
      </c>
      <c r="V271" s="130">
        <v>304</v>
      </c>
      <c r="W271" s="130">
        <v>38</v>
      </c>
      <c r="X271" s="109" t="s">
        <v>163</v>
      </c>
      <c r="Y271" s="109" t="s">
        <v>163</v>
      </c>
      <c r="Z271" s="109" t="s">
        <v>163</v>
      </c>
      <c r="AA271" s="110" t="s">
        <v>163</v>
      </c>
      <c r="AB271" s="252" t="s">
        <v>163</v>
      </c>
    </row>
    <row r="272" spans="1:28" ht="15.95" hidden="1" customHeight="1" outlineLevel="1" thickBot="1" x14ac:dyDescent="0.3">
      <c r="A272" s="394">
        <v>10</v>
      </c>
      <c r="B272" s="397" t="s">
        <v>18</v>
      </c>
      <c r="C272" s="363">
        <v>76</v>
      </c>
      <c r="D272" s="354" t="s">
        <v>19</v>
      </c>
      <c r="E272" s="63" t="s">
        <v>15</v>
      </c>
      <c r="F272" s="132"/>
      <c r="G272" s="329"/>
      <c r="H272" s="329"/>
      <c r="I272" s="329"/>
      <c r="J272" s="276">
        <v>14</v>
      </c>
      <c r="K272" s="214"/>
      <c r="L272" s="185"/>
      <c r="M272" s="186"/>
      <c r="N272" s="19">
        <v>13</v>
      </c>
      <c r="O272" s="154">
        <v>1</v>
      </c>
      <c r="P272" s="93"/>
      <c r="Q272" s="9"/>
      <c r="R272" s="101">
        <v>8</v>
      </c>
      <c r="S272" s="9">
        <v>1</v>
      </c>
      <c r="T272" s="93">
        <v>7</v>
      </c>
      <c r="U272" s="9">
        <v>3</v>
      </c>
      <c r="V272" s="93">
        <v>7</v>
      </c>
      <c r="W272" s="9"/>
      <c r="X272" s="239">
        <v>35</v>
      </c>
      <c r="Y272" s="240">
        <v>14</v>
      </c>
      <c r="Z272" s="100">
        <v>8</v>
      </c>
      <c r="AA272" s="117">
        <v>16</v>
      </c>
      <c r="AB272" s="267">
        <v>11.7</v>
      </c>
    </row>
    <row r="273" spans="1:28" ht="15.95" hidden="1" customHeight="1" outlineLevel="1" thickBot="1" x14ac:dyDescent="0.3">
      <c r="A273" s="395"/>
      <c r="B273" s="398"/>
      <c r="C273" s="363"/>
      <c r="D273" s="354"/>
      <c r="E273" s="31" t="s">
        <v>16</v>
      </c>
      <c r="F273" s="132"/>
      <c r="G273" s="321"/>
      <c r="H273" s="321"/>
      <c r="I273" s="321"/>
      <c r="J273" s="276">
        <v>72</v>
      </c>
      <c r="K273" s="214"/>
      <c r="L273" s="174"/>
      <c r="M273" s="177"/>
      <c r="N273" s="46">
        <v>57</v>
      </c>
      <c r="O273" s="155">
        <v>15</v>
      </c>
      <c r="P273" s="56"/>
      <c r="Q273" s="55"/>
      <c r="R273" s="57">
        <v>35</v>
      </c>
      <c r="S273" s="55">
        <v>5</v>
      </c>
      <c r="T273" s="56">
        <v>44</v>
      </c>
      <c r="U273" s="55">
        <v>18</v>
      </c>
      <c r="V273" s="56">
        <v>29</v>
      </c>
      <c r="W273" s="55">
        <v>1</v>
      </c>
      <c r="X273" s="241">
        <v>34</v>
      </c>
      <c r="Y273" s="242">
        <v>15</v>
      </c>
      <c r="Z273" s="59">
        <v>30</v>
      </c>
      <c r="AA273" s="118">
        <v>175</v>
      </c>
      <c r="AB273" s="264">
        <v>96</v>
      </c>
    </row>
    <row r="274" spans="1:28" ht="15.95" hidden="1" customHeight="1" outlineLevel="1" thickBot="1" x14ac:dyDescent="0.3">
      <c r="A274" s="395"/>
      <c r="B274" s="398"/>
      <c r="C274" s="364"/>
      <c r="D274" s="355"/>
      <c r="E274" s="13" t="s">
        <v>17</v>
      </c>
      <c r="F274" s="132">
        <f>SUM(G274:I274)</f>
        <v>0</v>
      </c>
      <c r="G274" s="322">
        <f>G272+G273</f>
        <v>0</v>
      </c>
      <c r="H274" s="322">
        <f>H272+H273</f>
        <v>0</v>
      </c>
      <c r="I274" s="322">
        <f>I272+I273</f>
        <v>0</v>
      </c>
      <c r="J274" s="13">
        <f>IF(SUM(J272:J273)=SUM(N274:O274),SUM(J272:J273))</f>
        <v>86</v>
      </c>
      <c r="K274" s="13">
        <v>0</v>
      </c>
      <c r="L274" s="13">
        <f t="shared" ref="L274:W274" si="88">SUM(L272:L273)</f>
        <v>0</v>
      </c>
      <c r="M274" s="13">
        <f t="shared" si="88"/>
        <v>0</v>
      </c>
      <c r="N274" s="13">
        <f t="shared" si="88"/>
        <v>70</v>
      </c>
      <c r="O274" s="13">
        <f t="shared" si="88"/>
        <v>16</v>
      </c>
      <c r="P274" s="13">
        <f t="shared" si="88"/>
        <v>0</v>
      </c>
      <c r="Q274" s="13">
        <f t="shared" si="88"/>
        <v>0</v>
      </c>
      <c r="R274" s="13">
        <f t="shared" si="88"/>
        <v>43</v>
      </c>
      <c r="S274" s="13">
        <f t="shared" si="88"/>
        <v>6</v>
      </c>
      <c r="T274" s="13">
        <f t="shared" si="88"/>
        <v>51</v>
      </c>
      <c r="U274" s="13">
        <f t="shared" si="88"/>
        <v>21</v>
      </c>
      <c r="V274" s="13">
        <f t="shared" si="88"/>
        <v>36</v>
      </c>
      <c r="W274" s="13">
        <f t="shared" si="88"/>
        <v>1</v>
      </c>
      <c r="X274" s="229" t="s">
        <v>162</v>
      </c>
      <c r="Y274" s="224" t="s">
        <v>162</v>
      </c>
      <c r="Z274" s="13" t="s">
        <v>162</v>
      </c>
      <c r="AA274" s="16" t="s">
        <v>162</v>
      </c>
      <c r="AB274" s="253" t="s">
        <v>162</v>
      </c>
    </row>
    <row r="275" spans="1:28" ht="15.95" hidden="1" customHeight="1" outlineLevel="1" thickBot="1" x14ac:dyDescent="0.3">
      <c r="A275" s="395"/>
      <c r="B275" s="398"/>
      <c r="C275" s="363">
        <v>77</v>
      </c>
      <c r="D275" s="353" t="s">
        <v>20</v>
      </c>
      <c r="E275" s="63" t="s">
        <v>15</v>
      </c>
      <c r="F275" s="132"/>
      <c r="G275" s="329"/>
      <c r="H275" s="329"/>
      <c r="I275" s="329"/>
      <c r="J275" s="276"/>
      <c r="K275" s="214"/>
      <c r="L275" s="185"/>
      <c r="M275" s="186"/>
      <c r="N275" s="19"/>
      <c r="O275" s="154"/>
      <c r="P275" s="93"/>
      <c r="Q275" s="9"/>
      <c r="R275" s="101"/>
      <c r="S275" s="9"/>
      <c r="T275" s="93"/>
      <c r="U275" s="9"/>
      <c r="V275" s="93"/>
      <c r="W275" s="9"/>
      <c r="X275" s="239"/>
      <c r="Y275" s="240"/>
      <c r="Z275" s="100"/>
      <c r="AA275" s="117"/>
      <c r="AB275" s="267"/>
    </row>
    <row r="276" spans="1:28" ht="15.95" hidden="1" customHeight="1" outlineLevel="1" thickBot="1" x14ac:dyDescent="0.3">
      <c r="A276" s="395"/>
      <c r="B276" s="398"/>
      <c r="C276" s="363"/>
      <c r="D276" s="354"/>
      <c r="E276" s="31" t="s">
        <v>16</v>
      </c>
      <c r="F276" s="132"/>
      <c r="G276" s="321"/>
      <c r="H276" s="321"/>
      <c r="I276" s="321"/>
      <c r="J276" s="276">
        <v>82</v>
      </c>
      <c r="K276" s="214"/>
      <c r="L276" s="174"/>
      <c r="M276" s="177"/>
      <c r="N276" s="46">
        <v>68</v>
      </c>
      <c r="O276" s="155">
        <v>14</v>
      </c>
      <c r="P276" s="56"/>
      <c r="Q276" s="55"/>
      <c r="R276" s="57">
        <v>39</v>
      </c>
      <c r="S276" s="55">
        <v>5</v>
      </c>
      <c r="T276" s="56">
        <v>53</v>
      </c>
      <c r="U276" s="55">
        <v>11</v>
      </c>
      <c r="V276" s="56">
        <v>21</v>
      </c>
      <c r="W276" s="55">
        <v>18</v>
      </c>
      <c r="X276" s="241">
        <v>34</v>
      </c>
      <c r="Y276" s="242">
        <v>13</v>
      </c>
      <c r="Z276" s="59">
        <v>25</v>
      </c>
      <c r="AA276" s="118">
        <v>185</v>
      </c>
      <c r="AB276" s="264">
        <v>112.3</v>
      </c>
    </row>
    <row r="277" spans="1:28" ht="15.95" hidden="1" customHeight="1" outlineLevel="1" thickBot="1" x14ac:dyDescent="0.3">
      <c r="A277" s="395"/>
      <c r="B277" s="398"/>
      <c r="C277" s="364"/>
      <c r="D277" s="354"/>
      <c r="E277" s="13" t="s">
        <v>17</v>
      </c>
      <c r="F277" s="132">
        <f>SUM(G277:I277)</f>
        <v>0</v>
      </c>
      <c r="G277" s="322">
        <f>G275+G276</f>
        <v>0</v>
      </c>
      <c r="H277" s="322">
        <f>H275+H276</f>
        <v>0</v>
      </c>
      <c r="I277" s="322">
        <f>I275+I276</f>
        <v>0</v>
      </c>
      <c r="J277" s="13">
        <f>IF(SUM(J275:J276)=SUM(N277:O277),SUM(J275:J276))</f>
        <v>82</v>
      </c>
      <c r="K277" s="13">
        <v>0</v>
      </c>
      <c r="L277" s="13">
        <f t="shared" ref="L277:W277" si="89">SUM(L275:L276)</f>
        <v>0</v>
      </c>
      <c r="M277" s="13">
        <f t="shared" si="89"/>
        <v>0</v>
      </c>
      <c r="N277" s="13">
        <f t="shared" si="89"/>
        <v>68</v>
      </c>
      <c r="O277" s="13">
        <f t="shared" si="89"/>
        <v>14</v>
      </c>
      <c r="P277" s="13">
        <f t="shared" si="89"/>
        <v>0</v>
      </c>
      <c r="Q277" s="13">
        <f t="shared" si="89"/>
        <v>0</v>
      </c>
      <c r="R277" s="13">
        <f t="shared" si="89"/>
        <v>39</v>
      </c>
      <c r="S277" s="13">
        <f t="shared" si="89"/>
        <v>5</v>
      </c>
      <c r="T277" s="13">
        <f t="shared" si="89"/>
        <v>53</v>
      </c>
      <c r="U277" s="13">
        <f t="shared" si="89"/>
        <v>11</v>
      </c>
      <c r="V277" s="13">
        <f t="shared" si="89"/>
        <v>21</v>
      </c>
      <c r="W277" s="13">
        <f t="shared" si="89"/>
        <v>18</v>
      </c>
      <c r="X277" s="229" t="s">
        <v>162</v>
      </c>
      <c r="Y277" s="224" t="s">
        <v>162</v>
      </c>
      <c r="Z277" s="13" t="s">
        <v>162</v>
      </c>
      <c r="AA277" s="16" t="s">
        <v>162</v>
      </c>
      <c r="AB277" s="253" t="s">
        <v>162</v>
      </c>
    </row>
    <row r="278" spans="1:28" ht="17.25" customHeight="1" collapsed="1" thickBot="1" x14ac:dyDescent="0.3">
      <c r="A278" s="395"/>
      <c r="B278" s="405"/>
      <c r="C278" s="356" t="s">
        <v>139</v>
      </c>
      <c r="D278" s="369"/>
      <c r="E278" s="68" t="s">
        <v>15</v>
      </c>
      <c r="F278" s="132">
        <f>SUM(G278:I278)</f>
        <v>0</v>
      </c>
      <c r="G278" s="322">
        <f t="shared" ref="G278:I279" si="90">G275+G272</f>
        <v>0</v>
      </c>
      <c r="H278" s="322">
        <f t="shared" si="90"/>
        <v>0</v>
      </c>
      <c r="I278" s="322">
        <f t="shared" si="90"/>
        <v>0</v>
      </c>
      <c r="J278" s="276">
        <v>14</v>
      </c>
      <c r="K278" s="281">
        <v>0</v>
      </c>
      <c r="L278" s="184">
        <v>0</v>
      </c>
      <c r="M278" s="184">
        <v>0</v>
      </c>
      <c r="N278" s="43">
        <v>13</v>
      </c>
      <c r="O278" s="70">
        <v>1</v>
      </c>
      <c r="P278" s="145">
        <v>0</v>
      </c>
      <c r="Q278" s="145">
        <v>0</v>
      </c>
      <c r="R278" s="32">
        <v>8</v>
      </c>
      <c r="S278" s="145">
        <v>1</v>
      </c>
      <c r="T278" s="145">
        <v>7</v>
      </c>
      <c r="U278" s="145">
        <v>3</v>
      </c>
      <c r="V278" s="145">
        <v>7</v>
      </c>
      <c r="W278" s="145">
        <v>0</v>
      </c>
      <c r="X278" s="238">
        <v>35</v>
      </c>
      <c r="Y278" s="238">
        <v>14</v>
      </c>
      <c r="Z278" s="145">
        <v>8</v>
      </c>
      <c r="AA278" s="145">
        <v>16</v>
      </c>
      <c r="AB278" s="253">
        <v>11.7</v>
      </c>
    </row>
    <row r="279" spans="1:28" ht="15.75" customHeight="1" thickBot="1" x14ac:dyDescent="0.3">
      <c r="A279" s="395"/>
      <c r="B279" s="405"/>
      <c r="C279" s="358"/>
      <c r="D279" s="359"/>
      <c r="E279" s="43" t="s">
        <v>16</v>
      </c>
      <c r="F279" s="132">
        <f>SUM(G279:I279)</f>
        <v>0</v>
      </c>
      <c r="G279" s="322">
        <f t="shared" si="90"/>
        <v>0</v>
      </c>
      <c r="H279" s="322">
        <f t="shared" si="90"/>
        <v>0</v>
      </c>
      <c r="I279" s="322">
        <f t="shared" si="90"/>
        <v>0</v>
      </c>
      <c r="J279" s="276">
        <v>154</v>
      </c>
      <c r="K279" s="281">
        <v>0</v>
      </c>
      <c r="L279" s="207">
        <v>0</v>
      </c>
      <c r="M279" s="207">
        <v>0</v>
      </c>
      <c r="N279" s="344">
        <v>125</v>
      </c>
      <c r="O279" s="344">
        <v>29</v>
      </c>
      <c r="P279" s="344">
        <v>0</v>
      </c>
      <c r="Q279" s="344">
        <v>0</v>
      </c>
      <c r="R279" s="32">
        <v>74</v>
      </c>
      <c r="S279" s="344">
        <v>10</v>
      </c>
      <c r="T279" s="344">
        <v>97</v>
      </c>
      <c r="U279" s="344">
        <v>29</v>
      </c>
      <c r="V279" s="344">
        <v>50</v>
      </c>
      <c r="W279" s="344">
        <v>19</v>
      </c>
      <c r="X279" s="238">
        <v>34</v>
      </c>
      <c r="Y279" s="238">
        <v>14</v>
      </c>
      <c r="Z279" s="145">
        <v>27.5</v>
      </c>
      <c r="AA279" s="145">
        <v>180</v>
      </c>
      <c r="AB279" s="244">
        <v>104.15</v>
      </c>
    </row>
    <row r="280" spans="1:28" ht="15.95" customHeight="1" thickBot="1" x14ac:dyDescent="0.3">
      <c r="A280" s="396"/>
      <c r="B280" s="408"/>
      <c r="C280" s="360"/>
      <c r="D280" s="361"/>
      <c r="E280" s="108" t="s">
        <v>17</v>
      </c>
      <c r="F280" s="108">
        <f>SUM(G280:I280)</f>
        <v>0</v>
      </c>
      <c r="G280" s="108">
        <f>G278+G279</f>
        <v>0</v>
      </c>
      <c r="H280" s="108">
        <f>H278+H279</f>
        <v>0</v>
      </c>
      <c r="I280" s="108">
        <f>I278+I279</f>
        <v>0</v>
      </c>
      <c r="J280" s="108">
        <v>168</v>
      </c>
      <c r="K280" s="112">
        <v>0</v>
      </c>
      <c r="L280" s="130">
        <v>0</v>
      </c>
      <c r="M280" s="130">
        <v>0</v>
      </c>
      <c r="N280" s="130">
        <v>138</v>
      </c>
      <c r="O280" s="130">
        <v>30</v>
      </c>
      <c r="P280" s="130">
        <v>0</v>
      </c>
      <c r="Q280" s="130">
        <v>0</v>
      </c>
      <c r="R280" s="130">
        <v>82</v>
      </c>
      <c r="S280" s="130">
        <v>11</v>
      </c>
      <c r="T280" s="130">
        <v>104</v>
      </c>
      <c r="U280" s="130">
        <v>32</v>
      </c>
      <c r="V280" s="130">
        <v>57</v>
      </c>
      <c r="W280" s="130">
        <v>19</v>
      </c>
      <c r="X280" s="109" t="s">
        <v>163</v>
      </c>
      <c r="Y280" s="109" t="s">
        <v>163</v>
      </c>
      <c r="Z280" s="109" t="s">
        <v>163</v>
      </c>
      <c r="AA280" s="110" t="s">
        <v>163</v>
      </c>
      <c r="AB280" s="252" t="s">
        <v>163</v>
      </c>
    </row>
    <row r="281" spans="1:28" ht="15.95" hidden="1" customHeight="1" outlineLevel="1" thickBot="1" x14ac:dyDescent="0.3">
      <c r="A281" s="394">
        <v>11</v>
      </c>
      <c r="B281" s="397" t="s">
        <v>85</v>
      </c>
      <c r="C281" s="362">
        <v>78</v>
      </c>
      <c r="D281" s="392" t="s">
        <v>86</v>
      </c>
      <c r="E281" s="69" t="s">
        <v>15</v>
      </c>
      <c r="F281" s="132"/>
      <c r="G281" s="333">
        <v>2</v>
      </c>
      <c r="H281" s="333">
        <v>3</v>
      </c>
      <c r="I281" s="333"/>
      <c r="J281" s="276">
        <v>24</v>
      </c>
      <c r="K281" s="214">
        <v>14</v>
      </c>
      <c r="L281" s="185"/>
      <c r="M281" s="186">
        <v>2</v>
      </c>
      <c r="N281" s="19">
        <v>23</v>
      </c>
      <c r="O281" s="154">
        <v>1</v>
      </c>
      <c r="P281" s="93"/>
      <c r="Q281" s="9"/>
      <c r="R281" s="101">
        <v>7</v>
      </c>
      <c r="S281" s="9">
        <v>2</v>
      </c>
      <c r="T281" s="9">
        <v>21</v>
      </c>
      <c r="U281" s="9"/>
      <c r="V281" s="9">
        <v>5</v>
      </c>
      <c r="W281" s="93"/>
      <c r="X281" s="226"/>
      <c r="Y281" s="226"/>
      <c r="Z281" s="290"/>
      <c r="AA281" s="290"/>
      <c r="AB281" s="291"/>
    </row>
    <row r="282" spans="1:28" ht="15.95" hidden="1" customHeight="1" outlineLevel="1" thickBot="1" x14ac:dyDescent="0.3">
      <c r="A282" s="395"/>
      <c r="B282" s="398"/>
      <c r="C282" s="363"/>
      <c r="D282" s="351"/>
      <c r="E282" s="31" t="s">
        <v>16</v>
      </c>
      <c r="F282" s="132"/>
      <c r="G282" s="321"/>
      <c r="H282" s="321"/>
      <c r="I282" s="321"/>
      <c r="J282" s="276">
        <v>158</v>
      </c>
      <c r="K282" s="214">
        <v>55</v>
      </c>
      <c r="L282" s="174"/>
      <c r="M282" s="177">
        <v>1</v>
      </c>
      <c r="N282" s="46">
        <v>125</v>
      </c>
      <c r="O282" s="155">
        <v>33</v>
      </c>
      <c r="P282" s="56"/>
      <c r="Q282" s="55"/>
      <c r="R282" s="57">
        <v>55</v>
      </c>
      <c r="S282" s="55">
        <v>7</v>
      </c>
      <c r="T282" s="56">
        <v>81</v>
      </c>
      <c r="U282" s="55">
        <v>23</v>
      </c>
      <c r="V282" s="56">
        <v>26</v>
      </c>
      <c r="W282" s="55"/>
      <c r="X282" s="231">
        <v>29.6</v>
      </c>
      <c r="Y282" s="232">
        <v>10</v>
      </c>
      <c r="Z282" s="58">
        <v>15</v>
      </c>
      <c r="AA282" s="59">
        <v>225</v>
      </c>
      <c r="AB282" s="264">
        <v>96.6</v>
      </c>
    </row>
    <row r="283" spans="1:28" ht="15.95" hidden="1" customHeight="1" outlineLevel="1" thickBot="1" x14ac:dyDescent="0.3">
      <c r="A283" s="395"/>
      <c r="B283" s="398"/>
      <c r="C283" s="364"/>
      <c r="D283" s="352"/>
      <c r="E283" s="13" t="s">
        <v>17</v>
      </c>
      <c r="F283" s="132">
        <f>SUM(G283:I283)</f>
        <v>5</v>
      </c>
      <c r="G283" s="322">
        <f>G281+G282</f>
        <v>2</v>
      </c>
      <c r="H283" s="322">
        <f>H281+H282</f>
        <v>3</v>
      </c>
      <c r="I283" s="322">
        <f>I281+I282</f>
        <v>0</v>
      </c>
      <c r="J283" s="13">
        <f>IF(SUM(J281:J282)=SUM(N283:O283),SUM(J281:J282))</f>
        <v>182</v>
      </c>
      <c r="K283" s="13">
        <v>69</v>
      </c>
      <c r="L283" s="13">
        <f t="shared" ref="L283:W283" si="91">SUM(L281:L282)</f>
        <v>0</v>
      </c>
      <c r="M283" s="13">
        <f t="shared" si="91"/>
        <v>3</v>
      </c>
      <c r="N283" s="13">
        <f t="shared" si="91"/>
        <v>148</v>
      </c>
      <c r="O283" s="13">
        <f t="shared" si="91"/>
        <v>34</v>
      </c>
      <c r="P283" s="13">
        <f t="shared" si="91"/>
        <v>0</v>
      </c>
      <c r="Q283" s="13">
        <f t="shared" si="91"/>
        <v>0</v>
      </c>
      <c r="R283" s="13">
        <f t="shared" si="91"/>
        <v>62</v>
      </c>
      <c r="S283" s="13">
        <f t="shared" si="91"/>
        <v>9</v>
      </c>
      <c r="T283" s="13">
        <f t="shared" si="91"/>
        <v>102</v>
      </c>
      <c r="U283" s="13">
        <f t="shared" si="91"/>
        <v>23</v>
      </c>
      <c r="V283" s="13">
        <f t="shared" si="91"/>
        <v>31</v>
      </c>
      <c r="W283" s="294">
        <f t="shared" si="91"/>
        <v>0</v>
      </c>
      <c r="X283" s="229" t="s">
        <v>162</v>
      </c>
      <c r="Y283" s="224" t="s">
        <v>162</v>
      </c>
      <c r="Z283" s="13" t="s">
        <v>162</v>
      </c>
      <c r="AA283" s="16" t="s">
        <v>162</v>
      </c>
      <c r="AB283" s="253" t="s">
        <v>162</v>
      </c>
    </row>
    <row r="284" spans="1:28" ht="15.75" hidden="1" customHeight="1" outlineLevel="1" thickBot="1" x14ac:dyDescent="0.3">
      <c r="A284" s="395"/>
      <c r="B284" s="398"/>
      <c r="C284" s="362">
        <v>79</v>
      </c>
      <c r="D284" s="392" t="s">
        <v>87</v>
      </c>
      <c r="E284" s="63" t="s">
        <v>15</v>
      </c>
      <c r="F284" s="132"/>
      <c r="G284" s="329"/>
      <c r="H284" s="329"/>
      <c r="I284" s="329"/>
      <c r="J284" s="276"/>
      <c r="K284" s="214"/>
      <c r="L284" s="185"/>
      <c r="M284" s="186"/>
      <c r="N284" s="19"/>
      <c r="O284" s="154"/>
      <c r="P284" s="93"/>
      <c r="Q284" s="9"/>
      <c r="R284" s="101"/>
      <c r="S284" s="9"/>
      <c r="T284" s="93"/>
      <c r="U284" s="9"/>
      <c r="V284" s="93"/>
      <c r="W284" s="9"/>
      <c r="X284" s="230"/>
      <c r="Y284" s="220"/>
      <c r="Z284" s="52"/>
      <c r="AA284" s="53"/>
      <c r="AB284" s="263"/>
    </row>
    <row r="285" spans="1:28" ht="15.95" hidden="1" customHeight="1" outlineLevel="1" thickBot="1" x14ac:dyDescent="0.3">
      <c r="A285" s="395"/>
      <c r="B285" s="398"/>
      <c r="C285" s="363"/>
      <c r="D285" s="351"/>
      <c r="E285" s="31" t="s">
        <v>16</v>
      </c>
      <c r="F285" s="132"/>
      <c r="G285" s="321"/>
      <c r="H285" s="321"/>
      <c r="I285" s="321"/>
      <c r="J285" s="276">
        <v>76</v>
      </c>
      <c r="K285" s="214">
        <v>14</v>
      </c>
      <c r="L285" s="174"/>
      <c r="M285" s="177">
        <v>1</v>
      </c>
      <c r="N285" s="46">
        <v>63</v>
      </c>
      <c r="O285" s="155">
        <v>13</v>
      </c>
      <c r="P285" s="56">
        <v>1</v>
      </c>
      <c r="Q285" s="55">
        <v>1</v>
      </c>
      <c r="R285" s="57">
        <v>27</v>
      </c>
      <c r="S285" s="55">
        <v>23</v>
      </c>
      <c r="T285" s="56">
        <v>30</v>
      </c>
      <c r="U285" s="55">
        <v>11</v>
      </c>
      <c r="V285" s="56">
        <v>11</v>
      </c>
      <c r="W285" s="55"/>
      <c r="X285" s="231">
        <v>35</v>
      </c>
      <c r="Y285" s="273">
        <v>13.5</v>
      </c>
      <c r="Z285" s="58">
        <v>5</v>
      </c>
      <c r="AA285" s="59">
        <v>200</v>
      </c>
      <c r="AB285" s="264">
        <v>75.099999999999994</v>
      </c>
    </row>
    <row r="286" spans="1:28" ht="15.95" hidden="1" customHeight="1" outlineLevel="1" thickBot="1" x14ac:dyDescent="0.3">
      <c r="A286" s="395"/>
      <c r="B286" s="398"/>
      <c r="C286" s="364"/>
      <c r="D286" s="352"/>
      <c r="E286" s="13" t="s">
        <v>17</v>
      </c>
      <c r="F286" s="132">
        <f>SUM(G286:I286)</f>
        <v>0</v>
      </c>
      <c r="G286" s="322">
        <f>G284+G285</f>
        <v>0</v>
      </c>
      <c r="H286" s="322">
        <f>H284+H285</f>
        <v>0</v>
      </c>
      <c r="I286" s="322">
        <f>I284+I285</f>
        <v>0</v>
      </c>
      <c r="J286" s="13">
        <f>IF(SUM(J284:J285)=SUM(N286:O286),SUM(J284:J285))</f>
        <v>76</v>
      </c>
      <c r="K286" s="13">
        <v>14</v>
      </c>
      <c r="L286" s="13">
        <f t="shared" ref="L286:W286" si="92">SUM(L284:L285)</f>
        <v>0</v>
      </c>
      <c r="M286" s="13">
        <f t="shared" si="92"/>
        <v>1</v>
      </c>
      <c r="N286" s="13">
        <f t="shared" si="92"/>
        <v>63</v>
      </c>
      <c r="O286" s="13">
        <f t="shared" si="92"/>
        <v>13</v>
      </c>
      <c r="P286" s="13">
        <f t="shared" si="92"/>
        <v>1</v>
      </c>
      <c r="Q286" s="13">
        <f t="shared" si="92"/>
        <v>1</v>
      </c>
      <c r="R286" s="13">
        <f t="shared" si="92"/>
        <v>27</v>
      </c>
      <c r="S286" s="13">
        <f t="shared" si="92"/>
        <v>23</v>
      </c>
      <c r="T286" s="13">
        <f t="shared" si="92"/>
        <v>30</v>
      </c>
      <c r="U286" s="13">
        <f t="shared" si="92"/>
        <v>11</v>
      </c>
      <c r="V286" s="13">
        <f t="shared" si="92"/>
        <v>11</v>
      </c>
      <c r="W286" s="13">
        <f t="shared" si="92"/>
        <v>0</v>
      </c>
      <c r="X286" s="229" t="s">
        <v>162</v>
      </c>
      <c r="Y286" s="224" t="s">
        <v>162</v>
      </c>
      <c r="Z286" s="13" t="s">
        <v>162</v>
      </c>
      <c r="AA286" s="16" t="s">
        <v>162</v>
      </c>
      <c r="AB286" s="253" t="s">
        <v>162</v>
      </c>
    </row>
    <row r="287" spans="1:28" ht="15.95" hidden="1" customHeight="1" outlineLevel="1" thickBot="1" x14ac:dyDescent="0.3">
      <c r="A287" s="395"/>
      <c r="B287" s="398"/>
      <c r="C287" s="362">
        <v>80</v>
      </c>
      <c r="D287" s="350" t="s">
        <v>88</v>
      </c>
      <c r="E287" s="63" t="s">
        <v>15</v>
      </c>
      <c r="F287" s="132"/>
      <c r="G287" s="329"/>
      <c r="H287" s="329"/>
      <c r="I287" s="329"/>
      <c r="J287" s="276"/>
      <c r="K287" s="214"/>
      <c r="L287" s="185"/>
      <c r="M287" s="186"/>
      <c r="N287" s="19"/>
      <c r="O287" s="154"/>
      <c r="P287" s="93"/>
      <c r="Q287" s="9"/>
      <c r="R287" s="101"/>
      <c r="S287" s="9"/>
      <c r="T287" s="93"/>
      <c r="U287" s="9"/>
      <c r="V287" s="93"/>
      <c r="W287" s="9"/>
      <c r="X287" s="239"/>
      <c r="Y287" s="240"/>
      <c r="Z287" s="100"/>
      <c r="AA287" s="117"/>
      <c r="AB287" s="267"/>
    </row>
    <row r="288" spans="1:28" ht="15.95" hidden="1" customHeight="1" outlineLevel="1" thickBot="1" x14ac:dyDescent="0.3">
      <c r="A288" s="395"/>
      <c r="B288" s="398"/>
      <c r="C288" s="363"/>
      <c r="D288" s="351"/>
      <c r="E288" s="31" t="s">
        <v>16</v>
      </c>
      <c r="F288" s="132"/>
      <c r="G288" s="321"/>
      <c r="H288" s="321"/>
      <c r="I288" s="321"/>
      <c r="J288" s="276">
        <v>42</v>
      </c>
      <c r="K288" s="214">
        <v>13</v>
      </c>
      <c r="L288" s="174"/>
      <c r="M288" s="177"/>
      <c r="N288" s="46">
        <v>37</v>
      </c>
      <c r="O288" s="155">
        <v>5</v>
      </c>
      <c r="P288" s="56"/>
      <c r="Q288" s="55"/>
      <c r="R288" s="57">
        <v>6</v>
      </c>
      <c r="S288" s="55"/>
      <c r="T288" s="56">
        <v>13</v>
      </c>
      <c r="U288" s="55"/>
      <c r="V288" s="56">
        <v>2</v>
      </c>
      <c r="W288" s="55"/>
      <c r="X288" s="241">
        <v>35</v>
      </c>
      <c r="Y288" s="242">
        <v>15</v>
      </c>
      <c r="Z288" s="59">
        <v>5</v>
      </c>
      <c r="AA288" s="118">
        <v>210</v>
      </c>
      <c r="AB288" s="264">
        <v>88.9</v>
      </c>
    </row>
    <row r="289" spans="1:28" ht="15.95" hidden="1" customHeight="1" outlineLevel="1" thickBot="1" x14ac:dyDescent="0.3">
      <c r="A289" s="395"/>
      <c r="B289" s="398"/>
      <c r="C289" s="364"/>
      <c r="D289" s="352"/>
      <c r="E289" s="13" t="s">
        <v>17</v>
      </c>
      <c r="F289" s="132">
        <f>SUM(G289:I289)</f>
        <v>0</v>
      </c>
      <c r="G289" s="322">
        <f>G287+G288</f>
        <v>0</v>
      </c>
      <c r="H289" s="322">
        <f>H287+H288</f>
        <v>0</v>
      </c>
      <c r="I289" s="322">
        <f>I287+I288</f>
        <v>0</v>
      </c>
      <c r="J289" s="13">
        <f>IF(SUM(J287:J288)=SUM(N289:O289),SUM(J287:J288))</f>
        <v>42</v>
      </c>
      <c r="K289" s="13">
        <v>13</v>
      </c>
      <c r="L289" s="13">
        <f t="shared" ref="L289:W289" si="93">SUM(L287:L288)</f>
        <v>0</v>
      </c>
      <c r="M289" s="13">
        <f t="shared" si="93"/>
        <v>0</v>
      </c>
      <c r="N289" s="13">
        <f t="shared" si="93"/>
        <v>37</v>
      </c>
      <c r="O289" s="13">
        <f t="shared" si="93"/>
        <v>5</v>
      </c>
      <c r="P289" s="13">
        <f t="shared" si="93"/>
        <v>0</v>
      </c>
      <c r="Q289" s="13">
        <f t="shared" si="93"/>
        <v>0</v>
      </c>
      <c r="R289" s="13">
        <f t="shared" si="93"/>
        <v>6</v>
      </c>
      <c r="S289" s="13">
        <f t="shared" si="93"/>
        <v>0</v>
      </c>
      <c r="T289" s="13">
        <f t="shared" si="93"/>
        <v>13</v>
      </c>
      <c r="U289" s="13">
        <f t="shared" si="93"/>
        <v>0</v>
      </c>
      <c r="V289" s="13">
        <f t="shared" si="93"/>
        <v>2</v>
      </c>
      <c r="W289" s="13">
        <f t="shared" si="93"/>
        <v>0</v>
      </c>
      <c r="X289" s="229" t="s">
        <v>162</v>
      </c>
      <c r="Y289" s="224" t="s">
        <v>162</v>
      </c>
      <c r="Z289" s="13" t="s">
        <v>162</v>
      </c>
      <c r="AA289" s="16" t="s">
        <v>162</v>
      </c>
      <c r="AB289" s="253" t="s">
        <v>162</v>
      </c>
    </row>
    <row r="290" spans="1:28" ht="15.95" hidden="1" customHeight="1" outlineLevel="1" thickBot="1" x14ac:dyDescent="0.3">
      <c r="A290" s="395"/>
      <c r="B290" s="398"/>
      <c r="C290" s="362">
        <v>81</v>
      </c>
      <c r="D290" s="350" t="s">
        <v>89</v>
      </c>
      <c r="E290" s="63" t="s">
        <v>15</v>
      </c>
      <c r="F290" s="132"/>
      <c r="G290" s="329"/>
      <c r="H290" s="329"/>
      <c r="I290" s="329"/>
      <c r="J290" s="276"/>
      <c r="K290" s="214"/>
      <c r="L290" s="185"/>
      <c r="M290" s="186"/>
      <c r="N290" s="19"/>
      <c r="O290" s="154"/>
      <c r="P290" s="93"/>
      <c r="Q290" s="9"/>
      <c r="R290" s="101"/>
      <c r="S290" s="9"/>
      <c r="T290" s="93"/>
      <c r="U290" s="9"/>
      <c r="V290" s="93"/>
      <c r="W290" s="9"/>
      <c r="X290" s="239"/>
      <c r="Y290" s="240"/>
      <c r="Z290" s="100"/>
      <c r="AA290" s="117"/>
      <c r="AB290" s="267"/>
    </row>
    <row r="291" spans="1:28" ht="18" hidden="1" customHeight="1" outlineLevel="1" thickBot="1" x14ac:dyDescent="0.3">
      <c r="A291" s="395"/>
      <c r="B291" s="398"/>
      <c r="C291" s="363"/>
      <c r="D291" s="351"/>
      <c r="E291" s="31" t="s">
        <v>16</v>
      </c>
      <c r="F291" s="132"/>
      <c r="G291" s="321"/>
      <c r="H291" s="321"/>
      <c r="I291" s="321"/>
      <c r="J291" s="276">
        <v>17</v>
      </c>
      <c r="K291" s="214">
        <v>17</v>
      </c>
      <c r="L291" s="174"/>
      <c r="M291" s="177"/>
      <c r="N291" s="46">
        <v>13</v>
      </c>
      <c r="O291" s="155">
        <v>4</v>
      </c>
      <c r="P291" s="56"/>
      <c r="Q291" s="55"/>
      <c r="R291" s="57">
        <v>8</v>
      </c>
      <c r="S291" s="55">
        <v>7</v>
      </c>
      <c r="T291" s="56">
        <v>9</v>
      </c>
      <c r="U291" s="55">
        <v>2</v>
      </c>
      <c r="V291" s="56">
        <v>3</v>
      </c>
      <c r="W291" s="55"/>
      <c r="X291" s="241">
        <v>37</v>
      </c>
      <c r="Y291" s="242">
        <v>18</v>
      </c>
      <c r="Z291" s="59">
        <v>50</v>
      </c>
      <c r="AA291" s="118">
        <v>125</v>
      </c>
      <c r="AB291" s="264">
        <v>75</v>
      </c>
    </row>
    <row r="292" spans="1:28" ht="15.95" hidden="1" customHeight="1" outlineLevel="1" thickBot="1" x14ac:dyDescent="0.3">
      <c r="A292" s="395"/>
      <c r="B292" s="398"/>
      <c r="C292" s="364"/>
      <c r="D292" s="352"/>
      <c r="E292" s="13" t="s">
        <v>17</v>
      </c>
      <c r="F292" s="132">
        <f>SUM(G292:I292)</f>
        <v>0</v>
      </c>
      <c r="G292" s="322">
        <f>G290+G291</f>
        <v>0</v>
      </c>
      <c r="H292" s="322">
        <f>H290+H291</f>
        <v>0</v>
      </c>
      <c r="I292" s="322">
        <f>I290+I291</f>
        <v>0</v>
      </c>
      <c r="J292" s="13">
        <f>IF(SUM(J290:J291)=SUM(N292:O292),SUM(J290:J291))</f>
        <v>17</v>
      </c>
      <c r="K292" s="13">
        <v>17</v>
      </c>
      <c r="L292" s="13">
        <f t="shared" ref="L292:W292" si="94">SUM(L290:L291)</f>
        <v>0</v>
      </c>
      <c r="M292" s="13">
        <f t="shared" si="94"/>
        <v>0</v>
      </c>
      <c r="N292" s="13">
        <f t="shared" si="94"/>
        <v>13</v>
      </c>
      <c r="O292" s="13">
        <f t="shared" si="94"/>
        <v>4</v>
      </c>
      <c r="P292" s="13">
        <f t="shared" si="94"/>
        <v>0</v>
      </c>
      <c r="Q292" s="13">
        <f t="shared" si="94"/>
        <v>0</v>
      </c>
      <c r="R292" s="13">
        <f t="shared" si="94"/>
        <v>8</v>
      </c>
      <c r="S292" s="13">
        <f t="shared" si="94"/>
        <v>7</v>
      </c>
      <c r="T292" s="13">
        <f t="shared" si="94"/>
        <v>9</v>
      </c>
      <c r="U292" s="13">
        <f t="shared" si="94"/>
        <v>2</v>
      </c>
      <c r="V292" s="13">
        <f t="shared" si="94"/>
        <v>3</v>
      </c>
      <c r="W292" s="13">
        <f t="shared" si="94"/>
        <v>0</v>
      </c>
      <c r="X292" s="229" t="s">
        <v>162</v>
      </c>
      <c r="Y292" s="224" t="s">
        <v>162</v>
      </c>
      <c r="Z292" s="13" t="s">
        <v>162</v>
      </c>
      <c r="AA292" s="16" t="s">
        <v>162</v>
      </c>
      <c r="AB292" s="253" t="s">
        <v>162</v>
      </c>
    </row>
    <row r="293" spans="1:28" ht="15.95" customHeight="1" collapsed="1" thickBot="1" x14ac:dyDescent="0.3">
      <c r="A293" s="395"/>
      <c r="B293" s="405"/>
      <c r="C293" s="386" t="s">
        <v>140</v>
      </c>
      <c r="D293" s="387"/>
      <c r="E293" s="68" t="s">
        <v>15</v>
      </c>
      <c r="F293" s="132">
        <f>SUM(G293:I293)</f>
        <v>5</v>
      </c>
      <c r="G293" s="322">
        <f t="shared" ref="G293:I294" si="95">G290+G287+G284+G281</f>
        <v>2</v>
      </c>
      <c r="H293" s="322">
        <f t="shared" si="95"/>
        <v>3</v>
      </c>
      <c r="I293" s="322">
        <f t="shared" si="95"/>
        <v>0</v>
      </c>
      <c r="J293" s="276">
        <v>24</v>
      </c>
      <c r="K293" s="281">
        <v>14</v>
      </c>
      <c r="L293" s="184">
        <v>0</v>
      </c>
      <c r="M293" s="184">
        <v>2</v>
      </c>
      <c r="N293" s="43">
        <v>23</v>
      </c>
      <c r="O293" s="70">
        <v>1</v>
      </c>
      <c r="P293" s="145">
        <v>0</v>
      </c>
      <c r="Q293" s="145">
        <v>0</v>
      </c>
      <c r="R293" s="32">
        <v>7</v>
      </c>
      <c r="S293" s="153">
        <v>2</v>
      </c>
      <c r="T293" s="153">
        <v>21</v>
      </c>
      <c r="U293" s="153">
        <v>0</v>
      </c>
      <c r="V293" s="153">
        <v>5</v>
      </c>
      <c r="W293" s="153">
        <v>0</v>
      </c>
      <c r="X293" s="238"/>
      <c r="Y293" s="238"/>
      <c r="Z293" s="152"/>
      <c r="AA293" s="152"/>
      <c r="AB293" s="253"/>
    </row>
    <row r="294" spans="1:28" ht="18" customHeight="1" thickBot="1" x14ac:dyDescent="0.3">
      <c r="A294" s="395"/>
      <c r="B294" s="405"/>
      <c r="C294" s="388"/>
      <c r="D294" s="389"/>
      <c r="E294" s="43" t="s">
        <v>16</v>
      </c>
      <c r="F294" s="132">
        <f>SUM(G294:I294)</f>
        <v>0</v>
      </c>
      <c r="G294" s="322">
        <f t="shared" si="95"/>
        <v>0</v>
      </c>
      <c r="H294" s="322">
        <f t="shared" si="95"/>
        <v>0</v>
      </c>
      <c r="I294" s="322">
        <f t="shared" si="95"/>
        <v>0</v>
      </c>
      <c r="J294" s="276">
        <v>293</v>
      </c>
      <c r="K294" s="281">
        <v>99</v>
      </c>
      <c r="L294" s="212">
        <v>0</v>
      </c>
      <c r="M294" s="212">
        <v>2</v>
      </c>
      <c r="N294" s="344">
        <v>238</v>
      </c>
      <c r="O294" s="344">
        <v>55</v>
      </c>
      <c r="P294" s="344">
        <v>1</v>
      </c>
      <c r="Q294" s="344">
        <v>1</v>
      </c>
      <c r="R294" s="32">
        <v>96</v>
      </c>
      <c r="S294" s="347">
        <v>37</v>
      </c>
      <c r="T294" s="347">
        <v>133</v>
      </c>
      <c r="U294" s="347">
        <v>36</v>
      </c>
      <c r="V294" s="344">
        <v>42</v>
      </c>
      <c r="W294" s="347">
        <v>0</v>
      </c>
      <c r="X294" s="238">
        <v>34.15</v>
      </c>
      <c r="Y294" s="238">
        <v>14.125</v>
      </c>
      <c r="Z294" s="152">
        <v>18.75</v>
      </c>
      <c r="AA294" s="152">
        <v>190</v>
      </c>
      <c r="AB294" s="253">
        <v>83.9</v>
      </c>
    </row>
    <row r="295" spans="1:28" ht="15.95" customHeight="1" thickBot="1" x14ac:dyDescent="0.3">
      <c r="A295" s="396"/>
      <c r="B295" s="408"/>
      <c r="C295" s="390"/>
      <c r="D295" s="391"/>
      <c r="E295" s="108" t="s">
        <v>17</v>
      </c>
      <c r="F295" s="108">
        <f>SUM(G295:I295)</f>
        <v>5</v>
      </c>
      <c r="G295" s="108">
        <f>G293+G294</f>
        <v>2</v>
      </c>
      <c r="H295" s="108">
        <f>H293+H294</f>
        <v>3</v>
      </c>
      <c r="I295" s="108">
        <f>I293+I294</f>
        <v>0</v>
      </c>
      <c r="J295" s="108">
        <v>317</v>
      </c>
      <c r="K295" s="112">
        <v>113</v>
      </c>
      <c r="L295" s="130">
        <v>0</v>
      </c>
      <c r="M295" s="130">
        <v>4</v>
      </c>
      <c r="N295" s="130">
        <v>261</v>
      </c>
      <c r="O295" s="130">
        <v>56</v>
      </c>
      <c r="P295" s="130">
        <v>1</v>
      </c>
      <c r="Q295" s="130">
        <v>1</v>
      </c>
      <c r="R295" s="130">
        <v>103</v>
      </c>
      <c r="S295" s="130">
        <v>39</v>
      </c>
      <c r="T295" s="130">
        <v>154</v>
      </c>
      <c r="U295" s="130">
        <v>36</v>
      </c>
      <c r="V295" s="130">
        <v>47</v>
      </c>
      <c r="W295" s="130">
        <v>0</v>
      </c>
      <c r="X295" s="109" t="s">
        <v>163</v>
      </c>
      <c r="Y295" s="109" t="s">
        <v>163</v>
      </c>
      <c r="Z295" s="109" t="s">
        <v>163</v>
      </c>
      <c r="AA295" s="110" t="s">
        <v>163</v>
      </c>
      <c r="AB295" s="252" t="s">
        <v>163</v>
      </c>
    </row>
    <row r="296" spans="1:28" ht="18" hidden="1" customHeight="1" outlineLevel="1" thickBot="1" x14ac:dyDescent="0.3">
      <c r="A296" s="395"/>
      <c r="B296" s="398"/>
      <c r="C296" s="362">
        <v>82</v>
      </c>
      <c r="D296" s="367" t="s">
        <v>244</v>
      </c>
      <c r="E296" s="38" t="s">
        <v>15</v>
      </c>
      <c r="F296" s="132"/>
      <c r="G296" s="329"/>
      <c r="H296" s="329"/>
      <c r="I296" s="329"/>
      <c r="J296" s="276"/>
      <c r="K296" s="214"/>
      <c r="L296" s="185"/>
      <c r="M296" s="186"/>
      <c r="N296" s="19"/>
      <c r="O296" s="154"/>
      <c r="P296" s="93"/>
      <c r="Q296" s="9"/>
      <c r="R296" s="101"/>
      <c r="S296" s="9"/>
      <c r="T296" s="93"/>
      <c r="U296" s="9"/>
      <c r="V296" s="93"/>
      <c r="W296" s="217"/>
      <c r="X296" s="254"/>
      <c r="Y296" s="239"/>
      <c r="Z296" s="10"/>
      <c r="AA296" s="100"/>
      <c r="AB296" s="270"/>
    </row>
    <row r="297" spans="1:28" ht="18" hidden="1" customHeight="1" outlineLevel="1" thickBot="1" x14ac:dyDescent="0.3">
      <c r="A297" s="395"/>
      <c r="B297" s="398"/>
      <c r="C297" s="363"/>
      <c r="D297" s="368"/>
      <c r="E297" s="37" t="s">
        <v>16</v>
      </c>
      <c r="F297" s="132"/>
      <c r="G297" s="321"/>
      <c r="H297" s="321"/>
      <c r="I297" s="321"/>
      <c r="J297" s="276">
        <v>100</v>
      </c>
      <c r="K297" s="214">
        <v>45</v>
      </c>
      <c r="L297" s="174"/>
      <c r="M297" s="177">
        <v>6</v>
      </c>
      <c r="N297" s="46">
        <v>85</v>
      </c>
      <c r="O297" s="155">
        <v>15</v>
      </c>
      <c r="P297" s="56"/>
      <c r="Q297" s="55"/>
      <c r="R297" s="57">
        <v>22</v>
      </c>
      <c r="S297" s="55">
        <v>13</v>
      </c>
      <c r="T297" s="56">
        <v>72</v>
      </c>
      <c r="U297" s="55">
        <v>11</v>
      </c>
      <c r="V297" s="56">
        <v>12</v>
      </c>
      <c r="W297" s="217">
        <v>1</v>
      </c>
      <c r="X297" s="255">
        <v>34.799999999999997</v>
      </c>
      <c r="Y297" s="255">
        <v>12.5</v>
      </c>
      <c r="Z297" s="58">
        <v>10</v>
      </c>
      <c r="AA297" s="59">
        <v>160</v>
      </c>
      <c r="AB297" s="268">
        <v>81.5</v>
      </c>
    </row>
    <row r="298" spans="1:28" ht="18" hidden="1" customHeight="1" outlineLevel="1" thickBot="1" x14ac:dyDescent="0.3">
      <c r="A298" s="395"/>
      <c r="B298" s="398"/>
      <c r="C298" s="364"/>
      <c r="D298" s="377"/>
      <c r="E298" s="15" t="s">
        <v>17</v>
      </c>
      <c r="F298" s="132">
        <f>SUM(G298:I298)</f>
        <v>0</v>
      </c>
      <c r="G298" s="322">
        <f>G296+G297</f>
        <v>0</v>
      </c>
      <c r="H298" s="322">
        <f>H296+H297</f>
        <v>0</v>
      </c>
      <c r="I298" s="322">
        <f>I296+I297</f>
        <v>0</v>
      </c>
      <c r="J298" s="13">
        <f>IF(SUM(J296:J297)=SUM(N298:O298),SUM(J296:J297))</f>
        <v>100</v>
      </c>
      <c r="K298" s="13">
        <v>45</v>
      </c>
      <c r="L298" s="13">
        <f t="shared" ref="L298:W298" si="96">SUM(L296:L297)</f>
        <v>0</v>
      </c>
      <c r="M298" s="13">
        <f t="shared" si="96"/>
        <v>6</v>
      </c>
      <c r="N298" s="13">
        <f t="shared" si="96"/>
        <v>85</v>
      </c>
      <c r="O298" s="13">
        <f t="shared" si="96"/>
        <v>15</v>
      </c>
      <c r="P298" s="13">
        <f t="shared" si="96"/>
        <v>0</v>
      </c>
      <c r="Q298" s="13">
        <f t="shared" si="96"/>
        <v>0</v>
      </c>
      <c r="R298" s="13">
        <f t="shared" si="96"/>
        <v>22</v>
      </c>
      <c r="S298" s="13">
        <f t="shared" si="96"/>
        <v>13</v>
      </c>
      <c r="T298" s="13">
        <f t="shared" si="96"/>
        <v>72</v>
      </c>
      <c r="U298" s="13">
        <f t="shared" si="96"/>
        <v>11</v>
      </c>
      <c r="V298" s="13">
        <f t="shared" si="96"/>
        <v>12</v>
      </c>
      <c r="W298" s="21">
        <f t="shared" si="96"/>
        <v>1</v>
      </c>
      <c r="X298" s="229" t="s">
        <v>162</v>
      </c>
      <c r="Y298" s="224" t="s">
        <v>162</v>
      </c>
      <c r="Z298" s="13" t="s">
        <v>162</v>
      </c>
      <c r="AA298" s="16" t="s">
        <v>162</v>
      </c>
      <c r="AB298" s="253" t="s">
        <v>162</v>
      </c>
    </row>
    <row r="299" spans="1:28" ht="18" hidden="1" customHeight="1" outlineLevel="1" thickBot="1" x14ac:dyDescent="0.3">
      <c r="A299" s="395"/>
      <c r="B299" s="398"/>
      <c r="C299" s="362">
        <v>83</v>
      </c>
      <c r="D299" s="367" t="s">
        <v>242</v>
      </c>
      <c r="E299" s="38" t="s">
        <v>15</v>
      </c>
      <c r="F299" s="132"/>
      <c r="G299" s="329"/>
      <c r="H299" s="329"/>
      <c r="I299" s="329"/>
      <c r="J299" s="276">
        <v>15</v>
      </c>
      <c r="K299" s="214">
        <v>1</v>
      </c>
      <c r="L299" s="185"/>
      <c r="M299" s="186"/>
      <c r="N299" s="19">
        <v>13</v>
      </c>
      <c r="O299" s="154">
        <v>2</v>
      </c>
      <c r="P299" s="93"/>
      <c r="Q299" s="9"/>
      <c r="R299" s="101">
        <v>6</v>
      </c>
      <c r="S299" s="9">
        <v>1</v>
      </c>
      <c r="T299" s="93">
        <v>7</v>
      </c>
      <c r="U299" s="9"/>
      <c r="V299" s="93">
        <v>5</v>
      </c>
      <c r="W299" s="217"/>
      <c r="X299" s="254">
        <v>33.200000000000003</v>
      </c>
      <c r="Y299" s="239">
        <v>12.3</v>
      </c>
      <c r="Z299" s="10">
        <v>4</v>
      </c>
      <c r="AA299" s="100">
        <v>16</v>
      </c>
      <c r="AB299" s="270">
        <v>8.4</v>
      </c>
    </row>
    <row r="300" spans="1:28" ht="18" hidden="1" customHeight="1" outlineLevel="1" thickBot="1" x14ac:dyDescent="0.3">
      <c r="A300" s="395"/>
      <c r="B300" s="398"/>
      <c r="C300" s="363"/>
      <c r="D300" s="368"/>
      <c r="E300" s="37" t="s">
        <v>16</v>
      </c>
      <c r="F300" s="132"/>
      <c r="G300" s="321"/>
      <c r="H300" s="321"/>
      <c r="I300" s="321"/>
      <c r="J300" s="276">
        <v>60</v>
      </c>
      <c r="K300" s="214">
        <v>6</v>
      </c>
      <c r="L300" s="174"/>
      <c r="M300" s="177"/>
      <c r="N300" s="46">
        <v>50</v>
      </c>
      <c r="O300" s="155">
        <v>10</v>
      </c>
      <c r="P300" s="56"/>
      <c r="Q300" s="55"/>
      <c r="R300" s="57">
        <v>36</v>
      </c>
      <c r="S300" s="55">
        <v>4</v>
      </c>
      <c r="T300" s="56">
        <v>16</v>
      </c>
      <c r="U300" s="55">
        <v>2</v>
      </c>
      <c r="V300" s="56">
        <v>33</v>
      </c>
      <c r="W300" s="217"/>
      <c r="X300" s="255">
        <v>38.200000000000003</v>
      </c>
      <c r="Y300" s="255">
        <v>17.7</v>
      </c>
      <c r="Z300" s="58">
        <v>30</v>
      </c>
      <c r="AA300" s="59">
        <v>285</v>
      </c>
      <c r="AB300" s="268">
        <v>92.1</v>
      </c>
    </row>
    <row r="301" spans="1:28" ht="18" hidden="1" customHeight="1" outlineLevel="1" thickBot="1" x14ac:dyDescent="0.3">
      <c r="A301" s="395"/>
      <c r="B301" s="398"/>
      <c r="C301" s="364"/>
      <c r="D301" s="377"/>
      <c r="E301" s="15" t="s">
        <v>17</v>
      </c>
      <c r="F301" s="132">
        <f>SUM(G301:I301)</f>
        <v>0</v>
      </c>
      <c r="G301" s="322">
        <f>G299+G300</f>
        <v>0</v>
      </c>
      <c r="H301" s="322">
        <f>H299+H300</f>
        <v>0</v>
      </c>
      <c r="I301" s="322">
        <f>I299+I300</f>
        <v>0</v>
      </c>
      <c r="J301" s="13">
        <f>IF(SUM(J299:J300)=SUM(N301:O301),SUM(J299:J300))</f>
        <v>75</v>
      </c>
      <c r="K301" s="13">
        <v>7</v>
      </c>
      <c r="L301" s="13">
        <f t="shared" ref="L301:W301" si="97">SUM(L299:L300)</f>
        <v>0</v>
      </c>
      <c r="M301" s="13">
        <f t="shared" si="97"/>
        <v>0</v>
      </c>
      <c r="N301" s="13">
        <f t="shared" si="97"/>
        <v>63</v>
      </c>
      <c r="O301" s="13">
        <f t="shared" si="97"/>
        <v>12</v>
      </c>
      <c r="P301" s="13">
        <f t="shared" si="97"/>
        <v>0</v>
      </c>
      <c r="Q301" s="13">
        <f t="shared" si="97"/>
        <v>0</v>
      </c>
      <c r="R301" s="13">
        <f t="shared" si="97"/>
        <v>42</v>
      </c>
      <c r="S301" s="13">
        <f t="shared" si="97"/>
        <v>5</v>
      </c>
      <c r="T301" s="13">
        <f t="shared" si="97"/>
        <v>23</v>
      </c>
      <c r="U301" s="13">
        <f t="shared" si="97"/>
        <v>2</v>
      </c>
      <c r="V301" s="13">
        <f t="shared" si="97"/>
        <v>38</v>
      </c>
      <c r="W301" s="21">
        <f t="shared" si="97"/>
        <v>0</v>
      </c>
      <c r="X301" s="229" t="s">
        <v>162</v>
      </c>
      <c r="Y301" s="224" t="s">
        <v>162</v>
      </c>
      <c r="Z301" s="13" t="s">
        <v>162</v>
      </c>
      <c r="AA301" s="16" t="s">
        <v>162</v>
      </c>
      <c r="AB301" s="253" t="s">
        <v>162</v>
      </c>
    </row>
    <row r="302" spans="1:28" ht="15.95" hidden="1" customHeight="1" outlineLevel="1" thickBot="1" x14ac:dyDescent="0.3">
      <c r="A302" s="395"/>
      <c r="B302" s="398"/>
      <c r="C302" s="362">
        <v>84</v>
      </c>
      <c r="D302" s="350" t="s">
        <v>243</v>
      </c>
      <c r="E302" s="63" t="s">
        <v>15</v>
      </c>
      <c r="F302" s="132"/>
      <c r="G302" s="329"/>
      <c r="H302" s="329"/>
      <c r="I302" s="329"/>
      <c r="J302" s="276"/>
      <c r="K302" s="214"/>
      <c r="L302" s="185"/>
      <c r="M302" s="186"/>
      <c r="N302" s="19"/>
      <c r="O302" s="154"/>
      <c r="P302" s="93"/>
      <c r="Q302" s="9"/>
      <c r="R302" s="101"/>
      <c r="S302" s="9"/>
      <c r="T302" s="93"/>
      <c r="U302" s="9"/>
      <c r="V302" s="93"/>
      <c r="W302" s="9"/>
      <c r="X302" s="239"/>
      <c r="Y302" s="240"/>
      <c r="Z302" s="100"/>
      <c r="AA302" s="117"/>
      <c r="AB302" s="267"/>
    </row>
    <row r="303" spans="1:28" ht="15.95" hidden="1" customHeight="1" outlineLevel="1" thickBot="1" x14ac:dyDescent="0.3">
      <c r="A303" s="395"/>
      <c r="B303" s="398"/>
      <c r="C303" s="363"/>
      <c r="D303" s="351"/>
      <c r="E303" s="31" t="s">
        <v>16</v>
      </c>
      <c r="F303" s="132"/>
      <c r="G303" s="321"/>
      <c r="H303" s="321"/>
      <c r="I303" s="321"/>
      <c r="J303" s="276">
        <v>107</v>
      </c>
      <c r="K303" s="214">
        <v>43</v>
      </c>
      <c r="L303" s="174"/>
      <c r="M303" s="177"/>
      <c r="N303" s="46">
        <v>79</v>
      </c>
      <c r="O303" s="155">
        <v>28</v>
      </c>
      <c r="P303" s="56"/>
      <c r="Q303" s="55"/>
      <c r="R303" s="57">
        <v>41</v>
      </c>
      <c r="S303" s="55">
        <v>7</v>
      </c>
      <c r="T303" s="56">
        <v>69</v>
      </c>
      <c r="U303" s="55">
        <v>12</v>
      </c>
      <c r="V303" s="56">
        <v>29</v>
      </c>
      <c r="W303" s="55"/>
      <c r="X303" s="239">
        <v>34.9</v>
      </c>
      <c r="Y303" s="242">
        <v>16</v>
      </c>
      <c r="Z303" s="59">
        <v>20</v>
      </c>
      <c r="AA303" s="118">
        <v>225</v>
      </c>
      <c r="AB303" s="264">
        <v>73</v>
      </c>
    </row>
    <row r="304" spans="1:28" ht="15.95" hidden="1" customHeight="1" outlineLevel="1" thickBot="1" x14ac:dyDescent="0.3">
      <c r="A304" s="395"/>
      <c r="B304" s="398"/>
      <c r="C304" s="364"/>
      <c r="D304" s="352"/>
      <c r="E304" s="13" t="s">
        <v>17</v>
      </c>
      <c r="F304" s="132">
        <f>SUM(G304:I304)</f>
        <v>0</v>
      </c>
      <c r="G304" s="322">
        <f>G302+G303</f>
        <v>0</v>
      </c>
      <c r="H304" s="322">
        <f>H302+H303</f>
        <v>0</v>
      </c>
      <c r="I304" s="322">
        <f>I302+I303</f>
        <v>0</v>
      </c>
      <c r="J304" s="13">
        <f>IF(SUM(J302:J303)=SUM(N304:O304),SUM(J302:J303))</f>
        <v>107</v>
      </c>
      <c r="K304" s="13">
        <v>43</v>
      </c>
      <c r="L304" s="13">
        <f t="shared" ref="L304:W304" si="98">SUM(L302:L303)</f>
        <v>0</v>
      </c>
      <c r="M304" s="13">
        <f t="shared" si="98"/>
        <v>0</v>
      </c>
      <c r="N304" s="13">
        <f t="shared" si="98"/>
        <v>79</v>
      </c>
      <c r="O304" s="13">
        <f t="shared" si="98"/>
        <v>28</v>
      </c>
      <c r="P304" s="13">
        <f t="shared" si="98"/>
        <v>0</v>
      </c>
      <c r="Q304" s="13">
        <f t="shared" si="98"/>
        <v>0</v>
      </c>
      <c r="R304" s="13">
        <f t="shared" si="98"/>
        <v>41</v>
      </c>
      <c r="S304" s="13">
        <f t="shared" si="98"/>
        <v>7</v>
      </c>
      <c r="T304" s="13">
        <f t="shared" si="98"/>
        <v>69</v>
      </c>
      <c r="U304" s="13">
        <f t="shared" si="98"/>
        <v>12</v>
      </c>
      <c r="V304" s="13">
        <f t="shared" si="98"/>
        <v>29</v>
      </c>
      <c r="W304" s="13">
        <f t="shared" si="98"/>
        <v>0</v>
      </c>
      <c r="X304" s="229" t="s">
        <v>162</v>
      </c>
      <c r="Y304" s="224" t="s">
        <v>162</v>
      </c>
      <c r="Z304" s="13" t="s">
        <v>162</v>
      </c>
      <c r="AA304" s="16" t="s">
        <v>162</v>
      </c>
      <c r="AB304" s="253" t="s">
        <v>162</v>
      </c>
    </row>
    <row r="305" spans="1:28" ht="15.95" customHeight="1" collapsed="1" thickBot="1" x14ac:dyDescent="0.3">
      <c r="A305" s="395"/>
      <c r="B305" s="405"/>
      <c r="C305" s="378" t="s">
        <v>141</v>
      </c>
      <c r="D305" s="379"/>
      <c r="E305" s="43" t="s">
        <v>166</v>
      </c>
      <c r="F305" s="132">
        <f>SUM(G305:I305)</f>
        <v>0</v>
      </c>
      <c r="G305" s="322">
        <f t="shared" ref="G305:I306" si="99">G296+G302</f>
        <v>0</v>
      </c>
      <c r="H305" s="322">
        <f t="shared" si="99"/>
        <v>0</v>
      </c>
      <c r="I305" s="322">
        <f t="shared" si="99"/>
        <v>0</v>
      </c>
      <c r="J305" s="276">
        <v>15</v>
      </c>
      <c r="K305" s="281">
        <v>1</v>
      </c>
      <c r="L305" s="184">
        <v>0</v>
      </c>
      <c r="M305" s="184">
        <v>0</v>
      </c>
      <c r="N305" s="43">
        <v>13</v>
      </c>
      <c r="O305" s="70">
        <v>2</v>
      </c>
      <c r="P305" s="145">
        <v>0</v>
      </c>
      <c r="Q305" s="145">
        <v>0</v>
      </c>
      <c r="R305" s="32">
        <v>6</v>
      </c>
      <c r="S305" s="145">
        <v>1</v>
      </c>
      <c r="T305" s="145">
        <v>7</v>
      </c>
      <c r="U305" s="145">
        <v>0</v>
      </c>
      <c r="V305" s="145">
        <v>5</v>
      </c>
      <c r="W305" s="145">
        <v>0</v>
      </c>
      <c r="X305" s="238">
        <v>33.200000000000003</v>
      </c>
      <c r="Y305" s="238">
        <v>12.3</v>
      </c>
      <c r="Z305" s="238">
        <v>4</v>
      </c>
      <c r="AA305" s="238">
        <v>16</v>
      </c>
      <c r="AB305" s="253">
        <v>8.4</v>
      </c>
    </row>
    <row r="306" spans="1:28" ht="15.95" customHeight="1" thickBot="1" x14ac:dyDescent="0.3">
      <c r="A306" s="395"/>
      <c r="B306" s="405"/>
      <c r="C306" s="380"/>
      <c r="D306" s="381"/>
      <c r="E306" s="43" t="s">
        <v>16</v>
      </c>
      <c r="F306" s="132">
        <f>SUM(G306:I306)</f>
        <v>0</v>
      </c>
      <c r="G306" s="322">
        <f t="shared" si="99"/>
        <v>0</v>
      </c>
      <c r="H306" s="322">
        <f t="shared" si="99"/>
        <v>0</v>
      </c>
      <c r="I306" s="322">
        <f t="shared" si="99"/>
        <v>0</v>
      </c>
      <c r="J306" s="276">
        <v>267</v>
      </c>
      <c r="K306" s="281">
        <v>94</v>
      </c>
      <c r="L306" s="207">
        <v>0</v>
      </c>
      <c r="M306" s="207">
        <v>6</v>
      </c>
      <c r="N306" s="344">
        <v>214</v>
      </c>
      <c r="O306" s="344">
        <v>53</v>
      </c>
      <c r="P306" s="344">
        <v>0</v>
      </c>
      <c r="Q306" s="344">
        <v>0</v>
      </c>
      <c r="R306" s="32">
        <v>99</v>
      </c>
      <c r="S306" s="344">
        <v>24</v>
      </c>
      <c r="T306" s="344">
        <v>157</v>
      </c>
      <c r="U306" s="344">
        <v>25</v>
      </c>
      <c r="V306" s="344">
        <v>74</v>
      </c>
      <c r="W306" s="344">
        <v>1</v>
      </c>
      <c r="X306" s="238">
        <v>34.849999999999994</v>
      </c>
      <c r="Y306" s="238">
        <v>14.25</v>
      </c>
      <c r="Z306" s="238">
        <v>15</v>
      </c>
      <c r="AA306" s="238">
        <v>192.5</v>
      </c>
      <c r="AB306" s="253">
        <v>82.2</v>
      </c>
    </row>
    <row r="307" spans="1:28" ht="15.95" customHeight="1" thickBot="1" x14ac:dyDescent="0.3">
      <c r="A307" s="396"/>
      <c r="B307" s="408"/>
      <c r="C307" s="382"/>
      <c r="D307" s="383"/>
      <c r="E307" s="108" t="s">
        <v>17</v>
      </c>
      <c r="F307" s="108">
        <f>SUM(G307:I307)</f>
        <v>0</v>
      </c>
      <c r="G307" s="108">
        <f>SUM(G305:G306)</f>
        <v>0</v>
      </c>
      <c r="H307" s="108">
        <f>SUM(H305:H306)</f>
        <v>0</v>
      </c>
      <c r="I307" s="108">
        <f>SUM(I305:I306)</f>
        <v>0</v>
      </c>
      <c r="J307" s="108">
        <v>282</v>
      </c>
      <c r="K307" s="112">
        <v>95</v>
      </c>
      <c r="L307" s="130">
        <v>0</v>
      </c>
      <c r="M307" s="130">
        <v>6</v>
      </c>
      <c r="N307" s="130">
        <v>227</v>
      </c>
      <c r="O307" s="130">
        <v>55</v>
      </c>
      <c r="P307" s="130">
        <v>0</v>
      </c>
      <c r="Q307" s="130">
        <v>0</v>
      </c>
      <c r="R307" s="130">
        <v>105</v>
      </c>
      <c r="S307" s="130">
        <v>25</v>
      </c>
      <c r="T307" s="130">
        <v>164</v>
      </c>
      <c r="U307" s="130">
        <v>25</v>
      </c>
      <c r="V307" s="130">
        <v>79</v>
      </c>
      <c r="W307" s="130">
        <v>1</v>
      </c>
      <c r="X307" s="109" t="s">
        <v>163</v>
      </c>
      <c r="Y307" s="109" t="s">
        <v>163</v>
      </c>
      <c r="Z307" s="109" t="s">
        <v>163</v>
      </c>
      <c r="AA307" s="110" t="s">
        <v>163</v>
      </c>
      <c r="AB307" s="252" t="s">
        <v>163</v>
      </c>
    </row>
    <row r="308" spans="1:28" ht="15.95" hidden="1" customHeight="1" outlineLevel="1" thickBot="1" x14ac:dyDescent="0.3">
      <c r="A308" s="394">
        <v>13</v>
      </c>
      <c r="B308" s="397" t="s">
        <v>90</v>
      </c>
      <c r="C308" s="362">
        <v>85</v>
      </c>
      <c r="D308" s="376" t="s">
        <v>91</v>
      </c>
      <c r="E308" s="69" t="s">
        <v>15</v>
      </c>
      <c r="F308" s="132"/>
      <c r="G308" s="329">
        <v>7</v>
      </c>
      <c r="H308" s="329"/>
      <c r="I308" s="329"/>
      <c r="J308" s="276">
        <v>27</v>
      </c>
      <c r="K308" s="214"/>
      <c r="L308" s="185">
        <v>7</v>
      </c>
      <c r="M308" s="186"/>
      <c r="N308" s="19">
        <v>24</v>
      </c>
      <c r="O308" s="154">
        <v>3</v>
      </c>
      <c r="P308" s="93"/>
      <c r="Q308" s="9"/>
      <c r="R308" s="101">
        <v>5</v>
      </c>
      <c r="S308" s="9"/>
      <c r="T308" s="93">
        <v>8</v>
      </c>
      <c r="U308" s="9">
        <v>1</v>
      </c>
      <c r="V308" s="93">
        <v>3</v>
      </c>
      <c r="W308" s="9"/>
      <c r="X308" s="239">
        <v>33.700000000000003</v>
      </c>
      <c r="Y308" s="239">
        <v>13.7</v>
      </c>
      <c r="Z308" s="100">
        <v>2</v>
      </c>
      <c r="AA308" s="117">
        <v>16</v>
      </c>
      <c r="AB308" s="267">
        <v>14.6</v>
      </c>
    </row>
    <row r="309" spans="1:28" ht="15.95" hidden="1" customHeight="1" outlineLevel="1" thickBot="1" x14ac:dyDescent="0.3">
      <c r="A309" s="395"/>
      <c r="B309" s="398"/>
      <c r="C309" s="363"/>
      <c r="D309" s="368"/>
      <c r="E309" s="31" t="s">
        <v>16</v>
      </c>
      <c r="F309" s="132"/>
      <c r="G309" s="321"/>
      <c r="H309" s="321"/>
      <c r="I309" s="321"/>
      <c r="J309" s="276">
        <v>58</v>
      </c>
      <c r="K309" s="214">
        <v>1</v>
      </c>
      <c r="L309" s="174"/>
      <c r="M309" s="177">
        <v>3</v>
      </c>
      <c r="N309" s="46">
        <v>54</v>
      </c>
      <c r="O309" s="155">
        <v>4</v>
      </c>
      <c r="P309" s="56"/>
      <c r="Q309" s="55"/>
      <c r="R309" s="57">
        <v>6</v>
      </c>
      <c r="S309" s="55"/>
      <c r="T309" s="56">
        <v>18</v>
      </c>
      <c r="U309" s="55">
        <v>4</v>
      </c>
      <c r="V309" s="56">
        <v>3</v>
      </c>
      <c r="W309" s="55">
        <v>1</v>
      </c>
      <c r="X309" s="241">
        <v>36.1</v>
      </c>
      <c r="Y309" s="242">
        <v>15</v>
      </c>
      <c r="Z309" s="59">
        <v>50</v>
      </c>
      <c r="AA309" s="118">
        <v>200</v>
      </c>
      <c r="AB309" s="264">
        <v>104</v>
      </c>
    </row>
    <row r="310" spans="1:28" ht="15.95" hidden="1" customHeight="1" outlineLevel="1" thickBot="1" x14ac:dyDescent="0.3">
      <c r="A310" s="395"/>
      <c r="B310" s="398"/>
      <c r="C310" s="364"/>
      <c r="D310" s="377"/>
      <c r="E310" s="13" t="s">
        <v>17</v>
      </c>
      <c r="F310" s="132">
        <f>SUM(G310:I310)</f>
        <v>7</v>
      </c>
      <c r="G310" s="322">
        <f>G308+G309</f>
        <v>7</v>
      </c>
      <c r="H310" s="322">
        <f>H308+H309</f>
        <v>0</v>
      </c>
      <c r="I310" s="322">
        <f>I308+I309</f>
        <v>0</v>
      </c>
      <c r="J310" s="13">
        <f>IF(SUM(J308:J309)=SUM(N310:O310),SUM(J308:J309))</f>
        <v>85</v>
      </c>
      <c r="K310" s="13">
        <v>20</v>
      </c>
      <c r="L310" s="13">
        <f t="shared" ref="L310:W310" si="100">SUM(L308:L309)</f>
        <v>7</v>
      </c>
      <c r="M310" s="13">
        <f t="shared" si="100"/>
        <v>3</v>
      </c>
      <c r="N310" s="13">
        <f t="shared" si="100"/>
        <v>78</v>
      </c>
      <c r="O310" s="13">
        <f t="shared" si="100"/>
        <v>7</v>
      </c>
      <c r="P310" s="13">
        <f t="shared" si="100"/>
        <v>0</v>
      </c>
      <c r="Q310" s="13">
        <f t="shared" si="100"/>
        <v>0</v>
      </c>
      <c r="R310" s="13">
        <f t="shared" si="100"/>
        <v>11</v>
      </c>
      <c r="S310" s="13">
        <f t="shared" si="100"/>
        <v>0</v>
      </c>
      <c r="T310" s="13">
        <f t="shared" si="100"/>
        <v>26</v>
      </c>
      <c r="U310" s="13">
        <f t="shared" si="100"/>
        <v>5</v>
      </c>
      <c r="V310" s="13">
        <f t="shared" si="100"/>
        <v>6</v>
      </c>
      <c r="W310" s="13">
        <f t="shared" si="100"/>
        <v>1</v>
      </c>
      <c r="X310" s="229" t="s">
        <v>162</v>
      </c>
      <c r="Y310" s="224" t="s">
        <v>162</v>
      </c>
      <c r="Z310" s="13" t="s">
        <v>162</v>
      </c>
      <c r="AA310" s="16" t="s">
        <v>162</v>
      </c>
      <c r="AB310" s="253" t="s">
        <v>162</v>
      </c>
    </row>
    <row r="311" spans="1:28" ht="15.95" hidden="1" customHeight="1" outlineLevel="1" thickBot="1" x14ac:dyDescent="0.3">
      <c r="A311" s="395"/>
      <c r="B311" s="398"/>
      <c r="C311" s="362">
        <v>86</v>
      </c>
      <c r="D311" s="367" t="s">
        <v>92</v>
      </c>
      <c r="E311" s="69" t="s">
        <v>15</v>
      </c>
      <c r="F311" s="132"/>
      <c r="G311" s="329"/>
      <c r="H311" s="329"/>
      <c r="I311" s="329"/>
      <c r="J311" s="276"/>
      <c r="K311" s="214"/>
      <c r="L311" s="185"/>
      <c r="M311" s="186"/>
      <c r="N311" s="19"/>
      <c r="O311" s="154"/>
      <c r="P311" s="93"/>
      <c r="Q311" s="9"/>
      <c r="R311" s="101"/>
      <c r="S311" s="9"/>
      <c r="T311" s="93"/>
      <c r="U311" s="9"/>
      <c r="V311" s="93"/>
      <c r="W311" s="9"/>
      <c r="X311" s="239"/>
      <c r="Y311" s="240"/>
      <c r="Z311" s="100"/>
      <c r="AA311" s="117"/>
      <c r="AB311" s="267"/>
    </row>
    <row r="312" spans="1:28" ht="15.95" hidden="1" customHeight="1" outlineLevel="1" thickBot="1" x14ac:dyDescent="0.3">
      <c r="A312" s="395"/>
      <c r="B312" s="398"/>
      <c r="C312" s="363"/>
      <c r="D312" s="368"/>
      <c r="E312" s="31" t="s">
        <v>16</v>
      </c>
      <c r="F312" s="132"/>
      <c r="G312" s="321"/>
      <c r="H312" s="321"/>
      <c r="I312" s="321"/>
      <c r="J312" s="276">
        <v>67</v>
      </c>
      <c r="K312" s="214">
        <v>24</v>
      </c>
      <c r="L312" s="174"/>
      <c r="M312" s="177">
        <v>1</v>
      </c>
      <c r="N312" s="46">
        <v>50</v>
      </c>
      <c r="O312" s="155">
        <v>17</v>
      </c>
      <c r="P312" s="56"/>
      <c r="Q312" s="55"/>
      <c r="R312" s="57">
        <v>54</v>
      </c>
      <c r="S312" s="55">
        <v>17</v>
      </c>
      <c r="T312" s="56">
        <v>41</v>
      </c>
      <c r="U312" s="55">
        <v>32</v>
      </c>
      <c r="V312" s="56">
        <v>36</v>
      </c>
      <c r="W312" s="55">
        <v>1</v>
      </c>
      <c r="X312" s="241">
        <v>38</v>
      </c>
      <c r="Y312" s="242">
        <v>16</v>
      </c>
      <c r="Z312" s="59">
        <v>35</v>
      </c>
      <c r="AA312" s="120">
        <v>180</v>
      </c>
      <c r="AB312" s="264">
        <v>80</v>
      </c>
    </row>
    <row r="313" spans="1:28" ht="15.95" hidden="1" customHeight="1" outlineLevel="1" thickBot="1" x14ac:dyDescent="0.3">
      <c r="A313" s="395"/>
      <c r="B313" s="398"/>
      <c r="C313" s="364"/>
      <c r="D313" s="377"/>
      <c r="E313" s="13" t="s">
        <v>17</v>
      </c>
      <c r="F313" s="132">
        <f>SUM(G313:I313)</f>
        <v>0</v>
      </c>
      <c r="G313" s="322">
        <f>G311+G312</f>
        <v>0</v>
      </c>
      <c r="H313" s="322">
        <f>H311+H312</f>
        <v>0</v>
      </c>
      <c r="I313" s="322">
        <f>I311+I312</f>
        <v>0</v>
      </c>
      <c r="J313" s="13">
        <f>IF(SUM(J311:J312)=SUM(N313:O313),SUM(J311:J312))</f>
        <v>67</v>
      </c>
      <c r="K313" s="13">
        <v>24</v>
      </c>
      <c r="L313" s="13">
        <f t="shared" ref="L313:W313" si="101">SUM(L311:L312)</f>
        <v>0</v>
      </c>
      <c r="M313" s="13">
        <f t="shared" si="101"/>
        <v>1</v>
      </c>
      <c r="N313" s="13">
        <f t="shared" si="101"/>
        <v>50</v>
      </c>
      <c r="O313" s="13">
        <f t="shared" si="101"/>
        <v>17</v>
      </c>
      <c r="P313" s="13">
        <f t="shared" si="101"/>
        <v>0</v>
      </c>
      <c r="Q313" s="13">
        <f t="shared" si="101"/>
        <v>0</v>
      </c>
      <c r="R313" s="13">
        <f t="shared" si="101"/>
        <v>54</v>
      </c>
      <c r="S313" s="13">
        <f t="shared" si="101"/>
        <v>17</v>
      </c>
      <c r="T313" s="13">
        <f t="shared" si="101"/>
        <v>41</v>
      </c>
      <c r="U313" s="13">
        <f t="shared" si="101"/>
        <v>32</v>
      </c>
      <c r="V313" s="13">
        <f t="shared" si="101"/>
        <v>36</v>
      </c>
      <c r="W313" s="13">
        <f t="shared" si="101"/>
        <v>1</v>
      </c>
      <c r="X313" s="229" t="s">
        <v>162</v>
      </c>
      <c r="Y313" s="224" t="s">
        <v>162</v>
      </c>
      <c r="Z313" s="13" t="s">
        <v>162</v>
      </c>
      <c r="AA313" s="16" t="s">
        <v>162</v>
      </c>
      <c r="AB313" s="253" t="s">
        <v>162</v>
      </c>
    </row>
    <row r="314" spans="1:28" ht="15.95" hidden="1" customHeight="1" outlineLevel="1" thickBot="1" x14ac:dyDescent="0.3">
      <c r="A314" s="395"/>
      <c r="B314" s="398"/>
      <c r="C314" s="362">
        <v>87</v>
      </c>
      <c r="D314" s="353" t="s">
        <v>93</v>
      </c>
      <c r="E314" s="69" t="s">
        <v>15</v>
      </c>
      <c r="F314" s="132"/>
      <c r="G314" s="329"/>
      <c r="H314" s="329"/>
      <c r="I314" s="329"/>
      <c r="J314" s="276"/>
      <c r="K314" s="214"/>
      <c r="L314" s="185"/>
      <c r="M314" s="186"/>
      <c r="N314" s="19"/>
      <c r="O314" s="154"/>
      <c r="P314" s="93"/>
      <c r="Q314" s="9"/>
      <c r="R314" s="101"/>
      <c r="S314" s="9"/>
      <c r="T314" s="93"/>
      <c r="U314" s="9"/>
      <c r="V314" s="93"/>
      <c r="W314" s="9"/>
      <c r="X314" s="239"/>
      <c r="Y314" s="240"/>
      <c r="Z314" s="100"/>
      <c r="AA314" s="117"/>
      <c r="AB314" s="267"/>
    </row>
    <row r="315" spans="1:28" ht="15.95" hidden="1" customHeight="1" outlineLevel="1" thickBot="1" x14ac:dyDescent="0.3">
      <c r="A315" s="395"/>
      <c r="B315" s="398"/>
      <c r="C315" s="363"/>
      <c r="D315" s="354"/>
      <c r="E315" s="31" t="s">
        <v>16</v>
      </c>
      <c r="F315" s="132"/>
      <c r="G315" s="321"/>
      <c r="H315" s="321"/>
      <c r="I315" s="321"/>
      <c r="J315" s="276">
        <v>50</v>
      </c>
      <c r="K315" s="214"/>
      <c r="L315" s="185"/>
      <c r="M315" s="186"/>
      <c r="N315" s="19">
        <v>41</v>
      </c>
      <c r="O315" s="154">
        <v>9</v>
      </c>
      <c r="P315" s="93"/>
      <c r="Q315" s="9"/>
      <c r="R315" s="101">
        <v>24</v>
      </c>
      <c r="S315" s="9">
        <v>10</v>
      </c>
      <c r="T315" s="93">
        <v>11</v>
      </c>
      <c r="U315" s="9">
        <v>7</v>
      </c>
      <c r="V315" s="56">
        <v>3</v>
      </c>
      <c r="W315" s="55"/>
      <c r="X315" s="241">
        <v>34.4</v>
      </c>
      <c r="Y315" s="242">
        <v>13.1</v>
      </c>
      <c r="Z315" s="59">
        <v>10</v>
      </c>
      <c r="AA315" s="118">
        <v>150</v>
      </c>
      <c r="AB315" s="264">
        <v>58.2</v>
      </c>
    </row>
    <row r="316" spans="1:28" ht="15.95" hidden="1" customHeight="1" outlineLevel="1" thickBot="1" x14ac:dyDescent="0.3">
      <c r="A316" s="395"/>
      <c r="B316" s="398"/>
      <c r="C316" s="364"/>
      <c r="D316" s="355"/>
      <c r="E316" s="13" t="s">
        <v>17</v>
      </c>
      <c r="F316" s="132">
        <f>SUM(G316:I316)</f>
        <v>0</v>
      </c>
      <c r="G316" s="322">
        <f>G314+G315</f>
        <v>0</v>
      </c>
      <c r="H316" s="322">
        <f>H314+H315</f>
        <v>0</v>
      </c>
      <c r="I316" s="322">
        <f>I314+I315</f>
        <v>0</v>
      </c>
      <c r="J316" s="13">
        <f>IF(SUM(J314:J315)=SUM(N316:O316),SUM(J314:J315))</f>
        <v>50</v>
      </c>
      <c r="K316" s="13">
        <v>0</v>
      </c>
      <c r="L316" s="13">
        <f t="shared" ref="L316:W316" si="102">SUM(L314:L315)</f>
        <v>0</v>
      </c>
      <c r="M316" s="13">
        <f t="shared" si="102"/>
        <v>0</v>
      </c>
      <c r="N316" s="13">
        <f t="shared" si="102"/>
        <v>41</v>
      </c>
      <c r="O316" s="13">
        <f t="shared" si="102"/>
        <v>9</v>
      </c>
      <c r="P316" s="13">
        <f t="shared" si="102"/>
        <v>0</v>
      </c>
      <c r="Q316" s="13">
        <f t="shared" si="102"/>
        <v>0</v>
      </c>
      <c r="R316" s="13">
        <f t="shared" si="102"/>
        <v>24</v>
      </c>
      <c r="S316" s="13">
        <f t="shared" si="102"/>
        <v>10</v>
      </c>
      <c r="T316" s="13">
        <f t="shared" si="102"/>
        <v>11</v>
      </c>
      <c r="U316" s="13">
        <f t="shared" si="102"/>
        <v>7</v>
      </c>
      <c r="V316" s="13">
        <f t="shared" si="102"/>
        <v>3</v>
      </c>
      <c r="W316" s="13">
        <f t="shared" si="102"/>
        <v>0</v>
      </c>
      <c r="X316" s="229" t="s">
        <v>162</v>
      </c>
      <c r="Y316" s="224" t="s">
        <v>162</v>
      </c>
      <c r="Z316" s="13" t="s">
        <v>162</v>
      </c>
      <c r="AA316" s="16" t="s">
        <v>162</v>
      </c>
      <c r="AB316" s="253" t="s">
        <v>162</v>
      </c>
    </row>
    <row r="317" spans="1:28" ht="15.95" hidden="1" customHeight="1" outlineLevel="1" thickBot="1" x14ac:dyDescent="0.3">
      <c r="A317" s="395"/>
      <c r="B317" s="398"/>
      <c r="C317" s="362">
        <v>88</v>
      </c>
      <c r="D317" s="353" t="s">
        <v>94</v>
      </c>
      <c r="E317" s="63" t="s">
        <v>15</v>
      </c>
      <c r="F317" s="132"/>
      <c r="G317" s="329"/>
      <c r="H317" s="329"/>
      <c r="I317" s="329"/>
      <c r="J317" s="276"/>
      <c r="K317" s="214"/>
      <c r="L317" s="185"/>
      <c r="M317" s="186"/>
      <c r="N317" s="19"/>
      <c r="O317" s="154"/>
      <c r="P317" s="93"/>
      <c r="Q317" s="9"/>
      <c r="R317" s="101"/>
      <c r="S317" s="9"/>
      <c r="T317" s="93"/>
      <c r="U317" s="9"/>
      <c r="V317" s="93"/>
      <c r="W317" s="9"/>
      <c r="X317" s="239"/>
      <c r="Y317" s="240"/>
      <c r="Z317" s="100"/>
      <c r="AA317" s="117"/>
      <c r="AB317" s="267"/>
    </row>
    <row r="318" spans="1:28" ht="15.95" hidden="1" customHeight="1" outlineLevel="1" thickBot="1" x14ac:dyDescent="0.3">
      <c r="A318" s="395"/>
      <c r="B318" s="398"/>
      <c r="C318" s="363"/>
      <c r="D318" s="354"/>
      <c r="E318" s="31" t="s">
        <v>16</v>
      </c>
      <c r="F318" s="132"/>
      <c r="G318" s="321"/>
      <c r="H318" s="321"/>
      <c r="I318" s="321"/>
      <c r="J318" s="276">
        <v>7</v>
      </c>
      <c r="K318" s="214"/>
      <c r="L318" s="174"/>
      <c r="M318" s="177"/>
      <c r="N318" s="46">
        <v>5</v>
      </c>
      <c r="O318" s="155">
        <v>2</v>
      </c>
      <c r="P318" s="56"/>
      <c r="Q318" s="55"/>
      <c r="R318" s="57">
        <v>6</v>
      </c>
      <c r="S318" s="55">
        <v>1</v>
      </c>
      <c r="T318" s="56">
        <v>5</v>
      </c>
      <c r="U318" s="55">
        <v>7</v>
      </c>
      <c r="V318" s="56">
        <v>6</v>
      </c>
      <c r="W318" s="55"/>
      <c r="X318" s="241">
        <v>44</v>
      </c>
      <c r="Y318" s="242">
        <v>21</v>
      </c>
      <c r="Z318" s="59">
        <v>50</v>
      </c>
      <c r="AA318" s="118">
        <v>110</v>
      </c>
      <c r="AB318" s="264">
        <v>80</v>
      </c>
    </row>
    <row r="319" spans="1:28" ht="17.25" hidden="1" customHeight="1" outlineLevel="1" thickBot="1" x14ac:dyDescent="0.3">
      <c r="A319" s="395"/>
      <c r="B319" s="398"/>
      <c r="C319" s="364"/>
      <c r="D319" s="355"/>
      <c r="E319" s="13" t="s">
        <v>17</v>
      </c>
      <c r="F319" s="132">
        <f>SUM(G319:I319)</f>
        <v>0</v>
      </c>
      <c r="G319" s="322">
        <f>G317+G318</f>
        <v>0</v>
      </c>
      <c r="H319" s="322">
        <f>H317+H318</f>
        <v>0</v>
      </c>
      <c r="I319" s="322">
        <f>I317+I318</f>
        <v>0</v>
      </c>
      <c r="J319" s="13">
        <f>IF(SUM(J317:J318)=SUM(N319:O319),SUM(J317:J318))</f>
        <v>7</v>
      </c>
      <c r="K319" s="13">
        <v>0</v>
      </c>
      <c r="L319" s="13">
        <f t="shared" ref="L319:W319" si="103">SUM(L317:L318)</f>
        <v>0</v>
      </c>
      <c r="M319" s="13">
        <f t="shared" si="103"/>
        <v>0</v>
      </c>
      <c r="N319" s="13">
        <f t="shared" si="103"/>
        <v>5</v>
      </c>
      <c r="O319" s="13">
        <f t="shared" si="103"/>
        <v>2</v>
      </c>
      <c r="P319" s="13">
        <f t="shared" si="103"/>
        <v>0</v>
      </c>
      <c r="Q319" s="13">
        <f t="shared" si="103"/>
        <v>0</v>
      </c>
      <c r="R319" s="13">
        <f t="shared" si="103"/>
        <v>6</v>
      </c>
      <c r="S319" s="13">
        <f t="shared" si="103"/>
        <v>1</v>
      </c>
      <c r="T319" s="13">
        <f t="shared" si="103"/>
        <v>5</v>
      </c>
      <c r="U319" s="13">
        <f t="shared" si="103"/>
        <v>7</v>
      </c>
      <c r="V319" s="13">
        <f t="shared" si="103"/>
        <v>6</v>
      </c>
      <c r="W319" s="13">
        <f t="shared" si="103"/>
        <v>0</v>
      </c>
      <c r="X319" s="229" t="s">
        <v>162</v>
      </c>
      <c r="Y319" s="224" t="s">
        <v>162</v>
      </c>
      <c r="Z319" s="13" t="s">
        <v>162</v>
      </c>
      <c r="AA319" s="16" t="s">
        <v>162</v>
      </c>
      <c r="AB319" s="253" t="s">
        <v>162</v>
      </c>
    </row>
    <row r="320" spans="1:28" ht="15.95" hidden="1" customHeight="1" outlineLevel="1" thickBot="1" x14ac:dyDescent="0.3">
      <c r="A320" s="395"/>
      <c r="B320" s="398"/>
      <c r="C320" s="362">
        <v>89</v>
      </c>
      <c r="D320" s="353" t="s">
        <v>155</v>
      </c>
      <c r="E320" s="63" t="s">
        <v>15</v>
      </c>
      <c r="F320" s="132"/>
      <c r="G320" s="329"/>
      <c r="H320" s="329"/>
      <c r="I320" s="329"/>
      <c r="J320" s="276"/>
      <c r="K320" s="214"/>
      <c r="L320" s="185"/>
      <c r="M320" s="186"/>
      <c r="N320" s="19"/>
      <c r="O320" s="154"/>
      <c r="P320" s="93"/>
      <c r="Q320" s="9"/>
      <c r="R320" s="101"/>
      <c r="S320" s="9"/>
      <c r="T320" s="93"/>
      <c r="U320" s="9"/>
      <c r="V320" s="93"/>
      <c r="W320" s="9"/>
      <c r="X320" s="239"/>
      <c r="Y320" s="240"/>
      <c r="Z320" s="100"/>
      <c r="AA320" s="117"/>
      <c r="AB320" s="267"/>
    </row>
    <row r="321" spans="1:28" ht="15.95" hidden="1" customHeight="1" outlineLevel="1" thickBot="1" x14ac:dyDescent="0.3">
      <c r="A321" s="395"/>
      <c r="B321" s="398"/>
      <c r="C321" s="363"/>
      <c r="D321" s="354"/>
      <c r="E321" s="31" t="s">
        <v>16</v>
      </c>
      <c r="F321" s="132"/>
      <c r="G321" s="321"/>
      <c r="H321" s="321"/>
      <c r="I321" s="321"/>
      <c r="J321" s="276">
        <v>33</v>
      </c>
      <c r="K321" s="214"/>
      <c r="L321" s="174"/>
      <c r="M321" s="177"/>
      <c r="N321" s="46">
        <v>33</v>
      </c>
      <c r="O321" s="155"/>
      <c r="P321" s="56"/>
      <c r="Q321" s="55"/>
      <c r="R321" s="57">
        <v>12</v>
      </c>
      <c r="S321" s="55">
        <v>8</v>
      </c>
      <c r="T321" s="56">
        <v>4</v>
      </c>
      <c r="U321" s="55"/>
      <c r="V321" s="56">
        <v>3</v>
      </c>
      <c r="W321" s="55"/>
      <c r="X321" s="241">
        <v>39</v>
      </c>
      <c r="Y321" s="242">
        <v>19</v>
      </c>
      <c r="Z321" s="59">
        <v>45</v>
      </c>
      <c r="AA321" s="118">
        <v>150</v>
      </c>
      <c r="AB321" s="264">
        <v>97.1</v>
      </c>
    </row>
    <row r="322" spans="1:28" ht="15" hidden="1" customHeight="1" outlineLevel="1" thickBot="1" x14ac:dyDescent="0.3">
      <c r="A322" s="395"/>
      <c r="B322" s="398"/>
      <c r="C322" s="364"/>
      <c r="D322" s="355"/>
      <c r="E322" s="13" t="s">
        <v>17</v>
      </c>
      <c r="F322" s="132">
        <f>SUM(G322:I322)</f>
        <v>0</v>
      </c>
      <c r="G322" s="322">
        <f>G320+G321</f>
        <v>0</v>
      </c>
      <c r="H322" s="322">
        <f>H320+H321</f>
        <v>0</v>
      </c>
      <c r="I322" s="322">
        <f>I320+I321</f>
        <v>0</v>
      </c>
      <c r="J322" s="13">
        <f>IF(SUM(J320:J321)=SUM(N322:O322),SUM(J320:J321))</f>
        <v>33</v>
      </c>
      <c r="K322" s="13">
        <v>0</v>
      </c>
      <c r="L322" s="13">
        <f t="shared" ref="L322:W322" si="104">SUM(L320:L321)</f>
        <v>0</v>
      </c>
      <c r="M322" s="13">
        <f t="shared" si="104"/>
        <v>0</v>
      </c>
      <c r="N322" s="13">
        <f t="shared" si="104"/>
        <v>33</v>
      </c>
      <c r="O322" s="13">
        <f t="shared" si="104"/>
        <v>0</v>
      </c>
      <c r="P322" s="13">
        <f t="shared" si="104"/>
        <v>0</v>
      </c>
      <c r="Q322" s="13">
        <f t="shared" si="104"/>
        <v>0</v>
      </c>
      <c r="R322" s="13">
        <f t="shared" si="104"/>
        <v>12</v>
      </c>
      <c r="S322" s="13">
        <f t="shared" si="104"/>
        <v>8</v>
      </c>
      <c r="T322" s="13">
        <f t="shared" si="104"/>
        <v>4</v>
      </c>
      <c r="U322" s="13">
        <f t="shared" si="104"/>
        <v>0</v>
      </c>
      <c r="V322" s="13">
        <f t="shared" si="104"/>
        <v>3</v>
      </c>
      <c r="W322" s="13">
        <f t="shared" si="104"/>
        <v>0</v>
      </c>
      <c r="X322" s="229" t="s">
        <v>162</v>
      </c>
      <c r="Y322" s="224" t="s">
        <v>162</v>
      </c>
      <c r="Z322" s="13" t="s">
        <v>162</v>
      </c>
      <c r="AA322" s="16" t="s">
        <v>162</v>
      </c>
      <c r="AB322" s="253" t="s">
        <v>162</v>
      </c>
    </row>
    <row r="323" spans="1:28" ht="15.95" hidden="1" customHeight="1" outlineLevel="1" thickBot="1" x14ac:dyDescent="0.3">
      <c r="A323" s="395"/>
      <c r="B323" s="398"/>
      <c r="C323" s="362">
        <v>90</v>
      </c>
      <c r="D323" s="353" t="s">
        <v>95</v>
      </c>
      <c r="E323" s="63" t="s">
        <v>15</v>
      </c>
      <c r="F323" s="132"/>
      <c r="G323" s="329"/>
      <c r="H323" s="329"/>
      <c r="I323" s="329"/>
      <c r="J323" s="276"/>
      <c r="K323" s="214"/>
      <c r="L323" s="185"/>
      <c r="M323" s="186"/>
      <c r="N323" s="19"/>
      <c r="O323" s="154"/>
      <c r="P323" s="93"/>
      <c r="Q323" s="9"/>
      <c r="R323" s="101"/>
      <c r="S323" s="9"/>
      <c r="T323" s="93"/>
      <c r="U323" s="9"/>
      <c r="V323" s="93"/>
      <c r="W323" s="9"/>
      <c r="X323" s="239"/>
      <c r="Y323" s="240"/>
      <c r="Z323" s="100"/>
      <c r="AA323" s="117"/>
      <c r="AB323" s="267"/>
    </row>
    <row r="324" spans="1:28" ht="15.95" hidden="1" customHeight="1" outlineLevel="1" thickBot="1" x14ac:dyDescent="0.3">
      <c r="A324" s="395"/>
      <c r="B324" s="398"/>
      <c r="C324" s="363"/>
      <c r="D324" s="354"/>
      <c r="E324" s="31" t="s">
        <v>16</v>
      </c>
      <c r="F324" s="132"/>
      <c r="G324" s="321"/>
      <c r="H324" s="321"/>
      <c r="I324" s="321"/>
      <c r="J324" s="276">
        <v>32</v>
      </c>
      <c r="K324" s="214"/>
      <c r="L324" s="174"/>
      <c r="M324" s="177">
        <v>2</v>
      </c>
      <c r="N324" s="46">
        <v>28</v>
      </c>
      <c r="O324" s="155">
        <v>4</v>
      </c>
      <c r="P324" s="56"/>
      <c r="Q324" s="55"/>
      <c r="R324" s="57">
        <v>17</v>
      </c>
      <c r="S324" s="55">
        <v>1</v>
      </c>
      <c r="T324" s="56">
        <v>28</v>
      </c>
      <c r="U324" s="55">
        <v>7</v>
      </c>
      <c r="V324" s="56">
        <v>14</v>
      </c>
      <c r="W324" s="55">
        <v>2</v>
      </c>
      <c r="X324" s="241">
        <v>43</v>
      </c>
      <c r="Y324" s="242">
        <v>15</v>
      </c>
      <c r="Z324" s="59">
        <v>10</v>
      </c>
      <c r="AA324" s="118">
        <v>150</v>
      </c>
      <c r="AB324" s="264">
        <v>80</v>
      </c>
    </row>
    <row r="325" spans="1:28" ht="18.75" hidden="1" customHeight="1" outlineLevel="1" thickBot="1" x14ac:dyDescent="0.3">
      <c r="A325" s="395"/>
      <c r="B325" s="398"/>
      <c r="C325" s="364"/>
      <c r="D325" s="354"/>
      <c r="E325" s="13" t="s">
        <v>17</v>
      </c>
      <c r="F325" s="132">
        <f>SUM(G325:I325)</f>
        <v>0</v>
      </c>
      <c r="G325" s="322">
        <f>G323+G324</f>
        <v>0</v>
      </c>
      <c r="H325" s="322">
        <f>H323+H324</f>
        <v>0</v>
      </c>
      <c r="I325" s="322">
        <f>I323+I324</f>
        <v>0</v>
      </c>
      <c r="J325" s="13">
        <f>IF(SUM(J323:J324)=SUM(N325:O325),SUM(J323:J324))</f>
        <v>32</v>
      </c>
      <c r="K325" s="13">
        <v>0</v>
      </c>
      <c r="L325" s="13">
        <f t="shared" ref="L325:W325" si="105">SUM(L323:L324)</f>
        <v>0</v>
      </c>
      <c r="M325" s="13">
        <f t="shared" si="105"/>
        <v>2</v>
      </c>
      <c r="N325" s="13">
        <f t="shared" si="105"/>
        <v>28</v>
      </c>
      <c r="O325" s="13">
        <f t="shared" si="105"/>
        <v>4</v>
      </c>
      <c r="P325" s="13">
        <f t="shared" si="105"/>
        <v>0</v>
      </c>
      <c r="Q325" s="13">
        <f t="shared" si="105"/>
        <v>0</v>
      </c>
      <c r="R325" s="13">
        <f t="shared" si="105"/>
        <v>17</v>
      </c>
      <c r="S325" s="13">
        <f t="shared" si="105"/>
        <v>1</v>
      </c>
      <c r="T325" s="13">
        <f t="shared" si="105"/>
        <v>28</v>
      </c>
      <c r="U325" s="13">
        <f t="shared" si="105"/>
        <v>7</v>
      </c>
      <c r="V325" s="13">
        <f t="shared" si="105"/>
        <v>14</v>
      </c>
      <c r="W325" s="13">
        <f t="shared" si="105"/>
        <v>2</v>
      </c>
      <c r="X325" s="229" t="s">
        <v>162</v>
      </c>
      <c r="Y325" s="224" t="s">
        <v>162</v>
      </c>
      <c r="Z325" s="13" t="s">
        <v>162</v>
      </c>
      <c r="AA325" s="16" t="s">
        <v>162</v>
      </c>
      <c r="AB325" s="253" t="s">
        <v>162</v>
      </c>
    </row>
    <row r="326" spans="1:28" ht="15.95" customHeight="1" collapsed="1" thickBot="1" x14ac:dyDescent="0.3">
      <c r="A326" s="395"/>
      <c r="B326" s="405"/>
      <c r="C326" s="378" t="s">
        <v>142</v>
      </c>
      <c r="D326" s="379"/>
      <c r="E326" s="43" t="s">
        <v>15</v>
      </c>
      <c r="F326" s="132">
        <f>SUM(G326:I326)</f>
        <v>7</v>
      </c>
      <c r="G326" s="333">
        <f t="shared" ref="G326:I327" si="106">SUM(G308,G311,G314,G317,G320,G323)</f>
        <v>7</v>
      </c>
      <c r="H326" s="333">
        <f t="shared" si="106"/>
        <v>0</v>
      </c>
      <c r="I326" s="333">
        <f t="shared" si="106"/>
        <v>0</v>
      </c>
      <c r="J326" s="276">
        <v>27</v>
      </c>
      <c r="K326" s="281">
        <v>0</v>
      </c>
      <c r="L326" s="189">
        <v>7</v>
      </c>
      <c r="M326" s="189">
        <v>0</v>
      </c>
      <c r="N326" s="28">
        <v>24</v>
      </c>
      <c r="O326" s="65">
        <v>3</v>
      </c>
      <c r="P326" s="200">
        <v>0</v>
      </c>
      <c r="Q326" s="200">
        <v>0</v>
      </c>
      <c r="R326" s="14">
        <v>5</v>
      </c>
      <c r="S326" s="148">
        <v>0</v>
      </c>
      <c r="T326" s="148">
        <v>8</v>
      </c>
      <c r="U326" s="148">
        <v>1</v>
      </c>
      <c r="V326" s="148">
        <v>3</v>
      </c>
      <c r="W326" s="148">
        <v>0</v>
      </c>
      <c r="X326" s="238">
        <v>33.700000000000003</v>
      </c>
      <c r="Y326" s="238">
        <v>13.7</v>
      </c>
      <c r="Z326" s="148">
        <v>2</v>
      </c>
      <c r="AA326" s="148">
        <v>16</v>
      </c>
      <c r="AB326" s="252">
        <v>14.6</v>
      </c>
    </row>
    <row r="327" spans="1:28" ht="15.95" customHeight="1" thickBot="1" x14ac:dyDescent="0.3">
      <c r="A327" s="395"/>
      <c r="B327" s="405"/>
      <c r="C327" s="380"/>
      <c r="D327" s="381"/>
      <c r="E327" s="43" t="s">
        <v>16</v>
      </c>
      <c r="F327" s="132">
        <f>SUM(G327:I327)</f>
        <v>0</v>
      </c>
      <c r="G327" s="333">
        <f t="shared" si="106"/>
        <v>0</v>
      </c>
      <c r="H327" s="333">
        <f t="shared" si="106"/>
        <v>0</v>
      </c>
      <c r="I327" s="333">
        <f t="shared" si="106"/>
        <v>0</v>
      </c>
      <c r="J327" s="276">
        <v>247</v>
      </c>
      <c r="K327" s="281">
        <v>25</v>
      </c>
      <c r="L327" s="210">
        <v>0</v>
      </c>
      <c r="M327" s="210">
        <v>6</v>
      </c>
      <c r="N327" s="200">
        <v>211</v>
      </c>
      <c r="O327" s="200">
        <v>36</v>
      </c>
      <c r="P327" s="200">
        <v>0</v>
      </c>
      <c r="Q327" s="200">
        <v>0</v>
      </c>
      <c r="R327" s="14">
        <v>119</v>
      </c>
      <c r="S327" s="200">
        <v>37</v>
      </c>
      <c r="T327" s="200">
        <v>107</v>
      </c>
      <c r="U327" s="200">
        <v>57</v>
      </c>
      <c r="V327" s="200">
        <v>65</v>
      </c>
      <c r="W327" s="200">
        <v>4</v>
      </c>
      <c r="X327" s="238">
        <v>39.083333333333336</v>
      </c>
      <c r="Y327" s="238">
        <v>16.516666666666666</v>
      </c>
      <c r="Z327" s="296">
        <v>33.333333333333336</v>
      </c>
      <c r="AA327" s="296">
        <v>156.66666666666666</v>
      </c>
      <c r="AB327" s="297">
        <v>83.216666666666669</v>
      </c>
    </row>
    <row r="328" spans="1:28" ht="18.75" customHeight="1" thickBot="1" x14ac:dyDescent="0.3">
      <c r="A328" s="396"/>
      <c r="B328" s="408"/>
      <c r="C328" s="382"/>
      <c r="D328" s="383"/>
      <c r="E328" s="108" t="s">
        <v>17</v>
      </c>
      <c r="F328" s="108">
        <f>SUM(G328:I328)</f>
        <v>7</v>
      </c>
      <c r="G328" s="108">
        <f>G326+G327</f>
        <v>7</v>
      </c>
      <c r="H328" s="108">
        <f>H326+H327</f>
        <v>0</v>
      </c>
      <c r="I328" s="108">
        <f>I326+I327</f>
        <v>0</v>
      </c>
      <c r="J328" s="108">
        <v>274</v>
      </c>
      <c r="K328" s="112">
        <v>25</v>
      </c>
      <c r="L328" s="130">
        <v>7</v>
      </c>
      <c r="M328" s="130">
        <v>6</v>
      </c>
      <c r="N328" s="130">
        <v>235</v>
      </c>
      <c r="O328" s="130">
        <v>39</v>
      </c>
      <c r="P328" s="130">
        <v>0</v>
      </c>
      <c r="Q328" s="130">
        <v>0</v>
      </c>
      <c r="R328" s="130">
        <v>124</v>
      </c>
      <c r="S328" s="130">
        <v>37</v>
      </c>
      <c r="T328" s="130">
        <v>115</v>
      </c>
      <c r="U328" s="130">
        <v>58</v>
      </c>
      <c r="V328" s="130">
        <v>68</v>
      </c>
      <c r="W328" s="130">
        <v>4</v>
      </c>
      <c r="X328" s="109" t="s">
        <v>163</v>
      </c>
      <c r="Y328" s="109" t="s">
        <v>163</v>
      </c>
      <c r="Z328" s="109" t="s">
        <v>163</v>
      </c>
      <c r="AA328" s="110" t="s">
        <v>163</v>
      </c>
      <c r="AB328" s="252" t="s">
        <v>163</v>
      </c>
    </row>
    <row r="329" spans="1:28" ht="15.95" hidden="1" customHeight="1" outlineLevel="1" thickBot="1" x14ac:dyDescent="0.3">
      <c r="A329" s="394">
        <v>14</v>
      </c>
      <c r="B329" s="428" t="s">
        <v>45</v>
      </c>
      <c r="C329" s="362">
        <v>91</v>
      </c>
      <c r="D329" s="353" t="s">
        <v>46</v>
      </c>
      <c r="E329" s="73" t="s">
        <v>15</v>
      </c>
      <c r="F329" s="132"/>
      <c r="G329" s="329">
        <v>4</v>
      </c>
      <c r="H329" s="329"/>
      <c r="I329" s="329"/>
      <c r="J329" s="276">
        <v>60</v>
      </c>
      <c r="K329" s="276">
        <v>13</v>
      </c>
      <c r="L329" s="198">
        <v>27</v>
      </c>
      <c r="M329" s="192"/>
      <c r="N329" s="38">
        <v>47</v>
      </c>
      <c r="O329" s="91">
        <v>13</v>
      </c>
      <c r="P329" s="160"/>
      <c r="Q329" s="154"/>
      <c r="R329" s="14">
        <v>35</v>
      </c>
      <c r="S329" s="148">
        <v>25</v>
      </c>
      <c r="T329" s="148">
        <v>25</v>
      </c>
      <c r="U329" s="148">
        <v>16</v>
      </c>
      <c r="V329" s="148">
        <v>29</v>
      </c>
      <c r="W329" s="148"/>
      <c r="X329" s="256">
        <v>40</v>
      </c>
      <c r="Y329" s="240">
        <v>16</v>
      </c>
      <c r="Z329" s="100">
        <v>2</v>
      </c>
      <c r="AA329" s="117">
        <v>16</v>
      </c>
      <c r="AB329" s="267">
        <v>9</v>
      </c>
    </row>
    <row r="330" spans="1:28" ht="15.95" hidden="1" customHeight="1" outlineLevel="1" thickBot="1" x14ac:dyDescent="0.3">
      <c r="A330" s="395"/>
      <c r="B330" s="429"/>
      <c r="C330" s="363"/>
      <c r="D330" s="354"/>
      <c r="E330" s="31" t="s">
        <v>16</v>
      </c>
      <c r="F330" s="132"/>
      <c r="G330" s="321">
        <v>33</v>
      </c>
      <c r="H330" s="321"/>
      <c r="I330" s="321"/>
      <c r="J330" s="276">
        <v>225</v>
      </c>
      <c r="K330" s="214">
        <v>21</v>
      </c>
      <c r="L330" s="199">
        <v>45</v>
      </c>
      <c r="M330" s="193">
        <v>6</v>
      </c>
      <c r="N330" s="37">
        <v>193</v>
      </c>
      <c r="O330" s="90">
        <v>32</v>
      </c>
      <c r="P330" s="55">
        <v>1</v>
      </c>
      <c r="Q330" s="155"/>
      <c r="R330" s="14">
        <v>107</v>
      </c>
      <c r="S330" s="148">
        <v>53</v>
      </c>
      <c r="T330" s="148">
        <v>86</v>
      </c>
      <c r="U330" s="148">
        <v>63</v>
      </c>
      <c r="V330" s="148">
        <v>71</v>
      </c>
      <c r="W330" s="148"/>
      <c r="X330" s="242">
        <v>41</v>
      </c>
      <c r="Y330" s="242">
        <v>15</v>
      </c>
      <c r="Z330" s="59">
        <v>15</v>
      </c>
      <c r="AA330" s="118">
        <v>250</v>
      </c>
      <c r="AB330" s="264">
        <v>74</v>
      </c>
    </row>
    <row r="331" spans="1:28" ht="18.75" hidden="1" customHeight="1" outlineLevel="1" thickBot="1" x14ac:dyDescent="0.3">
      <c r="A331" s="395"/>
      <c r="B331" s="429"/>
      <c r="C331" s="364"/>
      <c r="D331" s="355"/>
      <c r="E331" s="13" t="s">
        <v>17</v>
      </c>
      <c r="F331" s="132">
        <f>SUM(G331:I331)</f>
        <v>37</v>
      </c>
      <c r="G331" s="322">
        <f>G329+G330</f>
        <v>37</v>
      </c>
      <c r="H331" s="322">
        <f>H329+H330</f>
        <v>0</v>
      </c>
      <c r="I331" s="322">
        <f>I329+I330</f>
        <v>0</v>
      </c>
      <c r="J331" s="13">
        <f>IF(SUM(J329:J330)=SUM(N331:O331),SUM(J329:J330))</f>
        <v>285</v>
      </c>
      <c r="K331" s="13">
        <v>34</v>
      </c>
      <c r="L331" s="13">
        <f t="shared" ref="L331:W331" si="107">SUM(L329:L330)</f>
        <v>72</v>
      </c>
      <c r="M331" s="13">
        <f t="shared" si="107"/>
        <v>6</v>
      </c>
      <c r="N331" s="13">
        <f t="shared" si="107"/>
        <v>240</v>
      </c>
      <c r="O331" s="13">
        <f t="shared" si="107"/>
        <v>45</v>
      </c>
      <c r="P331" s="13">
        <f t="shared" si="107"/>
        <v>1</v>
      </c>
      <c r="Q331" s="13">
        <f t="shared" si="107"/>
        <v>0</v>
      </c>
      <c r="R331" s="13">
        <f t="shared" si="107"/>
        <v>142</v>
      </c>
      <c r="S331" s="13">
        <f t="shared" si="107"/>
        <v>78</v>
      </c>
      <c r="T331" s="13">
        <f t="shared" si="107"/>
        <v>111</v>
      </c>
      <c r="U331" s="13">
        <f t="shared" si="107"/>
        <v>79</v>
      </c>
      <c r="V331" s="13">
        <f t="shared" si="107"/>
        <v>100</v>
      </c>
      <c r="W331" s="13">
        <f t="shared" si="107"/>
        <v>0</v>
      </c>
      <c r="X331" s="229" t="s">
        <v>162</v>
      </c>
      <c r="Y331" s="224" t="s">
        <v>162</v>
      </c>
      <c r="Z331" s="13" t="s">
        <v>162</v>
      </c>
      <c r="AA331" s="16" t="s">
        <v>162</v>
      </c>
      <c r="AB331" s="253" t="s">
        <v>162</v>
      </c>
    </row>
    <row r="332" spans="1:28" ht="15.95" hidden="1" customHeight="1" outlineLevel="1" thickBot="1" x14ac:dyDescent="0.3">
      <c r="A332" s="395"/>
      <c r="B332" s="429"/>
      <c r="C332" s="362">
        <v>92</v>
      </c>
      <c r="D332" s="353" t="s">
        <v>47</v>
      </c>
      <c r="E332" s="63" t="s">
        <v>15</v>
      </c>
      <c r="F332" s="132"/>
      <c r="G332" s="329"/>
      <c r="H332" s="329"/>
      <c r="I332" s="329"/>
      <c r="J332" s="276"/>
      <c r="K332" s="445"/>
      <c r="L332" s="194"/>
      <c r="M332" s="195"/>
      <c r="N332" s="19"/>
      <c r="O332" s="154"/>
      <c r="P332" s="93"/>
      <c r="Q332" s="9"/>
      <c r="R332" s="101"/>
      <c r="S332" s="9"/>
      <c r="T332" s="93"/>
      <c r="U332" s="9"/>
      <c r="V332" s="93"/>
      <c r="W332" s="9"/>
      <c r="X332" s="239"/>
      <c r="Y332" s="240"/>
      <c r="Z332" s="100"/>
      <c r="AA332" s="117"/>
      <c r="AB332" s="267"/>
    </row>
    <row r="333" spans="1:28" ht="15.95" hidden="1" customHeight="1" outlineLevel="1" thickBot="1" x14ac:dyDescent="0.3">
      <c r="A333" s="395"/>
      <c r="B333" s="429"/>
      <c r="C333" s="363"/>
      <c r="D333" s="354"/>
      <c r="E333" s="31" t="s">
        <v>16</v>
      </c>
      <c r="F333" s="132"/>
      <c r="G333" s="321"/>
      <c r="H333" s="321"/>
      <c r="I333" s="321"/>
      <c r="J333" s="276">
        <v>26</v>
      </c>
      <c r="K333" s="445"/>
      <c r="L333" s="196"/>
      <c r="M333" s="175"/>
      <c r="N333" s="46">
        <v>23</v>
      </c>
      <c r="O333" s="155">
        <v>3</v>
      </c>
      <c r="P333" s="56"/>
      <c r="Q333" s="55"/>
      <c r="R333" s="57">
        <v>19</v>
      </c>
      <c r="S333" s="55">
        <v>4</v>
      </c>
      <c r="T333" s="56">
        <v>7</v>
      </c>
      <c r="U333" s="55">
        <v>26</v>
      </c>
      <c r="V333" s="56">
        <v>12</v>
      </c>
      <c r="W333" s="55">
        <v>2</v>
      </c>
      <c r="X333" s="241">
        <v>41</v>
      </c>
      <c r="Y333" s="242">
        <v>20</v>
      </c>
      <c r="Z333" s="59">
        <v>25</v>
      </c>
      <c r="AA333" s="120">
        <v>240</v>
      </c>
      <c r="AB333" s="264">
        <v>99</v>
      </c>
    </row>
    <row r="334" spans="1:28" ht="15.95" hidden="1" customHeight="1" outlineLevel="1" thickBot="1" x14ac:dyDescent="0.3">
      <c r="A334" s="395"/>
      <c r="B334" s="429"/>
      <c r="C334" s="364"/>
      <c r="D334" s="355"/>
      <c r="E334" s="13" t="s">
        <v>17</v>
      </c>
      <c r="F334" s="132">
        <f>SUM(G334:I334)</f>
        <v>0</v>
      </c>
      <c r="G334" s="322">
        <f>G332+G333</f>
        <v>0</v>
      </c>
      <c r="H334" s="322">
        <f>H332+H333</f>
        <v>0</v>
      </c>
      <c r="I334" s="322">
        <f>I332+I333</f>
        <v>0</v>
      </c>
      <c r="J334" s="13">
        <f>IF(SUM(J332:J333)=SUM(N334:O334),SUM(J332:J333))</f>
        <v>26</v>
      </c>
      <c r="K334" s="13">
        <v>0</v>
      </c>
      <c r="L334" s="13">
        <f t="shared" ref="L334:W334" si="108">SUM(L332:L333)</f>
        <v>0</v>
      </c>
      <c r="M334" s="13">
        <f t="shared" si="108"/>
        <v>0</v>
      </c>
      <c r="N334" s="13">
        <f t="shared" si="108"/>
        <v>23</v>
      </c>
      <c r="O334" s="13">
        <f t="shared" si="108"/>
        <v>3</v>
      </c>
      <c r="P334" s="13">
        <f t="shared" si="108"/>
        <v>0</v>
      </c>
      <c r="Q334" s="13">
        <f t="shared" si="108"/>
        <v>0</v>
      </c>
      <c r="R334" s="13">
        <f t="shared" si="108"/>
        <v>19</v>
      </c>
      <c r="S334" s="13">
        <f t="shared" si="108"/>
        <v>4</v>
      </c>
      <c r="T334" s="13">
        <f t="shared" si="108"/>
        <v>7</v>
      </c>
      <c r="U334" s="13">
        <f t="shared" si="108"/>
        <v>26</v>
      </c>
      <c r="V334" s="13">
        <f t="shared" si="108"/>
        <v>12</v>
      </c>
      <c r="W334" s="13">
        <f t="shared" si="108"/>
        <v>2</v>
      </c>
      <c r="X334" s="229" t="s">
        <v>162</v>
      </c>
      <c r="Y334" s="224" t="s">
        <v>162</v>
      </c>
      <c r="Z334" s="13" t="s">
        <v>162</v>
      </c>
      <c r="AA334" s="16" t="s">
        <v>162</v>
      </c>
      <c r="AB334" s="253" t="s">
        <v>162</v>
      </c>
    </row>
    <row r="335" spans="1:28" ht="15.95" hidden="1" customHeight="1" outlineLevel="1" thickBot="1" x14ac:dyDescent="0.3">
      <c r="A335" s="395"/>
      <c r="B335" s="429"/>
      <c r="C335" s="362">
        <v>93</v>
      </c>
      <c r="D335" s="353" t="s">
        <v>48</v>
      </c>
      <c r="E335" s="63" t="s">
        <v>15</v>
      </c>
      <c r="F335" s="132"/>
      <c r="G335" s="329"/>
      <c r="H335" s="329"/>
      <c r="I335" s="329"/>
      <c r="J335" s="276"/>
      <c r="K335" s="214"/>
      <c r="L335" s="185"/>
      <c r="M335" s="186"/>
      <c r="N335" s="19"/>
      <c r="O335" s="154"/>
      <c r="P335" s="93"/>
      <c r="Q335" s="9"/>
      <c r="R335" s="101"/>
      <c r="S335" s="9"/>
      <c r="T335" s="93"/>
      <c r="U335" s="9"/>
      <c r="V335" s="93"/>
      <c r="W335" s="9"/>
      <c r="X335" s="239"/>
      <c r="Y335" s="240"/>
      <c r="Z335" s="100"/>
      <c r="AA335" s="117"/>
      <c r="AB335" s="267"/>
    </row>
    <row r="336" spans="1:28" ht="15.95" hidden="1" customHeight="1" outlineLevel="1" thickBot="1" x14ac:dyDescent="0.3">
      <c r="A336" s="395"/>
      <c r="B336" s="429"/>
      <c r="C336" s="363"/>
      <c r="D336" s="354"/>
      <c r="E336" s="31" t="s">
        <v>16</v>
      </c>
      <c r="F336" s="132"/>
      <c r="G336" s="321"/>
      <c r="H336" s="321"/>
      <c r="I336" s="321"/>
      <c r="J336" s="276">
        <v>139</v>
      </c>
      <c r="K336" s="214">
        <v>4</v>
      </c>
      <c r="L336" s="174">
        <v>10</v>
      </c>
      <c r="M336" s="177"/>
      <c r="N336" s="46">
        <v>112</v>
      </c>
      <c r="O336" s="155">
        <v>27</v>
      </c>
      <c r="P336" s="56"/>
      <c r="Q336" s="55"/>
      <c r="R336" s="57">
        <v>31</v>
      </c>
      <c r="S336" s="55">
        <v>20</v>
      </c>
      <c r="T336" s="56">
        <v>26</v>
      </c>
      <c r="U336" s="55">
        <v>20</v>
      </c>
      <c r="V336" s="56">
        <v>19</v>
      </c>
      <c r="W336" s="55">
        <v>10</v>
      </c>
      <c r="X336" s="241">
        <v>27</v>
      </c>
      <c r="Y336" s="242">
        <v>10</v>
      </c>
      <c r="Z336" s="59">
        <v>5</v>
      </c>
      <c r="AA336" s="118">
        <v>300</v>
      </c>
      <c r="AB336" s="264">
        <v>81</v>
      </c>
    </row>
    <row r="337" spans="1:28" ht="18.75" hidden="1" customHeight="1" outlineLevel="1" thickBot="1" x14ac:dyDescent="0.3">
      <c r="A337" s="395"/>
      <c r="B337" s="429"/>
      <c r="C337" s="364"/>
      <c r="D337" s="355"/>
      <c r="E337" s="13" t="s">
        <v>17</v>
      </c>
      <c r="F337" s="132">
        <f>SUM(G337:I337)</f>
        <v>0</v>
      </c>
      <c r="G337" s="322">
        <f>G335+G336</f>
        <v>0</v>
      </c>
      <c r="H337" s="322">
        <f>H335+H336</f>
        <v>0</v>
      </c>
      <c r="I337" s="322">
        <f>I335+I336</f>
        <v>0</v>
      </c>
      <c r="J337" s="13">
        <f>IF(SUM(J335:J336)=SUM(N337:O337),SUM(J335:J336))</f>
        <v>139</v>
      </c>
      <c r="K337" s="13">
        <v>4</v>
      </c>
      <c r="L337" s="13">
        <f t="shared" ref="L337:W337" si="109">SUM(L335:L336)</f>
        <v>10</v>
      </c>
      <c r="M337" s="13">
        <f t="shared" si="109"/>
        <v>0</v>
      </c>
      <c r="N337" s="13">
        <f t="shared" si="109"/>
        <v>112</v>
      </c>
      <c r="O337" s="13">
        <f t="shared" si="109"/>
        <v>27</v>
      </c>
      <c r="P337" s="13">
        <f t="shared" si="109"/>
        <v>0</v>
      </c>
      <c r="Q337" s="13">
        <f t="shared" si="109"/>
        <v>0</v>
      </c>
      <c r="R337" s="13">
        <f t="shared" si="109"/>
        <v>31</v>
      </c>
      <c r="S337" s="13">
        <f t="shared" si="109"/>
        <v>20</v>
      </c>
      <c r="T337" s="13">
        <f t="shared" si="109"/>
        <v>26</v>
      </c>
      <c r="U337" s="13">
        <f t="shared" si="109"/>
        <v>20</v>
      </c>
      <c r="V337" s="13">
        <f t="shared" si="109"/>
        <v>19</v>
      </c>
      <c r="W337" s="13">
        <f t="shared" si="109"/>
        <v>10</v>
      </c>
      <c r="X337" s="229" t="s">
        <v>162</v>
      </c>
      <c r="Y337" s="224" t="s">
        <v>162</v>
      </c>
      <c r="Z337" s="13" t="s">
        <v>162</v>
      </c>
      <c r="AA337" s="16" t="s">
        <v>162</v>
      </c>
      <c r="AB337" s="253" t="s">
        <v>162</v>
      </c>
    </row>
    <row r="338" spans="1:28" ht="15.95" hidden="1" customHeight="1" outlineLevel="1" thickBot="1" x14ac:dyDescent="0.3">
      <c r="A338" s="395"/>
      <c r="B338" s="429"/>
      <c r="C338" s="362">
        <v>94</v>
      </c>
      <c r="D338" s="353" t="s">
        <v>49</v>
      </c>
      <c r="E338" s="63" t="s">
        <v>15</v>
      </c>
      <c r="F338" s="132"/>
      <c r="G338" s="329"/>
      <c r="H338" s="329"/>
      <c r="I338" s="329"/>
      <c r="J338" s="276"/>
      <c r="K338" s="214"/>
      <c r="L338" s="185"/>
      <c r="M338" s="186"/>
      <c r="N338" s="19"/>
      <c r="O338" s="154"/>
      <c r="P338" s="93"/>
      <c r="Q338" s="9"/>
      <c r="R338" s="101"/>
      <c r="S338" s="9"/>
      <c r="T338" s="93"/>
      <c r="U338" s="9"/>
      <c r="V338" s="93"/>
      <c r="W338" s="9"/>
      <c r="X338" s="239"/>
      <c r="Y338" s="240"/>
      <c r="Z338" s="100"/>
      <c r="AA338" s="117"/>
      <c r="AB338" s="267"/>
    </row>
    <row r="339" spans="1:28" ht="15.95" hidden="1" customHeight="1" outlineLevel="1" thickBot="1" x14ac:dyDescent="0.3">
      <c r="A339" s="395"/>
      <c r="B339" s="429"/>
      <c r="C339" s="363"/>
      <c r="D339" s="354"/>
      <c r="E339" s="31" t="s">
        <v>16</v>
      </c>
      <c r="F339" s="132"/>
      <c r="G339" s="321"/>
      <c r="H339" s="321"/>
      <c r="I339" s="321"/>
      <c r="J339" s="276">
        <v>51</v>
      </c>
      <c r="K339" s="214"/>
      <c r="L339" s="174"/>
      <c r="M339" s="177"/>
      <c r="N339" s="46">
        <v>42</v>
      </c>
      <c r="O339" s="155">
        <v>9</v>
      </c>
      <c r="P339" s="56"/>
      <c r="Q339" s="55"/>
      <c r="R339" s="57">
        <v>29</v>
      </c>
      <c r="S339" s="55">
        <v>6</v>
      </c>
      <c r="T339" s="56">
        <v>28</v>
      </c>
      <c r="U339" s="55">
        <v>5</v>
      </c>
      <c r="V339" s="56">
        <v>28</v>
      </c>
      <c r="W339" s="55"/>
      <c r="X339" s="241">
        <v>41</v>
      </c>
      <c r="Y339" s="242">
        <v>18</v>
      </c>
      <c r="Z339" s="59">
        <v>10</v>
      </c>
      <c r="AA339" s="118">
        <v>185</v>
      </c>
      <c r="AB339" s="264">
        <v>85</v>
      </c>
    </row>
    <row r="340" spans="1:28" ht="17.25" hidden="1" customHeight="1" outlineLevel="1" thickBot="1" x14ac:dyDescent="0.3">
      <c r="A340" s="395"/>
      <c r="B340" s="429"/>
      <c r="C340" s="364"/>
      <c r="D340" s="355"/>
      <c r="E340" s="13" t="s">
        <v>17</v>
      </c>
      <c r="F340" s="132">
        <f>SUM(G340:I340)</f>
        <v>0</v>
      </c>
      <c r="G340" s="322">
        <f>G338+G339</f>
        <v>0</v>
      </c>
      <c r="H340" s="322">
        <f>H338+H339</f>
        <v>0</v>
      </c>
      <c r="I340" s="322">
        <f>I338+I339</f>
        <v>0</v>
      </c>
      <c r="J340" s="13">
        <f>IF(SUM(J338:J339)=SUM(N340:O340),SUM(J338:J339))</f>
        <v>51</v>
      </c>
      <c r="K340" s="13">
        <v>0</v>
      </c>
      <c r="L340" s="13">
        <f t="shared" ref="L340:W340" si="110">SUM(L338:L339)</f>
        <v>0</v>
      </c>
      <c r="M340" s="13">
        <f t="shared" si="110"/>
        <v>0</v>
      </c>
      <c r="N340" s="13">
        <f t="shared" si="110"/>
        <v>42</v>
      </c>
      <c r="O340" s="13">
        <f t="shared" si="110"/>
        <v>9</v>
      </c>
      <c r="P340" s="13">
        <f t="shared" si="110"/>
        <v>0</v>
      </c>
      <c r="Q340" s="13">
        <f t="shared" si="110"/>
        <v>0</v>
      </c>
      <c r="R340" s="13">
        <f t="shared" si="110"/>
        <v>29</v>
      </c>
      <c r="S340" s="13">
        <f t="shared" si="110"/>
        <v>6</v>
      </c>
      <c r="T340" s="13">
        <f t="shared" si="110"/>
        <v>28</v>
      </c>
      <c r="U340" s="13">
        <f t="shared" si="110"/>
        <v>5</v>
      </c>
      <c r="V340" s="13">
        <f t="shared" si="110"/>
        <v>28</v>
      </c>
      <c r="W340" s="13">
        <f t="shared" si="110"/>
        <v>0</v>
      </c>
      <c r="X340" s="229" t="s">
        <v>162</v>
      </c>
      <c r="Y340" s="224" t="s">
        <v>162</v>
      </c>
      <c r="Z340" s="13" t="s">
        <v>162</v>
      </c>
      <c r="AA340" s="16" t="s">
        <v>162</v>
      </c>
      <c r="AB340" s="253" t="s">
        <v>162</v>
      </c>
    </row>
    <row r="341" spans="1:28" ht="15.95" hidden="1" customHeight="1" outlineLevel="1" thickBot="1" x14ac:dyDescent="0.3">
      <c r="A341" s="395"/>
      <c r="B341" s="429"/>
      <c r="C341" s="362">
        <v>95</v>
      </c>
      <c r="D341" s="353" t="s">
        <v>256</v>
      </c>
      <c r="E341" s="63" t="s">
        <v>15</v>
      </c>
      <c r="F341" s="132"/>
      <c r="G341" s="329"/>
      <c r="H341" s="329"/>
      <c r="I341" s="329"/>
      <c r="J341" s="276"/>
      <c r="K341" s="214"/>
      <c r="L341" s="185"/>
      <c r="M341" s="186"/>
      <c r="N341" s="19"/>
      <c r="O341" s="154"/>
      <c r="P341" s="93"/>
      <c r="Q341" s="9"/>
      <c r="R341" s="101"/>
      <c r="S341" s="9"/>
      <c r="T341" s="93"/>
      <c r="U341" s="9"/>
      <c r="V341" s="93"/>
      <c r="W341" s="9"/>
      <c r="X341" s="239"/>
      <c r="Y341" s="240"/>
      <c r="Z341" s="100"/>
      <c r="AA341" s="117"/>
      <c r="AB341" s="267"/>
    </row>
    <row r="342" spans="1:28" ht="15.95" hidden="1" customHeight="1" outlineLevel="1" thickBot="1" x14ac:dyDescent="0.3">
      <c r="A342" s="395"/>
      <c r="B342" s="429"/>
      <c r="C342" s="363"/>
      <c r="D342" s="354"/>
      <c r="E342" s="31" t="s">
        <v>16</v>
      </c>
      <c r="F342" s="132"/>
      <c r="G342" s="321">
        <v>15</v>
      </c>
      <c r="H342" s="321"/>
      <c r="I342" s="321"/>
      <c r="J342" s="276">
        <v>78</v>
      </c>
      <c r="K342" s="214"/>
      <c r="L342" s="174">
        <v>15</v>
      </c>
      <c r="M342" s="177">
        <v>10</v>
      </c>
      <c r="N342" s="133">
        <v>61</v>
      </c>
      <c r="O342" s="155">
        <v>17</v>
      </c>
      <c r="P342" s="56"/>
      <c r="Q342" s="55"/>
      <c r="R342" s="57">
        <v>34</v>
      </c>
      <c r="S342" s="55">
        <v>35</v>
      </c>
      <c r="T342" s="56">
        <v>36</v>
      </c>
      <c r="U342" s="55">
        <v>2</v>
      </c>
      <c r="V342" s="56">
        <v>23</v>
      </c>
      <c r="W342" s="55">
        <v>3</v>
      </c>
      <c r="X342" s="241">
        <v>35</v>
      </c>
      <c r="Y342" s="242">
        <v>10</v>
      </c>
      <c r="Z342" s="59">
        <v>10</v>
      </c>
      <c r="AA342" s="118">
        <v>250</v>
      </c>
      <c r="AB342" s="264">
        <v>85</v>
      </c>
    </row>
    <row r="343" spans="1:28" ht="15.95" hidden="1" customHeight="1" outlineLevel="1" thickBot="1" x14ac:dyDescent="0.3">
      <c r="A343" s="395"/>
      <c r="B343" s="429"/>
      <c r="C343" s="364"/>
      <c r="D343" s="355"/>
      <c r="E343" s="13" t="s">
        <v>17</v>
      </c>
      <c r="F343" s="132">
        <f>SUM(G343:I343)</f>
        <v>15</v>
      </c>
      <c r="G343" s="322">
        <f>G341+G342</f>
        <v>15</v>
      </c>
      <c r="H343" s="322">
        <f>H341+H342</f>
        <v>0</v>
      </c>
      <c r="I343" s="322">
        <f>I341+I342</f>
        <v>0</v>
      </c>
      <c r="J343" s="13">
        <f>IF(SUM(J341:J342)=SUM(N343:O343),SUM(J341:J342))</f>
        <v>78</v>
      </c>
      <c r="K343" s="13">
        <v>0</v>
      </c>
      <c r="L343" s="13">
        <f t="shared" ref="L343:W343" si="111">SUM(L341:L342)</f>
        <v>15</v>
      </c>
      <c r="M343" s="13">
        <f t="shared" si="111"/>
        <v>10</v>
      </c>
      <c r="N343" s="13">
        <f t="shared" si="111"/>
        <v>61</v>
      </c>
      <c r="O343" s="13">
        <f t="shared" si="111"/>
        <v>17</v>
      </c>
      <c r="P343" s="13">
        <f t="shared" si="111"/>
        <v>0</v>
      </c>
      <c r="Q343" s="13">
        <f t="shared" si="111"/>
        <v>0</v>
      </c>
      <c r="R343" s="13">
        <f t="shared" si="111"/>
        <v>34</v>
      </c>
      <c r="S343" s="13">
        <f t="shared" si="111"/>
        <v>35</v>
      </c>
      <c r="T343" s="13">
        <f t="shared" si="111"/>
        <v>36</v>
      </c>
      <c r="U343" s="13">
        <f t="shared" si="111"/>
        <v>2</v>
      </c>
      <c r="V343" s="13">
        <f t="shared" si="111"/>
        <v>23</v>
      </c>
      <c r="W343" s="13">
        <f t="shared" si="111"/>
        <v>3</v>
      </c>
      <c r="X343" s="229" t="s">
        <v>162</v>
      </c>
      <c r="Y343" s="224" t="s">
        <v>162</v>
      </c>
      <c r="Z343" s="13" t="s">
        <v>162</v>
      </c>
      <c r="AA343" s="16" t="s">
        <v>162</v>
      </c>
      <c r="AB343" s="253" t="s">
        <v>162</v>
      </c>
    </row>
    <row r="344" spans="1:28" ht="15.95" hidden="1" customHeight="1" outlineLevel="1" thickBot="1" x14ac:dyDescent="0.3">
      <c r="A344" s="395"/>
      <c r="B344" s="429"/>
      <c r="C344" s="362">
        <v>96</v>
      </c>
      <c r="D344" s="384" t="s">
        <v>209</v>
      </c>
      <c r="E344" s="63" t="s">
        <v>15</v>
      </c>
      <c r="F344" s="132"/>
      <c r="G344" s="329"/>
      <c r="H344" s="329"/>
      <c r="I344" s="329"/>
      <c r="J344" s="276"/>
      <c r="K344" s="214"/>
      <c r="L344" s="185"/>
      <c r="M344" s="186"/>
      <c r="N344" s="19"/>
      <c r="O344" s="154"/>
      <c r="P344" s="93"/>
      <c r="Q344" s="9"/>
      <c r="R344" s="101"/>
      <c r="S344" s="9"/>
      <c r="T344" s="93"/>
      <c r="U344" s="9"/>
      <c r="V344" s="93"/>
      <c r="W344" s="9"/>
      <c r="X344" s="239"/>
      <c r="Y344" s="240"/>
      <c r="Z344" s="100"/>
      <c r="AA344" s="117"/>
      <c r="AB344" s="267"/>
    </row>
    <row r="345" spans="1:28" ht="15.95" hidden="1" customHeight="1" outlineLevel="1" thickBot="1" x14ac:dyDescent="0.3">
      <c r="A345" s="395"/>
      <c r="B345" s="429"/>
      <c r="C345" s="363"/>
      <c r="D345" s="354"/>
      <c r="E345" s="31" t="s">
        <v>16</v>
      </c>
      <c r="F345" s="132"/>
      <c r="G345" s="321">
        <v>5</v>
      </c>
      <c r="H345" s="321"/>
      <c r="I345" s="321"/>
      <c r="J345" s="276">
        <v>55</v>
      </c>
      <c r="K345" s="214"/>
      <c r="L345" s="174">
        <v>5</v>
      </c>
      <c r="M345" s="177">
        <v>2</v>
      </c>
      <c r="N345" s="46">
        <v>45</v>
      </c>
      <c r="O345" s="155">
        <v>10</v>
      </c>
      <c r="P345" s="56"/>
      <c r="Q345" s="55"/>
      <c r="R345" s="57">
        <v>35</v>
      </c>
      <c r="S345" s="55">
        <v>23</v>
      </c>
      <c r="T345" s="56">
        <v>39</v>
      </c>
      <c r="U345" s="55">
        <v>10</v>
      </c>
      <c r="V345" s="56">
        <v>30</v>
      </c>
      <c r="W345" s="55"/>
      <c r="X345" s="241">
        <v>41</v>
      </c>
      <c r="Y345" s="242">
        <v>18</v>
      </c>
      <c r="Z345" s="59">
        <v>5</v>
      </c>
      <c r="AA345" s="120">
        <v>175</v>
      </c>
      <c r="AB345" s="264">
        <v>103</v>
      </c>
    </row>
    <row r="346" spans="1:28" ht="15.95" hidden="1" customHeight="1" outlineLevel="1" thickBot="1" x14ac:dyDescent="0.3">
      <c r="A346" s="395"/>
      <c r="B346" s="429"/>
      <c r="C346" s="364"/>
      <c r="D346" s="355"/>
      <c r="E346" s="13" t="s">
        <v>17</v>
      </c>
      <c r="F346" s="132">
        <f>SUM(G346:I346)</f>
        <v>5</v>
      </c>
      <c r="G346" s="322">
        <f>G344+G345</f>
        <v>5</v>
      </c>
      <c r="H346" s="322">
        <f>H344+H345</f>
        <v>0</v>
      </c>
      <c r="I346" s="322">
        <f>I344+I345</f>
        <v>0</v>
      </c>
      <c r="J346" s="13">
        <f>IF(SUM(J344:J345)=SUM(N346:O346),SUM(J344:J345))</f>
        <v>55</v>
      </c>
      <c r="K346" s="13">
        <v>0</v>
      </c>
      <c r="L346" s="13">
        <f t="shared" ref="L346:W346" si="112">SUM(L344:L345)</f>
        <v>5</v>
      </c>
      <c r="M346" s="13">
        <f t="shared" si="112"/>
        <v>2</v>
      </c>
      <c r="N346" s="13">
        <f t="shared" si="112"/>
        <v>45</v>
      </c>
      <c r="O346" s="13">
        <f t="shared" si="112"/>
        <v>10</v>
      </c>
      <c r="P346" s="13">
        <f t="shared" si="112"/>
        <v>0</v>
      </c>
      <c r="Q346" s="13">
        <f t="shared" si="112"/>
        <v>0</v>
      </c>
      <c r="R346" s="13">
        <f t="shared" si="112"/>
        <v>35</v>
      </c>
      <c r="S346" s="13">
        <f t="shared" si="112"/>
        <v>23</v>
      </c>
      <c r="T346" s="13">
        <f t="shared" si="112"/>
        <v>39</v>
      </c>
      <c r="U346" s="13">
        <f t="shared" si="112"/>
        <v>10</v>
      </c>
      <c r="V346" s="13">
        <f t="shared" si="112"/>
        <v>30</v>
      </c>
      <c r="W346" s="13">
        <f t="shared" si="112"/>
        <v>0</v>
      </c>
      <c r="X346" s="229" t="s">
        <v>162</v>
      </c>
      <c r="Y346" s="224" t="s">
        <v>162</v>
      </c>
      <c r="Z346" s="13" t="s">
        <v>162</v>
      </c>
      <c r="AA346" s="16" t="s">
        <v>162</v>
      </c>
      <c r="AB346" s="253" t="s">
        <v>162</v>
      </c>
    </row>
    <row r="347" spans="1:28" ht="15.95" hidden="1" customHeight="1" outlineLevel="1" thickBot="1" x14ac:dyDescent="0.3">
      <c r="A347" s="395"/>
      <c r="B347" s="429"/>
      <c r="C347" s="362">
        <v>97</v>
      </c>
      <c r="D347" s="353" t="s">
        <v>50</v>
      </c>
      <c r="E347" s="63" t="s">
        <v>15</v>
      </c>
      <c r="F347" s="132"/>
      <c r="G347" s="329"/>
      <c r="H347" s="329"/>
      <c r="I347" s="329"/>
      <c r="J347" s="276"/>
      <c r="K347" s="214"/>
      <c r="L347" s="185"/>
      <c r="M347" s="186"/>
      <c r="N347" s="19"/>
      <c r="O347" s="154"/>
      <c r="P347" s="93"/>
      <c r="Q347" s="9"/>
      <c r="R347" s="101"/>
      <c r="S347" s="9"/>
      <c r="T347" s="93"/>
      <c r="U347" s="9"/>
      <c r="V347" s="93"/>
      <c r="W347" s="9"/>
      <c r="X347" s="239"/>
      <c r="Y347" s="240"/>
      <c r="Z347" s="100"/>
      <c r="AA347" s="117"/>
      <c r="AB347" s="267"/>
    </row>
    <row r="348" spans="1:28" ht="15.95" hidden="1" customHeight="1" outlineLevel="1" thickBot="1" x14ac:dyDescent="0.3">
      <c r="A348" s="395"/>
      <c r="B348" s="429"/>
      <c r="C348" s="363"/>
      <c r="D348" s="354"/>
      <c r="E348" s="31" t="s">
        <v>16</v>
      </c>
      <c r="F348" s="132"/>
      <c r="G348" s="321"/>
      <c r="H348" s="321"/>
      <c r="I348" s="321"/>
      <c r="J348" s="276">
        <v>31</v>
      </c>
      <c r="K348" s="214"/>
      <c r="L348" s="174"/>
      <c r="M348" s="177">
        <v>1</v>
      </c>
      <c r="N348" s="46">
        <v>23</v>
      </c>
      <c r="O348" s="155">
        <v>8</v>
      </c>
      <c r="P348" s="56"/>
      <c r="Q348" s="55"/>
      <c r="R348" s="57">
        <v>18</v>
      </c>
      <c r="S348" s="55">
        <v>1</v>
      </c>
      <c r="T348" s="56">
        <v>30</v>
      </c>
      <c r="U348" s="55">
        <v>5</v>
      </c>
      <c r="V348" s="56">
        <v>15</v>
      </c>
      <c r="W348" s="55">
        <v>2</v>
      </c>
      <c r="X348" s="241">
        <v>39</v>
      </c>
      <c r="Y348" s="242">
        <v>18</v>
      </c>
      <c r="Z348" s="59">
        <v>5</v>
      </c>
      <c r="AA348" s="118">
        <v>125</v>
      </c>
      <c r="AB348" s="264">
        <v>55</v>
      </c>
    </row>
    <row r="349" spans="1:28" ht="15.95" hidden="1" customHeight="1" outlineLevel="1" thickBot="1" x14ac:dyDescent="0.3">
      <c r="A349" s="395"/>
      <c r="B349" s="429"/>
      <c r="C349" s="364"/>
      <c r="D349" s="355"/>
      <c r="E349" s="13" t="s">
        <v>17</v>
      </c>
      <c r="F349" s="132">
        <f>SUM(G349:I349)</f>
        <v>0</v>
      </c>
      <c r="G349" s="322">
        <f>G347+G348</f>
        <v>0</v>
      </c>
      <c r="H349" s="322">
        <f>H347+H348</f>
        <v>0</v>
      </c>
      <c r="I349" s="322">
        <f>I347+I348</f>
        <v>0</v>
      </c>
      <c r="J349" s="13">
        <f>IF(SUM(J347:J348)=SUM(N349:O349),SUM(J347:J348))</f>
        <v>31</v>
      </c>
      <c r="K349" s="13">
        <v>0</v>
      </c>
      <c r="L349" s="13">
        <f t="shared" ref="L349:W349" si="113">SUM(L347:L348)</f>
        <v>0</v>
      </c>
      <c r="M349" s="13">
        <f t="shared" si="113"/>
        <v>1</v>
      </c>
      <c r="N349" s="13">
        <f t="shared" si="113"/>
        <v>23</v>
      </c>
      <c r="O349" s="13">
        <f t="shared" si="113"/>
        <v>8</v>
      </c>
      <c r="P349" s="13">
        <f t="shared" si="113"/>
        <v>0</v>
      </c>
      <c r="Q349" s="13">
        <f t="shared" si="113"/>
        <v>0</v>
      </c>
      <c r="R349" s="13">
        <f t="shared" si="113"/>
        <v>18</v>
      </c>
      <c r="S349" s="13">
        <f t="shared" si="113"/>
        <v>1</v>
      </c>
      <c r="T349" s="13">
        <f t="shared" si="113"/>
        <v>30</v>
      </c>
      <c r="U349" s="13">
        <f t="shared" si="113"/>
        <v>5</v>
      </c>
      <c r="V349" s="13">
        <f t="shared" si="113"/>
        <v>15</v>
      </c>
      <c r="W349" s="13">
        <f t="shared" si="113"/>
        <v>2</v>
      </c>
      <c r="X349" s="229" t="s">
        <v>162</v>
      </c>
      <c r="Y349" s="224" t="s">
        <v>162</v>
      </c>
      <c r="Z349" s="13" t="s">
        <v>162</v>
      </c>
      <c r="AA349" s="16" t="s">
        <v>162</v>
      </c>
      <c r="AB349" s="253" t="s">
        <v>162</v>
      </c>
    </row>
    <row r="350" spans="1:28" ht="15.95" hidden="1" customHeight="1" outlineLevel="1" thickBot="1" x14ac:dyDescent="0.3">
      <c r="A350" s="395"/>
      <c r="B350" s="429"/>
      <c r="C350" s="362">
        <v>98</v>
      </c>
      <c r="D350" s="353" t="s">
        <v>51</v>
      </c>
      <c r="E350" s="63" t="s">
        <v>15</v>
      </c>
      <c r="F350" s="132"/>
      <c r="G350" s="329"/>
      <c r="H350" s="329"/>
      <c r="I350" s="329"/>
      <c r="J350" s="276"/>
      <c r="K350" s="214"/>
      <c r="L350" s="185"/>
      <c r="M350" s="186"/>
      <c r="N350" s="19"/>
      <c r="O350" s="154"/>
      <c r="P350" s="93"/>
      <c r="Q350" s="9"/>
      <c r="R350" s="101"/>
      <c r="S350" s="9"/>
      <c r="T350" s="93"/>
      <c r="U350" s="9"/>
      <c r="V350" s="93"/>
      <c r="W350" s="9"/>
      <c r="X350" s="239"/>
      <c r="Y350" s="240"/>
      <c r="Z350" s="100"/>
      <c r="AA350" s="117"/>
      <c r="AB350" s="267"/>
    </row>
    <row r="351" spans="1:28" ht="15.95" hidden="1" customHeight="1" outlineLevel="1" thickBot="1" x14ac:dyDescent="0.3">
      <c r="A351" s="395"/>
      <c r="B351" s="429"/>
      <c r="C351" s="363"/>
      <c r="D351" s="354"/>
      <c r="E351" s="31" t="s">
        <v>16</v>
      </c>
      <c r="F351" s="132"/>
      <c r="G351" s="321"/>
      <c r="H351" s="321"/>
      <c r="I351" s="321"/>
      <c r="J351" s="276">
        <v>23</v>
      </c>
      <c r="K351" s="214">
        <v>4</v>
      </c>
      <c r="L351" s="174"/>
      <c r="M351" s="177">
        <v>5</v>
      </c>
      <c r="N351" s="46">
        <v>21</v>
      </c>
      <c r="O351" s="155">
        <v>2</v>
      </c>
      <c r="P351" s="56"/>
      <c r="Q351" s="55"/>
      <c r="R351" s="57">
        <v>11</v>
      </c>
      <c r="S351" s="55">
        <v>3</v>
      </c>
      <c r="T351" s="56">
        <v>18</v>
      </c>
      <c r="U351" s="55"/>
      <c r="V351" s="56">
        <v>10</v>
      </c>
      <c r="W351" s="55">
        <v>1</v>
      </c>
      <c r="X351" s="241">
        <v>40</v>
      </c>
      <c r="Y351" s="242">
        <v>18</v>
      </c>
      <c r="Z351" s="59">
        <v>25</v>
      </c>
      <c r="AA351" s="118">
        <v>200</v>
      </c>
      <c r="AB351" s="264">
        <v>116</v>
      </c>
    </row>
    <row r="352" spans="1:28" ht="15.95" hidden="1" customHeight="1" outlineLevel="1" thickBot="1" x14ac:dyDescent="0.3">
      <c r="A352" s="395"/>
      <c r="B352" s="429"/>
      <c r="C352" s="364"/>
      <c r="D352" s="355"/>
      <c r="E352" s="13" t="s">
        <v>17</v>
      </c>
      <c r="F352" s="132">
        <f>SUM(G352:I352)</f>
        <v>0</v>
      </c>
      <c r="G352" s="322">
        <f>G350+G351</f>
        <v>0</v>
      </c>
      <c r="H352" s="322">
        <f>H350+H351</f>
        <v>0</v>
      </c>
      <c r="I352" s="322">
        <f>I350+I351</f>
        <v>0</v>
      </c>
      <c r="J352" s="13">
        <f>IF(SUM(J350:J351)=SUM(N352:O352),SUM(J350:J351))</f>
        <v>23</v>
      </c>
      <c r="K352" s="13">
        <v>4</v>
      </c>
      <c r="L352" s="13">
        <f t="shared" ref="L352:W352" si="114">SUM(L350:L351)</f>
        <v>0</v>
      </c>
      <c r="M352" s="13">
        <f t="shared" si="114"/>
        <v>5</v>
      </c>
      <c r="N352" s="13">
        <f t="shared" si="114"/>
        <v>21</v>
      </c>
      <c r="O352" s="13">
        <f t="shared" si="114"/>
        <v>2</v>
      </c>
      <c r="P352" s="13">
        <f t="shared" si="114"/>
        <v>0</v>
      </c>
      <c r="Q352" s="13">
        <f t="shared" si="114"/>
        <v>0</v>
      </c>
      <c r="R352" s="13">
        <f t="shared" si="114"/>
        <v>11</v>
      </c>
      <c r="S352" s="13">
        <f t="shared" si="114"/>
        <v>3</v>
      </c>
      <c r="T352" s="13">
        <f t="shared" si="114"/>
        <v>18</v>
      </c>
      <c r="U352" s="13">
        <f t="shared" si="114"/>
        <v>0</v>
      </c>
      <c r="V352" s="13">
        <f t="shared" si="114"/>
        <v>10</v>
      </c>
      <c r="W352" s="13">
        <f t="shared" si="114"/>
        <v>1</v>
      </c>
      <c r="X352" s="229" t="s">
        <v>162</v>
      </c>
      <c r="Y352" s="224" t="s">
        <v>162</v>
      </c>
      <c r="Z352" s="13" t="s">
        <v>162</v>
      </c>
      <c r="AA352" s="16" t="s">
        <v>162</v>
      </c>
      <c r="AB352" s="253" t="s">
        <v>162</v>
      </c>
    </row>
    <row r="353" spans="1:28" ht="15.95" hidden="1" customHeight="1" outlineLevel="1" thickBot="1" x14ac:dyDescent="0.3">
      <c r="A353" s="395"/>
      <c r="B353" s="429"/>
      <c r="C353" s="362">
        <v>99</v>
      </c>
      <c r="D353" s="353" t="s">
        <v>52</v>
      </c>
      <c r="E353" s="63" t="s">
        <v>15</v>
      </c>
      <c r="F353" s="132"/>
      <c r="G353" s="329"/>
      <c r="H353" s="329"/>
      <c r="I353" s="329"/>
      <c r="J353" s="276"/>
      <c r="K353" s="214"/>
      <c r="L353" s="185"/>
      <c r="M353" s="186"/>
      <c r="N353" s="19"/>
      <c r="O353" s="154"/>
      <c r="P353" s="93"/>
      <c r="Q353" s="9"/>
      <c r="R353" s="101"/>
      <c r="S353" s="9"/>
      <c r="T353" s="93"/>
      <c r="U353" s="9"/>
      <c r="V353" s="93"/>
      <c r="W353" s="9"/>
      <c r="X353" s="239"/>
      <c r="Y353" s="240"/>
      <c r="Z353" s="100"/>
      <c r="AA353" s="117"/>
      <c r="AB353" s="267"/>
    </row>
    <row r="354" spans="1:28" ht="15.95" hidden="1" customHeight="1" outlineLevel="1" thickBot="1" x14ac:dyDescent="0.3">
      <c r="A354" s="395"/>
      <c r="B354" s="429"/>
      <c r="C354" s="363"/>
      <c r="D354" s="354"/>
      <c r="E354" s="31" t="s">
        <v>16</v>
      </c>
      <c r="F354" s="132"/>
      <c r="G354" s="321"/>
      <c r="H354" s="321"/>
      <c r="I354" s="321"/>
      <c r="J354" s="276">
        <v>6</v>
      </c>
      <c r="K354" s="214"/>
      <c r="L354" s="174"/>
      <c r="M354" s="177"/>
      <c r="N354" s="46">
        <v>5</v>
      </c>
      <c r="O354" s="155">
        <v>1</v>
      </c>
      <c r="P354" s="56"/>
      <c r="Q354" s="55"/>
      <c r="R354" s="57">
        <v>2</v>
      </c>
      <c r="S354" s="55"/>
      <c r="T354" s="56">
        <v>2</v>
      </c>
      <c r="U354" s="55">
        <v>2</v>
      </c>
      <c r="V354" s="56">
        <v>2</v>
      </c>
      <c r="W354" s="55"/>
      <c r="X354" s="241">
        <v>35</v>
      </c>
      <c r="Y354" s="242">
        <v>18</v>
      </c>
      <c r="Z354" s="59">
        <v>35</v>
      </c>
      <c r="AA354" s="118">
        <v>120</v>
      </c>
      <c r="AB354" s="264">
        <v>78</v>
      </c>
    </row>
    <row r="355" spans="1:28" ht="15.95" hidden="1" customHeight="1" outlineLevel="1" thickBot="1" x14ac:dyDescent="0.3">
      <c r="A355" s="395"/>
      <c r="B355" s="429"/>
      <c r="C355" s="364"/>
      <c r="D355" s="355"/>
      <c r="E355" s="13" t="s">
        <v>17</v>
      </c>
      <c r="F355" s="132">
        <f>SUM(G355:I355)</f>
        <v>0</v>
      </c>
      <c r="G355" s="322">
        <f>G353+G354</f>
        <v>0</v>
      </c>
      <c r="H355" s="322">
        <f>H353+H354</f>
        <v>0</v>
      </c>
      <c r="I355" s="322">
        <f>I353+I354</f>
        <v>0</v>
      </c>
      <c r="J355" s="13">
        <f>IF(SUM(J353:J354)=SUM(N355:O355),SUM(J353:J354))</f>
        <v>6</v>
      </c>
      <c r="K355" s="13">
        <v>0</v>
      </c>
      <c r="L355" s="13">
        <f t="shared" ref="L355:W355" si="115">SUM(L353:L354)</f>
        <v>0</v>
      </c>
      <c r="M355" s="13">
        <f t="shared" si="115"/>
        <v>0</v>
      </c>
      <c r="N355" s="13">
        <f t="shared" si="115"/>
        <v>5</v>
      </c>
      <c r="O355" s="13">
        <f t="shared" si="115"/>
        <v>1</v>
      </c>
      <c r="P355" s="13">
        <f t="shared" si="115"/>
        <v>0</v>
      </c>
      <c r="Q355" s="13">
        <f t="shared" si="115"/>
        <v>0</v>
      </c>
      <c r="R355" s="13">
        <f t="shared" si="115"/>
        <v>2</v>
      </c>
      <c r="S355" s="13">
        <f t="shared" si="115"/>
        <v>0</v>
      </c>
      <c r="T355" s="13">
        <f t="shared" si="115"/>
        <v>2</v>
      </c>
      <c r="U355" s="13">
        <f t="shared" si="115"/>
        <v>2</v>
      </c>
      <c r="V355" s="13">
        <f t="shared" si="115"/>
        <v>2</v>
      </c>
      <c r="W355" s="13">
        <f t="shared" si="115"/>
        <v>0</v>
      </c>
      <c r="X355" s="229" t="s">
        <v>162</v>
      </c>
      <c r="Y355" s="224" t="s">
        <v>162</v>
      </c>
      <c r="Z355" s="13" t="s">
        <v>162</v>
      </c>
      <c r="AA355" s="16" t="s">
        <v>162</v>
      </c>
      <c r="AB355" s="253" t="s">
        <v>162</v>
      </c>
    </row>
    <row r="356" spans="1:28" ht="15.95" hidden="1" customHeight="1" outlineLevel="1" thickBot="1" x14ac:dyDescent="0.3">
      <c r="A356" s="395"/>
      <c r="B356" s="429"/>
      <c r="C356" s="362">
        <v>100</v>
      </c>
      <c r="D356" s="350" t="s">
        <v>128</v>
      </c>
      <c r="E356" s="63" t="s">
        <v>15</v>
      </c>
      <c r="F356" s="132"/>
      <c r="G356" s="329"/>
      <c r="H356" s="329"/>
      <c r="I356" s="329"/>
      <c r="J356" s="276"/>
      <c r="K356" s="214"/>
      <c r="L356" s="185"/>
      <c r="M356" s="186"/>
      <c r="N356" s="19"/>
      <c r="O356" s="154"/>
      <c r="P356" s="93"/>
      <c r="Q356" s="9"/>
      <c r="R356" s="101"/>
      <c r="S356" s="9"/>
      <c r="T356" s="93"/>
      <c r="U356" s="9"/>
      <c r="V356" s="93"/>
      <c r="W356" s="9"/>
      <c r="X356" s="239"/>
      <c r="Y356" s="240"/>
      <c r="Z356" s="100"/>
      <c r="AA356" s="117"/>
      <c r="AB356" s="267"/>
    </row>
    <row r="357" spans="1:28" ht="15.95" hidden="1" customHeight="1" outlineLevel="1" thickBot="1" x14ac:dyDescent="0.3">
      <c r="A357" s="395"/>
      <c r="B357" s="429"/>
      <c r="C357" s="363"/>
      <c r="D357" s="351"/>
      <c r="E357" s="31" t="s">
        <v>16</v>
      </c>
      <c r="F357" s="132"/>
      <c r="G357" s="321"/>
      <c r="H357" s="321"/>
      <c r="I357" s="321"/>
      <c r="J357" s="276">
        <v>11</v>
      </c>
      <c r="K357" s="214">
        <v>4</v>
      </c>
      <c r="L357" s="174"/>
      <c r="M357" s="177"/>
      <c r="N357" s="46">
        <v>10</v>
      </c>
      <c r="O357" s="155">
        <v>1</v>
      </c>
      <c r="P357" s="56"/>
      <c r="Q357" s="55"/>
      <c r="R357" s="57">
        <v>1</v>
      </c>
      <c r="S357" s="55">
        <v>1</v>
      </c>
      <c r="T357" s="56">
        <v>2</v>
      </c>
      <c r="U357" s="55"/>
      <c r="V357" s="56">
        <v>1</v>
      </c>
      <c r="W357" s="55"/>
      <c r="X357" s="241">
        <v>38</v>
      </c>
      <c r="Y357" s="242">
        <v>18</v>
      </c>
      <c r="Z357" s="59">
        <v>5</v>
      </c>
      <c r="AA357" s="120">
        <v>125</v>
      </c>
      <c r="AB357" s="264">
        <v>52</v>
      </c>
    </row>
    <row r="358" spans="1:28" ht="15.95" hidden="1" customHeight="1" outlineLevel="1" thickBot="1" x14ac:dyDescent="0.3">
      <c r="A358" s="395"/>
      <c r="B358" s="429"/>
      <c r="C358" s="364"/>
      <c r="D358" s="352"/>
      <c r="E358" s="13" t="s">
        <v>17</v>
      </c>
      <c r="F358" s="132">
        <f>SUM(G358:I358)</f>
        <v>0</v>
      </c>
      <c r="G358" s="322">
        <f>G356+G357</f>
        <v>0</v>
      </c>
      <c r="H358" s="322">
        <f>H356+H357</f>
        <v>0</v>
      </c>
      <c r="I358" s="322">
        <f>I356+I357</f>
        <v>0</v>
      </c>
      <c r="J358" s="13">
        <f>IF(SUM(J356:J357)=SUM(N358:O358),SUM(J356:J357))</f>
        <v>11</v>
      </c>
      <c r="K358" s="13">
        <v>4</v>
      </c>
      <c r="L358" s="13">
        <f t="shared" ref="L358:W358" si="116">SUM(L356:L357)</f>
        <v>0</v>
      </c>
      <c r="M358" s="13">
        <f t="shared" si="116"/>
        <v>0</v>
      </c>
      <c r="N358" s="13">
        <f t="shared" si="116"/>
        <v>10</v>
      </c>
      <c r="O358" s="13">
        <f t="shared" si="116"/>
        <v>1</v>
      </c>
      <c r="P358" s="13">
        <f t="shared" si="116"/>
        <v>0</v>
      </c>
      <c r="Q358" s="13">
        <f t="shared" si="116"/>
        <v>0</v>
      </c>
      <c r="R358" s="13">
        <f t="shared" si="116"/>
        <v>1</v>
      </c>
      <c r="S358" s="13">
        <f t="shared" si="116"/>
        <v>1</v>
      </c>
      <c r="T358" s="13">
        <f t="shared" si="116"/>
        <v>2</v>
      </c>
      <c r="U358" s="13">
        <f t="shared" si="116"/>
        <v>0</v>
      </c>
      <c r="V358" s="13">
        <f t="shared" si="116"/>
        <v>1</v>
      </c>
      <c r="W358" s="13">
        <f t="shared" si="116"/>
        <v>0</v>
      </c>
      <c r="X358" s="229" t="s">
        <v>162</v>
      </c>
      <c r="Y358" s="224" t="s">
        <v>162</v>
      </c>
      <c r="Z358" s="13" t="s">
        <v>162</v>
      </c>
      <c r="AA358" s="16" t="s">
        <v>162</v>
      </c>
      <c r="AB358" s="253" t="s">
        <v>162</v>
      </c>
    </row>
    <row r="359" spans="1:28" ht="15.95" hidden="1" customHeight="1" outlineLevel="1" thickBot="1" x14ac:dyDescent="0.3">
      <c r="A359" s="395"/>
      <c r="B359" s="429"/>
      <c r="C359" s="362">
        <v>101</v>
      </c>
      <c r="D359" s="353" t="s">
        <v>53</v>
      </c>
      <c r="E359" s="63" t="s">
        <v>15</v>
      </c>
      <c r="F359" s="132"/>
      <c r="G359" s="329"/>
      <c r="H359" s="329"/>
      <c r="I359" s="329"/>
      <c r="J359" s="276"/>
      <c r="K359" s="214"/>
      <c r="L359" s="185"/>
      <c r="M359" s="186"/>
      <c r="N359" s="19"/>
      <c r="O359" s="154"/>
      <c r="P359" s="93"/>
      <c r="Q359" s="9"/>
      <c r="R359" s="101"/>
      <c r="S359" s="9"/>
      <c r="T359" s="93"/>
      <c r="U359" s="9"/>
      <c r="V359" s="93"/>
      <c r="W359" s="9"/>
      <c r="X359" s="239"/>
      <c r="Y359" s="240"/>
      <c r="Z359" s="100"/>
      <c r="AA359" s="117"/>
      <c r="AB359" s="267"/>
    </row>
    <row r="360" spans="1:28" ht="15.95" hidden="1" customHeight="1" outlineLevel="1" thickBot="1" x14ac:dyDescent="0.3">
      <c r="A360" s="395"/>
      <c r="B360" s="429"/>
      <c r="C360" s="363"/>
      <c r="D360" s="354"/>
      <c r="E360" s="31" t="s">
        <v>16</v>
      </c>
      <c r="F360" s="132"/>
      <c r="G360" s="321"/>
      <c r="H360" s="321"/>
      <c r="I360" s="321"/>
      <c r="J360" s="276">
        <v>3</v>
      </c>
      <c r="K360" s="214">
        <v>1</v>
      </c>
      <c r="L360" s="174"/>
      <c r="M360" s="177"/>
      <c r="N360" s="46">
        <v>3</v>
      </c>
      <c r="O360" s="155"/>
      <c r="P360" s="56"/>
      <c r="Q360" s="55"/>
      <c r="R360" s="57">
        <v>2</v>
      </c>
      <c r="S360" s="55">
        <v>2</v>
      </c>
      <c r="T360" s="56">
        <v>2</v>
      </c>
      <c r="U360" s="55">
        <v>1</v>
      </c>
      <c r="V360" s="56">
        <v>2</v>
      </c>
      <c r="W360" s="55"/>
      <c r="X360" s="241">
        <v>42</v>
      </c>
      <c r="Y360" s="242">
        <v>22</v>
      </c>
      <c r="Z360" s="59">
        <v>35</v>
      </c>
      <c r="AA360" s="118">
        <v>75</v>
      </c>
      <c r="AB360" s="264">
        <v>53</v>
      </c>
    </row>
    <row r="361" spans="1:28" ht="15.95" hidden="1" customHeight="1" outlineLevel="1" thickBot="1" x14ac:dyDescent="0.3">
      <c r="A361" s="395"/>
      <c r="B361" s="429"/>
      <c r="C361" s="364"/>
      <c r="D361" s="355"/>
      <c r="E361" s="13" t="s">
        <v>17</v>
      </c>
      <c r="F361" s="132">
        <f>SUM(G361:I361)</f>
        <v>0</v>
      </c>
      <c r="G361" s="322">
        <f>G359+G360</f>
        <v>0</v>
      </c>
      <c r="H361" s="322">
        <f>H359+H360</f>
        <v>0</v>
      </c>
      <c r="I361" s="322">
        <f>I359+I360</f>
        <v>0</v>
      </c>
      <c r="J361" s="13">
        <f>IF(SUM(J359:J360)=SUM(N361:O361),SUM(J359:J360))</f>
        <v>3</v>
      </c>
      <c r="K361" s="13">
        <v>1</v>
      </c>
      <c r="L361" s="13">
        <f t="shared" ref="L361:W361" si="117">SUM(L359:L360)</f>
        <v>0</v>
      </c>
      <c r="M361" s="13">
        <f t="shared" si="117"/>
        <v>0</v>
      </c>
      <c r="N361" s="13">
        <f t="shared" si="117"/>
        <v>3</v>
      </c>
      <c r="O361" s="13">
        <f t="shared" si="117"/>
        <v>0</v>
      </c>
      <c r="P361" s="13">
        <f t="shared" si="117"/>
        <v>0</v>
      </c>
      <c r="Q361" s="13">
        <f t="shared" si="117"/>
        <v>0</v>
      </c>
      <c r="R361" s="13">
        <f t="shared" si="117"/>
        <v>2</v>
      </c>
      <c r="S361" s="13">
        <f t="shared" si="117"/>
        <v>2</v>
      </c>
      <c r="T361" s="13">
        <f t="shared" si="117"/>
        <v>2</v>
      </c>
      <c r="U361" s="13">
        <f t="shared" si="117"/>
        <v>1</v>
      </c>
      <c r="V361" s="13">
        <f t="shared" si="117"/>
        <v>2</v>
      </c>
      <c r="W361" s="13">
        <f t="shared" si="117"/>
        <v>0</v>
      </c>
      <c r="X361" s="229" t="s">
        <v>162</v>
      </c>
      <c r="Y361" s="224" t="s">
        <v>162</v>
      </c>
      <c r="Z361" s="13" t="s">
        <v>162</v>
      </c>
      <c r="AA361" s="16" t="s">
        <v>162</v>
      </c>
      <c r="AB361" s="253" t="s">
        <v>162</v>
      </c>
    </row>
    <row r="362" spans="1:28" ht="15.95" hidden="1" customHeight="1" outlineLevel="1" thickBot="1" x14ac:dyDescent="0.3">
      <c r="A362" s="395"/>
      <c r="B362" s="430"/>
      <c r="C362" s="362">
        <v>102</v>
      </c>
      <c r="D362" s="353" t="s">
        <v>177</v>
      </c>
      <c r="E362" s="63" t="s">
        <v>15</v>
      </c>
      <c r="F362" s="132"/>
      <c r="G362" s="329"/>
      <c r="H362" s="329"/>
      <c r="I362" s="329"/>
      <c r="J362" s="276"/>
      <c r="K362" s="214"/>
      <c r="L362" s="185"/>
      <c r="M362" s="186"/>
      <c r="N362" s="19"/>
      <c r="O362" s="154"/>
      <c r="P362" s="93"/>
      <c r="Q362" s="9"/>
      <c r="R362" s="101"/>
      <c r="S362" s="9"/>
      <c r="T362" s="93"/>
      <c r="U362" s="9"/>
      <c r="V362" s="93"/>
      <c r="W362" s="9"/>
      <c r="X362" s="239"/>
      <c r="Y362" s="240"/>
      <c r="Z362" s="100"/>
      <c r="AA362" s="117"/>
      <c r="AB362" s="267"/>
    </row>
    <row r="363" spans="1:28" ht="15.95" hidden="1" customHeight="1" outlineLevel="1" thickBot="1" x14ac:dyDescent="0.3">
      <c r="A363" s="395"/>
      <c r="B363" s="430"/>
      <c r="C363" s="363"/>
      <c r="D363" s="354"/>
      <c r="E363" s="31" t="s">
        <v>16</v>
      </c>
      <c r="F363" s="132"/>
      <c r="G363" s="321">
        <v>3</v>
      </c>
      <c r="H363" s="321"/>
      <c r="I363" s="321"/>
      <c r="J363" s="276">
        <v>21</v>
      </c>
      <c r="K363" s="214">
        <v>4</v>
      </c>
      <c r="L363" s="174">
        <v>3</v>
      </c>
      <c r="M363" s="177"/>
      <c r="N363" s="46">
        <v>18</v>
      </c>
      <c r="O363" s="155">
        <v>3</v>
      </c>
      <c r="P363" s="56"/>
      <c r="Q363" s="55"/>
      <c r="R363" s="57">
        <v>10</v>
      </c>
      <c r="S363" s="55">
        <v>7</v>
      </c>
      <c r="T363" s="56">
        <v>8</v>
      </c>
      <c r="U363" s="55">
        <v>3</v>
      </c>
      <c r="V363" s="56">
        <v>9</v>
      </c>
      <c r="W363" s="55">
        <v>1</v>
      </c>
      <c r="X363" s="241">
        <v>40</v>
      </c>
      <c r="Y363" s="242">
        <v>17</v>
      </c>
      <c r="Z363" s="59">
        <v>10</v>
      </c>
      <c r="AA363" s="118">
        <v>125</v>
      </c>
      <c r="AB363" s="264">
        <v>67</v>
      </c>
    </row>
    <row r="364" spans="1:28" ht="15.95" hidden="1" customHeight="1" outlineLevel="1" thickBot="1" x14ac:dyDescent="0.3">
      <c r="A364" s="395"/>
      <c r="B364" s="430"/>
      <c r="C364" s="364"/>
      <c r="D364" s="355"/>
      <c r="E364" s="13" t="s">
        <v>17</v>
      </c>
      <c r="F364" s="132">
        <f>SUM(G364:I364)</f>
        <v>3</v>
      </c>
      <c r="G364" s="322">
        <f>G362+G363</f>
        <v>3</v>
      </c>
      <c r="H364" s="322">
        <f>H362+H363</f>
        <v>0</v>
      </c>
      <c r="I364" s="322">
        <f>I362+I363</f>
        <v>0</v>
      </c>
      <c r="J364" s="13">
        <f>IF(SUM(J362:J363)=SUM(N364:O364),SUM(J362:J363))</f>
        <v>21</v>
      </c>
      <c r="K364" s="13">
        <v>4</v>
      </c>
      <c r="L364" s="13">
        <f t="shared" ref="L364:W364" si="118">SUM(L362:L363)</f>
        <v>3</v>
      </c>
      <c r="M364" s="13">
        <f t="shared" si="118"/>
        <v>0</v>
      </c>
      <c r="N364" s="13">
        <f t="shared" si="118"/>
        <v>18</v>
      </c>
      <c r="O364" s="13">
        <f t="shared" si="118"/>
        <v>3</v>
      </c>
      <c r="P364" s="13">
        <f t="shared" si="118"/>
        <v>0</v>
      </c>
      <c r="Q364" s="13">
        <f t="shared" si="118"/>
        <v>0</v>
      </c>
      <c r="R364" s="13">
        <f t="shared" si="118"/>
        <v>10</v>
      </c>
      <c r="S364" s="13">
        <f t="shared" si="118"/>
        <v>7</v>
      </c>
      <c r="T364" s="13">
        <f t="shared" si="118"/>
        <v>8</v>
      </c>
      <c r="U364" s="13">
        <f t="shared" si="118"/>
        <v>3</v>
      </c>
      <c r="V364" s="13">
        <f t="shared" si="118"/>
        <v>9</v>
      </c>
      <c r="W364" s="13">
        <f t="shared" si="118"/>
        <v>1</v>
      </c>
      <c r="X364" s="229" t="s">
        <v>162</v>
      </c>
      <c r="Y364" s="224" t="s">
        <v>162</v>
      </c>
      <c r="Z364" s="13" t="s">
        <v>162</v>
      </c>
      <c r="AA364" s="16" t="s">
        <v>162</v>
      </c>
      <c r="AB364" s="253" t="s">
        <v>162</v>
      </c>
    </row>
    <row r="365" spans="1:28" ht="15.95" hidden="1" customHeight="1" outlineLevel="1" thickBot="1" x14ac:dyDescent="0.3">
      <c r="A365" s="395"/>
      <c r="B365" s="430"/>
      <c r="C365" s="362">
        <v>103</v>
      </c>
      <c r="D365" s="353" t="s">
        <v>201</v>
      </c>
      <c r="E365" s="63" t="s">
        <v>15</v>
      </c>
      <c r="F365" s="132"/>
      <c r="G365" s="329"/>
      <c r="H365" s="329"/>
      <c r="I365" s="329"/>
      <c r="J365" s="276"/>
      <c r="K365" s="214"/>
      <c r="L365" s="185"/>
      <c r="M365" s="186"/>
      <c r="N365" s="19"/>
      <c r="O365" s="154"/>
      <c r="P365" s="93"/>
      <c r="Q365" s="9"/>
      <c r="R365" s="101"/>
      <c r="S365" s="9"/>
      <c r="T365" s="93"/>
      <c r="U365" s="9"/>
      <c r="V365" s="93"/>
      <c r="W365" s="9"/>
      <c r="X365" s="239"/>
      <c r="Y365" s="240"/>
      <c r="Z365" s="100"/>
      <c r="AA365" s="117"/>
      <c r="AB365" s="267"/>
    </row>
    <row r="366" spans="1:28" ht="15.95" hidden="1" customHeight="1" outlineLevel="1" thickBot="1" x14ac:dyDescent="0.3">
      <c r="A366" s="395"/>
      <c r="B366" s="430"/>
      <c r="C366" s="363"/>
      <c r="D366" s="354"/>
      <c r="E366" s="31" t="s">
        <v>16</v>
      </c>
      <c r="F366" s="132"/>
      <c r="G366" s="321"/>
      <c r="H366" s="321"/>
      <c r="I366" s="321"/>
      <c r="J366" s="276">
        <v>35</v>
      </c>
      <c r="K366" s="214"/>
      <c r="L366" s="174"/>
      <c r="M366" s="177">
        <v>2</v>
      </c>
      <c r="N366" s="46">
        <v>26</v>
      </c>
      <c r="O366" s="155">
        <v>9</v>
      </c>
      <c r="P366" s="56"/>
      <c r="Q366" s="55"/>
      <c r="R366" s="57">
        <v>14</v>
      </c>
      <c r="S366" s="55">
        <v>8</v>
      </c>
      <c r="T366" s="56">
        <v>33</v>
      </c>
      <c r="U366" s="55">
        <v>7</v>
      </c>
      <c r="V366" s="56">
        <v>12</v>
      </c>
      <c r="W366" s="55">
        <v>1</v>
      </c>
      <c r="X366" s="241">
        <v>36</v>
      </c>
      <c r="Y366" s="242">
        <v>16</v>
      </c>
      <c r="Z366" s="59">
        <v>25</v>
      </c>
      <c r="AA366" s="118">
        <v>225</v>
      </c>
      <c r="AB366" s="264">
        <v>125</v>
      </c>
    </row>
    <row r="367" spans="1:28" ht="15.95" hidden="1" customHeight="1" outlineLevel="1" thickBot="1" x14ac:dyDescent="0.3">
      <c r="A367" s="395"/>
      <c r="B367" s="430"/>
      <c r="C367" s="364"/>
      <c r="D367" s="355"/>
      <c r="E367" s="13" t="s">
        <v>17</v>
      </c>
      <c r="F367" s="132">
        <f t="shared" ref="F367:F373" si="119">SUM(G367:I367)</f>
        <v>0</v>
      </c>
      <c r="G367" s="322">
        <f>G365+G366</f>
        <v>0</v>
      </c>
      <c r="H367" s="322">
        <f>H365+H366</f>
        <v>0</v>
      </c>
      <c r="I367" s="322">
        <f>I365+I366</f>
        <v>0</v>
      </c>
      <c r="J367" s="13">
        <f>IF(SUM(J365:J366)=SUM(N367:O367),SUM(J365:J366))</f>
        <v>35</v>
      </c>
      <c r="K367" s="13">
        <v>0</v>
      </c>
      <c r="L367" s="13">
        <f t="shared" ref="L367:W367" si="120">SUM(L365:L366)</f>
        <v>0</v>
      </c>
      <c r="M367" s="13">
        <f t="shared" si="120"/>
        <v>2</v>
      </c>
      <c r="N367" s="13">
        <f t="shared" si="120"/>
        <v>26</v>
      </c>
      <c r="O367" s="13">
        <f t="shared" si="120"/>
        <v>9</v>
      </c>
      <c r="P367" s="13">
        <f t="shared" si="120"/>
        <v>0</v>
      </c>
      <c r="Q367" s="13">
        <f t="shared" si="120"/>
        <v>0</v>
      </c>
      <c r="R367" s="13">
        <f t="shared" si="120"/>
        <v>14</v>
      </c>
      <c r="S367" s="13">
        <f t="shared" si="120"/>
        <v>8</v>
      </c>
      <c r="T367" s="13">
        <f t="shared" si="120"/>
        <v>33</v>
      </c>
      <c r="U367" s="13">
        <f t="shared" si="120"/>
        <v>7</v>
      </c>
      <c r="V367" s="13">
        <f t="shared" si="120"/>
        <v>12</v>
      </c>
      <c r="W367" s="13">
        <f t="shared" si="120"/>
        <v>1</v>
      </c>
      <c r="X367" s="229" t="s">
        <v>162</v>
      </c>
      <c r="Y367" s="224" t="s">
        <v>162</v>
      </c>
      <c r="Z367" s="13" t="s">
        <v>162</v>
      </c>
      <c r="AA367" s="16" t="s">
        <v>162</v>
      </c>
      <c r="AB367" s="253" t="s">
        <v>162</v>
      </c>
    </row>
    <row r="368" spans="1:28" ht="15.95" customHeight="1" collapsed="1" thickBot="1" x14ac:dyDescent="0.3">
      <c r="A368" s="395"/>
      <c r="B368" s="430"/>
      <c r="C368" s="356" t="s">
        <v>145</v>
      </c>
      <c r="D368" s="357"/>
      <c r="E368" s="43" t="s">
        <v>15</v>
      </c>
      <c r="F368" s="132">
        <f t="shared" si="119"/>
        <v>4</v>
      </c>
      <c r="G368" s="322">
        <f t="shared" ref="G368:I369" si="121">G365+G362+G359+G356+G353+G350+G347+G344+G341+G338+G335+G332+G329</f>
        <v>4</v>
      </c>
      <c r="H368" s="322">
        <f t="shared" si="121"/>
        <v>0</v>
      </c>
      <c r="I368" s="322">
        <f t="shared" si="121"/>
        <v>0</v>
      </c>
      <c r="J368" s="276">
        <v>60</v>
      </c>
      <c r="K368" s="281">
        <v>13</v>
      </c>
      <c r="L368" s="184">
        <v>27</v>
      </c>
      <c r="M368" s="184">
        <v>0</v>
      </c>
      <c r="N368" s="43">
        <v>47</v>
      </c>
      <c r="O368" s="70">
        <v>13</v>
      </c>
      <c r="P368" s="145">
        <v>0</v>
      </c>
      <c r="Q368" s="145">
        <v>0</v>
      </c>
      <c r="R368" s="32">
        <v>35</v>
      </c>
      <c r="S368" s="145">
        <v>25</v>
      </c>
      <c r="T368" s="145">
        <v>25</v>
      </c>
      <c r="U368" s="145">
        <v>16</v>
      </c>
      <c r="V368" s="145">
        <v>29</v>
      </c>
      <c r="W368" s="145">
        <v>0</v>
      </c>
      <c r="X368" s="238">
        <v>40</v>
      </c>
      <c r="Y368" s="238">
        <v>16</v>
      </c>
      <c r="Z368" s="145">
        <v>2</v>
      </c>
      <c r="AA368" s="244">
        <v>16</v>
      </c>
      <c r="AB368" s="244">
        <v>9</v>
      </c>
    </row>
    <row r="369" spans="1:28" ht="18.75" customHeight="1" thickBot="1" x14ac:dyDescent="0.3">
      <c r="A369" s="395"/>
      <c r="B369" s="430"/>
      <c r="C369" s="358"/>
      <c r="D369" s="359"/>
      <c r="E369" s="43" t="s">
        <v>16</v>
      </c>
      <c r="F369" s="132">
        <f t="shared" si="119"/>
        <v>56</v>
      </c>
      <c r="G369" s="322">
        <f t="shared" si="121"/>
        <v>56</v>
      </c>
      <c r="H369" s="322">
        <f t="shared" si="121"/>
        <v>0</v>
      </c>
      <c r="I369" s="322">
        <f t="shared" si="121"/>
        <v>0</v>
      </c>
      <c r="J369" s="276">
        <v>704</v>
      </c>
      <c r="K369" s="281">
        <v>38</v>
      </c>
      <c r="L369" s="184">
        <v>78</v>
      </c>
      <c r="M369" s="184">
        <v>26</v>
      </c>
      <c r="N369" s="102">
        <v>582</v>
      </c>
      <c r="O369" s="102">
        <v>122</v>
      </c>
      <c r="P369" s="145">
        <v>1</v>
      </c>
      <c r="Q369" s="145">
        <v>0</v>
      </c>
      <c r="R369" s="32">
        <v>313</v>
      </c>
      <c r="S369" s="145">
        <v>163</v>
      </c>
      <c r="T369" s="145">
        <v>317</v>
      </c>
      <c r="U369" s="145">
        <v>144</v>
      </c>
      <c r="V369" s="145">
        <v>234</v>
      </c>
      <c r="W369" s="145">
        <v>20</v>
      </c>
      <c r="X369" s="238">
        <v>38.153846153846153</v>
      </c>
      <c r="Y369" s="238">
        <v>16.76923076923077</v>
      </c>
      <c r="Z369" s="152">
        <v>16.153846153846153</v>
      </c>
      <c r="AA369" s="253">
        <v>184.23076923076923</v>
      </c>
      <c r="AB369" s="253">
        <v>82.538461538461533</v>
      </c>
    </row>
    <row r="370" spans="1:28" ht="16.5" customHeight="1" thickBot="1" x14ac:dyDescent="0.3">
      <c r="A370" s="396"/>
      <c r="B370" s="431"/>
      <c r="C370" s="360"/>
      <c r="D370" s="361"/>
      <c r="E370" s="108" t="s">
        <v>17</v>
      </c>
      <c r="F370" s="108">
        <f t="shared" si="119"/>
        <v>60</v>
      </c>
      <c r="G370" s="108">
        <f>G368+G369</f>
        <v>60</v>
      </c>
      <c r="H370" s="108">
        <f>H368+H369</f>
        <v>0</v>
      </c>
      <c r="I370" s="108">
        <f>I368+I369</f>
        <v>0</v>
      </c>
      <c r="J370" s="108">
        <v>764</v>
      </c>
      <c r="K370" s="112">
        <v>51</v>
      </c>
      <c r="L370" s="130">
        <v>105</v>
      </c>
      <c r="M370" s="130">
        <v>26</v>
      </c>
      <c r="N370" s="130">
        <v>629</v>
      </c>
      <c r="O370" s="130">
        <v>135</v>
      </c>
      <c r="P370" s="130">
        <v>1</v>
      </c>
      <c r="Q370" s="130">
        <v>0</v>
      </c>
      <c r="R370" s="130">
        <v>348</v>
      </c>
      <c r="S370" s="130">
        <v>188</v>
      </c>
      <c r="T370" s="130">
        <v>342</v>
      </c>
      <c r="U370" s="130">
        <v>160</v>
      </c>
      <c r="V370" s="130">
        <v>263</v>
      </c>
      <c r="W370" s="130">
        <v>20</v>
      </c>
      <c r="X370" s="109" t="s">
        <v>163</v>
      </c>
      <c r="Y370" s="109" t="s">
        <v>163</v>
      </c>
      <c r="Z370" s="109" t="s">
        <v>163</v>
      </c>
      <c r="AA370" s="110" t="s">
        <v>163</v>
      </c>
      <c r="AB370" s="252" t="s">
        <v>163</v>
      </c>
    </row>
    <row r="371" spans="1:28" ht="19.5" hidden="1" customHeight="1" outlineLevel="1" thickBot="1" x14ac:dyDescent="0.3">
      <c r="A371" s="394">
        <v>15</v>
      </c>
      <c r="B371" s="397" t="s">
        <v>42</v>
      </c>
      <c r="C371" s="362">
        <v>104</v>
      </c>
      <c r="D371" s="353" t="s">
        <v>195</v>
      </c>
      <c r="E371" s="73" t="s">
        <v>15</v>
      </c>
      <c r="F371" s="132">
        <f t="shared" si="119"/>
        <v>0</v>
      </c>
      <c r="G371" s="329"/>
      <c r="H371" s="329"/>
      <c r="I371" s="329"/>
      <c r="J371" s="276"/>
      <c r="K371" s="214"/>
      <c r="L371" s="174"/>
      <c r="M371" s="177"/>
      <c r="N371" s="46"/>
      <c r="O371" s="123"/>
      <c r="P371" s="46"/>
      <c r="Q371" s="46"/>
      <c r="R371" s="32"/>
      <c r="S371" s="46"/>
      <c r="T371" s="46"/>
      <c r="U371" s="46"/>
      <c r="V371" s="46"/>
      <c r="W371" s="46"/>
      <c r="X371" s="228"/>
      <c r="Y371" s="228"/>
      <c r="Z371" s="46"/>
      <c r="AA371" s="46"/>
      <c r="AB371" s="271"/>
    </row>
    <row r="372" spans="1:28" ht="15.95" hidden="1" customHeight="1" outlineLevel="1" thickBot="1" x14ac:dyDescent="0.3">
      <c r="A372" s="395"/>
      <c r="B372" s="398"/>
      <c r="C372" s="363"/>
      <c r="D372" s="354"/>
      <c r="E372" s="31" t="s">
        <v>16</v>
      </c>
      <c r="F372" s="132">
        <f t="shared" si="119"/>
        <v>0</v>
      </c>
      <c r="G372" s="321"/>
      <c r="H372" s="321"/>
      <c r="I372" s="321"/>
      <c r="J372" s="276"/>
      <c r="K372" s="214"/>
      <c r="L372" s="174"/>
      <c r="M372" s="177"/>
      <c r="N372" s="46"/>
      <c r="O372" s="123"/>
      <c r="P372" s="46"/>
      <c r="Q372" s="46"/>
      <c r="R372" s="32"/>
      <c r="S372" s="46"/>
      <c r="T372" s="46"/>
      <c r="U372" s="46"/>
      <c r="V372" s="46"/>
      <c r="W372" s="46"/>
      <c r="X372" s="228"/>
      <c r="Y372" s="228"/>
      <c r="Z372" s="46"/>
      <c r="AA372" s="46"/>
      <c r="AB372" s="271"/>
    </row>
    <row r="373" spans="1:28" ht="15.95" hidden="1" customHeight="1" outlineLevel="1" thickBot="1" x14ac:dyDescent="0.3">
      <c r="A373" s="395"/>
      <c r="B373" s="398"/>
      <c r="C373" s="364"/>
      <c r="D373" s="355"/>
      <c r="E373" s="13" t="s">
        <v>17</v>
      </c>
      <c r="F373" s="132">
        <f t="shared" si="119"/>
        <v>0</v>
      </c>
      <c r="G373" s="322">
        <f>G371+G372</f>
        <v>0</v>
      </c>
      <c r="H373" s="322">
        <f>H371+H372</f>
        <v>0</v>
      </c>
      <c r="I373" s="322">
        <f>I371+I372</f>
        <v>0</v>
      </c>
      <c r="J373" s="13">
        <f>IF(SUM(J371:J372)=SUM(N373:O373),SUM(J371:J372))</f>
        <v>0</v>
      </c>
      <c r="K373" s="13">
        <v>0</v>
      </c>
      <c r="L373" s="13">
        <f t="shared" ref="L373:W373" si="122">SUM(L371:L372)</f>
        <v>0</v>
      </c>
      <c r="M373" s="13">
        <f t="shared" si="122"/>
        <v>0</v>
      </c>
      <c r="N373" s="13">
        <f t="shared" si="122"/>
        <v>0</v>
      </c>
      <c r="O373" s="13">
        <f t="shared" si="122"/>
        <v>0</v>
      </c>
      <c r="P373" s="13">
        <f t="shared" si="122"/>
        <v>0</v>
      </c>
      <c r="Q373" s="13">
        <f t="shared" si="122"/>
        <v>0</v>
      </c>
      <c r="R373" s="13">
        <f t="shared" si="122"/>
        <v>0</v>
      </c>
      <c r="S373" s="13">
        <f t="shared" si="122"/>
        <v>0</v>
      </c>
      <c r="T373" s="13">
        <f t="shared" si="122"/>
        <v>0</v>
      </c>
      <c r="U373" s="13">
        <f t="shared" si="122"/>
        <v>0</v>
      </c>
      <c r="V373" s="13">
        <f t="shared" si="122"/>
        <v>0</v>
      </c>
      <c r="W373" s="13">
        <f t="shared" si="122"/>
        <v>0</v>
      </c>
      <c r="X373" s="229" t="s">
        <v>162</v>
      </c>
      <c r="Y373" s="224" t="s">
        <v>162</v>
      </c>
      <c r="Z373" s="13" t="s">
        <v>162</v>
      </c>
      <c r="AA373" s="16" t="s">
        <v>162</v>
      </c>
      <c r="AB373" s="253" t="s">
        <v>162</v>
      </c>
    </row>
    <row r="374" spans="1:28" ht="15.95" hidden="1" customHeight="1" outlineLevel="1" thickBot="1" x14ac:dyDescent="0.3">
      <c r="A374" s="395"/>
      <c r="B374" s="398"/>
      <c r="C374" s="362">
        <v>105</v>
      </c>
      <c r="D374" s="353" t="s">
        <v>43</v>
      </c>
      <c r="E374" s="63" t="s">
        <v>15</v>
      </c>
      <c r="F374" s="132"/>
      <c r="G374" s="329"/>
      <c r="H374" s="329"/>
      <c r="I374" s="329"/>
      <c r="J374" s="276"/>
      <c r="K374" s="214"/>
      <c r="L374" s="185"/>
      <c r="M374" s="186"/>
      <c r="N374" s="19"/>
      <c r="O374" s="154"/>
      <c r="P374" s="93"/>
      <c r="Q374" s="9"/>
      <c r="R374" s="101"/>
      <c r="S374" s="9"/>
      <c r="T374" s="93"/>
      <c r="U374" s="9"/>
      <c r="V374" s="93"/>
      <c r="W374" s="9"/>
      <c r="X374" s="239"/>
      <c r="Y374" s="240"/>
      <c r="Z374" s="100"/>
      <c r="AA374" s="117"/>
      <c r="AB374" s="267"/>
    </row>
    <row r="375" spans="1:28" ht="15.95" hidden="1" customHeight="1" outlineLevel="1" thickBot="1" x14ac:dyDescent="0.3">
      <c r="A375" s="395"/>
      <c r="B375" s="398"/>
      <c r="C375" s="363"/>
      <c r="D375" s="354"/>
      <c r="E375" s="31" t="s">
        <v>16</v>
      </c>
      <c r="F375" s="132"/>
      <c r="G375" s="321"/>
      <c r="H375" s="321"/>
      <c r="I375" s="321"/>
      <c r="J375" s="276">
        <v>46</v>
      </c>
      <c r="K375" s="214">
        <v>8</v>
      </c>
      <c r="L375" s="174"/>
      <c r="M375" s="177">
        <v>1</v>
      </c>
      <c r="N375" s="46">
        <v>37</v>
      </c>
      <c r="O375" s="123">
        <v>9</v>
      </c>
      <c r="P375" s="46"/>
      <c r="Q375" s="46"/>
      <c r="R375" s="159">
        <v>21</v>
      </c>
      <c r="S375" s="46">
        <v>5</v>
      </c>
      <c r="T375" s="46">
        <v>39</v>
      </c>
      <c r="U375" s="46">
        <v>5</v>
      </c>
      <c r="V375" s="46">
        <v>20</v>
      </c>
      <c r="W375" s="46"/>
      <c r="X375" s="241">
        <v>35</v>
      </c>
      <c r="Y375" s="242">
        <v>14</v>
      </c>
      <c r="Z375" s="59">
        <v>10</v>
      </c>
      <c r="AA375" s="118">
        <v>225</v>
      </c>
      <c r="AB375" s="264">
        <v>94</v>
      </c>
    </row>
    <row r="376" spans="1:28" ht="15.75" hidden="1" customHeight="1" outlineLevel="1" thickBot="1" x14ac:dyDescent="0.3">
      <c r="A376" s="395"/>
      <c r="B376" s="398"/>
      <c r="C376" s="364"/>
      <c r="D376" s="355"/>
      <c r="E376" s="13" t="s">
        <v>17</v>
      </c>
      <c r="F376" s="132">
        <f>SUM(G376:I376)</f>
        <v>0</v>
      </c>
      <c r="G376" s="322">
        <f>G374+G375</f>
        <v>0</v>
      </c>
      <c r="H376" s="322">
        <f>H374+H375</f>
        <v>0</v>
      </c>
      <c r="I376" s="322">
        <f>I374+I375</f>
        <v>0</v>
      </c>
      <c r="J376" s="13">
        <f>IF(SUM(J374:J375)=SUM(N376:O376),SUM(J374:J375))</f>
        <v>46</v>
      </c>
      <c r="K376" s="13">
        <v>8</v>
      </c>
      <c r="L376" s="13">
        <f t="shared" ref="L376:W376" si="123">SUM(L374:L375)</f>
        <v>0</v>
      </c>
      <c r="M376" s="13">
        <f t="shared" si="123"/>
        <v>1</v>
      </c>
      <c r="N376" s="13">
        <f t="shared" si="123"/>
        <v>37</v>
      </c>
      <c r="O376" s="13">
        <f t="shared" si="123"/>
        <v>9</v>
      </c>
      <c r="P376" s="13">
        <f t="shared" si="123"/>
        <v>0</v>
      </c>
      <c r="Q376" s="13">
        <f t="shared" si="123"/>
        <v>0</v>
      </c>
      <c r="R376" s="13">
        <f t="shared" si="123"/>
        <v>21</v>
      </c>
      <c r="S376" s="13">
        <f t="shared" si="123"/>
        <v>5</v>
      </c>
      <c r="T376" s="13">
        <f t="shared" si="123"/>
        <v>39</v>
      </c>
      <c r="U376" s="13">
        <f t="shared" si="123"/>
        <v>5</v>
      </c>
      <c r="V376" s="13">
        <f t="shared" si="123"/>
        <v>20</v>
      </c>
      <c r="W376" s="13">
        <f t="shared" si="123"/>
        <v>0</v>
      </c>
      <c r="X376" s="229" t="s">
        <v>162</v>
      </c>
      <c r="Y376" s="224" t="s">
        <v>162</v>
      </c>
      <c r="Z376" s="13" t="s">
        <v>162</v>
      </c>
      <c r="AA376" s="16" t="s">
        <v>162</v>
      </c>
      <c r="AB376" s="253" t="s">
        <v>162</v>
      </c>
    </row>
    <row r="377" spans="1:28" ht="15.95" hidden="1" customHeight="1" outlineLevel="1" thickBot="1" x14ac:dyDescent="0.3">
      <c r="A377" s="395"/>
      <c r="B377" s="398"/>
      <c r="C377" s="362">
        <v>106</v>
      </c>
      <c r="D377" s="367" t="s">
        <v>44</v>
      </c>
      <c r="E377" s="63" t="s">
        <v>15</v>
      </c>
      <c r="F377" s="132"/>
      <c r="G377" s="329"/>
      <c r="H377" s="329"/>
      <c r="I377" s="329"/>
      <c r="J377" s="276"/>
      <c r="K377" s="214"/>
      <c r="L377" s="185"/>
      <c r="M377" s="186"/>
      <c r="N377" s="19"/>
      <c r="O377" s="154"/>
      <c r="P377" s="93"/>
      <c r="Q377" s="9"/>
      <c r="R377" s="101"/>
      <c r="S377" s="9"/>
      <c r="T377" s="93"/>
      <c r="U377" s="9"/>
      <c r="V377" s="93"/>
      <c r="W377" s="9"/>
      <c r="X377" s="239"/>
      <c r="Y377" s="240"/>
      <c r="Z377" s="100"/>
      <c r="AA377" s="117"/>
      <c r="AB377" s="267"/>
    </row>
    <row r="378" spans="1:28" ht="15.95" hidden="1" customHeight="1" outlineLevel="1" thickBot="1" x14ac:dyDescent="0.3">
      <c r="A378" s="395"/>
      <c r="B378" s="398"/>
      <c r="C378" s="363"/>
      <c r="D378" s="368"/>
      <c r="E378" s="31" t="s">
        <v>16</v>
      </c>
      <c r="F378" s="132"/>
      <c r="G378" s="321"/>
      <c r="H378" s="321"/>
      <c r="I378" s="321"/>
      <c r="J378" s="276"/>
      <c r="K378" s="214"/>
      <c r="L378" s="174"/>
      <c r="M378" s="177"/>
      <c r="N378" s="46"/>
      <c r="O378" s="123"/>
      <c r="P378" s="46"/>
      <c r="Q378" s="46"/>
      <c r="R378" s="159"/>
      <c r="S378" s="46"/>
      <c r="T378" s="46"/>
      <c r="U378" s="46"/>
      <c r="V378" s="46"/>
      <c r="W378" s="46"/>
      <c r="X378" s="241"/>
      <c r="Y378" s="242"/>
      <c r="Z378" s="59"/>
      <c r="AA378" s="120"/>
      <c r="AB378" s="264"/>
    </row>
    <row r="379" spans="1:28" ht="15.95" hidden="1" customHeight="1" outlineLevel="1" thickBot="1" x14ac:dyDescent="0.3">
      <c r="A379" s="395"/>
      <c r="B379" s="398"/>
      <c r="C379" s="364"/>
      <c r="D379" s="368"/>
      <c r="E379" s="13" t="s">
        <v>17</v>
      </c>
      <c r="F379" s="132">
        <f>SUM(G379:I379)</f>
        <v>0</v>
      </c>
      <c r="G379" s="322">
        <f>G377+G378</f>
        <v>0</v>
      </c>
      <c r="H379" s="322">
        <f>H377+H378</f>
        <v>0</v>
      </c>
      <c r="I379" s="322">
        <f>I377+I378</f>
        <v>0</v>
      </c>
      <c r="J379" s="13">
        <f>IF(SUM(J377:J378)=SUM(N379:O379),SUM(J377:J378))</f>
        <v>0</v>
      </c>
      <c r="K379" s="13">
        <v>0</v>
      </c>
      <c r="L379" s="13">
        <f t="shared" ref="L379:W379" si="124">SUM(L377:L378)</f>
        <v>0</v>
      </c>
      <c r="M379" s="13">
        <f t="shared" si="124"/>
        <v>0</v>
      </c>
      <c r="N379" s="13">
        <f t="shared" si="124"/>
        <v>0</v>
      </c>
      <c r="O379" s="13">
        <f t="shared" si="124"/>
        <v>0</v>
      </c>
      <c r="P379" s="13">
        <f t="shared" si="124"/>
        <v>0</v>
      </c>
      <c r="Q379" s="13">
        <f t="shared" si="124"/>
        <v>0</v>
      </c>
      <c r="R379" s="13">
        <f t="shared" si="124"/>
        <v>0</v>
      </c>
      <c r="S379" s="13">
        <f t="shared" si="124"/>
        <v>0</v>
      </c>
      <c r="T379" s="13">
        <f t="shared" si="124"/>
        <v>0</v>
      </c>
      <c r="U379" s="13">
        <f t="shared" si="124"/>
        <v>0</v>
      </c>
      <c r="V379" s="13">
        <f t="shared" si="124"/>
        <v>0</v>
      </c>
      <c r="W379" s="13">
        <f t="shared" si="124"/>
        <v>0</v>
      </c>
      <c r="X379" s="229" t="s">
        <v>162</v>
      </c>
      <c r="Y379" s="224" t="s">
        <v>162</v>
      </c>
      <c r="Z379" s="13" t="s">
        <v>162</v>
      </c>
      <c r="AA379" s="16" t="s">
        <v>162</v>
      </c>
      <c r="AB379" s="253" t="s">
        <v>162</v>
      </c>
    </row>
    <row r="380" spans="1:28" ht="15.95" hidden="1" customHeight="1" outlineLevel="1" thickBot="1" x14ac:dyDescent="0.3">
      <c r="A380" s="395"/>
      <c r="B380" s="405"/>
      <c r="C380" s="362">
        <v>107</v>
      </c>
      <c r="D380" s="367" t="s">
        <v>202</v>
      </c>
      <c r="E380" s="63" t="s">
        <v>15</v>
      </c>
      <c r="F380" s="132"/>
      <c r="G380" s="329">
        <v>18</v>
      </c>
      <c r="H380" s="329"/>
      <c r="I380" s="329"/>
      <c r="J380" s="276">
        <v>68</v>
      </c>
      <c r="K380" s="214">
        <v>50</v>
      </c>
      <c r="L380" s="174">
        <v>18</v>
      </c>
      <c r="M380" s="177">
        <v>5</v>
      </c>
      <c r="N380" s="46">
        <v>49</v>
      </c>
      <c r="O380" s="123">
        <v>19</v>
      </c>
      <c r="P380" s="46"/>
      <c r="Q380" s="46"/>
      <c r="R380" s="159">
        <v>42</v>
      </c>
      <c r="S380" s="46">
        <v>13</v>
      </c>
      <c r="T380" s="46">
        <v>53</v>
      </c>
      <c r="U380" s="46">
        <v>68</v>
      </c>
      <c r="V380" s="46">
        <v>40</v>
      </c>
      <c r="W380" s="46">
        <v>2</v>
      </c>
      <c r="X380" s="239">
        <v>44.5</v>
      </c>
      <c r="Y380" s="240">
        <v>26.5</v>
      </c>
      <c r="Z380" s="100">
        <v>6</v>
      </c>
      <c r="AA380" s="117">
        <v>18</v>
      </c>
      <c r="AB380" s="267">
        <v>11.48</v>
      </c>
    </row>
    <row r="381" spans="1:28" ht="15.95" hidden="1" customHeight="1" outlineLevel="1" thickBot="1" x14ac:dyDescent="0.3">
      <c r="A381" s="395"/>
      <c r="B381" s="405"/>
      <c r="C381" s="363"/>
      <c r="D381" s="368"/>
      <c r="E381" s="31" t="s">
        <v>16</v>
      </c>
      <c r="F381" s="132"/>
      <c r="G381" s="321">
        <v>33</v>
      </c>
      <c r="H381" s="321"/>
      <c r="I381" s="321"/>
      <c r="J381" s="276">
        <v>153</v>
      </c>
      <c r="K381" s="214">
        <v>120</v>
      </c>
      <c r="L381" s="174">
        <v>33</v>
      </c>
      <c r="M381" s="177">
        <v>18</v>
      </c>
      <c r="N381" s="46">
        <v>116</v>
      </c>
      <c r="O381" s="123">
        <v>37</v>
      </c>
      <c r="P381" s="46"/>
      <c r="Q381" s="46"/>
      <c r="R381" s="159">
        <v>90</v>
      </c>
      <c r="S381" s="46">
        <v>68</v>
      </c>
      <c r="T381" s="46">
        <v>105</v>
      </c>
      <c r="U381" s="46">
        <v>153</v>
      </c>
      <c r="V381" s="46">
        <v>83</v>
      </c>
      <c r="W381" s="46">
        <v>7</v>
      </c>
      <c r="X381" s="241">
        <v>42.6</v>
      </c>
      <c r="Y381" s="242">
        <v>22.85</v>
      </c>
      <c r="Z381" s="59">
        <v>25</v>
      </c>
      <c r="AA381" s="118">
        <v>180</v>
      </c>
      <c r="AB381" s="264">
        <v>95.6</v>
      </c>
    </row>
    <row r="382" spans="1:28" ht="15.95" hidden="1" customHeight="1" outlineLevel="1" thickBot="1" x14ac:dyDescent="0.3">
      <c r="A382" s="395"/>
      <c r="B382" s="405"/>
      <c r="C382" s="364"/>
      <c r="D382" s="368"/>
      <c r="E382" s="13" t="s">
        <v>17</v>
      </c>
      <c r="F382" s="132">
        <f>SUM(G382:I382)</f>
        <v>51</v>
      </c>
      <c r="G382" s="322">
        <f>G380+G381</f>
        <v>51</v>
      </c>
      <c r="H382" s="322">
        <f>H380+H381</f>
        <v>0</v>
      </c>
      <c r="I382" s="322">
        <f>I380+I381</f>
        <v>0</v>
      </c>
      <c r="J382" s="13">
        <f>IF(SUM(J380:J381)=SUM(N382:O382),SUM(J380:J381))</f>
        <v>221</v>
      </c>
      <c r="K382" s="13">
        <v>170</v>
      </c>
      <c r="L382" s="13">
        <f t="shared" ref="L382:W382" si="125">SUM(L380:L381)</f>
        <v>51</v>
      </c>
      <c r="M382" s="13">
        <f t="shared" si="125"/>
        <v>23</v>
      </c>
      <c r="N382" s="13">
        <f t="shared" si="125"/>
        <v>165</v>
      </c>
      <c r="O382" s="13">
        <f t="shared" si="125"/>
        <v>56</v>
      </c>
      <c r="P382" s="13">
        <f t="shared" si="125"/>
        <v>0</v>
      </c>
      <c r="Q382" s="13">
        <f t="shared" si="125"/>
        <v>0</v>
      </c>
      <c r="R382" s="13">
        <f t="shared" si="125"/>
        <v>132</v>
      </c>
      <c r="S382" s="13">
        <f t="shared" si="125"/>
        <v>81</v>
      </c>
      <c r="T382" s="13">
        <f t="shared" si="125"/>
        <v>158</v>
      </c>
      <c r="U382" s="13">
        <f t="shared" si="125"/>
        <v>221</v>
      </c>
      <c r="V382" s="13">
        <f t="shared" si="125"/>
        <v>123</v>
      </c>
      <c r="W382" s="13">
        <f t="shared" si="125"/>
        <v>9</v>
      </c>
      <c r="X382" s="229" t="s">
        <v>162</v>
      </c>
      <c r="Y382" s="224" t="s">
        <v>162</v>
      </c>
      <c r="Z382" s="13" t="s">
        <v>162</v>
      </c>
      <c r="AA382" s="16" t="s">
        <v>162</v>
      </c>
      <c r="AB382" s="253" t="s">
        <v>162</v>
      </c>
    </row>
    <row r="383" spans="1:28" ht="15.95" hidden="1" customHeight="1" outlineLevel="1" thickBot="1" x14ac:dyDescent="0.3">
      <c r="A383" s="395"/>
      <c r="B383" s="405"/>
      <c r="C383" s="362">
        <v>108</v>
      </c>
      <c r="D383" s="367" t="s">
        <v>227</v>
      </c>
      <c r="E383" s="63" t="s">
        <v>15</v>
      </c>
      <c r="F383" s="132"/>
      <c r="G383" s="329"/>
      <c r="H383" s="329"/>
      <c r="I383" s="329"/>
      <c r="J383" s="276"/>
      <c r="K383" s="214"/>
      <c r="L383" s="185"/>
      <c r="M383" s="186"/>
      <c r="N383" s="19"/>
      <c r="O383" s="154"/>
      <c r="P383" s="93"/>
      <c r="Q383" s="9"/>
      <c r="R383" s="101"/>
      <c r="S383" s="9"/>
      <c r="T383" s="93"/>
      <c r="U383" s="9"/>
      <c r="V383" s="93"/>
      <c r="W383" s="9"/>
      <c r="X383" s="239"/>
      <c r="Y383" s="240"/>
      <c r="Z383" s="100"/>
      <c r="AA383" s="117"/>
      <c r="AB383" s="267"/>
    </row>
    <row r="384" spans="1:28" ht="15.95" hidden="1" customHeight="1" outlineLevel="1" thickBot="1" x14ac:dyDescent="0.3">
      <c r="A384" s="395"/>
      <c r="B384" s="405"/>
      <c r="C384" s="363"/>
      <c r="D384" s="368"/>
      <c r="E384" s="31" t="s">
        <v>16</v>
      </c>
      <c r="F384" s="132"/>
      <c r="G384" s="321"/>
      <c r="H384" s="321"/>
      <c r="I384" s="321"/>
      <c r="J384" s="276">
        <v>102</v>
      </c>
      <c r="K384" s="214">
        <v>49</v>
      </c>
      <c r="L384" s="185"/>
      <c r="M384" s="186">
        <v>11</v>
      </c>
      <c r="N384" s="19">
        <v>83</v>
      </c>
      <c r="O384" s="154">
        <v>19</v>
      </c>
      <c r="P384" s="93"/>
      <c r="Q384" s="9"/>
      <c r="R384" s="101">
        <v>48</v>
      </c>
      <c r="S384" s="9">
        <v>15</v>
      </c>
      <c r="T384" s="93">
        <v>71</v>
      </c>
      <c r="U384" s="9">
        <v>1</v>
      </c>
      <c r="V384" s="93">
        <v>45</v>
      </c>
      <c r="W384" s="9">
        <v>1</v>
      </c>
      <c r="X384" s="239">
        <v>39.200000000000003</v>
      </c>
      <c r="Y384" s="240">
        <v>19</v>
      </c>
      <c r="Z384" s="100">
        <v>25</v>
      </c>
      <c r="AA384" s="117">
        <v>180</v>
      </c>
      <c r="AB384" s="267">
        <v>101.6</v>
      </c>
    </row>
    <row r="385" spans="1:28" ht="15.95" hidden="1" customHeight="1" outlineLevel="1" thickBot="1" x14ac:dyDescent="0.3">
      <c r="A385" s="395"/>
      <c r="B385" s="405"/>
      <c r="C385" s="364"/>
      <c r="D385" s="368"/>
      <c r="E385" s="13" t="s">
        <v>17</v>
      </c>
      <c r="F385" s="132">
        <f>SUM(G385:I385)</f>
        <v>0</v>
      </c>
      <c r="G385" s="322">
        <f>G383+G384</f>
        <v>0</v>
      </c>
      <c r="H385" s="322">
        <f>H383+H384</f>
        <v>0</v>
      </c>
      <c r="I385" s="322">
        <f>I383+I384</f>
        <v>0</v>
      </c>
      <c r="J385" s="13">
        <f>IF(SUM(J383:J384)=SUM(N385:O385),SUM(J383:J384))</f>
        <v>102</v>
      </c>
      <c r="K385" s="13">
        <v>49</v>
      </c>
      <c r="L385" s="13">
        <f t="shared" ref="L385:W385" si="126">SUM(L383:L384)</f>
        <v>0</v>
      </c>
      <c r="M385" s="13">
        <f t="shared" si="126"/>
        <v>11</v>
      </c>
      <c r="N385" s="13">
        <f t="shared" si="126"/>
        <v>83</v>
      </c>
      <c r="O385" s="13">
        <f t="shared" si="126"/>
        <v>19</v>
      </c>
      <c r="P385" s="13">
        <f t="shared" si="126"/>
        <v>0</v>
      </c>
      <c r="Q385" s="13">
        <f t="shared" si="126"/>
        <v>0</v>
      </c>
      <c r="R385" s="13">
        <f t="shared" si="126"/>
        <v>48</v>
      </c>
      <c r="S385" s="13">
        <f t="shared" si="126"/>
        <v>15</v>
      </c>
      <c r="T385" s="13">
        <f t="shared" si="126"/>
        <v>71</v>
      </c>
      <c r="U385" s="13">
        <f t="shared" si="126"/>
        <v>1</v>
      </c>
      <c r="V385" s="13">
        <f t="shared" si="126"/>
        <v>45</v>
      </c>
      <c r="W385" s="13">
        <f t="shared" si="126"/>
        <v>1</v>
      </c>
      <c r="X385" s="229" t="s">
        <v>162</v>
      </c>
      <c r="Y385" s="224" t="s">
        <v>162</v>
      </c>
      <c r="Z385" s="13" t="s">
        <v>162</v>
      </c>
      <c r="AA385" s="16" t="s">
        <v>162</v>
      </c>
      <c r="AB385" s="253" t="s">
        <v>162</v>
      </c>
    </row>
    <row r="386" spans="1:28" ht="15.95" customHeight="1" collapsed="1" thickBot="1" x14ac:dyDescent="0.3">
      <c r="A386" s="395"/>
      <c r="B386" s="405"/>
      <c r="C386" s="356" t="s">
        <v>143</v>
      </c>
      <c r="D386" s="369"/>
      <c r="E386" s="43" t="s">
        <v>15</v>
      </c>
      <c r="F386" s="132">
        <f>SUM(G386:I386)</f>
        <v>18</v>
      </c>
      <c r="G386" s="322">
        <f t="shared" ref="G386:I387" si="127">G383+G380+G377+G374+G371</f>
        <v>18</v>
      </c>
      <c r="H386" s="322">
        <f t="shared" si="127"/>
        <v>0</v>
      </c>
      <c r="I386" s="322">
        <f t="shared" si="127"/>
        <v>0</v>
      </c>
      <c r="J386" s="276">
        <v>68</v>
      </c>
      <c r="K386" s="281">
        <v>50</v>
      </c>
      <c r="L386" s="184">
        <v>18</v>
      </c>
      <c r="M386" s="184">
        <v>5</v>
      </c>
      <c r="N386" s="43">
        <v>49</v>
      </c>
      <c r="O386" s="70">
        <v>19</v>
      </c>
      <c r="P386" s="145">
        <v>0</v>
      </c>
      <c r="Q386" s="145">
        <v>0</v>
      </c>
      <c r="R386" s="32">
        <v>42</v>
      </c>
      <c r="S386" s="145">
        <v>13</v>
      </c>
      <c r="T386" s="145">
        <v>53</v>
      </c>
      <c r="U386" s="145">
        <v>68</v>
      </c>
      <c r="V386" s="145">
        <v>40</v>
      </c>
      <c r="W386" s="145">
        <v>2</v>
      </c>
      <c r="X386" s="238">
        <v>44.5</v>
      </c>
      <c r="Y386" s="238">
        <v>26.5</v>
      </c>
      <c r="Z386" s="145">
        <v>6</v>
      </c>
      <c r="AA386" s="145">
        <v>18</v>
      </c>
      <c r="AB386" s="253">
        <v>11.48</v>
      </c>
    </row>
    <row r="387" spans="1:28" ht="15.95" customHeight="1" thickBot="1" x14ac:dyDescent="0.3">
      <c r="A387" s="395"/>
      <c r="B387" s="405"/>
      <c r="C387" s="358"/>
      <c r="D387" s="359"/>
      <c r="E387" s="43" t="s">
        <v>16</v>
      </c>
      <c r="F387" s="132">
        <f>SUM(G387:I387)</f>
        <v>33</v>
      </c>
      <c r="G387" s="322">
        <f t="shared" si="127"/>
        <v>33</v>
      </c>
      <c r="H387" s="322">
        <f t="shared" si="127"/>
        <v>0</v>
      </c>
      <c r="I387" s="322">
        <f t="shared" si="127"/>
        <v>0</v>
      </c>
      <c r="J387" s="276">
        <v>301</v>
      </c>
      <c r="K387" s="281">
        <v>177</v>
      </c>
      <c r="L387" s="184">
        <v>33</v>
      </c>
      <c r="M387" s="184">
        <v>30</v>
      </c>
      <c r="N387" s="43">
        <v>236</v>
      </c>
      <c r="O387" s="70">
        <v>65</v>
      </c>
      <c r="P387" s="145">
        <v>0</v>
      </c>
      <c r="Q387" s="145">
        <v>0</v>
      </c>
      <c r="R387" s="32">
        <v>159</v>
      </c>
      <c r="S387" s="145">
        <v>88</v>
      </c>
      <c r="T387" s="145">
        <v>215</v>
      </c>
      <c r="U387" s="145">
        <v>159</v>
      </c>
      <c r="V387" s="145">
        <v>148</v>
      </c>
      <c r="W387" s="145">
        <v>8</v>
      </c>
      <c r="X387" s="238">
        <v>38.933333333333337</v>
      </c>
      <c r="Y387" s="238">
        <v>18.616666666666667</v>
      </c>
      <c r="Z387" s="152">
        <v>20</v>
      </c>
      <c r="AA387" s="152">
        <v>195</v>
      </c>
      <c r="AB387" s="253">
        <v>97.066666666666663</v>
      </c>
    </row>
    <row r="388" spans="1:28" ht="16.5" customHeight="1" thickBot="1" x14ac:dyDescent="0.3">
      <c r="A388" s="396"/>
      <c r="B388" s="408"/>
      <c r="C388" s="360"/>
      <c r="D388" s="361"/>
      <c r="E388" s="108" t="s">
        <v>17</v>
      </c>
      <c r="F388" s="108">
        <f>SUM(G388:I388)</f>
        <v>51</v>
      </c>
      <c r="G388" s="108">
        <f>G386+G387</f>
        <v>51</v>
      </c>
      <c r="H388" s="108">
        <f>H386+H387</f>
        <v>0</v>
      </c>
      <c r="I388" s="108">
        <f>I386+I387</f>
        <v>0</v>
      </c>
      <c r="J388" s="108">
        <v>369</v>
      </c>
      <c r="K388" s="112">
        <v>227</v>
      </c>
      <c r="L388" s="130">
        <v>51</v>
      </c>
      <c r="M388" s="130">
        <v>35</v>
      </c>
      <c r="N388" s="130">
        <v>285</v>
      </c>
      <c r="O388" s="130">
        <v>84</v>
      </c>
      <c r="P388" s="130">
        <v>0</v>
      </c>
      <c r="Q388" s="130">
        <v>0</v>
      </c>
      <c r="R388" s="130">
        <v>201</v>
      </c>
      <c r="S388" s="130">
        <v>101</v>
      </c>
      <c r="T388" s="130">
        <v>268</v>
      </c>
      <c r="U388" s="130">
        <v>227</v>
      </c>
      <c r="V388" s="130">
        <v>188</v>
      </c>
      <c r="W388" s="130">
        <v>10</v>
      </c>
      <c r="X388" s="136" t="s">
        <v>163</v>
      </c>
      <c r="Y388" s="136" t="s">
        <v>163</v>
      </c>
      <c r="Z388" s="109" t="s">
        <v>163</v>
      </c>
      <c r="AA388" s="110" t="s">
        <v>163</v>
      </c>
      <c r="AB388" s="252" t="s">
        <v>163</v>
      </c>
    </row>
    <row r="389" spans="1:28" ht="15.95" hidden="1" customHeight="1" outlineLevel="1" thickBot="1" x14ac:dyDescent="0.3">
      <c r="A389" s="394">
        <v>16</v>
      </c>
      <c r="B389" s="397" t="s">
        <v>32</v>
      </c>
      <c r="C389" s="362">
        <v>109</v>
      </c>
      <c r="D389" s="376" t="s">
        <v>33</v>
      </c>
      <c r="E389" s="73" t="s">
        <v>15</v>
      </c>
      <c r="F389" s="132"/>
      <c r="G389" s="336"/>
      <c r="H389" s="336"/>
      <c r="I389" s="336"/>
      <c r="J389" s="276">
        <v>38</v>
      </c>
      <c r="K389" s="446">
        <v>25</v>
      </c>
      <c r="L389" s="298"/>
      <c r="M389" s="299"/>
      <c r="N389" s="300">
        <v>28</v>
      </c>
      <c r="O389" s="301">
        <v>10</v>
      </c>
      <c r="P389" s="301"/>
      <c r="Q389" s="301"/>
      <c r="R389" s="302">
        <v>16</v>
      </c>
      <c r="S389" s="301"/>
      <c r="T389" s="301">
        <v>23</v>
      </c>
      <c r="U389" s="301">
        <v>11</v>
      </c>
      <c r="V389" s="301">
        <v>13</v>
      </c>
      <c r="W389" s="301">
        <v>3</v>
      </c>
      <c r="X389" s="239">
        <v>35</v>
      </c>
      <c r="Y389" s="240">
        <v>17</v>
      </c>
      <c r="Z389" s="100">
        <v>6</v>
      </c>
      <c r="AA389" s="117">
        <v>14</v>
      </c>
      <c r="AB389" s="267">
        <v>10</v>
      </c>
    </row>
    <row r="390" spans="1:28" ht="15.95" hidden="1" customHeight="1" outlineLevel="1" thickBot="1" x14ac:dyDescent="0.3">
      <c r="A390" s="395"/>
      <c r="B390" s="398"/>
      <c r="C390" s="363"/>
      <c r="D390" s="368"/>
      <c r="E390" s="31" t="s">
        <v>16</v>
      </c>
      <c r="F390" s="132"/>
      <c r="G390" s="331"/>
      <c r="H390" s="331">
        <v>2</v>
      </c>
      <c r="I390" s="331"/>
      <c r="J390" s="276">
        <v>196</v>
      </c>
      <c r="K390" s="445">
        <v>34</v>
      </c>
      <c r="L390" s="303"/>
      <c r="M390" s="304">
        <v>4</v>
      </c>
      <c r="N390" s="305">
        <v>149</v>
      </c>
      <c r="O390" s="306">
        <v>47</v>
      </c>
      <c r="P390" s="306"/>
      <c r="Q390" s="306"/>
      <c r="R390" s="307">
        <v>77</v>
      </c>
      <c r="S390" s="306">
        <v>7</v>
      </c>
      <c r="T390" s="306">
        <v>77</v>
      </c>
      <c r="U390" s="306">
        <v>23</v>
      </c>
      <c r="V390" s="306">
        <v>60</v>
      </c>
      <c r="W390" s="306">
        <v>17</v>
      </c>
      <c r="X390" s="241">
        <v>35</v>
      </c>
      <c r="Y390" s="242">
        <v>19</v>
      </c>
      <c r="Z390" s="59">
        <v>25</v>
      </c>
      <c r="AA390" s="118">
        <v>250</v>
      </c>
      <c r="AB390" s="264">
        <v>85</v>
      </c>
    </row>
    <row r="391" spans="1:28" ht="19.5" hidden="1" customHeight="1" outlineLevel="1" thickBot="1" x14ac:dyDescent="0.3">
      <c r="A391" s="395"/>
      <c r="B391" s="398"/>
      <c r="C391" s="364"/>
      <c r="D391" s="377"/>
      <c r="E391" s="13" t="s">
        <v>17</v>
      </c>
      <c r="F391" s="132">
        <f>SUM(G391:I391)</f>
        <v>2</v>
      </c>
      <c r="G391" s="322">
        <f>G389+G390</f>
        <v>0</v>
      </c>
      <c r="H391" s="322">
        <f>H389+H390</f>
        <v>2</v>
      </c>
      <c r="I391" s="322">
        <f>I389+I390</f>
        <v>0</v>
      </c>
      <c r="J391" s="13">
        <f>IF(SUM(J389:J390)=SUM(N391:O391),SUM(J389:J390))</f>
        <v>234</v>
      </c>
      <c r="K391" s="13">
        <v>59</v>
      </c>
      <c r="L391" s="13">
        <f t="shared" ref="L391:W391" si="128">SUM(L389:L390)</f>
        <v>0</v>
      </c>
      <c r="M391" s="13">
        <f t="shared" si="128"/>
        <v>4</v>
      </c>
      <c r="N391" s="13">
        <f t="shared" si="128"/>
        <v>177</v>
      </c>
      <c r="O391" s="13">
        <f t="shared" si="128"/>
        <v>57</v>
      </c>
      <c r="P391" s="13">
        <f t="shared" si="128"/>
        <v>0</v>
      </c>
      <c r="Q391" s="13">
        <f t="shared" si="128"/>
        <v>0</v>
      </c>
      <c r="R391" s="13">
        <f t="shared" si="128"/>
        <v>93</v>
      </c>
      <c r="S391" s="13">
        <f t="shared" si="128"/>
        <v>7</v>
      </c>
      <c r="T391" s="13">
        <f t="shared" si="128"/>
        <v>100</v>
      </c>
      <c r="U391" s="13">
        <f t="shared" si="128"/>
        <v>34</v>
      </c>
      <c r="V391" s="13">
        <f t="shared" si="128"/>
        <v>73</v>
      </c>
      <c r="W391" s="13">
        <f t="shared" si="128"/>
        <v>20</v>
      </c>
      <c r="X391" s="229" t="s">
        <v>162</v>
      </c>
      <c r="Y391" s="224" t="s">
        <v>162</v>
      </c>
      <c r="Z391" s="13" t="s">
        <v>162</v>
      </c>
      <c r="AA391" s="16" t="s">
        <v>162</v>
      </c>
      <c r="AB391" s="253" t="s">
        <v>162</v>
      </c>
    </row>
    <row r="392" spans="1:28" ht="15.95" hidden="1" customHeight="1" outlineLevel="1" thickBot="1" x14ac:dyDescent="0.3">
      <c r="A392" s="395"/>
      <c r="B392" s="398"/>
      <c r="C392" s="362">
        <v>110</v>
      </c>
      <c r="D392" s="353" t="s">
        <v>34</v>
      </c>
      <c r="E392" s="63" t="s">
        <v>15</v>
      </c>
      <c r="F392" s="132"/>
      <c r="G392" s="329"/>
      <c r="H392" s="329"/>
      <c r="I392" s="329"/>
      <c r="J392" s="276"/>
      <c r="K392" s="214"/>
      <c r="L392" s="185"/>
      <c r="M392" s="186"/>
      <c r="N392" s="19"/>
      <c r="O392" s="154"/>
      <c r="P392" s="93"/>
      <c r="Q392" s="9"/>
      <c r="R392" s="101"/>
      <c r="S392" s="9"/>
      <c r="T392" s="93"/>
      <c r="U392" s="9"/>
      <c r="V392" s="93"/>
      <c r="W392" s="9"/>
      <c r="X392" s="239"/>
      <c r="Y392" s="240"/>
      <c r="Z392" s="100"/>
      <c r="AA392" s="117"/>
      <c r="AB392" s="267"/>
    </row>
    <row r="393" spans="1:28" ht="15.95" hidden="1" customHeight="1" outlineLevel="1" thickBot="1" x14ac:dyDescent="0.3">
      <c r="A393" s="395"/>
      <c r="B393" s="398"/>
      <c r="C393" s="363"/>
      <c r="D393" s="354"/>
      <c r="E393" s="31" t="s">
        <v>16</v>
      </c>
      <c r="F393" s="132"/>
      <c r="G393" s="321"/>
      <c r="H393" s="321"/>
      <c r="I393" s="321"/>
      <c r="J393" s="276">
        <v>16</v>
      </c>
      <c r="K393" s="446"/>
      <c r="L393" s="298"/>
      <c r="M393" s="299"/>
      <c r="N393" s="300">
        <v>15</v>
      </c>
      <c r="O393" s="301">
        <v>1</v>
      </c>
      <c r="P393" s="301"/>
      <c r="Q393" s="301"/>
      <c r="R393" s="302">
        <v>9</v>
      </c>
      <c r="S393" s="301">
        <v>7</v>
      </c>
      <c r="T393" s="301">
        <v>6</v>
      </c>
      <c r="U393" s="301">
        <v>13</v>
      </c>
      <c r="V393" s="301">
        <v>8</v>
      </c>
      <c r="W393" s="301"/>
      <c r="X393" s="241">
        <v>43</v>
      </c>
      <c r="Y393" s="242">
        <v>21</v>
      </c>
      <c r="Z393" s="59">
        <v>30</v>
      </c>
      <c r="AA393" s="120">
        <v>275</v>
      </c>
      <c r="AB393" s="264">
        <v>89</v>
      </c>
    </row>
    <row r="394" spans="1:28" ht="15.95" hidden="1" customHeight="1" outlineLevel="1" thickBot="1" x14ac:dyDescent="0.3">
      <c r="A394" s="395"/>
      <c r="B394" s="398"/>
      <c r="C394" s="364"/>
      <c r="D394" s="355"/>
      <c r="E394" s="13" t="s">
        <v>17</v>
      </c>
      <c r="F394" s="132">
        <f>SUM(G394:I394)</f>
        <v>0</v>
      </c>
      <c r="G394" s="322">
        <f>G392+G393</f>
        <v>0</v>
      </c>
      <c r="H394" s="322">
        <f>H392+H393</f>
        <v>0</v>
      </c>
      <c r="I394" s="322">
        <f>I392+I393</f>
        <v>0</v>
      </c>
      <c r="J394" s="13">
        <f>IF(SUM(J392:J393)=SUM(N394:O394),SUM(J392:J393))</f>
        <v>16</v>
      </c>
      <c r="K394" s="13">
        <v>0</v>
      </c>
      <c r="L394" s="13">
        <f t="shared" ref="L394:W394" si="129">SUM(L392:L393)</f>
        <v>0</v>
      </c>
      <c r="M394" s="13">
        <f t="shared" si="129"/>
        <v>0</v>
      </c>
      <c r="N394" s="13">
        <f t="shared" si="129"/>
        <v>15</v>
      </c>
      <c r="O394" s="13">
        <f t="shared" si="129"/>
        <v>1</v>
      </c>
      <c r="P394" s="13">
        <f t="shared" si="129"/>
        <v>0</v>
      </c>
      <c r="Q394" s="13">
        <f t="shared" si="129"/>
        <v>0</v>
      </c>
      <c r="R394" s="13">
        <f t="shared" si="129"/>
        <v>9</v>
      </c>
      <c r="S394" s="13">
        <f t="shared" si="129"/>
        <v>7</v>
      </c>
      <c r="T394" s="13">
        <f t="shared" si="129"/>
        <v>6</v>
      </c>
      <c r="U394" s="13">
        <f t="shared" si="129"/>
        <v>13</v>
      </c>
      <c r="V394" s="13">
        <f t="shared" si="129"/>
        <v>8</v>
      </c>
      <c r="W394" s="13">
        <f t="shared" si="129"/>
        <v>0</v>
      </c>
      <c r="X394" s="229" t="s">
        <v>162</v>
      </c>
      <c r="Y394" s="224" t="s">
        <v>162</v>
      </c>
      <c r="Z394" s="13" t="s">
        <v>162</v>
      </c>
      <c r="AA394" s="16" t="s">
        <v>162</v>
      </c>
      <c r="AB394" s="253" t="s">
        <v>162</v>
      </c>
    </row>
    <row r="395" spans="1:28" ht="15.95" hidden="1" customHeight="1" outlineLevel="1" thickBot="1" x14ac:dyDescent="0.3">
      <c r="A395" s="395"/>
      <c r="B395" s="398"/>
      <c r="C395" s="362">
        <v>111</v>
      </c>
      <c r="D395" s="353" t="s">
        <v>35</v>
      </c>
      <c r="E395" s="63" t="s">
        <v>15</v>
      </c>
      <c r="F395" s="132"/>
      <c r="G395" s="329"/>
      <c r="H395" s="329"/>
      <c r="I395" s="329"/>
      <c r="J395" s="276"/>
      <c r="K395" s="214"/>
      <c r="L395" s="185"/>
      <c r="M395" s="186"/>
      <c r="N395" s="19"/>
      <c r="O395" s="154"/>
      <c r="P395" s="94"/>
      <c r="Q395" s="113"/>
      <c r="R395" s="101"/>
      <c r="S395" s="9"/>
      <c r="T395" s="93"/>
      <c r="U395" s="9"/>
      <c r="V395" s="93"/>
      <c r="W395" s="9"/>
      <c r="X395" s="239"/>
      <c r="Y395" s="240"/>
      <c r="Z395" s="100"/>
      <c r="AA395" s="117"/>
      <c r="AB395" s="267"/>
    </row>
    <row r="396" spans="1:28" ht="15.95" hidden="1" customHeight="1" outlineLevel="1" thickBot="1" x14ac:dyDescent="0.3">
      <c r="A396" s="395"/>
      <c r="B396" s="398"/>
      <c r="C396" s="363"/>
      <c r="D396" s="354"/>
      <c r="E396" s="31" t="s">
        <v>16</v>
      </c>
      <c r="F396" s="132"/>
      <c r="G396" s="321"/>
      <c r="H396" s="321"/>
      <c r="I396" s="321"/>
      <c r="J396" s="276">
        <v>104</v>
      </c>
      <c r="K396" s="446">
        <v>27</v>
      </c>
      <c r="L396" s="298"/>
      <c r="M396" s="299">
        <v>1</v>
      </c>
      <c r="N396" s="300">
        <v>84</v>
      </c>
      <c r="O396" s="301">
        <v>20</v>
      </c>
      <c r="P396" s="308"/>
      <c r="Q396" s="309"/>
      <c r="R396" s="34">
        <v>22</v>
      </c>
      <c r="S396" s="301"/>
      <c r="T396" s="301">
        <v>62</v>
      </c>
      <c r="U396" s="301"/>
      <c r="V396" s="301">
        <v>14</v>
      </c>
      <c r="W396" s="301">
        <v>1</v>
      </c>
      <c r="X396" s="241">
        <v>38</v>
      </c>
      <c r="Y396" s="242">
        <v>16.3</v>
      </c>
      <c r="Z396" s="59">
        <v>5</v>
      </c>
      <c r="AA396" s="118">
        <v>150</v>
      </c>
      <c r="AB396" s="264">
        <v>69.400000000000006</v>
      </c>
    </row>
    <row r="397" spans="1:28" ht="15.95" hidden="1" customHeight="1" outlineLevel="1" thickBot="1" x14ac:dyDescent="0.3">
      <c r="A397" s="395"/>
      <c r="B397" s="398"/>
      <c r="C397" s="364"/>
      <c r="D397" s="355"/>
      <c r="E397" s="13" t="s">
        <v>17</v>
      </c>
      <c r="F397" s="132">
        <f>SUM(G397:I397)</f>
        <v>0</v>
      </c>
      <c r="G397" s="322">
        <f>G395+G396</f>
        <v>0</v>
      </c>
      <c r="H397" s="322">
        <f>H395+H396</f>
        <v>0</v>
      </c>
      <c r="I397" s="322">
        <f>I395+I396</f>
        <v>0</v>
      </c>
      <c r="J397" s="13">
        <f>IF(SUM(J395:J396)=SUM(N397:O397),SUM(J395:J396))</f>
        <v>104</v>
      </c>
      <c r="K397" s="13">
        <v>27</v>
      </c>
      <c r="L397" s="13">
        <f t="shared" ref="L397:W397" si="130">SUM(L395:L396)</f>
        <v>0</v>
      </c>
      <c r="M397" s="13">
        <f t="shared" si="130"/>
        <v>1</v>
      </c>
      <c r="N397" s="13">
        <f t="shared" si="130"/>
        <v>84</v>
      </c>
      <c r="O397" s="13">
        <f t="shared" si="130"/>
        <v>20</v>
      </c>
      <c r="P397" s="13">
        <f t="shared" si="130"/>
        <v>0</v>
      </c>
      <c r="Q397" s="13">
        <f t="shared" si="130"/>
        <v>0</v>
      </c>
      <c r="R397" s="13">
        <f t="shared" si="130"/>
        <v>22</v>
      </c>
      <c r="S397" s="13">
        <f t="shared" si="130"/>
        <v>0</v>
      </c>
      <c r="T397" s="13">
        <f t="shared" si="130"/>
        <v>62</v>
      </c>
      <c r="U397" s="13">
        <f t="shared" si="130"/>
        <v>0</v>
      </c>
      <c r="V397" s="13">
        <f t="shared" si="130"/>
        <v>14</v>
      </c>
      <c r="W397" s="13">
        <f t="shared" si="130"/>
        <v>1</v>
      </c>
      <c r="X397" s="229" t="s">
        <v>162</v>
      </c>
      <c r="Y397" s="224" t="s">
        <v>162</v>
      </c>
      <c r="Z397" s="13" t="s">
        <v>162</v>
      </c>
      <c r="AA397" s="16" t="s">
        <v>162</v>
      </c>
      <c r="AB397" s="253" t="s">
        <v>162</v>
      </c>
    </row>
    <row r="398" spans="1:28" ht="15.95" hidden="1" customHeight="1" outlineLevel="1" thickBot="1" x14ac:dyDescent="0.3">
      <c r="A398" s="395"/>
      <c r="B398" s="398"/>
      <c r="C398" s="362">
        <v>112</v>
      </c>
      <c r="D398" s="353" t="s">
        <v>210</v>
      </c>
      <c r="E398" s="63" t="s">
        <v>15</v>
      </c>
      <c r="F398" s="132"/>
      <c r="G398" s="329"/>
      <c r="H398" s="329"/>
      <c r="I398" s="329"/>
      <c r="J398" s="276"/>
      <c r="K398" s="214"/>
      <c r="L398" s="185"/>
      <c r="M398" s="186"/>
      <c r="N398" s="19"/>
      <c r="O398" s="154"/>
      <c r="P398" s="93"/>
      <c r="Q398" s="9"/>
      <c r="R398" s="101"/>
      <c r="S398" s="9"/>
      <c r="T398" s="93"/>
      <c r="U398" s="9"/>
      <c r="V398" s="93"/>
      <c r="W398" s="9"/>
      <c r="X398" s="239"/>
      <c r="Y398" s="240"/>
      <c r="Z398" s="100"/>
      <c r="AA398" s="117"/>
      <c r="AB398" s="267"/>
    </row>
    <row r="399" spans="1:28" ht="15.95" hidden="1" customHeight="1" outlineLevel="1" thickBot="1" x14ac:dyDescent="0.3">
      <c r="A399" s="395"/>
      <c r="B399" s="398"/>
      <c r="C399" s="363"/>
      <c r="D399" s="354"/>
      <c r="E399" s="31" t="s">
        <v>16</v>
      </c>
      <c r="F399" s="132"/>
      <c r="G399" s="321"/>
      <c r="H399" s="321"/>
      <c r="I399" s="321"/>
      <c r="J399" s="276">
        <v>68</v>
      </c>
      <c r="K399" s="446">
        <v>7</v>
      </c>
      <c r="L399" s="298"/>
      <c r="M399" s="299"/>
      <c r="N399" s="300">
        <v>55</v>
      </c>
      <c r="O399" s="301">
        <v>13</v>
      </c>
      <c r="P399" s="301"/>
      <c r="Q399" s="301"/>
      <c r="R399" s="302">
        <v>13</v>
      </c>
      <c r="S399" s="301">
        <v>4</v>
      </c>
      <c r="T399" s="301">
        <v>16</v>
      </c>
      <c r="U399" s="301">
        <v>4</v>
      </c>
      <c r="V399" s="301">
        <v>12</v>
      </c>
      <c r="W399" s="301">
        <v>1</v>
      </c>
      <c r="X399" s="241">
        <v>33</v>
      </c>
      <c r="Y399" s="242">
        <v>18</v>
      </c>
      <c r="Z399" s="59">
        <v>30</v>
      </c>
      <c r="AA399" s="118">
        <v>195</v>
      </c>
      <c r="AB399" s="264">
        <v>98.4</v>
      </c>
    </row>
    <row r="400" spans="1:28" ht="15.95" hidden="1" customHeight="1" outlineLevel="1" thickBot="1" x14ac:dyDescent="0.3">
      <c r="A400" s="395"/>
      <c r="B400" s="398"/>
      <c r="C400" s="364"/>
      <c r="D400" s="355"/>
      <c r="E400" s="13" t="s">
        <v>17</v>
      </c>
      <c r="F400" s="132">
        <f>SUM(G400:I400)</f>
        <v>0</v>
      </c>
      <c r="G400" s="322">
        <f>G398+G399</f>
        <v>0</v>
      </c>
      <c r="H400" s="322">
        <f>H398+H399</f>
        <v>0</v>
      </c>
      <c r="I400" s="322">
        <f>I398+I399</f>
        <v>0</v>
      </c>
      <c r="J400" s="13">
        <f>IF(SUM(J398:J399)=SUM(N400:O400),SUM(J398:J399))</f>
        <v>68</v>
      </c>
      <c r="K400" s="13">
        <v>7</v>
      </c>
      <c r="L400" s="13">
        <f t="shared" ref="L400:W400" si="131">SUM(L398:L399)</f>
        <v>0</v>
      </c>
      <c r="M400" s="13">
        <f t="shared" si="131"/>
        <v>0</v>
      </c>
      <c r="N400" s="13">
        <f t="shared" si="131"/>
        <v>55</v>
      </c>
      <c r="O400" s="13">
        <f t="shared" si="131"/>
        <v>13</v>
      </c>
      <c r="P400" s="13">
        <f t="shared" si="131"/>
        <v>0</v>
      </c>
      <c r="Q400" s="13">
        <f t="shared" si="131"/>
        <v>0</v>
      </c>
      <c r="R400" s="13">
        <f t="shared" si="131"/>
        <v>13</v>
      </c>
      <c r="S400" s="13">
        <f t="shared" si="131"/>
        <v>4</v>
      </c>
      <c r="T400" s="13">
        <f t="shared" si="131"/>
        <v>16</v>
      </c>
      <c r="U400" s="13">
        <f t="shared" si="131"/>
        <v>4</v>
      </c>
      <c r="V400" s="13">
        <f t="shared" si="131"/>
        <v>12</v>
      </c>
      <c r="W400" s="13">
        <f t="shared" si="131"/>
        <v>1</v>
      </c>
      <c r="X400" s="229" t="s">
        <v>162</v>
      </c>
      <c r="Y400" s="224" t="s">
        <v>162</v>
      </c>
      <c r="Z400" s="13" t="s">
        <v>162</v>
      </c>
      <c r="AA400" s="16" t="s">
        <v>162</v>
      </c>
      <c r="AB400" s="253" t="s">
        <v>162</v>
      </c>
    </row>
    <row r="401" spans="1:28" ht="15.95" hidden="1" customHeight="1" outlineLevel="1" thickBot="1" x14ac:dyDescent="0.3">
      <c r="A401" s="395"/>
      <c r="B401" s="398"/>
      <c r="C401" s="362">
        <v>113</v>
      </c>
      <c r="D401" s="353" t="s">
        <v>36</v>
      </c>
      <c r="E401" s="63" t="s">
        <v>15</v>
      </c>
      <c r="F401" s="132"/>
      <c r="G401" s="329"/>
      <c r="H401" s="329"/>
      <c r="I401" s="329"/>
      <c r="J401" s="276"/>
      <c r="K401" s="214"/>
      <c r="L401" s="185"/>
      <c r="M401" s="186"/>
      <c r="N401" s="19"/>
      <c r="O401" s="154"/>
      <c r="P401" s="93"/>
      <c r="Q401" s="9"/>
      <c r="R401" s="101"/>
      <c r="S401" s="9"/>
      <c r="T401" s="93"/>
      <c r="U401" s="9"/>
      <c r="V401" s="93"/>
      <c r="W401" s="9"/>
      <c r="X401" s="239"/>
      <c r="Y401" s="240"/>
      <c r="Z401" s="100"/>
      <c r="AA401" s="117"/>
      <c r="AB401" s="267"/>
    </row>
    <row r="402" spans="1:28" ht="15.95" hidden="1" customHeight="1" outlineLevel="1" thickBot="1" x14ac:dyDescent="0.3">
      <c r="A402" s="395"/>
      <c r="B402" s="398"/>
      <c r="C402" s="363"/>
      <c r="D402" s="354"/>
      <c r="E402" s="31" t="s">
        <v>16</v>
      </c>
      <c r="F402" s="132"/>
      <c r="G402" s="321"/>
      <c r="H402" s="321"/>
      <c r="I402" s="321"/>
      <c r="J402" s="276">
        <v>45</v>
      </c>
      <c r="K402" s="446"/>
      <c r="L402" s="310"/>
      <c r="M402" s="311"/>
      <c r="N402" s="312">
        <v>41</v>
      </c>
      <c r="O402" s="313">
        <v>4</v>
      </c>
      <c r="P402" s="313"/>
      <c r="Q402" s="313"/>
      <c r="R402" s="22">
        <v>13</v>
      </c>
      <c r="S402" s="313"/>
      <c r="T402" s="313">
        <v>45</v>
      </c>
      <c r="U402" s="313">
        <v>4</v>
      </c>
      <c r="V402" s="313">
        <v>13</v>
      </c>
      <c r="W402" s="313"/>
      <c r="X402" s="241">
        <v>35</v>
      </c>
      <c r="Y402" s="242">
        <v>15</v>
      </c>
      <c r="Z402" s="59">
        <v>5</v>
      </c>
      <c r="AA402" s="118">
        <v>275</v>
      </c>
      <c r="AB402" s="264">
        <v>83</v>
      </c>
    </row>
    <row r="403" spans="1:28" ht="15.95" hidden="1" customHeight="1" outlineLevel="1" thickBot="1" x14ac:dyDescent="0.3">
      <c r="A403" s="395"/>
      <c r="B403" s="398"/>
      <c r="C403" s="364"/>
      <c r="D403" s="355"/>
      <c r="E403" s="13" t="s">
        <v>17</v>
      </c>
      <c r="F403" s="132">
        <f>SUM(G403:I403)</f>
        <v>0</v>
      </c>
      <c r="G403" s="322">
        <f>G401+G402</f>
        <v>0</v>
      </c>
      <c r="H403" s="322">
        <f>H401+H402</f>
        <v>0</v>
      </c>
      <c r="I403" s="322">
        <f>I401+I402</f>
        <v>0</v>
      </c>
      <c r="J403" s="13">
        <f>IF(SUM(J401:J402)=SUM(N403:O403),SUM(J401:J402))</f>
        <v>45</v>
      </c>
      <c r="K403" s="13">
        <v>0</v>
      </c>
      <c r="L403" s="13">
        <f t="shared" ref="L403:W403" si="132">SUM(L401:L402)</f>
        <v>0</v>
      </c>
      <c r="M403" s="13">
        <f t="shared" si="132"/>
        <v>0</v>
      </c>
      <c r="N403" s="13">
        <f t="shared" si="132"/>
        <v>41</v>
      </c>
      <c r="O403" s="13">
        <f t="shared" si="132"/>
        <v>4</v>
      </c>
      <c r="P403" s="13">
        <f t="shared" si="132"/>
        <v>0</v>
      </c>
      <c r="Q403" s="13">
        <f t="shared" si="132"/>
        <v>0</v>
      </c>
      <c r="R403" s="13">
        <f t="shared" si="132"/>
        <v>13</v>
      </c>
      <c r="S403" s="13">
        <f t="shared" si="132"/>
        <v>0</v>
      </c>
      <c r="T403" s="13">
        <f t="shared" si="132"/>
        <v>45</v>
      </c>
      <c r="U403" s="13">
        <f t="shared" si="132"/>
        <v>4</v>
      </c>
      <c r="V403" s="13">
        <f t="shared" si="132"/>
        <v>13</v>
      </c>
      <c r="W403" s="13">
        <f t="shared" si="132"/>
        <v>0</v>
      </c>
      <c r="X403" s="229" t="s">
        <v>162</v>
      </c>
      <c r="Y403" s="224" t="s">
        <v>162</v>
      </c>
      <c r="Z403" s="13" t="s">
        <v>162</v>
      </c>
      <c r="AA403" s="16" t="s">
        <v>162</v>
      </c>
      <c r="AB403" s="253" t="s">
        <v>162</v>
      </c>
    </row>
    <row r="404" spans="1:28" ht="15.95" hidden="1" customHeight="1" outlineLevel="1" thickBot="1" x14ac:dyDescent="0.3">
      <c r="A404" s="395"/>
      <c r="B404" s="398"/>
      <c r="C404" s="362">
        <v>114</v>
      </c>
      <c r="D404" s="353" t="s">
        <v>258</v>
      </c>
      <c r="E404" s="63" t="s">
        <v>15</v>
      </c>
      <c r="F404" s="132"/>
      <c r="G404" s="329"/>
      <c r="H404" s="329"/>
      <c r="I404" s="329"/>
      <c r="J404" s="276"/>
      <c r="K404" s="214"/>
      <c r="L404" s="185"/>
      <c r="M404" s="186"/>
      <c r="N404" s="19"/>
      <c r="O404" s="154"/>
      <c r="P404" s="93"/>
      <c r="Q404" s="9"/>
      <c r="R404" s="101"/>
      <c r="S404" s="9"/>
      <c r="T404" s="93"/>
      <c r="U404" s="9"/>
      <c r="V404" s="93"/>
      <c r="W404" s="9"/>
      <c r="X404" s="239"/>
      <c r="Y404" s="240"/>
      <c r="Z404" s="100"/>
      <c r="AA404" s="117"/>
      <c r="AB404" s="267"/>
    </row>
    <row r="405" spans="1:28" ht="15.95" hidden="1" customHeight="1" outlineLevel="1" thickBot="1" x14ac:dyDescent="0.3">
      <c r="A405" s="395"/>
      <c r="B405" s="398"/>
      <c r="C405" s="363"/>
      <c r="D405" s="354"/>
      <c r="E405" s="31" t="s">
        <v>16</v>
      </c>
      <c r="F405" s="132"/>
      <c r="G405" s="321"/>
      <c r="H405" s="321"/>
      <c r="I405" s="321"/>
      <c r="J405" s="276">
        <v>62</v>
      </c>
      <c r="K405" s="446"/>
      <c r="L405" s="298"/>
      <c r="M405" s="299">
        <v>1</v>
      </c>
      <c r="N405" s="300">
        <v>51</v>
      </c>
      <c r="O405" s="301">
        <v>11</v>
      </c>
      <c r="P405" s="301"/>
      <c r="Q405" s="301"/>
      <c r="R405" s="302">
        <v>5</v>
      </c>
      <c r="S405" s="301">
        <v>6</v>
      </c>
      <c r="T405" s="301">
        <v>55</v>
      </c>
      <c r="U405" s="301">
        <v>4</v>
      </c>
      <c r="V405" s="301">
        <v>5</v>
      </c>
      <c r="W405" s="301">
        <v>1</v>
      </c>
      <c r="X405" s="241">
        <v>34</v>
      </c>
      <c r="Y405" s="242">
        <v>16</v>
      </c>
      <c r="Z405" s="59">
        <v>5</v>
      </c>
      <c r="AA405" s="120">
        <v>275</v>
      </c>
      <c r="AB405" s="264">
        <v>76.900000000000006</v>
      </c>
    </row>
    <row r="406" spans="1:28" ht="15.95" hidden="1" customHeight="1" outlineLevel="1" thickBot="1" x14ac:dyDescent="0.3">
      <c r="A406" s="395"/>
      <c r="B406" s="398"/>
      <c r="C406" s="364"/>
      <c r="D406" s="355"/>
      <c r="E406" s="13" t="s">
        <v>17</v>
      </c>
      <c r="F406" s="132">
        <f>SUM(G406:I406)</f>
        <v>0</v>
      </c>
      <c r="G406" s="322">
        <f>G404+G405</f>
        <v>0</v>
      </c>
      <c r="H406" s="322">
        <f>H404+H405</f>
        <v>0</v>
      </c>
      <c r="I406" s="322">
        <f>I404+I405</f>
        <v>0</v>
      </c>
      <c r="J406" s="13">
        <f>IF(SUM(J404:J405)=SUM(N406:O406),SUM(J404:J405))</f>
        <v>62</v>
      </c>
      <c r="K406" s="13">
        <v>0</v>
      </c>
      <c r="L406" s="13">
        <f t="shared" ref="L406:W406" si="133">SUM(L404:L405)</f>
        <v>0</v>
      </c>
      <c r="M406" s="13">
        <f t="shared" si="133"/>
        <v>1</v>
      </c>
      <c r="N406" s="13">
        <f t="shared" si="133"/>
        <v>51</v>
      </c>
      <c r="O406" s="13">
        <f t="shared" si="133"/>
        <v>11</v>
      </c>
      <c r="P406" s="13">
        <f t="shared" si="133"/>
        <v>0</v>
      </c>
      <c r="Q406" s="13">
        <f t="shared" si="133"/>
        <v>0</v>
      </c>
      <c r="R406" s="13">
        <f t="shared" si="133"/>
        <v>5</v>
      </c>
      <c r="S406" s="13">
        <f t="shared" si="133"/>
        <v>6</v>
      </c>
      <c r="T406" s="13">
        <f t="shared" si="133"/>
        <v>55</v>
      </c>
      <c r="U406" s="13">
        <f t="shared" si="133"/>
        <v>4</v>
      </c>
      <c r="V406" s="13">
        <f t="shared" si="133"/>
        <v>5</v>
      </c>
      <c r="W406" s="13">
        <f t="shared" si="133"/>
        <v>1</v>
      </c>
      <c r="X406" s="229" t="s">
        <v>162</v>
      </c>
      <c r="Y406" s="224" t="s">
        <v>162</v>
      </c>
      <c r="Z406" s="13" t="s">
        <v>162</v>
      </c>
      <c r="AA406" s="16" t="s">
        <v>162</v>
      </c>
      <c r="AB406" s="253" t="s">
        <v>162</v>
      </c>
    </row>
    <row r="407" spans="1:28" ht="15.95" hidden="1" customHeight="1" outlineLevel="1" thickBot="1" x14ac:dyDescent="0.3">
      <c r="A407" s="395"/>
      <c r="B407" s="398"/>
      <c r="C407" s="362">
        <v>115</v>
      </c>
      <c r="D407" s="353" t="s">
        <v>37</v>
      </c>
      <c r="E407" s="63" t="s">
        <v>15</v>
      </c>
      <c r="F407" s="132"/>
      <c r="G407" s="329"/>
      <c r="H407" s="329"/>
      <c r="I407" s="329"/>
      <c r="J407" s="276"/>
      <c r="K407" s="214"/>
      <c r="L407" s="185"/>
      <c r="M407" s="186"/>
      <c r="N407" s="19"/>
      <c r="O407" s="154"/>
      <c r="P407" s="93"/>
      <c r="Q407" s="9"/>
      <c r="R407" s="101"/>
      <c r="S407" s="9"/>
      <c r="T407" s="93"/>
      <c r="U407" s="9"/>
      <c r="V407" s="93"/>
      <c r="W407" s="9"/>
      <c r="X407" s="239"/>
      <c r="Y407" s="240"/>
      <c r="Z407" s="100"/>
      <c r="AA407" s="117"/>
      <c r="AB407" s="267"/>
    </row>
    <row r="408" spans="1:28" ht="15.95" hidden="1" customHeight="1" outlineLevel="1" thickBot="1" x14ac:dyDescent="0.3">
      <c r="A408" s="395"/>
      <c r="B408" s="398"/>
      <c r="C408" s="363"/>
      <c r="D408" s="354"/>
      <c r="E408" s="31" t="s">
        <v>16</v>
      </c>
      <c r="F408" s="132"/>
      <c r="G408" s="321"/>
      <c r="H408" s="321"/>
      <c r="I408" s="321"/>
      <c r="J408" s="276">
        <v>28</v>
      </c>
      <c r="K408" s="446"/>
      <c r="L408" s="298"/>
      <c r="M408" s="299"/>
      <c r="N408" s="300">
        <v>23</v>
      </c>
      <c r="O408" s="301">
        <v>5</v>
      </c>
      <c r="P408" s="301"/>
      <c r="Q408" s="301"/>
      <c r="R408" s="302">
        <v>6</v>
      </c>
      <c r="S408" s="301">
        <v>2</v>
      </c>
      <c r="T408" s="301">
        <v>12</v>
      </c>
      <c r="U408" s="301">
        <v>7</v>
      </c>
      <c r="V408" s="301">
        <v>3</v>
      </c>
      <c r="W408" s="301"/>
      <c r="X408" s="241">
        <v>38</v>
      </c>
      <c r="Y408" s="242">
        <v>18</v>
      </c>
      <c r="Z408" s="59">
        <v>30</v>
      </c>
      <c r="AA408" s="118">
        <v>195</v>
      </c>
      <c r="AB408" s="264">
        <v>98.4</v>
      </c>
    </row>
    <row r="409" spans="1:28" ht="15.95" hidden="1" customHeight="1" outlineLevel="1" thickBot="1" x14ac:dyDescent="0.3">
      <c r="A409" s="395"/>
      <c r="B409" s="398"/>
      <c r="C409" s="364"/>
      <c r="D409" s="355"/>
      <c r="E409" s="13" t="s">
        <v>17</v>
      </c>
      <c r="F409" s="132">
        <f>SUM(G409:I409)</f>
        <v>0</v>
      </c>
      <c r="G409" s="322">
        <f>G407+G408</f>
        <v>0</v>
      </c>
      <c r="H409" s="322">
        <f>H407+H408</f>
        <v>0</v>
      </c>
      <c r="I409" s="322">
        <f>I407+I408</f>
        <v>0</v>
      </c>
      <c r="J409" s="13">
        <f>IF(SUM(J407:J408)=SUM(N409:O409),SUM(J407:J408))</f>
        <v>28</v>
      </c>
      <c r="K409" s="13">
        <v>0</v>
      </c>
      <c r="L409" s="13">
        <f t="shared" ref="L409:W409" si="134">SUM(L407:L408)</f>
        <v>0</v>
      </c>
      <c r="M409" s="13">
        <f t="shared" si="134"/>
        <v>0</v>
      </c>
      <c r="N409" s="13">
        <f t="shared" si="134"/>
        <v>23</v>
      </c>
      <c r="O409" s="13">
        <f t="shared" si="134"/>
        <v>5</v>
      </c>
      <c r="P409" s="13">
        <f t="shared" si="134"/>
        <v>0</v>
      </c>
      <c r="Q409" s="13">
        <f t="shared" si="134"/>
        <v>0</v>
      </c>
      <c r="R409" s="13">
        <f t="shared" si="134"/>
        <v>6</v>
      </c>
      <c r="S409" s="13">
        <f t="shared" si="134"/>
        <v>2</v>
      </c>
      <c r="T409" s="13">
        <f t="shared" si="134"/>
        <v>12</v>
      </c>
      <c r="U409" s="13">
        <f t="shared" si="134"/>
        <v>7</v>
      </c>
      <c r="V409" s="13">
        <f t="shared" si="134"/>
        <v>3</v>
      </c>
      <c r="W409" s="13">
        <f t="shared" si="134"/>
        <v>0</v>
      </c>
      <c r="X409" s="229" t="s">
        <v>162</v>
      </c>
      <c r="Y409" s="224" t="s">
        <v>162</v>
      </c>
      <c r="Z409" s="13" t="s">
        <v>162</v>
      </c>
      <c r="AA409" s="16" t="s">
        <v>162</v>
      </c>
      <c r="AB409" s="253" t="s">
        <v>162</v>
      </c>
    </row>
    <row r="410" spans="1:28" ht="15.95" hidden="1" customHeight="1" outlineLevel="1" thickBot="1" x14ac:dyDescent="0.3">
      <c r="A410" s="395"/>
      <c r="B410" s="398"/>
      <c r="C410" s="362">
        <v>116</v>
      </c>
      <c r="D410" s="353" t="s">
        <v>38</v>
      </c>
      <c r="E410" s="63" t="s">
        <v>15</v>
      </c>
      <c r="F410" s="132"/>
      <c r="G410" s="329"/>
      <c r="H410" s="329"/>
      <c r="I410" s="329"/>
      <c r="J410" s="276"/>
      <c r="K410" s="214"/>
      <c r="L410" s="185"/>
      <c r="M410" s="186"/>
      <c r="N410" s="19"/>
      <c r="O410" s="154"/>
      <c r="P410" s="93"/>
      <c r="Q410" s="9"/>
      <c r="R410" s="101"/>
      <c r="S410" s="9"/>
      <c r="T410" s="93"/>
      <c r="U410" s="9"/>
      <c r="V410" s="93"/>
      <c r="W410" s="9"/>
      <c r="X410" s="239"/>
      <c r="Y410" s="240"/>
      <c r="Z410" s="100"/>
      <c r="AA410" s="117"/>
      <c r="AB410" s="267"/>
    </row>
    <row r="411" spans="1:28" ht="15.95" hidden="1" customHeight="1" outlineLevel="1" thickBot="1" x14ac:dyDescent="0.3">
      <c r="A411" s="395"/>
      <c r="B411" s="398"/>
      <c r="C411" s="363"/>
      <c r="D411" s="354"/>
      <c r="E411" s="31" t="s">
        <v>16</v>
      </c>
      <c r="F411" s="132"/>
      <c r="G411" s="321"/>
      <c r="H411" s="321"/>
      <c r="I411" s="321"/>
      <c r="J411" s="276">
        <v>20</v>
      </c>
      <c r="K411" s="214"/>
      <c r="L411" s="174"/>
      <c r="M411" s="177"/>
      <c r="N411" s="46">
        <v>16</v>
      </c>
      <c r="O411" s="155">
        <v>4</v>
      </c>
      <c r="P411" s="56"/>
      <c r="Q411" s="55"/>
      <c r="R411" s="57">
        <v>5</v>
      </c>
      <c r="S411" s="55"/>
      <c r="T411" s="56">
        <v>10</v>
      </c>
      <c r="U411" s="55">
        <v>3</v>
      </c>
      <c r="V411" s="56">
        <v>2</v>
      </c>
      <c r="W411" s="55">
        <v>3</v>
      </c>
      <c r="X411" s="241">
        <v>36</v>
      </c>
      <c r="Y411" s="242">
        <v>14</v>
      </c>
      <c r="Z411" s="59">
        <v>15</v>
      </c>
      <c r="AA411" s="118">
        <v>200</v>
      </c>
      <c r="AB411" s="264">
        <v>110</v>
      </c>
    </row>
    <row r="412" spans="1:28" ht="15.95" hidden="1" customHeight="1" outlineLevel="1" thickBot="1" x14ac:dyDescent="0.3">
      <c r="A412" s="395"/>
      <c r="B412" s="398"/>
      <c r="C412" s="364"/>
      <c r="D412" s="355"/>
      <c r="E412" s="13" t="s">
        <v>17</v>
      </c>
      <c r="F412" s="132">
        <f>SUM(G412:I412)</f>
        <v>0</v>
      </c>
      <c r="G412" s="322">
        <f>G410+G411</f>
        <v>0</v>
      </c>
      <c r="H412" s="322">
        <f>H410+H411</f>
        <v>0</v>
      </c>
      <c r="I412" s="322">
        <f>I410+I411</f>
        <v>0</v>
      </c>
      <c r="J412" s="13">
        <f>IF(SUM(J410:J411)=SUM(N412:O412),SUM(J410:J411))</f>
        <v>20</v>
      </c>
      <c r="K412" s="13">
        <v>0</v>
      </c>
      <c r="L412" s="13">
        <f t="shared" ref="L412:W412" si="135">SUM(L410:L411)</f>
        <v>0</v>
      </c>
      <c r="M412" s="13">
        <f t="shared" si="135"/>
        <v>0</v>
      </c>
      <c r="N412" s="13">
        <f t="shared" si="135"/>
        <v>16</v>
      </c>
      <c r="O412" s="13">
        <f t="shared" si="135"/>
        <v>4</v>
      </c>
      <c r="P412" s="13">
        <f t="shared" si="135"/>
        <v>0</v>
      </c>
      <c r="Q412" s="13">
        <f t="shared" si="135"/>
        <v>0</v>
      </c>
      <c r="R412" s="13">
        <f t="shared" si="135"/>
        <v>5</v>
      </c>
      <c r="S412" s="13">
        <f t="shared" si="135"/>
        <v>0</v>
      </c>
      <c r="T412" s="13">
        <f t="shared" si="135"/>
        <v>10</v>
      </c>
      <c r="U412" s="13">
        <f t="shared" si="135"/>
        <v>3</v>
      </c>
      <c r="V412" s="13">
        <f t="shared" si="135"/>
        <v>2</v>
      </c>
      <c r="W412" s="13">
        <f t="shared" si="135"/>
        <v>3</v>
      </c>
      <c r="X412" s="229" t="s">
        <v>162</v>
      </c>
      <c r="Y412" s="224" t="s">
        <v>162</v>
      </c>
      <c r="Z412" s="13" t="s">
        <v>162</v>
      </c>
      <c r="AA412" s="16" t="s">
        <v>162</v>
      </c>
      <c r="AB412" s="253" t="s">
        <v>162</v>
      </c>
    </row>
    <row r="413" spans="1:28" ht="15.95" hidden="1" customHeight="1" outlineLevel="1" thickBot="1" x14ac:dyDescent="0.3">
      <c r="A413" s="395"/>
      <c r="B413" s="398"/>
      <c r="C413" s="362">
        <v>117</v>
      </c>
      <c r="D413" s="350" t="s">
        <v>172</v>
      </c>
      <c r="E413" s="63" t="s">
        <v>15</v>
      </c>
      <c r="F413" s="132"/>
      <c r="G413" s="329"/>
      <c r="H413" s="329"/>
      <c r="I413" s="329"/>
      <c r="J413" s="276"/>
      <c r="K413" s="214"/>
      <c r="L413" s="185"/>
      <c r="M413" s="186"/>
      <c r="N413" s="19"/>
      <c r="O413" s="154"/>
      <c r="P413" s="93"/>
      <c r="Q413" s="9"/>
      <c r="R413" s="101"/>
      <c r="S413" s="9"/>
      <c r="T413" s="93"/>
      <c r="U413" s="9"/>
      <c r="V413" s="93"/>
      <c r="W413" s="9"/>
      <c r="X413" s="239"/>
      <c r="Y413" s="240"/>
      <c r="Z413" s="100"/>
      <c r="AA413" s="117"/>
      <c r="AB413" s="267"/>
    </row>
    <row r="414" spans="1:28" ht="15.95" hidden="1" customHeight="1" outlineLevel="1" thickBot="1" x14ac:dyDescent="0.3">
      <c r="A414" s="395"/>
      <c r="B414" s="398"/>
      <c r="C414" s="363"/>
      <c r="D414" s="351"/>
      <c r="E414" s="31" t="s">
        <v>16</v>
      </c>
      <c r="F414" s="132"/>
      <c r="G414" s="321"/>
      <c r="H414" s="321"/>
      <c r="I414" s="321"/>
      <c r="J414" s="276">
        <v>10</v>
      </c>
      <c r="K414" s="214">
        <v>3</v>
      </c>
      <c r="L414" s="174"/>
      <c r="M414" s="177"/>
      <c r="N414" s="46">
        <v>8</v>
      </c>
      <c r="O414" s="155">
        <v>2</v>
      </c>
      <c r="P414" s="56"/>
      <c r="Q414" s="55"/>
      <c r="R414" s="57">
        <v>1</v>
      </c>
      <c r="S414" s="55"/>
      <c r="T414" s="56">
        <v>2</v>
      </c>
      <c r="U414" s="55">
        <v>1</v>
      </c>
      <c r="V414" s="56">
        <v>1</v>
      </c>
      <c r="W414" s="55"/>
      <c r="X414" s="241">
        <v>32.6</v>
      </c>
      <c r="Y414" s="242">
        <v>9.1999999999999993</v>
      </c>
      <c r="Z414" s="59">
        <v>75</v>
      </c>
      <c r="AA414" s="118">
        <v>145</v>
      </c>
      <c r="AB414" s="264">
        <v>100.5</v>
      </c>
    </row>
    <row r="415" spans="1:28" ht="15.95" hidden="1" customHeight="1" outlineLevel="1" thickBot="1" x14ac:dyDescent="0.3">
      <c r="A415" s="395"/>
      <c r="B415" s="398"/>
      <c r="C415" s="364"/>
      <c r="D415" s="351"/>
      <c r="E415" s="13" t="s">
        <v>17</v>
      </c>
      <c r="F415" s="132">
        <f>SUM(G415:I415)</f>
        <v>0</v>
      </c>
      <c r="G415" s="322">
        <f>G413+G414</f>
        <v>0</v>
      </c>
      <c r="H415" s="322">
        <f>H413+H414</f>
        <v>0</v>
      </c>
      <c r="I415" s="322">
        <f>I413+I414</f>
        <v>0</v>
      </c>
      <c r="J415" s="13">
        <f>IF(SUM(J413:J414)=SUM(N415:O415),SUM(J413:J414))</f>
        <v>10</v>
      </c>
      <c r="K415" s="13">
        <v>3</v>
      </c>
      <c r="L415" s="13">
        <f t="shared" ref="L415:W415" si="136">SUM(L413:L414)</f>
        <v>0</v>
      </c>
      <c r="M415" s="13">
        <f t="shared" si="136"/>
        <v>0</v>
      </c>
      <c r="N415" s="13">
        <f t="shared" si="136"/>
        <v>8</v>
      </c>
      <c r="O415" s="13">
        <f t="shared" si="136"/>
        <v>2</v>
      </c>
      <c r="P415" s="13">
        <f t="shared" si="136"/>
        <v>0</v>
      </c>
      <c r="Q415" s="13">
        <f t="shared" si="136"/>
        <v>0</v>
      </c>
      <c r="R415" s="13">
        <f t="shared" si="136"/>
        <v>1</v>
      </c>
      <c r="S415" s="13">
        <f t="shared" si="136"/>
        <v>0</v>
      </c>
      <c r="T415" s="13">
        <f t="shared" si="136"/>
        <v>2</v>
      </c>
      <c r="U415" s="13">
        <f t="shared" si="136"/>
        <v>1</v>
      </c>
      <c r="V415" s="13">
        <f t="shared" si="136"/>
        <v>1</v>
      </c>
      <c r="W415" s="13">
        <f t="shared" si="136"/>
        <v>0</v>
      </c>
      <c r="X415" s="229" t="s">
        <v>162</v>
      </c>
      <c r="Y415" s="224" t="s">
        <v>162</v>
      </c>
      <c r="Z415" s="13" t="s">
        <v>162</v>
      </c>
      <c r="AA415" s="16" t="s">
        <v>162</v>
      </c>
      <c r="AB415" s="253" t="s">
        <v>162</v>
      </c>
    </row>
    <row r="416" spans="1:28" ht="15.95" hidden="1" customHeight="1" outlineLevel="1" thickBot="1" x14ac:dyDescent="0.3">
      <c r="A416" s="395"/>
      <c r="B416" s="398"/>
      <c r="C416" s="362">
        <v>118</v>
      </c>
      <c r="D416" s="350" t="s">
        <v>173</v>
      </c>
      <c r="E416" s="63" t="s">
        <v>15</v>
      </c>
      <c r="F416" s="132"/>
      <c r="G416" s="329"/>
      <c r="H416" s="329"/>
      <c r="I416" s="329"/>
      <c r="J416" s="276"/>
      <c r="K416" s="214"/>
      <c r="L416" s="185"/>
      <c r="M416" s="186"/>
      <c r="N416" s="19"/>
      <c r="O416" s="154"/>
      <c r="P416" s="93"/>
      <c r="Q416" s="9"/>
      <c r="R416" s="101"/>
      <c r="S416" s="9"/>
      <c r="T416" s="93"/>
      <c r="U416" s="9"/>
      <c r="V416" s="93"/>
      <c r="W416" s="9"/>
      <c r="X416" s="239"/>
      <c r="Y416" s="240"/>
      <c r="Z416" s="100"/>
      <c r="AA416" s="117"/>
      <c r="AB416" s="267"/>
    </row>
    <row r="417" spans="1:28" ht="15.95" hidden="1" customHeight="1" outlineLevel="1" thickBot="1" x14ac:dyDescent="0.3">
      <c r="A417" s="395"/>
      <c r="B417" s="398"/>
      <c r="C417" s="363"/>
      <c r="D417" s="351"/>
      <c r="E417" s="69" t="s">
        <v>16</v>
      </c>
      <c r="F417" s="132"/>
      <c r="G417" s="321"/>
      <c r="H417" s="321"/>
      <c r="I417" s="321"/>
      <c r="J417" s="276">
        <v>9</v>
      </c>
      <c r="K417" s="214"/>
      <c r="L417" s="174"/>
      <c r="M417" s="177"/>
      <c r="N417" s="46">
        <v>9</v>
      </c>
      <c r="O417" s="155"/>
      <c r="P417" s="56"/>
      <c r="Q417" s="55"/>
      <c r="R417" s="57">
        <v>1</v>
      </c>
      <c r="S417" s="55"/>
      <c r="T417" s="56">
        <v>6</v>
      </c>
      <c r="U417" s="55"/>
      <c r="V417" s="56"/>
      <c r="W417" s="55"/>
      <c r="X417" s="241">
        <v>30</v>
      </c>
      <c r="Y417" s="242">
        <v>10</v>
      </c>
      <c r="Z417" s="59">
        <v>40</v>
      </c>
      <c r="AA417" s="120">
        <v>200</v>
      </c>
      <c r="AB417" s="264">
        <v>90</v>
      </c>
    </row>
    <row r="418" spans="1:28" ht="15.95" hidden="1" customHeight="1" outlineLevel="1" thickBot="1" x14ac:dyDescent="0.3">
      <c r="A418" s="395"/>
      <c r="B418" s="398"/>
      <c r="C418" s="364"/>
      <c r="D418" s="352"/>
      <c r="E418" s="13" t="s">
        <v>17</v>
      </c>
      <c r="F418" s="132">
        <f>SUM(G418:I418)</f>
        <v>0</v>
      </c>
      <c r="G418" s="322">
        <f>G416+G417</f>
        <v>0</v>
      </c>
      <c r="H418" s="322">
        <f>H416+H417</f>
        <v>0</v>
      </c>
      <c r="I418" s="322">
        <f>I416+I417</f>
        <v>0</v>
      </c>
      <c r="J418" s="13">
        <f>IF(SUM(J416:J417)=SUM(N418:O418),SUM(J416:J417))</f>
        <v>9</v>
      </c>
      <c r="K418" s="13">
        <v>0</v>
      </c>
      <c r="L418" s="13">
        <f t="shared" ref="L418:W418" si="137">SUM(L416:L417)</f>
        <v>0</v>
      </c>
      <c r="M418" s="13">
        <f t="shared" si="137"/>
        <v>0</v>
      </c>
      <c r="N418" s="13">
        <f t="shared" si="137"/>
        <v>9</v>
      </c>
      <c r="O418" s="13">
        <f t="shared" si="137"/>
        <v>0</v>
      </c>
      <c r="P418" s="13">
        <f t="shared" si="137"/>
        <v>0</v>
      </c>
      <c r="Q418" s="13">
        <f t="shared" si="137"/>
        <v>0</v>
      </c>
      <c r="R418" s="13">
        <f t="shared" si="137"/>
        <v>1</v>
      </c>
      <c r="S418" s="13">
        <f t="shared" si="137"/>
        <v>0</v>
      </c>
      <c r="T418" s="13">
        <f t="shared" si="137"/>
        <v>6</v>
      </c>
      <c r="U418" s="13">
        <f t="shared" si="137"/>
        <v>0</v>
      </c>
      <c r="V418" s="13">
        <f t="shared" si="137"/>
        <v>0</v>
      </c>
      <c r="W418" s="13">
        <f t="shared" si="137"/>
        <v>0</v>
      </c>
      <c r="X418" s="229" t="s">
        <v>162</v>
      </c>
      <c r="Y418" s="224" t="s">
        <v>162</v>
      </c>
      <c r="Z418" s="13" t="s">
        <v>162</v>
      </c>
      <c r="AA418" s="16" t="s">
        <v>162</v>
      </c>
      <c r="AB418" s="253" t="s">
        <v>162</v>
      </c>
    </row>
    <row r="419" spans="1:28" ht="15.95" hidden="1" customHeight="1" outlineLevel="1" thickBot="1" x14ac:dyDescent="0.3">
      <c r="A419" s="395"/>
      <c r="B419" s="405"/>
      <c r="C419" s="362">
        <v>119</v>
      </c>
      <c r="D419" s="350" t="s">
        <v>221</v>
      </c>
      <c r="E419" s="69" t="s">
        <v>15</v>
      </c>
      <c r="F419" s="132"/>
      <c r="G419" s="329"/>
      <c r="H419" s="329"/>
      <c r="I419" s="329"/>
      <c r="J419" s="276"/>
      <c r="K419" s="214"/>
      <c r="L419" s="185"/>
      <c r="M419" s="186"/>
      <c r="N419" s="19"/>
      <c r="O419" s="154"/>
      <c r="P419" s="93"/>
      <c r="Q419" s="9"/>
      <c r="R419" s="101"/>
      <c r="S419" s="9"/>
      <c r="T419" s="93"/>
      <c r="U419" s="9"/>
      <c r="V419" s="93"/>
      <c r="W419" s="9"/>
      <c r="X419" s="239"/>
      <c r="Y419" s="240"/>
      <c r="Z419" s="100"/>
      <c r="AA419" s="117"/>
      <c r="AB419" s="267"/>
    </row>
    <row r="420" spans="1:28" ht="15.95" hidden="1" customHeight="1" outlineLevel="1" thickBot="1" x14ac:dyDescent="0.3">
      <c r="A420" s="395"/>
      <c r="B420" s="405"/>
      <c r="C420" s="363"/>
      <c r="D420" s="351"/>
      <c r="E420" s="31" t="s">
        <v>16</v>
      </c>
      <c r="F420" s="132"/>
      <c r="G420" s="321"/>
      <c r="H420" s="321"/>
      <c r="I420" s="321"/>
      <c r="J420" s="276">
        <v>20</v>
      </c>
      <c r="K420" s="446"/>
      <c r="L420" s="298"/>
      <c r="M420" s="299"/>
      <c r="N420" s="300">
        <v>19</v>
      </c>
      <c r="O420" s="301">
        <v>1</v>
      </c>
      <c r="P420" s="301"/>
      <c r="Q420" s="301"/>
      <c r="R420" s="302"/>
      <c r="S420" s="301"/>
      <c r="T420" s="301">
        <v>9</v>
      </c>
      <c r="U420" s="301"/>
      <c r="V420" s="301"/>
      <c r="W420" s="301"/>
      <c r="X420" s="241">
        <v>37</v>
      </c>
      <c r="Y420" s="242">
        <v>17</v>
      </c>
      <c r="Z420" s="59">
        <v>20</v>
      </c>
      <c r="AA420" s="118">
        <v>120</v>
      </c>
      <c r="AB420" s="264">
        <v>60.2</v>
      </c>
    </row>
    <row r="421" spans="1:28" ht="15.95" hidden="1" customHeight="1" outlineLevel="1" thickBot="1" x14ac:dyDescent="0.3">
      <c r="A421" s="395"/>
      <c r="B421" s="405"/>
      <c r="C421" s="364"/>
      <c r="D421" s="352"/>
      <c r="E421" s="13" t="s">
        <v>17</v>
      </c>
      <c r="F421" s="132">
        <f>SUM(G421:I421)</f>
        <v>0</v>
      </c>
      <c r="G421" s="322">
        <f>G419+G420</f>
        <v>0</v>
      </c>
      <c r="H421" s="322">
        <f>H419+H420</f>
        <v>0</v>
      </c>
      <c r="I421" s="322">
        <f>I419+I420</f>
        <v>0</v>
      </c>
      <c r="J421" s="13">
        <f>IF(SUM(J419:J420)=SUM(N421:O421),SUM(J419:J420))</f>
        <v>20</v>
      </c>
      <c r="K421" s="13">
        <v>0</v>
      </c>
      <c r="L421" s="13">
        <f t="shared" ref="L421:W421" si="138">SUM(L419:L420)</f>
        <v>0</v>
      </c>
      <c r="M421" s="13">
        <f t="shared" si="138"/>
        <v>0</v>
      </c>
      <c r="N421" s="13">
        <f t="shared" si="138"/>
        <v>19</v>
      </c>
      <c r="O421" s="13">
        <f t="shared" si="138"/>
        <v>1</v>
      </c>
      <c r="P421" s="13">
        <f t="shared" si="138"/>
        <v>0</v>
      </c>
      <c r="Q421" s="13">
        <f t="shared" si="138"/>
        <v>0</v>
      </c>
      <c r="R421" s="13">
        <f t="shared" si="138"/>
        <v>0</v>
      </c>
      <c r="S421" s="13">
        <f t="shared" si="138"/>
        <v>0</v>
      </c>
      <c r="T421" s="13">
        <f t="shared" si="138"/>
        <v>9</v>
      </c>
      <c r="U421" s="13">
        <f t="shared" si="138"/>
        <v>0</v>
      </c>
      <c r="V421" s="13">
        <f t="shared" si="138"/>
        <v>0</v>
      </c>
      <c r="W421" s="13">
        <f t="shared" si="138"/>
        <v>0</v>
      </c>
      <c r="X421" s="229" t="s">
        <v>162</v>
      </c>
      <c r="Y421" s="224" t="s">
        <v>162</v>
      </c>
      <c r="Z421" s="13" t="s">
        <v>162</v>
      </c>
      <c r="AA421" s="16" t="s">
        <v>162</v>
      </c>
      <c r="AB421" s="253" t="s">
        <v>162</v>
      </c>
    </row>
    <row r="422" spans="1:28" ht="15.95" hidden="1" customHeight="1" outlineLevel="1" thickBot="1" x14ac:dyDescent="0.3">
      <c r="A422" s="395"/>
      <c r="B422" s="405"/>
      <c r="C422" s="362">
        <v>120</v>
      </c>
      <c r="D422" s="350" t="s">
        <v>222</v>
      </c>
      <c r="E422" s="69" t="s">
        <v>15</v>
      </c>
      <c r="F422" s="132"/>
      <c r="G422" s="329"/>
      <c r="H422" s="329"/>
      <c r="I422" s="329"/>
      <c r="J422" s="276"/>
      <c r="K422" s="214"/>
      <c r="L422" s="185"/>
      <c r="M422" s="186"/>
      <c r="N422" s="19"/>
      <c r="O422" s="154"/>
      <c r="P422" s="93"/>
      <c r="Q422" s="9"/>
      <c r="R422" s="101"/>
      <c r="S422" s="9"/>
      <c r="T422" s="93"/>
      <c r="U422" s="9"/>
      <c r="V422" s="93"/>
      <c r="W422" s="9"/>
      <c r="X422" s="239"/>
      <c r="Y422" s="240"/>
      <c r="Z422" s="100"/>
      <c r="AA422" s="117"/>
      <c r="AB422" s="267"/>
    </row>
    <row r="423" spans="1:28" ht="15.95" hidden="1" customHeight="1" outlineLevel="1" thickBot="1" x14ac:dyDescent="0.3">
      <c r="A423" s="395"/>
      <c r="B423" s="405"/>
      <c r="C423" s="363"/>
      <c r="D423" s="351"/>
      <c r="E423" s="31" t="s">
        <v>16</v>
      </c>
      <c r="F423" s="132"/>
      <c r="G423" s="321"/>
      <c r="H423" s="321"/>
      <c r="I423" s="321"/>
      <c r="J423" s="276">
        <v>30</v>
      </c>
      <c r="K423" s="446"/>
      <c r="L423" s="298"/>
      <c r="M423" s="299"/>
      <c r="N423" s="300">
        <v>17</v>
      </c>
      <c r="O423" s="301">
        <v>13</v>
      </c>
      <c r="P423" s="301"/>
      <c r="Q423" s="301"/>
      <c r="R423" s="302">
        <v>18</v>
      </c>
      <c r="S423" s="301">
        <v>17</v>
      </c>
      <c r="T423" s="301">
        <v>8</v>
      </c>
      <c r="U423" s="301">
        <v>12</v>
      </c>
      <c r="V423" s="301">
        <v>6</v>
      </c>
      <c r="W423" s="301"/>
      <c r="X423" s="241">
        <v>40.4</v>
      </c>
      <c r="Y423" s="242">
        <v>21.6</v>
      </c>
      <c r="Z423" s="59">
        <v>15</v>
      </c>
      <c r="AA423" s="118">
        <v>175</v>
      </c>
      <c r="AB423" s="264">
        <v>79</v>
      </c>
    </row>
    <row r="424" spans="1:28" ht="15.95" hidden="1" customHeight="1" outlineLevel="1" thickBot="1" x14ac:dyDescent="0.3">
      <c r="A424" s="395"/>
      <c r="B424" s="405"/>
      <c r="C424" s="364"/>
      <c r="D424" s="352"/>
      <c r="E424" s="13" t="s">
        <v>17</v>
      </c>
      <c r="F424" s="132">
        <f>SUM(G424:I424)</f>
        <v>0</v>
      </c>
      <c r="G424" s="322">
        <f>G422+G423</f>
        <v>0</v>
      </c>
      <c r="H424" s="322">
        <f>H422+H423</f>
        <v>0</v>
      </c>
      <c r="I424" s="322">
        <f>I422+I423</f>
        <v>0</v>
      </c>
      <c r="J424" s="13">
        <f>IF(SUM(J422:J423)=SUM(N424:O424),SUM(J422:J423))</f>
        <v>30</v>
      </c>
      <c r="K424" s="13">
        <v>0</v>
      </c>
      <c r="L424" s="13">
        <f t="shared" ref="L424:W424" si="139">SUM(L422:L423)</f>
        <v>0</v>
      </c>
      <c r="M424" s="13">
        <f t="shared" si="139"/>
        <v>0</v>
      </c>
      <c r="N424" s="13">
        <f t="shared" si="139"/>
        <v>17</v>
      </c>
      <c r="O424" s="13">
        <f t="shared" si="139"/>
        <v>13</v>
      </c>
      <c r="P424" s="13">
        <f t="shared" si="139"/>
        <v>0</v>
      </c>
      <c r="Q424" s="13">
        <f t="shared" si="139"/>
        <v>0</v>
      </c>
      <c r="R424" s="13">
        <f t="shared" si="139"/>
        <v>18</v>
      </c>
      <c r="S424" s="13">
        <f t="shared" si="139"/>
        <v>17</v>
      </c>
      <c r="T424" s="13">
        <f t="shared" si="139"/>
        <v>8</v>
      </c>
      <c r="U424" s="13">
        <f t="shared" si="139"/>
        <v>12</v>
      </c>
      <c r="V424" s="13">
        <f t="shared" si="139"/>
        <v>6</v>
      </c>
      <c r="W424" s="13">
        <f t="shared" si="139"/>
        <v>0</v>
      </c>
      <c r="X424" s="229" t="s">
        <v>162</v>
      </c>
      <c r="Y424" s="224" t="s">
        <v>162</v>
      </c>
      <c r="Z424" s="13" t="s">
        <v>162</v>
      </c>
      <c r="AA424" s="16" t="s">
        <v>162</v>
      </c>
      <c r="AB424" s="253" t="s">
        <v>162</v>
      </c>
    </row>
    <row r="425" spans="1:28" ht="15.95" customHeight="1" collapsed="1" thickBot="1" x14ac:dyDescent="0.3">
      <c r="A425" s="395"/>
      <c r="B425" s="405"/>
      <c r="C425" s="370" t="s">
        <v>144</v>
      </c>
      <c r="D425" s="371"/>
      <c r="E425" s="43" t="s">
        <v>15</v>
      </c>
      <c r="F425" s="132">
        <f>SUM(G425:I425)</f>
        <v>0</v>
      </c>
      <c r="G425" s="329">
        <f t="shared" ref="G425:I426" si="140">G422+G419+G416+G413+G410+G407+G404+G401+G398+G395+G392+G389</f>
        <v>0</v>
      </c>
      <c r="H425" s="329">
        <f t="shared" si="140"/>
        <v>0</v>
      </c>
      <c r="I425" s="329">
        <f t="shared" si="140"/>
        <v>0</v>
      </c>
      <c r="J425" s="276">
        <v>38</v>
      </c>
      <c r="K425" s="447">
        <v>25</v>
      </c>
      <c r="L425" s="314">
        <v>0</v>
      </c>
      <c r="M425" s="314">
        <v>0</v>
      </c>
      <c r="N425" s="63">
        <v>28</v>
      </c>
      <c r="O425" s="64">
        <v>10</v>
      </c>
      <c r="P425" s="203">
        <v>0</v>
      </c>
      <c r="Q425" s="203">
        <v>0</v>
      </c>
      <c r="R425" s="315">
        <v>16</v>
      </c>
      <c r="S425" s="316">
        <v>0</v>
      </c>
      <c r="T425" s="316">
        <v>23</v>
      </c>
      <c r="U425" s="316">
        <v>11</v>
      </c>
      <c r="V425" s="316">
        <v>13</v>
      </c>
      <c r="W425" s="316">
        <v>3</v>
      </c>
      <c r="X425" s="238">
        <v>35</v>
      </c>
      <c r="Y425" s="238">
        <v>17</v>
      </c>
      <c r="Z425" s="317">
        <v>6</v>
      </c>
      <c r="AA425" s="317">
        <v>14</v>
      </c>
      <c r="AB425" s="318">
        <v>10</v>
      </c>
    </row>
    <row r="426" spans="1:28" ht="18" customHeight="1" thickBot="1" x14ac:dyDescent="0.3">
      <c r="A426" s="395"/>
      <c r="B426" s="405"/>
      <c r="C426" s="372"/>
      <c r="D426" s="373"/>
      <c r="E426" s="43" t="s">
        <v>16</v>
      </c>
      <c r="F426" s="132">
        <f>SUM(G426:I426)</f>
        <v>2</v>
      </c>
      <c r="G426" s="322">
        <f t="shared" si="140"/>
        <v>0</v>
      </c>
      <c r="H426" s="322">
        <f t="shared" si="140"/>
        <v>2</v>
      </c>
      <c r="I426" s="322">
        <f t="shared" si="140"/>
        <v>0</v>
      </c>
      <c r="J426" s="276">
        <v>608</v>
      </c>
      <c r="K426" s="447">
        <v>71</v>
      </c>
      <c r="L426" s="319">
        <v>0</v>
      </c>
      <c r="M426" s="319">
        <v>6</v>
      </c>
      <c r="N426" s="316">
        <v>487</v>
      </c>
      <c r="O426" s="316">
        <v>121</v>
      </c>
      <c r="P426" s="316">
        <v>0</v>
      </c>
      <c r="Q426" s="316">
        <v>0</v>
      </c>
      <c r="R426" s="315">
        <v>170</v>
      </c>
      <c r="S426" s="316">
        <v>43</v>
      </c>
      <c r="T426" s="316">
        <v>308</v>
      </c>
      <c r="U426" s="316">
        <v>71</v>
      </c>
      <c r="V426" s="316">
        <v>124</v>
      </c>
      <c r="W426" s="316">
        <v>23</v>
      </c>
      <c r="X426" s="238">
        <v>36</v>
      </c>
      <c r="Y426" s="238">
        <v>16.258333333333336</v>
      </c>
      <c r="Z426" s="317">
        <v>24.583333333333332</v>
      </c>
      <c r="AA426" s="317">
        <v>204.58333333333334</v>
      </c>
      <c r="AB426" s="318">
        <v>86.649999999999991</v>
      </c>
    </row>
    <row r="427" spans="1:28" ht="18" customHeight="1" thickBot="1" x14ac:dyDescent="0.3">
      <c r="A427" s="396"/>
      <c r="B427" s="408"/>
      <c r="C427" s="374"/>
      <c r="D427" s="375"/>
      <c r="E427" s="108" t="s">
        <v>17</v>
      </c>
      <c r="F427" s="108">
        <f>SUM(G427:I427)</f>
        <v>2</v>
      </c>
      <c r="G427" s="108">
        <f>G425+G426</f>
        <v>0</v>
      </c>
      <c r="H427" s="108">
        <f>H425+H426</f>
        <v>2</v>
      </c>
      <c r="I427" s="108">
        <f>I425+I426</f>
        <v>0</v>
      </c>
      <c r="J427" s="108">
        <v>646</v>
      </c>
      <c r="K427" s="112">
        <v>96</v>
      </c>
      <c r="L427" s="130">
        <v>0</v>
      </c>
      <c r="M427" s="130">
        <v>6</v>
      </c>
      <c r="N427" s="130">
        <v>515</v>
      </c>
      <c r="O427" s="130">
        <v>131</v>
      </c>
      <c r="P427" s="130">
        <v>0</v>
      </c>
      <c r="Q427" s="130">
        <v>0</v>
      </c>
      <c r="R427" s="130">
        <v>186</v>
      </c>
      <c r="S427" s="130">
        <v>43</v>
      </c>
      <c r="T427" s="130">
        <v>331</v>
      </c>
      <c r="U427" s="130">
        <v>82</v>
      </c>
      <c r="V427" s="130">
        <v>137</v>
      </c>
      <c r="W427" s="130">
        <v>26</v>
      </c>
      <c r="X427" s="136" t="s">
        <v>163</v>
      </c>
      <c r="Y427" s="136" t="s">
        <v>163</v>
      </c>
      <c r="Z427" s="109" t="s">
        <v>163</v>
      </c>
      <c r="AA427" s="110" t="s">
        <v>163</v>
      </c>
      <c r="AB427" s="252" t="s">
        <v>163</v>
      </c>
    </row>
    <row r="428" spans="1:28" ht="18" hidden="1" customHeight="1" outlineLevel="1" thickBot="1" x14ac:dyDescent="0.3">
      <c r="A428" s="395"/>
      <c r="B428" s="398"/>
      <c r="C428" s="385">
        <v>121</v>
      </c>
      <c r="D428" s="353" t="s">
        <v>121</v>
      </c>
      <c r="E428" s="63" t="s">
        <v>15</v>
      </c>
      <c r="F428" s="132"/>
      <c r="G428" s="329"/>
      <c r="H428" s="329"/>
      <c r="I428" s="329"/>
      <c r="J428" s="276">
        <v>25</v>
      </c>
      <c r="K428" s="214"/>
      <c r="L428" s="185">
        <v>12</v>
      </c>
      <c r="M428" s="186">
        <v>1</v>
      </c>
      <c r="N428" s="19">
        <v>18</v>
      </c>
      <c r="O428" s="154">
        <v>7</v>
      </c>
      <c r="P428" s="93"/>
      <c r="Q428" s="9"/>
      <c r="R428" s="101">
        <v>10</v>
      </c>
      <c r="S428" s="9"/>
      <c r="T428" s="93">
        <v>11</v>
      </c>
      <c r="U428" s="9">
        <v>1</v>
      </c>
      <c r="V428" s="93">
        <v>6</v>
      </c>
      <c r="W428" s="9"/>
      <c r="X428" s="239">
        <v>39</v>
      </c>
      <c r="Y428" s="240">
        <v>11.9</v>
      </c>
      <c r="Z428" s="100">
        <v>4</v>
      </c>
      <c r="AA428" s="117">
        <v>16</v>
      </c>
      <c r="AB428" s="267">
        <v>10</v>
      </c>
    </row>
    <row r="429" spans="1:28" ht="15.95" hidden="1" customHeight="1" outlineLevel="1" thickBot="1" x14ac:dyDescent="0.3">
      <c r="A429" s="395"/>
      <c r="B429" s="398"/>
      <c r="C429" s="363"/>
      <c r="D429" s="354"/>
      <c r="E429" s="31" t="s">
        <v>16</v>
      </c>
      <c r="F429" s="132"/>
      <c r="G429" s="321"/>
      <c r="H429" s="321"/>
      <c r="I429" s="321"/>
      <c r="J429" s="276">
        <v>90</v>
      </c>
      <c r="K429" s="214"/>
      <c r="L429" s="174">
        <v>48</v>
      </c>
      <c r="M429" s="177">
        <v>1</v>
      </c>
      <c r="N429" s="46">
        <v>73</v>
      </c>
      <c r="O429" s="155">
        <v>17</v>
      </c>
      <c r="P429" s="56"/>
      <c r="Q429" s="55"/>
      <c r="R429" s="57">
        <v>26</v>
      </c>
      <c r="S429" s="55">
        <v>7</v>
      </c>
      <c r="T429" s="56">
        <v>31</v>
      </c>
      <c r="U429" s="55">
        <v>8</v>
      </c>
      <c r="V429" s="56">
        <v>12</v>
      </c>
      <c r="W429" s="55"/>
      <c r="X429" s="241">
        <v>36</v>
      </c>
      <c r="Y429" s="242">
        <v>13.8</v>
      </c>
      <c r="Z429" s="59">
        <v>25</v>
      </c>
      <c r="AA429" s="118">
        <v>190</v>
      </c>
      <c r="AB429" s="264">
        <v>90</v>
      </c>
    </row>
    <row r="430" spans="1:28" ht="18" hidden="1" customHeight="1" outlineLevel="1" thickBot="1" x14ac:dyDescent="0.3">
      <c r="A430" s="395"/>
      <c r="B430" s="398"/>
      <c r="C430" s="364"/>
      <c r="D430" s="355"/>
      <c r="E430" s="13" t="s">
        <v>17</v>
      </c>
      <c r="F430" s="132">
        <f>SUM(G430:I430)</f>
        <v>0</v>
      </c>
      <c r="G430" s="322">
        <f>G428+G429</f>
        <v>0</v>
      </c>
      <c r="H430" s="322">
        <f>H428+H429</f>
        <v>0</v>
      </c>
      <c r="I430" s="322">
        <f>I428+I429</f>
        <v>0</v>
      </c>
      <c r="J430" s="13">
        <f>IF(SUM(J428:J429)=SUM(N430:O430),SUM(J428:J429))</f>
        <v>115</v>
      </c>
      <c r="K430" s="13">
        <v>0</v>
      </c>
      <c r="L430" s="13">
        <f t="shared" ref="L430:W430" si="141">SUM(L428:L429)</f>
        <v>60</v>
      </c>
      <c r="M430" s="13">
        <f t="shared" si="141"/>
        <v>2</v>
      </c>
      <c r="N430" s="13">
        <f t="shared" si="141"/>
        <v>91</v>
      </c>
      <c r="O430" s="13">
        <f t="shared" si="141"/>
        <v>24</v>
      </c>
      <c r="P430" s="13">
        <f t="shared" si="141"/>
        <v>0</v>
      </c>
      <c r="Q430" s="13">
        <f t="shared" si="141"/>
        <v>0</v>
      </c>
      <c r="R430" s="13">
        <f t="shared" si="141"/>
        <v>36</v>
      </c>
      <c r="S430" s="13">
        <f t="shared" si="141"/>
        <v>7</v>
      </c>
      <c r="T430" s="13">
        <f t="shared" si="141"/>
        <v>42</v>
      </c>
      <c r="U430" s="13">
        <f t="shared" si="141"/>
        <v>9</v>
      </c>
      <c r="V430" s="13">
        <f t="shared" si="141"/>
        <v>18</v>
      </c>
      <c r="W430" s="13">
        <f t="shared" si="141"/>
        <v>0</v>
      </c>
      <c r="X430" s="229" t="s">
        <v>162</v>
      </c>
      <c r="Y430" s="224" t="s">
        <v>162</v>
      </c>
      <c r="Z430" s="13" t="s">
        <v>162</v>
      </c>
      <c r="AA430" s="16" t="s">
        <v>162</v>
      </c>
      <c r="AB430" s="253" t="s">
        <v>162</v>
      </c>
    </row>
    <row r="431" spans="1:28" ht="18" hidden="1" customHeight="1" outlineLevel="1" thickBot="1" x14ac:dyDescent="0.3">
      <c r="A431" s="395"/>
      <c r="B431" s="398"/>
      <c r="C431" s="385">
        <v>122</v>
      </c>
      <c r="D431" s="350" t="s">
        <v>190</v>
      </c>
      <c r="E431" s="8" t="s">
        <v>15</v>
      </c>
      <c r="F431" s="132"/>
      <c r="G431" s="329"/>
      <c r="H431" s="329"/>
      <c r="I431" s="329"/>
      <c r="J431" s="276"/>
      <c r="K431" s="214"/>
      <c r="L431" s="185"/>
      <c r="M431" s="186"/>
      <c r="N431" s="19"/>
      <c r="O431" s="154"/>
      <c r="P431" s="93"/>
      <c r="Q431" s="9"/>
      <c r="R431" s="101"/>
      <c r="S431" s="9"/>
      <c r="T431" s="93"/>
      <c r="U431" s="9"/>
      <c r="V431" s="93"/>
      <c r="W431" s="9"/>
      <c r="X431" s="239"/>
      <c r="Y431" s="240"/>
      <c r="Z431" s="100"/>
      <c r="AA431" s="117"/>
      <c r="AB431" s="267"/>
    </row>
    <row r="432" spans="1:28" ht="18" hidden="1" customHeight="1" outlineLevel="1" thickBot="1" x14ac:dyDescent="0.3">
      <c r="A432" s="395"/>
      <c r="B432" s="398"/>
      <c r="C432" s="363"/>
      <c r="D432" s="351"/>
      <c r="E432" s="11" t="s">
        <v>16</v>
      </c>
      <c r="F432" s="132"/>
      <c r="G432" s="321"/>
      <c r="H432" s="321"/>
      <c r="I432" s="321"/>
      <c r="J432" s="276">
        <v>25</v>
      </c>
      <c r="K432" s="214"/>
      <c r="L432" s="174">
        <v>25</v>
      </c>
      <c r="M432" s="177"/>
      <c r="N432" s="46">
        <v>21</v>
      </c>
      <c r="O432" s="155">
        <v>4</v>
      </c>
      <c r="P432" s="56"/>
      <c r="Q432" s="55"/>
      <c r="R432" s="57">
        <v>24</v>
      </c>
      <c r="S432" s="55">
        <v>4</v>
      </c>
      <c r="T432" s="56">
        <v>24</v>
      </c>
      <c r="U432" s="55">
        <v>1</v>
      </c>
      <c r="V432" s="56">
        <v>19</v>
      </c>
      <c r="W432" s="55">
        <v>3</v>
      </c>
      <c r="X432" s="241">
        <v>35</v>
      </c>
      <c r="Y432" s="242">
        <v>16</v>
      </c>
      <c r="Z432" s="59">
        <v>20</v>
      </c>
      <c r="AA432" s="120">
        <v>160</v>
      </c>
      <c r="AB432" s="264">
        <v>103</v>
      </c>
    </row>
    <row r="433" spans="1:28" ht="18" hidden="1" customHeight="1" outlineLevel="1" thickBot="1" x14ac:dyDescent="0.3">
      <c r="A433" s="395"/>
      <c r="B433" s="398"/>
      <c r="C433" s="364"/>
      <c r="D433" s="352"/>
      <c r="E433" s="13" t="s">
        <v>17</v>
      </c>
      <c r="F433" s="132">
        <f>SUM(G433:I433)</f>
        <v>0</v>
      </c>
      <c r="G433" s="322">
        <f>G431+G432</f>
        <v>0</v>
      </c>
      <c r="H433" s="322">
        <f>H431+H432</f>
        <v>0</v>
      </c>
      <c r="I433" s="322">
        <f>I431+I432</f>
        <v>0</v>
      </c>
      <c r="J433" s="13">
        <f>IF(SUM(J431:J432)=SUM(N433:O433),SUM(J431:J432))</f>
        <v>25</v>
      </c>
      <c r="K433" s="13">
        <v>0</v>
      </c>
      <c r="L433" s="13">
        <f t="shared" ref="L433:W433" si="142">SUM(L431:L432)</f>
        <v>25</v>
      </c>
      <c r="M433" s="13">
        <f t="shared" si="142"/>
        <v>0</v>
      </c>
      <c r="N433" s="13">
        <f t="shared" si="142"/>
        <v>21</v>
      </c>
      <c r="O433" s="13">
        <f t="shared" si="142"/>
        <v>4</v>
      </c>
      <c r="P433" s="13">
        <f t="shared" si="142"/>
        <v>0</v>
      </c>
      <c r="Q433" s="13">
        <f t="shared" si="142"/>
        <v>0</v>
      </c>
      <c r="R433" s="13">
        <f t="shared" si="142"/>
        <v>24</v>
      </c>
      <c r="S433" s="13">
        <f t="shared" si="142"/>
        <v>4</v>
      </c>
      <c r="T433" s="13">
        <f t="shared" si="142"/>
        <v>24</v>
      </c>
      <c r="U433" s="13">
        <f t="shared" si="142"/>
        <v>1</v>
      </c>
      <c r="V433" s="13">
        <f t="shared" si="142"/>
        <v>19</v>
      </c>
      <c r="W433" s="13">
        <f t="shared" si="142"/>
        <v>3</v>
      </c>
      <c r="X433" s="229" t="s">
        <v>162</v>
      </c>
      <c r="Y433" s="224" t="s">
        <v>162</v>
      </c>
      <c r="Z433" s="13" t="s">
        <v>162</v>
      </c>
      <c r="AA433" s="16" t="s">
        <v>162</v>
      </c>
      <c r="AB433" s="253" t="s">
        <v>162</v>
      </c>
    </row>
    <row r="434" spans="1:28" ht="15.95" hidden="1" customHeight="1" outlineLevel="1" thickBot="1" x14ac:dyDescent="0.3">
      <c r="A434" s="395"/>
      <c r="B434" s="398"/>
      <c r="C434" s="385">
        <v>123</v>
      </c>
      <c r="D434" s="353" t="s">
        <v>122</v>
      </c>
      <c r="E434" s="63" t="s">
        <v>15</v>
      </c>
      <c r="F434" s="132"/>
      <c r="G434" s="329"/>
      <c r="H434" s="329"/>
      <c r="I434" s="329"/>
      <c r="J434" s="276"/>
      <c r="K434" s="214"/>
      <c r="L434" s="185"/>
      <c r="M434" s="186"/>
      <c r="N434" s="19"/>
      <c r="O434" s="154"/>
      <c r="P434" s="93"/>
      <c r="Q434" s="9"/>
      <c r="R434" s="101"/>
      <c r="S434" s="9"/>
      <c r="T434" s="93"/>
      <c r="U434" s="9"/>
      <c r="V434" s="93"/>
      <c r="W434" s="9"/>
      <c r="X434" s="239"/>
      <c r="Y434" s="240"/>
      <c r="Z434" s="100"/>
      <c r="AA434" s="117"/>
      <c r="AB434" s="267"/>
    </row>
    <row r="435" spans="1:28" ht="15.95" hidden="1" customHeight="1" outlineLevel="1" thickBot="1" x14ac:dyDescent="0.3">
      <c r="A435" s="395"/>
      <c r="B435" s="398"/>
      <c r="C435" s="363"/>
      <c r="D435" s="354"/>
      <c r="E435" s="31" t="s">
        <v>16</v>
      </c>
      <c r="F435" s="132"/>
      <c r="G435" s="321"/>
      <c r="H435" s="321"/>
      <c r="I435" s="321"/>
      <c r="J435" s="276">
        <v>10</v>
      </c>
      <c r="K435" s="214">
        <v>10</v>
      </c>
      <c r="L435" s="174"/>
      <c r="M435" s="177"/>
      <c r="N435" s="46">
        <v>8</v>
      </c>
      <c r="O435" s="155">
        <v>2</v>
      </c>
      <c r="P435" s="56"/>
      <c r="Q435" s="55"/>
      <c r="R435" s="57">
        <v>3</v>
      </c>
      <c r="S435" s="55"/>
      <c r="T435" s="56">
        <v>9</v>
      </c>
      <c r="U435" s="55">
        <v>2</v>
      </c>
      <c r="V435" s="56">
        <v>2</v>
      </c>
      <c r="W435" s="55"/>
      <c r="X435" s="241">
        <v>35.6</v>
      </c>
      <c r="Y435" s="242">
        <v>17.2</v>
      </c>
      <c r="Z435" s="59">
        <v>50</v>
      </c>
      <c r="AA435" s="118">
        <v>75</v>
      </c>
      <c r="AB435" s="264">
        <v>52.5</v>
      </c>
    </row>
    <row r="436" spans="1:28" ht="15.95" hidden="1" customHeight="1" outlineLevel="1" thickBot="1" x14ac:dyDescent="0.3">
      <c r="A436" s="395"/>
      <c r="B436" s="398"/>
      <c r="C436" s="364"/>
      <c r="D436" s="355"/>
      <c r="E436" s="13" t="s">
        <v>17</v>
      </c>
      <c r="F436" s="132">
        <f>SUM(G436:I436)</f>
        <v>0</v>
      </c>
      <c r="G436" s="322">
        <f>G434+G435</f>
        <v>0</v>
      </c>
      <c r="H436" s="322">
        <f>H434+H435</f>
        <v>0</v>
      </c>
      <c r="I436" s="322">
        <f>I434+I435</f>
        <v>0</v>
      </c>
      <c r="J436" s="13">
        <f>IF(SUM(J434:J435)=SUM(N436:O436),SUM(J434:J435))</f>
        <v>10</v>
      </c>
      <c r="K436" s="13">
        <v>10</v>
      </c>
      <c r="L436" s="13">
        <f t="shared" ref="L436:W436" si="143">SUM(L434:L435)</f>
        <v>0</v>
      </c>
      <c r="M436" s="13">
        <f t="shared" si="143"/>
        <v>0</v>
      </c>
      <c r="N436" s="13">
        <f t="shared" si="143"/>
        <v>8</v>
      </c>
      <c r="O436" s="13">
        <f t="shared" si="143"/>
        <v>2</v>
      </c>
      <c r="P436" s="13">
        <f t="shared" si="143"/>
        <v>0</v>
      </c>
      <c r="Q436" s="13">
        <f t="shared" si="143"/>
        <v>0</v>
      </c>
      <c r="R436" s="13">
        <f t="shared" si="143"/>
        <v>3</v>
      </c>
      <c r="S436" s="13">
        <f t="shared" si="143"/>
        <v>0</v>
      </c>
      <c r="T436" s="13">
        <f t="shared" si="143"/>
        <v>9</v>
      </c>
      <c r="U436" s="13">
        <f t="shared" si="143"/>
        <v>2</v>
      </c>
      <c r="V436" s="13">
        <f t="shared" si="143"/>
        <v>2</v>
      </c>
      <c r="W436" s="13">
        <f t="shared" si="143"/>
        <v>0</v>
      </c>
      <c r="X436" s="229" t="s">
        <v>162</v>
      </c>
      <c r="Y436" s="224" t="s">
        <v>162</v>
      </c>
      <c r="Z436" s="13" t="s">
        <v>162</v>
      </c>
      <c r="AA436" s="16" t="s">
        <v>162</v>
      </c>
      <c r="AB436" s="253" t="s">
        <v>162</v>
      </c>
    </row>
    <row r="437" spans="1:28" ht="15.95" hidden="1" customHeight="1" outlineLevel="1" thickBot="1" x14ac:dyDescent="0.3">
      <c r="A437" s="395"/>
      <c r="B437" s="398"/>
      <c r="C437" s="385">
        <v>124</v>
      </c>
      <c r="D437" s="353" t="s">
        <v>261</v>
      </c>
      <c r="E437" s="63" t="s">
        <v>15</v>
      </c>
      <c r="F437" s="132"/>
      <c r="G437" s="329"/>
      <c r="H437" s="329"/>
      <c r="I437" s="329"/>
      <c r="J437" s="276"/>
      <c r="K437" s="214"/>
      <c r="L437" s="185"/>
      <c r="M437" s="186"/>
      <c r="N437" s="19"/>
      <c r="O437" s="154"/>
      <c r="P437" s="93"/>
      <c r="Q437" s="9"/>
      <c r="R437" s="101"/>
      <c r="S437" s="9"/>
      <c r="T437" s="93"/>
      <c r="U437" s="9"/>
      <c r="V437" s="93"/>
      <c r="W437" s="9"/>
      <c r="X437" s="239"/>
      <c r="Y437" s="240"/>
      <c r="Z437" s="100"/>
      <c r="AA437" s="117"/>
      <c r="AB437" s="267"/>
    </row>
    <row r="438" spans="1:28" ht="15.95" hidden="1" customHeight="1" outlineLevel="1" thickBot="1" x14ac:dyDescent="0.3">
      <c r="A438" s="395"/>
      <c r="B438" s="398"/>
      <c r="C438" s="363"/>
      <c r="D438" s="354"/>
      <c r="E438" s="69" t="s">
        <v>16</v>
      </c>
      <c r="F438" s="132"/>
      <c r="G438" s="321"/>
      <c r="H438" s="321"/>
      <c r="I438" s="321"/>
      <c r="J438" s="276">
        <v>25</v>
      </c>
      <c r="K438" s="214">
        <v>25</v>
      </c>
      <c r="L438" s="174"/>
      <c r="M438" s="177"/>
      <c r="N438" s="46">
        <v>23</v>
      </c>
      <c r="O438" s="155">
        <v>2</v>
      </c>
      <c r="P438" s="56"/>
      <c r="Q438" s="55"/>
      <c r="R438" s="57">
        <v>10</v>
      </c>
      <c r="S438" s="55">
        <v>3</v>
      </c>
      <c r="T438" s="56">
        <v>20</v>
      </c>
      <c r="U438" s="55"/>
      <c r="V438" s="56">
        <v>4</v>
      </c>
      <c r="W438" s="55"/>
      <c r="X438" s="241">
        <v>32</v>
      </c>
      <c r="Y438" s="242">
        <v>7.9</v>
      </c>
      <c r="Z438" s="59">
        <v>30</v>
      </c>
      <c r="AA438" s="118">
        <v>130</v>
      </c>
      <c r="AB438" s="264">
        <v>82</v>
      </c>
    </row>
    <row r="439" spans="1:28" ht="15.95" hidden="1" customHeight="1" outlineLevel="1" thickBot="1" x14ac:dyDescent="0.3">
      <c r="A439" s="395"/>
      <c r="B439" s="398"/>
      <c r="C439" s="364"/>
      <c r="D439" s="354"/>
      <c r="E439" s="13" t="s">
        <v>17</v>
      </c>
      <c r="F439" s="132">
        <f>SUM(G439:I439)</f>
        <v>0</v>
      </c>
      <c r="G439" s="322">
        <f>G437+G438</f>
        <v>0</v>
      </c>
      <c r="H439" s="322">
        <f>H437+H438</f>
        <v>0</v>
      </c>
      <c r="I439" s="322">
        <f>I437+I438</f>
        <v>0</v>
      </c>
      <c r="J439" s="13">
        <f>IF(SUM(J437:J438)=SUM(N439:O439),SUM(J437:J438))</f>
        <v>25</v>
      </c>
      <c r="K439" s="13">
        <v>25</v>
      </c>
      <c r="L439" s="13">
        <f t="shared" ref="L439:W439" si="144">SUM(L437:L438)</f>
        <v>0</v>
      </c>
      <c r="M439" s="13">
        <f t="shared" si="144"/>
        <v>0</v>
      </c>
      <c r="N439" s="13">
        <f t="shared" si="144"/>
        <v>23</v>
      </c>
      <c r="O439" s="13">
        <f t="shared" si="144"/>
        <v>2</v>
      </c>
      <c r="P439" s="13">
        <f t="shared" si="144"/>
        <v>0</v>
      </c>
      <c r="Q439" s="13">
        <f t="shared" si="144"/>
        <v>0</v>
      </c>
      <c r="R439" s="13">
        <f t="shared" si="144"/>
        <v>10</v>
      </c>
      <c r="S439" s="13">
        <f t="shared" si="144"/>
        <v>3</v>
      </c>
      <c r="T439" s="13">
        <f t="shared" si="144"/>
        <v>20</v>
      </c>
      <c r="U439" s="13">
        <f t="shared" si="144"/>
        <v>0</v>
      </c>
      <c r="V439" s="13">
        <f t="shared" si="144"/>
        <v>4</v>
      </c>
      <c r="W439" s="13">
        <f t="shared" si="144"/>
        <v>0</v>
      </c>
      <c r="X439" s="229" t="s">
        <v>162</v>
      </c>
      <c r="Y439" s="224" t="s">
        <v>162</v>
      </c>
      <c r="Z439" s="13" t="s">
        <v>162</v>
      </c>
      <c r="AA439" s="16" t="s">
        <v>162</v>
      </c>
      <c r="AB439" s="253" t="s">
        <v>162</v>
      </c>
    </row>
    <row r="440" spans="1:28" ht="15.95" customHeight="1" collapsed="1" thickBot="1" x14ac:dyDescent="0.3">
      <c r="A440" s="395"/>
      <c r="B440" s="405"/>
      <c r="C440" s="356" t="s">
        <v>146</v>
      </c>
      <c r="D440" s="369"/>
      <c r="E440" s="73" t="s">
        <v>15</v>
      </c>
      <c r="F440" s="132">
        <f>SUM(G440:I440)</f>
        <v>0</v>
      </c>
      <c r="G440" s="337">
        <f t="shared" ref="G440:I441" si="145">G437+G434+G431+G428</f>
        <v>0</v>
      </c>
      <c r="H440" s="337">
        <f t="shared" si="145"/>
        <v>0</v>
      </c>
      <c r="I440" s="337">
        <f t="shared" si="145"/>
        <v>0</v>
      </c>
      <c r="J440" s="276">
        <v>25</v>
      </c>
      <c r="K440" s="281">
        <v>0</v>
      </c>
      <c r="L440" s="187">
        <v>12</v>
      </c>
      <c r="M440" s="187">
        <v>1</v>
      </c>
      <c r="N440" s="144">
        <v>18</v>
      </c>
      <c r="O440" s="204">
        <v>7</v>
      </c>
      <c r="P440" s="201">
        <v>0</v>
      </c>
      <c r="Q440" s="201">
        <v>0</v>
      </c>
      <c r="R440" s="121">
        <v>10</v>
      </c>
      <c r="S440" s="201">
        <v>0</v>
      </c>
      <c r="T440" s="201">
        <v>11</v>
      </c>
      <c r="U440" s="201">
        <v>1</v>
      </c>
      <c r="V440" s="201">
        <v>6</v>
      </c>
      <c r="W440" s="201">
        <v>0</v>
      </c>
      <c r="X440" s="238">
        <v>39</v>
      </c>
      <c r="Y440" s="238">
        <v>11.9</v>
      </c>
      <c r="Z440" s="153">
        <v>4</v>
      </c>
      <c r="AA440" s="153">
        <v>16</v>
      </c>
      <c r="AB440" s="216">
        <v>10</v>
      </c>
    </row>
    <row r="441" spans="1:28" ht="15.75" customHeight="1" thickBot="1" x14ac:dyDescent="0.3">
      <c r="A441" s="395"/>
      <c r="B441" s="405"/>
      <c r="C441" s="358"/>
      <c r="D441" s="359"/>
      <c r="E441" s="43" t="s">
        <v>16</v>
      </c>
      <c r="F441" s="132">
        <f>SUM(G441:I441)</f>
        <v>0</v>
      </c>
      <c r="G441" s="337">
        <f t="shared" si="145"/>
        <v>0</v>
      </c>
      <c r="H441" s="337">
        <f t="shared" si="145"/>
        <v>0</v>
      </c>
      <c r="I441" s="337">
        <f t="shared" si="145"/>
        <v>0</v>
      </c>
      <c r="J441" s="276">
        <v>150</v>
      </c>
      <c r="K441" s="281">
        <v>35</v>
      </c>
      <c r="L441" s="213">
        <v>73</v>
      </c>
      <c r="M441" s="213">
        <v>1</v>
      </c>
      <c r="N441" s="201">
        <v>125</v>
      </c>
      <c r="O441" s="201">
        <v>25</v>
      </c>
      <c r="P441" s="201">
        <v>0</v>
      </c>
      <c r="Q441" s="201">
        <v>0</v>
      </c>
      <c r="R441" s="121">
        <v>63</v>
      </c>
      <c r="S441" s="201">
        <v>14</v>
      </c>
      <c r="T441" s="201">
        <v>84</v>
      </c>
      <c r="U441" s="201">
        <v>11</v>
      </c>
      <c r="V441" s="201">
        <v>37</v>
      </c>
      <c r="W441" s="201">
        <v>3</v>
      </c>
      <c r="X441" s="238">
        <v>34.65</v>
      </c>
      <c r="Y441" s="238">
        <v>13.725000000000001</v>
      </c>
      <c r="Z441" s="153">
        <v>31.25</v>
      </c>
      <c r="AA441" s="153">
        <v>138.75</v>
      </c>
      <c r="AB441" s="216">
        <v>81.875</v>
      </c>
    </row>
    <row r="442" spans="1:28" ht="18" customHeight="1" thickBot="1" x14ac:dyDescent="0.3">
      <c r="A442" s="396"/>
      <c r="B442" s="408"/>
      <c r="C442" s="360"/>
      <c r="D442" s="361"/>
      <c r="E442" s="108" t="s">
        <v>17</v>
      </c>
      <c r="F442" s="108">
        <f>SUM(G442:I442)</f>
        <v>0</v>
      </c>
      <c r="G442" s="108">
        <f>G440+G441</f>
        <v>0</v>
      </c>
      <c r="H442" s="108">
        <f>H440+H441</f>
        <v>0</v>
      </c>
      <c r="I442" s="108">
        <f>I440+I441</f>
        <v>0</v>
      </c>
      <c r="J442" s="108">
        <v>175</v>
      </c>
      <c r="K442" s="112">
        <v>35</v>
      </c>
      <c r="L442" s="130">
        <v>85</v>
      </c>
      <c r="M442" s="130">
        <v>2</v>
      </c>
      <c r="N442" s="130">
        <v>143</v>
      </c>
      <c r="O442" s="130">
        <v>32</v>
      </c>
      <c r="P442" s="130">
        <v>0</v>
      </c>
      <c r="Q442" s="130">
        <v>0</v>
      </c>
      <c r="R442" s="130">
        <v>73</v>
      </c>
      <c r="S442" s="130">
        <v>14</v>
      </c>
      <c r="T442" s="130">
        <v>95</v>
      </c>
      <c r="U442" s="130">
        <v>12</v>
      </c>
      <c r="V442" s="130">
        <v>43</v>
      </c>
      <c r="W442" s="130">
        <v>3</v>
      </c>
      <c r="X442" s="136" t="s">
        <v>163</v>
      </c>
      <c r="Y442" s="136" t="s">
        <v>163</v>
      </c>
      <c r="Z442" s="109" t="s">
        <v>163</v>
      </c>
      <c r="AA442" s="110" t="s">
        <v>163</v>
      </c>
      <c r="AB442" s="252" t="s">
        <v>163</v>
      </c>
    </row>
    <row r="443" spans="1:28" ht="15.95" hidden="1" customHeight="1" outlineLevel="1" thickBot="1" x14ac:dyDescent="0.3">
      <c r="A443" s="394">
        <v>18</v>
      </c>
      <c r="B443" s="397" t="s">
        <v>96</v>
      </c>
      <c r="C443" s="362">
        <v>125</v>
      </c>
      <c r="D443" s="384" t="s">
        <v>97</v>
      </c>
      <c r="E443" s="73" t="s">
        <v>15</v>
      </c>
      <c r="F443" s="132"/>
      <c r="G443" s="329">
        <v>8</v>
      </c>
      <c r="H443" s="329"/>
      <c r="I443" s="329"/>
      <c r="J443" s="276">
        <v>43</v>
      </c>
      <c r="K443" s="214"/>
      <c r="L443" s="185">
        <v>10</v>
      </c>
      <c r="M443" s="186">
        <v>2</v>
      </c>
      <c r="N443" s="19">
        <v>35</v>
      </c>
      <c r="O443" s="154">
        <v>8</v>
      </c>
      <c r="P443" s="93">
        <v>0</v>
      </c>
      <c r="Q443" s="9">
        <v>0</v>
      </c>
      <c r="R443" s="101">
        <v>18</v>
      </c>
      <c r="S443" s="9">
        <v>6</v>
      </c>
      <c r="T443" s="93">
        <v>32</v>
      </c>
      <c r="U443" s="9">
        <v>6</v>
      </c>
      <c r="V443" s="93">
        <v>13</v>
      </c>
      <c r="W443" s="9"/>
      <c r="X443" s="239">
        <v>39.9</v>
      </c>
      <c r="Y443" s="240">
        <v>17.5</v>
      </c>
      <c r="Z443" s="100">
        <v>5</v>
      </c>
      <c r="AA443" s="117">
        <v>14</v>
      </c>
      <c r="AB443" s="267">
        <v>11.4</v>
      </c>
    </row>
    <row r="444" spans="1:28" ht="15.95" hidden="1" customHeight="1" outlineLevel="1" thickBot="1" x14ac:dyDescent="0.3">
      <c r="A444" s="395"/>
      <c r="B444" s="398"/>
      <c r="C444" s="363"/>
      <c r="D444" s="354"/>
      <c r="E444" s="31" t="s">
        <v>16</v>
      </c>
      <c r="F444" s="132"/>
      <c r="G444" s="321">
        <v>10</v>
      </c>
      <c r="H444" s="321"/>
      <c r="I444" s="321"/>
      <c r="J444" s="276">
        <v>179</v>
      </c>
      <c r="K444" s="214"/>
      <c r="L444" s="174">
        <v>118</v>
      </c>
      <c r="M444" s="177">
        <v>3</v>
      </c>
      <c r="N444" s="46">
        <v>155</v>
      </c>
      <c r="O444" s="155">
        <v>24</v>
      </c>
      <c r="P444" s="56"/>
      <c r="Q444" s="55"/>
      <c r="R444" s="57">
        <v>36</v>
      </c>
      <c r="S444" s="55">
        <v>19</v>
      </c>
      <c r="T444" s="56">
        <v>127</v>
      </c>
      <c r="U444" s="55">
        <v>22</v>
      </c>
      <c r="V444" s="56">
        <v>17</v>
      </c>
      <c r="W444" s="55"/>
      <c r="X444" s="241">
        <v>39.1</v>
      </c>
      <c r="Y444" s="242">
        <v>17.8</v>
      </c>
      <c r="Z444" s="59">
        <v>10</v>
      </c>
      <c r="AA444" s="118">
        <v>150</v>
      </c>
      <c r="AB444" s="264">
        <v>90.6</v>
      </c>
    </row>
    <row r="445" spans="1:28" ht="19.5" hidden="1" customHeight="1" outlineLevel="1" thickBot="1" x14ac:dyDescent="0.3">
      <c r="A445" s="395"/>
      <c r="B445" s="398"/>
      <c r="C445" s="364"/>
      <c r="D445" s="355"/>
      <c r="E445" s="13" t="s">
        <v>17</v>
      </c>
      <c r="F445" s="132">
        <f>SUM(G445:I445)</f>
        <v>18</v>
      </c>
      <c r="G445" s="322">
        <f>G443+G444</f>
        <v>18</v>
      </c>
      <c r="H445" s="322">
        <f>H443+H444</f>
        <v>0</v>
      </c>
      <c r="I445" s="322">
        <f>I443+I444</f>
        <v>0</v>
      </c>
      <c r="J445" s="13">
        <f>IF(SUM(J443:J444)=SUM(N445:O445),SUM(J443:J444))</f>
        <v>222</v>
      </c>
      <c r="K445" s="13">
        <v>0</v>
      </c>
      <c r="L445" s="13">
        <f t="shared" ref="L445:W445" si="146">SUM(L443:L444)</f>
        <v>128</v>
      </c>
      <c r="M445" s="13">
        <f t="shared" si="146"/>
        <v>5</v>
      </c>
      <c r="N445" s="13">
        <f t="shared" si="146"/>
        <v>190</v>
      </c>
      <c r="O445" s="13">
        <f t="shared" si="146"/>
        <v>32</v>
      </c>
      <c r="P445" s="13">
        <f t="shared" si="146"/>
        <v>0</v>
      </c>
      <c r="Q445" s="13">
        <f t="shared" si="146"/>
        <v>0</v>
      </c>
      <c r="R445" s="13">
        <f t="shared" si="146"/>
        <v>54</v>
      </c>
      <c r="S445" s="13">
        <f t="shared" si="146"/>
        <v>25</v>
      </c>
      <c r="T445" s="13">
        <f t="shared" si="146"/>
        <v>159</v>
      </c>
      <c r="U445" s="13">
        <f t="shared" si="146"/>
        <v>28</v>
      </c>
      <c r="V445" s="13">
        <f t="shared" si="146"/>
        <v>30</v>
      </c>
      <c r="W445" s="13">
        <f t="shared" si="146"/>
        <v>0</v>
      </c>
      <c r="X445" s="229" t="s">
        <v>162</v>
      </c>
      <c r="Y445" s="224" t="s">
        <v>162</v>
      </c>
      <c r="Z445" s="13" t="s">
        <v>162</v>
      </c>
      <c r="AA445" s="16" t="s">
        <v>162</v>
      </c>
      <c r="AB445" s="253" t="s">
        <v>162</v>
      </c>
    </row>
    <row r="446" spans="1:28" ht="15.95" hidden="1" customHeight="1" outlineLevel="1" thickBot="1" x14ac:dyDescent="0.3">
      <c r="A446" s="395"/>
      <c r="B446" s="398"/>
      <c r="C446" s="362">
        <v>126</v>
      </c>
      <c r="D446" s="353" t="s">
        <v>265</v>
      </c>
      <c r="E446" s="63" t="s">
        <v>15</v>
      </c>
      <c r="F446" s="132"/>
      <c r="G446" s="329"/>
      <c r="H446" s="329"/>
      <c r="I446" s="329"/>
      <c r="J446" s="276"/>
      <c r="K446" s="214"/>
      <c r="L446" s="185"/>
      <c r="M446" s="186"/>
      <c r="N446" s="19"/>
      <c r="O446" s="154"/>
      <c r="P446" s="93"/>
      <c r="Q446" s="9"/>
      <c r="R446" s="101"/>
      <c r="S446" s="9"/>
      <c r="T446" s="93"/>
      <c r="U446" s="9"/>
      <c r="V446" s="93"/>
      <c r="W446" s="9"/>
      <c r="X446" s="239"/>
      <c r="Y446" s="240"/>
      <c r="Z446" s="100"/>
      <c r="AA446" s="117"/>
      <c r="AB446" s="267"/>
    </row>
    <row r="447" spans="1:28" ht="15.95" hidden="1" customHeight="1" outlineLevel="1" thickBot="1" x14ac:dyDescent="0.3">
      <c r="A447" s="395"/>
      <c r="B447" s="398"/>
      <c r="C447" s="363"/>
      <c r="D447" s="354"/>
      <c r="E447" s="31" t="s">
        <v>16</v>
      </c>
      <c r="F447" s="132"/>
      <c r="G447" s="321"/>
      <c r="H447" s="321"/>
      <c r="I447" s="321"/>
      <c r="J447" s="276">
        <v>60</v>
      </c>
      <c r="K447" s="214"/>
      <c r="L447" s="174"/>
      <c r="M447" s="177">
        <v>3</v>
      </c>
      <c r="N447" s="46">
        <v>43</v>
      </c>
      <c r="O447" s="155">
        <v>17</v>
      </c>
      <c r="P447" s="56"/>
      <c r="Q447" s="55"/>
      <c r="R447" s="57">
        <v>15</v>
      </c>
      <c r="S447" s="55">
        <v>3</v>
      </c>
      <c r="T447" s="56">
        <v>43</v>
      </c>
      <c r="U447" s="55">
        <v>14</v>
      </c>
      <c r="V447" s="56">
        <v>8</v>
      </c>
      <c r="W447" s="55">
        <v>2</v>
      </c>
      <c r="X447" s="241">
        <v>36.799999999999997</v>
      </c>
      <c r="Y447" s="242">
        <v>14.3</v>
      </c>
      <c r="Z447" s="59">
        <v>25</v>
      </c>
      <c r="AA447" s="120">
        <v>220</v>
      </c>
      <c r="AB447" s="264">
        <v>106.2</v>
      </c>
    </row>
    <row r="448" spans="1:28" ht="15.95" hidden="1" customHeight="1" outlineLevel="1" thickBot="1" x14ac:dyDescent="0.3">
      <c r="A448" s="395"/>
      <c r="B448" s="398"/>
      <c r="C448" s="364"/>
      <c r="D448" s="355"/>
      <c r="E448" s="13" t="s">
        <v>17</v>
      </c>
      <c r="F448" s="132">
        <f>SUM(G448:I448)</f>
        <v>0</v>
      </c>
      <c r="G448" s="322">
        <f>G446+G447</f>
        <v>0</v>
      </c>
      <c r="H448" s="322">
        <f>H446+H447</f>
        <v>0</v>
      </c>
      <c r="I448" s="322">
        <f>I446+I447</f>
        <v>0</v>
      </c>
      <c r="J448" s="13">
        <f>IF(SUM(J446:J447)=SUM(N448:O448),SUM(J446:J447))</f>
        <v>60</v>
      </c>
      <c r="K448" s="13">
        <v>0</v>
      </c>
      <c r="L448" s="13">
        <f t="shared" ref="L448:W448" si="147">SUM(L446:L447)</f>
        <v>0</v>
      </c>
      <c r="M448" s="13">
        <f t="shared" si="147"/>
        <v>3</v>
      </c>
      <c r="N448" s="13">
        <f t="shared" si="147"/>
        <v>43</v>
      </c>
      <c r="O448" s="13">
        <f t="shared" si="147"/>
        <v>17</v>
      </c>
      <c r="P448" s="13">
        <f t="shared" si="147"/>
        <v>0</v>
      </c>
      <c r="Q448" s="13">
        <f t="shared" si="147"/>
        <v>0</v>
      </c>
      <c r="R448" s="13">
        <f t="shared" si="147"/>
        <v>15</v>
      </c>
      <c r="S448" s="13">
        <f t="shared" si="147"/>
        <v>3</v>
      </c>
      <c r="T448" s="13">
        <f t="shared" si="147"/>
        <v>43</v>
      </c>
      <c r="U448" s="13">
        <f t="shared" si="147"/>
        <v>14</v>
      </c>
      <c r="V448" s="13">
        <f t="shared" si="147"/>
        <v>8</v>
      </c>
      <c r="W448" s="13">
        <f t="shared" si="147"/>
        <v>2</v>
      </c>
      <c r="X448" s="229" t="s">
        <v>162</v>
      </c>
      <c r="Y448" s="224" t="s">
        <v>162</v>
      </c>
      <c r="Z448" s="13" t="s">
        <v>162</v>
      </c>
      <c r="AA448" s="16" t="s">
        <v>162</v>
      </c>
      <c r="AB448" s="253" t="s">
        <v>162</v>
      </c>
    </row>
    <row r="449" spans="1:28" ht="15.95" hidden="1" customHeight="1" outlineLevel="1" thickBot="1" x14ac:dyDescent="0.3">
      <c r="A449" s="395"/>
      <c r="B449" s="398"/>
      <c r="C449" s="362">
        <v>127</v>
      </c>
      <c r="D449" s="353" t="s">
        <v>98</v>
      </c>
      <c r="E449" s="63" t="s">
        <v>15</v>
      </c>
      <c r="F449" s="132"/>
      <c r="G449" s="329"/>
      <c r="H449" s="329"/>
      <c r="I449" s="329"/>
      <c r="J449" s="276"/>
      <c r="K449" s="214"/>
      <c r="L449" s="185"/>
      <c r="M449" s="186"/>
      <c r="N449" s="19"/>
      <c r="O449" s="154"/>
      <c r="P449" s="93"/>
      <c r="Q449" s="9"/>
      <c r="R449" s="101"/>
      <c r="S449" s="9"/>
      <c r="T449" s="93"/>
      <c r="U449" s="9"/>
      <c r="V449" s="93"/>
      <c r="W449" s="9"/>
      <c r="X449" s="239"/>
      <c r="Y449" s="240"/>
      <c r="Z449" s="100"/>
      <c r="AA449" s="117"/>
      <c r="AB449" s="267"/>
    </row>
    <row r="450" spans="1:28" ht="15.95" hidden="1" customHeight="1" outlineLevel="1" thickBot="1" x14ac:dyDescent="0.3">
      <c r="A450" s="395"/>
      <c r="B450" s="398"/>
      <c r="C450" s="363"/>
      <c r="D450" s="354"/>
      <c r="E450" s="31" t="s">
        <v>16</v>
      </c>
      <c r="F450" s="132"/>
      <c r="G450" s="321">
        <v>6</v>
      </c>
      <c r="H450" s="321"/>
      <c r="I450" s="321"/>
      <c r="J450" s="276">
        <v>71</v>
      </c>
      <c r="K450" s="214"/>
      <c r="L450" s="174">
        <v>29</v>
      </c>
      <c r="M450" s="177"/>
      <c r="N450" s="46">
        <v>64</v>
      </c>
      <c r="O450" s="155">
        <v>7</v>
      </c>
      <c r="P450" s="56"/>
      <c r="Q450" s="55"/>
      <c r="R450" s="57">
        <v>15</v>
      </c>
      <c r="S450" s="55">
        <v>8</v>
      </c>
      <c r="T450" s="56">
        <v>27</v>
      </c>
      <c r="U450" s="55">
        <v>8</v>
      </c>
      <c r="V450" s="56">
        <v>7</v>
      </c>
      <c r="W450" s="55"/>
      <c r="X450" s="241">
        <v>34.700000000000003</v>
      </c>
      <c r="Y450" s="242">
        <v>14.5</v>
      </c>
      <c r="Z450" s="59">
        <v>20</v>
      </c>
      <c r="AA450" s="118">
        <v>225</v>
      </c>
      <c r="AB450" s="264">
        <v>95.6</v>
      </c>
    </row>
    <row r="451" spans="1:28" ht="21" hidden="1" customHeight="1" outlineLevel="1" thickBot="1" x14ac:dyDescent="0.3">
      <c r="A451" s="395"/>
      <c r="B451" s="398"/>
      <c r="C451" s="364"/>
      <c r="D451" s="354"/>
      <c r="E451" s="13" t="s">
        <v>17</v>
      </c>
      <c r="F451" s="132">
        <f>SUM(G451:I451)</f>
        <v>6</v>
      </c>
      <c r="G451" s="322">
        <f>G449+G450</f>
        <v>6</v>
      </c>
      <c r="H451" s="322">
        <f>H449+H450</f>
        <v>0</v>
      </c>
      <c r="I451" s="322">
        <f>I449+I450</f>
        <v>0</v>
      </c>
      <c r="J451" s="13">
        <f>IF(SUM(J449:J450)=SUM(N451:O451),SUM(J449:J450))</f>
        <v>71</v>
      </c>
      <c r="K451" s="13">
        <v>0</v>
      </c>
      <c r="L451" s="13">
        <f t="shared" ref="L451:W451" si="148">SUM(L449:L450)</f>
        <v>29</v>
      </c>
      <c r="M451" s="13">
        <f t="shared" si="148"/>
        <v>0</v>
      </c>
      <c r="N451" s="13">
        <f t="shared" si="148"/>
        <v>64</v>
      </c>
      <c r="O451" s="13">
        <f t="shared" si="148"/>
        <v>7</v>
      </c>
      <c r="P451" s="13">
        <f t="shared" si="148"/>
        <v>0</v>
      </c>
      <c r="Q451" s="13">
        <f t="shared" si="148"/>
        <v>0</v>
      </c>
      <c r="R451" s="13">
        <f t="shared" si="148"/>
        <v>15</v>
      </c>
      <c r="S451" s="13">
        <f t="shared" si="148"/>
        <v>8</v>
      </c>
      <c r="T451" s="13">
        <f t="shared" si="148"/>
        <v>27</v>
      </c>
      <c r="U451" s="13">
        <f t="shared" si="148"/>
        <v>8</v>
      </c>
      <c r="V451" s="13">
        <f t="shared" si="148"/>
        <v>7</v>
      </c>
      <c r="W451" s="13">
        <f t="shared" si="148"/>
        <v>0</v>
      </c>
      <c r="X451" s="229" t="s">
        <v>162</v>
      </c>
      <c r="Y451" s="224" t="s">
        <v>162</v>
      </c>
      <c r="Z451" s="13" t="s">
        <v>162</v>
      </c>
      <c r="AA451" s="16" t="s">
        <v>162</v>
      </c>
      <c r="AB451" s="253" t="s">
        <v>162</v>
      </c>
    </row>
    <row r="452" spans="1:28" ht="15.95" hidden="1" customHeight="1" outlineLevel="1" thickBot="1" x14ac:dyDescent="0.3">
      <c r="A452" s="395"/>
      <c r="B452" s="398"/>
      <c r="C452" s="362">
        <v>128</v>
      </c>
      <c r="D452" s="350" t="s">
        <v>180</v>
      </c>
      <c r="E452" s="8" t="s">
        <v>15</v>
      </c>
      <c r="F452" s="132"/>
      <c r="G452" s="329"/>
      <c r="H452" s="329"/>
      <c r="I452" s="329"/>
      <c r="J452" s="276"/>
      <c r="K452" s="214"/>
      <c r="L452" s="185"/>
      <c r="M452" s="186"/>
      <c r="N452" s="19"/>
      <c r="O452" s="154"/>
      <c r="P452" s="93"/>
      <c r="Q452" s="9"/>
      <c r="R452" s="101"/>
      <c r="S452" s="9"/>
      <c r="T452" s="93"/>
      <c r="U452" s="9"/>
      <c r="V452" s="93"/>
      <c r="W452" s="9"/>
      <c r="X452" s="239"/>
      <c r="Y452" s="240"/>
      <c r="Z452" s="100"/>
      <c r="AA452" s="117"/>
      <c r="AB452" s="267"/>
    </row>
    <row r="453" spans="1:28" ht="15.95" hidden="1" customHeight="1" outlineLevel="1" thickBot="1" x14ac:dyDescent="0.3">
      <c r="A453" s="395"/>
      <c r="B453" s="398"/>
      <c r="C453" s="363"/>
      <c r="D453" s="412"/>
      <c r="E453" s="11" t="s">
        <v>16</v>
      </c>
      <c r="F453" s="132"/>
      <c r="G453" s="321"/>
      <c r="H453" s="321"/>
      <c r="I453" s="321"/>
      <c r="J453" s="276">
        <v>35</v>
      </c>
      <c r="K453" s="214"/>
      <c r="L453" s="174"/>
      <c r="M453" s="177">
        <v>1</v>
      </c>
      <c r="N453" s="46">
        <v>35</v>
      </c>
      <c r="O453" s="155"/>
      <c r="P453" s="56"/>
      <c r="Q453" s="55"/>
      <c r="R453" s="57">
        <v>11</v>
      </c>
      <c r="S453" s="55">
        <v>5</v>
      </c>
      <c r="T453" s="56">
        <v>30</v>
      </c>
      <c r="U453" s="55">
        <v>5</v>
      </c>
      <c r="V453" s="56">
        <v>5</v>
      </c>
      <c r="W453" s="55">
        <v>1</v>
      </c>
      <c r="X453" s="241">
        <v>35.1</v>
      </c>
      <c r="Y453" s="242">
        <v>11.9</v>
      </c>
      <c r="Z453" s="59">
        <v>10</v>
      </c>
      <c r="AA453" s="118">
        <v>135</v>
      </c>
      <c r="AB453" s="264">
        <v>61.2</v>
      </c>
    </row>
    <row r="454" spans="1:28" ht="15.95" hidden="1" customHeight="1" outlineLevel="1" thickBot="1" x14ac:dyDescent="0.3">
      <c r="A454" s="395"/>
      <c r="B454" s="398"/>
      <c r="C454" s="364"/>
      <c r="D454" s="413"/>
      <c r="E454" s="13" t="s">
        <v>17</v>
      </c>
      <c r="F454" s="132">
        <f>SUM(G454:I454)</f>
        <v>0</v>
      </c>
      <c r="G454" s="322">
        <f>G452+G453</f>
        <v>0</v>
      </c>
      <c r="H454" s="322">
        <f>H452+H453</f>
        <v>0</v>
      </c>
      <c r="I454" s="322">
        <f>I452+I453</f>
        <v>0</v>
      </c>
      <c r="J454" s="13">
        <f>IF(SUM(J452:J453)=SUM(N454:O454),SUM(J452:J453))</f>
        <v>35</v>
      </c>
      <c r="K454" s="13">
        <v>0</v>
      </c>
      <c r="L454" s="13">
        <f t="shared" ref="L454:W454" si="149">SUM(L452:L453)</f>
        <v>0</v>
      </c>
      <c r="M454" s="13">
        <f t="shared" si="149"/>
        <v>1</v>
      </c>
      <c r="N454" s="13">
        <f t="shared" si="149"/>
        <v>35</v>
      </c>
      <c r="O454" s="13">
        <f t="shared" si="149"/>
        <v>0</v>
      </c>
      <c r="P454" s="13">
        <f t="shared" si="149"/>
        <v>0</v>
      </c>
      <c r="Q454" s="13">
        <f t="shared" si="149"/>
        <v>0</v>
      </c>
      <c r="R454" s="13">
        <f t="shared" si="149"/>
        <v>11</v>
      </c>
      <c r="S454" s="13">
        <f t="shared" si="149"/>
        <v>5</v>
      </c>
      <c r="T454" s="13">
        <f t="shared" si="149"/>
        <v>30</v>
      </c>
      <c r="U454" s="13">
        <f t="shared" si="149"/>
        <v>5</v>
      </c>
      <c r="V454" s="13">
        <f t="shared" si="149"/>
        <v>5</v>
      </c>
      <c r="W454" s="13">
        <f t="shared" si="149"/>
        <v>1</v>
      </c>
      <c r="X454" s="229" t="s">
        <v>162</v>
      </c>
      <c r="Y454" s="224" t="s">
        <v>162</v>
      </c>
      <c r="Z454" s="13" t="s">
        <v>162</v>
      </c>
      <c r="AA454" s="16" t="s">
        <v>162</v>
      </c>
      <c r="AB454" s="253" t="s">
        <v>162</v>
      </c>
    </row>
    <row r="455" spans="1:28" ht="15.95" hidden="1" customHeight="1" outlineLevel="1" thickBot="1" x14ac:dyDescent="0.3">
      <c r="A455" s="395"/>
      <c r="B455" s="398"/>
      <c r="C455" s="362">
        <v>129</v>
      </c>
      <c r="D455" s="350" t="s">
        <v>181</v>
      </c>
      <c r="E455" s="8" t="s">
        <v>15</v>
      </c>
      <c r="F455" s="132"/>
      <c r="G455" s="329"/>
      <c r="H455" s="329"/>
      <c r="I455" s="329"/>
      <c r="J455" s="276"/>
      <c r="K455" s="214"/>
      <c r="L455" s="185"/>
      <c r="M455" s="186"/>
      <c r="N455" s="19"/>
      <c r="O455" s="154"/>
      <c r="P455" s="93"/>
      <c r="Q455" s="9"/>
      <c r="R455" s="101"/>
      <c r="S455" s="9"/>
      <c r="T455" s="93"/>
      <c r="U455" s="9"/>
      <c r="V455" s="93"/>
      <c r="W455" s="9"/>
      <c r="X455" s="239"/>
      <c r="Y455" s="240"/>
      <c r="Z455" s="100"/>
      <c r="AA455" s="117"/>
      <c r="AB455" s="267"/>
    </row>
    <row r="456" spans="1:28" ht="15.95" hidden="1" customHeight="1" outlineLevel="1" thickBot="1" x14ac:dyDescent="0.3">
      <c r="A456" s="395"/>
      <c r="B456" s="398"/>
      <c r="C456" s="363"/>
      <c r="D456" s="412"/>
      <c r="E456" s="42" t="s">
        <v>16</v>
      </c>
      <c r="F456" s="132"/>
      <c r="G456" s="321"/>
      <c r="H456" s="321"/>
      <c r="I456" s="321"/>
      <c r="J456" s="276">
        <v>9</v>
      </c>
      <c r="K456" s="214"/>
      <c r="L456" s="174"/>
      <c r="M456" s="177"/>
      <c r="N456" s="46">
        <v>9</v>
      </c>
      <c r="O456" s="155"/>
      <c r="P456" s="56"/>
      <c r="Q456" s="55"/>
      <c r="R456" s="57">
        <v>2</v>
      </c>
      <c r="S456" s="55">
        <v>1</v>
      </c>
      <c r="T456" s="56">
        <v>7</v>
      </c>
      <c r="U456" s="55"/>
      <c r="V456" s="56">
        <v>1</v>
      </c>
      <c r="W456" s="55">
        <v>1</v>
      </c>
      <c r="X456" s="241">
        <v>37</v>
      </c>
      <c r="Y456" s="242">
        <v>16</v>
      </c>
      <c r="Z456" s="59">
        <v>25</v>
      </c>
      <c r="AA456" s="118">
        <v>75</v>
      </c>
      <c r="AB456" s="264">
        <v>44.9</v>
      </c>
    </row>
    <row r="457" spans="1:28" ht="20.25" hidden="1" customHeight="1" outlineLevel="1" thickBot="1" x14ac:dyDescent="0.3">
      <c r="A457" s="395"/>
      <c r="B457" s="398"/>
      <c r="C457" s="364"/>
      <c r="D457" s="413"/>
      <c r="E457" s="13" t="s">
        <v>17</v>
      </c>
      <c r="F457" s="132">
        <f>SUM(G457:I457)</f>
        <v>0</v>
      </c>
      <c r="G457" s="322">
        <f>G455+G456</f>
        <v>0</v>
      </c>
      <c r="H457" s="322">
        <f>H455+H456</f>
        <v>0</v>
      </c>
      <c r="I457" s="322">
        <f>I455+I456</f>
        <v>0</v>
      </c>
      <c r="J457" s="13">
        <f>IF(SUM(J455:J456)=SUM(N457:O457),SUM(J455:J456))</f>
        <v>9</v>
      </c>
      <c r="K457" s="13">
        <v>0</v>
      </c>
      <c r="L457" s="13">
        <f t="shared" ref="L457:W457" si="150">SUM(L455:L456)</f>
        <v>0</v>
      </c>
      <c r="M457" s="13">
        <f t="shared" si="150"/>
        <v>0</v>
      </c>
      <c r="N457" s="13">
        <f t="shared" si="150"/>
        <v>9</v>
      </c>
      <c r="O457" s="13">
        <f t="shared" si="150"/>
        <v>0</v>
      </c>
      <c r="P457" s="13">
        <f t="shared" si="150"/>
        <v>0</v>
      </c>
      <c r="Q457" s="13">
        <f t="shared" si="150"/>
        <v>0</v>
      </c>
      <c r="R457" s="13">
        <f t="shared" si="150"/>
        <v>2</v>
      </c>
      <c r="S457" s="13">
        <f t="shared" si="150"/>
        <v>1</v>
      </c>
      <c r="T457" s="13">
        <f t="shared" si="150"/>
        <v>7</v>
      </c>
      <c r="U457" s="13">
        <f t="shared" si="150"/>
        <v>0</v>
      </c>
      <c r="V457" s="13">
        <f t="shared" si="150"/>
        <v>1</v>
      </c>
      <c r="W457" s="13">
        <f t="shared" si="150"/>
        <v>1</v>
      </c>
      <c r="X457" s="229" t="s">
        <v>162</v>
      </c>
      <c r="Y457" s="224" t="s">
        <v>162</v>
      </c>
      <c r="Z457" s="13" t="s">
        <v>162</v>
      </c>
      <c r="AA457" s="16" t="s">
        <v>162</v>
      </c>
      <c r="AB457" s="253" t="s">
        <v>162</v>
      </c>
    </row>
    <row r="458" spans="1:28" ht="17.25" hidden="1" customHeight="1" outlineLevel="1" thickBot="1" x14ac:dyDescent="0.3">
      <c r="A458" s="395"/>
      <c r="B458" s="398"/>
      <c r="C458" s="362">
        <v>130</v>
      </c>
      <c r="D458" s="350" t="s">
        <v>212</v>
      </c>
      <c r="E458" s="48" t="s">
        <v>15</v>
      </c>
      <c r="F458" s="132"/>
      <c r="G458" s="322"/>
      <c r="H458" s="322"/>
      <c r="I458" s="322"/>
      <c r="J458" s="276"/>
      <c r="K458" s="276"/>
      <c r="L458" s="197"/>
      <c r="M458" s="184"/>
      <c r="N458" s="40"/>
      <c r="O458" s="345"/>
      <c r="P458" s="40"/>
      <c r="Q458" s="40"/>
      <c r="R458" s="13"/>
      <c r="S458" s="40"/>
      <c r="T458" s="40"/>
      <c r="U458" s="40"/>
      <c r="V458" s="40"/>
      <c r="W458" s="40"/>
      <c r="X458" s="257"/>
      <c r="Y458" s="238"/>
      <c r="Z458" s="26"/>
      <c r="AA458" s="344"/>
      <c r="AB458" s="253"/>
    </row>
    <row r="459" spans="1:28" ht="17.25" hidden="1" customHeight="1" outlineLevel="1" thickBot="1" x14ac:dyDescent="0.3">
      <c r="A459" s="395"/>
      <c r="B459" s="398"/>
      <c r="C459" s="363"/>
      <c r="D459" s="365"/>
      <c r="E459" s="48" t="s">
        <v>16</v>
      </c>
      <c r="F459" s="132"/>
      <c r="G459" s="322"/>
      <c r="H459" s="322"/>
      <c r="I459" s="322"/>
      <c r="J459" s="276">
        <v>11</v>
      </c>
      <c r="K459" s="276"/>
      <c r="L459" s="197"/>
      <c r="M459" s="184"/>
      <c r="N459" s="40">
        <v>10</v>
      </c>
      <c r="O459" s="345">
        <v>1</v>
      </c>
      <c r="P459" s="40"/>
      <c r="Q459" s="40"/>
      <c r="R459" s="13"/>
      <c r="S459" s="40"/>
      <c r="T459" s="40">
        <v>4</v>
      </c>
      <c r="U459" s="40"/>
      <c r="V459" s="40"/>
      <c r="W459" s="40"/>
      <c r="X459" s="257">
        <v>37</v>
      </c>
      <c r="Y459" s="238">
        <v>10.8</v>
      </c>
      <c r="Z459" s="26">
        <v>20</v>
      </c>
      <c r="AA459" s="344">
        <v>110</v>
      </c>
      <c r="AB459" s="253">
        <v>65</v>
      </c>
    </row>
    <row r="460" spans="1:28" ht="15.75" hidden="1" customHeight="1" outlineLevel="1" thickBot="1" x14ac:dyDescent="0.3">
      <c r="A460" s="395"/>
      <c r="B460" s="398"/>
      <c r="C460" s="364"/>
      <c r="D460" s="366"/>
      <c r="E460" s="21" t="s">
        <v>17</v>
      </c>
      <c r="F460" s="132">
        <f>SUM(G460:I460)</f>
        <v>0</v>
      </c>
      <c r="G460" s="322">
        <f>G458+G459</f>
        <v>0</v>
      </c>
      <c r="H460" s="322">
        <f>H458+H459</f>
        <v>0</v>
      </c>
      <c r="I460" s="322">
        <f>I458+I459</f>
        <v>0</v>
      </c>
      <c r="J460" s="13">
        <f>IF(SUM(J458:J459)=SUM(N460:O460),SUM(J458:J459))</f>
        <v>11</v>
      </c>
      <c r="K460" s="13">
        <v>0</v>
      </c>
      <c r="L460" s="13">
        <f t="shared" ref="L460:W460" si="151">SUM(L458:L459)</f>
        <v>0</v>
      </c>
      <c r="M460" s="13">
        <f t="shared" si="151"/>
        <v>0</v>
      </c>
      <c r="N460" s="13">
        <f t="shared" si="151"/>
        <v>10</v>
      </c>
      <c r="O460" s="13">
        <f t="shared" si="151"/>
        <v>1</v>
      </c>
      <c r="P460" s="13">
        <f t="shared" si="151"/>
        <v>0</v>
      </c>
      <c r="Q460" s="13">
        <f t="shared" si="151"/>
        <v>0</v>
      </c>
      <c r="R460" s="13">
        <f t="shared" si="151"/>
        <v>0</v>
      </c>
      <c r="S460" s="13">
        <f t="shared" si="151"/>
        <v>0</v>
      </c>
      <c r="T460" s="13">
        <f t="shared" si="151"/>
        <v>4</v>
      </c>
      <c r="U460" s="13">
        <f t="shared" si="151"/>
        <v>0</v>
      </c>
      <c r="V460" s="13">
        <f t="shared" si="151"/>
        <v>0</v>
      </c>
      <c r="W460" s="13">
        <f t="shared" si="151"/>
        <v>0</v>
      </c>
      <c r="X460" s="229" t="s">
        <v>162</v>
      </c>
      <c r="Y460" s="224" t="s">
        <v>162</v>
      </c>
      <c r="Z460" s="13" t="s">
        <v>162</v>
      </c>
      <c r="AA460" s="16" t="s">
        <v>162</v>
      </c>
      <c r="AB460" s="253" t="s">
        <v>162</v>
      </c>
    </row>
    <row r="461" spans="1:28" ht="15.75" hidden="1" customHeight="1" outlineLevel="1" thickBot="1" x14ac:dyDescent="0.3">
      <c r="A461" s="395"/>
      <c r="B461" s="398"/>
      <c r="C461" s="362">
        <v>131</v>
      </c>
      <c r="D461" s="350" t="s">
        <v>219</v>
      </c>
      <c r="E461" s="48" t="s">
        <v>15</v>
      </c>
      <c r="F461" s="132"/>
      <c r="G461" s="322"/>
      <c r="H461" s="322"/>
      <c r="I461" s="322"/>
      <c r="J461" s="276"/>
      <c r="K461" s="276"/>
      <c r="L461" s="197"/>
      <c r="M461" s="184"/>
      <c r="N461" s="40"/>
      <c r="O461" s="345"/>
      <c r="P461" s="40"/>
      <c r="Q461" s="40"/>
      <c r="R461" s="13"/>
      <c r="S461" s="40"/>
      <c r="T461" s="40"/>
      <c r="U461" s="40"/>
      <c r="V461" s="40"/>
      <c r="W461" s="40"/>
      <c r="X461" s="257"/>
      <c r="Y461" s="238"/>
      <c r="Z461" s="26"/>
      <c r="AA461" s="344"/>
      <c r="AB461" s="253"/>
    </row>
    <row r="462" spans="1:28" ht="15.75" hidden="1" customHeight="1" outlineLevel="1" thickBot="1" x14ac:dyDescent="0.3">
      <c r="A462" s="395"/>
      <c r="B462" s="398"/>
      <c r="C462" s="363"/>
      <c r="D462" s="365"/>
      <c r="E462" s="48" t="s">
        <v>16</v>
      </c>
      <c r="F462" s="132"/>
      <c r="G462" s="322"/>
      <c r="H462" s="322"/>
      <c r="I462" s="322"/>
      <c r="J462" s="276">
        <v>1</v>
      </c>
      <c r="K462" s="276">
        <v>1</v>
      </c>
      <c r="L462" s="197"/>
      <c r="M462" s="184"/>
      <c r="N462" s="40">
        <v>1</v>
      </c>
      <c r="O462" s="345"/>
      <c r="P462" s="40"/>
      <c r="Q462" s="40"/>
      <c r="R462" s="13"/>
      <c r="S462" s="40"/>
      <c r="T462" s="40"/>
      <c r="U462" s="40"/>
      <c r="V462" s="40"/>
      <c r="W462" s="40"/>
      <c r="X462" s="257">
        <v>35</v>
      </c>
      <c r="Y462" s="238">
        <v>11</v>
      </c>
      <c r="Z462" s="26">
        <v>100</v>
      </c>
      <c r="AA462" s="344">
        <v>100</v>
      </c>
      <c r="AB462" s="253">
        <v>100</v>
      </c>
    </row>
    <row r="463" spans="1:28" ht="15.75" hidden="1" customHeight="1" outlineLevel="1" thickBot="1" x14ac:dyDescent="0.3">
      <c r="A463" s="395"/>
      <c r="B463" s="398"/>
      <c r="C463" s="364"/>
      <c r="D463" s="366"/>
      <c r="E463" s="21" t="s">
        <v>17</v>
      </c>
      <c r="F463" s="132">
        <f>SUM(G463:I463)</f>
        <v>0</v>
      </c>
      <c r="G463" s="322">
        <f>G461+G462</f>
        <v>0</v>
      </c>
      <c r="H463" s="322">
        <f>H461+H462</f>
        <v>0</v>
      </c>
      <c r="I463" s="322">
        <f>I461+I462</f>
        <v>0</v>
      </c>
      <c r="J463" s="13">
        <f>IF(SUM(J461:J462)=SUM(N463:O463),SUM(J461:J462))</f>
        <v>1</v>
      </c>
      <c r="K463" s="13">
        <v>1</v>
      </c>
      <c r="L463" s="13">
        <f t="shared" ref="L463:W463" si="152">SUM(L461:L462)</f>
        <v>0</v>
      </c>
      <c r="M463" s="13">
        <f t="shared" si="152"/>
        <v>0</v>
      </c>
      <c r="N463" s="13">
        <f t="shared" si="152"/>
        <v>1</v>
      </c>
      <c r="O463" s="13">
        <f t="shared" si="152"/>
        <v>0</v>
      </c>
      <c r="P463" s="13">
        <f t="shared" si="152"/>
        <v>0</v>
      </c>
      <c r="Q463" s="13">
        <f t="shared" si="152"/>
        <v>0</v>
      </c>
      <c r="R463" s="13">
        <f t="shared" si="152"/>
        <v>0</v>
      </c>
      <c r="S463" s="13">
        <f t="shared" si="152"/>
        <v>0</v>
      </c>
      <c r="T463" s="13">
        <f t="shared" si="152"/>
        <v>0</v>
      </c>
      <c r="U463" s="13">
        <f t="shared" si="152"/>
        <v>0</v>
      </c>
      <c r="V463" s="13">
        <f t="shared" si="152"/>
        <v>0</v>
      </c>
      <c r="W463" s="13">
        <f t="shared" si="152"/>
        <v>0</v>
      </c>
      <c r="X463" s="229" t="s">
        <v>162</v>
      </c>
      <c r="Y463" s="224" t="s">
        <v>162</v>
      </c>
      <c r="Z463" s="13" t="s">
        <v>162</v>
      </c>
      <c r="AA463" s="16" t="s">
        <v>162</v>
      </c>
      <c r="AB463" s="253" t="s">
        <v>162</v>
      </c>
    </row>
    <row r="464" spans="1:28" ht="15.75" hidden="1" customHeight="1" outlineLevel="1" thickBot="1" x14ac:dyDescent="0.3">
      <c r="A464" s="395"/>
      <c r="B464" s="398"/>
      <c r="C464" s="362">
        <v>132</v>
      </c>
      <c r="D464" s="350" t="s">
        <v>230</v>
      </c>
      <c r="E464" s="63" t="s">
        <v>15</v>
      </c>
      <c r="F464" s="132"/>
      <c r="G464" s="329"/>
      <c r="H464" s="329"/>
      <c r="I464" s="329"/>
      <c r="J464" s="276"/>
      <c r="K464" s="214"/>
      <c r="L464" s="185"/>
      <c r="M464" s="186"/>
      <c r="N464" s="19"/>
      <c r="O464" s="154"/>
      <c r="P464" s="93"/>
      <c r="Q464" s="9"/>
      <c r="R464" s="101"/>
      <c r="S464" s="9"/>
      <c r="T464" s="93"/>
      <c r="U464" s="9"/>
      <c r="V464" s="93"/>
      <c r="W464" s="9"/>
      <c r="X464" s="239"/>
      <c r="Y464" s="240"/>
      <c r="Z464" s="100"/>
      <c r="AA464" s="117"/>
      <c r="AB464" s="267"/>
    </row>
    <row r="465" spans="1:28" ht="15.75" hidden="1" customHeight="1" outlineLevel="1" thickBot="1" x14ac:dyDescent="0.3">
      <c r="A465" s="395"/>
      <c r="B465" s="398"/>
      <c r="C465" s="363"/>
      <c r="D465" s="365"/>
      <c r="E465" s="69" t="s">
        <v>16</v>
      </c>
      <c r="F465" s="132"/>
      <c r="G465" s="321"/>
      <c r="H465" s="321"/>
      <c r="I465" s="321"/>
      <c r="J465" s="276">
        <v>1</v>
      </c>
      <c r="K465" s="214">
        <v>1</v>
      </c>
      <c r="L465" s="174"/>
      <c r="M465" s="177"/>
      <c r="N465" s="46">
        <v>1</v>
      </c>
      <c r="O465" s="155"/>
      <c r="P465" s="56"/>
      <c r="Q465" s="55"/>
      <c r="R465" s="57">
        <v>1</v>
      </c>
      <c r="S465" s="55"/>
      <c r="T465" s="56">
        <v>1</v>
      </c>
      <c r="U465" s="55"/>
      <c r="V465" s="56"/>
      <c r="W465" s="55"/>
      <c r="X465" s="241">
        <v>39</v>
      </c>
      <c r="Y465" s="242">
        <v>18</v>
      </c>
      <c r="Z465" s="59">
        <v>100</v>
      </c>
      <c r="AA465" s="118">
        <v>100</v>
      </c>
      <c r="AB465" s="264">
        <v>100</v>
      </c>
    </row>
    <row r="466" spans="1:28" ht="15.75" hidden="1" customHeight="1" outlineLevel="1" thickBot="1" x14ac:dyDescent="0.3">
      <c r="A466" s="395"/>
      <c r="B466" s="398"/>
      <c r="C466" s="364"/>
      <c r="D466" s="366"/>
      <c r="E466" s="13" t="s">
        <v>17</v>
      </c>
      <c r="F466" s="132">
        <f>SUM(G466:I466)</f>
        <v>0</v>
      </c>
      <c r="G466" s="322">
        <f>G464+G465</f>
        <v>0</v>
      </c>
      <c r="H466" s="322">
        <f>H464+H465</f>
        <v>0</v>
      </c>
      <c r="I466" s="322">
        <f>I464+I465</f>
        <v>0</v>
      </c>
      <c r="J466" s="13">
        <f>IF(SUM(J464:J465)=SUM(N466:O466),SUM(J464:J465))</f>
        <v>1</v>
      </c>
      <c r="K466" s="13">
        <v>1</v>
      </c>
      <c r="L466" s="13">
        <f t="shared" ref="L466:W466" si="153">SUM(L464:L465)</f>
        <v>0</v>
      </c>
      <c r="M466" s="13">
        <f t="shared" si="153"/>
        <v>0</v>
      </c>
      <c r="N466" s="13">
        <f t="shared" si="153"/>
        <v>1</v>
      </c>
      <c r="O466" s="13">
        <f t="shared" si="153"/>
        <v>0</v>
      </c>
      <c r="P466" s="13">
        <f t="shared" si="153"/>
        <v>0</v>
      </c>
      <c r="Q466" s="13">
        <f t="shared" si="153"/>
        <v>0</v>
      </c>
      <c r="R466" s="13">
        <f t="shared" si="153"/>
        <v>1</v>
      </c>
      <c r="S466" s="13">
        <f t="shared" si="153"/>
        <v>0</v>
      </c>
      <c r="T466" s="13">
        <f t="shared" si="153"/>
        <v>1</v>
      </c>
      <c r="U466" s="13">
        <f t="shared" si="153"/>
        <v>0</v>
      </c>
      <c r="V466" s="13">
        <f t="shared" si="153"/>
        <v>0</v>
      </c>
      <c r="W466" s="13">
        <f t="shared" si="153"/>
        <v>0</v>
      </c>
      <c r="X466" s="229" t="s">
        <v>162</v>
      </c>
      <c r="Y466" s="224" t="s">
        <v>162</v>
      </c>
      <c r="Z466" s="13" t="s">
        <v>162</v>
      </c>
      <c r="AA466" s="16" t="s">
        <v>162</v>
      </c>
      <c r="AB466" s="253" t="s">
        <v>162</v>
      </c>
    </row>
    <row r="467" spans="1:28" ht="17.25" customHeight="1" collapsed="1" thickBot="1" x14ac:dyDescent="0.3">
      <c r="A467" s="395"/>
      <c r="B467" s="398"/>
      <c r="C467" s="372" t="s">
        <v>147</v>
      </c>
      <c r="D467" s="373"/>
      <c r="E467" s="68" t="s">
        <v>15</v>
      </c>
      <c r="F467" s="132">
        <f>SUM(G467:I467)</f>
        <v>8</v>
      </c>
      <c r="G467" s="322">
        <f t="shared" ref="G467:I468" si="154">G464+G461+G458+G455+G452+G449+G446+G443</f>
        <v>8</v>
      </c>
      <c r="H467" s="322">
        <f t="shared" si="154"/>
        <v>0</v>
      </c>
      <c r="I467" s="322">
        <f t="shared" si="154"/>
        <v>0</v>
      </c>
      <c r="J467" s="276">
        <v>43</v>
      </c>
      <c r="K467" s="281">
        <v>0</v>
      </c>
      <c r="L467" s="184">
        <v>10</v>
      </c>
      <c r="M467" s="184">
        <v>2</v>
      </c>
      <c r="N467" s="43">
        <v>35</v>
      </c>
      <c r="O467" s="70">
        <v>8</v>
      </c>
      <c r="P467" s="145">
        <v>0</v>
      </c>
      <c r="Q467" s="145">
        <v>0</v>
      </c>
      <c r="R467" s="32">
        <v>18</v>
      </c>
      <c r="S467" s="145">
        <v>6</v>
      </c>
      <c r="T467" s="145">
        <v>32</v>
      </c>
      <c r="U467" s="145">
        <v>6</v>
      </c>
      <c r="V467" s="145">
        <v>13</v>
      </c>
      <c r="W467" s="145">
        <v>0</v>
      </c>
      <c r="X467" s="238">
        <v>39.9</v>
      </c>
      <c r="Y467" s="238">
        <v>17.5</v>
      </c>
      <c r="Z467" s="152">
        <v>5</v>
      </c>
      <c r="AA467" s="152">
        <v>14</v>
      </c>
      <c r="AB467" s="253">
        <v>11.4</v>
      </c>
    </row>
    <row r="468" spans="1:28" ht="18" customHeight="1" thickBot="1" x14ac:dyDescent="0.3">
      <c r="A468" s="395"/>
      <c r="B468" s="398"/>
      <c r="C468" s="372"/>
      <c r="D468" s="373"/>
      <c r="E468" s="43" t="s">
        <v>16</v>
      </c>
      <c r="F468" s="132">
        <f>SUM(G468:I468)</f>
        <v>16</v>
      </c>
      <c r="G468" s="322">
        <f t="shared" si="154"/>
        <v>16</v>
      </c>
      <c r="H468" s="322">
        <f t="shared" si="154"/>
        <v>0</v>
      </c>
      <c r="I468" s="322">
        <f t="shared" si="154"/>
        <v>0</v>
      </c>
      <c r="J468" s="276">
        <v>367</v>
      </c>
      <c r="K468" s="281">
        <v>2</v>
      </c>
      <c r="L468" s="184">
        <v>147</v>
      </c>
      <c r="M468" s="184">
        <v>7</v>
      </c>
      <c r="N468" s="43">
        <v>318</v>
      </c>
      <c r="O468" s="70">
        <v>49</v>
      </c>
      <c r="P468" s="145">
        <v>0</v>
      </c>
      <c r="Q468" s="145">
        <v>0</v>
      </c>
      <c r="R468" s="32">
        <v>80</v>
      </c>
      <c r="S468" s="145">
        <v>36</v>
      </c>
      <c r="T468" s="145">
        <v>239</v>
      </c>
      <c r="U468" s="145">
        <v>49</v>
      </c>
      <c r="V468" s="145">
        <v>38</v>
      </c>
      <c r="W468" s="145">
        <v>4</v>
      </c>
      <c r="X468" s="238">
        <v>36.712500000000006</v>
      </c>
      <c r="Y468" s="238">
        <v>14.2875</v>
      </c>
      <c r="Z468" s="152">
        <v>38.75</v>
      </c>
      <c r="AA468" s="152">
        <v>139.375</v>
      </c>
      <c r="AB468" s="253">
        <v>82.9375</v>
      </c>
    </row>
    <row r="469" spans="1:28" ht="16.5" customHeight="1" thickBot="1" x14ac:dyDescent="0.3">
      <c r="A469" s="396"/>
      <c r="B469" s="399"/>
      <c r="C469" s="374"/>
      <c r="D469" s="375"/>
      <c r="E469" s="108" t="s">
        <v>17</v>
      </c>
      <c r="F469" s="108">
        <f>SUM(G469:I469)</f>
        <v>24</v>
      </c>
      <c r="G469" s="108">
        <f>G467+G468</f>
        <v>24</v>
      </c>
      <c r="H469" s="108">
        <f>H467+H468</f>
        <v>0</v>
      </c>
      <c r="I469" s="108">
        <f>I467+I468</f>
        <v>0</v>
      </c>
      <c r="J469" s="108">
        <v>410</v>
      </c>
      <c r="K469" s="112">
        <v>2</v>
      </c>
      <c r="L469" s="130">
        <v>157</v>
      </c>
      <c r="M469" s="130">
        <v>9</v>
      </c>
      <c r="N469" s="130">
        <v>353</v>
      </c>
      <c r="O469" s="130">
        <v>57</v>
      </c>
      <c r="P469" s="130">
        <v>0</v>
      </c>
      <c r="Q469" s="130">
        <v>0</v>
      </c>
      <c r="R469" s="130">
        <v>98</v>
      </c>
      <c r="S469" s="130">
        <v>42</v>
      </c>
      <c r="T469" s="130">
        <v>271</v>
      </c>
      <c r="U469" s="130">
        <v>55</v>
      </c>
      <c r="V469" s="130">
        <v>51</v>
      </c>
      <c r="W469" s="130">
        <v>4</v>
      </c>
      <c r="X469" s="136" t="s">
        <v>163</v>
      </c>
      <c r="Y469" s="136" t="s">
        <v>163</v>
      </c>
      <c r="Z469" s="109" t="s">
        <v>163</v>
      </c>
      <c r="AA469" s="110" t="s">
        <v>163</v>
      </c>
      <c r="AB469" s="252" t="s">
        <v>163</v>
      </c>
    </row>
    <row r="470" spans="1:28" ht="15.95" hidden="1" customHeight="1" outlineLevel="1" thickBot="1" x14ac:dyDescent="0.3">
      <c r="A470" s="394">
        <v>19</v>
      </c>
      <c r="B470" s="397" t="s">
        <v>99</v>
      </c>
      <c r="C470" s="362">
        <v>133</v>
      </c>
      <c r="D470" s="384" t="s">
        <v>100</v>
      </c>
      <c r="E470" s="73" t="s">
        <v>15</v>
      </c>
      <c r="F470" s="132"/>
      <c r="G470" s="329"/>
      <c r="H470" s="329"/>
      <c r="I470" s="329"/>
      <c r="J470" s="276">
        <v>18</v>
      </c>
      <c r="K470" s="214"/>
      <c r="L470" s="185">
        <v>10</v>
      </c>
      <c r="M470" s="186"/>
      <c r="N470" s="19">
        <v>15</v>
      </c>
      <c r="O470" s="154">
        <v>3</v>
      </c>
      <c r="P470" s="93"/>
      <c r="Q470" s="9"/>
      <c r="R470" s="101">
        <v>2</v>
      </c>
      <c r="S470" s="9">
        <v>1</v>
      </c>
      <c r="T470" s="93">
        <v>10</v>
      </c>
      <c r="U470" s="9">
        <v>4</v>
      </c>
      <c r="V470" s="93">
        <v>2</v>
      </c>
      <c r="W470" s="9"/>
      <c r="X470" s="239">
        <v>39.5</v>
      </c>
      <c r="Y470" s="240">
        <v>19</v>
      </c>
      <c r="Z470" s="100">
        <v>2</v>
      </c>
      <c r="AA470" s="117">
        <v>12</v>
      </c>
      <c r="AB470" s="267">
        <v>7.7</v>
      </c>
    </row>
    <row r="471" spans="1:28" ht="15.95" hidden="1" customHeight="1" outlineLevel="1" thickBot="1" x14ac:dyDescent="0.3">
      <c r="A471" s="395"/>
      <c r="B471" s="398"/>
      <c r="C471" s="363"/>
      <c r="D471" s="354"/>
      <c r="E471" s="31" t="s">
        <v>16</v>
      </c>
      <c r="F471" s="132"/>
      <c r="G471" s="321"/>
      <c r="H471" s="321"/>
      <c r="I471" s="321"/>
      <c r="J471" s="276">
        <v>44</v>
      </c>
      <c r="K471" s="214"/>
      <c r="L471" s="174">
        <v>7</v>
      </c>
      <c r="M471" s="177"/>
      <c r="N471" s="46">
        <v>39</v>
      </c>
      <c r="O471" s="155">
        <v>5</v>
      </c>
      <c r="P471" s="56"/>
      <c r="Q471" s="55"/>
      <c r="R471" s="57"/>
      <c r="S471" s="55">
        <v>2</v>
      </c>
      <c r="T471" s="56">
        <v>25</v>
      </c>
      <c r="U471" s="55">
        <v>3</v>
      </c>
      <c r="V471" s="56"/>
      <c r="W471" s="55">
        <v>1</v>
      </c>
      <c r="X471" s="241">
        <v>39.1</v>
      </c>
      <c r="Y471" s="242">
        <v>20</v>
      </c>
      <c r="Z471" s="59">
        <v>25</v>
      </c>
      <c r="AA471" s="118">
        <v>150</v>
      </c>
      <c r="AB471" s="264">
        <v>81.099999999999994</v>
      </c>
    </row>
    <row r="472" spans="1:28" ht="15.95" hidden="1" customHeight="1" outlineLevel="1" thickBot="1" x14ac:dyDescent="0.3">
      <c r="A472" s="395"/>
      <c r="B472" s="398"/>
      <c r="C472" s="364"/>
      <c r="D472" s="355"/>
      <c r="E472" s="13" t="s">
        <v>17</v>
      </c>
      <c r="F472" s="132">
        <f>SUM(G472:I472)</f>
        <v>0</v>
      </c>
      <c r="G472" s="322">
        <f>G470+G471</f>
        <v>0</v>
      </c>
      <c r="H472" s="322">
        <f>H470+H471</f>
        <v>0</v>
      </c>
      <c r="I472" s="322">
        <f>I470+I471</f>
        <v>0</v>
      </c>
      <c r="J472" s="13">
        <f>IF(SUM(J470:J471)=SUM(N472:O472),SUM(J470:J471))</f>
        <v>62</v>
      </c>
      <c r="K472" s="13">
        <v>0</v>
      </c>
      <c r="L472" s="13">
        <f t="shared" ref="L472:W472" si="155">SUM(L470:L471)</f>
        <v>17</v>
      </c>
      <c r="M472" s="13">
        <f t="shared" si="155"/>
        <v>0</v>
      </c>
      <c r="N472" s="13">
        <f t="shared" si="155"/>
        <v>54</v>
      </c>
      <c r="O472" s="13">
        <f t="shared" si="155"/>
        <v>8</v>
      </c>
      <c r="P472" s="13">
        <f t="shared" si="155"/>
        <v>0</v>
      </c>
      <c r="Q472" s="13">
        <f t="shared" si="155"/>
        <v>0</v>
      </c>
      <c r="R472" s="13">
        <f t="shared" si="155"/>
        <v>2</v>
      </c>
      <c r="S472" s="13">
        <f t="shared" si="155"/>
        <v>3</v>
      </c>
      <c r="T472" s="13">
        <f t="shared" si="155"/>
        <v>35</v>
      </c>
      <c r="U472" s="13">
        <f t="shared" si="155"/>
        <v>7</v>
      </c>
      <c r="V472" s="13">
        <f t="shared" si="155"/>
        <v>2</v>
      </c>
      <c r="W472" s="13">
        <f t="shared" si="155"/>
        <v>1</v>
      </c>
      <c r="X472" s="229" t="s">
        <v>162</v>
      </c>
      <c r="Y472" s="224" t="s">
        <v>162</v>
      </c>
      <c r="Z472" s="13" t="s">
        <v>162</v>
      </c>
      <c r="AA472" s="16" t="s">
        <v>162</v>
      </c>
      <c r="AB472" s="253" t="s">
        <v>162</v>
      </c>
    </row>
    <row r="473" spans="1:28" ht="15.95" hidden="1" customHeight="1" outlineLevel="1" thickBot="1" x14ac:dyDescent="0.3">
      <c r="A473" s="395"/>
      <c r="B473" s="398"/>
      <c r="C473" s="362">
        <v>134</v>
      </c>
      <c r="D473" s="353" t="s">
        <v>101</v>
      </c>
      <c r="E473" s="63" t="s">
        <v>15</v>
      </c>
      <c r="F473" s="132"/>
      <c r="G473" s="329"/>
      <c r="H473" s="329"/>
      <c r="I473" s="329"/>
      <c r="J473" s="276"/>
      <c r="K473" s="214"/>
      <c r="L473" s="185"/>
      <c r="M473" s="186"/>
      <c r="N473" s="19"/>
      <c r="O473" s="154"/>
      <c r="P473" s="93"/>
      <c r="Q473" s="9"/>
      <c r="R473" s="101"/>
      <c r="S473" s="9"/>
      <c r="T473" s="93"/>
      <c r="U473" s="9"/>
      <c r="V473" s="93"/>
      <c r="W473" s="9"/>
      <c r="X473" s="239"/>
      <c r="Y473" s="240"/>
      <c r="Z473" s="100"/>
      <c r="AA473" s="117"/>
      <c r="AB473" s="267"/>
    </row>
    <row r="474" spans="1:28" ht="15.95" hidden="1" customHeight="1" outlineLevel="1" thickBot="1" x14ac:dyDescent="0.3">
      <c r="A474" s="395"/>
      <c r="B474" s="398"/>
      <c r="C474" s="363"/>
      <c r="D474" s="354"/>
      <c r="E474" s="31" t="s">
        <v>16</v>
      </c>
      <c r="F474" s="132"/>
      <c r="G474" s="321"/>
      <c r="H474" s="321"/>
      <c r="I474" s="321"/>
      <c r="J474" s="276">
        <v>21</v>
      </c>
      <c r="K474" s="214"/>
      <c r="L474" s="174"/>
      <c r="M474" s="177"/>
      <c r="N474" s="46">
        <v>14</v>
      </c>
      <c r="O474" s="155">
        <v>7</v>
      </c>
      <c r="P474" s="56"/>
      <c r="Q474" s="55"/>
      <c r="R474" s="57">
        <v>3</v>
      </c>
      <c r="S474" s="55"/>
      <c r="T474" s="56">
        <v>20</v>
      </c>
      <c r="U474" s="55">
        <v>4</v>
      </c>
      <c r="V474" s="56">
        <v>3</v>
      </c>
      <c r="W474" s="55"/>
      <c r="X474" s="241">
        <v>44</v>
      </c>
      <c r="Y474" s="242">
        <v>23</v>
      </c>
      <c r="Z474" s="59">
        <v>60</v>
      </c>
      <c r="AA474" s="120">
        <v>200</v>
      </c>
      <c r="AB474" s="264">
        <v>126</v>
      </c>
    </row>
    <row r="475" spans="1:28" ht="15.95" hidden="1" customHeight="1" outlineLevel="1" thickBot="1" x14ac:dyDescent="0.3">
      <c r="A475" s="395"/>
      <c r="B475" s="398"/>
      <c r="C475" s="364"/>
      <c r="D475" s="355"/>
      <c r="E475" s="13" t="s">
        <v>17</v>
      </c>
      <c r="F475" s="132">
        <f>SUM(G475:I475)</f>
        <v>0</v>
      </c>
      <c r="G475" s="322">
        <f>G473+G474</f>
        <v>0</v>
      </c>
      <c r="H475" s="322">
        <f>H473+H474</f>
        <v>0</v>
      </c>
      <c r="I475" s="322"/>
      <c r="J475" s="13">
        <f>IF(SUM(J473:J474)=SUM(N475:O475),SUM(J473:J474))</f>
        <v>21</v>
      </c>
      <c r="K475" s="13">
        <v>0</v>
      </c>
      <c r="L475" s="13">
        <f t="shared" ref="L475:W475" si="156">SUM(L473:L474)</f>
        <v>0</v>
      </c>
      <c r="M475" s="13">
        <f t="shared" si="156"/>
        <v>0</v>
      </c>
      <c r="N475" s="13">
        <f t="shared" si="156"/>
        <v>14</v>
      </c>
      <c r="O475" s="13">
        <f t="shared" si="156"/>
        <v>7</v>
      </c>
      <c r="P475" s="13">
        <f t="shared" si="156"/>
        <v>0</v>
      </c>
      <c r="Q475" s="13">
        <f t="shared" si="156"/>
        <v>0</v>
      </c>
      <c r="R475" s="13">
        <f t="shared" si="156"/>
        <v>3</v>
      </c>
      <c r="S475" s="13">
        <f t="shared" si="156"/>
        <v>0</v>
      </c>
      <c r="T475" s="13">
        <f t="shared" si="156"/>
        <v>20</v>
      </c>
      <c r="U475" s="13">
        <f t="shared" si="156"/>
        <v>4</v>
      </c>
      <c r="V475" s="13">
        <f t="shared" si="156"/>
        <v>3</v>
      </c>
      <c r="W475" s="13">
        <f t="shared" si="156"/>
        <v>0</v>
      </c>
      <c r="X475" s="229" t="s">
        <v>162</v>
      </c>
      <c r="Y475" s="224" t="s">
        <v>162</v>
      </c>
      <c r="Z475" s="13" t="s">
        <v>162</v>
      </c>
      <c r="AA475" s="16" t="s">
        <v>162</v>
      </c>
      <c r="AB475" s="253" t="s">
        <v>162</v>
      </c>
    </row>
    <row r="476" spans="1:28" ht="15.95" hidden="1" customHeight="1" outlineLevel="1" thickBot="1" x14ac:dyDescent="0.3">
      <c r="A476" s="395"/>
      <c r="B476" s="398"/>
      <c r="C476" s="362">
        <v>135</v>
      </c>
      <c r="D476" s="353" t="s">
        <v>175</v>
      </c>
      <c r="E476" s="63" t="s">
        <v>15</v>
      </c>
      <c r="F476" s="132"/>
      <c r="G476" s="329"/>
      <c r="H476" s="329"/>
      <c r="I476" s="329"/>
      <c r="J476" s="276">
        <v>1</v>
      </c>
      <c r="K476" s="214"/>
      <c r="L476" s="185"/>
      <c r="M476" s="186"/>
      <c r="N476" s="19">
        <v>1</v>
      </c>
      <c r="O476" s="154"/>
      <c r="P476" s="93"/>
      <c r="Q476" s="9"/>
      <c r="R476" s="101"/>
      <c r="S476" s="9"/>
      <c r="T476" s="93">
        <v>1</v>
      </c>
      <c r="U476" s="9"/>
      <c r="V476" s="93">
        <v>1</v>
      </c>
      <c r="W476" s="9"/>
      <c r="X476" s="239"/>
      <c r="Y476" s="240"/>
      <c r="Z476" s="100"/>
      <c r="AA476" s="117"/>
      <c r="AB476" s="267">
        <v>10</v>
      </c>
    </row>
    <row r="477" spans="1:28" ht="15.95" hidden="1" customHeight="1" outlineLevel="1" thickBot="1" x14ac:dyDescent="0.3">
      <c r="A477" s="395"/>
      <c r="B477" s="398"/>
      <c r="C477" s="363"/>
      <c r="D477" s="354"/>
      <c r="E477" s="31" t="s">
        <v>16</v>
      </c>
      <c r="F477" s="132"/>
      <c r="G477" s="321"/>
      <c r="H477" s="321"/>
      <c r="I477" s="321"/>
      <c r="J477" s="276">
        <v>29</v>
      </c>
      <c r="K477" s="214"/>
      <c r="L477" s="174"/>
      <c r="M477" s="177"/>
      <c r="N477" s="46">
        <v>23</v>
      </c>
      <c r="O477" s="155">
        <v>6</v>
      </c>
      <c r="P477" s="56"/>
      <c r="Q477" s="55"/>
      <c r="R477" s="57">
        <v>21</v>
      </c>
      <c r="S477" s="55">
        <v>2</v>
      </c>
      <c r="T477" s="56">
        <v>29</v>
      </c>
      <c r="U477" s="55"/>
      <c r="V477" s="56">
        <v>8</v>
      </c>
      <c r="W477" s="55">
        <v>1</v>
      </c>
      <c r="X477" s="241">
        <v>41.1</v>
      </c>
      <c r="Y477" s="242">
        <v>21.5</v>
      </c>
      <c r="Z477" s="59">
        <v>40</v>
      </c>
      <c r="AA477" s="118">
        <v>200</v>
      </c>
      <c r="AB477" s="264">
        <v>113.3</v>
      </c>
    </row>
    <row r="478" spans="1:28" ht="15.95" hidden="1" customHeight="1" outlineLevel="1" thickBot="1" x14ac:dyDescent="0.3">
      <c r="A478" s="395"/>
      <c r="B478" s="398"/>
      <c r="C478" s="364"/>
      <c r="D478" s="355"/>
      <c r="E478" s="13" t="s">
        <v>17</v>
      </c>
      <c r="F478" s="132">
        <f>SUM(G478:I478)</f>
        <v>0</v>
      </c>
      <c r="G478" s="322">
        <f>G476+G477</f>
        <v>0</v>
      </c>
      <c r="H478" s="322">
        <f>H476+H477</f>
        <v>0</v>
      </c>
      <c r="I478" s="322">
        <f>I476+I477</f>
        <v>0</v>
      </c>
      <c r="J478" s="13">
        <f>IF(SUM(J476:J477)=SUM(N478:O478),SUM(J476:J477))</f>
        <v>30</v>
      </c>
      <c r="K478" s="13">
        <v>0</v>
      </c>
      <c r="L478" s="13">
        <f t="shared" ref="L478:W478" si="157">SUM(L476:L477)</f>
        <v>0</v>
      </c>
      <c r="M478" s="13">
        <f t="shared" si="157"/>
        <v>0</v>
      </c>
      <c r="N478" s="13">
        <f t="shared" si="157"/>
        <v>24</v>
      </c>
      <c r="O478" s="13">
        <f t="shared" si="157"/>
        <v>6</v>
      </c>
      <c r="P478" s="13">
        <f t="shared" si="157"/>
        <v>0</v>
      </c>
      <c r="Q478" s="13">
        <f t="shared" si="157"/>
        <v>0</v>
      </c>
      <c r="R478" s="13">
        <f t="shared" si="157"/>
        <v>21</v>
      </c>
      <c r="S478" s="13">
        <f t="shared" si="157"/>
        <v>2</v>
      </c>
      <c r="T478" s="13">
        <f t="shared" si="157"/>
        <v>30</v>
      </c>
      <c r="U478" s="13">
        <f t="shared" si="157"/>
        <v>0</v>
      </c>
      <c r="V478" s="13">
        <f t="shared" si="157"/>
        <v>9</v>
      </c>
      <c r="W478" s="13">
        <f t="shared" si="157"/>
        <v>1</v>
      </c>
      <c r="X478" s="229" t="s">
        <v>162</v>
      </c>
      <c r="Y478" s="224" t="s">
        <v>162</v>
      </c>
      <c r="Z478" s="13" t="s">
        <v>162</v>
      </c>
      <c r="AA478" s="16" t="s">
        <v>162</v>
      </c>
      <c r="AB478" s="253" t="s">
        <v>162</v>
      </c>
    </row>
    <row r="479" spans="1:28" ht="15.75" customHeight="1" collapsed="1" thickBot="1" x14ac:dyDescent="0.3">
      <c r="A479" s="395"/>
      <c r="B479" s="405"/>
      <c r="C479" s="378" t="s">
        <v>148</v>
      </c>
      <c r="D479" s="379"/>
      <c r="E479" s="69" t="s">
        <v>15</v>
      </c>
      <c r="F479" s="132">
        <f>SUM(G479:I479)</f>
        <v>0</v>
      </c>
      <c r="G479" s="322">
        <f t="shared" ref="G479:I480" si="158">G476+G473+G470</f>
        <v>0</v>
      </c>
      <c r="H479" s="322">
        <f t="shared" si="158"/>
        <v>0</v>
      </c>
      <c r="I479" s="322">
        <f t="shared" si="158"/>
        <v>0</v>
      </c>
      <c r="J479" s="276">
        <v>19</v>
      </c>
      <c r="K479" s="281">
        <v>0</v>
      </c>
      <c r="L479" s="184">
        <v>10</v>
      </c>
      <c r="M479" s="184">
        <v>0</v>
      </c>
      <c r="N479" s="43">
        <v>16</v>
      </c>
      <c r="O479" s="70">
        <v>3</v>
      </c>
      <c r="P479" s="145">
        <v>0</v>
      </c>
      <c r="Q479" s="145">
        <v>0</v>
      </c>
      <c r="R479" s="32">
        <v>2</v>
      </c>
      <c r="S479" s="344">
        <v>1</v>
      </c>
      <c r="T479" s="344">
        <v>11</v>
      </c>
      <c r="U479" s="344">
        <v>4</v>
      </c>
      <c r="V479" s="344">
        <v>3</v>
      </c>
      <c r="W479" s="344">
        <v>0</v>
      </c>
      <c r="X479" s="238">
        <v>39.5</v>
      </c>
      <c r="Y479" s="238">
        <v>19</v>
      </c>
      <c r="Z479" s="152">
        <v>2</v>
      </c>
      <c r="AA479" s="152">
        <v>12</v>
      </c>
      <c r="AB479" s="253">
        <v>8.85</v>
      </c>
    </row>
    <row r="480" spans="1:28" ht="15.95" customHeight="1" thickBot="1" x14ac:dyDescent="0.3">
      <c r="A480" s="395"/>
      <c r="B480" s="405"/>
      <c r="C480" s="380"/>
      <c r="D480" s="381"/>
      <c r="E480" s="43" t="s">
        <v>16</v>
      </c>
      <c r="F480" s="132">
        <f>SUM(G480:I480)</f>
        <v>0</v>
      </c>
      <c r="G480" s="322">
        <f t="shared" si="158"/>
        <v>0</v>
      </c>
      <c r="H480" s="322">
        <f t="shared" si="158"/>
        <v>0</v>
      </c>
      <c r="I480" s="322">
        <f t="shared" si="158"/>
        <v>0</v>
      </c>
      <c r="J480" s="276">
        <v>94</v>
      </c>
      <c r="K480" s="281">
        <v>0</v>
      </c>
      <c r="L480" s="207">
        <v>7</v>
      </c>
      <c r="M480" s="207">
        <v>0</v>
      </c>
      <c r="N480" s="344">
        <v>76</v>
      </c>
      <c r="O480" s="344">
        <v>18</v>
      </c>
      <c r="P480" s="344">
        <v>0</v>
      </c>
      <c r="Q480" s="344">
        <v>0</v>
      </c>
      <c r="R480" s="32">
        <v>24</v>
      </c>
      <c r="S480" s="344">
        <v>4</v>
      </c>
      <c r="T480" s="344">
        <v>74</v>
      </c>
      <c r="U480" s="344">
        <v>7</v>
      </c>
      <c r="V480" s="344">
        <v>11</v>
      </c>
      <c r="W480" s="344">
        <v>2</v>
      </c>
      <c r="X480" s="238">
        <v>41.4</v>
      </c>
      <c r="Y480" s="238">
        <v>21.5</v>
      </c>
      <c r="Z480" s="152">
        <v>41.666666666666664</v>
      </c>
      <c r="AA480" s="152">
        <v>183.33333333333334</v>
      </c>
      <c r="AB480" s="253">
        <v>106.8</v>
      </c>
    </row>
    <row r="481" spans="1:28" ht="18.75" customHeight="1" thickBot="1" x14ac:dyDescent="0.3">
      <c r="A481" s="396"/>
      <c r="B481" s="408"/>
      <c r="C481" s="382"/>
      <c r="D481" s="383"/>
      <c r="E481" s="108" t="s">
        <v>17</v>
      </c>
      <c r="F481" s="108">
        <f>SUM(G481:I481)</f>
        <v>0</v>
      </c>
      <c r="G481" s="108">
        <f>G479+G480</f>
        <v>0</v>
      </c>
      <c r="H481" s="108">
        <f>H479+H480</f>
        <v>0</v>
      </c>
      <c r="I481" s="108">
        <f>I479+I480</f>
        <v>0</v>
      </c>
      <c r="J481" s="108">
        <v>113</v>
      </c>
      <c r="K481" s="112">
        <v>0</v>
      </c>
      <c r="L481" s="130">
        <v>17</v>
      </c>
      <c r="M481" s="130">
        <v>0</v>
      </c>
      <c r="N481" s="130">
        <v>92</v>
      </c>
      <c r="O481" s="130">
        <v>21</v>
      </c>
      <c r="P481" s="130">
        <v>0</v>
      </c>
      <c r="Q481" s="130">
        <v>0</v>
      </c>
      <c r="R481" s="130">
        <v>26</v>
      </c>
      <c r="S481" s="130">
        <v>5</v>
      </c>
      <c r="T481" s="130">
        <v>85</v>
      </c>
      <c r="U481" s="130">
        <v>11</v>
      </c>
      <c r="V481" s="130">
        <v>14</v>
      </c>
      <c r="W481" s="130">
        <v>2</v>
      </c>
      <c r="X481" s="136" t="s">
        <v>163</v>
      </c>
      <c r="Y481" s="136" t="s">
        <v>163</v>
      </c>
      <c r="Z481" s="109" t="s">
        <v>163</v>
      </c>
      <c r="AA481" s="110" t="s">
        <v>163</v>
      </c>
      <c r="AB481" s="252" t="s">
        <v>163</v>
      </c>
    </row>
    <row r="482" spans="1:28" ht="15.95" hidden="1" customHeight="1" outlineLevel="1" thickBot="1" x14ac:dyDescent="0.3">
      <c r="A482" s="394">
        <v>20</v>
      </c>
      <c r="B482" s="397" t="s">
        <v>108</v>
      </c>
      <c r="C482" s="362">
        <v>136</v>
      </c>
      <c r="D482" s="384" t="s">
        <v>109</v>
      </c>
      <c r="E482" s="73" t="s">
        <v>15</v>
      </c>
      <c r="F482" s="132"/>
      <c r="G482" s="329"/>
      <c r="H482" s="329"/>
      <c r="I482" s="329"/>
      <c r="J482" s="276">
        <v>3</v>
      </c>
      <c r="K482" s="214">
        <v>1</v>
      </c>
      <c r="L482" s="174"/>
      <c r="M482" s="177">
        <v>1</v>
      </c>
      <c r="N482" s="46">
        <v>2</v>
      </c>
      <c r="O482" s="155">
        <v>1</v>
      </c>
      <c r="P482" s="93"/>
      <c r="Q482" s="9"/>
      <c r="R482" s="101"/>
      <c r="S482" s="9"/>
      <c r="T482" s="93"/>
      <c r="U482" s="9"/>
      <c r="V482" s="93"/>
      <c r="W482" s="9"/>
      <c r="X482" s="239">
        <v>45</v>
      </c>
      <c r="Y482" s="240">
        <v>24</v>
      </c>
      <c r="Z482" s="100">
        <v>16</v>
      </c>
      <c r="AA482" s="117">
        <v>18</v>
      </c>
      <c r="AB482" s="267">
        <v>17</v>
      </c>
    </row>
    <row r="483" spans="1:28" ht="15.95" hidden="1" customHeight="1" outlineLevel="1" thickBot="1" x14ac:dyDescent="0.3">
      <c r="A483" s="395"/>
      <c r="B483" s="398"/>
      <c r="C483" s="363"/>
      <c r="D483" s="354"/>
      <c r="E483" s="31" t="s">
        <v>16</v>
      </c>
      <c r="F483" s="132"/>
      <c r="G483" s="321">
        <v>9</v>
      </c>
      <c r="H483" s="321"/>
      <c r="I483" s="321"/>
      <c r="J483" s="276">
        <v>166</v>
      </c>
      <c r="K483" s="214">
        <v>27</v>
      </c>
      <c r="L483" s="174">
        <v>9</v>
      </c>
      <c r="M483" s="177">
        <v>15</v>
      </c>
      <c r="N483" s="46">
        <v>147</v>
      </c>
      <c r="O483" s="155">
        <v>19</v>
      </c>
      <c r="P483" s="56">
        <v>2</v>
      </c>
      <c r="Q483" s="55"/>
      <c r="R483" s="57">
        <v>6</v>
      </c>
      <c r="S483" s="9">
        <v>16</v>
      </c>
      <c r="T483" s="55">
        <v>53</v>
      </c>
      <c r="U483" s="56">
        <v>8</v>
      </c>
      <c r="V483" s="55">
        <v>2</v>
      </c>
      <c r="W483" s="56">
        <v>1</v>
      </c>
      <c r="X483" s="228">
        <v>36</v>
      </c>
      <c r="Y483" s="241">
        <v>17</v>
      </c>
      <c r="Z483" s="58">
        <v>30</v>
      </c>
      <c r="AA483" s="59">
        <v>200</v>
      </c>
      <c r="AB483" s="268">
        <v>81</v>
      </c>
    </row>
    <row r="484" spans="1:28" ht="15.95" hidden="1" customHeight="1" outlineLevel="1" thickBot="1" x14ac:dyDescent="0.3">
      <c r="A484" s="395"/>
      <c r="B484" s="398"/>
      <c r="C484" s="364"/>
      <c r="D484" s="355"/>
      <c r="E484" s="13" t="s">
        <v>17</v>
      </c>
      <c r="F484" s="132">
        <f>SUM(G484:I484)</f>
        <v>9</v>
      </c>
      <c r="G484" s="322">
        <f>G482+G483</f>
        <v>9</v>
      </c>
      <c r="H484" s="322">
        <f>H482+H483</f>
        <v>0</v>
      </c>
      <c r="I484" s="322">
        <f>I482+I483</f>
        <v>0</v>
      </c>
      <c r="J484" s="13">
        <f>IF(SUM(J482:J483)=SUM(N484:O484),SUM(J482:J483))</f>
        <v>169</v>
      </c>
      <c r="K484" s="13">
        <v>28</v>
      </c>
      <c r="L484" s="13">
        <f t="shared" ref="L484:W484" si="159">SUM(L482:L483)</f>
        <v>9</v>
      </c>
      <c r="M484" s="13">
        <f t="shared" si="159"/>
        <v>16</v>
      </c>
      <c r="N484" s="13">
        <f t="shared" si="159"/>
        <v>149</v>
      </c>
      <c r="O484" s="13">
        <f t="shared" si="159"/>
        <v>20</v>
      </c>
      <c r="P484" s="13">
        <f t="shared" si="159"/>
        <v>2</v>
      </c>
      <c r="Q484" s="13">
        <f t="shared" si="159"/>
        <v>0</v>
      </c>
      <c r="R484" s="13">
        <f t="shared" si="159"/>
        <v>6</v>
      </c>
      <c r="S484" s="13">
        <f t="shared" si="159"/>
        <v>16</v>
      </c>
      <c r="T484" s="13">
        <f t="shared" si="159"/>
        <v>53</v>
      </c>
      <c r="U484" s="13">
        <f t="shared" si="159"/>
        <v>8</v>
      </c>
      <c r="V484" s="13">
        <f t="shared" si="159"/>
        <v>2</v>
      </c>
      <c r="W484" s="13">
        <f t="shared" si="159"/>
        <v>1</v>
      </c>
      <c r="X484" s="229" t="s">
        <v>162</v>
      </c>
      <c r="Y484" s="224" t="s">
        <v>162</v>
      </c>
      <c r="Z484" s="13" t="s">
        <v>162</v>
      </c>
      <c r="AA484" s="16" t="s">
        <v>162</v>
      </c>
      <c r="AB484" s="253" t="s">
        <v>162</v>
      </c>
    </row>
    <row r="485" spans="1:28" ht="15.95" hidden="1" customHeight="1" outlineLevel="1" thickBot="1" x14ac:dyDescent="0.3">
      <c r="A485" s="395"/>
      <c r="B485" s="398"/>
      <c r="C485" s="362">
        <v>137</v>
      </c>
      <c r="D485" s="353" t="s">
        <v>110</v>
      </c>
      <c r="E485" s="63" t="s">
        <v>15</v>
      </c>
      <c r="F485" s="132"/>
      <c r="G485" s="329"/>
      <c r="H485" s="329"/>
      <c r="I485" s="329"/>
      <c r="J485" s="276">
        <v>4</v>
      </c>
      <c r="K485" s="214">
        <v>2</v>
      </c>
      <c r="L485" s="185"/>
      <c r="M485" s="186">
        <v>1</v>
      </c>
      <c r="N485" s="19">
        <v>3</v>
      </c>
      <c r="O485" s="154">
        <v>1</v>
      </c>
      <c r="P485" s="93"/>
      <c r="Q485" s="9"/>
      <c r="R485" s="101">
        <v>2</v>
      </c>
      <c r="S485" s="9"/>
      <c r="T485" s="93">
        <v>4</v>
      </c>
      <c r="U485" s="9"/>
      <c r="V485" s="93">
        <v>2</v>
      </c>
      <c r="W485" s="9"/>
      <c r="X485" s="239">
        <v>42</v>
      </c>
      <c r="Y485" s="240">
        <v>18</v>
      </c>
      <c r="Z485" s="100">
        <v>14</v>
      </c>
      <c r="AA485" s="117">
        <v>16</v>
      </c>
      <c r="AB485" s="267">
        <v>16</v>
      </c>
    </row>
    <row r="486" spans="1:28" ht="15.95" hidden="1" customHeight="1" outlineLevel="1" thickBot="1" x14ac:dyDescent="0.3">
      <c r="A486" s="395"/>
      <c r="B486" s="398"/>
      <c r="C486" s="363"/>
      <c r="D486" s="354"/>
      <c r="E486" s="31" t="s">
        <v>16</v>
      </c>
      <c r="F486" s="132"/>
      <c r="G486" s="321"/>
      <c r="H486" s="321"/>
      <c r="I486" s="321"/>
      <c r="J486" s="276">
        <v>81</v>
      </c>
      <c r="K486" s="214">
        <v>19</v>
      </c>
      <c r="L486" s="174"/>
      <c r="M486" s="177">
        <v>13</v>
      </c>
      <c r="N486" s="46">
        <v>57</v>
      </c>
      <c r="O486" s="155">
        <v>24</v>
      </c>
      <c r="P486" s="56"/>
      <c r="Q486" s="55"/>
      <c r="R486" s="57">
        <v>55</v>
      </c>
      <c r="S486" s="55">
        <v>9</v>
      </c>
      <c r="T486" s="56">
        <v>74</v>
      </c>
      <c r="U486" s="55">
        <v>3</v>
      </c>
      <c r="V486" s="56">
        <v>44</v>
      </c>
      <c r="W486" s="55"/>
      <c r="X486" s="241">
        <v>40</v>
      </c>
      <c r="Y486" s="242">
        <v>18</v>
      </c>
      <c r="Z486" s="59">
        <v>40</v>
      </c>
      <c r="AA486" s="120">
        <v>160</v>
      </c>
      <c r="AB486" s="264">
        <v>103</v>
      </c>
    </row>
    <row r="487" spans="1:28" ht="19.5" hidden="1" customHeight="1" outlineLevel="1" thickBot="1" x14ac:dyDescent="0.3">
      <c r="A487" s="395"/>
      <c r="B487" s="398"/>
      <c r="C487" s="364"/>
      <c r="D487" s="355"/>
      <c r="E487" s="13" t="s">
        <v>17</v>
      </c>
      <c r="F487" s="132">
        <f>SUM(G487:I487)</f>
        <v>0</v>
      </c>
      <c r="G487" s="322">
        <f>G485+G486</f>
        <v>0</v>
      </c>
      <c r="H487" s="322">
        <f>H485+H486</f>
        <v>0</v>
      </c>
      <c r="I487" s="322">
        <f>I485+I486</f>
        <v>0</v>
      </c>
      <c r="J487" s="13">
        <f>IF(SUM(J485:J486)=SUM(N487:O487),SUM(J485:J486))</f>
        <v>85</v>
      </c>
      <c r="K487" s="13">
        <v>21</v>
      </c>
      <c r="L487" s="13">
        <f t="shared" ref="L487:W487" si="160">SUM(L485:L486)</f>
        <v>0</v>
      </c>
      <c r="M487" s="13">
        <f t="shared" si="160"/>
        <v>14</v>
      </c>
      <c r="N487" s="13">
        <f t="shared" si="160"/>
        <v>60</v>
      </c>
      <c r="O487" s="13">
        <f t="shared" si="160"/>
        <v>25</v>
      </c>
      <c r="P487" s="13">
        <f t="shared" si="160"/>
        <v>0</v>
      </c>
      <c r="Q487" s="13">
        <f t="shared" si="160"/>
        <v>0</v>
      </c>
      <c r="R487" s="13">
        <f t="shared" si="160"/>
        <v>57</v>
      </c>
      <c r="S487" s="13">
        <f t="shared" si="160"/>
        <v>9</v>
      </c>
      <c r="T487" s="13">
        <f t="shared" si="160"/>
        <v>78</v>
      </c>
      <c r="U487" s="13">
        <f t="shared" si="160"/>
        <v>3</v>
      </c>
      <c r="V487" s="13">
        <f t="shared" si="160"/>
        <v>46</v>
      </c>
      <c r="W487" s="13">
        <f t="shared" si="160"/>
        <v>0</v>
      </c>
      <c r="X487" s="229" t="s">
        <v>162</v>
      </c>
      <c r="Y487" s="224" t="s">
        <v>162</v>
      </c>
      <c r="Z487" s="13" t="s">
        <v>162</v>
      </c>
      <c r="AA487" s="16" t="s">
        <v>162</v>
      </c>
      <c r="AB487" s="253" t="s">
        <v>162</v>
      </c>
    </row>
    <row r="488" spans="1:28" ht="15.95" hidden="1" customHeight="1" outlineLevel="1" thickBot="1" x14ac:dyDescent="0.3">
      <c r="A488" s="395"/>
      <c r="B488" s="398"/>
      <c r="C488" s="362">
        <v>138</v>
      </c>
      <c r="D488" s="353" t="s">
        <v>161</v>
      </c>
      <c r="E488" s="63" t="s">
        <v>15</v>
      </c>
      <c r="F488" s="132"/>
      <c r="G488" s="329"/>
      <c r="H488" s="329"/>
      <c r="I488" s="329"/>
      <c r="J488" s="276"/>
      <c r="K488" s="214"/>
      <c r="L488" s="185"/>
      <c r="M488" s="186"/>
      <c r="N488" s="19"/>
      <c r="O488" s="154"/>
      <c r="P488" s="93"/>
      <c r="Q488" s="9"/>
      <c r="R488" s="101"/>
      <c r="S488" s="9"/>
      <c r="T488" s="93"/>
      <c r="U488" s="9"/>
      <c r="V488" s="93"/>
      <c r="W488" s="9"/>
      <c r="X488" s="239"/>
      <c r="Y488" s="240"/>
      <c r="Z488" s="100"/>
      <c r="AA488" s="117"/>
      <c r="AB488" s="267"/>
    </row>
    <row r="489" spans="1:28" ht="15.95" hidden="1" customHeight="1" outlineLevel="1" thickBot="1" x14ac:dyDescent="0.3">
      <c r="A489" s="395"/>
      <c r="B489" s="398"/>
      <c r="C489" s="363"/>
      <c r="D489" s="354"/>
      <c r="E489" s="31" t="s">
        <v>16</v>
      </c>
      <c r="F489" s="132"/>
      <c r="G489" s="321"/>
      <c r="H489" s="321"/>
      <c r="I489" s="321"/>
      <c r="J489" s="276">
        <v>7</v>
      </c>
      <c r="K489" s="214"/>
      <c r="L489" s="174"/>
      <c r="M489" s="177"/>
      <c r="N489" s="46">
        <v>6</v>
      </c>
      <c r="O489" s="155">
        <v>1</v>
      </c>
      <c r="P489" s="56"/>
      <c r="Q489" s="55"/>
      <c r="R489" s="57">
        <v>4</v>
      </c>
      <c r="S489" s="55"/>
      <c r="T489" s="56">
        <v>7</v>
      </c>
      <c r="U489" s="55"/>
      <c r="V489" s="56">
        <v>3</v>
      </c>
      <c r="W489" s="55"/>
      <c r="X489" s="241">
        <v>46</v>
      </c>
      <c r="Y489" s="242">
        <v>24</v>
      </c>
      <c r="Z489" s="59">
        <v>15</v>
      </c>
      <c r="AA489" s="118">
        <v>40</v>
      </c>
      <c r="AB489" s="264">
        <v>31</v>
      </c>
    </row>
    <row r="490" spans="1:28" ht="15.95" hidden="1" customHeight="1" outlineLevel="1" thickBot="1" x14ac:dyDescent="0.3">
      <c r="A490" s="395"/>
      <c r="B490" s="398"/>
      <c r="C490" s="364"/>
      <c r="D490" s="355"/>
      <c r="E490" s="13" t="s">
        <v>17</v>
      </c>
      <c r="F490" s="132">
        <f>SUM(G490:I490)</f>
        <v>0</v>
      </c>
      <c r="G490" s="322">
        <f>G488+G489</f>
        <v>0</v>
      </c>
      <c r="H490" s="322">
        <f>H488+H489</f>
        <v>0</v>
      </c>
      <c r="I490" s="322">
        <f>I488+I489</f>
        <v>0</v>
      </c>
      <c r="J490" s="13">
        <f>IF(SUM(J488:J489)=SUM(N490:O490),SUM(J488:J489))</f>
        <v>7</v>
      </c>
      <c r="K490" s="13">
        <v>0</v>
      </c>
      <c r="L490" s="13">
        <f t="shared" ref="L490:W490" si="161">SUM(L488:L489)</f>
        <v>0</v>
      </c>
      <c r="M490" s="13">
        <f t="shared" si="161"/>
        <v>0</v>
      </c>
      <c r="N490" s="13">
        <f t="shared" si="161"/>
        <v>6</v>
      </c>
      <c r="O490" s="13">
        <f t="shared" si="161"/>
        <v>1</v>
      </c>
      <c r="P490" s="13">
        <f t="shared" si="161"/>
        <v>0</v>
      </c>
      <c r="Q490" s="13">
        <f t="shared" si="161"/>
        <v>0</v>
      </c>
      <c r="R490" s="13">
        <f t="shared" si="161"/>
        <v>4</v>
      </c>
      <c r="S490" s="13">
        <f t="shared" si="161"/>
        <v>0</v>
      </c>
      <c r="T490" s="13">
        <f t="shared" si="161"/>
        <v>7</v>
      </c>
      <c r="U490" s="13">
        <f t="shared" si="161"/>
        <v>0</v>
      </c>
      <c r="V490" s="13">
        <f t="shared" si="161"/>
        <v>3</v>
      </c>
      <c r="W490" s="13">
        <f t="shared" si="161"/>
        <v>0</v>
      </c>
      <c r="X490" s="229" t="s">
        <v>162</v>
      </c>
      <c r="Y490" s="224" t="s">
        <v>162</v>
      </c>
      <c r="Z490" s="13" t="s">
        <v>162</v>
      </c>
      <c r="AA490" s="16" t="s">
        <v>162</v>
      </c>
      <c r="AB490" s="253" t="s">
        <v>162</v>
      </c>
    </row>
    <row r="491" spans="1:28" ht="15.95" hidden="1" customHeight="1" outlineLevel="1" thickBot="1" x14ac:dyDescent="0.3">
      <c r="A491" s="395"/>
      <c r="B491" s="398"/>
      <c r="C491" s="362">
        <v>139</v>
      </c>
      <c r="D491" s="353" t="s">
        <v>216</v>
      </c>
      <c r="E491" s="69" t="s">
        <v>15</v>
      </c>
      <c r="F491" s="132"/>
      <c r="G491" s="329"/>
      <c r="H491" s="329"/>
      <c r="I491" s="329"/>
      <c r="J491" s="276"/>
      <c r="K491" s="214"/>
      <c r="L491" s="185"/>
      <c r="M491" s="186"/>
      <c r="N491" s="19"/>
      <c r="O491" s="154"/>
      <c r="P491" s="93"/>
      <c r="Q491" s="9"/>
      <c r="R491" s="101"/>
      <c r="S491" s="9"/>
      <c r="T491" s="93"/>
      <c r="U491" s="9"/>
      <c r="V491" s="93"/>
      <c r="W491" s="9"/>
      <c r="X491" s="239"/>
      <c r="Y491" s="240"/>
      <c r="Z491" s="100"/>
      <c r="AA491" s="117"/>
      <c r="AB491" s="267"/>
    </row>
    <row r="492" spans="1:28" ht="15.95" hidden="1" customHeight="1" outlineLevel="1" thickBot="1" x14ac:dyDescent="0.3">
      <c r="A492" s="395"/>
      <c r="B492" s="398"/>
      <c r="C492" s="363"/>
      <c r="D492" s="354"/>
      <c r="E492" s="30" t="s">
        <v>16</v>
      </c>
      <c r="F492" s="132"/>
      <c r="G492" s="321"/>
      <c r="H492" s="321"/>
      <c r="I492" s="321"/>
      <c r="J492" s="276">
        <v>4</v>
      </c>
      <c r="K492" s="214"/>
      <c r="L492" s="174"/>
      <c r="M492" s="177"/>
      <c r="N492" s="46">
        <v>4</v>
      </c>
      <c r="O492" s="155"/>
      <c r="P492" s="56"/>
      <c r="Q492" s="55"/>
      <c r="R492" s="57">
        <v>2</v>
      </c>
      <c r="S492" s="55"/>
      <c r="T492" s="56">
        <v>3</v>
      </c>
      <c r="U492" s="55">
        <v>4</v>
      </c>
      <c r="V492" s="56">
        <v>2</v>
      </c>
      <c r="W492" s="55"/>
      <c r="X492" s="241">
        <v>36</v>
      </c>
      <c r="Y492" s="242">
        <v>19</v>
      </c>
      <c r="Z492" s="59">
        <v>45</v>
      </c>
      <c r="AA492" s="118">
        <v>115</v>
      </c>
      <c r="AB492" s="264">
        <v>95</v>
      </c>
    </row>
    <row r="493" spans="1:28" ht="15.95" hidden="1" customHeight="1" outlineLevel="1" thickBot="1" x14ac:dyDescent="0.3">
      <c r="A493" s="395"/>
      <c r="B493" s="398"/>
      <c r="C493" s="364"/>
      <c r="D493" s="354"/>
      <c r="E493" s="35" t="s">
        <v>17</v>
      </c>
      <c r="F493" s="132">
        <f>SUM(G493:I493)</f>
        <v>0</v>
      </c>
      <c r="G493" s="322">
        <f>G491+G492</f>
        <v>0</v>
      </c>
      <c r="H493" s="322">
        <f>H491+H492</f>
        <v>0</v>
      </c>
      <c r="I493" s="322">
        <f>I491+I492</f>
        <v>0</v>
      </c>
      <c r="J493" s="13">
        <f>IF(SUM(J491:J492)=SUM(N493:O493),SUM(J491:J492))</f>
        <v>4</v>
      </c>
      <c r="K493" s="13">
        <v>0</v>
      </c>
      <c r="L493" s="13">
        <f t="shared" ref="L493:W493" si="162">SUM(L491:L492)</f>
        <v>0</v>
      </c>
      <c r="M493" s="13">
        <f t="shared" si="162"/>
        <v>0</v>
      </c>
      <c r="N493" s="13">
        <f t="shared" si="162"/>
        <v>4</v>
      </c>
      <c r="O493" s="13">
        <f t="shared" si="162"/>
        <v>0</v>
      </c>
      <c r="P493" s="13">
        <f t="shared" si="162"/>
        <v>0</v>
      </c>
      <c r="Q493" s="13">
        <f t="shared" si="162"/>
        <v>0</v>
      </c>
      <c r="R493" s="13">
        <f t="shared" si="162"/>
        <v>2</v>
      </c>
      <c r="S493" s="13">
        <f t="shared" si="162"/>
        <v>0</v>
      </c>
      <c r="T493" s="13">
        <f t="shared" si="162"/>
        <v>3</v>
      </c>
      <c r="U493" s="13">
        <f t="shared" si="162"/>
        <v>4</v>
      </c>
      <c r="V493" s="13">
        <f t="shared" si="162"/>
        <v>2</v>
      </c>
      <c r="W493" s="13">
        <f t="shared" si="162"/>
        <v>0</v>
      </c>
      <c r="X493" s="229" t="s">
        <v>162</v>
      </c>
      <c r="Y493" s="224" t="s">
        <v>162</v>
      </c>
      <c r="Z493" s="13" t="s">
        <v>162</v>
      </c>
      <c r="AA493" s="16" t="s">
        <v>162</v>
      </c>
      <c r="AB493" s="253" t="s">
        <v>162</v>
      </c>
    </row>
    <row r="494" spans="1:28" ht="15.95" hidden="1" customHeight="1" outlineLevel="1" thickBot="1" x14ac:dyDescent="0.3">
      <c r="A494" s="395"/>
      <c r="B494" s="405"/>
      <c r="C494" s="362">
        <v>140</v>
      </c>
      <c r="D494" s="353" t="s">
        <v>215</v>
      </c>
      <c r="E494" s="63" t="s">
        <v>15</v>
      </c>
      <c r="F494" s="132"/>
      <c r="G494" s="329"/>
      <c r="H494" s="329"/>
      <c r="I494" s="329"/>
      <c r="J494" s="276"/>
      <c r="K494" s="214"/>
      <c r="L494" s="185"/>
      <c r="M494" s="186"/>
      <c r="N494" s="19"/>
      <c r="O494" s="154"/>
      <c r="P494" s="93"/>
      <c r="Q494" s="9"/>
      <c r="R494" s="101"/>
      <c r="S494" s="9"/>
      <c r="T494" s="93"/>
      <c r="U494" s="9"/>
      <c r="V494" s="93"/>
      <c r="W494" s="9"/>
      <c r="X494" s="239"/>
      <c r="Y494" s="240"/>
      <c r="Z494" s="100"/>
      <c r="AA494" s="117"/>
      <c r="AB494" s="267"/>
    </row>
    <row r="495" spans="1:28" ht="15.95" hidden="1" customHeight="1" outlineLevel="1" thickBot="1" x14ac:dyDescent="0.3">
      <c r="A495" s="395"/>
      <c r="B495" s="405"/>
      <c r="C495" s="363"/>
      <c r="D495" s="354"/>
      <c r="E495" s="31" t="s">
        <v>16</v>
      </c>
      <c r="F495" s="132"/>
      <c r="G495" s="321"/>
      <c r="H495" s="321"/>
      <c r="I495" s="321"/>
      <c r="J495" s="276"/>
      <c r="K495" s="214"/>
      <c r="L495" s="174"/>
      <c r="M495" s="177"/>
      <c r="N495" s="46"/>
      <c r="O495" s="155"/>
      <c r="P495" s="56"/>
      <c r="Q495" s="55"/>
      <c r="R495" s="57"/>
      <c r="S495" s="55"/>
      <c r="T495" s="56"/>
      <c r="U495" s="55"/>
      <c r="V495" s="56"/>
      <c r="W495" s="55"/>
      <c r="X495" s="241"/>
      <c r="Y495" s="242"/>
      <c r="Z495" s="59"/>
      <c r="AA495" s="118"/>
      <c r="AB495" s="264"/>
    </row>
    <row r="496" spans="1:28" ht="15.95" hidden="1" customHeight="1" outlineLevel="1" thickBot="1" x14ac:dyDescent="0.3">
      <c r="A496" s="395"/>
      <c r="B496" s="405"/>
      <c r="C496" s="364"/>
      <c r="D496" s="354"/>
      <c r="E496" s="13" t="s">
        <v>17</v>
      </c>
      <c r="F496" s="132">
        <f>SUM(G496:I496)</f>
        <v>0</v>
      </c>
      <c r="G496" s="322">
        <f>G494+G495</f>
        <v>0</v>
      </c>
      <c r="H496" s="322">
        <f>H494+H495</f>
        <v>0</v>
      </c>
      <c r="I496" s="322">
        <f>I494+I495</f>
        <v>0</v>
      </c>
      <c r="J496" s="13">
        <f>IF(SUM(J494:J495)=SUM(N496:O496),SUM(J494:J495))</f>
        <v>0</v>
      </c>
      <c r="K496" s="13">
        <v>0</v>
      </c>
      <c r="L496" s="13">
        <f t="shared" ref="L496:W496" si="163">SUM(L494:L495)</f>
        <v>0</v>
      </c>
      <c r="M496" s="13">
        <f t="shared" si="163"/>
        <v>0</v>
      </c>
      <c r="N496" s="13">
        <f t="shared" si="163"/>
        <v>0</v>
      </c>
      <c r="O496" s="13">
        <f t="shared" si="163"/>
        <v>0</v>
      </c>
      <c r="P496" s="13">
        <f t="shared" si="163"/>
        <v>0</v>
      </c>
      <c r="Q496" s="13">
        <f t="shared" si="163"/>
        <v>0</v>
      </c>
      <c r="R496" s="13">
        <f t="shared" si="163"/>
        <v>0</v>
      </c>
      <c r="S496" s="13">
        <f t="shared" si="163"/>
        <v>0</v>
      </c>
      <c r="T496" s="13">
        <f t="shared" si="163"/>
        <v>0</v>
      </c>
      <c r="U496" s="13">
        <f t="shared" si="163"/>
        <v>0</v>
      </c>
      <c r="V496" s="13">
        <f t="shared" si="163"/>
        <v>0</v>
      </c>
      <c r="W496" s="13">
        <f t="shared" si="163"/>
        <v>0</v>
      </c>
      <c r="X496" s="229" t="s">
        <v>162</v>
      </c>
      <c r="Y496" s="224" t="s">
        <v>162</v>
      </c>
      <c r="Z496" s="13" t="s">
        <v>162</v>
      </c>
      <c r="AA496" s="16" t="s">
        <v>162</v>
      </c>
      <c r="AB496" s="253" t="s">
        <v>162</v>
      </c>
    </row>
    <row r="497" spans="1:28" ht="15.95" hidden="1" customHeight="1" outlineLevel="1" thickBot="1" x14ac:dyDescent="0.3">
      <c r="A497" s="395"/>
      <c r="B497" s="405"/>
      <c r="C497" s="362">
        <v>141</v>
      </c>
      <c r="D497" s="353" t="s">
        <v>182</v>
      </c>
      <c r="E497" s="63" t="s">
        <v>15</v>
      </c>
      <c r="F497" s="132"/>
      <c r="G497" s="329"/>
      <c r="H497" s="329"/>
      <c r="I497" s="329"/>
      <c r="J497" s="276"/>
      <c r="K497" s="214"/>
      <c r="L497" s="185"/>
      <c r="M497" s="186"/>
      <c r="N497" s="19"/>
      <c r="O497" s="154"/>
      <c r="P497" s="93"/>
      <c r="Q497" s="9"/>
      <c r="R497" s="101"/>
      <c r="S497" s="9"/>
      <c r="T497" s="93"/>
      <c r="U497" s="9"/>
      <c r="V497" s="93"/>
      <c r="W497" s="9"/>
      <c r="X497" s="239"/>
      <c r="Y497" s="240"/>
      <c r="Z497" s="100"/>
      <c r="AA497" s="117"/>
      <c r="AB497" s="267"/>
    </row>
    <row r="498" spans="1:28" ht="15.95" hidden="1" customHeight="1" outlineLevel="1" thickBot="1" x14ac:dyDescent="0.3">
      <c r="A498" s="395"/>
      <c r="B498" s="405"/>
      <c r="C498" s="363"/>
      <c r="D498" s="354"/>
      <c r="E498" s="31" t="s">
        <v>16</v>
      </c>
      <c r="F498" s="132"/>
      <c r="G498" s="321"/>
      <c r="H498" s="321"/>
      <c r="I498" s="321"/>
      <c r="J498" s="276">
        <v>10</v>
      </c>
      <c r="K498" s="214"/>
      <c r="L498" s="174"/>
      <c r="M498" s="177"/>
      <c r="N498" s="46">
        <v>10</v>
      </c>
      <c r="O498" s="155"/>
      <c r="P498" s="56"/>
      <c r="Q498" s="55"/>
      <c r="R498" s="57">
        <v>5</v>
      </c>
      <c r="S498" s="55">
        <v>1</v>
      </c>
      <c r="T498" s="56">
        <v>9</v>
      </c>
      <c r="U498" s="55">
        <v>2</v>
      </c>
      <c r="V498" s="56">
        <v>4</v>
      </c>
      <c r="W498" s="55"/>
      <c r="X498" s="241">
        <v>36</v>
      </c>
      <c r="Y498" s="242">
        <v>18</v>
      </c>
      <c r="Z498" s="59">
        <v>25</v>
      </c>
      <c r="AA498" s="118">
        <v>115</v>
      </c>
      <c r="AB498" s="264">
        <v>74</v>
      </c>
    </row>
    <row r="499" spans="1:28" ht="15.95" hidden="1" customHeight="1" outlineLevel="1" thickBot="1" x14ac:dyDescent="0.3">
      <c r="A499" s="395"/>
      <c r="B499" s="405"/>
      <c r="C499" s="364"/>
      <c r="D499" s="354"/>
      <c r="E499" s="13" t="s">
        <v>17</v>
      </c>
      <c r="F499" s="132">
        <f>SUM(G499:I499)</f>
        <v>0</v>
      </c>
      <c r="G499" s="322">
        <f>G497+G498</f>
        <v>0</v>
      </c>
      <c r="H499" s="322">
        <f>H497+H498</f>
        <v>0</v>
      </c>
      <c r="I499" s="322">
        <f>I497+I498</f>
        <v>0</v>
      </c>
      <c r="J499" s="13">
        <f>IF(SUM(J497:J498)=SUM(N499:O499),SUM(J497:J498))</f>
        <v>10</v>
      </c>
      <c r="K499" s="13">
        <v>0</v>
      </c>
      <c r="L499" s="13">
        <f t="shared" ref="L499:W499" si="164">SUM(L497:L498)</f>
        <v>0</v>
      </c>
      <c r="M499" s="13">
        <f t="shared" si="164"/>
        <v>0</v>
      </c>
      <c r="N499" s="13">
        <f t="shared" si="164"/>
        <v>10</v>
      </c>
      <c r="O499" s="13">
        <f t="shared" si="164"/>
        <v>0</v>
      </c>
      <c r="P499" s="13">
        <f t="shared" si="164"/>
        <v>0</v>
      </c>
      <c r="Q499" s="13">
        <f t="shared" si="164"/>
        <v>0</v>
      </c>
      <c r="R499" s="13">
        <f t="shared" si="164"/>
        <v>5</v>
      </c>
      <c r="S499" s="13">
        <f t="shared" si="164"/>
        <v>1</v>
      </c>
      <c r="T499" s="13">
        <f t="shared" si="164"/>
        <v>9</v>
      </c>
      <c r="U499" s="13">
        <f t="shared" si="164"/>
        <v>2</v>
      </c>
      <c r="V499" s="13">
        <f t="shared" si="164"/>
        <v>4</v>
      </c>
      <c r="W499" s="13">
        <f t="shared" si="164"/>
        <v>0</v>
      </c>
      <c r="X499" s="229" t="s">
        <v>162</v>
      </c>
      <c r="Y499" s="224" t="s">
        <v>162</v>
      </c>
      <c r="Z499" s="13" t="s">
        <v>162</v>
      </c>
      <c r="AA499" s="16" t="s">
        <v>162</v>
      </c>
      <c r="AB499" s="253" t="s">
        <v>162</v>
      </c>
    </row>
    <row r="500" spans="1:28" ht="15.95" hidden="1" customHeight="1" outlineLevel="1" thickBot="1" x14ac:dyDescent="0.3">
      <c r="A500" s="395"/>
      <c r="B500" s="405"/>
      <c r="C500" s="362">
        <v>142</v>
      </c>
      <c r="D500" s="350" t="s">
        <v>183</v>
      </c>
      <c r="E500" s="63" t="s">
        <v>15</v>
      </c>
      <c r="F500" s="132"/>
      <c r="G500" s="329"/>
      <c r="H500" s="329"/>
      <c r="I500" s="329"/>
      <c r="J500" s="276"/>
      <c r="K500" s="214"/>
      <c r="L500" s="185"/>
      <c r="M500" s="186"/>
      <c r="N500" s="19"/>
      <c r="O500" s="154"/>
      <c r="P500" s="93"/>
      <c r="Q500" s="9"/>
      <c r="R500" s="101"/>
      <c r="S500" s="9"/>
      <c r="T500" s="93"/>
      <c r="U500" s="9"/>
      <c r="V500" s="93"/>
      <c r="W500" s="9"/>
      <c r="X500" s="239"/>
      <c r="Y500" s="240"/>
      <c r="Z500" s="100"/>
      <c r="AA500" s="117"/>
      <c r="AB500" s="267"/>
    </row>
    <row r="501" spans="1:28" ht="15.95" hidden="1" customHeight="1" outlineLevel="1" thickBot="1" x14ac:dyDescent="0.3">
      <c r="A501" s="395"/>
      <c r="B501" s="405"/>
      <c r="C501" s="363"/>
      <c r="D501" s="351"/>
      <c r="E501" s="69" t="s">
        <v>16</v>
      </c>
      <c r="F501" s="132"/>
      <c r="G501" s="321"/>
      <c r="H501" s="321"/>
      <c r="I501" s="321"/>
      <c r="J501" s="276">
        <v>25</v>
      </c>
      <c r="K501" s="214">
        <v>16</v>
      </c>
      <c r="L501" s="174"/>
      <c r="M501" s="177"/>
      <c r="N501" s="46">
        <v>23</v>
      </c>
      <c r="O501" s="155">
        <v>2</v>
      </c>
      <c r="P501" s="56"/>
      <c r="Q501" s="55"/>
      <c r="R501" s="57">
        <v>12</v>
      </c>
      <c r="S501" s="55">
        <v>1</v>
      </c>
      <c r="T501" s="56">
        <v>8</v>
      </c>
      <c r="U501" s="55">
        <v>2</v>
      </c>
      <c r="V501" s="56">
        <v>7</v>
      </c>
      <c r="W501" s="55"/>
      <c r="X501" s="241">
        <v>36</v>
      </c>
      <c r="Y501" s="242">
        <v>16</v>
      </c>
      <c r="Z501" s="59">
        <v>20</v>
      </c>
      <c r="AA501" s="120">
        <v>90</v>
      </c>
      <c r="AB501" s="264">
        <v>65</v>
      </c>
    </row>
    <row r="502" spans="1:28" ht="15.95" hidden="1" customHeight="1" outlineLevel="1" thickBot="1" x14ac:dyDescent="0.3">
      <c r="A502" s="395"/>
      <c r="B502" s="405"/>
      <c r="C502" s="364"/>
      <c r="D502" s="352"/>
      <c r="E502" s="13" t="s">
        <v>17</v>
      </c>
      <c r="F502" s="132">
        <f>SUM(G502:I502)</f>
        <v>0</v>
      </c>
      <c r="G502" s="322">
        <f>G500+G501</f>
        <v>0</v>
      </c>
      <c r="H502" s="322">
        <f>H500+H501</f>
        <v>0</v>
      </c>
      <c r="I502" s="322">
        <f>I500+I501</f>
        <v>0</v>
      </c>
      <c r="J502" s="13">
        <f>IF(SUM(J500:J501)=SUM(N502:O502),SUM(J500:J501))</f>
        <v>25</v>
      </c>
      <c r="K502" s="13">
        <v>16</v>
      </c>
      <c r="L502" s="13">
        <f t="shared" ref="L502:W502" si="165">SUM(L500:L501)</f>
        <v>0</v>
      </c>
      <c r="M502" s="13">
        <f t="shared" si="165"/>
        <v>0</v>
      </c>
      <c r="N502" s="13">
        <f t="shared" si="165"/>
        <v>23</v>
      </c>
      <c r="O502" s="13">
        <f t="shared" si="165"/>
        <v>2</v>
      </c>
      <c r="P502" s="13">
        <f t="shared" si="165"/>
        <v>0</v>
      </c>
      <c r="Q502" s="13">
        <f t="shared" si="165"/>
        <v>0</v>
      </c>
      <c r="R502" s="13">
        <f t="shared" si="165"/>
        <v>12</v>
      </c>
      <c r="S502" s="13">
        <f t="shared" si="165"/>
        <v>1</v>
      </c>
      <c r="T502" s="13">
        <f t="shared" si="165"/>
        <v>8</v>
      </c>
      <c r="U502" s="13">
        <f t="shared" si="165"/>
        <v>2</v>
      </c>
      <c r="V502" s="13">
        <f t="shared" si="165"/>
        <v>7</v>
      </c>
      <c r="W502" s="13">
        <f t="shared" si="165"/>
        <v>0</v>
      </c>
      <c r="X502" s="229" t="s">
        <v>162</v>
      </c>
      <c r="Y502" s="224" t="s">
        <v>162</v>
      </c>
      <c r="Z502" s="13" t="s">
        <v>162</v>
      </c>
      <c r="AA502" s="16" t="s">
        <v>162</v>
      </c>
      <c r="AB502" s="253" t="s">
        <v>162</v>
      </c>
    </row>
    <row r="503" spans="1:28" ht="15.95" hidden="1" customHeight="1" outlineLevel="1" thickBot="1" x14ac:dyDescent="0.3">
      <c r="A503" s="395"/>
      <c r="B503" s="405"/>
      <c r="C503" s="362">
        <v>143</v>
      </c>
      <c r="D503" s="353" t="s">
        <v>223</v>
      </c>
      <c r="E503" s="63" t="s">
        <v>15</v>
      </c>
      <c r="F503" s="132"/>
      <c r="G503" s="329"/>
      <c r="H503" s="329"/>
      <c r="I503" s="329"/>
      <c r="J503" s="276"/>
      <c r="K503" s="214"/>
      <c r="L503" s="185"/>
      <c r="M503" s="186"/>
      <c r="N503" s="19"/>
      <c r="O503" s="154"/>
      <c r="P503" s="93"/>
      <c r="Q503" s="9"/>
      <c r="R503" s="101"/>
      <c r="S503" s="9"/>
      <c r="T503" s="93"/>
      <c r="U503" s="9"/>
      <c r="V503" s="93"/>
      <c r="W503" s="9"/>
      <c r="X503" s="239"/>
      <c r="Y503" s="240"/>
      <c r="Z503" s="100"/>
      <c r="AA503" s="117"/>
      <c r="AB503" s="267"/>
    </row>
    <row r="504" spans="1:28" ht="15.95" hidden="1" customHeight="1" outlineLevel="1" thickBot="1" x14ac:dyDescent="0.3">
      <c r="A504" s="395"/>
      <c r="B504" s="405"/>
      <c r="C504" s="363"/>
      <c r="D504" s="354"/>
      <c r="E504" s="69" t="s">
        <v>16</v>
      </c>
      <c r="F504" s="132"/>
      <c r="G504" s="321"/>
      <c r="H504" s="321"/>
      <c r="I504" s="321"/>
      <c r="J504" s="276">
        <v>10</v>
      </c>
      <c r="K504" s="214">
        <v>1</v>
      </c>
      <c r="L504" s="174"/>
      <c r="M504" s="177"/>
      <c r="N504" s="46">
        <v>9</v>
      </c>
      <c r="O504" s="155">
        <v>1</v>
      </c>
      <c r="P504" s="56"/>
      <c r="Q504" s="55"/>
      <c r="R504" s="57">
        <v>3</v>
      </c>
      <c r="S504" s="55">
        <v>1</v>
      </c>
      <c r="T504" s="56">
        <v>1</v>
      </c>
      <c r="U504" s="55"/>
      <c r="V504" s="56"/>
      <c r="W504" s="55"/>
      <c r="X504" s="241">
        <v>35</v>
      </c>
      <c r="Y504" s="242">
        <v>18</v>
      </c>
      <c r="Z504" s="59">
        <v>55</v>
      </c>
      <c r="AA504" s="118">
        <v>100</v>
      </c>
      <c r="AB504" s="264">
        <v>83</v>
      </c>
    </row>
    <row r="505" spans="1:28" ht="15.95" hidden="1" customHeight="1" outlineLevel="1" thickBot="1" x14ac:dyDescent="0.3">
      <c r="A505" s="395"/>
      <c r="B505" s="405"/>
      <c r="C505" s="364"/>
      <c r="D505" s="354"/>
      <c r="E505" s="13" t="s">
        <v>17</v>
      </c>
      <c r="F505" s="132">
        <f>SUM(G505:I505)</f>
        <v>0</v>
      </c>
      <c r="G505" s="322">
        <f>G503+G504</f>
        <v>0</v>
      </c>
      <c r="H505" s="322">
        <f>H503+H504</f>
        <v>0</v>
      </c>
      <c r="I505" s="322">
        <f>I503+I504</f>
        <v>0</v>
      </c>
      <c r="J505" s="13">
        <f>IF(SUM(J503:J504)=SUM(N505:O505),SUM(J503:J504))</f>
        <v>10</v>
      </c>
      <c r="K505" s="13">
        <v>1</v>
      </c>
      <c r="L505" s="13">
        <f t="shared" ref="L505:W505" si="166">SUM(L503:L504)</f>
        <v>0</v>
      </c>
      <c r="M505" s="13">
        <f t="shared" si="166"/>
        <v>0</v>
      </c>
      <c r="N505" s="13">
        <f t="shared" si="166"/>
        <v>9</v>
      </c>
      <c r="O505" s="13">
        <f t="shared" si="166"/>
        <v>1</v>
      </c>
      <c r="P505" s="13">
        <f t="shared" si="166"/>
        <v>0</v>
      </c>
      <c r="Q505" s="13">
        <f t="shared" si="166"/>
        <v>0</v>
      </c>
      <c r="R505" s="13">
        <f t="shared" si="166"/>
        <v>3</v>
      </c>
      <c r="S505" s="13">
        <f t="shared" si="166"/>
        <v>1</v>
      </c>
      <c r="T505" s="13">
        <f t="shared" si="166"/>
        <v>1</v>
      </c>
      <c r="U505" s="13">
        <f t="shared" si="166"/>
        <v>0</v>
      </c>
      <c r="V505" s="13">
        <f t="shared" si="166"/>
        <v>0</v>
      </c>
      <c r="W505" s="13">
        <f t="shared" si="166"/>
        <v>0</v>
      </c>
      <c r="X505" s="229" t="s">
        <v>162</v>
      </c>
      <c r="Y505" s="224" t="s">
        <v>162</v>
      </c>
      <c r="Z505" s="13" t="s">
        <v>162</v>
      </c>
      <c r="AA505" s="16" t="s">
        <v>162</v>
      </c>
      <c r="AB505" s="253" t="s">
        <v>162</v>
      </c>
    </row>
    <row r="506" spans="1:28" ht="15.95" hidden="1" customHeight="1" outlineLevel="1" thickBot="1" x14ac:dyDescent="0.3">
      <c r="A506" s="395"/>
      <c r="B506" s="405"/>
      <c r="C506" s="362">
        <v>144</v>
      </c>
      <c r="D506" s="350" t="s">
        <v>241</v>
      </c>
      <c r="E506" s="63" t="s">
        <v>15</v>
      </c>
      <c r="F506" s="132"/>
      <c r="G506" s="329"/>
      <c r="H506" s="329"/>
      <c r="I506" s="329"/>
      <c r="J506" s="276">
        <v>1</v>
      </c>
      <c r="K506" s="214"/>
      <c r="L506" s="185"/>
      <c r="M506" s="186">
        <v>1</v>
      </c>
      <c r="N506" s="19">
        <v>1</v>
      </c>
      <c r="O506" s="154"/>
      <c r="P506" s="93"/>
      <c r="Q506" s="9"/>
      <c r="R506" s="101"/>
      <c r="S506" s="9"/>
      <c r="T506" s="93"/>
      <c r="U506" s="9">
        <v>1</v>
      </c>
      <c r="V506" s="93"/>
      <c r="W506" s="9"/>
      <c r="X506" s="239">
        <v>46</v>
      </c>
      <c r="Y506" s="240">
        <v>29</v>
      </c>
      <c r="Z506" s="100">
        <v>20</v>
      </c>
      <c r="AA506" s="117">
        <v>20</v>
      </c>
      <c r="AB506" s="267">
        <v>20</v>
      </c>
    </row>
    <row r="507" spans="1:28" ht="15.95" hidden="1" customHeight="1" outlineLevel="1" thickBot="1" x14ac:dyDescent="0.3">
      <c r="A507" s="395"/>
      <c r="B507" s="405"/>
      <c r="C507" s="363"/>
      <c r="D507" s="365"/>
      <c r="E507" s="69" t="s">
        <v>16</v>
      </c>
      <c r="F507" s="132"/>
      <c r="G507" s="321"/>
      <c r="H507" s="321"/>
      <c r="I507" s="321"/>
      <c r="J507" s="276">
        <v>9</v>
      </c>
      <c r="K507" s="214">
        <v>3</v>
      </c>
      <c r="L507" s="174"/>
      <c r="M507" s="177">
        <v>1</v>
      </c>
      <c r="N507" s="46">
        <v>8</v>
      </c>
      <c r="O507" s="155">
        <v>1</v>
      </c>
      <c r="P507" s="56"/>
      <c r="Q507" s="55"/>
      <c r="R507" s="57">
        <v>1</v>
      </c>
      <c r="S507" s="55">
        <v>2</v>
      </c>
      <c r="T507" s="56">
        <v>4</v>
      </c>
      <c r="U507" s="55"/>
      <c r="V507" s="56">
        <v>1</v>
      </c>
      <c r="W507" s="55"/>
      <c r="X507" s="241">
        <v>36</v>
      </c>
      <c r="Y507" s="242">
        <v>12</v>
      </c>
      <c r="Z507" s="59">
        <v>10</v>
      </c>
      <c r="AA507" s="118">
        <v>150</v>
      </c>
      <c r="AB507" s="264">
        <v>85</v>
      </c>
    </row>
    <row r="508" spans="1:28" ht="15.95" hidden="1" customHeight="1" outlineLevel="1" thickBot="1" x14ac:dyDescent="0.3">
      <c r="A508" s="395"/>
      <c r="B508" s="405"/>
      <c r="C508" s="364"/>
      <c r="D508" s="366"/>
      <c r="E508" s="13" t="s">
        <v>17</v>
      </c>
      <c r="F508" s="132">
        <f>SUM(G508:I508)</f>
        <v>0</v>
      </c>
      <c r="G508" s="322">
        <f>G506+G507</f>
        <v>0</v>
      </c>
      <c r="H508" s="322">
        <f>H506+H507</f>
        <v>0</v>
      </c>
      <c r="I508" s="322">
        <f>I506+I507</f>
        <v>0</v>
      </c>
      <c r="J508" s="13">
        <f>IF(SUM(J506:J507)=SUM(N508:O508),SUM(J506:J507))</f>
        <v>10</v>
      </c>
      <c r="K508" s="13">
        <v>3</v>
      </c>
      <c r="L508" s="13">
        <f t="shared" ref="L508:W508" si="167">SUM(L506:L507)</f>
        <v>0</v>
      </c>
      <c r="M508" s="13">
        <f t="shared" si="167"/>
        <v>2</v>
      </c>
      <c r="N508" s="13">
        <f t="shared" si="167"/>
        <v>9</v>
      </c>
      <c r="O508" s="13">
        <f t="shared" si="167"/>
        <v>1</v>
      </c>
      <c r="P508" s="13">
        <f t="shared" si="167"/>
        <v>0</v>
      </c>
      <c r="Q508" s="13">
        <f t="shared" si="167"/>
        <v>0</v>
      </c>
      <c r="R508" s="13">
        <f t="shared" si="167"/>
        <v>1</v>
      </c>
      <c r="S508" s="13">
        <f t="shared" si="167"/>
        <v>2</v>
      </c>
      <c r="T508" s="13">
        <f t="shared" si="167"/>
        <v>4</v>
      </c>
      <c r="U508" s="13">
        <f t="shared" si="167"/>
        <v>1</v>
      </c>
      <c r="V508" s="13">
        <f t="shared" si="167"/>
        <v>1</v>
      </c>
      <c r="W508" s="13">
        <f t="shared" si="167"/>
        <v>0</v>
      </c>
      <c r="X508" s="229" t="s">
        <v>162</v>
      </c>
      <c r="Y508" s="224" t="s">
        <v>162</v>
      </c>
      <c r="Z508" s="13" t="s">
        <v>162</v>
      </c>
      <c r="AA508" s="16" t="s">
        <v>162</v>
      </c>
      <c r="AB508" s="253" t="s">
        <v>162</v>
      </c>
    </row>
    <row r="509" spans="1:28" ht="15.95" hidden="1" customHeight="1" outlineLevel="1" thickBot="1" x14ac:dyDescent="0.3">
      <c r="A509" s="395"/>
      <c r="B509" s="405"/>
      <c r="C509" s="362">
        <v>145</v>
      </c>
      <c r="D509" s="353" t="s">
        <v>224</v>
      </c>
      <c r="E509" s="63" t="s">
        <v>15</v>
      </c>
      <c r="F509" s="132"/>
      <c r="G509" s="329"/>
      <c r="H509" s="329"/>
      <c r="I509" s="329"/>
      <c r="J509" s="276"/>
      <c r="K509" s="214"/>
      <c r="L509" s="185"/>
      <c r="M509" s="186"/>
      <c r="N509" s="19"/>
      <c r="O509" s="154"/>
      <c r="P509" s="93"/>
      <c r="Q509" s="9"/>
      <c r="R509" s="101"/>
      <c r="S509" s="9"/>
      <c r="T509" s="93"/>
      <c r="U509" s="9"/>
      <c r="V509" s="93"/>
      <c r="W509" s="9"/>
      <c r="X509" s="239"/>
      <c r="Y509" s="240"/>
      <c r="Z509" s="100"/>
      <c r="AA509" s="117"/>
      <c r="AB509" s="267"/>
    </row>
    <row r="510" spans="1:28" ht="15.95" hidden="1" customHeight="1" outlineLevel="1" thickBot="1" x14ac:dyDescent="0.3">
      <c r="A510" s="395"/>
      <c r="B510" s="405"/>
      <c r="C510" s="363"/>
      <c r="D510" s="354"/>
      <c r="E510" s="69" t="s">
        <v>16</v>
      </c>
      <c r="F510" s="132"/>
      <c r="G510" s="321"/>
      <c r="H510" s="321"/>
      <c r="I510" s="321"/>
      <c r="J510" s="276">
        <v>5</v>
      </c>
      <c r="K510" s="214"/>
      <c r="L510" s="174"/>
      <c r="M510" s="177"/>
      <c r="N510" s="46">
        <v>3</v>
      </c>
      <c r="O510" s="155">
        <v>2</v>
      </c>
      <c r="P510" s="56"/>
      <c r="Q510" s="55"/>
      <c r="R510" s="57">
        <v>2</v>
      </c>
      <c r="S510" s="55"/>
      <c r="T510" s="56"/>
      <c r="U510" s="55"/>
      <c r="V510" s="56"/>
      <c r="W510" s="55"/>
      <c r="X510" s="241">
        <v>37</v>
      </c>
      <c r="Y510" s="242">
        <v>17</v>
      </c>
      <c r="Z510" s="59">
        <v>70</v>
      </c>
      <c r="AA510" s="118">
        <v>100</v>
      </c>
      <c r="AB510" s="264">
        <v>85</v>
      </c>
    </row>
    <row r="511" spans="1:28" ht="15.95" hidden="1" customHeight="1" outlineLevel="1" thickBot="1" x14ac:dyDescent="0.3">
      <c r="A511" s="395"/>
      <c r="B511" s="405"/>
      <c r="C511" s="364"/>
      <c r="D511" s="354"/>
      <c r="E511" s="13" t="s">
        <v>17</v>
      </c>
      <c r="F511" s="132">
        <f>SUM(G511:I511)</f>
        <v>0</v>
      </c>
      <c r="G511" s="322">
        <f>G509+G510</f>
        <v>0</v>
      </c>
      <c r="H511" s="322">
        <f>H509+H510</f>
        <v>0</v>
      </c>
      <c r="I511" s="322">
        <f>I509+I510</f>
        <v>0</v>
      </c>
      <c r="J511" s="13">
        <f>IF(SUM(J509:J510)=SUM(N511:O511),SUM(J509:J510))</f>
        <v>5</v>
      </c>
      <c r="K511" s="13">
        <v>0</v>
      </c>
      <c r="L511" s="13">
        <f t="shared" ref="L511:W511" si="168">SUM(L509:L510)</f>
        <v>0</v>
      </c>
      <c r="M511" s="13">
        <f t="shared" si="168"/>
        <v>0</v>
      </c>
      <c r="N511" s="13">
        <f t="shared" si="168"/>
        <v>3</v>
      </c>
      <c r="O511" s="13">
        <f t="shared" si="168"/>
        <v>2</v>
      </c>
      <c r="P511" s="13">
        <f t="shared" si="168"/>
        <v>0</v>
      </c>
      <c r="Q511" s="13">
        <f t="shared" si="168"/>
        <v>0</v>
      </c>
      <c r="R511" s="13">
        <f t="shared" si="168"/>
        <v>2</v>
      </c>
      <c r="S511" s="13">
        <f t="shared" si="168"/>
        <v>0</v>
      </c>
      <c r="T511" s="13">
        <f t="shared" si="168"/>
        <v>0</v>
      </c>
      <c r="U511" s="13">
        <f t="shared" si="168"/>
        <v>0</v>
      </c>
      <c r="V511" s="13">
        <f t="shared" si="168"/>
        <v>0</v>
      </c>
      <c r="W511" s="13">
        <f t="shared" si="168"/>
        <v>0</v>
      </c>
      <c r="X511" s="229" t="s">
        <v>162</v>
      </c>
      <c r="Y511" s="224" t="s">
        <v>162</v>
      </c>
      <c r="Z511" s="13" t="s">
        <v>162</v>
      </c>
      <c r="AA511" s="16" t="s">
        <v>162</v>
      </c>
      <c r="AB511" s="253" t="s">
        <v>162</v>
      </c>
    </row>
    <row r="512" spans="1:28" ht="15.95" customHeight="1" collapsed="1" thickBot="1" x14ac:dyDescent="0.3">
      <c r="A512" s="395"/>
      <c r="B512" s="405"/>
      <c r="C512" s="356" t="s">
        <v>149</v>
      </c>
      <c r="D512" s="369"/>
      <c r="E512" s="69" t="s">
        <v>15</v>
      </c>
      <c r="F512" s="132">
        <f>SUM(G512:I512)</f>
        <v>0</v>
      </c>
      <c r="G512" s="322">
        <f t="shared" ref="G512:I513" si="169">G509+G506+G503+G500+G497+G494+G491+G488+G485+G482</f>
        <v>0</v>
      </c>
      <c r="H512" s="322">
        <f t="shared" si="169"/>
        <v>0</v>
      </c>
      <c r="I512" s="322">
        <f t="shared" si="169"/>
        <v>0</v>
      </c>
      <c r="J512" s="276">
        <v>8</v>
      </c>
      <c r="K512" s="281">
        <v>3</v>
      </c>
      <c r="L512" s="184">
        <v>0</v>
      </c>
      <c r="M512" s="184">
        <v>3</v>
      </c>
      <c r="N512" s="344">
        <v>6</v>
      </c>
      <c r="O512" s="344">
        <v>2</v>
      </c>
      <c r="P512" s="344">
        <v>0</v>
      </c>
      <c r="Q512" s="344">
        <v>0</v>
      </c>
      <c r="R512" s="32">
        <v>2</v>
      </c>
      <c r="S512" s="344">
        <v>0</v>
      </c>
      <c r="T512" s="344">
        <v>4</v>
      </c>
      <c r="U512" s="344">
        <v>1</v>
      </c>
      <c r="V512" s="344">
        <v>2</v>
      </c>
      <c r="W512" s="344">
        <v>0</v>
      </c>
      <c r="X512" s="238">
        <v>44.333333333333336</v>
      </c>
      <c r="Y512" s="238">
        <v>23.666666666666668</v>
      </c>
      <c r="Z512" s="152">
        <v>16.666666666666668</v>
      </c>
      <c r="AA512" s="145">
        <v>18</v>
      </c>
      <c r="AB512" s="253">
        <v>17.666666666666668</v>
      </c>
    </row>
    <row r="513" spans="1:28" ht="16.5" customHeight="1" thickBot="1" x14ac:dyDescent="0.3">
      <c r="A513" s="395"/>
      <c r="B513" s="405"/>
      <c r="C513" s="358"/>
      <c r="D513" s="359"/>
      <c r="E513" s="43" t="s">
        <v>16</v>
      </c>
      <c r="F513" s="132">
        <f>SUM(G513:I513)</f>
        <v>9</v>
      </c>
      <c r="G513" s="322">
        <f t="shared" si="169"/>
        <v>9</v>
      </c>
      <c r="H513" s="322">
        <f t="shared" si="169"/>
        <v>0</v>
      </c>
      <c r="I513" s="322">
        <f t="shared" si="169"/>
        <v>0</v>
      </c>
      <c r="J513" s="276">
        <v>317</v>
      </c>
      <c r="K513" s="281">
        <v>66</v>
      </c>
      <c r="L513" s="207">
        <v>9</v>
      </c>
      <c r="M513" s="207">
        <v>29</v>
      </c>
      <c r="N513" s="344">
        <v>267</v>
      </c>
      <c r="O513" s="344">
        <v>50</v>
      </c>
      <c r="P513" s="344">
        <v>2</v>
      </c>
      <c r="Q513" s="344">
        <v>0</v>
      </c>
      <c r="R513" s="32">
        <v>90</v>
      </c>
      <c r="S513" s="344">
        <v>30</v>
      </c>
      <c r="T513" s="344">
        <v>159</v>
      </c>
      <c r="U513" s="344">
        <v>19</v>
      </c>
      <c r="V513" s="344">
        <v>63</v>
      </c>
      <c r="W513" s="344">
        <v>1</v>
      </c>
      <c r="X513" s="238">
        <v>37.555555555555557</v>
      </c>
      <c r="Y513" s="238">
        <v>17.666666666666668</v>
      </c>
      <c r="Z513" s="152">
        <v>34.444444444444443</v>
      </c>
      <c r="AA513" s="152">
        <v>118.88888888888889</v>
      </c>
      <c r="AB513" s="253">
        <v>78</v>
      </c>
    </row>
    <row r="514" spans="1:28" ht="18.75" customHeight="1" thickBot="1" x14ac:dyDescent="0.3">
      <c r="A514" s="396"/>
      <c r="B514" s="408"/>
      <c r="C514" s="360"/>
      <c r="D514" s="361"/>
      <c r="E514" s="108" t="s">
        <v>17</v>
      </c>
      <c r="F514" s="108">
        <f>SUM(G514:I514)</f>
        <v>9</v>
      </c>
      <c r="G514" s="108">
        <f>G512+G513</f>
        <v>9</v>
      </c>
      <c r="H514" s="108">
        <f>H512+H513</f>
        <v>0</v>
      </c>
      <c r="I514" s="108">
        <f>I512+I513</f>
        <v>0</v>
      </c>
      <c r="J514" s="108">
        <v>325</v>
      </c>
      <c r="K514" s="112">
        <v>69</v>
      </c>
      <c r="L514" s="130">
        <v>9</v>
      </c>
      <c r="M514" s="130">
        <v>32</v>
      </c>
      <c r="N514" s="130">
        <v>273</v>
      </c>
      <c r="O514" s="130">
        <v>52</v>
      </c>
      <c r="P514" s="130">
        <v>2</v>
      </c>
      <c r="Q514" s="130">
        <v>0</v>
      </c>
      <c r="R514" s="130">
        <v>92</v>
      </c>
      <c r="S514" s="130">
        <v>30</v>
      </c>
      <c r="T514" s="130">
        <v>163</v>
      </c>
      <c r="U514" s="130">
        <v>20</v>
      </c>
      <c r="V514" s="130">
        <v>65</v>
      </c>
      <c r="W514" s="130">
        <v>1</v>
      </c>
      <c r="X514" s="136" t="s">
        <v>163</v>
      </c>
      <c r="Y514" s="136" t="s">
        <v>163</v>
      </c>
      <c r="Z514" s="109" t="s">
        <v>163</v>
      </c>
      <c r="AA514" s="110" t="s">
        <v>163</v>
      </c>
      <c r="AB514" s="252" t="s">
        <v>163</v>
      </c>
    </row>
    <row r="515" spans="1:28" ht="15.95" hidden="1" customHeight="1" outlineLevel="1" thickBot="1" x14ac:dyDescent="0.3">
      <c r="A515" s="394">
        <v>21</v>
      </c>
      <c r="B515" s="397" t="s">
        <v>54</v>
      </c>
      <c r="C515" s="409">
        <v>146</v>
      </c>
      <c r="D515" s="376" t="s">
        <v>55</v>
      </c>
      <c r="E515" s="69" t="s">
        <v>15</v>
      </c>
      <c r="F515" s="132"/>
      <c r="G515" s="329"/>
      <c r="H515" s="329"/>
      <c r="I515" s="329"/>
      <c r="J515" s="276">
        <v>25</v>
      </c>
      <c r="K515" s="214"/>
      <c r="L515" s="185">
        <v>6</v>
      </c>
      <c r="M515" s="186"/>
      <c r="N515" s="19">
        <v>21</v>
      </c>
      <c r="O515" s="154">
        <v>4</v>
      </c>
      <c r="P515" s="93"/>
      <c r="Q515" s="9"/>
      <c r="R515" s="101">
        <v>8</v>
      </c>
      <c r="S515" s="9">
        <v>19</v>
      </c>
      <c r="T515" s="93">
        <v>17</v>
      </c>
      <c r="U515" s="9">
        <v>4</v>
      </c>
      <c r="V515" s="93">
        <v>7</v>
      </c>
      <c r="W515" s="9"/>
      <c r="X515" s="239">
        <v>46.76</v>
      </c>
      <c r="Y515" s="240">
        <v>17.84</v>
      </c>
      <c r="Z515" s="100">
        <v>4</v>
      </c>
      <c r="AA515" s="117">
        <v>16</v>
      </c>
      <c r="AB515" s="267">
        <v>10.9</v>
      </c>
    </row>
    <row r="516" spans="1:28" ht="15.95" hidden="1" customHeight="1" outlineLevel="1" thickBot="1" x14ac:dyDescent="0.3">
      <c r="A516" s="395"/>
      <c r="B516" s="398"/>
      <c r="C516" s="410"/>
      <c r="D516" s="368"/>
      <c r="E516" s="31" t="s">
        <v>16</v>
      </c>
      <c r="F516" s="132"/>
      <c r="G516" s="321"/>
      <c r="H516" s="321"/>
      <c r="I516" s="321"/>
      <c r="J516" s="276">
        <v>77</v>
      </c>
      <c r="K516" s="214"/>
      <c r="L516" s="185">
        <v>12</v>
      </c>
      <c r="M516" s="191"/>
      <c r="N516" s="124">
        <v>63</v>
      </c>
      <c r="O516" s="155">
        <v>14</v>
      </c>
      <c r="P516" s="56"/>
      <c r="Q516" s="55"/>
      <c r="R516" s="57">
        <v>25</v>
      </c>
      <c r="S516" s="55">
        <v>53</v>
      </c>
      <c r="T516" s="56">
        <v>22</v>
      </c>
      <c r="U516" s="55">
        <v>11</v>
      </c>
      <c r="V516" s="56">
        <v>18</v>
      </c>
      <c r="W516" s="55"/>
      <c r="X516" s="241">
        <v>45.16</v>
      </c>
      <c r="Y516" s="242">
        <v>16.98</v>
      </c>
      <c r="Z516" s="59">
        <v>5</v>
      </c>
      <c r="AA516" s="118">
        <v>200</v>
      </c>
      <c r="AB516" s="264">
        <v>90</v>
      </c>
    </row>
    <row r="517" spans="1:28" ht="15.95" hidden="1" customHeight="1" outlineLevel="1" thickBot="1" x14ac:dyDescent="0.3">
      <c r="A517" s="395"/>
      <c r="B517" s="398"/>
      <c r="C517" s="411"/>
      <c r="D517" s="377"/>
      <c r="E517" s="13" t="s">
        <v>17</v>
      </c>
      <c r="F517" s="132">
        <f>SUM(G517:I517)</f>
        <v>0</v>
      </c>
      <c r="G517" s="322">
        <f>G515+G516</f>
        <v>0</v>
      </c>
      <c r="H517" s="322">
        <f>H515+H516</f>
        <v>0</v>
      </c>
      <c r="I517" s="322">
        <f>I515+I516</f>
        <v>0</v>
      </c>
      <c r="J517" s="13">
        <f>IF(SUM(J515:J516)=SUM(N517:O517),SUM(J515:J516))</f>
        <v>102</v>
      </c>
      <c r="K517" s="13">
        <v>0</v>
      </c>
      <c r="L517" s="13">
        <f t="shared" ref="L517:W517" si="170">SUM(L515:L516)</f>
        <v>18</v>
      </c>
      <c r="M517" s="13">
        <f t="shared" si="170"/>
        <v>0</v>
      </c>
      <c r="N517" s="13">
        <f t="shared" si="170"/>
        <v>84</v>
      </c>
      <c r="O517" s="13">
        <f t="shared" si="170"/>
        <v>18</v>
      </c>
      <c r="P517" s="13">
        <f t="shared" si="170"/>
        <v>0</v>
      </c>
      <c r="Q517" s="13">
        <f t="shared" si="170"/>
        <v>0</v>
      </c>
      <c r="R517" s="13">
        <f t="shared" si="170"/>
        <v>33</v>
      </c>
      <c r="S517" s="13">
        <f t="shared" si="170"/>
        <v>72</v>
      </c>
      <c r="T517" s="13">
        <f t="shared" si="170"/>
        <v>39</v>
      </c>
      <c r="U517" s="13">
        <f t="shared" si="170"/>
        <v>15</v>
      </c>
      <c r="V517" s="13">
        <f t="shared" si="170"/>
        <v>25</v>
      </c>
      <c r="W517" s="13">
        <f t="shared" si="170"/>
        <v>0</v>
      </c>
      <c r="X517" s="229" t="s">
        <v>162</v>
      </c>
      <c r="Y517" s="224" t="s">
        <v>162</v>
      </c>
      <c r="Z517" s="13" t="s">
        <v>162</v>
      </c>
      <c r="AA517" s="16" t="s">
        <v>162</v>
      </c>
      <c r="AB517" s="253" t="s">
        <v>162</v>
      </c>
    </row>
    <row r="518" spans="1:28" ht="15.95" hidden="1" customHeight="1" outlineLevel="1" thickBot="1" x14ac:dyDescent="0.3">
      <c r="A518" s="395"/>
      <c r="B518" s="398"/>
      <c r="C518" s="409">
        <v>147</v>
      </c>
      <c r="D518" s="353" t="s">
        <v>203</v>
      </c>
      <c r="E518" s="63" t="s">
        <v>15</v>
      </c>
      <c r="F518" s="132"/>
      <c r="G518" s="329"/>
      <c r="H518" s="329"/>
      <c r="I518" s="329"/>
      <c r="J518" s="276"/>
      <c r="K518" s="214"/>
      <c r="L518" s="185"/>
      <c r="M518" s="186"/>
      <c r="N518" s="19"/>
      <c r="O518" s="154"/>
      <c r="P518" s="93"/>
      <c r="Q518" s="9"/>
      <c r="R518" s="101"/>
      <c r="S518" s="9"/>
      <c r="T518" s="93"/>
      <c r="U518" s="9"/>
      <c r="V518" s="93"/>
      <c r="W518" s="9"/>
      <c r="X518" s="239"/>
      <c r="Y518" s="240"/>
      <c r="Z518" s="100"/>
      <c r="AA518" s="117"/>
      <c r="AB518" s="267"/>
    </row>
    <row r="519" spans="1:28" ht="15.95" hidden="1" customHeight="1" outlineLevel="1" thickBot="1" x14ac:dyDescent="0.3">
      <c r="A519" s="395"/>
      <c r="B519" s="398"/>
      <c r="C519" s="410"/>
      <c r="D519" s="354"/>
      <c r="E519" s="31" t="s">
        <v>16</v>
      </c>
      <c r="F519" s="132"/>
      <c r="G519" s="321"/>
      <c r="H519" s="321"/>
      <c r="I519" s="321"/>
      <c r="J519" s="276">
        <v>10</v>
      </c>
      <c r="K519" s="214"/>
      <c r="L519" s="174"/>
      <c r="M519" s="177"/>
      <c r="N519" s="46">
        <v>8</v>
      </c>
      <c r="O519" s="155">
        <v>2</v>
      </c>
      <c r="P519" s="56"/>
      <c r="Q519" s="55"/>
      <c r="R519" s="57">
        <v>5</v>
      </c>
      <c r="S519" s="55">
        <v>2</v>
      </c>
      <c r="T519" s="56">
        <v>2</v>
      </c>
      <c r="U519" s="55">
        <v>10</v>
      </c>
      <c r="V519" s="56">
        <v>3</v>
      </c>
      <c r="W519" s="55"/>
      <c r="X519" s="241">
        <v>40</v>
      </c>
      <c r="Y519" s="242">
        <v>10</v>
      </c>
      <c r="Z519" s="59">
        <v>5</v>
      </c>
      <c r="AA519" s="120">
        <v>140</v>
      </c>
      <c r="AB519" s="264">
        <v>65</v>
      </c>
    </row>
    <row r="520" spans="1:28" ht="15.75" hidden="1" customHeight="1" outlineLevel="1" thickBot="1" x14ac:dyDescent="0.3">
      <c r="A520" s="395"/>
      <c r="B520" s="398"/>
      <c r="C520" s="411"/>
      <c r="D520" s="355"/>
      <c r="E520" s="13" t="s">
        <v>17</v>
      </c>
      <c r="F520" s="132">
        <f>SUM(G520:I520)</f>
        <v>0</v>
      </c>
      <c r="G520" s="322">
        <f>G518+G519</f>
        <v>0</v>
      </c>
      <c r="H520" s="322">
        <f>H518+H519</f>
        <v>0</v>
      </c>
      <c r="I520" s="322">
        <f>I518+I519</f>
        <v>0</v>
      </c>
      <c r="J520" s="13">
        <f>IF(SUM(J518:J519)=SUM(N520:O520),SUM(J518:J519))</f>
        <v>10</v>
      </c>
      <c r="K520" s="13">
        <v>0</v>
      </c>
      <c r="L520" s="13">
        <f t="shared" ref="L520:W520" si="171">SUM(L518:L519)</f>
        <v>0</v>
      </c>
      <c r="M520" s="13">
        <f t="shared" si="171"/>
        <v>0</v>
      </c>
      <c r="N520" s="13">
        <f t="shared" si="171"/>
        <v>8</v>
      </c>
      <c r="O520" s="13">
        <f t="shared" si="171"/>
        <v>2</v>
      </c>
      <c r="P520" s="13">
        <f t="shared" si="171"/>
        <v>0</v>
      </c>
      <c r="Q520" s="13">
        <f t="shared" si="171"/>
        <v>0</v>
      </c>
      <c r="R520" s="13">
        <f t="shared" si="171"/>
        <v>5</v>
      </c>
      <c r="S520" s="13">
        <f t="shared" si="171"/>
        <v>2</v>
      </c>
      <c r="T520" s="13">
        <f t="shared" si="171"/>
        <v>2</v>
      </c>
      <c r="U520" s="13">
        <f t="shared" si="171"/>
        <v>10</v>
      </c>
      <c r="V520" s="13">
        <f t="shared" si="171"/>
        <v>3</v>
      </c>
      <c r="W520" s="13">
        <f t="shared" si="171"/>
        <v>0</v>
      </c>
      <c r="X520" s="229" t="s">
        <v>162</v>
      </c>
      <c r="Y520" s="224" t="s">
        <v>162</v>
      </c>
      <c r="Z520" s="13" t="s">
        <v>162</v>
      </c>
      <c r="AA520" s="16" t="s">
        <v>162</v>
      </c>
      <c r="AB520" s="253" t="s">
        <v>162</v>
      </c>
    </row>
    <row r="521" spans="1:28" ht="15.95" hidden="1" customHeight="1" outlineLevel="1" thickBot="1" x14ac:dyDescent="0.3">
      <c r="A521" s="395"/>
      <c r="B521" s="398"/>
      <c r="C521" s="409">
        <v>148</v>
      </c>
      <c r="D521" s="353" t="s">
        <v>160</v>
      </c>
      <c r="E521" s="63" t="s">
        <v>15</v>
      </c>
      <c r="F521" s="132"/>
      <c r="G521" s="329"/>
      <c r="H521" s="329"/>
      <c r="I521" s="329"/>
      <c r="J521" s="276"/>
      <c r="K521" s="214"/>
      <c r="L521" s="185"/>
      <c r="M521" s="186"/>
      <c r="N521" s="19"/>
      <c r="O521" s="154"/>
      <c r="P521" s="93"/>
      <c r="Q521" s="9"/>
      <c r="R521" s="101"/>
      <c r="S521" s="9"/>
      <c r="T521" s="93"/>
      <c r="U521" s="9"/>
      <c r="V521" s="93"/>
      <c r="W521" s="9"/>
      <c r="X521" s="239"/>
      <c r="Y521" s="240"/>
      <c r="Z521" s="100"/>
      <c r="AA521" s="117"/>
      <c r="AB521" s="267"/>
    </row>
    <row r="522" spans="1:28" ht="15.95" hidden="1" customHeight="1" outlineLevel="1" thickBot="1" x14ac:dyDescent="0.3">
      <c r="A522" s="395"/>
      <c r="B522" s="398"/>
      <c r="C522" s="410"/>
      <c r="D522" s="354"/>
      <c r="E522" s="31" t="s">
        <v>16</v>
      </c>
      <c r="F522" s="132"/>
      <c r="G522" s="321"/>
      <c r="H522" s="321"/>
      <c r="I522" s="321"/>
      <c r="J522" s="276">
        <v>43</v>
      </c>
      <c r="K522" s="214"/>
      <c r="L522" s="174"/>
      <c r="M522" s="177"/>
      <c r="N522" s="46">
        <v>37</v>
      </c>
      <c r="O522" s="155">
        <v>6</v>
      </c>
      <c r="P522" s="56"/>
      <c r="Q522" s="55"/>
      <c r="R522" s="57">
        <v>14</v>
      </c>
      <c r="S522" s="55">
        <v>4</v>
      </c>
      <c r="T522" s="56">
        <v>6</v>
      </c>
      <c r="U522" s="55">
        <v>10</v>
      </c>
      <c r="V522" s="56">
        <v>12</v>
      </c>
      <c r="W522" s="55"/>
      <c r="X522" s="241">
        <v>41</v>
      </c>
      <c r="Y522" s="242">
        <v>15</v>
      </c>
      <c r="Z522" s="59">
        <v>10</v>
      </c>
      <c r="AA522" s="118">
        <v>160</v>
      </c>
      <c r="AB522" s="264">
        <v>74.8</v>
      </c>
    </row>
    <row r="523" spans="1:28" ht="18.75" hidden="1" customHeight="1" outlineLevel="1" thickBot="1" x14ac:dyDescent="0.3">
      <c r="A523" s="395"/>
      <c r="B523" s="398"/>
      <c r="C523" s="411"/>
      <c r="D523" s="355"/>
      <c r="E523" s="13" t="s">
        <v>17</v>
      </c>
      <c r="F523" s="132">
        <f>SUM(G523:I523)</f>
        <v>0</v>
      </c>
      <c r="G523" s="322">
        <f>G521+G522</f>
        <v>0</v>
      </c>
      <c r="H523" s="322">
        <f>H521+H522</f>
        <v>0</v>
      </c>
      <c r="I523" s="322">
        <f>I521+I522</f>
        <v>0</v>
      </c>
      <c r="J523" s="13">
        <f>IF(SUM(J521:J522)=SUM(N523:O523),SUM(J521:J522))</f>
        <v>43</v>
      </c>
      <c r="K523" s="13">
        <v>0</v>
      </c>
      <c r="L523" s="13">
        <f t="shared" ref="L523:W523" si="172">SUM(L521:L522)</f>
        <v>0</v>
      </c>
      <c r="M523" s="13">
        <f t="shared" si="172"/>
        <v>0</v>
      </c>
      <c r="N523" s="13">
        <f t="shared" si="172"/>
        <v>37</v>
      </c>
      <c r="O523" s="13">
        <f t="shared" si="172"/>
        <v>6</v>
      </c>
      <c r="P523" s="13">
        <f t="shared" si="172"/>
        <v>0</v>
      </c>
      <c r="Q523" s="13">
        <f t="shared" si="172"/>
        <v>0</v>
      </c>
      <c r="R523" s="13">
        <f t="shared" si="172"/>
        <v>14</v>
      </c>
      <c r="S523" s="13">
        <f t="shared" si="172"/>
        <v>4</v>
      </c>
      <c r="T523" s="13">
        <f t="shared" si="172"/>
        <v>6</v>
      </c>
      <c r="U523" s="13">
        <f t="shared" si="172"/>
        <v>10</v>
      </c>
      <c r="V523" s="13">
        <f t="shared" si="172"/>
        <v>12</v>
      </c>
      <c r="W523" s="13">
        <f t="shared" si="172"/>
        <v>0</v>
      </c>
      <c r="X523" s="229" t="s">
        <v>162</v>
      </c>
      <c r="Y523" s="224" t="s">
        <v>162</v>
      </c>
      <c r="Z523" s="13" t="s">
        <v>162</v>
      </c>
      <c r="AA523" s="16" t="s">
        <v>162</v>
      </c>
      <c r="AB523" s="253" t="s">
        <v>162</v>
      </c>
    </row>
    <row r="524" spans="1:28" ht="15.95" hidden="1" customHeight="1" outlineLevel="1" thickBot="1" x14ac:dyDescent="0.3">
      <c r="A524" s="395"/>
      <c r="B524" s="398"/>
      <c r="C524" s="409">
        <v>149</v>
      </c>
      <c r="D524" s="350" t="s">
        <v>56</v>
      </c>
      <c r="E524" s="69" t="s">
        <v>15</v>
      </c>
      <c r="F524" s="132"/>
      <c r="G524" s="321"/>
      <c r="H524" s="321"/>
      <c r="I524" s="321"/>
      <c r="J524" s="276">
        <v>6</v>
      </c>
      <c r="K524" s="214"/>
      <c r="L524" s="174"/>
      <c r="M524" s="177"/>
      <c r="N524" s="46">
        <v>4</v>
      </c>
      <c r="O524" s="155">
        <v>2</v>
      </c>
      <c r="P524" s="56"/>
      <c r="Q524" s="55"/>
      <c r="R524" s="57">
        <v>2</v>
      </c>
      <c r="S524" s="55">
        <v>3</v>
      </c>
      <c r="T524" s="56">
        <v>6</v>
      </c>
      <c r="U524" s="55">
        <v>1</v>
      </c>
      <c r="V524" s="56">
        <v>2</v>
      </c>
      <c r="W524" s="55"/>
      <c r="X524" s="239">
        <v>32.799999999999997</v>
      </c>
      <c r="Y524" s="240">
        <v>10.3</v>
      </c>
      <c r="Z524" s="100">
        <v>2</v>
      </c>
      <c r="AA524" s="117">
        <v>8</v>
      </c>
      <c r="AB524" s="267">
        <v>6</v>
      </c>
    </row>
    <row r="525" spans="1:28" ht="15.95" hidden="1" customHeight="1" outlineLevel="1" thickBot="1" x14ac:dyDescent="0.3">
      <c r="A525" s="395"/>
      <c r="B525" s="398"/>
      <c r="C525" s="410"/>
      <c r="D525" s="351"/>
      <c r="E525" s="30" t="s">
        <v>16</v>
      </c>
      <c r="F525" s="132"/>
      <c r="G525" s="321"/>
      <c r="H525" s="321"/>
      <c r="I525" s="321"/>
      <c r="J525" s="276">
        <v>45</v>
      </c>
      <c r="K525" s="214"/>
      <c r="L525" s="174">
        <v>3</v>
      </c>
      <c r="M525" s="177"/>
      <c r="N525" s="46">
        <v>31</v>
      </c>
      <c r="O525" s="155">
        <v>14</v>
      </c>
      <c r="P525" s="56"/>
      <c r="Q525" s="55"/>
      <c r="R525" s="57">
        <v>20</v>
      </c>
      <c r="S525" s="55">
        <v>19</v>
      </c>
      <c r="T525" s="56">
        <v>39</v>
      </c>
      <c r="U525" s="55">
        <v>2</v>
      </c>
      <c r="V525" s="56">
        <v>16</v>
      </c>
      <c r="W525" s="55">
        <v>2</v>
      </c>
      <c r="X525" s="241">
        <v>37.700000000000003</v>
      </c>
      <c r="Y525" s="242">
        <v>14.9</v>
      </c>
      <c r="Z525" s="59">
        <v>15</v>
      </c>
      <c r="AA525" s="118">
        <v>150</v>
      </c>
      <c r="AB525" s="264">
        <v>790</v>
      </c>
    </row>
    <row r="526" spans="1:28" ht="15.95" hidden="1" customHeight="1" outlineLevel="1" thickBot="1" x14ac:dyDescent="0.3">
      <c r="A526" s="395"/>
      <c r="B526" s="398"/>
      <c r="C526" s="411"/>
      <c r="D526" s="352"/>
      <c r="E526" s="35" t="s">
        <v>17</v>
      </c>
      <c r="F526" s="132">
        <f>SUM(G526:I526)</f>
        <v>0</v>
      </c>
      <c r="G526" s="322">
        <f>G524+G525</f>
        <v>0</v>
      </c>
      <c r="H526" s="322">
        <f>H524+H525</f>
        <v>0</v>
      </c>
      <c r="I526" s="322">
        <f>I524+I525</f>
        <v>0</v>
      </c>
      <c r="J526" s="13">
        <f>IF(SUM(J524:J525)=SUM(N526:O526),SUM(J524:J525))</f>
        <v>51</v>
      </c>
      <c r="K526" s="13">
        <v>0</v>
      </c>
      <c r="L526" s="13">
        <f t="shared" ref="L526:W526" si="173">SUM(L524:L525)</f>
        <v>3</v>
      </c>
      <c r="M526" s="13">
        <f t="shared" si="173"/>
        <v>0</v>
      </c>
      <c r="N526" s="13">
        <f t="shared" si="173"/>
        <v>35</v>
      </c>
      <c r="O526" s="13">
        <f t="shared" si="173"/>
        <v>16</v>
      </c>
      <c r="P526" s="13">
        <f t="shared" si="173"/>
        <v>0</v>
      </c>
      <c r="Q526" s="13">
        <f t="shared" si="173"/>
        <v>0</v>
      </c>
      <c r="R526" s="13">
        <f t="shared" si="173"/>
        <v>22</v>
      </c>
      <c r="S526" s="13">
        <f t="shared" si="173"/>
        <v>22</v>
      </c>
      <c r="T526" s="13">
        <f t="shared" si="173"/>
        <v>45</v>
      </c>
      <c r="U526" s="13">
        <f t="shared" si="173"/>
        <v>3</v>
      </c>
      <c r="V526" s="13">
        <f t="shared" si="173"/>
        <v>18</v>
      </c>
      <c r="W526" s="13">
        <f t="shared" si="173"/>
        <v>2</v>
      </c>
      <c r="X526" s="229" t="s">
        <v>162</v>
      </c>
      <c r="Y526" s="224" t="s">
        <v>162</v>
      </c>
      <c r="Z526" s="13" t="s">
        <v>162</v>
      </c>
      <c r="AA526" s="16" t="s">
        <v>162</v>
      </c>
      <c r="AB526" s="253" t="s">
        <v>162</v>
      </c>
    </row>
    <row r="527" spans="1:28" ht="15.95" hidden="1" customHeight="1" outlineLevel="1" thickBot="1" x14ac:dyDescent="0.3">
      <c r="A527" s="395"/>
      <c r="B527" s="398"/>
      <c r="C527" s="409">
        <v>150</v>
      </c>
      <c r="D527" s="350" t="s">
        <v>130</v>
      </c>
      <c r="E527" s="63" t="s">
        <v>15</v>
      </c>
      <c r="F527" s="132"/>
      <c r="G527" s="329"/>
      <c r="H527" s="329"/>
      <c r="I527" s="329"/>
      <c r="J527" s="276"/>
      <c r="K527" s="447"/>
      <c r="L527" s="186"/>
      <c r="M527" s="205"/>
      <c r="N527" s="18"/>
      <c r="O527" s="160"/>
      <c r="P527" s="93"/>
      <c r="Q527" s="160"/>
      <c r="R527" s="101"/>
      <c r="S527" s="160"/>
      <c r="T527" s="93"/>
      <c r="U527" s="160"/>
      <c r="V527" s="93"/>
      <c r="W527" s="160"/>
      <c r="X527" s="239"/>
      <c r="Y527" s="256"/>
      <c r="Z527" s="100"/>
      <c r="AA527" s="206"/>
      <c r="AB527" s="272"/>
    </row>
    <row r="528" spans="1:28" ht="15.95" hidden="1" customHeight="1" outlineLevel="1" thickBot="1" x14ac:dyDescent="0.3">
      <c r="A528" s="395"/>
      <c r="B528" s="398"/>
      <c r="C528" s="410"/>
      <c r="D528" s="351"/>
      <c r="E528" s="31" t="s">
        <v>16</v>
      </c>
      <c r="F528" s="132"/>
      <c r="G528" s="321"/>
      <c r="H528" s="321"/>
      <c r="I528" s="321"/>
      <c r="J528" s="276">
        <v>24</v>
      </c>
      <c r="K528" s="447"/>
      <c r="L528" s="177">
        <v>1</v>
      </c>
      <c r="M528" s="174"/>
      <c r="N528" s="54">
        <v>21</v>
      </c>
      <c r="O528" s="55">
        <v>3</v>
      </c>
      <c r="P528" s="56"/>
      <c r="Q528" s="55"/>
      <c r="R528" s="57">
        <v>10</v>
      </c>
      <c r="S528" s="55">
        <v>11</v>
      </c>
      <c r="T528" s="56">
        <v>10</v>
      </c>
      <c r="U528" s="55">
        <v>7</v>
      </c>
      <c r="V528" s="56">
        <v>5</v>
      </c>
      <c r="W528" s="55"/>
      <c r="X528" s="241">
        <v>41.3</v>
      </c>
      <c r="Y528" s="242">
        <v>22.6</v>
      </c>
      <c r="Z528" s="59">
        <v>45</v>
      </c>
      <c r="AA528" s="58">
        <v>225</v>
      </c>
      <c r="AB528" s="273">
        <v>96</v>
      </c>
    </row>
    <row r="529" spans="1:28" ht="15.95" hidden="1" customHeight="1" outlineLevel="1" thickBot="1" x14ac:dyDescent="0.3">
      <c r="A529" s="395"/>
      <c r="B529" s="398"/>
      <c r="C529" s="411"/>
      <c r="D529" s="352"/>
      <c r="E529" s="13" t="s">
        <v>17</v>
      </c>
      <c r="F529" s="132">
        <f>SUM(G529:I529)</f>
        <v>0</v>
      </c>
      <c r="G529" s="322">
        <f>G527+G528</f>
        <v>0</v>
      </c>
      <c r="H529" s="322">
        <f>H527+H528</f>
        <v>0</v>
      </c>
      <c r="I529" s="322">
        <f>I527+I528</f>
        <v>0</v>
      </c>
      <c r="J529" s="13">
        <f>IF(SUM(J527:J528)=SUM(N529:O529),SUM(J527:J528))</f>
        <v>24</v>
      </c>
      <c r="K529" s="13">
        <v>0</v>
      </c>
      <c r="L529" s="13">
        <f t="shared" ref="L529:W529" si="174">SUM(L527:L528)</f>
        <v>1</v>
      </c>
      <c r="M529" s="13">
        <f t="shared" si="174"/>
        <v>0</v>
      </c>
      <c r="N529" s="13">
        <f t="shared" si="174"/>
        <v>21</v>
      </c>
      <c r="O529" s="13">
        <f t="shared" si="174"/>
        <v>3</v>
      </c>
      <c r="P529" s="13">
        <f t="shared" si="174"/>
        <v>0</v>
      </c>
      <c r="Q529" s="13">
        <f t="shared" si="174"/>
        <v>0</v>
      </c>
      <c r="R529" s="13">
        <f t="shared" si="174"/>
        <v>10</v>
      </c>
      <c r="S529" s="13">
        <f t="shared" si="174"/>
        <v>11</v>
      </c>
      <c r="T529" s="13">
        <f t="shared" si="174"/>
        <v>10</v>
      </c>
      <c r="U529" s="13">
        <f t="shared" si="174"/>
        <v>7</v>
      </c>
      <c r="V529" s="13">
        <f t="shared" si="174"/>
        <v>5</v>
      </c>
      <c r="W529" s="13">
        <f t="shared" si="174"/>
        <v>0</v>
      </c>
      <c r="X529" s="229" t="s">
        <v>162</v>
      </c>
      <c r="Y529" s="224" t="s">
        <v>162</v>
      </c>
      <c r="Z529" s="13" t="s">
        <v>162</v>
      </c>
      <c r="AA529" s="16" t="s">
        <v>162</v>
      </c>
      <c r="AB529" s="253" t="s">
        <v>162</v>
      </c>
    </row>
    <row r="530" spans="1:28" ht="15.95" hidden="1" customHeight="1" outlineLevel="1" thickBot="1" x14ac:dyDescent="0.3">
      <c r="A530" s="395"/>
      <c r="B530" s="398"/>
      <c r="C530" s="409">
        <v>151</v>
      </c>
      <c r="D530" s="350" t="s">
        <v>214</v>
      </c>
      <c r="E530" s="63" t="s">
        <v>15</v>
      </c>
      <c r="F530" s="132"/>
      <c r="G530" s="329"/>
      <c r="H530" s="329"/>
      <c r="I530" s="329"/>
      <c r="J530" s="276"/>
      <c r="K530" s="447"/>
      <c r="L530" s="186"/>
      <c r="M530" s="185"/>
      <c r="N530" s="122"/>
      <c r="O530" s="154"/>
      <c r="P530" s="93"/>
      <c r="Q530" s="9"/>
      <c r="R530" s="101"/>
      <c r="S530" s="9"/>
      <c r="T530" s="93"/>
      <c r="U530" s="9"/>
      <c r="V530" s="93"/>
      <c r="W530" s="9"/>
      <c r="X530" s="239"/>
      <c r="Y530" s="240"/>
      <c r="Z530" s="100"/>
      <c r="AA530" s="117"/>
      <c r="AB530" s="267"/>
    </row>
    <row r="531" spans="1:28" ht="15.95" hidden="1" customHeight="1" outlineLevel="1" thickBot="1" x14ac:dyDescent="0.3">
      <c r="A531" s="395"/>
      <c r="B531" s="398"/>
      <c r="C531" s="410"/>
      <c r="D531" s="351"/>
      <c r="E531" s="69" t="s">
        <v>16</v>
      </c>
      <c r="F531" s="132"/>
      <c r="G531" s="321"/>
      <c r="H531" s="321"/>
      <c r="I531" s="321"/>
      <c r="J531" s="276">
        <v>21</v>
      </c>
      <c r="K531" s="447"/>
      <c r="L531" s="177"/>
      <c r="M531" s="174"/>
      <c r="N531" s="123">
        <v>19</v>
      </c>
      <c r="O531" s="155">
        <v>2</v>
      </c>
      <c r="P531" s="56"/>
      <c r="Q531" s="55"/>
      <c r="R531" s="57">
        <v>8</v>
      </c>
      <c r="S531" s="55">
        <v>8</v>
      </c>
      <c r="T531" s="56">
        <v>16</v>
      </c>
      <c r="U531" s="55">
        <v>5</v>
      </c>
      <c r="V531" s="56">
        <v>7</v>
      </c>
      <c r="W531" s="55">
        <v>1</v>
      </c>
      <c r="X531" s="241">
        <v>36</v>
      </c>
      <c r="Y531" s="242">
        <v>14</v>
      </c>
      <c r="Z531" s="59">
        <v>30</v>
      </c>
      <c r="AA531" s="118">
        <v>175</v>
      </c>
      <c r="AB531" s="264">
        <v>74</v>
      </c>
    </row>
    <row r="532" spans="1:28" ht="15.95" hidden="1" customHeight="1" outlineLevel="1" thickBot="1" x14ac:dyDescent="0.3">
      <c r="A532" s="395"/>
      <c r="B532" s="398"/>
      <c r="C532" s="411"/>
      <c r="D532" s="351"/>
      <c r="E532" s="13" t="s">
        <v>17</v>
      </c>
      <c r="F532" s="132">
        <f>SUM(G532:I532)</f>
        <v>0</v>
      </c>
      <c r="G532" s="322">
        <f>G530+G531</f>
        <v>0</v>
      </c>
      <c r="H532" s="322">
        <f>H530+H531</f>
        <v>0</v>
      </c>
      <c r="I532" s="322">
        <f>I530+I531</f>
        <v>0</v>
      </c>
      <c r="J532" s="13">
        <f>IF(SUM(J530:J531)=SUM(N532:O532),SUM(J530:J531))</f>
        <v>21</v>
      </c>
      <c r="K532" s="13">
        <v>0</v>
      </c>
      <c r="L532" s="13">
        <f t="shared" ref="L532:W532" si="175">SUM(L530:L531)</f>
        <v>0</v>
      </c>
      <c r="M532" s="13">
        <f t="shared" si="175"/>
        <v>0</v>
      </c>
      <c r="N532" s="13">
        <f t="shared" si="175"/>
        <v>19</v>
      </c>
      <c r="O532" s="13">
        <f t="shared" si="175"/>
        <v>2</v>
      </c>
      <c r="P532" s="13">
        <f t="shared" si="175"/>
        <v>0</v>
      </c>
      <c r="Q532" s="13">
        <f t="shared" si="175"/>
        <v>0</v>
      </c>
      <c r="R532" s="13">
        <f t="shared" si="175"/>
        <v>8</v>
      </c>
      <c r="S532" s="13">
        <f t="shared" si="175"/>
        <v>8</v>
      </c>
      <c r="T532" s="13">
        <f t="shared" si="175"/>
        <v>16</v>
      </c>
      <c r="U532" s="13">
        <f t="shared" si="175"/>
        <v>5</v>
      </c>
      <c r="V532" s="13">
        <f t="shared" si="175"/>
        <v>7</v>
      </c>
      <c r="W532" s="13">
        <f t="shared" si="175"/>
        <v>1</v>
      </c>
      <c r="X532" s="229" t="s">
        <v>162</v>
      </c>
      <c r="Y532" s="224" t="s">
        <v>162</v>
      </c>
      <c r="Z532" s="13" t="s">
        <v>162</v>
      </c>
      <c r="AA532" s="16" t="s">
        <v>162</v>
      </c>
      <c r="AB532" s="253" t="s">
        <v>162</v>
      </c>
    </row>
    <row r="533" spans="1:28" ht="15.95" customHeight="1" collapsed="1" thickBot="1" x14ac:dyDescent="0.3">
      <c r="A533" s="395"/>
      <c r="B533" s="405"/>
      <c r="C533" s="356" t="s">
        <v>150</v>
      </c>
      <c r="D533" s="369"/>
      <c r="E533" s="69" t="s">
        <v>15</v>
      </c>
      <c r="F533" s="132">
        <f>SUM(G533:I533)</f>
        <v>0</v>
      </c>
      <c r="G533" s="330">
        <f t="shared" ref="G533:I534" si="176">G530+G527+G524+G521+G518+G515</f>
        <v>0</v>
      </c>
      <c r="H533" s="330">
        <f t="shared" si="176"/>
        <v>0</v>
      </c>
      <c r="I533" s="330">
        <f t="shared" si="176"/>
        <v>0</v>
      </c>
      <c r="J533" s="276">
        <v>31</v>
      </c>
      <c r="K533" s="281">
        <v>0</v>
      </c>
      <c r="L533" s="207">
        <v>6</v>
      </c>
      <c r="M533" s="207">
        <v>0</v>
      </c>
      <c r="N533" s="344">
        <v>25</v>
      </c>
      <c r="O533" s="344">
        <v>6</v>
      </c>
      <c r="P533" s="344">
        <v>0</v>
      </c>
      <c r="Q533" s="344">
        <v>0</v>
      </c>
      <c r="R533" s="32">
        <v>10</v>
      </c>
      <c r="S533" s="344">
        <v>22</v>
      </c>
      <c r="T533" s="344">
        <v>23</v>
      </c>
      <c r="U533" s="344">
        <v>5</v>
      </c>
      <c r="V533" s="344">
        <v>9</v>
      </c>
      <c r="W533" s="344">
        <v>0</v>
      </c>
      <c r="X533" s="238">
        <v>39.78</v>
      </c>
      <c r="Y533" s="238">
        <v>14.07</v>
      </c>
      <c r="Z533" s="145">
        <v>3</v>
      </c>
      <c r="AA533" s="145">
        <v>12</v>
      </c>
      <c r="AB533" s="253">
        <v>8.4499999999999993</v>
      </c>
    </row>
    <row r="534" spans="1:28" ht="18" customHeight="1" thickBot="1" x14ac:dyDescent="0.3">
      <c r="A534" s="395"/>
      <c r="B534" s="405"/>
      <c r="C534" s="358"/>
      <c r="D534" s="359"/>
      <c r="E534" s="43" t="s">
        <v>16</v>
      </c>
      <c r="F534" s="132">
        <f>SUM(G534:I534)</f>
        <v>0</v>
      </c>
      <c r="G534" s="330">
        <f t="shared" si="176"/>
        <v>0</v>
      </c>
      <c r="H534" s="330">
        <f t="shared" si="176"/>
        <v>0</v>
      </c>
      <c r="I534" s="330">
        <f t="shared" si="176"/>
        <v>0</v>
      </c>
      <c r="J534" s="276">
        <v>220</v>
      </c>
      <c r="K534" s="281">
        <v>0</v>
      </c>
      <c r="L534" s="207">
        <v>16</v>
      </c>
      <c r="M534" s="207">
        <v>0</v>
      </c>
      <c r="N534" s="344">
        <v>179</v>
      </c>
      <c r="O534" s="344">
        <v>41</v>
      </c>
      <c r="P534" s="344">
        <v>0</v>
      </c>
      <c r="Q534" s="344">
        <v>0</v>
      </c>
      <c r="R534" s="32">
        <v>82</v>
      </c>
      <c r="S534" s="344">
        <v>97</v>
      </c>
      <c r="T534" s="344">
        <v>95</v>
      </c>
      <c r="U534" s="344">
        <v>45</v>
      </c>
      <c r="V534" s="344">
        <v>61</v>
      </c>
      <c r="W534" s="344">
        <v>3</v>
      </c>
      <c r="X534" s="238">
        <v>40.193333333333335</v>
      </c>
      <c r="Y534" s="238">
        <v>15.58</v>
      </c>
      <c r="Z534" s="152">
        <v>18.333333333333332</v>
      </c>
      <c r="AA534" s="152">
        <v>175</v>
      </c>
      <c r="AB534" s="253">
        <v>198.29999999999998</v>
      </c>
    </row>
    <row r="535" spans="1:28" ht="18" customHeight="1" thickBot="1" x14ac:dyDescent="0.3">
      <c r="A535" s="396"/>
      <c r="B535" s="408"/>
      <c r="C535" s="360"/>
      <c r="D535" s="361"/>
      <c r="E535" s="108" t="s">
        <v>17</v>
      </c>
      <c r="F535" s="108">
        <f>SUM(G535:I535)</f>
        <v>0</v>
      </c>
      <c r="G535" s="108">
        <f>G533+G534</f>
        <v>0</v>
      </c>
      <c r="H535" s="108">
        <f>H533+H534</f>
        <v>0</v>
      </c>
      <c r="I535" s="108">
        <f>I533+I534</f>
        <v>0</v>
      </c>
      <c r="J535" s="108">
        <v>251</v>
      </c>
      <c r="K535" s="112">
        <v>0</v>
      </c>
      <c r="L535" s="130">
        <v>22</v>
      </c>
      <c r="M535" s="130">
        <v>0</v>
      </c>
      <c r="N535" s="130">
        <v>204</v>
      </c>
      <c r="O535" s="130">
        <v>47</v>
      </c>
      <c r="P535" s="130">
        <v>0</v>
      </c>
      <c r="Q535" s="130">
        <v>0</v>
      </c>
      <c r="R535" s="130">
        <v>92</v>
      </c>
      <c r="S535" s="130">
        <v>119</v>
      </c>
      <c r="T535" s="130">
        <v>118</v>
      </c>
      <c r="U535" s="130">
        <v>50</v>
      </c>
      <c r="V535" s="130">
        <v>70</v>
      </c>
      <c r="W535" s="130">
        <v>3</v>
      </c>
      <c r="X535" s="136" t="s">
        <v>163</v>
      </c>
      <c r="Y535" s="136" t="s">
        <v>163</v>
      </c>
      <c r="Z535" s="109" t="s">
        <v>163</v>
      </c>
      <c r="AA535" s="110" t="s">
        <v>163</v>
      </c>
      <c r="AB535" s="252" t="s">
        <v>163</v>
      </c>
    </row>
    <row r="536" spans="1:28" ht="15.95" hidden="1" customHeight="1" outlineLevel="1" thickBot="1" x14ac:dyDescent="0.3">
      <c r="A536" s="394">
        <v>22</v>
      </c>
      <c r="B536" s="397" t="s">
        <v>111</v>
      </c>
      <c r="C536" s="362">
        <v>152</v>
      </c>
      <c r="D536" s="384" t="s">
        <v>112</v>
      </c>
      <c r="E536" s="69" t="s">
        <v>15</v>
      </c>
      <c r="F536" s="132"/>
      <c r="G536" s="329"/>
      <c r="H536" s="329"/>
      <c r="I536" s="329"/>
      <c r="J536" s="276"/>
      <c r="K536" s="214"/>
      <c r="L536" s="185"/>
      <c r="M536" s="186"/>
      <c r="N536" s="19"/>
      <c r="O536" s="154"/>
      <c r="P536" s="93"/>
      <c r="Q536" s="9"/>
      <c r="R536" s="101"/>
      <c r="S536" s="9"/>
      <c r="T536" s="93"/>
      <c r="U536" s="9"/>
      <c r="V536" s="93"/>
      <c r="W536" s="9"/>
      <c r="X536" s="239"/>
      <c r="Y536" s="240"/>
      <c r="Z536" s="100"/>
      <c r="AA536" s="117"/>
      <c r="AB536" s="267"/>
    </row>
    <row r="537" spans="1:28" ht="15.95" hidden="1" customHeight="1" outlineLevel="1" thickBot="1" x14ac:dyDescent="0.3">
      <c r="A537" s="395"/>
      <c r="B537" s="398"/>
      <c r="C537" s="363"/>
      <c r="D537" s="354"/>
      <c r="E537" s="31" t="s">
        <v>16</v>
      </c>
      <c r="F537" s="132"/>
      <c r="G537" s="321"/>
      <c r="H537" s="321"/>
      <c r="I537" s="321"/>
      <c r="J537" s="276">
        <v>228</v>
      </c>
      <c r="K537" s="214"/>
      <c r="L537" s="174"/>
      <c r="M537" s="177">
        <v>12</v>
      </c>
      <c r="N537" s="46">
        <v>183</v>
      </c>
      <c r="O537" s="155">
        <v>45</v>
      </c>
      <c r="P537" s="56"/>
      <c r="Q537" s="55"/>
      <c r="R537" s="57">
        <v>74</v>
      </c>
      <c r="S537" s="55">
        <v>55</v>
      </c>
      <c r="T537" s="56">
        <v>75</v>
      </c>
      <c r="U537" s="55">
        <v>32</v>
      </c>
      <c r="V537" s="56">
        <v>41</v>
      </c>
      <c r="W537" s="55">
        <v>2</v>
      </c>
      <c r="X537" s="241">
        <v>26.1</v>
      </c>
      <c r="Y537" s="242">
        <v>11.2</v>
      </c>
      <c r="Z537" s="59">
        <v>25</v>
      </c>
      <c r="AA537" s="118">
        <v>250</v>
      </c>
      <c r="AB537" s="264">
        <v>111.9</v>
      </c>
    </row>
    <row r="538" spans="1:28" ht="15.95" hidden="1" customHeight="1" outlineLevel="1" thickBot="1" x14ac:dyDescent="0.3">
      <c r="A538" s="395"/>
      <c r="B538" s="398"/>
      <c r="C538" s="364"/>
      <c r="D538" s="355"/>
      <c r="E538" s="13" t="s">
        <v>17</v>
      </c>
      <c r="F538" s="132">
        <f>SUM(G538:I538)</f>
        <v>0</v>
      </c>
      <c r="G538" s="322">
        <f>G536+G537</f>
        <v>0</v>
      </c>
      <c r="H538" s="322">
        <f>H536+H537</f>
        <v>0</v>
      </c>
      <c r="I538" s="322">
        <f>I536+I537</f>
        <v>0</v>
      </c>
      <c r="J538" s="13">
        <f>IF(SUM(J536:J537)=SUM(N538:O538),SUM(J536:J537))</f>
        <v>228</v>
      </c>
      <c r="K538" s="13">
        <v>0</v>
      </c>
      <c r="L538" s="13">
        <f t="shared" ref="L538:W538" si="177">SUM(L536:L537)</f>
        <v>0</v>
      </c>
      <c r="M538" s="13">
        <f t="shared" si="177"/>
        <v>12</v>
      </c>
      <c r="N538" s="13">
        <f t="shared" si="177"/>
        <v>183</v>
      </c>
      <c r="O538" s="13">
        <f t="shared" si="177"/>
        <v>45</v>
      </c>
      <c r="P538" s="13">
        <f t="shared" si="177"/>
        <v>0</v>
      </c>
      <c r="Q538" s="13">
        <f t="shared" si="177"/>
        <v>0</v>
      </c>
      <c r="R538" s="13">
        <f t="shared" si="177"/>
        <v>74</v>
      </c>
      <c r="S538" s="13">
        <f t="shared" si="177"/>
        <v>55</v>
      </c>
      <c r="T538" s="13">
        <f t="shared" si="177"/>
        <v>75</v>
      </c>
      <c r="U538" s="13">
        <f t="shared" si="177"/>
        <v>32</v>
      </c>
      <c r="V538" s="13">
        <f t="shared" si="177"/>
        <v>41</v>
      </c>
      <c r="W538" s="13">
        <f t="shared" si="177"/>
        <v>2</v>
      </c>
      <c r="X538" s="229" t="s">
        <v>162</v>
      </c>
      <c r="Y538" s="224" t="s">
        <v>162</v>
      </c>
      <c r="Z538" s="13" t="s">
        <v>162</v>
      </c>
      <c r="AA538" s="16" t="s">
        <v>162</v>
      </c>
      <c r="AB538" s="253" t="s">
        <v>162</v>
      </c>
    </row>
    <row r="539" spans="1:28" ht="15.95" hidden="1" customHeight="1" outlineLevel="1" thickBot="1" x14ac:dyDescent="0.3">
      <c r="A539" s="395"/>
      <c r="B539" s="398"/>
      <c r="C539" s="362">
        <v>153</v>
      </c>
      <c r="D539" s="353" t="s">
        <v>113</v>
      </c>
      <c r="E539" s="63" t="s">
        <v>15</v>
      </c>
      <c r="F539" s="132"/>
      <c r="G539" s="329"/>
      <c r="H539" s="329"/>
      <c r="I539" s="329"/>
      <c r="J539" s="276"/>
      <c r="K539" s="214"/>
      <c r="L539" s="185"/>
      <c r="M539" s="186"/>
      <c r="N539" s="19"/>
      <c r="O539" s="154"/>
      <c r="P539" s="93"/>
      <c r="Q539" s="9"/>
      <c r="R539" s="101"/>
      <c r="S539" s="9"/>
      <c r="T539" s="93"/>
      <c r="U539" s="9"/>
      <c r="V539" s="93"/>
      <c r="W539" s="9"/>
      <c r="X539" s="239"/>
      <c r="Y539" s="240"/>
      <c r="Z539" s="100"/>
      <c r="AA539" s="117"/>
      <c r="AB539" s="267"/>
    </row>
    <row r="540" spans="1:28" ht="15.95" hidden="1" customHeight="1" outlineLevel="1" thickBot="1" x14ac:dyDescent="0.3">
      <c r="A540" s="395"/>
      <c r="B540" s="398"/>
      <c r="C540" s="363"/>
      <c r="D540" s="354"/>
      <c r="E540" s="31" t="s">
        <v>16</v>
      </c>
      <c r="F540" s="132"/>
      <c r="G540" s="321"/>
      <c r="H540" s="321"/>
      <c r="I540" s="321"/>
      <c r="J540" s="276">
        <v>9</v>
      </c>
      <c r="K540" s="214"/>
      <c r="L540" s="174"/>
      <c r="M540" s="177"/>
      <c r="N540" s="46">
        <v>7</v>
      </c>
      <c r="O540" s="155">
        <v>2</v>
      </c>
      <c r="P540" s="56"/>
      <c r="Q540" s="55"/>
      <c r="R540" s="57">
        <v>2</v>
      </c>
      <c r="S540" s="55"/>
      <c r="T540" s="56">
        <v>2</v>
      </c>
      <c r="U540" s="55">
        <v>2</v>
      </c>
      <c r="V540" s="56">
        <v>1</v>
      </c>
      <c r="W540" s="55"/>
      <c r="X540" s="241">
        <v>40</v>
      </c>
      <c r="Y540" s="242">
        <v>22</v>
      </c>
      <c r="Z540" s="59">
        <v>50</v>
      </c>
      <c r="AA540" s="120">
        <v>120</v>
      </c>
      <c r="AB540" s="264">
        <v>92</v>
      </c>
    </row>
    <row r="541" spans="1:28" ht="15.95" hidden="1" customHeight="1" outlineLevel="1" thickBot="1" x14ac:dyDescent="0.3">
      <c r="A541" s="395"/>
      <c r="B541" s="398"/>
      <c r="C541" s="364"/>
      <c r="D541" s="355"/>
      <c r="E541" s="13" t="s">
        <v>17</v>
      </c>
      <c r="F541" s="132">
        <f>SUM(G541:I541)</f>
        <v>0</v>
      </c>
      <c r="G541" s="322">
        <f>G539+G540</f>
        <v>0</v>
      </c>
      <c r="H541" s="322">
        <f>H539+H540</f>
        <v>0</v>
      </c>
      <c r="I541" s="322">
        <f>I539+I540</f>
        <v>0</v>
      </c>
      <c r="J541" s="13">
        <f>IF(SUM(J539:J540)=SUM(N541:O541),SUM(J539:J540))</f>
        <v>9</v>
      </c>
      <c r="K541" s="13">
        <v>0</v>
      </c>
      <c r="L541" s="13">
        <f t="shared" ref="L541:W541" si="178">SUM(L539:L540)</f>
        <v>0</v>
      </c>
      <c r="M541" s="13">
        <f t="shared" si="178"/>
        <v>0</v>
      </c>
      <c r="N541" s="13">
        <f t="shared" si="178"/>
        <v>7</v>
      </c>
      <c r="O541" s="13">
        <f t="shared" si="178"/>
        <v>2</v>
      </c>
      <c r="P541" s="13">
        <f t="shared" si="178"/>
        <v>0</v>
      </c>
      <c r="Q541" s="13">
        <f t="shared" si="178"/>
        <v>0</v>
      </c>
      <c r="R541" s="13">
        <f t="shared" si="178"/>
        <v>2</v>
      </c>
      <c r="S541" s="13">
        <f t="shared" si="178"/>
        <v>0</v>
      </c>
      <c r="T541" s="13">
        <f t="shared" si="178"/>
        <v>2</v>
      </c>
      <c r="U541" s="13">
        <f t="shared" si="178"/>
        <v>2</v>
      </c>
      <c r="V541" s="13">
        <f t="shared" si="178"/>
        <v>1</v>
      </c>
      <c r="W541" s="13">
        <f t="shared" si="178"/>
        <v>0</v>
      </c>
      <c r="X541" s="229" t="s">
        <v>162</v>
      </c>
      <c r="Y541" s="224" t="s">
        <v>162</v>
      </c>
      <c r="Z541" s="13" t="s">
        <v>162</v>
      </c>
      <c r="AA541" s="16" t="s">
        <v>162</v>
      </c>
      <c r="AB541" s="253" t="s">
        <v>162</v>
      </c>
    </row>
    <row r="542" spans="1:28" ht="15.95" hidden="1" customHeight="1" outlineLevel="1" thickBot="1" x14ac:dyDescent="0.3">
      <c r="A542" s="395"/>
      <c r="B542" s="398"/>
      <c r="C542" s="362">
        <v>154</v>
      </c>
      <c r="D542" s="353" t="s">
        <v>114</v>
      </c>
      <c r="E542" s="63" t="s">
        <v>15</v>
      </c>
      <c r="F542" s="132"/>
      <c r="G542" s="329"/>
      <c r="H542" s="329"/>
      <c r="I542" s="329"/>
      <c r="J542" s="276"/>
      <c r="K542" s="214"/>
      <c r="L542" s="185"/>
      <c r="M542" s="186"/>
      <c r="N542" s="19"/>
      <c r="O542" s="154"/>
      <c r="P542" s="93"/>
      <c r="Q542" s="9"/>
      <c r="R542" s="101"/>
      <c r="S542" s="9"/>
      <c r="T542" s="93"/>
      <c r="U542" s="9"/>
      <c r="V542" s="93"/>
      <c r="W542" s="9"/>
      <c r="X542" s="239"/>
      <c r="Y542" s="240"/>
      <c r="Z542" s="100"/>
      <c r="AA542" s="117"/>
      <c r="AB542" s="267"/>
    </row>
    <row r="543" spans="1:28" ht="15.95" hidden="1" customHeight="1" outlineLevel="1" thickBot="1" x14ac:dyDescent="0.3">
      <c r="A543" s="395"/>
      <c r="B543" s="398"/>
      <c r="C543" s="363"/>
      <c r="D543" s="354"/>
      <c r="E543" s="31" t="s">
        <v>16</v>
      </c>
      <c r="F543" s="132"/>
      <c r="G543" s="321"/>
      <c r="H543" s="321"/>
      <c r="I543" s="321"/>
      <c r="J543" s="276">
        <v>5</v>
      </c>
      <c r="K543" s="214"/>
      <c r="L543" s="174"/>
      <c r="M543" s="177"/>
      <c r="N543" s="46">
        <v>4</v>
      </c>
      <c r="O543" s="155">
        <v>1</v>
      </c>
      <c r="P543" s="56"/>
      <c r="Q543" s="55"/>
      <c r="R543" s="57">
        <v>1</v>
      </c>
      <c r="S543" s="55"/>
      <c r="T543" s="56"/>
      <c r="U543" s="55">
        <v>1</v>
      </c>
      <c r="V543" s="56"/>
      <c r="W543" s="55"/>
      <c r="X543" s="241">
        <v>31</v>
      </c>
      <c r="Y543" s="242">
        <v>8</v>
      </c>
      <c r="Z543" s="59">
        <v>50</v>
      </c>
      <c r="AA543" s="118">
        <v>170</v>
      </c>
      <c r="AB543" s="264">
        <v>86</v>
      </c>
    </row>
    <row r="544" spans="1:28" ht="15.95" hidden="1" customHeight="1" outlineLevel="1" thickBot="1" x14ac:dyDescent="0.3">
      <c r="A544" s="395"/>
      <c r="B544" s="398"/>
      <c r="C544" s="364"/>
      <c r="D544" s="355"/>
      <c r="E544" s="13" t="s">
        <v>17</v>
      </c>
      <c r="F544" s="132">
        <f>SUM(G544:I544)</f>
        <v>0</v>
      </c>
      <c r="G544" s="322">
        <f>G542+G543</f>
        <v>0</v>
      </c>
      <c r="H544" s="322">
        <f>H542+H543</f>
        <v>0</v>
      </c>
      <c r="I544" s="322">
        <f>I542+I543</f>
        <v>0</v>
      </c>
      <c r="J544" s="13">
        <f>IF(SUM(J542:J543)=SUM(N544:O544),SUM(J542:J543))</f>
        <v>5</v>
      </c>
      <c r="K544" s="13">
        <v>0</v>
      </c>
      <c r="L544" s="13">
        <f t="shared" ref="L544:W544" si="179">SUM(L542:L543)</f>
        <v>0</v>
      </c>
      <c r="M544" s="13">
        <f t="shared" si="179"/>
        <v>0</v>
      </c>
      <c r="N544" s="13">
        <f t="shared" si="179"/>
        <v>4</v>
      </c>
      <c r="O544" s="13">
        <f t="shared" si="179"/>
        <v>1</v>
      </c>
      <c r="P544" s="13">
        <f t="shared" si="179"/>
        <v>0</v>
      </c>
      <c r="Q544" s="13">
        <f t="shared" si="179"/>
        <v>0</v>
      </c>
      <c r="R544" s="13">
        <f t="shared" si="179"/>
        <v>1</v>
      </c>
      <c r="S544" s="13">
        <f t="shared" si="179"/>
        <v>0</v>
      </c>
      <c r="T544" s="13">
        <f t="shared" si="179"/>
        <v>0</v>
      </c>
      <c r="U544" s="13">
        <f t="shared" si="179"/>
        <v>1</v>
      </c>
      <c r="V544" s="13">
        <f t="shared" si="179"/>
        <v>0</v>
      </c>
      <c r="W544" s="13">
        <f t="shared" si="179"/>
        <v>0</v>
      </c>
      <c r="X544" s="229" t="s">
        <v>162</v>
      </c>
      <c r="Y544" s="224" t="s">
        <v>162</v>
      </c>
      <c r="Z544" s="13" t="s">
        <v>162</v>
      </c>
      <c r="AA544" s="16" t="s">
        <v>162</v>
      </c>
      <c r="AB544" s="253" t="s">
        <v>162</v>
      </c>
    </row>
    <row r="545" spans="1:28" ht="15.95" hidden="1" customHeight="1" outlineLevel="1" thickBot="1" x14ac:dyDescent="0.3">
      <c r="A545" s="395"/>
      <c r="B545" s="398"/>
      <c r="C545" s="362">
        <v>155</v>
      </c>
      <c r="D545" s="353" t="s">
        <v>167</v>
      </c>
      <c r="E545" s="63" t="s">
        <v>15</v>
      </c>
      <c r="F545" s="132"/>
      <c r="G545" s="329"/>
      <c r="H545" s="329"/>
      <c r="I545" s="329"/>
      <c r="J545" s="276"/>
      <c r="K545" s="214"/>
      <c r="L545" s="185"/>
      <c r="M545" s="186"/>
      <c r="N545" s="19"/>
      <c r="O545" s="154"/>
      <c r="P545" s="93"/>
      <c r="Q545" s="9"/>
      <c r="R545" s="101"/>
      <c r="S545" s="9"/>
      <c r="T545" s="93"/>
      <c r="U545" s="9"/>
      <c r="V545" s="93"/>
      <c r="W545" s="9"/>
      <c r="X545" s="239"/>
      <c r="Y545" s="240"/>
      <c r="Z545" s="100"/>
      <c r="AA545" s="117"/>
      <c r="AB545" s="267"/>
    </row>
    <row r="546" spans="1:28" ht="15.95" hidden="1" customHeight="1" outlineLevel="1" thickBot="1" x14ac:dyDescent="0.3">
      <c r="A546" s="395"/>
      <c r="B546" s="398"/>
      <c r="C546" s="363"/>
      <c r="D546" s="354"/>
      <c r="E546" s="31" t="s">
        <v>16</v>
      </c>
      <c r="F546" s="132"/>
      <c r="G546" s="321"/>
      <c r="H546" s="321"/>
      <c r="I546" s="321"/>
      <c r="J546" s="276">
        <v>13</v>
      </c>
      <c r="K546" s="214"/>
      <c r="L546" s="174"/>
      <c r="M546" s="177"/>
      <c r="N546" s="46">
        <v>11</v>
      </c>
      <c r="O546" s="155">
        <v>2</v>
      </c>
      <c r="P546" s="56"/>
      <c r="Q546" s="55"/>
      <c r="R546" s="57">
        <v>1</v>
      </c>
      <c r="S546" s="55">
        <v>1</v>
      </c>
      <c r="T546" s="56">
        <v>4</v>
      </c>
      <c r="U546" s="55">
        <v>1</v>
      </c>
      <c r="V546" s="56"/>
      <c r="W546" s="55"/>
      <c r="X546" s="241">
        <v>38.5</v>
      </c>
      <c r="Y546" s="242">
        <v>17.399999999999999</v>
      </c>
      <c r="Z546" s="59">
        <v>30</v>
      </c>
      <c r="AA546" s="118">
        <v>240</v>
      </c>
      <c r="AB546" s="264">
        <v>97</v>
      </c>
    </row>
    <row r="547" spans="1:28" ht="15.95" hidden="1" customHeight="1" outlineLevel="1" thickBot="1" x14ac:dyDescent="0.3">
      <c r="A547" s="395"/>
      <c r="B547" s="398"/>
      <c r="C547" s="364"/>
      <c r="D547" s="355"/>
      <c r="E547" s="13" t="s">
        <v>17</v>
      </c>
      <c r="F547" s="132">
        <f>SUM(G547:I547)</f>
        <v>0</v>
      </c>
      <c r="G547" s="322">
        <f>G545+G546</f>
        <v>0</v>
      </c>
      <c r="H547" s="322">
        <f>H545+H546</f>
        <v>0</v>
      </c>
      <c r="I547" s="322">
        <f>I545+I546</f>
        <v>0</v>
      </c>
      <c r="J547" s="13">
        <f>IF(SUM(J545:J546)=SUM(N547:O547),SUM(J545:J546))</f>
        <v>13</v>
      </c>
      <c r="K547" s="13">
        <v>0</v>
      </c>
      <c r="L547" s="13">
        <f t="shared" ref="L547:W547" si="180">SUM(L545:L546)</f>
        <v>0</v>
      </c>
      <c r="M547" s="13">
        <f t="shared" si="180"/>
        <v>0</v>
      </c>
      <c r="N547" s="13">
        <f t="shared" si="180"/>
        <v>11</v>
      </c>
      <c r="O547" s="13">
        <f t="shared" si="180"/>
        <v>2</v>
      </c>
      <c r="P547" s="13">
        <f t="shared" si="180"/>
        <v>0</v>
      </c>
      <c r="Q547" s="13">
        <f t="shared" si="180"/>
        <v>0</v>
      </c>
      <c r="R547" s="13">
        <f t="shared" si="180"/>
        <v>1</v>
      </c>
      <c r="S547" s="13">
        <f t="shared" si="180"/>
        <v>1</v>
      </c>
      <c r="T547" s="13">
        <f t="shared" si="180"/>
        <v>4</v>
      </c>
      <c r="U547" s="13">
        <f t="shared" si="180"/>
        <v>1</v>
      </c>
      <c r="V547" s="13">
        <f t="shared" si="180"/>
        <v>0</v>
      </c>
      <c r="W547" s="13">
        <f t="shared" si="180"/>
        <v>0</v>
      </c>
      <c r="X547" s="229" t="s">
        <v>162</v>
      </c>
      <c r="Y547" s="224" t="s">
        <v>162</v>
      </c>
      <c r="Z547" s="13" t="s">
        <v>162</v>
      </c>
      <c r="AA547" s="16" t="s">
        <v>162</v>
      </c>
      <c r="AB547" s="253" t="s">
        <v>162</v>
      </c>
    </row>
    <row r="548" spans="1:28" ht="15.95" hidden="1" customHeight="1" outlineLevel="1" thickBot="1" x14ac:dyDescent="0.3">
      <c r="A548" s="395"/>
      <c r="B548" s="398"/>
      <c r="C548" s="362">
        <v>156</v>
      </c>
      <c r="D548" s="353" t="s">
        <v>115</v>
      </c>
      <c r="E548" s="63" t="s">
        <v>15</v>
      </c>
      <c r="F548" s="132"/>
      <c r="G548" s="329"/>
      <c r="H548" s="329"/>
      <c r="I548" s="329"/>
      <c r="J548" s="276"/>
      <c r="K548" s="214"/>
      <c r="L548" s="185"/>
      <c r="M548" s="186"/>
      <c r="N548" s="19"/>
      <c r="O548" s="154"/>
      <c r="P548" s="93"/>
      <c r="Q548" s="9"/>
      <c r="R548" s="101"/>
      <c r="S548" s="9"/>
      <c r="T548" s="93"/>
      <c r="U548" s="9"/>
      <c r="V548" s="93"/>
      <c r="W548" s="9"/>
      <c r="X548" s="239"/>
      <c r="Y548" s="240"/>
      <c r="Z548" s="100"/>
      <c r="AA548" s="117"/>
      <c r="AB548" s="267"/>
    </row>
    <row r="549" spans="1:28" ht="15.95" hidden="1" customHeight="1" outlineLevel="1" thickBot="1" x14ac:dyDescent="0.3">
      <c r="A549" s="395"/>
      <c r="B549" s="398"/>
      <c r="C549" s="363"/>
      <c r="D549" s="354"/>
      <c r="E549" s="31" t="s">
        <v>16</v>
      </c>
      <c r="F549" s="132"/>
      <c r="G549" s="321"/>
      <c r="H549" s="321"/>
      <c r="I549" s="321"/>
      <c r="J549" s="276">
        <v>10</v>
      </c>
      <c r="K549" s="214"/>
      <c r="L549" s="174"/>
      <c r="M549" s="177"/>
      <c r="N549" s="46">
        <v>9</v>
      </c>
      <c r="O549" s="155">
        <v>1</v>
      </c>
      <c r="P549" s="56"/>
      <c r="Q549" s="55"/>
      <c r="R549" s="57">
        <v>2</v>
      </c>
      <c r="S549" s="55"/>
      <c r="T549" s="56">
        <v>2</v>
      </c>
      <c r="U549" s="55">
        <v>1</v>
      </c>
      <c r="V549" s="56">
        <v>2</v>
      </c>
      <c r="W549" s="55"/>
      <c r="X549" s="241">
        <v>37</v>
      </c>
      <c r="Y549" s="242">
        <v>13</v>
      </c>
      <c r="Z549" s="59">
        <v>70</v>
      </c>
      <c r="AA549" s="118">
        <v>120</v>
      </c>
      <c r="AB549" s="264">
        <v>105</v>
      </c>
    </row>
    <row r="550" spans="1:28" ht="15.95" hidden="1" customHeight="1" outlineLevel="1" thickBot="1" x14ac:dyDescent="0.3">
      <c r="A550" s="395"/>
      <c r="B550" s="398"/>
      <c r="C550" s="364"/>
      <c r="D550" s="355"/>
      <c r="E550" s="13" t="s">
        <v>17</v>
      </c>
      <c r="F550" s="132">
        <f>SUM(G550:I550)</f>
        <v>0</v>
      </c>
      <c r="G550" s="322">
        <f>G548+G549</f>
        <v>0</v>
      </c>
      <c r="H550" s="322">
        <f>H548+H549</f>
        <v>0</v>
      </c>
      <c r="I550" s="322">
        <f>I548+I549</f>
        <v>0</v>
      </c>
      <c r="J550" s="13">
        <f>IF(SUM(J548:J549)=SUM(N550:O550),SUM(J548:J549))</f>
        <v>10</v>
      </c>
      <c r="K550" s="13">
        <v>0</v>
      </c>
      <c r="L550" s="13">
        <f t="shared" ref="L550:W550" si="181">SUM(L548:L549)</f>
        <v>0</v>
      </c>
      <c r="M550" s="13">
        <f t="shared" si="181"/>
        <v>0</v>
      </c>
      <c r="N550" s="13">
        <f t="shared" si="181"/>
        <v>9</v>
      </c>
      <c r="O550" s="13">
        <f t="shared" si="181"/>
        <v>1</v>
      </c>
      <c r="P550" s="13">
        <f t="shared" si="181"/>
        <v>0</v>
      </c>
      <c r="Q550" s="13">
        <f t="shared" si="181"/>
        <v>0</v>
      </c>
      <c r="R550" s="13">
        <f t="shared" si="181"/>
        <v>2</v>
      </c>
      <c r="S550" s="13">
        <f t="shared" si="181"/>
        <v>0</v>
      </c>
      <c r="T550" s="13">
        <f t="shared" si="181"/>
        <v>2</v>
      </c>
      <c r="U550" s="13">
        <f t="shared" si="181"/>
        <v>1</v>
      </c>
      <c r="V550" s="13">
        <f t="shared" si="181"/>
        <v>2</v>
      </c>
      <c r="W550" s="13">
        <f t="shared" si="181"/>
        <v>0</v>
      </c>
      <c r="X550" s="229" t="s">
        <v>162</v>
      </c>
      <c r="Y550" s="224" t="s">
        <v>162</v>
      </c>
      <c r="Z550" s="13" t="s">
        <v>162</v>
      </c>
      <c r="AA550" s="16" t="s">
        <v>162</v>
      </c>
      <c r="AB550" s="253" t="s">
        <v>162</v>
      </c>
    </row>
    <row r="551" spans="1:28" ht="15.95" hidden="1" customHeight="1" outlineLevel="1" thickBot="1" x14ac:dyDescent="0.3">
      <c r="A551" s="395"/>
      <c r="B551" s="398"/>
      <c r="C551" s="362">
        <v>157</v>
      </c>
      <c r="D551" s="353" t="s">
        <v>116</v>
      </c>
      <c r="E551" s="63" t="s">
        <v>15</v>
      </c>
      <c r="F551" s="132"/>
      <c r="G551" s="329"/>
      <c r="H551" s="329"/>
      <c r="I551" s="329"/>
      <c r="J551" s="276"/>
      <c r="K551" s="214"/>
      <c r="L551" s="185"/>
      <c r="M551" s="186"/>
      <c r="N551" s="19"/>
      <c r="O551" s="154"/>
      <c r="P551" s="93"/>
      <c r="Q551" s="9"/>
      <c r="R551" s="101"/>
      <c r="S551" s="9"/>
      <c r="T551" s="93"/>
      <c r="U551" s="9"/>
      <c r="V551" s="93"/>
      <c r="W551" s="9"/>
      <c r="X551" s="239"/>
      <c r="Y551" s="240"/>
      <c r="Z551" s="100"/>
      <c r="AA551" s="117"/>
      <c r="AB551" s="267"/>
    </row>
    <row r="552" spans="1:28" ht="15.95" hidden="1" customHeight="1" outlineLevel="1" thickBot="1" x14ac:dyDescent="0.3">
      <c r="A552" s="395"/>
      <c r="B552" s="398"/>
      <c r="C552" s="363"/>
      <c r="D552" s="354"/>
      <c r="E552" s="31" t="s">
        <v>16</v>
      </c>
      <c r="F552" s="132"/>
      <c r="G552" s="321"/>
      <c r="H552" s="321"/>
      <c r="I552" s="321"/>
      <c r="J552" s="276">
        <v>20</v>
      </c>
      <c r="K552" s="214"/>
      <c r="L552" s="174"/>
      <c r="M552" s="177"/>
      <c r="N552" s="46">
        <v>20</v>
      </c>
      <c r="O552" s="155"/>
      <c r="P552" s="56"/>
      <c r="Q552" s="55"/>
      <c r="R552" s="57">
        <v>4</v>
      </c>
      <c r="S552" s="55"/>
      <c r="T552" s="56">
        <v>1</v>
      </c>
      <c r="U552" s="55"/>
      <c r="V552" s="56">
        <v>2</v>
      </c>
      <c r="W552" s="55"/>
      <c r="X552" s="241">
        <v>37</v>
      </c>
      <c r="Y552" s="242">
        <v>17</v>
      </c>
      <c r="Z552" s="59">
        <v>15</v>
      </c>
      <c r="AA552" s="120">
        <v>110</v>
      </c>
      <c r="AB552" s="264">
        <v>57.2</v>
      </c>
    </row>
    <row r="553" spans="1:28" ht="15.95" hidden="1" customHeight="1" outlineLevel="1" thickBot="1" x14ac:dyDescent="0.3">
      <c r="A553" s="395"/>
      <c r="B553" s="398"/>
      <c r="C553" s="364"/>
      <c r="D553" s="355"/>
      <c r="E553" s="13" t="s">
        <v>17</v>
      </c>
      <c r="F553" s="132">
        <f>SUM(G553:I553)</f>
        <v>0</v>
      </c>
      <c r="G553" s="322">
        <f>G551+G552</f>
        <v>0</v>
      </c>
      <c r="H553" s="322">
        <f>H551+H552</f>
        <v>0</v>
      </c>
      <c r="I553" s="322">
        <f>I551+I552</f>
        <v>0</v>
      </c>
      <c r="J553" s="13">
        <f>IF(SUM(J551:J552)=SUM(N553:O553),SUM(J551:J552))</f>
        <v>20</v>
      </c>
      <c r="K553" s="13">
        <v>0</v>
      </c>
      <c r="L553" s="13">
        <f t="shared" ref="L553:W553" si="182">SUM(L551:L552)</f>
        <v>0</v>
      </c>
      <c r="M553" s="13">
        <f t="shared" si="182"/>
        <v>0</v>
      </c>
      <c r="N553" s="13">
        <f t="shared" si="182"/>
        <v>20</v>
      </c>
      <c r="O553" s="13">
        <f t="shared" si="182"/>
        <v>0</v>
      </c>
      <c r="P553" s="13">
        <f t="shared" si="182"/>
        <v>0</v>
      </c>
      <c r="Q553" s="13">
        <f t="shared" si="182"/>
        <v>0</v>
      </c>
      <c r="R553" s="13">
        <f t="shared" si="182"/>
        <v>4</v>
      </c>
      <c r="S553" s="13">
        <f t="shared" si="182"/>
        <v>0</v>
      </c>
      <c r="T553" s="13">
        <f t="shared" si="182"/>
        <v>1</v>
      </c>
      <c r="U553" s="13">
        <f t="shared" si="182"/>
        <v>0</v>
      </c>
      <c r="V553" s="13">
        <f t="shared" si="182"/>
        <v>2</v>
      </c>
      <c r="W553" s="13">
        <f t="shared" si="182"/>
        <v>0</v>
      </c>
      <c r="X553" s="229" t="s">
        <v>162</v>
      </c>
      <c r="Y553" s="224" t="s">
        <v>162</v>
      </c>
      <c r="Z553" s="13" t="s">
        <v>162</v>
      </c>
      <c r="AA553" s="16" t="s">
        <v>162</v>
      </c>
      <c r="AB553" s="253" t="s">
        <v>162</v>
      </c>
    </row>
    <row r="554" spans="1:28" ht="15.95" hidden="1" customHeight="1" outlineLevel="1" thickBot="1" x14ac:dyDescent="0.3">
      <c r="A554" s="395"/>
      <c r="B554" s="398"/>
      <c r="C554" s="362">
        <v>158</v>
      </c>
      <c r="D554" s="353" t="s">
        <v>124</v>
      </c>
      <c r="E554" s="63" t="s">
        <v>15</v>
      </c>
      <c r="F554" s="132"/>
      <c r="G554" s="329"/>
      <c r="H554" s="329"/>
      <c r="I554" s="329"/>
      <c r="J554" s="276"/>
      <c r="K554" s="214"/>
      <c r="L554" s="185"/>
      <c r="M554" s="186"/>
      <c r="N554" s="19"/>
      <c r="O554" s="154"/>
      <c r="P554" s="93"/>
      <c r="Q554" s="9"/>
      <c r="R554" s="101"/>
      <c r="S554" s="9"/>
      <c r="T554" s="93"/>
      <c r="U554" s="9"/>
      <c r="V554" s="93"/>
      <c r="W554" s="9"/>
      <c r="X554" s="239"/>
      <c r="Y554" s="240"/>
      <c r="Z554" s="100"/>
      <c r="AA554" s="117"/>
      <c r="AB554" s="267"/>
    </row>
    <row r="555" spans="1:28" ht="15.95" hidden="1" customHeight="1" outlineLevel="1" thickBot="1" x14ac:dyDescent="0.3">
      <c r="A555" s="395"/>
      <c r="B555" s="398"/>
      <c r="C555" s="363"/>
      <c r="D555" s="354"/>
      <c r="E555" s="31" t="s">
        <v>16</v>
      </c>
      <c r="F555" s="132"/>
      <c r="G555" s="321"/>
      <c r="H555" s="321"/>
      <c r="I555" s="321"/>
      <c r="J555" s="276">
        <v>8</v>
      </c>
      <c r="K555" s="214"/>
      <c r="L555" s="174"/>
      <c r="M555" s="177"/>
      <c r="N555" s="46">
        <v>7</v>
      </c>
      <c r="O555" s="155">
        <v>1</v>
      </c>
      <c r="P555" s="56"/>
      <c r="Q555" s="55"/>
      <c r="R555" s="57">
        <v>3</v>
      </c>
      <c r="S555" s="55">
        <v>2</v>
      </c>
      <c r="T555" s="56">
        <v>2</v>
      </c>
      <c r="U555" s="55">
        <v>3</v>
      </c>
      <c r="V555" s="56">
        <v>3</v>
      </c>
      <c r="W555" s="55"/>
      <c r="X555" s="241">
        <v>40</v>
      </c>
      <c r="Y555" s="242">
        <v>18</v>
      </c>
      <c r="Z555" s="59">
        <v>15</v>
      </c>
      <c r="AA555" s="118">
        <v>150</v>
      </c>
      <c r="AB555" s="264">
        <v>94</v>
      </c>
    </row>
    <row r="556" spans="1:28" ht="15.95" hidden="1" customHeight="1" outlineLevel="1" thickBot="1" x14ac:dyDescent="0.3">
      <c r="A556" s="395"/>
      <c r="B556" s="398"/>
      <c r="C556" s="364"/>
      <c r="D556" s="355"/>
      <c r="E556" s="13" t="s">
        <v>17</v>
      </c>
      <c r="F556" s="132">
        <f>SUM(G556:I556)</f>
        <v>0</v>
      </c>
      <c r="G556" s="322">
        <f>G554+G555</f>
        <v>0</v>
      </c>
      <c r="H556" s="322">
        <f>H554+H555</f>
        <v>0</v>
      </c>
      <c r="I556" s="322">
        <f>I554+I555</f>
        <v>0</v>
      </c>
      <c r="J556" s="13">
        <f>IF(SUM(J554:J555)=SUM(N556:O556),SUM(J554:J555))</f>
        <v>8</v>
      </c>
      <c r="K556" s="13">
        <v>0</v>
      </c>
      <c r="L556" s="13">
        <f t="shared" ref="L556:W556" si="183">SUM(L554:L555)</f>
        <v>0</v>
      </c>
      <c r="M556" s="13">
        <f t="shared" si="183"/>
        <v>0</v>
      </c>
      <c r="N556" s="13">
        <f t="shared" si="183"/>
        <v>7</v>
      </c>
      <c r="O556" s="13">
        <f t="shared" si="183"/>
        <v>1</v>
      </c>
      <c r="P556" s="13">
        <f t="shared" si="183"/>
        <v>0</v>
      </c>
      <c r="Q556" s="13">
        <f t="shared" si="183"/>
        <v>0</v>
      </c>
      <c r="R556" s="13">
        <f t="shared" si="183"/>
        <v>3</v>
      </c>
      <c r="S556" s="13">
        <f t="shared" si="183"/>
        <v>2</v>
      </c>
      <c r="T556" s="13">
        <f t="shared" si="183"/>
        <v>2</v>
      </c>
      <c r="U556" s="13">
        <f t="shared" si="183"/>
        <v>3</v>
      </c>
      <c r="V556" s="13">
        <f t="shared" si="183"/>
        <v>3</v>
      </c>
      <c r="W556" s="13">
        <f t="shared" si="183"/>
        <v>0</v>
      </c>
      <c r="X556" s="229" t="s">
        <v>162</v>
      </c>
      <c r="Y556" s="224" t="s">
        <v>162</v>
      </c>
      <c r="Z556" s="13" t="s">
        <v>162</v>
      </c>
      <c r="AA556" s="16" t="s">
        <v>162</v>
      </c>
      <c r="AB556" s="253" t="s">
        <v>162</v>
      </c>
    </row>
    <row r="557" spans="1:28" ht="15.95" hidden="1" customHeight="1" outlineLevel="1" thickBot="1" x14ac:dyDescent="0.3">
      <c r="A557" s="395"/>
      <c r="B557" s="398"/>
      <c r="C557" s="362">
        <v>159</v>
      </c>
      <c r="D557" s="353" t="s">
        <v>218</v>
      </c>
      <c r="E557" s="63" t="s">
        <v>15</v>
      </c>
      <c r="F557" s="132"/>
      <c r="G557" s="329"/>
      <c r="H557" s="329"/>
      <c r="I557" s="329"/>
      <c r="J557" s="276"/>
      <c r="K557" s="214"/>
      <c r="L557" s="185"/>
      <c r="M557" s="186"/>
      <c r="N557" s="19"/>
      <c r="O557" s="154"/>
      <c r="P557" s="93"/>
      <c r="Q557" s="9"/>
      <c r="R557" s="101"/>
      <c r="S557" s="9"/>
      <c r="T557" s="93"/>
      <c r="U557" s="9"/>
      <c r="V557" s="93"/>
      <c r="W557" s="9"/>
      <c r="X557" s="239"/>
      <c r="Y557" s="240"/>
      <c r="Z557" s="100"/>
      <c r="AA557" s="117"/>
      <c r="AB557" s="267"/>
    </row>
    <row r="558" spans="1:28" ht="15.95" hidden="1" customHeight="1" outlineLevel="1" thickBot="1" x14ac:dyDescent="0.3">
      <c r="A558" s="395"/>
      <c r="B558" s="398"/>
      <c r="C558" s="363"/>
      <c r="D558" s="354"/>
      <c r="E558" s="31" t="s">
        <v>16</v>
      </c>
      <c r="F558" s="132"/>
      <c r="G558" s="321"/>
      <c r="H558" s="321"/>
      <c r="I558" s="321"/>
      <c r="J558" s="276"/>
      <c r="K558" s="214"/>
      <c r="L558" s="174"/>
      <c r="M558" s="177"/>
      <c r="N558" s="46"/>
      <c r="O558" s="155"/>
      <c r="P558" s="56"/>
      <c r="Q558" s="55"/>
      <c r="R558" s="57"/>
      <c r="S558" s="55"/>
      <c r="T558" s="56"/>
      <c r="U558" s="55"/>
      <c r="V558" s="56"/>
      <c r="W558" s="55"/>
      <c r="X558" s="241"/>
      <c r="Y558" s="242"/>
      <c r="Z558" s="59"/>
      <c r="AA558" s="118"/>
      <c r="AB558" s="264"/>
    </row>
    <row r="559" spans="1:28" ht="15.75" hidden="1" customHeight="1" outlineLevel="1" thickBot="1" x14ac:dyDescent="0.3">
      <c r="A559" s="395"/>
      <c r="B559" s="398"/>
      <c r="C559" s="364"/>
      <c r="D559" s="355"/>
      <c r="E559" s="13" t="s">
        <v>17</v>
      </c>
      <c r="F559" s="132">
        <f>SUM(G559:I559)</f>
        <v>0</v>
      </c>
      <c r="G559" s="322">
        <f>G557+G558</f>
        <v>0</v>
      </c>
      <c r="H559" s="322">
        <f>H557+H558</f>
        <v>0</v>
      </c>
      <c r="I559" s="322">
        <f>I557+I558</f>
        <v>0</v>
      </c>
      <c r="J559" s="13">
        <f>IF(SUM(J557:J558)=SUM(N559:O559),SUM(J557:J558))</f>
        <v>0</v>
      </c>
      <c r="K559" s="13">
        <v>0</v>
      </c>
      <c r="L559" s="13">
        <f t="shared" ref="L559:W559" si="184">SUM(L557:L558)</f>
        <v>0</v>
      </c>
      <c r="M559" s="13">
        <f t="shared" si="184"/>
        <v>0</v>
      </c>
      <c r="N559" s="13">
        <f t="shared" si="184"/>
        <v>0</v>
      </c>
      <c r="O559" s="13">
        <f t="shared" si="184"/>
        <v>0</v>
      </c>
      <c r="P559" s="13">
        <f t="shared" si="184"/>
        <v>0</v>
      </c>
      <c r="Q559" s="13">
        <f t="shared" si="184"/>
        <v>0</v>
      </c>
      <c r="R559" s="13">
        <f t="shared" si="184"/>
        <v>0</v>
      </c>
      <c r="S559" s="13">
        <f t="shared" si="184"/>
        <v>0</v>
      </c>
      <c r="T559" s="13">
        <f t="shared" si="184"/>
        <v>0</v>
      </c>
      <c r="U559" s="13">
        <f t="shared" si="184"/>
        <v>0</v>
      </c>
      <c r="V559" s="13">
        <f t="shared" si="184"/>
        <v>0</v>
      </c>
      <c r="W559" s="13">
        <f t="shared" si="184"/>
        <v>0</v>
      </c>
      <c r="X559" s="229" t="s">
        <v>162</v>
      </c>
      <c r="Y559" s="224" t="s">
        <v>162</v>
      </c>
      <c r="Z559" s="13" t="s">
        <v>162</v>
      </c>
      <c r="AA559" s="16" t="s">
        <v>162</v>
      </c>
      <c r="AB559" s="253" t="s">
        <v>162</v>
      </c>
    </row>
    <row r="560" spans="1:28" ht="15.95" hidden="1" customHeight="1" outlineLevel="1" thickBot="1" x14ac:dyDescent="0.3">
      <c r="A560" s="395"/>
      <c r="B560" s="398"/>
      <c r="C560" s="362">
        <v>160</v>
      </c>
      <c r="D560" s="353" t="s">
        <v>196</v>
      </c>
      <c r="E560" s="63" t="s">
        <v>15</v>
      </c>
      <c r="F560" s="132"/>
      <c r="G560" s="329"/>
      <c r="H560" s="329"/>
      <c r="I560" s="329"/>
      <c r="J560" s="276"/>
      <c r="K560" s="214"/>
      <c r="L560" s="185"/>
      <c r="M560" s="186"/>
      <c r="N560" s="19"/>
      <c r="O560" s="154"/>
      <c r="P560" s="93"/>
      <c r="Q560" s="9"/>
      <c r="R560" s="101"/>
      <c r="S560" s="9"/>
      <c r="T560" s="93"/>
      <c r="U560" s="9"/>
      <c r="V560" s="93"/>
      <c r="W560" s="9"/>
      <c r="X560" s="239"/>
      <c r="Y560" s="240"/>
      <c r="Z560" s="100"/>
      <c r="AA560" s="117"/>
      <c r="AB560" s="267"/>
    </row>
    <row r="561" spans="1:28" ht="15.95" hidden="1" customHeight="1" outlineLevel="1" thickBot="1" x14ac:dyDescent="0.3">
      <c r="A561" s="395"/>
      <c r="B561" s="398"/>
      <c r="C561" s="363"/>
      <c r="D561" s="354"/>
      <c r="E561" s="31" t="s">
        <v>16</v>
      </c>
      <c r="F561" s="132"/>
      <c r="G561" s="321"/>
      <c r="H561" s="321"/>
      <c r="I561" s="321"/>
      <c r="J561" s="276">
        <v>3</v>
      </c>
      <c r="K561" s="214">
        <v>1</v>
      </c>
      <c r="L561" s="174"/>
      <c r="M561" s="177"/>
      <c r="N561" s="46">
        <v>3</v>
      </c>
      <c r="O561" s="155"/>
      <c r="P561" s="56"/>
      <c r="Q561" s="55"/>
      <c r="R561" s="57"/>
      <c r="S561" s="55"/>
      <c r="T561" s="56">
        <v>1</v>
      </c>
      <c r="U561" s="55"/>
      <c r="V561" s="56"/>
      <c r="W561" s="55"/>
      <c r="X561" s="241">
        <v>39</v>
      </c>
      <c r="Y561" s="242">
        <v>12</v>
      </c>
      <c r="Z561" s="59">
        <v>40</v>
      </c>
      <c r="AA561" s="120">
        <v>100</v>
      </c>
      <c r="AB561" s="264">
        <v>61</v>
      </c>
    </row>
    <row r="562" spans="1:28" ht="20.25" hidden="1" customHeight="1" outlineLevel="1" thickBot="1" x14ac:dyDescent="0.3">
      <c r="A562" s="395"/>
      <c r="B562" s="398"/>
      <c r="C562" s="364"/>
      <c r="D562" s="355"/>
      <c r="E562" s="13" t="s">
        <v>17</v>
      </c>
      <c r="F562" s="132">
        <f>SUM(G562:I562)</f>
        <v>0</v>
      </c>
      <c r="G562" s="322">
        <f>G560+G561</f>
        <v>0</v>
      </c>
      <c r="H562" s="322">
        <f>H560+H561</f>
        <v>0</v>
      </c>
      <c r="I562" s="322">
        <f>I560+I561</f>
        <v>0</v>
      </c>
      <c r="J562" s="13">
        <f>IF(SUM(J560:J561)=SUM(N562:O562),SUM(J560:J561))</f>
        <v>3</v>
      </c>
      <c r="K562" s="13">
        <v>1</v>
      </c>
      <c r="L562" s="13">
        <f t="shared" ref="L562:W562" si="185">SUM(L560:L561)</f>
        <v>0</v>
      </c>
      <c r="M562" s="13">
        <f t="shared" si="185"/>
        <v>0</v>
      </c>
      <c r="N562" s="13">
        <f t="shared" si="185"/>
        <v>3</v>
      </c>
      <c r="O562" s="13">
        <f t="shared" si="185"/>
        <v>0</v>
      </c>
      <c r="P562" s="13">
        <f t="shared" si="185"/>
        <v>0</v>
      </c>
      <c r="Q562" s="13">
        <f t="shared" si="185"/>
        <v>0</v>
      </c>
      <c r="R562" s="13">
        <f t="shared" si="185"/>
        <v>0</v>
      </c>
      <c r="S562" s="13">
        <f t="shared" si="185"/>
        <v>0</v>
      </c>
      <c r="T562" s="13">
        <f t="shared" si="185"/>
        <v>1</v>
      </c>
      <c r="U562" s="13">
        <f t="shared" si="185"/>
        <v>0</v>
      </c>
      <c r="V562" s="13">
        <f t="shared" si="185"/>
        <v>0</v>
      </c>
      <c r="W562" s="13">
        <f t="shared" si="185"/>
        <v>0</v>
      </c>
      <c r="X562" s="229" t="s">
        <v>162</v>
      </c>
      <c r="Y562" s="224" t="s">
        <v>162</v>
      </c>
      <c r="Z562" s="13" t="s">
        <v>162</v>
      </c>
      <c r="AA562" s="16" t="s">
        <v>162</v>
      </c>
      <c r="AB562" s="253" t="s">
        <v>162</v>
      </c>
    </row>
    <row r="563" spans="1:28" ht="15.95" hidden="1" customHeight="1" outlineLevel="1" thickBot="1" x14ac:dyDescent="0.3">
      <c r="A563" s="395"/>
      <c r="B563" s="398"/>
      <c r="C563" s="362">
        <v>161</v>
      </c>
      <c r="D563" s="353" t="s">
        <v>117</v>
      </c>
      <c r="E563" s="63" t="s">
        <v>15</v>
      </c>
      <c r="F563" s="132"/>
      <c r="G563" s="329"/>
      <c r="H563" s="329"/>
      <c r="I563" s="329"/>
      <c r="J563" s="276"/>
      <c r="K563" s="214"/>
      <c r="L563" s="185"/>
      <c r="M563" s="186"/>
      <c r="N563" s="19"/>
      <c r="O563" s="154"/>
      <c r="P563" s="93"/>
      <c r="Q563" s="9"/>
      <c r="R563" s="101"/>
      <c r="S563" s="9"/>
      <c r="T563" s="93"/>
      <c r="U563" s="9"/>
      <c r="V563" s="93"/>
      <c r="W563" s="9"/>
      <c r="X563" s="239"/>
      <c r="Y563" s="240"/>
      <c r="Z563" s="100"/>
      <c r="AA563" s="117"/>
      <c r="AB563" s="267"/>
    </row>
    <row r="564" spans="1:28" ht="15.95" hidden="1" customHeight="1" outlineLevel="1" thickBot="1" x14ac:dyDescent="0.3">
      <c r="A564" s="395"/>
      <c r="B564" s="398"/>
      <c r="C564" s="363"/>
      <c r="D564" s="354"/>
      <c r="E564" s="31" t="s">
        <v>16</v>
      </c>
      <c r="F564" s="132"/>
      <c r="G564" s="321"/>
      <c r="H564" s="321"/>
      <c r="I564" s="321"/>
      <c r="J564" s="276">
        <v>8</v>
      </c>
      <c r="K564" s="214"/>
      <c r="L564" s="174"/>
      <c r="M564" s="177"/>
      <c r="N564" s="46">
        <v>7</v>
      </c>
      <c r="O564" s="155">
        <v>1</v>
      </c>
      <c r="P564" s="56"/>
      <c r="Q564" s="55"/>
      <c r="R564" s="57">
        <v>5</v>
      </c>
      <c r="S564" s="55"/>
      <c r="T564" s="56">
        <v>3</v>
      </c>
      <c r="U564" s="55">
        <v>7</v>
      </c>
      <c r="V564" s="56">
        <v>4</v>
      </c>
      <c r="W564" s="55"/>
      <c r="X564" s="241">
        <v>40.799999999999997</v>
      </c>
      <c r="Y564" s="242">
        <v>20.8</v>
      </c>
      <c r="Z564" s="59">
        <v>60</v>
      </c>
      <c r="AA564" s="118">
        <v>35</v>
      </c>
      <c r="AB564" s="264">
        <v>86.9</v>
      </c>
    </row>
    <row r="565" spans="1:28" ht="15.75" hidden="1" customHeight="1" outlineLevel="1" thickBot="1" x14ac:dyDescent="0.3">
      <c r="A565" s="395"/>
      <c r="B565" s="398"/>
      <c r="C565" s="364"/>
      <c r="D565" s="355"/>
      <c r="E565" s="13" t="s">
        <v>17</v>
      </c>
      <c r="F565" s="132">
        <f>SUM(G565:I565)</f>
        <v>0</v>
      </c>
      <c r="G565" s="322">
        <f>G563+G564</f>
        <v>0</v>
      </c>
      <c r="H565" s="322">
        <f>H563+H564</f>
        <v>0</v>
      </c>
      <c r="I565" s="322">
        <f>I563+I564</f>
        <v>0</v>
      </c>
      <c r="J565" s="13">
        <f>IF(SUM(J563:J564)=SUM(N565:O565),SUM(J563:J564))</f>
        <v>8</v>
      </c>
      <c r="K565" s="13">
        <v>0</v>
      </c>
      <c r="L565" s="13">
        <f t="shared" ref="L565:W565" si="186">SUM(L563:L564)</f>
        <v>0</v>
      </c>
      <c r="M565" s="13">
        <f t="shared" si="186"/>
        <v>0</v>
      </c>
      <c r="N565" s="13">
        <f t="shared" si="186"/>
        <v>7</v>
      </c>
      <c r="O565" s="13">
        <f t="shared" si="186"/>
        <v>1</v>
      </c>
      <c r="P565" s="13">
        <f t="shared" si="186"/>
        <v>0</v>
      </c>
      <c r="Q565" s="13">
        <f t="shared" si="186"/>
        <v>0</v>
      </c>
      <c r="R565" s="13">
        <f t="shared" si="186"/>
        <v>5</v>
      </c>
      <c r="S565" s="13">
        <f t="shared" si="186"/>
        <v>0</v>
      </c>
      <c r="T565" s="13">
        <f t="shared" si="186"/>
        <v>3</v>
      </c>
      <c r="U565" s="13">
        <f t="shared" si="186"/>
        <v>7</v>
      </c>
      <c r="V565" s="13">
        <f t="shared" si="186"/>
        <v>4</v>
      </c>
      <c r="W565" s="13">
        <f t="shared" si="186"/>
        <v>0</v>
      </c>
      <c r="X565" s="229" t="s">
        <v>162</v>
      </c>
      <c r="Y565" s="224" t="s">
        <v>162</v>
      </c>
      <c r="Z565" s="13" t="s">
        <v>162</v>
      </c>
      <c r="AA565" s="16" t="s">
        <v>162</v>
      </c>
      <c r="AB565" s="253" t="s">
        <v>162</v>
      </c>
    </row>
    <row r="566" spans="1:28" ht="15.75" hidden="1" customHeight="1" outlineLevel="1" thickBot="1" x14ac:dyDescent="0.3">
      <c r="A566" s="395"/>
      <c r="B566" s="398"/>
      <c r="C566" s="362">
        <v>162</v>
      </c>
      <c r="D566" s="350" t="s">
        <v>255</v>
      </c>
      <c r="E566" s="63" t="s">
        <v>15</v>
      </c>
      <c r="F566" s="132"/>
      <c r="G566" s="329"/>
      <c r="H566" s="329"/>
      <c r="I566" s="329"/>
      <c r="J566" s="276"/>
      <c r="K566" s="214"/>
      <c r="L566" s="185"/>
      <c r="M566" s="186"/>
      <c r="N566" s="19"/>
      <c r="O566" s="154"/>
      <c r="P566" s="93"/>
      <c r="Q566" s="9"/>
      <c r="R566" s="101"/>
      <c r="S566" s="9"/>
      <c r="T566" s="93"/>
      <c r="U566" s="9"/>
      <c r="V566" s="93"/>
      <c r="W566" s="9"/>
      <c r="X566" s="239"/>
      <c r="Y566" s="240"/>
      <c r="Z566" s="100"/>
      <c r="AA566" s="117"/>
      <c r="AB566" s="267"/>
    </row>
    <row r="567" spans="1:28" ht="15.75" hidden="1" customHeight="1" outlineLevel="1" thickBot="1" x14ac:dyDescent="0.3">
      <c r="A567" s="395"/>
      <c r="B567" s="398"/>
      <c r="C567" s="363"/>
      <c r="D567" s="351"/>
      <c r="E567" s="69" t="s">
        <v>16</v>
      </c>
      <c r="F567" s="132"/>
      <c r="G567" s="321"/>
      <c r="H567" s="321"/>
      <c r="I567" s="321"/>
      <c r="J567" s="276"/>
      <c r="K567" s="214"/>
      <c r="L567" s="174"/>
      <c r="M567" s="177"/>
      <c r="N567" s="46"/>
      <c r="O567" s="155"/>
      <c r="P567" s="56"/>
      <c r="Q567" s="55"/>
      <c r="R567" s="57"/>
      <c r="S567" s="55"/>
      <c r="T567" s="56"/>
      <c r="U567" s="55"/>
      <c r="V567" s="56"/>
      <c r="W567" s="55"/>
      <c r="X567" s="241"/>
      <c r="Y567" s="242"/>
      <c r="Z567" s="59"/>
      <c r="AA567" s="118"/>
      <c r="AB567" s="264"/>
    </row>
    <row r="568" spans="1:28" ht="15.75" hidden="1" customHeight="1" outlineLevel="1" thickBot="1" x14ac:dyDescent="0.3">
      <c r="A568" s="395"/>
      <c r="B568" s="398"/>
      <c r="C568" s="364"/>
      <c r="D568" s="352"/>
      <c r="E568" s="13" t="s">
        <v>17</v>
      </c>
      <c r="F568" s="132">
        <f>SUM(G568:I568)</f>
        <v>0</v>
      </c>
      <c r="G568" s="322">
        <f>G566+G567</f>
        <v>0</v>
      </c>
      <c r="H568" s="322">
        <f>H566+H567</f>
        <v>0</v>
      </c>
      <c r="I568" s="322">
        <f>I566+I567</f>
        <v>0</v>
      </c>
      <c r="J568" s="13">
        <f>IF(SUM(J566:J567)=SUM(N568:O568),SUM(J566:J567))</f>
        <v>0</v>
      </c>
      <c r="K568" s="13">
        <v>0</v>
      </c>
      <c r="L568" s="13">
        <f t="shared" ref="L568:W568" si="187">SUM(L566:L567)</f>
        <v>0</v>
      </c>
      <c r="M568" s="13">
        <f t="shared" si="187"/>
        <v>0</v>
      </c>
      <c r="N568" s="13">
        <f t="shared" si="187"/>
        <v>0</v>
      </c>
      <c r="O568" s="13">
        <f t="shared" si="187"/>
        <v>0</v>
      </c>
      <c r="P568" s="13">
        <f t="shared" si="187"/>
        <v>0</v>
      </c>
      <c r="Q568" s="13">
        <f t="shared" si="187"/>
        <v>0</v>
      </c>
      <c r="R568" s="13">
        <f t="shared" si="187"/>
        <v>0</v>
      </c>
      <c r="S568" s="13">
        <f t="shared" si="187"/>
        <v>0</v>
      </c>
      <c r="T568" s="13">
        <f t="shared" si="187"/>
        <v>0</v>
      </c>
      <c r="U568" s="13">
        <f t="shared" si="187"/>
        <v>0</v>
      </c>
      <c r="V568" s="13">
        <f t="shared" si="187"/>
        <v>0</v>
      </c>
      <c r="W568" s="13">
        <f t="shared" si="187"/>
        <v>0</v>
      </c>
      <c r="X568" s="229" t="s">
        <v>162</v>
      </c>
      <c r="Y568" s="224" t="s">
        <v>162</v>
      </c>
      <c r="Z568" s="13" t="s">
        <v>162</v>
      </c>
      <c r="AA568" s="16" t="s">
        <v>162</v>
      </c>
      <c r="AB568" s="253" t="s">
        <v>162</v>
      </c>
    </row>
    <row r="569" spans="1:28" ht="15.75" hidden="1" customHeight="1" outlineLevel="1" thickBot="1" x14ac:dyDescent="0.3">
      <c r="A569" s="395"/>
      <c r="B569" s="398"/>
      <c r="C569" s="362">
        <v>163</v>
      </c>
      <c r="D569" s="350" t="s">
        <v>118</v>
      </c>
      <c r="E569" s="63" t="s">
        <v>15</v>
      </c>
      <c r="F569" s="132"/>
      <c r="G569" s="329"/>
      <c r="H569" s="329"/>
      <c r="I569" s="329"/>
      <c r="J569" s="276"/>
      <c r="K569" s="214"/>
      <c r="L569" s="185"/>
      <c r="M569" s="186"/>
      <c r="N569" s="19"/>
      <c r="O569" s="154"/>
      <c r="P569" s="93"/>
      <c r="Q569" s="9"/>
      <c r="R569" s="101"/>
      <c r="S569" s="9"/>
      <c r="T569" s="93"/>
      <c r="U569" s="9"/>
      <c r="V569" s="93"/>
      <c r="W569" s="9"/>
      <c r="X569" s="239"/>
      <c r="Y569" s="240"/>
      <c r="Z569" s="100"/>
      <c r="AA569" s="117"/>
      <c r="AB569" s="267"/>
    </row>
    <row r="570" spans="1:28" ht="15.75" hidden="1" customHeight="1" outlineLevel="1" thickBot="1" x14ac:dyDescent="0.3">
      <c r="A570" s="395"/>
      <c r="B570" s="398"/>
      <c r="C570" s="363"/>
      <c r="D570" s="351"/>
      <c r="E570" s="69" t="s">
        <v>16</v>
      </c>
      <c r="F570" s="132"/>
      <c r="G570" s="321"/>
      <c r="H570" s="321"/>
      <c r="I570" s="321"/>
      <c r="J570" s="276">
        <v>16</v>
      </c>
      <c r="K570" s="214"/>
      <c r="L570" s="174"/>
      <c r="M570" s="177"/>
      <c r="N570" s="46">
        <v>12</v>
      </c>
      <c r="O570" s="155">
        <v>4</v>
      </c>
      <c r="P570" s="56"/>
      <c r="Q570" s="55"/>
      <c r="R570" s="57">
        <v>4</v>
      </c>
      <c r="S570" s="55"/>
      <c r="T570" s="56">
        <v>13</v>
      </c>
      <c r="U570" s="55">
        <v>2</v>
      </c>
      <c r="V570" s="56">
        <v>4</v>
      </c>
      <c r="W570" s="55"/>
      <c r="X570" s="241">
        <v>38</v>
      </c>
      <c r="Y570" s="242">
        <v>20</v>
      </c>
      <c r="Z570" s="59">
        <v>35</v>
      </c>
      <c r="AA570" s="118">
        <v>115</v>
      </c>
      <c r="AB570" s="264">
        <v>78</v>
      </c>
    </row>
    <row r="571" spans="1:28" ht="15.75" hidden="1" customHeight="1" outlineLevel="1" thickBot="1" x14ac:dyDescent="0.3">
      <c r="A571" s="395"/>
      <c r="B571" s="398"/>
      <c r="C571" s="364"/>
      <c r="D571" s="352"/>
      <c r="E571" s="13" t="s">
        <v>17</v>
      </c>
      <c r="F571" s="132">
        <f t="shared" ref="F571:F582" si="188">SUM(G571:I571)</f>
        <v>0</v>
      </c>
      <c r="G571" s="322">
        <f>G569+G570</f>
        <v>0</v>
      </c>
      <c r="H571" s="322">
        <f>H569+H570</f>
        <v>0</v>
      </c>
      <c r="I571" s="322">
        <f>I569+I570</f>
        <v>0</v>
      </c>
      <c r="J571" s="13">
        <f>IF(SUM(J569:J570)=SUM(N571:O571),SUM(J569:J570))</f>
        <v>16</v>
      </c>
      <c r="K571" s="13">
        <v>0</v>
      </c>
      <c r="L571" s="13">
        <f t="shared" ref="L571:W571" si="189">SUM(L569:L570)</f>
        <v>0</v>
      </c>
      <c r="M571" s="13">
        <f t="shared" si="189"/>
        <v>0</v>
      </c>
      <c r="N571" s="13">
        <f t="shared" si="189"/>
        <v>12</v>
      </c>
      <c r="O571" s="13">
        <f t="shared" si="189"/>
        <v>4</v>
      </c>
      <c r="P571" s="13">
        <f t="shared" si="189"/>
        <v>0</v>
      </c>
      <c r="Q571" s="13">
        <f t="shared" si="189"/>
        <v>0</v>
      </c>
      <c r="R571" s="13">
        <f t="shared" si="189"/>
        <v>4</v>
      </c>
      <c r="S571" s="13">
        <f t="shared" si="189"/>
        <v>0</v>
      </c>
      <c r="T571" s="13">
        <f t="shared" si="189"/>
        <v>13</v>
      </c>
      <c r="U571" s="13">
        <f t="shared" si="189"/>
        <v>2</v>
      </c>
      <c r="V571" s="13">
        <f t="shared" si="189"/>
        <v>4</v>
      </c>
      <c r="W571" s="13">
        <f t="shared" si="189"/>
        <v>0</v>
      </c>
      <c r="X571" s="229" t="s">
        <v>162</v>
      </c>
      <c r="Y571" s="224" t="s">
        <v>162</v>
      </c>
      <c r="Z571" s="13" t="s">
        <v>162</v>
      </c>
      <c r="AA571" s="16" t="s">
        <v>162</v>
      </c>
      <c r="AB571" s="253" t="s">
        <v>162</v>
      </c>
    </row>
    <row r="572" spans="1:28" ht="15.95" customHeight="1" collapsed="1" thickBot="1" x14ac:dyDescent="0.3">
      <c r="A572" s="395"/>
      <c r="B572" s="405"/>
      <c r="C572" s="356" t="s">
        <v>151</v>
      </c>
      <c r="D572" s="369"/>
      <c r="E572" s="25" t="s">
        <v>15</v>
      </c>
      <c r="F572" s="132">
        <f t="shared" si="188"/>
        <v>0</v>
      </c>
      <c r="G572" s="333">
        <f>G569+G563+G560+G557+G554+G551+G548+G545+G542+G539+G536</f>
        <v>0</v>
      </c>
      <c r="H572" s="333">
        <f>H569+H563+H560+H557+H554+H551+H548+H545+H542+H539+H536</f>
        <v>0</v>
      </c>
      <c r="I572" s="333">
        <f>I569+I563+I560+I557+I554+I551+I548+I545+I542+I539+I536</f>
        <v>0</v>
      </c>
      <c r="J572" s="276">
        <v>0</v>
      </c>
      <c r="K572" s="281">
        <v>0</v>
      </c>
      <c r="L572" s="210">
        <v>0</v>
      </c>
      <c r="M572" s="210">
        <v>0</v>
      </c>
      <c r="N572" s="25">
        <v>0</v>
      </c>
      <c r="O572" s="67">
        <v>0</v>
      </c>
      <c r="P572" s="148">
        <v>0</v>
      </c>
      <c r="Q572" s="148">
        <v>0</v>
      </c>
      <c r="R572" s="14">
        <v>0</v>
      </c>
      <c r="S572" s="200">
        <v>0</v>
      </c>
      <c r="T572" s="200">
        <v>0</v>
      </c>
      <c r="U572" s="200">
        <v>0</v>
      </c>
      <c r="V572" s="200">
        <v>0</v>
      </c>
      <c r="W572" s="200">
        <v>0</v>
      </c>
      <c r="X572" s="238"/>
      <c r="Y572" s="238"/>
      <c r="Z572" s="148"/>
      <c r="AA572" s="148"/>
      <c r="AB572" s="258"/>
    </row>
    <row r="573" spans="1:28" ht="17.25" customHeight="1" thickBot="1" x14ac:dyDescent="0.3">
      <c r="A573" s="395"/>
      <c r="B573" s="405"/>
      <c r="C573" s="358"/>
      <c r="D573" s="359"/>
      <c r="E573" s="25" t="s">
        <v>16</v>
      </c>
      <c r="F573" s="132">
        <f t="shared" si="188"/>
        <v>0</v>
      </c>
      <c r="G573" s="333">
        <f>G570+G564+G561+G558+G555+G552+G549+G546+G543+G540+G537</f>
        <v>0</v>
      </c>
      <c r="H573" s="333">
        <f>H570+H564+H561+H558+H555+H552+H549+H546+H543+H540+H537</f>
        <v>0</v>
      </c>
      <c r="I573" s="333">
        <f>I570+I564+I561+I558+I555+I552+I549+I546+I543+I540+I537</f>
        <v>0</v>
      </c>
      <c r="J573" s="276">
        <v>320</v>
      </c>
      <c r="K573" s="281">
        <v>1</v>
      </c>
      <c r="L573" s="210">
        <v>0</v>
      </c>
      <c r="M573" s="210">
        <v>12</v>
      </c>
      <c r="N573" s="200">
        <v>263</v>
      </c>
      <c r="O573" s="200">
        <v>57</v>
      </c>
      <c r="P573" s="200">
        <v>0</v>
      </c>
      <c r="Q573" s="200">
        <v>0</v>
      </c>
      <c r="R573" s="14">
        <v>96</v>
      </c>
      <c r="S573" s="200">
        <v>58</v>
      </c>
      <c r="T573" s="200">
        <v>103</v>
      </c>
      <c r="U573" s="200">
        <v>49</v>
      </c>
      <c r="V573" s="200">
        <v>57</v>
      </c>
      <c r="W573" s="200">
        <v>2</v>
      </c>
      <c r="X573" s="238">
        <v>36.74</v>
      </c>
      <c r="Y573" s="238">
        <v>15.939999999999998</v>
      </c>
      <c r="Z573" s="156">
        <v>39</v>
      </c>
      <c r="AA573" s="156">
        <v>141</v>
      </c>
      <c r="AB573" s="258">
        <v>86.899999999999991</v>
      </c>
    </row>
    <row r="574" spans="1:28" ht="17.25" customHeight="1" thickBot="1" x14ac:dyDescent="0.3">
      <c r="A574" s="396"/>
      <c r="B574" s="408"/>
      <c r="C574" s="360"/>
      <c r="D574" s="361"/>
      <c r="E574" s="108" t="s">
        <v>17</v>
      </c>
      <c r="F574" s="108">
        <f t="shared" si="188"/>
        <v>0</v>
      </c>
      <c r="G574" s="108">
        <f>G572+G573</f>
        <v>0</v>
      </c>
      <c r="H574" s="108">
        <f>H572+H573</f>
        <v>0</v>
      </c>
      <c r="I574" s="108">
        <f>I572+I573</f>
        <v>0</v>
      </c>
      <c r="J574" s="108">
        <v>320</v>
      </c>
      <c r="K574" s="112">
        <v>1</v>
      </c>
      <c r="L574" s="130">
        <v>0</v>
      </c>
      <c r="M574" s="130">
        <v>12</v>
      </c>
      <c r="N574" s="130">
        <v>263</v>
      </c>
      <c r="O574" s="130">
        <v>57</v>
      </c>
      <c r="P574" s="130">
        <v>0</v>
      </c>
      <c r="Q574" s="130">
        <v>0</v>
      </c>
      <c r="R574" s="130">
        <v>96</v>
      </c>
      <c r="S574" s="130">
        <v>58</v>
      </c>
      <c r="T574" s="130">
        <v>103</v>
      </c>
      <c r="U574" s="130">
        <v>49</v>
      </c>
      <c r="V574" s="130">
        <v>57</v>
      </c>
      <c r="W574" s="130">
        <v>2</v>
      </c>
      <c r="X574" s="136" t="s">
        <v>163</v>
      </c>
      <c r="Y574" s="136" t="s">
        <v>163</v>
      </c>
      <c r="Z574" s="109" t="s">
        <v>163</v>
      </c>
      <c r="AA574" s="110" t="s">
        <v>163</v>
      </c>
      <c r="AB574" s="252" t="s">
        <v>163</v>
      </c>
    </row>
    <row r="575" spans="1:28" ht="15.95" hidden="1" customHeight="1" outlineLevel="1" thickBot="1" x14ac:dyDescent="0.3">
      <c r="A575" s="394">
        <v>23</v>
      </c>
      <c r="B575" s="397" t="s">
        <v>21</v>
      </c>
      <c r="C575" s="362">
        <v>164</v>
      </c>
      <c r="D575" s="392" t="s">
        <v>22</v>
      </c>
      <c r="E575" s="42" t="s">
        <v>15</v>
      </c>
      <c r="F575" s="132">
        <f t="shared" si="188"/>
        <v>0</v>
      </c>
      <c r="G575" s="329"/>
      <c r="H575" s="329"/>
      <c r="I575" s="329"/>
      <c r="J575" s="276">
        <v>22</v>
      </c>
      <c r="K575" s="214"/>
      <c r="L575" s="185"/>
      <c r="M575" s="186"/>
      <c r="N575" s="19">
        <v>17</v>
      </c>
      <c r="O575" s="154">
        <v>5</v>
      </c>
      <c r="P575" s="93"/>
      <c r="Q575" s="9"/>
      <c r="R575" s="101">
        <v>10</v>
      </c>
      <c r="S575" s="9"/>
      <c r="T575" s="93">
        <v>15</v>
      </c>
      <c r="U575" s="9">
        <v>3</v>
      </c>
      <c r="V575" s="93">
        <v>8</v>
      </c>
      <c r="W575" s="9"/>
      <c r="X575" s="239">
        <v>36</v>
      </c>
      <c r="Y575" s="240">
        <v>15</v>
      </c>
      <c r="Z575" s="100">
        <v>2</v>
      </c>
      <c r="AA575" s="117">
        <v>20</v>
      </c>
      <c r="AB575" s="267">
        <v>9.4</v>
      </c>
    </row>
    <row r="576" spans="1:28" ht="15.95" hidden="1" customHeight="1" outlineLevel="1" thickBot="1" x14ac:dyDescent="0.3">
      <c r="A576" s="395"/>
      <c r="B576" s="398"/>
      <c r="C576" s="363"/>
      <c r="D576" s="351"/>
      <c r="E576" s="31" t="s">
        <v>16</v>
      </c>
      <c r="F576" s="132">
        <f t="shared" si="188"/>
        <v>0</v>
      </c>
      <c r="G576" s="321"/>
      <c r="H576" s="321"/>
      <c r="I576" s="321"/>
      <c r="J576" s="276">
        <v>69</v>
      </c>
      <c r="K576" s="214"/>
      <c r="L576" s="174"/>
      <c r="M576" s="177"/>
      <c r="N576" s="46">
        <v>56</v>
      </c>
      <c r="O576" s="155">
        <v>13</v>
      </c>
      <c r="P576" s="56"/>
      <c r="Q576" s="55"/>
      <c r="R576" s="57">
        <v>38</v>
      </c>
      <c r="S576" s="55">
        <v>6</v>
      </c>
      <c r="T576" s="56">
        <v>54</v>
      </c>
      <c r="U576" s="55">
        <v>19</v>
      </c>
      <c r="V576" s="56">
        <v>23</v>
      </c>
      <c r="W576" s="55"/>
      <c r="X576" s="241">
        <v>38</v>
      </c>
      <c r="Y576" s="242">
        <v>18</v>
      </c>
      <c r="Z576" s="59">
        <v>20</v>
      </c>
      <c r="AA576" s="118">
        <v>180</v>
      </c>
      <c r="AB576" s="264">
        <v>79.900000000000006</v>
      </c>
    </row>
    <row r="577" spans="1:28" ht="15.95" hidden="1" customHeight="1" outlineLevel="1" thickBot="1" x14ac:dyDescent="0.3">
      <c r="A577" s="395"/>
      <c r="B577" s="398"/>
      <c r="C577" s="364"/>
      <c r="D577" s="352"/>
      <c r="E577" s="13" t="s">
        <v>17</v>
      </c>
      <c r="F577" s="132">
        <f t="shared" si="188"/>
        <v>0</v>
      </c>
      <c r="G577" s="322">
        <f>G575+G576</f>
        <v>0</v>
      </c>
      <c r="H577" s="322">
        <f>H575+H576</f>
        <v>0</v>
      </c>
      <c r="I577" s="322">
        <f>I575+I576</f>
        <v>0</v>
      </c>
      <c r="J577" s="13">
        <f>IF(SUM(J575:J576)=SUM(N577:O577),SUM(J575:J576))</f>
        <v>91</v>
      </c>
      <c r="K577" s="13">
        <v>0</v>
      </c>
      <c r="L577" s="13">
        <f t="shared" ref="L577:W577" si="190">SUM(L575:L576)</f>
        <v>0</v>
      </c>
      <c r="M577" s="13">
        <f t="shared" si="190"/>
        <v>0</v>
      </c>
      <c r="N577" s="13">
        <f t="shared" si="190"/>
        <v>73</v>
      </c>
      <c r="O577" s="13">
        <f t="shared" si="190"/>
        <v>18</v>
      </c>
      <c r="P577" s="13">
        <f t="shared" si="190"/>
        <v>0</v>
      </c>
      <c r="Q577" s="13">
        <f t="shared" si="190"/>
        <v>0</v>
      </c>
      <c r="R577" s="13">
        <f t="shared" si="190"/>
        <v>48</v>
      </c>
      <c r="S577" s="13">
        <f t="shared" si="190"/>
        <v>6</v>
      </c>
      <c r="T577" s="13">
        <f t="shared" si="190"/>
        <v>69</v>
      </c>
      <c r="U577" s="13">
        <f t="shared" si="190"/>
        <v>22</v>
      </c>
      <c r="V577" s="13">
        <f t="shared" si="190"/>
        <v>31</v>
      </c>
      <c r="W577" s="13">
        <f t="shared" si="190"/>
        <v>0</v>
      </c>
      <c r="X577" s="229" t="s">
        <v>162</v>
      </c>
      <c r="Y577" s="224" t="s">
        <v>162</v>
      </c>
      <c r="Z577" s="13" t="s">
        <v>162</v>
      </c>
      <c r="AA577" s="16" t="s">
        <v>162</v>
      </c>
      <c r="AB577" s="253" t="s">
        <v>162</v>
      </c>
    </row>
    <row r="578" spans="1:28" ht="15.95" hidden="1" customHeight="1" outlineLevel="1" thickBot="1" x14ac:dyDescent="0.3">
      <c r="A578" s="395"/>
      <c r="B578" s="398"/>
      <c r="C578" s="362">
        <v>165</v>
      </c>
      <c r="D578" s="353" t="s">
        <v>23</v>
      </c>
      <c r="E578" s="63" t="s">
        <v>15</v>
      </c>
      <c r="F578" s="132">
        <f t="shared" si="188"/>
        <v>0</v>
      </c>
      <c r="G578" s="329"/>
      <c r="H578" s="329"/>
      <c r="I578" s="329"/>
      <c r="J578" s="276"/>
      <c r="K578" s="214"/>
      <c r="L578" s="185"/>
      <c r="M578" s="186"/>
      <c r="N578" s="19"/>
      <c r="O578" s="154"/>
      <c r="P578" s="93"/>
      <c r="Q578" s="9"/>
      <c r="R578" s="101"/>
      <c r="S578" s="9"/>
      <c r="T578" s="93"/>
      <c r="U578" s="9"/>
      <c r="V578" s="93"/>
      <c r="W578" s="9"/>
      <c r="X578" s="239"/>
      <c r="Y578" s="240"/>
      <c r="Z578" s="100"/>
      <c r="AA578" s="117"/>
      <c r="AB578" s="267"/>
    </row>
    <row r="579" spans="1:28" ht="15.95" hidden="1" customHeight="1" outlineLevel="1" thickBot="1" x14ac:dyDescent="0.3">
      <c r="A579" s="395"/>
      <c r="B579" s="398"/>
      <c r="C579" s="363"/>
      <c r="D579" s="354"/>
      <c r="E579" s="31" t="s">
        <v>16</v>
      </c>
      <c r="F579" s="132">
        <f t="shared" si="188"/>
        <v>0</v>
      </c>
      <c r="G579" s="321"/>
      <c r="H579" s="321"/>
      <c r="I579" s="321"/>
      <c r="J579" s="276">
        <v>35</v>
      </c>
      <c r="K579" s="214"/>
      <c r="L579" s="174"/>
      <c r="M579" s="177"/>
      <c r="N579" s="46">
        <v>30</v>
      </c>
      <c r="O579" s="155">
        <v>5</v>
      </c>
      <c r="P579" s="56"/>
      <c r="Q579" s="55"/>
      <c r="R579" s="57">
        <v>13</v>
      </c>
      <c r="S579" s="55">
        <v>4</v>
      </c>
      <c r="T579" s="56">
        <v>27</v>
      </c>
      <c r="U579" s="55"/>
      <c r="V579" s="56">
        <v>10</v>
      </c>
      <c r="W579" s="55">
        <v>2</v>
      </c>
      <c r="X579" s="241">
        <v>32.799999999999997</v>
      </c>
      <c r="Y579" s="242">
        <v>12.2</v>
      </c>
      <c r="Z579" s="59">
        <v>25</v>
      </c>
      <c r="AA579" s="120">
        <v>150</v>
      </c>
      <c r="AB579" s="264">
        <v>81.400000000000006</v>
      </c>
    </row>
    <row r="580" spans="1:28" ht="15.95" hidden="1" customHeight="1" outlineLevel="1" thickBot="1" x14ac:dyDescent="0.3">
      <c r="A580" s="395"/>
      <c r="B580" s="398"/>
      <c r="C580" s="364"/>
      <c r="D580" s="355"/>
      <c r="E580" s="13" t="s">
        <v>17</v>
      </c>
      <c r="F580" s="132">
        <f t="shared" si="188"/>
        <v>0</v>
      </c>
      <c r="G580" s="322">
        <f>G578+G579</f>
        <v>0</v>
      </c>
      <c r="H580" s="322">
        <f>H578+H579</f>
        <v>0</v>
      </c>
      <c r="I580" s="322">
        <f>I578+I579</f>
        <v>0</v>
      </c>
      <c r="J580" s="13">
        <f>IF(SUM(J578:J579)=SUM(N580:O580),SUM(J578:J579))</f>
        <v>35</v>
      </c>
      <c r="K580" s="13">
        <v>0</v>
      </c>
      <c r="L580" s="13">
        <f t="shared" ref="L580:W580" si="191">SUM(L578:L579)</f>
        <v>0</v>
      </c>
      <c r="M580" s="13">
        <f t="shared" si="191"/>
        <v>0</v>
      </c>
      <c r="N580" s="13">
        <f t="shared" si="191"/>
        <v>30</v>
      </c>
      <c r="O580" s="13">
        <f t="shared" si="191"/>
        <v>5</v>
      </c>
      <c r="P580" s="13">
        <f t="shared" si="191"/>
        <v>0</v>
      </c>
      <c r="Q580" s="13">
        <f t="shared" si="191"/>
        <v>0</v>
      </c>
      <c r="R580" s="13">
        <f t="shared" si="191"/>
        <v>13</v>
      </c>
      <c r="S580" s="13">
        <f t="shared" si="191"/>
        <v>4</v>
      </c>
      <c r="T580" s="13">
        <f t="shared" si="191"/>
        <v>27</v>
      </c>
      <c r="U580" s="13">
        <f t="shared" si="191"/>
        <v>0</v>
      </c>
      <c r="V580" s="13">
        <f t="shared" si="191"/>
        <v>10</v>
      </c>
      <c r="W580" s="13">
        <f t="shared" si="191"/>
        <v>2</v>
      </c>
      <c r="X580" s="229" t="s">
        <v>162</v>
      </c>
      <c r="Y580" s="224" t="s">
        <v>162</v>
      </c>
      <c r="Z580" s="13" t="s">
        <v>162</v>
      </c>
      <c r="AA580" s="16" t="s">
        <v>162</v>
      </c>
      <c r="AB580" s="253" t="s">
        <v>162</v>
      </c>
    </row>
    <row r="581" spans="1:28" ht="15.95" hidden="1" customHeight="1" outlineLevel="1" thickBot="1" x14ac:dyDescent="0.3">
      <c r="A581" s="395"/>
      <c r="B581" s="398"/>
      <c r="C581" s="362">
        <v>166</v>
      </c>
      <c r="D581" s="353" t="s">
        <v>24</v>
      </c>
      <c r="E581" s="63" t="s">
        <v>15</v>
      </c>
      <c r="F581" s="132">
        <f t="shared" si="188"/>
        <v>0</v>
      </c>
      <c r="G581" s="329"/>
      <c r="H581" s="329"/>
      <c r="I581" s="329"/>
      <c r="J581" s="276"/>
      <c r="K581" s="214"/>
      <c r="L581" s="185"/>
      <c r="M581" s="186"/>
      <c r="N581" s="19"/>
      <c r="O581" s="154"/>
      <c r="P581" s="93"/>
      <c r="Q581" s="9"/>
      <c r="R581" s="101"/>
      <c r="S581" s="9"/>
      <c r="T581" s="93"/>
      <c r="U581" s="9"/>
      <c r="V581" s="93"/>
      <c r="W581" s="9"/>
      <c r="X581" s="239"/>
      <c r="Y581" s="240"/>
      <c r="Z581" s="100"/>
      <c r="AA581" s="117"/>
      <c r="AB581" s="267"/>
    </row>
    <row r="582" spans="1:28" ht="15.95" hidden="1" customHeight="1" outlineLevel="1" thickBot="1" x14ac:dyDescent="0.3">
      <c r="A582" s="395"/>
      <c r="B582" s="398"/>
      <c r="C582" s="363"/>
      <c r="D582" s="354"/>
      <c r="E582" s="31" t="s">
        <v>16</v>
      </c>
      <c r="F582" s="132">
        <f t="shared" si="188"/>
        <v>0</v>
      </c>
      <c r="G582" s="321"/>
      <c r="H582" s="321"/>
      <c r="I582" s="321"/>
      <c r="J582" s="276">
        <v>19</v>
      </c>
      <c r="K582" s="214"/>
      <c r="L582" s="174"/>
      <c r="M582" s="177"/>
      <c r="N582" s="46">
        <v>17</v>
      </c>
      <c r="O582" s="155">
        <v>2</v>
      </c>
      <c r="P582" s="56"/>
      <c r="Q582" s="55"/>
      <c r="R582" s="57">
        <v>16</v>
      </c>
      <c r="S582" s="55">
        <v>11</v>
      </c>
      <c r="T582" s="56">
        <v>17</v>
      </c>
      <c r="U582" s="55">
        <v>6</v>
      </c>
      <c r="V582" s="56">
        <v>9</v>
      </c>
      <c r="W582" s="55">
        <v>1</v>
      </c>
      <c r="X582" s="241">
        <v>34</v>
      </c>
      <c r="Y582" s="242">
        <v>23</v>
      </c>
      <c r="Z582" s="59">
        <v>50</v>
      </c>
      <c r="AA582" s="118">
        <v>120</v>
      </c>
      <c r="AB582" s="264">
        <v>90</v>
      </c>
    </row>
    <row r="583" spans="1:28" ht="15.95" hidden="1" customHeight="1" outlineLevel="1" thickBot="1" x14ac:dyDescent="0.3">
      <c r="A583" s="395"/>
      <c r="B583" s="398"/>
      <c r="C583" s="364"/>
      <c r="D583" s="355"/>
      <c r="E583" s="13" t="s">
        <v>17</v>
      </c>
      <c r="F583" s="132">
        <f t="shared" ref="F583:F626" si="192">SUM(G583:I583)</f>
        <v>0</v>
      </c>
      <c r="G583" s="322">
        <f>G581+G582</f>
        <v>0</v>
      </c>
      <c r="H583" s="322">
        <f>H581+H582</f>
        <v>0</v>
      </c>
      <c r="I583" s="322">
        <f>I581+I582</f>
        <v>0</v>
      </c>
      <c r="J583" s="13">
        <f>IF(SUM(J581:J582)=SUM(N583:O583),SUM(J581:J582))</f>
        <v>19</v>
      </c>
      <c r="K583" s="13">
        <v>0</v>
      </c>
      <c r="L583" s="13">
        <f t="shared" ref="L583:W583" si="193">SUM(L581:L582)</f>
        <v>0</v>
      </c>
      <c r="M583" s="13">
        <f t="shared" si="193"/>
        <v>0</v>
      </c>
      <c r="N583" s="13">
        <f t="shared" si="193"/>
        <v>17</v>
      </c>
      <c r="O583" s="13">
        <f t="shared" si="193"/>
        <v>2</v>
      </c>
      <c r="P583" s="13">
        <f t="shared" si="193"/>
        <v>0</v>
      </c>
      <c r="Q583" s="13">
        <f t="shared" si="193"/>
        <v>0</v>
      </c>
      <c r="R583" s="13">
        <f t="shared" si="193"/>
        <v>16</v>
      </c>
      <c r="S583" s="13">
        <f t="shared" si="193"/>
        <v>11</v>
      </c>
      <c r="T583" s="13">
        <f t="shared" si="193"/>
        <v>17</v>
      </c>
      <c r="U583" s="13">
        <f t="shared" si="193"/>
        <v>6</v>
      </c>
      <c r="V583" s="13">
        <f t="shared" si="193"/>
        <v>9</v>
      </c>
      <c r="W583" s="13">
        <f t="shared" si="193"/>
        <v>1</v>
      </c>
      <c r="X583" s="229" t="s">
        <v>162</v>
      </c>
      <c r="Y583" s="224" t="s">
        <v>162</v>
      </c>
      <c r="Z583" s="13" t="s">
        <v>162</v>
      </c>
      <c r="AA583" s="16" t="s">
        <v>162</v>
      </c>
      <c r="AB583" s="253" t="s">
        <v>162</v>
      </c>
    </row>
    <row r="584" spans="1:28" ht="15.95" hidden="1" customHeight="1" outlineLevel="1" thickBot="1" x14ac:dyDescent="0.3">
      <c r="A584" s="395"/>
      <c r="B584" s="398"/>
      <c r="C584" s="362">
        <v>167</v>
      </c>
      <c r="D584" s="353" t="s">
        <v>206</v>
      </c>
      <c r="E584" s="63" t="s">
        <v>15</v>
      </c>
      <c r="F584" s="132">
        <f t="shared" si="192"/>
        <v>0</v>
      </c>
      <c r="G584" s="329"/>
      <c r="H584" s="329"/>
      <c r="I584" s="329"/>
      <c r="J584" s="276"/>
      <c r="K584" s="214"/>
      <c r="L584" s="185"/>
      <c r="M584" s="186"/>
      <c r="N584" s="19"/>
      <c r="O584" s="154"/>
      <c r="P584" s="93"/>
      <c r="Q584" s="9"/>
      <c r="R584" s="101"/>
      <c r="S584" s="9"/>
      <c r="T584" s="93"/>
      <c r="U584" s="9"/>
      <c r="V584" s="93"/>
      <c r="W584" s="9"/>
      <c r="X584" s="239"/>
      <c r="Y584" s="240"/>
      <c r="Z584" s="100"/>
      <c r="AA584" s="117"/>
      <c r="AB584" s="267"/>
    </row>
    <row r="585" spans="1:28" ht="15.95" hidden="1" customHeight="1" outlineLevel="1" thickBot="1" x14ac:dyDescent="0.3">
      <c r="A585" s="395"/>
      <c r="B585" s="398"/>
      <c r="C585" s="363"/>
      <c r="D585" s="354"/>
      <c r="E585" s="31" t="s">
        <v>16</v>
      </c>
      <c r="F585" s="132">
        <f t="shared" si="192"/>
        <v>0</v>
      </c>
      <c r="G585" s="321"/>
      <c r="H585" s="321"/>
      <c r="I585" s="321"/>
      <c r="J585" s="276">
        <v>10</v>
      </c>
      <c r="K585" s="214"/>
      <c r="L585" s="174"/>
      <c r="M585" s="177"/>
      <c r="N585" s="46">
        <v>8</v>
      </c>
      <c r="O585" s="155">
        <v>2</v>
      </c>
      <c r="P585" s="56"/>
      <c r="Q585" s="55"/>
      <c r="R585" s="57">
        <v>6</v>
      </c>
      <c r="S585" s="55"/>
      <c r="T585" s="56">
        <v>10</v>
      </c>
      <c r="U585" s="55">
        <v>1</v>
      </c>
      <c r="V585" s="56">
        <v>5</v>
      </c>
      <c r="W585" s="55"/>
      <c r="X585" s="241">
        <v>36</v>
      </c>
      <c r="Y585" s="242">
        <v>15</v>
      </c>
      <c r="Z585" s="59">
        <v>40</v>
      </c>
      <c r="AA585" s="118">
        <v>170</v>
      </c>
      <c r="AB585" s="264">
        <v>87.5</v>
      </c>
    </row>
    <row r="586" spans="1:28" ht="15.95" hidden="1" customHeight="1" outlineLevel="1" thickBot="1" x14ac:dyDescent="0.3">
      <c r="A586" s="395"/>
      <c r="B586" s="398"/>
      <c r="C586" s="364"/>
      <c r="D586" s="355"/>
      <c r="E586" s="13" t="s">
        <v>17</v>
      </c>
      <c r="F586" s="132">
        <f t="shared" si="192"/>
        <v>0</v>
      </c>
      <c r="G586" s="322">
        <f>G584+G585</f>
        <v>0</v>
      </c>
      <c r="H586" s="322">
        <f>H584+H585</f>
        <v>0</v>
      </c>
      <c r="I586" s="322">
        <f>I584+I585</f>
        <v>0</v>
      </c>
      <c r="J586" s="13">
        <f>IF(SUM(J584:J585)=SUM(N586:O586),SUM(J584:J585))</f>
        <v>10</v>
      </c>
      <c r="K586" s="13">
        <v>0</v>
      </c>
      <c r="L586" s="13">
        <f t="shared" ref="L586:W586" si="194">SUM(L584:L585)</f>
        <v>0</v>
      </c>
      <c r="M586" s="13">
        <f t="shared" si="194"/>
        <v>0</v>
      </c>
      <c r="N586" s="13">
        <f t="shared" si="194"/>
        <v>8</v>
      </c>
      <c r="O586" s="13">
        <f t="shared" si="194"/>
        <v>2</v>
      </c>
      <c r="P586" s="13">
        <f t="shared" si="194"/>
        <v>0</v>
      </c>
      <c r="Q586" s="13">
        <f t="shared" si="194"/>
        <v>0</v>
      </c>
      <c r="R586" s="13">
        <f t="shared" si="194"/>
        <v>6</v>
      </c>
      <c r="S586" s="13">
        <f t="shared" si="194"/>
        <v>0</v>
      </c>
      <c r="T586" s="13">
        <f t="shared" si="194"/>
        <v>10</v>
      </c>
      <c r="U586" s="13">
        <f t="shared" si="194"/>
        <v>1</v>
      </c>
      <c r="V586" s="13">
        <f t="shared" si="194"/>
        <v>5</v>
      </c>
      <c r="W586" s="13">
        <f t="shared" si="194"/>
        <v>0</v>
      </c>
      <c r="X586" s="229" t="s">
        <v>162</v>
      </c>
      <c r="Y586" s="224" t="s">
        <v>162</v>
      </c>
      <c r="Z586" s="13" t="s">
        <v>162</v>
      </c>
      <c r="AA586" s="16" t="s">
        <v>162</v>
      </c>
      <c r="AB586" s="253" t="s">
        <v>162</v>
      </c>
    </row>
    <row r="587" spans="1:28" ht="15.95" hidden="1" customHeight="1" outlineLevel="1" thickBot="1" x14ac:dyDescent="0.3">
      <c r="A587" s="395"/>
      <c r="B587" s="398"/>
      <c r="C587" s="362">
        <v>168</v>
      </c>
      <c r="D587" s="353" t="s">
        <v>25</v>
      </c>
      <c r="E587" s="63" t="s">
        <v>15</v>
      </c>
      <c r="F587" s="132">
        <f t="shared" si="192"/>
        <v>0</v>
      </c>
      <c r="G587" s="329"/>
      <c r="H587" s="329"/>
      <c r="I587" s="329"/>
      <c r="J587" s="276"/>
      <c r="K587" s="214"/>
      <c r="L587" s="185"/>
      <c r="M587" s="186"/>
      <c r="N587" s="19"/>
      <c r="O587" s="154"/>
      <c r="P587" s="93"/>
      <c r="Q587" s="9"/>
      <c r="R587" s="101"/>
      <c r="S587" s="9"/>
      <c r="T587" s="93"/>
      <c r="U587" s="9"/>
      <c r="V587" s="93"/>
      <c r="W587" s="9"/>
      <c r="X587" s="239"/>
      <c r="Y587" s="240"/>
      <c r="Z587" s="100"/>
      <c r="AA587" s="117"/>
      <c r="AB587" s="267"/>
    </row>
    <row r="588" spans="1:28" ht="15.95" hidden="1" customHeight="1" outlineLevel="1" thickBot="1" x14ac:dyDescent="0.3">
      <c r="A588" s="395"/>
      <c r="B588" s="398"/>
      <c r="C588" s="363"/>
      <c r="D588" s="354"/>
      <c r="E588" s="31" t="s">
        <v>16</v>
      </c>
      <c r="F588" s="132">
        <f t="shared" si="192"/>
        <v>0</v>
      </c>
      <c r="G588" s="321"/>
      <c r="H588" s="321"/>
      <c r="I588" s="321"/>
      <c r="J588" s="276">
        <v>26</v>
      </c>
      <c r="K588" s="214">
        <v>7</v>
      </c>
      <c r="L588" s="185"/>
      <c r="M588" s="186"/>
      <c r="N588" s="19">
        <v>22</v>
      </c>
      <c r="O588" s="154">
        <v>4</v>
      </c>
      <c r="P588" s="93"/>
      <c r="Q588" s="9"/>
      <c r="R588" s="101">
        <v>12</v>
      </c>
      <c r="S588" s="9">
        <v>3</v>
      </c>
      <c r="T588" s="93">
        <v>9</v>
      </c>
      <c r="U588" s="9">
        <v>4</v>
      </c>
      <c r="V588" s="93">
        <v>6</v>
      </c>
      <c r="W588" s="9"/>
      <c r="X588" s="239">
        <v>38</v>
      </c>
      <c r="Y588" s="240">
        <v>17</v>
      </c>
      <c r="Z588" s="100">
        <v>25</v>
      </c>
      <c r="AA588" s="117">
        <v>190</v>
      </c>
      <c r="AB588" s="267">
        <v>75</v>
      </c>
    </row>
    <row r="589" spans="1:28" ht="15.95" hidden="1" customHeight="1" outlineLevel="1" thickBot="1" x14ac:dyDescent="0.3">
      <c r="A589" s="395"/>
      <c r="B589" s="398"/>
      <c r="C589" s="364"/>
      <c r="D589" s="355"/>
      <c r="E589" s="13" t="s">
        <v>17</v>
      </c>
      <c r="F589" s="132">
        <f t="shared" si="192"/>
        <v>0</v>
      </c>
      <c r="G589" s="322">
        <f>G587+G588</f>
        <v>0</v>
      </c>
      <c r="H589" s="322">
        <f>H587+H588</f>
        <v>0</v>
      </c>
      <c r="I589" s="322">
        <f>I587+I588</f>
        <v>0</v>
      </c>
      <c r="J589" s="13">
        <f>IF(SUM(J587:J588)=SUM(N589:O589),SUM(J587:J588))</f>
        <v>26</v>
      </c>
      <c r="K589" s="13">
        <v>7</v>
      </c>
      <c r="L589" s="13">
        <f t="shared" ref="L589:W589" si="195">SUM(L587:L588)</f>
        <v>0</v>
      </c>
      <c r="M589" s="13">
        <f t="shared" si="195"/>
        <v>0</v>
      </c>
      <c r="N589" s="13">
        <f t="shared" si="195"/>
        <v>22</v>
      </c>
      <c r="O589" s="13">
        <f t="shared" si="195"/>
        <v>4</v>
      </c>
      <c r="P589" s="13">
        <f t="shared" si="195"/>
        <v>0</v>
      </c>
      <c r="Q589" s="13">
        <f t="shared" si="195"/>
        <v>0</v>
      </c>
      <c r="R589" s="13">
        <f t="shared" si="195"/>
        <v>12</v>
      </c>
      <c r="S589" s="13">
        <f t="shared" si="195"/>
        <v>3</v>
      </c>
      <c r="T589" s="13">
        <f t="shared" si="195"/>
        <v>9</v>
      </c>
      <c r="U589" s="13">
        <f t="shared" si="195"/>
        <v>4</v>
      </c>
      <c r="V589" s="13">
        <f t="shared" si="195"/>
        <v>6</v>
      </c>
      <c r="W589" s="13">
        <f t="shared" si="195"/>
        <v>0</v>
      </c>
      <c r="X589" s="229" t="s">
        <v>162</v>
      </c>
      <c r="Y589" s="224" t="s">
        <v>162</v>
      </c>
      <c r="Z589" s="13" t="s">
        <v>162</v>
      </c>
      <c r="AA589" s="16" t="s">
        <v>162</v>
      </c>
      <c r="AB589" s="253" t="s">
        <v>162</v>
      </c>
    </row>
    <row r="590" spans="1:28" ht="15.95" hidden="1" customHeight="1" outlineLevel="1" thickBot="1" x14ac:dyDescent="0.3">
      <c r="A590" s="395"/>
      <c r="B590" s="398"/>
      <c r="C590" s="362">
        <v>169</v>
      </c>
      <c r="D590" s="353" t="s">
        <v>259</v>
      </c>
      <c r="E590" s="63" t="s">
        <v>15</v>
      </c>
      <c r="F590" s="132"/>
      <c r="G590" s="329"/>
      <c r="H590" s="329"/>
      <c r="I590" s="329"/>
      <c r="J590" s="276"/>
      <c r="K590" s="214"/>
      <c r="L590" s="185"/>
      <c r="M590" s="186"/>
      <c r="N590" s="19"/>
      <c r="O590" s="154"/>
      <c r="P590" s="93"/>
      <c r="Q590" s="9"/>
      <c r="R590" s="101"/>
      <c r="S590" s="9"/>
      <c r="T590" s="93"/>
      <c r="U590" s="9"/>
      <c r="V590" s="93"/>
      <c r="W590" s="9"/>
      <c r="X590" s="239"/>
      <c r="Y590" s="240"/>
      <c r="Z590" s="100"/>
      <c r="AA590" s="117"/>
      <c r="AB590" s="267"/>
    </row>
    <row r="591" spans="1:28" ht="15.95" hidden="1" customHeight="1" outlineLevel="1" thickBot="1" x14ac:dyDescent="0.3">
      <c r="A591" s="395"/>
      <c r="B591" s="398"/>
      <c r="C591" s="363"/>
      <c r="D591" s="354"/>
      <c r="E591" s="31" t="s">
        <v>16</v>
      </c>
      <c r="F591" s="132"/>
      <c r="G591" s="321"/>
      <c r="H591" s="321"/>
      <c r="I591" s="321"/>
      <c r="J591" s="276">
        <v>13</v>
      </c>
      <c r="K591" s="214"/>
      <c r="L591" s="185"/>
      <c r="M591" s="186"/>
      <c r="N591" s="19">
        <v>11</v>
      </c>
      <c r="O591" s="154">
        <v>2</v>
      </c>
      <c r="P591" s="93"/>
      <c r="Q591" s="9"/>
      <c r="R591" s="101">
        <v>10</v>
      </c>
      <c r="S591" s="9">
        <v>1</v>
      </c>
      <c r="T591" s="93">
        <v>10</v>
      </c>
      <c r="U591" s="9">
        <v>6</v>
      </c>
      <c r="V591" s="93">
        <v>6</v>
      </c>
      <c r="W591" s="9">
        <v>2</v>
      </c>
      <c r="X591" s="239"/>
      <c r="Y591" s="240"/>
      <c r="Z591" s="100"/>
      <c r="AA591" s="117"/>
      <c r="AB591" s="267"/>
    </row>
    <row r="592" spans="1:28" ht="15.95" hidden="1" customHeight="1" outlineLevel="1" thickBot="1" x14ac:dyDescent="0.3">
      <c r="A592" s="395"/>
      <c r="B592" s="398"/>
      <c r="C592" s="364"/>
      <c r="D592" s="355"/>
      <c r="E592" s="13" t="s">
        <v>17</v>
      </c>
      <c r="F592" s="132"/>
      <c r="G592" s="322"/>
      <c r="H592" s="322"/>
      <c r="I592" s="322"/>
      <c r="J592" s="13">
        <f>IF(SUM(J590:J591)=SUM(N592:O592),SUM(J590:J591))</f>
        <v>13</v>
      </c>
      <c r="K592" s="13"/>
      <c r="L592" s="13">
        <f t="shared" ref="L592:W592" si="196">SUM(L590:L591)</f>
        <v>0</v>
      </c>
      <c r="M592" s="13">
        <f t="shared" si="196"/>
        <v>0</v>
      </c>
      <c r="N592" s="13">
        <f t="shared" si="196"/>
        <v>11</v>
      </c>
      <c r="O592" s="13">
        <f t="shared" si="196"/>
        <v>2</v>
      </c>
      <c r="P592" s="13">
        <f t="shared" si="196"/>
        <v>0</v>
      </c>
      <c r="Q592" s="13">
        <f t="shared" si="196"/>
        <v>0</v>
      </c>
      <c r="R592" s="13">
        <f t="shared" si="196"/>
        <v>10</v>
      </c>
      <c r="S592" s="13">
        <f t="shared" si="196"/>
        <v>1</v>
      </c>
      <c r="T592" s="13">
        <f t="shared" si="196"/>
        <v>10</v>
      </c>
      <c r="U592" s="13">
        <f t="shared" si="196"/>
        <v>6</v>
      </c>
      <c r="V592" s="13">
        <f t="shared" si="196"/>
        <v>6</v>
      </c>
      <c r="W592" s="13">
        <f t="shared" si="196"/>
        <v>2</v>
      </c>
      <c r="X592" s="229" t="s">
        <v>162</v>
      </c>
      <c r="Y592" s="224" t="s">
        <v>162</v>
      </c>
      <c r="Z592" s="13" t="s">
        <v>162</v>
      </c>
      <c r="AA592" s="16" t="s">
        <v>162</v>
      </c>
      <c r="AB592" s="253" t="s">
        <v>162</v>
      </c>
    </row>
    <row r="593" spans="1:28" ht="15.95" hidden="1" customHeight="1" outlineLevel="1" thickBot="1" x14ac:dyDescent="0.3">
      <c r="A593" s="395"/>
      <c r="B593" s="398"/>
      <c r="C593" s="362">
        <v>170</v>
      </c>
      <c r="D593" s="353" t="s">
        <v>260</v>
      </c>
      <c r="E593" s="63" t="s">
        <v>15</v>
      </c>
      <c r="F593" s="132"/>
      <c r="G593" s="346"/>
      <c r="H593" s="346"/>
      <c r="I593" s="346"/>
      <c r="J593" s="276"/>
      <c r="K593" s="214"/>
      <c r="L593" s="185"/>
      <c r="M593" s="186"/>
      <c r="N593" s="19"/>
      <c r="O593" s="154"/>
      <c r="P593" s="93"/>
      <c r="Q593" s="9"/>
      <c r="R593" s="101"/>
      <c r="S593" s="9"/>
      <c r="T593" s="93"/>
      <c r="U593" s="9"/>
      <c r="V593" s="93"/>
      <c r="W593" s="9"/>
      <c r="X593" s="239"/>
      <c r="Y593" s="240"/>
      <c r="Z593" s="100"/>
      <c r="AA593" s="117"/>
      <c r="AB593" s="267"/>
    </row>
    <row r="594" spans="1:28" ht="15.95" hidden="1" customHeight="1" outlineLevel="1" thickBot="1" x14ac:dyDescent="0.3">
      <c r="A594" s="395"/>
      <c r="B594" s="398"/>
      <c r="C594" s="363"/>
      <c r="D594" s="354"/>
      <c r="E594" s="31" t="s">
        <v>16</v>
      </c>
      <c r="F594" s="132"/>
      <c r="G594" s="346"/>
      <c r="H594" s="346"/>
      <c r="I594" s="346"/>
      <c r="J594" s="276">
        <v>1</v>
      </c>
      <c r="K594" s="214"/>
      <c r="L594" s="185"/>
      <c r="M594" s="186"/>
      <c r="N594" s="19">
        <v>1</v>
      </c>
      <c r="O594" s="154"/>
      <c r="P594" s="93"/>
      <c r="Q594" s="9"/>
      <c r="R594" s="101">
        <v>1</v>
      </c>
      <c r="S594" s="9"/>
      <c r="T594" s="93"/>
      <c r="U594" s="9"/>
      <c r="V594" s="93"/>
      <c r="W594" s="9"/>
      <c r="X594" s="239">
        <v>33</v>
      </c>
      <c r="Y594" s="240">
        <v>12</v>
      </c>
      <c r="Z594" s="100">
        <v>20</v>
      </c>
      <c r="AA594" s="117">
        <v>20</v>
      </c>
      <c r="AB594" s="267">
        <v>20</v>
      </c>
    </row>
    <row r="595" spans="1:28" ht="15.95" hidden="1" customHeight="1" outlineLevel="1" thickBot="1" x14ac:dyDescent="0.3">
      <c r="A595" s="395"/>
      <c r="B595" s="398"/>
      <c r="C595" s="364"/>
      <c r="D595" s="355"/>
      <c r="E595" s="13" t="s">
        <v>17</v>
      </c>
      <c r="F595" s="132"/>
      <c r="G595" s="346"/>
      <c r="H595" s="346"/>
      <c r="I595" s="346"/>
      <c r="J595" s="13">
        <f>IF(SUM(J593:J594)=SUM(N595:O595),SUM(J593:J594))</f>
        <v>1</v>
      </c>
      <c r="K595" s="13"/>
      <c r="L595" s="13">
        <f t="shared" ref="L595:W595" si="197">SUM(L593:L594)</f>
        <v>0</v>
      </c>
      <c r="M595" s="13">
        <f t="shared" si="197"/>
        <v>0</v>
      </c>
      <c r="N595" s="13">
        <f t="shared" si="197"/>
        <v>1</v>
      </c>
      <c r="O595" s="13">
        <f t="shared" si="197"/>
        <v>0</v>
      </c>
      <c r="P595" s="13">
        <f t="shared" si="197"/>
        <v>0</v>
      </c>
      <c r="Q595" s="13">
        <f t="shared" si="197"/>
        <v>0</v>
      </c>
      <c r="R595" s="13">
        <f t="shared" si="197"/>
        <v>1</v>
      </c>
      <c r="S595" s="13">
        <f t="shared" si="197"/>
        <v>0</v>
      </c>
      <c r="T595" s="13">
        <f t="shared" si="197"/>
        <v>0</v>
      </c>
      <c r="U595" s="13">
        <f t="shared" si="197"/>
        <v>0</v>
      </c>
      <c r="V595" s="13">
        <f t="shared" si="197"/>
        <v>0</v>
      </c>
      <c r="W595" s="13">
        <f t="shared" si="197"/>
        <v>0</v>
      </c>
      <c r="X595" s="229" t="s">
        <v>162</v>
      </c>
      <c r="Y595" s="224" t="s">
        <v>162</v>
      </c>
      <c r="Z595" s="13" t="s">
        <v>162</v>
      </c>
      <c r="AA595" s="16" t="s">
        <v>162</v>
      </c>
      <c r="AB595" s="253" t="s">
        <v>162</v>
      </c>
    </row>
    <row r="596" spans="1:28" ht="15.95" hidden="1" customHeight="1" outlineLevel="1" thickBot="1" x14ac:dyDescent="0.3">
      <c r="A596" s="395"/>
      <c r="B596" s="398"/>
      <c r="C596" s="362">
        <v>171</v>
      </c>
      <c r="D596" s="353" t="s">
        <v>127</v>
      </c>
      <c r="E596" s="63" t="s">
        <v>15</v>
      </c>
      <c r="F596" s="132">
        <f t="shared" si="192"/>
        <v>0</v>
      </c>
      <c r="G596" s="329"/>
      <c r="H596" s="329"/>
      <c r="I596" s="329"/>
      <c r="J596" s="276"/>
      <c r="K596" s="214"/>
      <c r="L596" s="185"/>
      <c r="M596" s="186"/>
      <c r="N596" s="19"/>
      <c r="O596" s="154"/>
      <c r="P596" s="93"/>
      <c r="Q596" s="9"/>
      <c r="R596" s="101"/>
      <c r="S596" s="9"/>
      <c r="T596" s="93"/>
      <c r="U596" s="9"/>
      <c r="V596" s="93"/>
      <c r="W596" s="9"/>
      <c r="X596" s="239"/>
      <c r="Y596" s="240"/>
      <c r="Z596" s="100"/>
      <c r="AA596" s="117"/>
      <c r="AB596" s="267"/>
    </row>
    <row r="597" spans="1:28" ht="15.95" hidden="1" customHeight="1" outlineLevel="1" thickBot="1" x14ac:dyDescent="0.3">
      <c r="A597" s="395"/>
      <c r="B597" s="398"/>
      <c r="C597" s="363"/>
      <c r="D597" s="354"/>
      <c r="E597" s="31" t="s">
        <v>16</v>
      </c>
      <c r="F597" s="132">
        <f t="shared" si="192"/>
        <v>0</v>
      </c>
      <c r="G597" s="321"/>
      <c r="H597" s="321"/>
      <c r="I597" s="321"/>
      <c r="J597" s="276">
        <v>6</v>
      </c>
      <c r="K597" s="214"/>
      <c r="L597" s="174"/>
      <c r="M597" s="177"/>
      <c r="N597" s="46">
        <v>5</v>
      </c>
      <c r="O597" s="155">
        <v>1</v>
      </c>
      <c r="P597" s="56"/>
      <c r="Q597" s="55"/>
      <c r="R597" s="57">
        <v>3</v>
      </c>
      <c r="S597" s="55"/>
      <c r="T597" s="56">
        <v>2</v>
      </c>
      <c r="U597" s="55">
        <v>1</v>
      </c>
      <c r="V597" s="56">
        <v>1</v>
      </c>
      <c r="W597" s="55">
        <v>2</v>
      </c>
      <c r="X597" s="241">
        <v>37.799999999999997</v>
      </c>
      <c r="Y597" s="242">
        <v>17.600000000000001</v>
      </c>
      <c r="Z597" s="59">
        <v>60</v>
      </c>
      <c r="AA597" s="118">
        <v>120</v>
      </c>
      <c r="AB597" s="264">
        <v>98.3</v>
      </c>
    </row>
    <row r="598" spans="1:28" ht="15.95" hidden="1" customHeight="1" outlineLevel="1" thickBot="1" x14ac:dyDescent="0.3">
      <c r="A598" s="395"/>
      <c r="B598" s="398"/>
      <c r="C598" s="364"/>
      <c r="D598" s="355"/>
      <c r="E598" s="13" t="s">
        <v>17</v>
      </c>
      <c r="F598" s="132">
        <f t="shared" si="192"/>
        <v>0</v>
      </c>
      <c r="G598" s="322">
        <f>G596+G597</f>
        <v>0</v>
      </c>
      <c r="H598" s="322">
        <f>H596+H597</f>
        <v>0</v>
      </c>
      <c r="I598" s="322">
        <f>I596+I597</f>
        <v>0</v>
      </c>
      <c r="J598" s="13">
        <f>IF(SUM(J596:J597)=SUM(N598:O598),SUM(J596:J597))</f>
        <v>6</v>
      </c>
      <c r="K598" s="13">
        <v>0</v>
      </c>
      <c r="L598" s="13">
        <f t="shared" ref="L598:W598" si="198">SUM(L596:L597)</f>
        <v>0</v>
      </c>
      <c r="M598" s="13">
        <f t="shared" si="198"/>
        <v>0</v>
      </c>
      <c r="N598" s="13">
        <f t="shared" si="198"/>
        <v>5</v>
      </c>
      <c r="O598" s="13">
        <f t="shared" si="198"/>
        <v>1</v>
      </c>
      <c r="P598" s="13">
        <f t="shared" si="198"/>
        <v>0</v>
      </c>
      <c r="Q598" s="13">
        <f t="shared" si="198"/>
        <v>0</v>
      </c>
      <c r="R598" s="13">
        <f t="shared" si="198"/>
        <v>3</v>
      </c>
      <c r="S598" s="13">
        <f t="shared" si="198"/>
        <v>0</v>
      </c>
      <c r="T598" s="13">
        <f t="shared" si="198"/>
        <v>2</v>
      </c>
      <c r="U598" s="13">
        <f t="shared" si="198"/>
        <v>1</v>
      </c>
      <c r="V598" s="13">
        <f t="shared" si="198"/>
        <v>1</v>
      </c>
      <c r="W598" s="13">
        <f t="shared" si="198"/>
        <v>2</v>
      </c>
      <c r="X598" s="229" t="s">
        <v>162</v>
      </c>
      <c r="Y598" s="224" t="s">
        <v>162</v>
      </c>
      <c r="Z598" s="13" t="s">
        <v>162</v>
      </c>
      <c r="AA598" s="16" t="s">
        <v>162</v>
      </c>
      <c r="AB598" s="253" t="s">
        <v>162</v>
      </c>
    </row>
    <row r="599" spans="1:28" ht="15.95" customHeight="1" collapsed="1" thickBot="1" x14ac:dyDescent="0.3">
      <c r="A599" s="395"/>
      <c r="B599" s="398"/>
      <c r="C599" s="356" t="s">
        <v>152</v>
      </c>
      <c r="D599" s="369"/>
      <c r="E599" s="68" t="s">
        <v>15</v>
      </c>
      <c r="F599" s="132">
        <f t="shared" si="192"/>
        <v>0</v>
      </c>
      <c r="G599" s="322">
        <f t="shared" ref="G599:I600" si="199">G596+G587+G584+G581+G578+G575</f>
        <v>0</v>
      </c>
      <c r="H599" s="322">
        <f t="shared" si="199"/>
        <v>0</v>
      </c>
      <c r="I599" s="322">
        <f t="shared" si="199"/>
        <v>0</v>
      </c>
      <c r="J599" s="276">
        <v>22</v>
      </c>
      <c r="K599" s="281">
        <v>0</v>
      </c>
      <c r="L599" s="213">
        <v>0</v>
      </c>
      <c r="M599" s="207">
        <v>0</v>
      </c>
      <c r="N599" s="201">
        <v>17</v>
      </c>
      <c r="O599" s="344">
        <v>5</v>
      </c>
      <c r="P599" s="344">
        <v>0</v>
      </c>
      <c r="Q599" s="344">
        <v>0</v>
      </c>
      <c r="R599" s="32">
        <v>10</v>
      </c>
      <c r="S599" s="344">
        <v>0</v>
      </c>
      <c r="T599" s="344">
        <v>15</v>
      </c>
      <c r="U599" s="344">
        <v>3</v>
      </c>
      <c r="V599" s="344">
        <v>8</v>
      </c>
      <c r="W599" s="344">
        <v>0</v>
      </c>
      <c r="X599" s="238">
        <v>36</v>
      </c>
      <c r="Y599" s="238">
        <v>15</v>
      </c>
      <c r="Z599" s="145">
        <v>2</v>
      </c>
      <c r="AA599" s="145">
        <v>20</v>
      </c>
      <c r="AB599" s="253">
        <v>9.4</v>
      </c>
    </row>
    <row r="600" spans="1:28" ht="15.95" customHeight="1" thickBot="1" x14ac:dyDescent="0.3">
      <c r="A600" s="395"/>
      <c r="B600" s="398"/>
      <c r="C600" s="358"/>
      <c r="D600" s="359"/>
      <c r="E600" s="43" t="s">
        <v>16</v>
      </c>
      <c r="F600" s="132">
        <f t="shared" si="192"/>
        <v>0</v>
      </c>
      <c r="G600" s="322">
        <f t="shared" si="199"/>
        <v>0</v>
      </c>
      <c r="H600" s="322">
        <f t="shared" si="199"/>
        <v>0</v>
      </c>
      <c r="I600" s="322">
        <f t="shared" si="199"/>
        <v>0</v>
      </c>
      <c r="J600" s="276">
        <v>179</v>
      </c>
      <c r="K600" s="281">
        <v>7</v>
      </c>
      <c r="L600" s="213">
        <v>0</v>
      </c>
      <c r="M600" s="207">
        <v>0</v>
      </c>
      <c r="N600" s="201">
        <v>150</v>
      </c>
      <c r="O600" s="201">
        <v>29</v>
      </c>
      <c r="P600" s="344">
        <v>0</v>
      </c>
      <c r="Q600" s="344">
        <v>0</v>
      </c>
      <c r="R600" s="32">
        <v>99</v>
      </c>
      <c r="S600" s="344">
        <v>25</v>
      </c>
      <c r="T600" s="344">
        <v>129</v>
      </c>
      <c r="U600" s="344">
        <v>37</v>
      </c>
      <c r="V600" s="344">
        <v>60</v>
      </c>
      <c r="W600" s="344">
        <v>7</v>
      </c>
      <c r="X600" s="238">
        <v>36.1</v>
      </c>
      <c r="Y600" s="238">
        <v>17.133333333333333</v>
      </c>
      <c r="Z600" s="152">
        <v>36.666666666666664</v>
      </c>
      <c r="AA600" s="152">
        <v>155</v>
      </c>
      <c r="AB600" s="253">
        <v>85.350000000000009</v>
      </c>
    </row>
    <row r="601" spans="1:28" ht="15.95" customHeight="1" thickBot="1" x14ac:dyDescent="0.3">
      <c r="A601" s="396"/>
      <c r="B601" s="399"/>
      <c r="C601" s="360"/>
      <c r="D601" s="361"/>
      <c r="E601" s="108" t="s">
        <v>17</v>
      </c>
      <c r="F601" s="108">
        <f t="shared" si="192"/>
        <v>0</v>
      </c>
      <c r="G601" s="108">
        <f>G599+G600</f>
        <v>0</v>
      </c>
      <c r="H601" s="108">
        <f>H599+H600</f>
        <v>0</v>
      </c>
      <c r="I601" s="108">
        <f>I599+I600</f>
        <v>0</v>
      </c>
      <c r="J601" s="108">
        <v>201</v>
      </c>
      <c r="K601" s="112">
        <v>7</v>
      </c>
      <c r="L601" s="130">
        <v>0</v>
      </c>
      <c r="M601" s="130">
        <v>0</v>
      </c>
      <c r="N601" s="130">
        <v>167</v>
      </c>
      <c r="O601" s="130">
        <v>34</v>
      </c>
      <c r="P601" s="130">
        <v>0</v>
      </c>
      <c r="Q601" s="130">
        <v>0</v>
      </c>
      <c r="R601" s="130">
        <v>109</v>
      </c>
      <c r="S601" s="130">
        <v>25</v>
      </c>
      <c r="T601" s="130">
        <v>144</v>
      </c>
      <c r="U601" s="130">
        <v>40</v>
      </c>
      <c r="V601" s="130">
        <v>68</v>
      </c>
      <c r="W601" s="130">
        <v>7</v>
      </c>
      <c r="X601" s="136" t="s">
        <v>163</v>
      </c>
      <c r="Y601" s="136" t="s">
        <v>163</v>
      </c>
      <c r="Z601" s="109" t="s">
        <v>163</v>
      </c>
      <c r="AA601" s="110" t="s">
        <v>163</v>
      </c>
      <c r="AB601" s="252" t="s">
        <v>163</v>
      </c>
    </row>
    <row r="602" spans="1:28" ht="15.95" hidden="1" customHeight="1" outlineLevel="1" thickBot="1" x14ac:dyDescent="0.3">
      <c r="A602" s="394">
        <v>24</v>
      </c>
      <c r="B602" s="397" t="s">
        <v>102</v>
      </c>
      <c r="C602" s="362">
        <v>172</v>
      </c>
      <c r="D602" s="384" t="s">
        <v>103</v>
      </c>
      <c r="E602" s="63" t="s">
        <v>15</v>
      </c>
      <c r="F602" s="132">
        <f t="shared" si="192"/>
        <v>0</v>
      </c>
      <c r="G602" s="329"/>
      <c r="H602" s="329"/>
      <c r="I602" s="329"/>
      <c r="J602" s="276">
        <v>20</v>
      </c>
      <c r="K602" s="214">
        <v>2</v>
      </c>
      <c r="L602" s="185">
        <v>12</v>
      </c>
      <c r="M602" s="186"/>
      <c r="N602" s="19">
        <v>17</v>
      </c>
      <c r="O602" s="154">
        <v>3</v>
      </c>
      <c r="P602" s="93"/>
      <c r="Q602" s="9"/>
      <c r="R602" s="101">
        <v>8</v>
      </c>
      <c r="S602" s="9">
        <v>6</v>
      </c>
      <c r="T602" s="93">
        <v>18</v>
      </c>
      <c r="U602" s="9">
        <v>4</v>
      </c>
      <c r="V602" s="93">
        <v>8</v>
      </c>
      <c r="W602" s="9"/>
      <c r="X602" s="239">
        <v>39</v>
      </c>
      <c r="Y602" s="240">
        <v>18</v>
      </c>
      <c r="Z602" s="100">
        <v>4</v>
      </c>
      <c r="AA602" s="117">
        <v>12</v>
      </c>
      <c r="AB602" s="267">
        <v>7.6</v>
      </c>
    </row>
    <row r="603" spans="1:28" ht="15.95" hidden="1" customHeight="1" outlineLevel="1" thickBot="1" x14ac:dyDescent="0.3">
      <c r="A603" s="395"/>
      <c r="B603" s="398"/>
      <c r="C603" s="363"/>
      <c r="D603" s="354"/>
      <c r="E603" s="69" t="s">
        <v>16</v>
      </c>
      <c r="F603" s="132">
        <f t="shared" si="192"/>
        <v>0</v>
      </c>
      <c r="G603" s="321"/>
      <c r="H603" s="321"/>
      <c r="I603" s="321"/>
      <c r="J603" s="276">
        <v>61</v>
      </c>
      <c r="K603" s="214">
        <v>18</v>
      </c>
      <c r="L603" s="174">
        <v>1</v>
      </c>
      <c r="M603" s="177"/>
      <c r="N603" s="46">
        <v>48</v>
      </c>
      <c r="O603" s="155">
        <v>13</v>
      </c>
      <c r="P603" s="56"/>
      <c r="Q603" s="55"/>
      <c r="R603" s="57">
        <v>12</v>
      </c>
      <c r="S603" s="55">
        <v>2</v>
      </c>
      <c r="T603" s="56">
        <v>56</v>
      </c>
      <c r="U603" s="55">
        <v>9</v>
      </c>
      <c r="V603" s="56">
        <v>8</v>
      </c>
      <c r="W603" s="55"/>
      <c r="X603" s="241">
        <v>38</v>
      </c>
      <c r="Y603" s="242">
        <v>19</v>
      </c>
      <c r="Z603" s="59">
        <v>5</v>
      </c>
      <c r="AA603" s="118">
        <v>185</v>
      </c>
      <c r="AB603" s="264">
        <v>83</v>
      </c>
    </row>
    <row r="604" spans="1:28" ht="15.95" hidden="1" customHeight="1" outlineLevel="1" thickBot="1" x14ac:dyDescent="0.3">
      <c r="A604" s="395"/>
      <c r="B604" s="398"/>
      <c r="C604" s="363"/>
      <c r="D604" s="354"/>
      <c r="E604" s="13" t="s">
        <v>17</v>
      </c>
      <c r="F604" s="132">
        <f t="shared" si="192"/>
        <v>0</v>
      </c>
      <c r="G604" s="322">
        <f>G602+G603</f>
        <v>0</v>
      </c>
      <c r="H604" s="322">
        <f>H602+H603</f>
        <v>0</v>
      </c>
      <c r="I604" s="322">
        <f>I602+I603</f>
        <v>0</v>
      </c>
      <c r="J604" s="13">
        <f>IF(SUM(J602:J603)=SUM(N604:O604),SUM(J602:J603))</f>
        <v>81</v>
      </c>
      <c r="K604" s="13">
        <v>20</v>
      </c>
      <c r="L604" s="13">
        <f t="shared" ref="L604:W604" si="200">SUM(L602:L603)</f>
        <v>13</v>
      </c>
      <c r="M604" s="13">
        <f t="shared" si="200"/>
        <v>0</v>
      </c>
      <c r="N604" s="13">
        <f t="shared" si="200"/>
        <v>65</v>
      </c>
      <c r="O604" s="13">
        <f t="shared" si="200"/>
        <v>16</v>
      </c>
      <c r="P604" s="13">
        <f t="shared" si="200"/>
        <v>0</v>
      </c>
      <c r="Q604" s="13">
        <f t="shared" si="200"/>
        <v>0</v>
      </c>
      <c r="R604" s="13">
        <f t="shared" si="200"/>
        <v>20</v>
      </c>
      <c r="S604" s="13">
        <f t="shared" si="200"/>
        <v>8</v>
      </c>
      <c r="T604" s="13">
        <f t="shared" si="200"/>
        <v>74</v>
      </c>
      <c r="U604" s="13">
        <f t="shared" si="200"/>
        <v>13</v>
      </c>
      <c r="V604" s="13">
        <f t="shared" si="200"/>
        <v>16</v>
      </c>
      <c r="W604" s="13">
        <f t="shared" si="200"/>
        <v>0</v>
      </c>
      <c r="X604" s="229" t="s">
        <v>162</v>
      </c>
      <c r="Y604" s="224" t="s">
        <v>162</v>
      </c>
      <c r="Z604" s="13" t="s">
        <v>162</v>
      </c>
      <c r="AA604" s="16" t="s">
        <v>162</v>
      </c>
      <c r="AB604" s="253" t="s">
        <v>162</v>
      </c>
    </row>
    <row r="605" spans="1:28" ht="15.95" customHeight="1" collapsed="1" thickBot="1" x14ac:dyDescent="0.3">
      <c r="A605" s="395"/>
      <c r="B605" s="405"/>
      <c r="C605" s="356" t="s">
        <v>153</v>
      </c>
      <c r="D605" s="369"/>
      <c r="E605" s="43" t="s">
        <v>15</v>
      </c>
      <c r="F605" s="132">
        <f t="shared" si="192"/>
        <v>0</v>
      </c>
      <c r="G605" s="333">
        <f t="shared" ref="G605:I606" si="201">G602</f>
        <v>0</v>
      </c>
      <c r="H605" s="333">
        <f t="shared" si="201"/>
        <v>0</v>
      </c>
      <c r="I605" s="333">
        <f t="shared" si="201"/>
        <v>0</v>
      </c>
      <c r="J605" s="276">
        <v>20</v>
      </c>
      <c r="K605" s="281">
        <v>2</v>
      </c>
      <c r="L605" s="189">
        <v>12</v>
      </c>
      <c r="M605" s="189">
        <v>0</v>
      </c>
      <c r="N605" s="25">
        <v>17</v>
      </c>
      <c r="O605" s="67">
        <v>3</v>
      </c>
      <c r="P605" s="148">
        <v>0</v>
      </c>
      <c r="Q605" s="148">
        <v>0</v>
      </c>
      <c r="R605" s="14">
        <v>8</v>
      </c>
      <c r="S605" s="148">
        <v>6</v>
      </c>
      <c r="T605" s="148">
        <v>18</v>
      </c>
      <c r="U605" s="148">
        <v>4</v>
      </c>
      <c r="V605" s="148">
        <v>8</v>
      </c>
      <c r="W605" s="148">
        <v>0</v>
      </c>
      <c r="X605" s="238">
        <v>39</v>
      </c>
      <c r="Y605" s="238">
        <v>18</v>
      </c>
      <c r="Z605" s="148">
        <v>4</v>
      </c>
      <c r="AA605" s="148">
        <v>12</v>
      </c>
      <c r="AB605" s="258">
        <v>7.6</v>
      </c>
    </row>
    <row r="606" spans="1:28" ht="15.95" customHeight="1" thickBot="1" x14ac:dyDescent="0.3">
      <c r="A606" s="395"/>
      <c r="B606" s="405"/>
      <c r="C606" s="358"/>
      <c r="D606" s="359"/>
      <c r="E606" s="43" t="s">
        <v>16</v>
      </c>
      <c r="F606" s="132">
        <f t="shared" si="192"/>
        <v>0</v>
      </c>
      <c r="G606" s="333">
        <f t="shared" si="201"/>
        <v>0</v>
      </c>
      <c r="H606" s="333">
        <f t="shared" si="201"/>
        <v>0</v>
      </c>
      <c r="I606" s="333">
        <f t="shared" si="201"/>
        <v>0</v>
      </c>
      <c r="J606" s="276">
        <v>61</v>
      </c>
      <c r="K606" s="281">
        <v>18</v>
      </c>
      <c r="L606" s="189">
        <v>1</v>
      </c>
      <c r="M606" s="189">
        <v>0</v>
      </c>
      <c r="N606" s="25">
        <v>48</v>
      </c>
      <c r="O606" s="67">
        <v>13</v>
      </c>
      <c r="P606" s="148">
        <v>0</v>
      </c>
      <c r="Q606" s="148">
        <v>0</v>
      </c>
      <c r="R606" s="14">
        <v>12</v>
      </c>
      <c r="S606" s="148">
        <v>2</v>
      </c>
      <c r="T606" s="148">
        <v>56</v>
      </c>
      <c r="U606" s="148">
        <v>9</v>
      </c>
      <c r="V606" s="148">
        <v>8</v>
      </c>
      <c r="W606" s="148">
        <v>0</v>
      </c>
      <c r="X606" s="238">
        <v>38</v>
      </c>
      <c r="Y606" s="238">
        <v>19</v>
      </c>
      <c r="Z606" s="148">
        <v>5</v>
      </c>
      <c r="AA606" s="148">
        <v>185</v>
      </c>
      <c r="AB606" s="258">
        <v>83</v>
      </c>
    </row>
    <row r="607" spans="1:28" ht="15.95" customHeight="1" thickBot="1" x14ac:dyDescent="0.3">
      <c r="A607" s="396"/>
      <c r="B607" s="408"/>
      <c r="C607" s="360"/>
      <c r="D607" s="361"/>
      <c r="E607" s="108" t="s">
        <v>17</v>
      </c>
      <c r="F607" s="108">
        <f t="shared" si="192"/>
        <v>0</v>
      </c>
      <c r="G607" s="108">
        <f>G605+G606</f>
        <v>0</v>
      </c>
      <c r="H607" s="108">
        <f>H605+H606</f>
        <v>0</v>
      </c>
      <c r="I607" s="108">
        <f>I605+I606</f>
        <v>0</v>
      </c>
      <c r="J607" s="108">
        <v>81</v>
      </c>
      <c r="K607" s="112">
        <v>20</v>
      </c>
      <c r="L607" s="130">
        <v>13</v>
      </c>
      <c r="M607" s="130">
        <v>0</v>
      </c>
      <c r="N607" s="130">
        <v>65</v>
      </c>
      <c r="O607" s="130">
        <v>16</v>
      </c>
      <c r="P607" s="130">
        <v>0</v>
      </c>
      <c r="Q607" s="130">
        <v>0</v>
      </c>
      <c r="R607" s="130">
        <v>20</v>
      </c>
      <c r="S607" s="130">
        <v>8</v>
      </c>
      <c r="T607" s="130">
        <v>74</v>
      </c>
      <c r="U607" s="130">
        <v>13</v>
      </c>
      <c r="V607" s="130">
        <v>16</v>
      </c>
      <c r="W607" s="130">
        <v>0</v>
      </c>
      <c r="X607" s="136" t="s">
        <v>163</v>
      </c>
      <c r="Y607" s="136" t="s">
        <v>163</v>
      </c>
      <c r="Z607" s="109" t="s">
        <v>163</v>
      </c>
      <c r="AA607" s="110" t="s">
        <v>163</v>
      </c>
      <c r="AB607" s="252" t="s">
        <v>163</v>
      </c>
    </row>
    <row r="608" spans="1:28" ht="15.95" hidden="1" customHeight="1" outlineLevel="1" thickBot="1" x14ac:dyDescent="0.3">
      <c r="A608" s="394">
        <v>25</v>
      </c>
      <c r="B608" s="397" t="s">
        <v>104</v>
      </c>
      <c r="C608" s="362">
        <v>173</v>
      </c>
      <c r="D608" s="384" t="s">
        <v>105</v>
      </c>
      <c r="E608" s="69" t="s">
        <v>15</v>
      </c>
      <c r="F608" s="132">
        <f t="shared" si="192"/>
        <v>0</v>
      </c>
      <c r="G608" s="329"/>
      <c r="H608" s="329"/>
      <c r="I608" s="329"/>
      <c r="J608" s="276">
        <v>14</v>
      </c>
      <c r="K608" s="214"/>
      <c r="L608" s="185">
        <v>9</v>
      </c>
      <c r="M608" s="186"/>
      <c r="N608" s="19">
        <v>9</v>
      </c>
      <c r="O608" s="154">
        <v>5</v>
      </c>
      <c r="P608" s="93"/>
      <c r="Q608" s="9"/>
      <c r="R608" s="101">
        <v>10</v>
      </c>
      <c r="S608" s="9">
        <v>1</v>
      </c>
      <c r="T608" s="93">
        <v>13</v>
      </c>
      <c r="U608" s="9"/>
      <c r="V608" s="93">
        <v>10</v>
      </c>
      <c r="W608" s="9"/>
      <c r="X608" s="239">
        <v>38.1</v>
      </c>
      <c r="Y608" s="240">
        <v>14</v>
      </c>
      <c r="Z608" s="100">
        <v>6</v>
      </c>
      <c r="AA608" s="117">
        <v>16</v>
      </c>
      <c r="AB608" s="267">
        <v>10</v>
      </c>
    </row>
    <row r="609" spans="1:28" ht="15.95" hidden="1" customHeight="1" outlineLevel="1" thickBot="1" x14ac:dyDescent="0.3">
      <c r="A609" s="395"/>
      <c r="B609" s="398"/>
      <c r="C609" s="363"/>
      <c r="D609" s="354"/>
      <c r="E609" s="31" t="s">
        <v>16</v>
      </c>
      <c r="F609" s="132">
        <f t="shared" si="192"/>
        <v>0</v>
      </c>
      <c r="G609" s="321"/>
      <c r="H609" s="321"/>
      <c r="I609" s="321"/>
      <c r="J609" s="276">
        <v>110</v>
      </c>
      <c r="K609" s="214"/>
      <c r="L609" s="174"/>
      <c r="M609" s="177"/>
      <c r="N609" s="46">
        <v>80</v>
      </c>
      <c r="O609" s="155">
        <v>30</v>
      </c>
      <c r="P609" s="56"/>
      <c r="Q609" s="55"/>
      <c r="R609" s="57">
        <v>74</v>
      </c>
      <c r="S609" s="55">
        <v>9</v>
      </c>
      <c r="T609" s="56">
        <v>79</v>
      </c>
      <c r="U609" s="55">
        <v>2</v>
      </c>
      <c r="V609" s="56">
        <v>51</v>
      </c>
      <c r="W609" s="55">
        <v>6</v>
      </c>
      <c r="X609" s="241">
        <v>38</v>
      </c>
      <c r="Y609" s="242">
        <v>16.5</v>
      </c>
      <c r="Z609" s="59">
        <v>10</v>
      </c>
      <c r="AA609" s="118">
        <v>180</v>
      </c>
      <c r="AB609" s="264">
        <v>91.9</v>
      </c>
    </row>
    <row r="610" spans="1:28" ht="15.95" hidden="1" customHeight="1" outlineLevel="1" thickBot="1" x14ac:dyDescent="0.3">
      <c r="A610" s="395"/>
      <c r="B610" s="398"/>
      <c r="C610" s="364"/>
      <c r="D610" s="355"/>
      <c r="E610" s="13" t="s">
        <v>17</v>
      </c>
      <c r="F610" s="132">
        <f t="shared" si="192"/>
        <v>0</v>
      </c>
      <c r="G610" s="322">
        <f>G608+G609</f>
        <v>0</v>
      </c>
      <c r="H610" s="322">
        <f>H608+H609</f>
        <v>0</v>
      </c>
      <c r="I610" s="322">
        <f>I608+I609</f>
        <v>0</v>
      </c>
      <c r="J610" s="13">
        <f>IF(SUM(J608:J609)=SUM(N610:O610),SUM(J608:J609))</f>
        <v>124</v>
      </c>
      <c r="K610" s="13">
        <v>0</v>
      </c>
      <c r="L610" s="13">
        <f t="shared" ref="L610:W610" si="202">SUM(L608:L609)</f>
        <v>9</v>
      </c>
      <c r="M610" s="13">
        <f t="shared" si="202"/>
        <v>0</v>
      </c>
      <c r="N610" s="13">
        <f t="shared" si="202"/>
        <v>89</v>
      </c>
      <c r="O610" s="13">
        <f t="shared" si="202"/>
        <v>35</v>
      </c>
      <c r="P610" s="13">
        <f t="shared" si="202"/>
        <v>0</v>
      </c>
      <c r="Q610" s="13">
        <f t="shared" si="202"/>
        <v>0</v>
      </c>
      <c r="R610" s="13">
        <f t="shared" si="202"/>
        <v>84</v>
      </c>
      <c r="S610" s="13">
        <f t="shared" si="202"/>
        <v>10</v>
      </c>
      <c r="T610" s="13">
        <f t="shared" si="202"/>
        <v>92</v>
      </c>
      <c r="U610" s="13">
        <f t="shared" si="202"/>
        <v>2</v>
      </c>
      <c r="V610" s="13">
        <f t="shared" si="202"/>
        <v>61</v>
      </c>
      <c r="W610" s="13">
        <f t="shared" si="202"/>
        <v>6</v>
      </c>
      <c r="X610" s="229" t="s">
        <v>162</v>
      </c>
      <c r="Y610" s="224" t="s">
        <v>162</v>
      </c>
      <c r="Z610" s="13" t="s">
        <v>162</v>
      </c>
      <c r="AA610" s="16" t="s">
        <v>162</v>
      </c>
      <c r="AB610" s="253" t="s">
        <v>162</v>
      </c>
    </row>
    <row r="611" spans="1:28" ht="15.95" hidden="1" customHeight="1" outlineLevel="1" thickBot="1" x14ac:dyDescent="0.3">
      <c r="A611" s="395"/>
      <c r="B611" s="398"/>
      <c r="C611" s="362">
        <v>174</v>
      </c>
      <c r="D611" s="353" t="s">
        <v>106</v>
      </c>
      <c r="E611" s="69" t="s">
        <v>15</v>
      </c>
      <c r="F611" s="132">
        <f t="shared" si="192"/>
        <v>0</v>
      </c>
      <c r="G611" s="329"/>
      <c r="H611" s="329"/>
      <c r="I611" s="329"/>
      <c r="J611" s="276"/>
      <c r="K611" s="214"/>
      <c r="L611" s="185"/>
      <c r="M611" s="186"/>
      <c r="N611" s="19"/>
      <c r="O611" s="154"/>
      <c r="P611" s="93"/>
      <c r="Q611" s="9"/>
      <c r="R611" s="101"/>
      <c r="S611" s="9"/>
      <c r="T611" s="93"/>
      <c r="U611" s="9"/>
      <c r="V611" s="93"/>
      <c r="W611" s="9"/>
      <c r="X611" s="239"/>
      <c r="Y611" s="240"/>
      <c r="Z611" s="100"/>
      <c r="AA611" s="117"/>
      <c r="AB611" s="267"/>
    </row>
    <row r="612" spans="1:28" ht="15.95" hidden="1" customHeight="1" outlineLevel="1" thickBot="1" x14ac:dyDescent="0.3">
      <c r="A612" s="395"/>
      <c r="B612" s="398"/>
      <c r="C612" s="363"/>
      <c r="D612" s="354"/>
      <c r="E612" s="30" t="s">
        <v>16</v>
      </c>
      <c r="F612" s="132">
        <f t="shared" si="192"/>
        <v>0</v>
      </c>
      <c r="G612" s="321"/>
      <c r="H612" s="321"/>
      <c r="I612" s="321"/>
      <c r="J612" s="276">
        <v>21</v>
      </c>
      <c r="K612" s="214"/>
      <c r="L612" s="185"/>
      <c r="M612" s="186"/>
      <c r="N612" s="19">
        <v>17</v>
      </c>
      <c r="O612" s="154">
        <v>4</v>
      </c>
      <c r="P612" s="93"/>
      <c r="Q612" s="9"/>
      <c r="R612" s="101">
        <v>13</v>
      </c>
      <c r="S612" s="9">
        <v>1</v>
      </c>
      <c r="T612" s="93">
        <v>5</v>
      </c>
      <c r="U612" s="9">
        <v>2</v>
      </c>
      <c r="V612" s="93">
        <v>6</v>
      </c>
      <c r="W612" s="9"/>
      <c r="X612" s="239">
        <v>36</v>
      </c>
      <c r="Y612" s="240">
        <v>13</v>
      </c>
      <c r="Z612" s="100">
        <v>50</v>
      </c>
      <c r="AA612" s="117">
        <v>135</v>
      </c>
      <c r="AB612" s="267">
        <v>80.099999999999994</v>
      </c>
    </row>
    <row r="613" spans="1:28" ht="15.95" hidden="1" customHeight="1" outlineLevel="1" thickBot="1" x14ac:dyDescent="0.3">
      <c r="A613" s="395"/>
      <c r="B613" s="398"/>
      <c r="C613" s="364"/>
      <c r="D613" s="354"/>
      <c r="E613" s="35" t="s">
        <v>17</v>
      </c>
      <c r="F613" s="132">
        <f t="shared" si="192"/>
        <v>0</v>
      </c>
      <c r="G613" s="322">
        <f>G611+G612</f>
        <v>0</v>
      </c>
      <c r="H613" s="322">
        <f>H611+H612</f>
        <v>0</v>
      </c>
      <c r="I613" s="322">
        <f>I611+I612</f>
        <v>0</v>
      </c>
      <c r="J613" s="13">
        <f>IF(SUM(J611:J612)=SUM(N613:O613),SUM(J611:J612))</f>
        <v>21</v>
      </c>
      <c r="K613" s="13">
        <v>0</v>
      </c>
      <c r="L613" s="13">
        <f t="shared" ref="L613:W613" si="203">SUM(L611:L612)</f>
        <v>0</v>
      </c>
      <c r="M613" s="13">
        <f t="shared" si="203"/>
        <v>0</v>
      </c>
      <c r="N613" s="13">
        <f t="shared" si="203"/>
        <v>17</v>
      </c>
      <c r="O613" s="13">
        <f t="shared" si="203"/>
        <v>4</v>
      </c>
      <c r="P613" s="13">
        <f t="shared" si="203"/>
        <v>0</v>
      </c>
      <c r="Q613" s="13">
        <f t="shared" si="203"/>
        <v>0</v>
      </c>
      <c r="R613" s="13">
        <f t="shared" si="203"/>
        <v>13</v>
      </c>
      <c r="S613" s="13">
        <f t="shared" si="203"/>
        <v>1</v>
      </c>
      <c r="T613" s="13">
        <f t="shared" si="203"/>
        <v>5</v>
      </c>
      <c r="U613" s="13">
        <f t="shared" si="203"/>
        <v>2</v>
      </c>
      <c r="V613" s="13">
        <f t="shared" si="203"/>
        <v>6</v>
      </c>
      <c r="W613" s="13">
        <f t="shared" si="203"/>
        <v>0</v>
      </c>
      <c r="X613" s="229" t="s">
        <v>162</v>
      </c>
      <c r="Y613" s="224" t="s">
        <v>162</v>
      </c>
      <c r="Z613" s="13" t="s">
        <v>162</v>
      </c>
      <c r="AA613" s="16" t="s">
        <v>162</v>
      </c>
      <c r="AB613" s="253" t="s">
        <v>162</v>
      </c>
    </row>
    <row r="614" spans="1:28" ht="15.95" hidden="1" customHeight="1" outlineLevel="1" thickBot="1" x14ac:dyDescent="0.3">
      <c r="A614" s="395"/>
      <c r="B614" s="398"/>
      <c r="C614" s="362">
        <v>175</v>
      </c>
      <c r="D614" s="392" t="s">
        <v>107</v>
      </c>
      <c r="E614" s="63" t="s">
        <v>15</v>
      </c>
      <c r="F614" s="132">
        <f t="shared" si="192"/>
        <v>0</v>
      </c>
      <c r="G614" s="329"/>
      <c r="H614" s="329"/>
      <c r="I614" s="329"/>
      <c r="J614" s="276"/>
      <c r="K614" s="214"/>
      <c r="L614" s="185"/>
      <c r="M614" s="186"/>
      <c r="N614" s="19"/>
      <c r="O614" s="154"/>
      <c r="P614" s="93"/>
      <c r="Q614" s="9"/>
      <c r="R614" s="101"/>
      <c r="S614" s="9"/>
      <c r="T614" s="93"/>
      <c r="U614" s="9"/>
      <c r="V614" s="93"/>
      <c r="W614" s="9"/>
      <c r="X614" s="239"/>
      <c r="Y614" s="240"/>
      <c r="Z614" s="100"/>
      <c r="AA614" s="117"/>
      <c r="AB614" s="267"/>
    </row>
    <row r="615" spans="1:28" ht="15.95" hidden="1" customHeight="1" outlineLevel="1" thickBot="1" x14ac:dyDescent="0.3">
      <c r="A615" s="395"/>
      <c r="B615" s="398"/>
      <c r="C615" s="363"/>
      <c r="D615" s="351"/>
      <c r="E615" s="31" t="s">
        <v>16</v>
      </c>
      <c r="F615" s="132">
        <f t="shared" si="192"/>
        <v>0</v>
      </c>
      <c r="G615" s="321"/>
      <c r="H615" s="321"/>
      <c r="I615" s="321"/>
      <c r="J615" s="276">
        <v>56</v>
      </c>
      <c r="K615" s="214"/>
      <c r="L615" s="185"/>
      <c r="M615" s="186"/>
      <c r="N615" s="19">
        <v>45</v>
      </c>
      <c r="O615" s="154">
        <v>11</v>
      </c>
      <c r="P615" s="93"/>
      <c r="Q615" s="9"/>
      <c r="R615" s="101">
        <v>31</v>
      </c>
      <c r="S615" s="9"/>
      <c r="T615" s="93"/>
      <c r="U615" s="9">
        <v>12</v>
      </c>
      <c r="V615" s="93">
        <v>14</v>
      </c>
      <c r="W615" s="9"/>
      <c r="X615" s="239">
        <v>36.6</v>
      </c>
      <c r="Y615" s="240">
        <v>14.7</v>
      </c>
      <c r="Z615" s="100">
        <v>5</v>
      </c>
      <c r="AA615" s="117">
        <v>150</v>
      </c>
      <c r="AB615" s="267">
        <v>74.7</v>
      </c>
    </row>
    <row r="616" spans="1:28" ht="15.95" hidden="1" customHeight="1" outlineLevel="1" thickBot="1" x14ac:dyDescent="0.3">
      <c r="A616" s="395"/>
      <c r="B616" s="398"/>
      <c r="C616" s="364"/>
      <c r="D616" s="352"/>
      <c r="E616" s="13" t="s">
        <v>17</v>
      </c>
      <c r="F616" s="132">
        <f t="shared" si="192"/>
        <v>0</v>
      </c>
      <c r="G616" s="322">
        <f>G614+G615</f>
        <v>0</v>
      </c>
      <c r="H616" s="322">
        <f>H614+H615</f>
        <v>0</v>
      </c>
      <c r="I616" s="322">
        <f>I614+I615</f>
        <v>0</v>
      </c>
      <c r="J616" s="13">
        <f>IF(SUM(J614:J615)=SUM(N616:O616),SUM(J614:J615))</f>
        <v>56</v>
      </c>
      <c r="K616" s="13">
        <v>0</v>
      </c>
      <c r="L616" s="13">
        <f t="shared" ref="L616:W616" si="204">SUM(L614:L615)</f>
        <v>0</v>
      </c>
      <c r="M616" s="13">
        <f t="shared" si="204"/>
        <v>0</v>
      </c>
      <c r="N616" s="13">
        <f t="shared" si="204"/>
        <v>45</v>
      </c>
      <c r="O616" s="13">
        <f t="shared" si="204"/>
        <v>11</v>
      </c>
      <c r="P616" s="13">
        <f t="shared" si="204"/>
        <v>0</v>
      </c>
      <c r="Q616" s="13">
        <f t="shared" si="204"/>
        <v>0</v>
      </c>
      <c r="R616" s="13">
        <f t="shared" si="204"/>
        <v>31</v>
      </c>
      <c r="S616" s="13">
        <f t="shared" si="204"/>
        <v>0</v>
      </c>
      <c r="T616" s="13">
        <f t="shared" si="204"/>
        <v>0</v>
      </c>
      <c r="U616" s="13">
        <f t="shared" si="204"/>
        <v>12</v>
      </c>
      <c r="V616" s="13">
        <f t="shared" si="204"/>
        <v>14</v>
      </c>
      <c r="W616" s="13">
        <f t="shared" si="204"/>
        <v>0</v>
      </c>
      <c r="X616" s="229" t="s">
        <v>162</v>
      </c>
      <c r="Y616" s="224" t="s">
        <v>162</v>
      </c>
      <c r="Z616" s="13" t="s">
        <v>162</v>
      </c>
      <c r="AA616" s="16" t="s">
        <v>162</v>
      </c>
      <c r="AB616" s="253" t="s">
        <v>162</v>
      </c>
    </row>
    <row r="617" spans="1:28" ht="15.95" hidden="1" customHeight="1" outlineLevel="1" thickBot="1" x14ac:dyDescent="0.3">
      <c r="A617" s="395"/>
      <c r="B617" s="405"/>
      <c r="C617" s="362">
        <v>176</v>
      </c>
      <c r="D617" s="353" t="s">
        <v>159</v>
      </c>
      <c r="E617" s="63" t="s">
        <v>15</v>
      </c>
      <c r="F617" s="132">
        <f t="shared" si="192"/>
        <v>0</v>
      </c>
      <c r="G617" s="329"/>
      <c r="H617" s="329"/>
      <c r="I617" s="329"/>
      <c r="J617" s="276"/>
      <c r="K617" s="214"/>
      <c r="L617" s="185"/>
      <c r="M617" s="186"/>
      <c r="N617" s="19"/>
      <c r="O617" s="154"/>
      <c r="P617" s="93"/>
      <c r="Q617" s="9"/>
      <c r="R617" s="101"/>
      <c r="S617" s="9"/>
      <c r="T617" s="93"/>
      <c r="U617" s="9"/>
      <c r="V617" s="93"/>
      <c r="W617" s="9"/>
      <c r="X617" s="239"/>
      <c r="Y617" s="240"/>
      <c r="Z617" s="100"/>
      <c r="AA617" s="117"/>
      <c r="AB617" s="267"/>
    </row>
    <row r="618" spans="1:28" ht="15.95" hidden="1" customHeight="1" outlineLevel="1" thickBot="1" x14ac:dyDescent="0.3">
      <c r="A618" s="395"/>
      <c r="B618" s="405"/>
      <c r="C618" s="363"/>
      <c r="D618" s="354"/>
      <c r="E618" s="31" t="s">
        <v>16</v>
      </c>
      <c r="F618" s="132">
        <f t="shared" si="192"/>
        <v>0</v>
      </c>
      <c r="G618" s="321"/>
      <c r="H618" s="321"/>
      <c r="I618" s="321"/>
      <c r="J618" s="276">
        <v>9</v>
      </c>
      <c r="K618" s="214"/>
      <c r="L618" s="174"/>
      <c r="M618" s="177"/>
      <c r="N618" s="46">
        <v>9</v>
      </c>
      <c r="O618" s="155"/>
      <c r="P618" s="56"/>
      <c r="Q618" s="55"/>
      <c r="R618" s="57">
        <v>6</v>
      </c>
      <c r="S618" s="55">
        <v>3</v>
      </c>
      <c r="T618" s="56">
        <v>6</v>
      </c>
      <c r="U618" s="55">
        <v>9</v>
      </c>
      <c r="V618" s="56">
        <v>6</v>
      </c>
      <c r="W618" s="55"/>
      <c r="X618" s="241">
        <v>39.6</v>
      </c>
      <c r="Y618" s="242">
        <v>21.8</v>
      </c>
      <c r="Z618" s="59">
        <v>50</v>
      </c>
      <c r="AA618" s="118">
        <v>180</v>
      </c>
      <c r="AB618" s="264">
        <v>93.3</v>
      </c>
    </row>
    <row r="619" spans="1:28" ht="15.95" hidden="1" customHeight="1" outlineLevel="1" thickBot="1" x14ac:dyDescent="0.3">
      <c r="A619" s="395"/>
      <c r="B619" s="405"/>
      <c r="C619" s="364"/>
      <c r="D619" s="355"/>
      <c r="E619" s="13" t="s">
        <v>17</v>
      </c>
      <c r="F619" s="132">
        <f t="shared" si="192"/>
        <v>0</v>
      </c>
      <c r="G619" s="322">
        <f>G617+G618</f>
        <v>0</v>
      </c>
      <c r="H619" s="322">
        <f>H617+H618</f>
        <v>0</v>
      </c>
      <c r="I619" s="322">
        <f>I617+I618</f>
        <v>0</v>
      </c>
      <c r="J619" s="13">
        <f>IF(SUM(J617:J618)=SUM(N619:O619),SUM(J617:J618))</f>
        <v>9</v>
      </c>
      <c r="K619" s="13">
        <v>0</v>
      </c>
      <c r="L619" s="13">
        <f t="shared" ref="L619:W619" si="205">SUM(L617:L618)</f>
        <v>0</v>
      </c>
      <c r="M619" s="13">
        <f t="shared" si="205"/>
        <v>0</v>
      </c>
      <c r="N619" s="13">
        <f t="shared" si="205"/>
        <v>9</v>
      </c>
      <c r="O619" s="13">
        <f t="shared" si="205"/>
        <v>0</v>
      </c>
      <c r="P619" s="13">
        <f t="shared" si="205"/>
        <v>0</v>
      </c>
      <c r="Q619" s="13">
        <f t="shared" si="205"/>
        <v>0</v>
      </c>
      <c r="R619" s="13">
        <f t="shared" si="205"/>
        <v>6</v>
      </c>
      <c r="S619" s="13">
        <f t="shared" si="205"/>
        <v>3</v>
      </c>
      <c r="T619" s="13">
        <f t="shared" si="205"/>
        <v>6</v>
      </c>
      <c r="U619" s="13">
        <f t="shared" si="205"/>
        <v>9</v>
      </c>
      <c r="V619" s="13">
        <f t="shared" si="205"/>
        <v>6</v>
      </c>
      <c r="W619" s="13">
        <f t="shared" si="205"/>
        <v>0</v>
      </c>
      <c r="X619" s="229" t="s">
        <v>162</v>
      </c>
      <c r="Y619" s="224" t="s">
        <v>162</v>
      </c>
      <c r="Z619" s="13" t="s">
        <v>162</v>
      </c>
      <c r="AA619" s="16" t="s">
        <v>162</v>
      </c>
      <c r="AB619" s="253" t="s">
        <v>162</v>
      </c>
    </row>
    <row r="620" spans="1:28" ht="15.95" customHeight="1" collapsed="1" thickBot="1" x14ac:dyDescent="0.3">
      <c r="A620" s="395"/>
      <c r="B620" s="405"/>
      <c r="C620" s="393" t="s">
        <v>154</v>
      </c>
      <c r="D620" s="369"/>
      <c r="E620" s="68" t="s">
        <v>15</v>
      </c>
      <c r="F620" s="132">
        <f t="shared" si="192"/>
        <v>0</v>
      </c>
      <c r="G620" s="333">
        <f t="shared" ref="G620:I621" si="206">G617+G614+G611+G608</f>
        <v>0</v>
      </c>
      <c r="H620" s="333">
        <f t="shared" si="206"/>
        <v>0</v>
      </c>
      <c r="I620" s="333">
        <f t="shared" si="206"/>
        <v>0</v>
      </c>
      <c r="J620" s="276">
        <v>14</v>
      </c>
      <c r="K620" s="281">
        <v>0</v>
      </c>
      <c r="L620" s="189">
        <v>9</v>
      </c>
      <c r="M620" s="189">
        <v>0</v>
      </c>
      <c r="N620" s="25">
        <v>9</v>
      </c>
      <c r="O620" s="67">
        <v>5</v>
      </c>
      <c r="P620" s="148">
        <v>0</v>
      </c>
      <c r="Q620" s="148">
        <v>0</v>
      </c>
      <c r="R620" s="14">
        <v>10</v>
      </c>
      <c r="S620" s="148">
        <v>1</v>
      </c>
      <c r="T620" s="148">
        <v>13</v>
      </c>
      <c r="U620" s="148">
        <v>0</v>
      </c>
      <c r="V620" s="148">
        <v>10</v>
      </c>
      <c r="W620" s="148">
        <v>0</v>
      </c>
      <c r="X620" s="238">
        <v>38.1</v>
      </c>
      <c r="Y620" s="238">
        <v>14</v>
      </c>
      <c r="Z620" s="148">
        <v>6</v>
      </c>
      <c r="AA620" s="148">
        <v>16</v>
      </c>
      <c r="AB620" s="258">
        <v>10</v>
      </c>
    </row>
    <row r="621" spans="1:28" ht="15.95" customHeight="1" thickBot="1" x14ac:dyDescent="0.3">
      <c r="A621" s="395"/>
      <c r="B621" s="405"/>
      <c r="C621" s="358"/>
      <c r="D621" s="359"/>
      <c r="E621" s="43" t="s">
        <v>16</v>
      </c>
      <c r="F621" s="132">
        <f t="shared" si="192"/>
        <v>0</v>
      </c>
      <c r="G621" s="333">
        <f t="shared" si="206"/>
        <v>0</v>
      </c>
      <c r="H621" s="333">
        <f t="shared" si="206"/>
        <v>0</v>
      </c>
      <c r="I621" s="333">
        <f t="shared" si="206"/>
        <v>0</v>
      </c>
      <c r="J621" s="276">
        <v>196</v>
      </c>
      <c r="K621" s="281">
        <v>0</v>
      </c>
      <c r="L621" s="189">
        <v>0</v>
      </c>
      <c r="M621" s="189">
        <v>0</v>
      </c>
      <c r="N621" s="25">
        <v>151</v>
      </c>
      <c r="O621" s="67">
        <v>45</v>
      </c>
      <c r="P621" s="148">
        <v>0</v>
      </c>
      <c r="Q621" s="148">
        <v>0</v>
      </c>
      <c r="R621" s="14">
        <v>124</v>
      </c>
      <c r="S621" s="148">
        <v>13</v>
      </c>
      <c r="T621" s="148">
        <v>90</v>
      </c>
      <c r="U621" s="148">
        <v>25</v>
      </c>
      <c r="V621" s="148">
        <v>77</v>
      </c>
      <c r="W621" s="148">
        <v>6</v>
      </c>
      <c r="X621" s="238">
        <v>37.549999999999997</v>
      </c>
      <c r="Y621" s="238">
        <v>16.5</v>
      </c>
      <c r="Z621" s="148">
        <v>28.75</v>
      </c>
      <c r="AA621" s="148">
        <v>161.25</v>
      </c>
      <c r="AB621" s="258">
        <v>85</v>
      </c>
    </row>
    <row r="622" spans="1:28" ht="19.5" customHeight="1" thickBot="1" x14ac:dyDescent="0.3">
      <c r="A622" s="396"/>
      <c r="B622" s="408"/>
      <c r="C622" s="360"/>
      <c r="D622" s="361"/>
      <c r="E622" s="111" t="s">
        <v>17</v>
      </c>
      <c r="F622" s="108">
        <f t="shared" si="192"/>
        <v>0</v>
      </c>
      <c r="G622" s="108">
        <f>G620+G621</f>
        <v>0</v>
      </c>
      <c r="H622" s="108">
        <f>H620+H621</f>
        <v>0</v>
      </c>
      <c r="I622" s="108">
        <f>I620+I621</f>
        <v>0</v>
      </c>
      <c r="J622" s="108">
        <v>210</v>
      </c>
      <c r="K622" s="112">
        <v>0</v>
      </c>
      <c r="L622" s="130">
        <v>9</v>
      </c>
      <c r="M622" s="130">
        <v>0</v>
      </c>
      <c r="N622" s="130">
        <v>160</v>
      </c>
      <c r="O622" s="130">
        <v>50</v>
      </c>
      <c r="P622" s="130">
        <v>0</v>
      </c>
      <c r="Q622" s="130">
        <v>0</v>
      </c>
      <c r="R622" s="130">
        <v>134</v>
      </c>
      <c r="S622" s="130">
        <v>14</v>
      </c>
      <c r="T622" s="130">
        <v>103</v>
      </c>
      <c r="U622" s="130">
        <v>25</v>
      </c>
      <c r="V622" s="130">
        <v>87</v>
      </c>
      <c r="W622" s="130">
        <v>6</v>
      </c>
      <c r="X622" s="136" t="s">
        <v>163</v>
      </c>
      <c r="Y622" s="136" t="s">
        <v>163</v>
      </c>
      <c r="Z622" s="109" t="s">
        <v>163</v>
      </c>
      <c r="AA622" s="110" t="s">
        <v>163</v>
      </c>
      <c r="AB622" s="252" t="s">
        <v>163</v>
      </c>
    </row>
    <row r="623" spans="1:28" ht="18.75" customHeight="1" thickBot="1" x14ac:dyDescent="0.3">
      <c r="A623" s="435" t="s">
        <v>17</v>
      </c>
      <c r="B623" s="436"/>
      <c r="C623" s="436"/>
      <c r="D623" s="437"/>
      <c r="E623" s="43" t="s">
        <v>15</v>
      </c>
      <c r="F623" s="341">
        <f t="shared" si="192"/>
        <v>114</v>
      </c>
      <c r="G623" s="342">
        <f>G620+G605+G599+G572+G533+G512+G479+G467+G440+G425+G386+G368+G326+G305+G293+G278+G268+G254+G221+G200+G191+G173+G154+G75+G51</f>
        <v>109</v>
      </c>
      <c r="H623" s="342">
        <f>H620+H605+H599+H572+H533+H512+H479+H467+H440+H425+H386+H368+H326+H305+H293+H278+H268+H254+H221+H200+H191+H173+H154+H75+H51</f>
        <v>5</v>
      </c>
      <c r="I623" s="342">
        <f>I620+I605+I599+I572+I533+I512+I479+I467+I440+I425+I386+I368+I326+I305+I293+I278+I268+I254+I221+I200+I191+I173+I154+I75+I51</f>
        <v>0</v>
      </c>
      <c r="J623" s="276">
        <v>986</v>
      </c>
      <c r="K623" s="276">
        <v>208</v>
      </c>
      <c r="L623" s="280">
        <v>297</v>
      </c>
      <c r="M623" s="280">
        <v>15</v>
      </c>
      <c r="N623" s="144">
        <v>793</v>
      </c>
      <c r="O623" s="144">
        <v>193</v>
      </c>
      <c r="P623" s="144">
        <v>0</v>
      </c>
      <c r="Q623" s="144">
        <v>0</v>
      </c>
      <c r="R623" s="14">
        <v>423</v>
      </c>
      <c r="S623" s="144">
        <v>170</v>
      </c>
      <c r="T623" s="144">
        <v>638</v>
      </c>
      <c r="U623" s="144">
        <v>179</v>
      </c>
      <c r="V623" s="144">
        <v>354</v>
      </c>
      <c r="W623" s="144">
        <v>15</v>
      </c>
      <c r="X623" s="215"/>
      <c r="Y623" s="215"/>
      <c r="Z623" s="144"/>
      <c r="AA623" s="144"/>
      <c r="AB623" s="253"/>
    </row>
    <row r="624" spans="1:28" ht="18.75" customHeight="1" thickBot="1" x14ac:dyDescent="0.3">
      <c r="A624" s="438"/>
      <c r="B624" s="439"/>
      <c r="C624" s="439"/>
      <c r="D624" s="440"/>
      <c r="E624" s="43" t="s">
        <v>229</v>
      </c>
      <c r="F624" s="341">
        <f t="shared" si="192"/>
        <v>0</v>
      </c>
      <c r="G624" s="342">
        <f>G269+G155</f>
        <v>0</v>
      </c>
      <c r="H624" s="342">
        <f>H269+H155</f>
        <v>0</v>
      </c>
      <c r="I624" s="342">
        <f>I269+I155</f>
        <v>0</v>
      </c>
      <c r="J624" s="276">
        <v>279</v>
      </c>
      <c r="K624" s="276">
        <v>0</v>
      </c>
      <c r="L624" s="280">
        <v>0</v>
      </c>
      <c r="M624" s="280">
        <v>0</v>
      </c>
      <c r="N624" s="144">
        <v>222</v>
      </c>
      <c r="O624" s="144">
        <v>57</v>
      </c>
      <c r="P624" s="144">
        <v>0</v>
      </c>
      <c r="Q624" s="144">
        <v>1</v>
      </c>
      <c r="R624" s="14">
        <v>133</v>
      </c>
      <c r="S624" s="144">
        <v>45</v>
      </c>
      <c r="T624" s="144">
        <v>222</v>
      </c>
      <c r="U624" s="144">
        <v>37</v>
      </c>
      <c r="V624" s="144">
        <v>105</v>
      </c>
      <c r="W624" s="144">
        <v>13</v>
      </c>
      <c r="X624" s="215">
        <v>34.15</v>
      </c>
      <c r="Y624" s="215">
        <v>14.65</v>
      </c>
      <c r="Z624" s="144">
        <v>30</v>
      </c>
      <c r="AA624" s="144">
        <v>212.5</v>
      </c>
      <c r="AB624" s="253">
        <v>117.05</v>
      </c>
    </row>
    <row r="625" spans="1:28" ht="18.75" customHeight="1" thickBot="1" x14ac:dyDescent="0.3">
      <c r="A625" s="438"/>
      <c r="B625" s="439"/>
      <c r="C625" s="439"/>
      <c r="D625" s="440"/>
      <c r="E625" s="69" t="s">
        <v>233</v>
      </c>
      <c r="F625" s="341">
        <f t="shared" si="192"/>
        <v>331</v>
      </c>
      <c r="G625" s="342">
        <f>G621+G606+G600+G573+G534+G513+G480+G468+G441+G426+G387+G369+G327+G306+G294+G279+G270+G255+G222+G201+G192+G174+G156+G76+G52</f>
        <v>225</v>
      </c>
      <c r="H625" s="342">
        <f>H621+H606+H600+H573+H534+H513+H480+H468+H441+H426+H387+H369+H327+H306+H294+H279+H270+H255+H222+H201+H192+H174+H156+H76+H52</f>
        <v>106</v>
      </c>
      <c r="I625" s="342">
        <f>I621+I606+I600+I573+I534+I513+I480+I468+I441+I426+I387+I369+I327+I306+I294+I279+I270+I255+I222+I201+I192+I174+I156+I76+I52</f>
        <v>0</v>
      </c>
      <c r="J625" s="276">
        <v>8019</v>
      </c>
      <c r="K625" s="281">
        <v>899</v>
      </c>
      <c r="L625" s="213">
        <v>603</v>
      </c>
      <c r="M625" s="213">
        <v>255</v>
      </c>
      <c r="N625" s="201">
        <v>6526</v>
      </c>
      <c r="O625" s="201">
        <v>1493</v>
      </c>
      <c r="P625" s="201">
        <v>6</v>
      </c>
      <c r="Q625" s="201">
        <v>4</v>
      </c>
      <c r="R625" s="14">
        <v>3302</v>
      </c>
      <c r="S625" s="201">
        <v>1314</v>
      </c>
      <c r="T625" s="201">
        <v>4488</v>
      </c>
      <c r="U625" s="201">
        <v>1262</v>
      </c>
      <c r="V625" s="201">
        <v>2290</v>
      </c>
      <c r="W625" s="201">
        <v>171</v>
      </c>
      <c r="X625" s="215">
        <v>37.601784120324119</v>
      </c>
      <c r="Y625" s="215">
        <v>16.130225940725939</v>
      </c>
      <c r="Z625" s="201">
        <v>27.630338550338546</v>
      </c>
      <c r="AA625" s="201">
        <v>164.865111000111</v>
      </c>
      <c r="AB625" s="253">
        <v>89.428995171495174</v>
      </c>
    </row>
    <row r="626" spans="1:28" ht="15.75" customHeight="1" thickBot="1" x14ac:dyDescent="0.3">
      <c r="A626" s="441"/>
      <c r="B626" s="442"/>
      <c r="C626" s="442"/>
      <c r="D626" s="443"/>
      <c r="E626" s="108" t="s">
        <v>17</v>
      </c>
      <c r="F626" s="341">
        <f t="shared" si="192"/>
        <v>445</v>
      </c>
      <c r="G626" s="342">
        <f>SUM(G623:G625)</f>
        <v>334</v>
      </c>
      <c r="H626" s="342">
        <f>SUM(H623:H625)</f>
        <v>111</v>
      </c>
      <c r="I626" s="342">
        <f>SUM(I623:I625)</f>
        <v>0</v>
      </c>
      <c r="J626" s="138">
        <v>9284</v>
      </c>
      <c r="K626" s="138">
        <v>1107</v>
      </c>
      <c r="L626" s="135">
        <v>900</v>
      </c>
      <c r="M626" s="135">
        <v>270</v>
      </c>
      <c r="N626" s="135">
        <v>7541</v>
      </c>
      <c r="O626" s="135">
        <v>1743</v>
      </c>
      <c r="P626" s="135">
        <v>6</v>
      </c>
      <c r="Q626" s="135">
        <v>5</v>
      </c>
      <c r="R626" s="135">
        <v>3858</v>
      </c>
      <c r="S626" s="135">
        <v>1529</v>
      </c>
      <c r="T626" s="135">
        <v>5348</v>
      </c>
      <c r="U626" s="135">
        <v>1478</v>
      </c>
      <c r="V626" s="135">
        <v>2749</v>
      </c>
      <c r="W626" s="135">
        <v>199</v>
      </c>
      <c r="X626" s="215" t="s">
        <v>162</v>
      </c>
      <c r="Y626" s="215" t="s">
        <v>162</v>
      </c>
      <c r="Z626" s="136" t="s">
        <v>163</v>
      </c>
      <c r="AA626" s="137" t="s">
        <v>163</v>
      </c>
      <c r="AB626" s="253" t="s">
        <v>163</v>
      </c>
    </row>
    <row r="627" spans="1:28" s="5" customFormat="1" ht="18.75" hidden="1" customHeight="1" outlineLevel="1" x14ac:dyDescent="0.25">
      <c r="A627" s="75"/>
      <c r="B627" s="75"/>
      <c r="C627" s="75"/>
      <c r="D627" s="75"/>
      <c r="E627" s="44"/>
      <c r="F627" s="44"/>
      <c r="G627" s="338"/>
      <c r="H627" s="338"/>
      <c r="I627" s="338"/>
      <c r="J627" s="44"/>
      <c r="K627" s="44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259"/>
      <c r="Y627" s="260"/>
      <c r="Z627" s="44"/>
      <c r="AA627" s="44"/>
      <c r="AB627" s="274"/>
    </row>
    <row r="628" spans="1:28" s="44" customFormat="1" ht="18" collapsed="1" thickBot="1" x14ac:dyDescent="0.3">
      <c r="G628" s="338"/>
      <c r="H628" s="338"/>
      <c r="I628" s="338"/>
    </row>
    <row r="629" spans="1:28" s="44" customFormat="1" ht="32.25" customHeight="1" thickBot="1" x14ac:dyDescent="0.3">
      <c r="D629" s="348" t="s">
        <v>199</v>
      </c>
      <c r="E629" s="343">
        <f>J626</f>
        <v>9284</v>
      </c>
      <c r="G629" s="338"/>
      <c r="H629" s="338"/>
      <c r="I629" s="338"/>
      <c r="J629" s="432" t="s">
        <v>178</v>
      </c>
      <c r="K629" s="433"/>
      <c r="L629" s="433"/>
      <c r="M629" s="433"/>
      <c r="N629" s="433"/>
      <c r="O629" s="433"/>
      <c r="P629" s="433"/>
      <c r="Q629" s="433"/>
      <c r="R629" s="433"/>
      <c r="S629" s="345" t="e">
        <f>#REF!</f>
        <v>#REF!</v>
      </c>
      <c r="V629" s="432" t="s">
        <v>123</v>
      </c>
      <c r="W629" s="433"/>
      <c r="X629" s="433"/>
      <c r="Y629" s="433"/>
      <c r="Z629" s="433"/>
      <c r="AA629" s="434"/>
      <c r="AB629" s="345">
        <v>25</v>
      </c>
    </row>
    <row r="630" spans="1:28" s="44" customFormat="1" x14ac:dyDescent="0.25">
      <c r="G630" s="338"/>
      <c r="H630" s="338"/>
      <c r="I630" s="338"/>
    </row>
    <row r="631" spans="1:28" s="44" customFormat="1" ht="25.5" customHeight="1" x14ac:dyDescent="0.25">
      <c r="G631" s="338"/>
      <c r="H631" s="338"/>
      <c r="I631" s="338"/>
      <c r="J631" s="60"/>
      <c r="K631" s="60"/>
    </row>
    <row r="632" spans="1:28" s="44" customFormat="1" ht="25.5" customHeight="1" x14ac:dyDescent="0.25">
      <c r="G632" s="338"/>
      <c r="H632" s="338"/>
      <c r="I632" s="338"/>
    </row>
    <row r="633" spans="1:28" s="44" customFormat="1" ht="45.75" customHeight="1" x14ac:dyDescent="0.25">
      <c r="G633" s="338"/>
      <c r="H633" s="338"/>
      <c r="I633" s="338"/>
    </row>
    <row r="634" spans="1:28" s="44" customFormat="1" x14ac:dyDescent="0.25">
      <c r="G634" s="338"/>
      <c r="H634" s="338"/>
      <c r="I634" s="338"/>
    </row>
    <row r="635" spans="1:28" s="44" customFormat="1" x14ac:dyDescent="0.25">
      <c r="G635" s="338"/>
      <c r="H635" s="338"/>
      <c r="I635" s="338"/>
    </row>
    <row r="636" spans="1:28" s="44" customFormat="1" x14ac:dyDescent="0.25">
      <c r="G636" s="338"/>
      <c r="H636" s="338"/>
      <c r="I636" s="338"/>
    </row>
    <row r="637" spans="1:28" s="44" customFormat="1" x14ac:dyDescent="0.25">
      <c r="G637" s="338"/>
      <c r="H637" s="338"/>
      <c r="I637" s="338"/>
    </row>
    <row r="638" spans="1:28" s="44" customFormat="1" x14ac:dyDescent="0.25">
      <c r="G638" s="338"/>
      <c r="H638" s="338"/>
      <c r="I638" s="338"/>
    </row>
    <row r="639" spans="1:28" s="44" customFormat="1" x14ac:dyDescent="0.25">
      <c r="G639" s="338"/>
      <c r="H639" s="338"/>
      <c r="I639" s="338"/>
    </row>
    <row r="640" spans="1:28" s="44" customFormat="1" ht="107.25" customHeight="1" x14ac:dyDescent="0.25">
      <c r="G640" s="338"/>
      <c r="H640" s="338"/>
      <c r="I640" s="338"/>
    </row>
    <row r="641" spans="7:9" s="44" customFormat="1" x14ac:dyDescent="0.25">
      <c r="G641" s="338"/>
      <c r="H641" s="338"/>
      <c r="I641" s="338"/>
    </row>
    <row r="642" spans="7:9" s="44" customFormat="1" x14ac:dyDescent="0.25">
      <c r="G642" s="338"/>
      <c r="H642" s="338"/>
      <c r="I642" s="338"/>
    </row>
    <row r="643" spans="7:9" s="44" customFormat="1" ht="31.5" customHeight="1" x14ac:dyDescent="0.25">
      <c r="G643" s="338"/>
      <c r="H643" s="338"/>
      <c r="I643" s="338"/>
    </row>
    <row r="644" spans="7:9" s="44" customFormat="1" x14ac:dyDescent="0.25">
      <c r="G644" s="338"/>
      <c r="H644" s="338"/>
      <c r="I644" s="338"/>
    </row>
    <row r="645" spans="7:9" s="44" customFormat="1" ht="39.75" customHeight="1" x14ac:dyDescent="0.25">
      <c r="G645" s="338"/>
      <c r="H645" s="338"/>
      <c r="I645" s="338"/>
    </row>
    <row r="646" spans="7:9" s="44" customFormat="1" ht="57.75" customHeight="1" x14ac:dyDescent="0.25">
      <c r="G646" s="338"/>
      <c r="H646" s="338"/>
      <c r="I646" s="338"/>
    </row>
    <row r="647" spans="7:9" s="44" customFormat="1" x14ac:dyDescent="0.25">
      <c r="G647" s="338"/>
      <c r="H647" s="338"/>
      <c r="I647" s="338"/>
    </row>
    <row r="648" spans="7:9" s="44" customFormat="1" x14ac:dyDescent="0.25">
      <c r="G648" s="338"/>
      <c r="H648" s="338"/>
      <c r="I648" s="338"/>
    </row>
    <row r="649" spans="7:9" s="44" customFormat="1" x14ac:dyDescent="0.25">
      <c r="G649" s="338"/>
      <c r="H649" s="338"/>
      <c r="I649" s="338"/>
    </row>
    <row r="650" spans="7:9" s="44" customFormat="1" x14ac:dyDescent="0.25">
      <c r="G650" s="338"/>
      <c r="H650" s="338"/>
      <c r="I650" s="338"/>
    </row>
    <row r="651" spans="7:9" s="44" customFormat="1" x14ac:dyDescent="0.25">
      <c r="G651" s="338"/>
      <c r="H651" s="338"/>
      <c r="I651" s="338"/>
    </row>
    <row r="652" spans="7:9" s="44" customFormat="1" x14ac:dyDescent="0.25">
      <c r="G652" s="338"/>
      <c r="H652" s="338"/>
      <c r="I652" s="338"/>
    </row>
    <row r="653" spans="7:9" s="44" customFormat="1" x14ac:dyDescent="0.25">
      <c r="G653" s="338"/>
      <c r="H653" s="338"/>
      <c r="I653" s="338"/>
    </row>
    <row r="654" spans="7:9" s="44" customFormat="1" x14ac:dyDescent="0.25">
      <c r="G654" s="338"/>
      <c r="H654" s="338"/>
      <c r="I654" s="338"/>
    </row>
    <row r="655" spans="7:9" s="44" customFormat="1" x14ac:dyDescent="0.25">
      <c r="G655" s="338"/>
      <c r="H655" s="338"/>
      <c r="I655" s="338"/>
    </row>
    <row r="656" spans="7:9" s="44" customFormat="1" x14ac:dyDescent="0.25">
      <c r="G656" s="338"/>
      <c r="H656" s="338"/>
      <c r="I656" s="338"/>
    </row>
    <row r="657" spans="7:9" s="44" customFormat="1" x14ac:dyDescent="0.25">
      <c r="G657" s="338"/>
      <c r="H657" s="338"/>
      <c r="I657" s="338"/>
    </row>
    <row r="658" spans="7:9" s="44" customFormat="1" x14ac:dyDescent="0.25">
      <c r="G658" s="338"/>
      <c r="H658" s="338"/>
      <c r="I658" s="338"/>
    </row>
    <row r="659" spans="7:9" s="44" customFormat="1" x14ac:dyDescent="0.25">
      <c r="G659" s="338"/>
      <c r="H659" s="338"/>
      <c r="I659" s="338"/>
    </row>
    <row r="660" spans="7:9" s="44" customFormat="1" x14ac:dyDescent="0.25">
      <c r="G660" s="338"/>
      <c r="H660" s="338"/>
      <c r="I660" s="338"/>
    </row>
    <row r="661" spans="7:9" s="44" customFormat="1" x14ac:dyDescent="0.25">
      <c r="G661" s="338"/>
      <c r="H661" s="338"/>
      <c r="I661" s="338"/>
    </row>
    <row r="662" spans="7:9" s="44" customFormat="1" x14ac:dyDescent="0.25">
      <c r="G662" s="338"/>
      <c r="H662" s="338"/>
      <c r="I662" s="338"/>
    </row>
    <row r="663" spans="7:9" s="44" customFormat="1" x14ac:dyDescent="0.25">
      <c r="G663" s="338"/>
      <c r="H663" s="338"/>
      <c r="I663" s="338"/>
    </row>
    <row r="664" spans="7:9" s="44" customFormat="1" x14ac:dyDescent="0.25">
      <c r="G664" s="338"/>
      <c r="H664" s="338"/>
      <c r="I664" s="338"/>
    </row>
    <row r="665" spans="7:9" s="44" customFormat="1" x14ac:dyDescent="0.25">
      <c r="G665" s="338"/>
      <c r="H665" s="338"/>
      <c r="I665" s="338"/>
    </row>
    <row r="666" spans="7:9" s="44" customFormat="1" x14ac:dyDescent="0.25">
      <c r="G666" s="338"/>
      <c r="H666" s="338"/>
      <c r="I666" s="338"/>
    </row>
    <row r="667" spans="7:9" s="44" customFormat="1" x14ac:dyDescent="0.25">
      <c r="G667" s="338"/>
      <c r="H667" s="338"/>
      <c r="I667" s="338"/>
    </row>
    <row r="668" spans="7:9" s="44" customFormat="1" x14ac:dyDescent="0.25">
      <c r="G668" s="338"/>
      <c r="H668" s="338"/>
      <c r="I668" s="338"/>
    </row>
    <row r="669" spans="7:9" s="44" customFormat="1" x14ac:dyDescent="0.25">
      <c r="G669" s="338"/>
      <c r="H669" s="338"/>
      <c r="I669" s="338"/>
    </row>
    <row r="670" spans="7:9" s="44" customFormat="1" x14ac:dyDescent="0.25">
      <c r="G670" s="338"/>
      <c r="H670" s="338"/>
      <c r="I670" s="338"/>
    </row>
    <row r="671" spans="7:9" s="44" customFormat="1" x14ac:dyDescent="0.25">
      <c r="G671" s="338"/>
      <c r="H671" s="338"/>
      <c r="I671" s="338"/>
    </row>
    <row r="672" spans="7:9" s="44" customFormat="1" x14ac:dyDescent="0.25">
      <c r="G672" s="338"/>
      <c r="H672" s="338"/>
      <c r="I672" s="338"/>
    </row>
    <row r="673" spans="7:9" s="44" customFormat="1" x14ac:dyDescent="0.25">
      <c r="G673" s="338"/>
      <c r="H673" s="338"/>
      <c r="I673" s="338"/>
    </row>
    <row r="674" spans="7:9" s="44" customFormat="1" x14ac:dyDescent="0.25">
      <c r="G674" s="338"/>
      <c r="H674" s="338"/>
      <c r="I674" s="338"/>
    </row>
    <row r="675" spans="7:9" s="44" customFormat="1" x14ac:dyDescent="0.25">
      <c r="G675" s="338"/>
      <c r="H675" s="338"/>
      <c r="I675" s="338"/>
    </row>
    <row r="676" spans="7:9" s="44" customFormat="1" x14ac:dyDescent="0.25">
      <c r="G676" s="338"/>
      <c r="H676" s="338"/>
      <c r="I676" s="338"/>
    </row>
    <row r="677" spans="7:9" s="44" customFormat="1" x14ac:dyDescent="0.25">
      <c r="G677" s="338"/>
      <c r="H677" s="338"/>
      <c r="I677" s="338"/>
    </row>
    <row r="678" spans="7:9" s="44" customFormat="1" x14ac:dyDescent="0.25">
      <c r="G678" s="338"/>
      <c r="H678" s="338"/>
      <c r="I678" s="338"/>
    </row>
    <row r="679" spans="7:9" s="44" customFormat="1" x14ac:dyDescent="0.25">
      <c r="G679" s="338"/>
      <c r="H679" s="338"/>
      <c r="I679" s="338"/>
    </row>
    <row r="680" spans="7:9" s="44" customFormat="1" x14ac:dyDescent="0.25">
      <c r="G680" s="338"/>
      <c r="H680" s="338"/>
      <c r="I680" s="338"/>
    </row>
    <row r="681" spans="7:9" s="44" customFormat="1" x14ac:dyDescent="0.25">
      <c r="G681" s="338"/>
      <c r="H681" s="338"/>
      <c r="I681" s="338"/>
    </row>
    <row r="682" spans="7:9" s="44" customFormat="1" x14ac:dyDescent="0.25">
      <c r="G682" s="338"/>
      <c r="H682" s="338"/>
      <c r="I682" s="338"/>
    </row>
    <row r="683" spans="7:9" s="44" customFormat="1" x14ac:dyDescent="0.25">
      <c r="G683" s="338"/>
      <c r="H683" s="338"/>
      <c r="I683" s="338"/>
    </row>
    <row r="684" spans="7:9" s="44" customFormat="1" x14ac:dyDescent="0.25">
      <c r="G684" s="338"/>
      <c r="H684" s="338"/>
      <c r="I684" s="338"/>
    </row>
    <row r="685" spans="7:9" s="44" customFormat="1" x14ac:dyDescent="0.25">
      <c r="G685" s="338"/>
      <c r="H685" s="338"/>
      <c r="I685" s="338"/>
    </row>
    <row r="686" spans="7:9" s="44" customFormat="1" x14ac:dyDescent="0.25">
      <c r="G686" s="338"/>
      <c r="H686" s="338"/>
      <c r="I686" s="338"/>
    </row>
    <row r="687" spans="7:9" s="44" customFormat="1" x14ac:dyDescent="0.25">
      <c r="G687" s="338"/>
      <c r="H687" s="338"/>
      <c r="I687" s="338"/>
    </row>
    <row r="688" spans="7:9" s="44" customFormat="1" x14ac:dyDescent="0.25">
      <c r="G688" s="338"/>
      <c r="H688" s="338"/>
      <c r="I688" s="338"/>
    </row>
    <row r="689" spans="7:9" s="44" customFormat="1" x14ac:dyDescent="0.25">
      <c r="G689" s="338"/>
      <c r="H689" s="338"/>
      <c r="I689" s="338"/>
    </row>
    <row r="690" spans="7:9" s="44" customFormat="1" x14ac:dyDescent="0.25">
      <c r="G690" s="338"/>
      <c r="H690" s="338"/>
      <c r="I690" s="338"/>
    </row>
    <row r="691" spans="7:9" s="44" customFormat="1" x14ac:dyDescent="0.25">
      <c r="G691" s="338"/>
      <c r="H691" s="338"/>
      <c r="I691" s="338"/>
    </row>
    <row r="692" spans="7:9" s="44" customFormat="1" x14ac:dyDescent="0.25">
      <c r="G692" s="338"/>
      <c r="H692" s="338"/>
      <c r="I692" s="338"/>
    </row>
    <row r="693" spans="7:9" s="44" customFormat="1" x14ac:dyDescent="0.25">
      <c r="G693" s="338"/>
      <c r="H693" s="338"/>
      <c r="I693" s="338"/>
    </row>
    <row r="694" spans="7:9" s="44" customFormat="1" x14ac:dyDescent="0.25">
      <c r="G694" s="338"/>
      <c r="H694" s="338"/>
      <c r="I694" s="338"/>
    </row>
    <row r="695" spans="7:9" s="44" customFormat="1" x14ac:dyDescent="0.25">
      <c r="G695" s="338"/>
      <c r="H695" s="338"/>
      <c r="I695" s="338"/>
    </row>
    <row r="696" spans="7:9" s="44" customFormat="1" x14ac:dyDescent="0.25">
      <c r="G696" s="338"/>
      <c r="H696" s="338"/>
      <c r="I696" s="338"/>
    </row>
    <row r="697" spans="7:9" s="44" customFormat="1" x14ac:dyDescent="0.25">
      <c r="G697" s="338"/>
      <c r="H697" s="338"/>
      <c r="I697" s="338"/>
    </row>
    <row r="698" spans="7:9" s="44" customFormat="1" x14ac:dyDescent="0.25">
      <c r="G698" s="338"/>
      <c r="H698" s="338"/>
      <c r="I698" s="338"/>
    </row>
    <row r="699" spans="7:9" s="44" customFormat="1" x14ac:dyDescent="0.25">
      <c r="G699" s="338"/>
      <c r="H699" s="338"/>
      <c r="I699" s="338"/>
    </row>
    <row r="700" spans="7:9" s="44" customFormat="1" x14ac:dyDescent="0.25">
      <c r="G700" s="338"/>
      <c r="H700" s="338"/>
      <c r="I700" s="338"/>
    </row>
    <row r="701" spans="7:9" s="44" customFormat="1" x14ac:dyDescent="0.25">
      <c r="G701" s="338"/>
      <c r="H701" s="338"/>
      <c r="I701" s="338"/>
    </row>
    <row r="702" spans="7:9" s="44" customFormat="1" x14ac:dyDescent="0.25">
      <c r="G702" s="338"/>
      <c r="H702" s="338"/>
      <c r="I702" s="338"/>
    </row>
    <row r="703" spans="7:9" s="44" customFormat="1" x14ac:dyDescent="0.25">
      <c r="G703" s="338"/>
      <c r="H703" s="338"/>
      <c r="I703" s="338"/>
    </row>
    <row r="704" spans="7:9" s="44" customFormat="1" x14ac:dyDescent="0.25">
      <c r="G704" s="338"/>
      <c r="H704" s="338"/>
      <c r="I704" s="338"/>
    </row>
    <row r="705" spans="7:9" s="44" customFormat="1" x14ac:dyDescent="0.25">
      <c r="G705" s="338"/>
      <c r="H705" s="338"/>
      <c r="I705" s="338"/>
    </row>
    <row r="706" spans="7:9" s="44" customFormat="1" x14ac:dyDescent="0.25">
      <c r="G706" s="338"/>
      <c r="H706" s="338"/>
      <c r="I706" s="338"/>
    </row>
    <row r="707" spans="7:9" s="44" customFormat="1" x14ac:dyDescent="0.25">
      <c r="G707" s="338"/>
      <c r="H707" s="338"/>
      <c r="I707" s="338"/>
    </row>
    <row r="708" spans="7:9" s="44" customFormat="1" x14ac:dyDescent="0.25">
      <c r="G708" s="338"/>
      <c r="H708" s="338"/>
      <c r="I708" s="338"/>
    </row>
    <row r="709" spans="7:9" s="44" customFormat="1" x14ac:dyDescent="0.25">
      <c r="G709" s="338"/>
      <c r="H709" s="338"/>
      <c r="I709" s="338"/>
    </row>
    <row r="710" spans="7:9" s="44" customFormat="1" x14ac:dyDescent="0.25">
      <c r="G710" s="338"/>
      <c r="H710" s="338"/>
      <c r="I710" s="338"/>
    </row>
    <row r="711" spans="7:9" s="44" customFormat="1" x14ac:dyDescent="0.25">
      <c r="G711" s="338"/>
      <c r="H711" s="338"/>
      <c r="I711" s="338"/>
    </row>
    <row r="712" spans="7:9" s="44" customFormat="1" x14ac:dyDescent="0.25">
      <c r="G712" s="338"/>
      <c r="H712" s="338"/>
      <c r="I712" s="338"/>
    </row>
    <row r="713" spans="7:9" s="44" customFormat="1" x14ac:dyDescent="0.25">
      <c r="G713" s="338"/>
      <c r="H713" s="338"/>
      <c r="I713" s="338"/>
    </row>
    <row r="714" spans="7:9" s="44" customFormat="1" x14ac:dyDescent="0.25">
      <c r="G714" s="338"/>
      <c r="H714" s="338"/>
      <c r="I714" s="338"/>
    </row>
    <row r="715" spans="7:9" s="44" customFormat="1" x14ac:dyDescent="0.25">
      <c r="G715" s="338"/>
      <c r="H715" s="338"/>
      <c r="I715" s="338"/>
    </row>
    <row r="716" spans="7:9" s="44" customFormat="1" x14ac:dyDescent="0.25">
      <c r="G716" s="338"/>
      <c r="H716" s="338"/>
      <c r="I716" s="338"/>
    </row>
    <row r="717" spans="7:9" s="44" customFormat="1" x14ac:dyDescent="0.25">
      <c r="G717" s="338"/>
      <c r="H717" s="338"/>
      <c r="I717" s="338"/>
    </row>
    <row r="718" spans="7:9" s="44" customFormat="1" x14ac:dyDescent="0.25">
      <c r="G718" s="338"/>
      <c r="H718" s="338"/>
      <c r="I718" s="338"/>
    </row>
    <row r="719" spans="7:9" s="44" customFormat="1" x14ac:dyDescent="0.25">
      <c r="G719" s="338"/>
      <c r="H719" s="338"/>
      <c r="I719" s="338"/>
    </row>
    <row r="720" spans="7:9" s="44" customFormat="1" x14ac:dyDescent="0.25">
      <c r="G720" s="338"/>
      <c r="H720" s="338"/>
      <c r="I720" s="338"/>
    </row>
    <row r="721" spans="7:9" s="44" customFormat="1" x14ac:dyDescent="0.25">
      <c r="G721" s="338"/>
      <c r="H721" s="338"/>
      <c r="I721" s="338"/>
    </row>
    <row r="722" spans="7:9" s="44" customFormat="1" x14ac:dyDescent="0.25">
      <c r="G722" s="338"/>
      <c r="H722" s="338"/>
      <c r="I722" s="338"/>
    </row>
    <row r="723" spans="7:9" s="44" customFormat="1" x14ac:dyDescent="0.25">
      <c r="G723" s="338"/>
      <c r="H723" s="338"/>
      <c r="I723" s="338"/>
    </row>
    <row r="724" spans="7:9" s="44" customFormat="1" x14ac:dyDescent="0.25">
      <c r="G724" s="338"/>
      <c r="H724" s="338"/>
      <c r="I724" s="338"/>
    </row>
    <row r="725" spans="7:9" s="44" customFormat="1" x14ac:dyDescent="0.25">
      <c r="G725" s="338"/>
      <c r="H725" s="338"/>
      <c r="I725" s="338"/>
    </row>
    <row r="726" spans="7:9" s="44" customFormat="1" x14ac:dyDescent="0.25">
      <c r="G726" s="338"/>
      <c r="H726" s="338"/>
      <c r="I726" s="338"/>
    </row>
    <row r="727" spans="7:9" s="44" customFormat="1" x14ac:dyDescent="0.25">
      <c r="G727" s="338"/>
      <c r="H727" s="338"/>
      <c r="I727" s="338"/>
    </row>
    <row r="728" spans="7:9" s="44" customFormat="1" x14ac:dyDescent="0.25">
      <c r="G728" s="338"/>
      <c r="H728" s="338"/>
      <c r="I728" s="338"/>
    </row>
    <row r="729" spans="7:9" s="44" customFormat="1" x14ac:dyDescent="0.25">
      <c r="G729" s="338"/>
      <c r="H729" s="338"/>
      <c r="I729" s="338"/>
    </row>
    <row r="730" spans="7:9" s="44" customFormat="1" x14ac:dyDescent="0.25">
      <c r="G730" s="338"/>
      <c r="H730" s="338"/>
      <c r="I730" s="338"/>
    </row>
    <row r="731" spans="7:9" s="44" customFormat="1" x14ac:dyDescent="0.25">
      <c r="G731" s="338"/>
      <c r="H731" s="338"/>
      <c r="I731" s="338"/>
    </row>
    <row r="732" spans="7:9" s="44" customFormat="1" x14ac:dyDescent="0.25">
      <c r="G732" s="338"/>
      <c r="H732" s="338"/>
      <c r="I732" s="338"/>
    </row>
    <row r="733" spans="7:9" s="44" customFormat="1" x14ac:dyDescent="0.25">
      <c r="G733" s="338"/>
      <c r="H733" s="338"/>
      <c r="I733" s="338"/>
    </row>
    <row r="734" spans="7:9" s="44" customFormat="1" x14ac:dyDescent="0.25">
      <c r="G734" s="338"/>
      <c r="H734" s="338"/>
      <c r="I734" s="338"/>
    </row>
    <row r="735" spans="7:9" s="44" customFormat="1" x14ac:dyDescent="0.25">
      <c r="G735" s="338"/>
      <c r="H735" s="338"/>
      <c r="I735" s="338"/>
    </row>
    <row r="736" spans="7:9" s="44" customFormat="1" x14ac:dyDescent="0.25">
      <c r="G736" s="338"/>
      <c r="H736" s="338"/>
      <c r="I736" s="338"/>
    </row>
    <row r="737" spans="7:9" s="44" customFormat="1" x14ac:dyDescent="0.25">
      <c r="G737" s="338"/>
      <c r="H737" s="338"/>
      <c r="I737" s="338"/>
    </row>
    <row r="738" spans="7:9" s="44" customFormat="1" x14ac:dyDescent="0.25">
      <c r="G738" s="338"/>
      <c r="H738" s="338"/>
      <c r="I738" s="338"/>
    </row>
    <row r="739" spans="7:9" s="44" customFormat="1" x14ac:dyDescent="0.25">
      <c r="G739" s="338"/>
      <c r="H739" s="338"/>
      <c r="I739" s="338"/>
    </row>
    <row r="740" spans="7:9" s="44" customFormat="1" x14ac:dyDescent="0.25">
      <c r="G740" s="338"/>
      <c r="H740" s="338"/>
      <c r="I740" s="338"/>
    </row>
    <row r="741" spans="7:9" s="44" customFormat="1" x14ac:dyDescent="0.25">
      <c r="G741" s="338"/>
      <c r="H741" s="338"/>
      <c r="I741" s="338"/>
    </row>
    <row r="742" spans="7:9" s="44" customFormat="1" x14ac:dyDescent="0.25">
      <c r="G742" s="338"/>
      <c r="H742" s="338"/>
      <c r="I742" s="338"/>
    </row>
    <row r="743" spans="7:9" s="44" customFormat="1" x14ac:dyDescent="0.25">
      <c r="G743" s="338"/>
      <c r="H743" s="338"/>
      <c r="I743" s="338"/>
    </row>
    <row r="744" spans="7:9" s="44" customFormat="1" x14ac:dyDescent="0.25">
      <c r="G744" s="338"/>
      <c r="H744" s="338"/>
      <c r="I744" s="338"/>
    </row>
    <row r="745" spans="7:9" s="44" customFormat="1" x14ac:dyDescent="0.25">
      <c r="G745" s="338"/>
      <c r="H745" s="338"/>
      <c r="I745" s="338"/>
    </row>
    <row r="746" spans="7:9" s="44" customFormat="1" x14ac:dyDescent="0.25">
      <c r="G746" s="338"/>
      <c r="H746" s="338"/>
      <c r="I746" s="338"/>
    </row>
    <row r="747" spans="7:9" s="44" customFormat="1" x14ac:dyDescent="0.25">
      <c r="G747" s="338"/>
      <c r="H747" s="338"/>
      <c r="I747" s="338"/>
    </row>
    <row r="748" spans="7:9" s="44" customFormat="1" x14ac:dyDescent="0.25">
      <c r="G748" s="338"/>
      <c r="H748" s="338"/>
      <c r="I748" s="338"/>
    </row>
    <row r="749" spans="7:9" s="44" customFormat="1" x14ac:dyDescent="0.25">
      <c r="G749" s="338"/>
      <c r="H749" s="338"/>
      <c r="I749" s="338"/>
    </row>
    <row r="750" spans="7:9" s="44" customFormat="1" x14ac:dyDescent="0.25">
      <c r="G750" s="338"/>
      <c r="H750" s="338"/>
      <c r="I750" s="338"/>
    </row>
    <row r="751" spans="7:9" s="44" customFormat="1" x14ac:dyDescent="0.25">
      <c r="G751" s="338"/>
      <c r="H751" s="338"/>
      <c r="I751" s="338"/>
    </row>
    <row r="752" spans="7:9" s="44" customFormat="1" x14ac:dyDescent="0.25">
      <c r="G752" s="338"/>
      <c r="H752" s="338"/>
      <c r="I752" s="338"/>
    </row>
    <row r="753" spans="7:9" s="44" customFormat="1" x14ac:dyDescent="0.25">
      <c r="G753" s="338"/>
      <c r="H753" s="338"/>
      <c r="I753" s="338"/>
    </row>
    <row r="754" spans="7:9" s="44" customFormat="1" x14ac:dyDescent="0.25">
      <c r="G754" s="338"/>
      <c r="H754" s="338"/>
      <c r="I754" s="338"/>
    </row>
    <row r="755" spans="7:9" s="44" customFormat="1" x14ac:dyDescent="0.25">
      <c r="G755" s="338"/>
      <c r="H755" s="338"/>
      <c r="I755" s="338"/>
    </row>
    <row r="756" spans="7:9" s="44" customFormat="1" x14ac:dyDescent="0.25">
      <c r="G756" s="338"/>
      <c r="H756" s="338"/>
      <c r="I756" s="338"/>
    </row>
    <row r="757" spans="7:9" s="44" customFormat="1" x14ac:dyDescent="0.25">
      <c r="G757" s="338"/>
      <c r="H757" s="338"/>
      <c r="I757" s="338"/>
    </row>
    <row r="758" spans="7:9" s="44" customFormat="1" x14ac:dyDescent="0.25">
      <c r="G758" s="338"/>
      <c r="H758" s="338"/>
      <c r="I758" s="338"/>
    </row>
    <row r="759" spans="7:9" s="44" customFormat="1" x14ac:dyDescent="0.25">
      <c r="G759" s="338"/>
      <c r="H759" s="338"/>
      <c r="I759" s="338"/>
    </row>
    <row r="760" spans="7:9" s="44" customFormat="1" x14ac:dyDescent="0.25">
      <c r="G760" s="338"/>
      <c r="H760" s="338"/>
      <c r="I760" s="338"/>
    </row>
    <row r="761" spans="7:9" s="44" customFormat="1" x14ac:dyDescent="0.25">
      <c r="G761" s="338"/>
      <c r="H761" s="338"/>
      <c r="I761" s="338"/>
    </row>
    <row r="762" spans="7:9" s="44" customFormat="1" x14ac:dyDescent="0.25">
      <c r="G762" s="338"/>
      <c r="H762" s="338"/>
      <c r="I762" s="338"/>
    </row>
    <row r="763" spans="7:9" s="44" customFormat="1" x14ac:dyDescent="0.25">
      <c r="G763" s="338"/>
      <c r="H763" s="338"/>
      <c r="I763" s="338"/>
    </row>
    <row r="764" spans="7:9" s="44" customFormat="1" x14ac:dyDescent="0.25">
      <c r="G764" s="338"/>
      <c r="H764" s="338"/>
      <c r="I764" s="338"/>
    </row>
    <row r="765" spans="7:9" s="44" customFormat="1" x14ac:dyDescent="0.25">
      <c r="G765" s="338"/>
      <c r="H765" s="338"/>
      <c r="I765" s="338"/>
    </row>
    <row r="766" spans="7:9" s="44" customFormat="1" x14ac:dyDescent="0.25">
      <c r="G766" s="338"/>
      <c r="H766" s="338"/>
      <c r="I766" s="338"/>
    </row>
    <row r="767" spans="7:9" s="44" customFormat="1" x14ac:dyDescent="0.25">
      <c r="G767" s="338"/>
      <c r="H767" s="338"/>
      <c r="I767" s="338"/>
    </row>
    <row r="768" spans="7:9" s="44" customFormat="1" x14ac:dyDescent="0.25">
      <c r="G768" s="338"/>
      <c r="H768" s="338"/>
      <c r="I768" s="338"/>
    </row>
    <row r="769" spans="7:9" s="44" customFormat="1" x14ac:dyDescent="0.25">
      <c r="G769" s="338"/>
      <c r="H769" s="338"/>
      <c r="I769" s="338"/>
    </row>
    <row r="770" spans="7:9" s="44" customFormat="1" x14ac:dyDescent="0.25">
      <c r="G770" s="338"/>
      <c r="H770" s="338"/>
      <c r="I770" s="338"/>
    </row>
    <row r="771" spans="7:9" s="44" customFormat="1" x14ac:dyDescent="0.25">
      <c r="G771" s="338"/>
      <c r="H771" s="338"/>
      <c r="I771" s="338"/>
    </row>
    <row r="772" spans="7:9" s="44" customFormat="1" x14ac:dyDescent="0.25">
      <c r="G772" s="338"/>
      <c r="H772" s="338"/>
      <c r="I772" s="338"/>
    </row>
    <row r="773" spans="7:9" s="44" customFormat="1" x14ac:dyDescent="0.25">
      <c r="G773" s="338"/>
      <c r="H773" s="338"/>
      <c r="I773" s="338"/>
    </row>
    <row r="774" spans="7:9" s="44" customFormat="1" x14ac:dyDescent="0.25">
      <c r="G774" s="338"/>
      <c r="H774" s="338"/>
      <c r="I774" s="338"/>
    </row>
    <row r="775" spans="7:9" s="44" customFormat="1" x14ac:dyDescent="0.25">
      <c r="G775" s="338"/>
      <c r="H775" s="338"/>
      <c r="I775" s="338"/>
    </row>
    <row r="776" spans="7:9" s="44" customFormat="1" x14ac:dyDescent="0.25">
      <c r="G776" s="338"/>
      <c r="H776" s="338"/>
      <c r="I776" s="338"/>
    </row>
    <row r="777" spans="7:9" s="44" customFormat="1" x14ac:dyDescent="0.25">
      <c r="G777" s="338"/>
      <c r="H777" s="338"/>
      <c r="I777" s="338"/>
    </row>
    <row r="778" spans="7:9" s="44" customFormat="1" x14ac:dyDescent="0.25">
      <c r="G778" s="338"/>
      <c r="H778" s="338"/>
      <c r="I778" s="338"/>
    </row>
    <row r="779" spans="7:9" s="44" customFormat="1" x14ac:dyDescent="0.25">
      <c r="G779" s="338"/>
      <c r="H779" s="338"/>
      <c r="I779" s="338"/>
    </row>
    <row r="780" spans="7:9" s="44" customFormat="1" x14ac:dyDescent="0.25">
      <c r="G780" s="338"/>
      <c r="H780" s="338"/>
      <c r="I780" s="338"/>
    </row>
    <row r="781" spans="7:9" s="44" customFormat="1" x14ac:dyDescent="0.25">
      <c r="G781" s="338"/>
      <c r="H781" s="338"/>
      <c r="I781" s="338"/>
    </row>
    <row r="782" spans="7:9" s="44" customFormat="1" x14ac:dyDescent="0.25">
      <c r="G782" s="338"/>
      <c r="H782" s="338"/>
      <c r="I782" s="338"/>
    </row>
    <row r="783" spans="7:9" s="44" customFormat="1" x14ac:dyDescent="0.25">
      <c r="G783" s="338"/>
      <c r="H783" s="338"/>
      <c r="I783" s="338"/>
    </row>
    <row r="784" spans="7:9" s="44" customFormat="1" x14ac:dyDescent="0.25">
      <c r="G784" s="338"/>
      <c r="H784" s="338"/>
      <c r="I784" s="338"/>
    </row>
    <row r="785" spans="7:9" s="44" customFormat="1" x14ac:dyDescent="0.25">
      <c r="G785" s="338"/>
      <c r="H785" s="338"/>
      <c r="I785" s="338"/>
    </row>
    <row r="786" spans="7:9" s="44" customFormat="1" x14ac:dyDescent="0.25">
      <c r="G786" s="338"/>
      <c r="H786" s="338"/>
      <c r="I786" s="338"/>
    </row>
    <row r="787" spans="7:9" s="44" customFormat="1" x14ac:dyDescent="0.25">
      <c r="G787" s="338"/>
      <c r="H787" s="338"/>
      <c r="I787" s="338"/>
    </row>
    <row r="788" spans="7:9" s="44" customFormat="1" x14ac:dyDescent="0.25">
      <c r="G788" s="338"/>
      <c r="H788" s="338"/>
      <c r="I788" s="338"/>
    </row>
    <row r="789" spans="7:9" s="44" customFormat="1" x14ac:dyDescent="0.25">
      <c r="G789" s="338"/>
      <c r="H789" s="338"/>
      <c r="I789" s="338"/>
    </row>
    <row r="790" spans="7:9" s="44" customFormat="1" x14ac:dyDescent="0.25">
      <c r="G790" s="338"/>
      <c r="H790" s="338"/>
      <c r="I790" s="338"/>
    </row>
    <row r="791" spans="7:9" s="44" customFormat="1" x14ac:dyDescent="0.25">
      <c r="G791" s="338"/>
      <c r="H791" s="338"/>
      <c r="I791" s="338"/>
    </row>
  </sheetData>
  <mergeCells count="438">
    <mergeCell ref="D590:D592"/>
    <mergeCell ref="C593:C595"/>
    <mergeCell ref="D593:D595"/>
    <mergeCell ref="C221:D223"/>
    <mergeCell ref="C239:C241"/>
    <mergeCell ref="C42:C44"/>
    <mergeCell ref="D42:D44"/>
    <mergeCell ref="C45:C47"/>
    <mergeCell ref="D45:D47"/>
    <mergeCell ref="D206:D208"/>
    <mergeCell ref="D85:D87"/>
    <mergeCell ref="C54:C56"/>
    <mergeCell ref="C60:C62"/>
    <mergeCell ref="C57:C59"/>
    <mergeCell ref="D94:D96"/>
    <mergeCell ref="C299:C301"/>
    <mergeCell ref="D299:D301"/>
    <mergeCell ref="D224:D226"/>
    <mergeCell ref="D230:D232"/>
    <mergeCell ref="V629:AA629"/>
    <mergeCell ref="C599:D601"/>
    <mergeCell ref="C587:C589"/>
    <mergeCell ref="A623:D626"/>
    <mergeCell ref="C611:C613"/>
    <mergeCell ref="A602:A607"/>
    <mergeCell ref="A575:A601"/>
    <mergeCell ref="A608:A622"/>
    <mergeCell ref="B575:B601"/>
    <mergeCell ref="B608:B622"/>
    <mergeCell ref="C617:C619"/>
    <mergeCell ref="C608:C610"/>
    <mergeCell ref="C605:D607"/>
    <mergeCell ref="D602:D604"/>
    <mergeCell ref="B602:B607"/>
    <mergeCell ref="C614:C616"/>
    <mergeCell ref="D608:D610"/>
    <mergeCell ref="D596:D598"/>
    <mergeCell ref="C596:C598"/>
    <mergeCell ref="C584:C586"/>
    <mergeCell ref="D575:D577"/>
    <mergeCell ref="D584:D586"/>
    <mergeCell ref="B536:B574"/>
    <mergeCell ref="D554:D556"/>
    <mergeCell ref="D581:D583"/>
    <mergeCell ref="C581:C583"/>
    <mergeCell ref="C590:C592"/>
    <mergeCell ref="A470:A481"/>
    <mergeCell ref="C476:C478"/>
    <mergeCell ref="D476:D478"/>
    <mergeCell ref="J629:R629"/>
    <mergeCell ref="D611:D613"/>
    <mergeCell ref="D617:D619"/>
    <mergeCell ref="D614:D616"/>
    <mergeCell ref="C521:C523"/>
    <mergeCell ref="C530:C532"/>
    <mergeCell ref="D524:D526"/>
    <mergeCell ref="D521:D523"/>
    <mergeCell ref="D530:D532"/>
    <mergeCell ref="C620:D622"/>
    <mergeCell ref="C575:C577"/>
    <mergeCell ref="D560:D562"/>
    <mergeCell ref="D548:D550"/>
    <mergeCell ref="C554:C556"/>
    <mergeCell ref="C602:C604"/>
    <mergeCell ref="D587:D589"/>
    <mergeCell ref="B470:B481"/>
    <mergeCell ref="C446:C448"/>
    <mergeCell ref="C443:C445"/>
    <mergeCell ref="C473:C475"/>
    <mergeCell ref="C470:C472"/>
    <mergeCell ref="C467:D469"/>
    <mergeCell ref="D446:D448"/>
    <mergeCell ref="C479:D481"/>
    <mergeCell ref="C449:C451"/>
    <mergeCell ref="C452:C454"/>
    <mergeCell ref="D452:D454"/>
    <mergeCell ref="C464:C466"/>
    <mergeCell ref="A272:A280"/>
    <mergeCell ref="B272:B280"/>
    <mergeCell ref="A281:A295"/>
    <mergeCell ref="B281:B295"/>
    <mergeCell ref="A203:A223"/>
    <mergeCell ref="B203:B223"/>
    <mergeCell ref="B257:B271"/>
    <mergeCell ref="A257:A271"/>
    <mergeCell ref="D536:D538"/>
    <mergeCell ref="B296:B307"/>
    <mergeCell ref="A296:A307"/>
    <mergeCell ref="A428:A442"/>
    <mergeCell ref="B428:B442"/>
    <mergeCell ref="A389:A427"/>
    <mergeCell ref="B389:B427"/>
    <mergeCell ref="A308:A328"/>
    <mergeCell ref="B308:B328"/>
    <mergeCell ref="A329:A370"/>
    <mergeCell ref="B329:B370"/>
    <mergeCell ref="A371:A388"/>
    <mergeCell ref="B371:B388"/>
    <mergeCell ref="A443:A469"/>
    <mergeCell ref="B443:B469"/>
    <mergeCell ref="C455:C457"/>
    <mergeCell ref="A158:A175"/>
    <mergeCell ref="B158:B175"/>
    <mergeCell ref="D185:D187"/>
    <mergeCell ref="D188:D190"/>
    <mergeCell ref="D203:D205"/>
    <mergeCell ref="A224:A256"/>
    <mergeCell ref="C236:C238"/>
    <mergeCell ref="C230:C232"/>
    <mergeCell ref="B224:B256"/>
    <mergeCell ref="C233:C235"/>
    <mergeCell ref="C206:C208"/>
    <mergeCell ref="C251:C253"/>
    <mergeCell ref="C224:C226"/>
    <mergeCell ref="A194:A202"/>
    <mergeCell ref="B194:B202"/>
    <mergeCell ref="A176:A193"/>
    <mergeCell ref="B176:B193"/>
    <mergeCell ref="D248:D250"/>
    <mergeCell ref="C248:C250"/>
    <mergeCell ref="D251:D253"/>
    <mergeCell ref="C218:C220"/>
    <mergeCell ref="C200:D202"/>
    <mergeCell ref="C215:C217"/>
    <mergeCell ref="D215:D217"/>
    <mergeCell ref="C518:C520"/>
    <mergeCell ref="C548:C550"/>
    <mergeCell ref="C524:C526"/>
    <mergeCell ref="D545:D547"/>
    <mergeCell ref="D551:D553"/>
    <mergeCell ref="C539:C541"/>
    <mergeCell ref="D539:D541"/>
    <mergeCell ref="C578:C580"/>
    <mergeCell ref="D542:D544"/>
    <mergeCell ref="D557:D559"/>
    <mergeCell ref="D563:D565"/>
    <mergeCell ref="D578:D580"/>
    <mergeCell ref="C572:D574"/>
    <mergeCell ref="D569:D571"/>
    <mergeCell ref="C536:C538"/>
    <mergeCell ref="C563:C565"/>
    <mergeCell ref="C542:C544"/>
    <mergeCell ref="C557:C559"/>
    <mergeCell ref="C560:C562"/>
    <mergeCell ref="C551:C553"/>
    <mergeCell ref="C545:C547"/>
    <mergeCell ref="C533:D535"/>
    <mergeCell ref="C566:C568"/>
    <mergeCell ref="D566:D568"/>
    <mergeCell ref="D88:D90"/>
    <mergeCell ref="D91:D93"/>
    <mergeCell ref="D33:D35"/>
    <mergeCell ref="D57:D59"/>
    <mergeCell ref="D48:D50"/>
    <mergeCell ref="D39:D41"/>
    <mergeCell ref="D36:D38"/>
    <mergeCell ref="D82:D84"/>
    <mergeCell ref="D60:D62"/>
    <mergeCell ref="D78:D81"/>
    <mergeCell ref="D100:D102"/>
    <mergeCell ref="D112:D114"/>
    <mergeCell ref="D133:D135"/>
    <mergeCell ref="D145:D147"/>
    <mergeCell ref="C103:C105"/>
    <mergeCell ref="C212:C214"/>
    <mergeCell ref="C209:C211"/>
    <mergeCell ref="D170:D172"/>
    <mergeCell ref="D109:D111"/>
    <mergeCell ref="D106:D108"/>
    <mergeCell ref="C148:C150"/>
    <mergeCell ref="C112:C114"/>
    <mergeCell ref="D115:D117"/>
    <mergeCell ref="C115:C117"/>
    <mergeCell ref="C179:C181"/>
    <mergeCell ref="D179:D181"/>
    <mergeCell ref="D182:D184"/>
    <mergeCell ref="D194:D196"/>
    <mergeCell ref="C203:C205"/>
    <mergeCell ref="C139:C141"/>
    <mergeCell ref="C170:C172"/>
    <mergeCell ref="D209:D211"/>
    <mergeCell ref="C158:C160"/>
    <mergeCell ref="C164:C166"/>
    <mergeCell ref="C118:C120"/>
    <mergeCell ref="D118:D120"/>
    <mergeCell ref="D121:D123"/>
    <mergeCell ref="C121:C123"/>
    <mergeCell ref="D130:D132"/>
    <mergeCell ref="C188:C190"/>
    <mergeCell ref="C197:C199"/>
    <mergeCell ref="D176:D178"/>
    <mergeCell ref="C182:C184"/>
    <mergeCell ref="C191:D193"/>
    <mergeCell ref="D197:D199"/>
    <mergeCell ref="C185:C187"/>
    <mergeCell ref="C194:C196"/>
    <mergeCell ref="C176:C178"/>
    <mergeCell ref="D245:D247"/>
    <mergeCell ref="C227:C229"/>
    <mergeCell ref="D239:D241"/>
    <mergeCell ref="C242:C244"/>
    <mergeCell ref="D491:D493"/>
    <mergeCell ref="C434:C436"/>
    <mergeCell ref="D236:D238"/>
    <mergeCell ref="D233:D235"/>
    <mergeCell ref="D422:D424"/>
    <mergeCell ref="D416:D418"/>
    <mergeCell ref="D374:D376"/>
    <mergeCell ref="D470:D472"/>
    <mergeCell ref="C353:C355"/>
    <mergeCell ref="D242:D244"/>
    <mergeCell ref="C344:C346"/>
    <mergeCell ref="C245:C247"/>
    <mergeCell ref="D227:D229"/>
    <mergeCell ref="C254:D256"/>
    <mergeCell ref="C338:C340"/>
    <mergeCell ref="C329:C331"/>
    <mergeCell ref="C323:C325"/>
    <mergeCell ref="C326:D328"/>
    <mergeCell ref="C332:C334"/>
    <mergeCell ref="D329:D331"/>
    <mergeCell ref="D515:D517"/>
    <mergeCell ref="D449:D451"/>
    <mergeCell ref="D455:D457"/>
    <mergeCell ref="D218:D220"/>
    <mergeCell ref="D518:D520"/>
    <mergeCell ref="D127:D129"/>
    <mergeCell ref="D434:D436"/>
    <mergeCell ref="D437:D439"/>
    <mergeCell ref="D443:D445"/>
    <mergeCell ref="D506:D508"/>
    <mergeCell ref="D148:D150"/>
    <mergeCell ref="D142:D144"/>
    <mergeCell ref="D139:D141"/>
    <mergeCell ref="D164:D166"/>
    <mergeCell ref="D212:D214"/>
    <mergeCell ref="C173:D175"/>
    <mergeCell ref="C167:C169"/>
    <mergeCell ref="C161:C163"/>
    <mergeCell ref="D167:D169"/>
    <mergeCell ref="D161:D163"/>
    <mergeCell ref="D158:D160"/>
    <mergeCell ref="C428:C430"/>
    <mergeCell ref="C431:C433"/>
    <mergeCell ref="D431:D433"/>
    <mergeCell ref="C515:C517"/>
    <mergeCell ref="C527:C529"/>
    <mergeCell ref="C437:C439"/>
    <mergeCell ref="C257:C260"/>
    <mergeCell ref="C398:C400"/>
    <mergeCell ref="C512:D514"/>
    <mergeCell ref="C506:C508"/>
    <mergeCell ref="D395:D397"/>
    <mergeCell ref="D392:D394"/>
    <mergeCell ref="C374:C376"/>
    <mergeCell ref="C371:C373"/>
    <mergeCell ref="C335:C337"/>
    <mergeCell ref="C401:C403"/>
    <mergeCell ref="C389:C391"/>
    <mergeCell ref="C359:C361"/>
    <mergeCell ref="D353:D355"/>
    <mergeCell ref="C350:C352"/>
    <mergeCell ref="C416:C418"/>
    <mergeCell ref="D410:D412"/>
    <mergeCell ref="C395:C397"/>
    <mergeCell ref="D419:D421"/>
    <mergeCell ref="C458:C460"/>
    <mergeCell ref="D458:D460"/>
    <mergeCell ref="C461:C463"/>
    <mergeCell ref="C509:C511"/>
    <mergeCell ref="D509:D511"/>
    <mergeCell ref="D527:D529"/>
    <mergeCell ref="A536:A574"/>
    <mergeCell ref="C569:C571"/>
    <mergeCell ref="D494:D496"/>
    <mergeCell ref="D497:D499"/>
    <mergeCell ref="D398:D400"/>
    <mergeCell ref="D407:D409"/>
    <mergeCell ref="D404:D406"/>
    <mergeCell ref="D482:D484"/>
    <mergeCell ref="C440:D442"/>
    <mergeCell ref="C491:C493"/>
    <mergeCell ref="A482:A514"/>
    <mergeCell ref="B482:B514"/>
    <mergeCell ref="C494:C496"/>
    <mergeCell ref="C485:C487"/>
    <mergeCell ref="C503:C505"/>
    <mergeCell ref="A515:A535"/>
    <mergeCell ref="B515:B535"/>
    <mergeCell ref="C488:C490"/>
    <mergeCell ref="D503:D505"/>
    <mergeCell ref="D473:D475"/>
    <mergeCell ref="D413:D415"/>
    <mergeCell ref="A78:A157"/>
    <mergeCell ref="D136:D138"/>
    <mergeCell ref="B78:B157"/>
    <mergeCell ref="C142:C144"/>
    <mergeCell ref="C109:C111"/>
    <mergeCell ref="C133:C135"/>
    <mergeCell ref="C136:C138"/>
    <mergeCell ref="C130:C132"/>
    <mergeCell ref="C124:C126"/>
    <mergeCell ref="D124:D126"/>
    <mergeCell ref="C145:C147"/>
    <mergeCell ref="C127:C129"/>
    <mergeCell ref="D103:D105"/>
    <mergeCell ref="C85:C87"/>
    <mergeCell ref="C94:C96"/>
    <mergeCell ref="D97:D99"/>
    <mergeCell ref="C88:C90"/>
    <mergeCell ref="C97:C99"/>
    <mergeCell ref="C91:C93"/>
    <mergeCell ref="C100:C102"/>
    <mergeCell ref="C151:C153"/>
    <mergeCell ref="D151:D153"/>
    <mergeCell ref="C154:D157"/>
    <mergeCell ref="C106:C108"/>
    <mergeCell ref="C82:C84"/>
    <mergeCell ref="C78:C81"/>
    <mergeCell ref="D63:D65"/>
    <mergeCell ref="D12:D14"/>
    <mergeCell ref="D66:D68"/>
    <mergeCell ref="D72:D74"/>
    <mergeCell ref="D15:D17"/>
    <mergeCell ref="C15:C17"/>
    <mergeCell ref="C18:C20"/>
    <mergeCell ref="C21:C23"/>
    <mergeCell ref="C30:C32"/>
    <mergeCell ref="C48:C50"/>
    <mergeCell ref="C24:C26"/>
    <mergeCell ref="D24:D26"/>
    <mergeCell ref="D27:D29"/>
    <mergeCell ref="D30:D32"/>
    <mergeCell ref="D54:D56"/>
    <mergeCell ref="A54:A77"/>
    <mergeCell ref="B54:B77"/>
    <mergeCell ref="C27:C29"/>
    <mergeCell ref="C33:C35"/>
    <mergeCell ref="C72:C74"/>
    <mergeCell ref="C69:C71"/>
    <mergeCell ref="C66:C68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C75:D77"/>
    <mergeCell ref="D6:D8"/>
    <mergeCell ref="D9:D11"/>
    <mergeCell ref="D3:D5"/>
    <mergeCell ref="D257:D260"/>
    <mergeCell ref="C261:C264"/>
    <mergeCell ref="D296:D298"/>
    <mergeCell ref="C308:C310"/>
    <mergeCell ref="C317:C319"/>
    <mergeCell ref="C314:C316"/>
    <mergeCell ref="C302:C304"/>
    <mergeCell ref="D314:D316"/>
    <mergeCell ref="C293:D295"/>
    <mergeCell ref="D290:D292"/>
    <mergeCell ref="D281:D283"/>
    <mergeCell ref="C290:C292"/>
    <mergeCell ref="D287:D289"/>
    <mergeCell ref="C281:C283"/>
    <mergeCell ref="C287:C289"/>
    <mergeCell ref="D261:D264"/>
    <mergeCell ref="D265:D267"/>
    <mergeCell ref="C268:D271"/>
    <mergeCell ref="C272:C274"/>
    <mergeCell ref="C284:C286"/>
    <mergeCell ref="D272:D274"/>
    <mergeCell ref="D275:D277"/>
    <mergeCell ref="C265:C267"/>
    <mergeCell ref="D284:D286"/>
    <mergeCell ref="C278:D280"/>
    <mergeCell ref="C275:C277"/>
    <mergeCell ref="D341:D343"/>
    <mergeCell ref="C404:C406"/>
    <mergeCell ref="D359:D361"/>
    <mergeCell ref="D371:D373"/>
    <mergeCell ref="D362:D364"/>
    <mergeCell ref="D356:D358"/>
    <mergeCell ref="C377:C379"/>
    <mergeCell ref="D377:D379"/>
    <mergeCell ref="D350:D352"/>
    <mergeCell ref="D308:D310"/>
    <mergeCell ref="C305:D307"/>
    <mergeCell ref="D323:D325"/>
    <mergeCell ref="D311:D313"/>
    <mergeCell ref="D344:D346"/>
    <mergeCell ref="C392:C394"/>
    <mergeCell ref="C347:C349"/>
    <mergeCell ref="D380:D382"/>
    <mergeCell ref="D389:D391"/>
    <mergeCell ref="C356:C358"/>
    <mergeCell ref="C296:C298"/>
    <mergeCell ref="C341:C343"/>
    <mergeCell ref="C362:C364"/>
    <mergeCell ref="D500:D502"/>
    <mergeCell ref="C419:C421"/>
    <mergeCell ref="C422:C424"/>
    <mergeCell ref="C383:C385"/>
    <mergeCell ref="D383:D385"/>
    <mergeCell ref="C500:C502"/>
    <mergeCell ref="C497:C499"/>
    <mergeCell ref="C407:C409"/>
    <mergeCell ref="C386:D388"/>
    <mergeCell ref="D485:D487"/>
    <mergeCell ref="C425:D427"/>
    <mergeCell ref="D428:D430"/>
    <mergeCell ref="D401:D403"/>
    <mergeCell ref="C482:C484"/>
    <mergeCell ref="C410:C412"/>
    <mergeCell ref="C413:C415"/>
    <mergeCell ref="C380:C382"/>
    <mergeCell ref="D461:D463"/>
    <mergeCell ref="D464:D466"/>
    <mergeCell ref="D488:D490"/>
    <mergeCell ref="D317:D319"/>
    <mergeCell ref="C320:C322"/>
    <mergeCell ref="C311:C313"/>
    <mergeCell ref="D347:D349"/>
    <mergeCell ref="D338:D340"/>
    <mergeCell ref="D302:D304"/>
    <mergeCell ref="D332:D334"/>
    <mergeCell ref="D335:D337"/>
    <mergeCell ref="C368:D370"/>
    <mergeCell ref="D320:D322"/>
    <mergeCell ref="C365:C367"/>
    <mergeCell ref="D365:D367"/>
  </mergeCells>
  <phoneticPr fontId="3" type="noConversion"/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&amp;CІнформація щодо кількісних та якісних неперсоніфікованих характеристик пацієнтів ЗПТ станом 01.02.2017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01.02.2017</vt:lpstr>
      <vt:lpstr>'01.02.2017'!Заголовки_для_печати</vt:lpstr>
      <vt:lpstr>'01.02.2017'!Область_печати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Doctor</cp:lastModifiedBy>
  <cp:lastPrinted>2017-02-21T15:16:17Z</cp:lastPrinted>
  <dcterms:created xsi:type="dcterms:W3CDTF">2011-02-02T15:00:27Z</dcterms:created>
  <dcterms:modified xsi:type="dcterms:W3CDTF">2017-02-24T12:12:38Z</dcterms:modified>
</cp:coreProperties>
</file>