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L30" i="1" l="1"/>
  <c r="H31" i="1" l="1"/>
  <c r="K3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5" i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" i="1"/>
  <c r="J5" i="1" s="1"/>
  <c r="B31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5" i="1"/>
  <c r="D29" i="1" l="1"/>
  <c r="D27" i="1"/>
  <c r="D25" i="1"/>
  <c r="D23" i="1"/>
  <c r="D21" i="1"/>
  <c r="D19" i="1"/>
  <c r="D17" i="1"/>
  <c r="D15" i="1"/>
  <c r="D13" i="1"/>
  <c r="D11" i="1"/>
  <c r="D9" i="1"/>
  <c r="D7" i="1"/>
  <c r="D5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30" i="1"/>
  <c r="K32" i="1" s="1"/>
  <c r="D6" i="1"/>
  <c r="D8" i="1"/>
  <c r="D10" i="1"/>
  <c r="D12" i="1"/>
  <c r="D14" i="1"/>
  <c r="D16" i="1"/>
  <c r="D18" i="1"/>
  <c r="D20" i="1"/>
  <c r="D22" i="1"/>
  <c r="D24" i="1"/>
  <c r="D26" i="1"/>
  <c r="D28" i="1"/>
  <c r="D31" i="1"/>
  <c r="L32" i="1"/>
  <c r="M32" i="1" s="1"/>
  <c r="I30" i="1"/>
  <c r="F30" i="1"/>
  <c r="F32" i="1" s="1"/>
  <c r="E30" i="1"/>
  <c r="C30" i="1"/>
  <c r="C32" i="1" s="1"/>
  <c r="B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5" i="1"/>
  <c r="H30" i="1"/>
  <c r="H32" i="1" s="1"/>
  <c r="E32" i="1" l="1"/>
  <c r="G32" i="1" s="1"/>
  <c r="M30" i="1"/>
  <c r="G30" i="1"/>
  <c r="J30" i="1"/>
  <c r="I32" i="1"/>
  <c r="J32" i="1" s="1"/>
  <c r="D30" i="1"/>
  <c r="B32" i="1"/>
  <c r="D32" i="1" l="1"/>
</calcChain>
</file>

<file path=xl/sharedStrings.xml><?xml version="1.0" encoding="utf-8"?>
<sst xmlns="http://schemas.openxmlformats.org/spreadsheetml/2006/main" count="45" uniqueCount="40">
  <si>
    <t>Регіон</t>
  </si>
  <si>
    <t>Враховані в звіт на паперових носіях (кількість випадків)</t>
  </si>
  <si>
    <t xml:space="preserve">Відсоток відповідності даних </t>
  </si>
  <si>
    <t xml:space="preserve">Враховані в звіт Реєстру (кількість випадків) </t>
  </si>
  <si>
    <t xml:space="preserve">Згідно з поданою оперативною інформацією </t>
  </si>
  <si>
    <t xml:space="preserve">Згідно з даними Реєстру </t>
  </si>
  <si>
    <t>Відсоток відповідності даних</t>
  </si>
  <si>
    <t xml:space="preserve">Вінницька </t>
  </si>
  <si>
    <t xml:space="preserve">Волинська 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</si>
  <si>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</si>
  <si>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</si>
  <si>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</si>
  <si>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</si>
  <si>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</si>
  <si>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</si>
  <si>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</si>
  <si>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</si>
  <si>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</si>
  <si>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</si>
  <si>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</si>
  <si>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</si>
  <si>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</si>
  <si>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</si>
  <si>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</si>
  <si>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</si>
  <si>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</si>
  <si>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</si>
  <si>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</si>
  <si>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</si>
  <si>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</si>
  <si>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</si>
  <si>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м. Київ </t>
  </si>
  <si>
    <t>Всього по цивільному сектору</t>
  </si>
  <si>
    <t>ДПтС України</t>
  </si>
  <si>
    <t>Всього по Україні</t>
  </si>
  <si>
    <t>"Звіт про загальну кількість випадків туберкульозу І, ІІ та ІІІ категорій хворих (за даними бактеріоскопії і/або культурального дослідження, таблиця 1000) ТБ 07» за 3 квартал 2015, сформований у Реестрі</t>
  </si>
  <si>
    <t>"Звіт про конверсію мокротиння у хворих на туберкульоз в кінці інтенсивної фази лікування ТБ 10 (квартальна)" за 3 квартал 2015, сформований у Реестрі</t>
  </si>
  <si>
    <t>«Звіт про результати лікування хворих на туберкульоз легень, які зареєстровані 12-15 місяців тому, ТБ 08 (квартальна)» за 4 квартал 2014 рік (таблиця 1000, нові випадки, позитивний мазок)</t>
  </si>
  <si>
    <t>Враховані в звіт  в Реєстрі (кількість випадків), 3 квартали 2015</t>
  </si>
  <si>
    <t xml:space="preserve">Кількість МРТБ- хворих, які лікуються за кошти ГФ станом на 01.02.2016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</si>
</sst>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2" fillId="7" borderId="1" xfId="0" applyNumberFormat="1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DS01/Downloads/_NEW%201%20&#1082;&#1074;.%202016%20&#1088;/&#1058;&#1041;%20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DS01/Downloads/&#1058;&#1041;%2010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DS01/Downloads/&#1058;&#1041;%2008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 1000"/>
      <sheetName val="Табл 2000 "/>
      <sheetName val="Табл 3000"/>
      <sheetName val="Табл 4000 "/>
      <sheetName val="Табл 5000"/>
    </sheetNames>
    <sheetDataSet>
      <sheetData sheetId="0">
        <row r="7">
          <cell r="C7">
            <v>81</v>
          </cell>
        </row>
        <row r="79">
          <cell r="Q79">
            <v>239</v>
          </cell>
        </row>
        <row r="80">
          <cell r="Q80">
            <v>189</v>
          </cell>
        </row>
        <row r="81">
          <cell r="Q81">
            <v>966</v>
          </cell>
        </row>
        <row r="82">
          <cell r="Q82">
            <v>399</v>
          </cell>
        </row>
        <row r="83">
          <cell r="Q83">
            <v>270</v>
          </cell>
        </row>
        <row r="84">
          <cell r="Q84">
            <v>271</v>
          </cell>
        </row>
        <row r="85">
          <cell r="Q85">
            <v>323</v>
          </cell>
        </row>
        <row r="86">
          <cell r="Q86">
            <v>277</v>
          </cell>
        </row>
        <row r="87">
          <cell r="Q87">
            <v>367</v>
          </cell>
        </row>
        <row r="88">
          <cell r="Q88">
            <v>237</v>
          </cell>
        </row>
        <row r="89">
          <cell r="Q89">
            <v>117</v>
          </cell>
        </row>
        <row r="90">
          <cell r="Q90">
            <v>459</v>
          </cell>
        </row>
        <row r="91">
          <cell r="Q91">
            <v>318</v>
          </cell>
        </row>
        <row r="92">
          <cell r="Q92">
            <v>758</v>
          </cell>
        </row>
        <row r="93">
          <cell r="Q93">
            <v>235</v>
          </cell>
        </row>
        <row r="94">
          <cell r="Q94">
            <v>204</v>
          </cell>
        </row>
        <row r="95">
          <cell r="Q95">
            <v>204</v>
          </cell>
        </row>
        <row r="96">
          <cell r="Q96">
            <v>129</v>
          </cell>
        </row>
        <row r="97">
          <cell r="Q97">
            <v>358</v>
          </cell>
        </row>
        <row r="98">
          <cell r="Q98">
            <v>276</v>
          </cell>
        </row>
        <row r="99">
          <cell r="Q99">
            <v>241</v>
          </cell>
        </row>
        <row r="100">
          <cell r="Q100">
            <v>221</v>
          </cell>
        </row>
        <row r="101">
          <cell r="Q101">
            <v>112</v>
          </cell>
        </row>
        <row r="102">
          <cell r="Q102">
            <v>234</v>
          </cell>
        </row>
        <row r="103">
          <cell r="Q103">
            <v>424</v>
          </cell>
        </row>
        <row r="104">
          <cell r="Q104">
            <v>331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1 н.в."/>
      <sheetName val="Табл.1 рецидиви"/>
      <sheetName val="Табл.1 інші випад. повт. лікув"/>
      <sheetName val="Табл.2 н.в."/>
      <sheetName val="Табл.2 рецидиви"/>
      <sheetName val="Табл.2 інші випадки повт.лікув"/>
      <sheetName val="Табл.2 всього"/>
    </sheetNames>
    <sheetDataSet>
      <sheetData sheetId="0">
        <row r="79">
          <cell r="J79">
            <v>58</v>
          </cell>
        </row>
        <row r="80">
          <cell r="J80">
            <v>57</v>
          </cell>
        </row>
        <row r="81">
          <cell r="J81">
            <v>217</v>
          </cell>
        </row>
        <row r="82">
          <cell r="J82">
            <v>128</v>
          </cell>
        </row>
        <row r="83">
          <cell r="J83">
            <v>101</v>
          </cell>
        </row>
        <row r="84">
          <cell r="J84">
            <v>85</v>
          </cell>
        </row>
        <row r="85">
          <cell r="J85">
            <v>92</v>
          </cell>
        </row>
        <row r="86">
          <cell r="J86">
            <v>73</v>
          </cell>
        </row>
        <row r="87">
          <cell r="J87">
            <v>103</v>
          </cell>
        </row>
        <row r="88">
          <cell r="J88">
            <v>88</v>
          </cell>
        </row>
        <row r="89">
          <cell r="J89">
            <v>38</v>
          </cell>
        </row>
        <row r="90">
          <cell r="J90">
            <v>112</v>
          </cell>
        </row>
        <row r="91">
          <cell r="J91">
            <v>50</v>
          </cell>
        </row>
        <row r="92">
          <cell r="J92">
            <v>206</v>
          </cell>
        </row>
        <row r="93">
          <cell r="J93">
            <v>61</v>
          </cell>
        </row>
        <row r="94">
          <cell r="J94">
            <v>60</v>
          </cell>
        </row>
        <row r="95">
          <cell r="J95">
            <v>67</v>
          </cell>
        </row>
        <row r="96">
          <cell r="J96">
            <v>35</v>
          </cell>
        </row>
        <row r="97">
          <cell r="J97">
            <v>130</v>
          </cell>
        </row>
        <row r="98">
          <cell r="J98">
            <v>87</v>
          </cell>
        </row>
        <row r="99">
          <cell r="J99">
            <v>51</v>
          </cell>
        </row>
        <row r="100">
          <cell r="J100">
            <v>63</v>
          </cell>
        </row>
        <row r="101">
          <cell r="J101">
            <v>35</v>
          </cell>
        </row>
        <row r="102">
          <cell r="J102">
            <v>75</v>
          </cell>
        </row>
        <row r="103">
          <cell r="J103">
            <v>139</v>
          </cell>
        </row>
        <row r="104">
          <cell r="J104">
            <v>41</v>
          </cell>
        </row>
      </sheetData>
      <sheetData sheetId="1">
        <row r="80">
          <cell r="J80">
            <v>25</v>
          </cell>
        </row>
        <row r="81">
          <cell r="J81">
            <v>21</v>
          </cell>
        </row>
        <row r="82">
          <cell r="J82">
            <v>50</v>
          </cell>
        </row>
        <row r="83">
          <cell r="J83">
            <v>35</v>
          </cell>
        </row>
        <row r="84">
          <cell r="J84">
            <v>26</v>
          </cell>
        </row>
        <row r="85">
          <cell r="J85">
            <v>15</v>
          </cell>
        </row>
        <row r="86">
          <cell r="J86">
            <v>28</v>
          </cell>
        </row>
        <row r="87">
          <cell r="J87">
            <v>17</v>
          </cell>
        </row>
        <row r="88">
          <cell r="J88">
            <v>29</v>
          </cell>
        </row>
        <row r="89">
          <cell r="J89">
            <v>31</v>
          </cell>
        </row>
        <row r="90">
          <cell r="J90">
            <v>11</v>
          </cell>
        </row>
        <row r="91">
          <cell r="J91">
            <v>48</v>
          </cell>
        </row>
        <row r="92">
          <cell r="J92">
            <v>14</v>
          </cell>
        </row>
        <row r="93">
          <cell r="J93">
            <v>50</v>
          </cell>
        </row>
        <row r="94">
          <cell r="J94">
            <v>29</v>
          </cell>
        </row>
        <row r="95">
          <cell r="J95">
            <v>19</v>
          </cell>
        </row>
        <row r="96">
          <cell r="J96">
            <v>32</v>
          </cell>
        </row>
        <row r="97">
          <cell r="J97">
            <v>12</v>
          </cell>
        </row>
        <row r="98">
          <cell r="J98">
            <v>23</v>
          </cell>
        </row>
        <row r="99">
          <cell r="J99">
            <v>26</v>
          </cell>
        </row>
        <row r="100">
          <cell r="J100">
            <v>18</v>
          </cell>
        </row>
        <row r="101">
          <cell r="J101">
            <v>21</v>
          </cell>
        </row>
        <row r="102">
          <cell r="J102">
            <v>17</v>
          </cell>
        </row>
        <row r="103">
          <cell r="J103">
            <v>19</v>
          </cell>
        </row>
        <row r="104">
          <cell r="J104">
            <v>20</v>
          </cell>
        </row>
        <row r="105">
          <cell r="J105">
            <v>35</v>
          </cell>
        </row>
      </sheetData>
      <sheetData sheetId="2">
        <row r="78">
          <cell r="J78">
            <v>17</v>
          </cell>
        </row>
        <row r="79">
          <cell r="J79">
            <v>9</v>
          </cell>
        </row>
        <row r="80">
          <cell r="J80">
            <v>116</v>
          </cell>
        </row>
        <row r="81">
          <cell r="J81">
            <v>53</v>
          </cell>
        </row>
        <row r="82">
          <cell r="J82">
            <v>21</v>
          </cell>
        </row>
        <row r="83">
          <cell r="J83">
            <v>46</v>
          </cell>
        </row>
        <row r="84">
          <cell r="J84">
            <v>41</v>
          </cell>
        </row>
        <row r="85">
          <cell r="J85">
            <v>17</v>
          </cell>
        </row>
        <row r="86">
          <cell r="J86">
            <v>27</v>
          </cell>
        </row>
        <row r="87">
          <cell r="J87">
            <v>27</v>
          </cell>
        </row>
        <row r="88">
          <cell r="J88">
            <v>11</v>
          </cell>
        </row>
        <row r="89">
          <cell r="J89">
            <v>35</v>
          </cell>
        </row>
        <row r="90">
          <cell r="J90">
            <v>44</v>
          </cell>
        </row>
        <row r="91">
          <cell r="J91">
            <v>51</v>
          </cell>
        </row>
        <row r="92">
          <cell r="J92">
            <v>20</v>
          </cell>
        </row>
        <row r="93">
          <cell r="J93">
            <v>11</v>
          </cell>
        </row>
        <row r="94">
          <cell r="J94">
            <v>33</v>
          </cell>
        </row>
        <row r="95">
          <cell r="J95">
            <v>2</v>
          </cell>
        </row>
        <row r="96">
          <cell r="J96">
            <v>39</v>
          </cell>
        </row>
        <row r="97">
          <cell r="J97">
            <v>22</v>
          </cell>
        </row>
        <row r="98">
          <cell r="J98">
            <v>14</v>
          </cell>
        </row>
        <row r="99">
          <cell r="J99">
            <v>19</v>
          </cell>
        </row>
        <row r="100">
          <cell r="J100">
            <v>9</v>
          </cell>
        </row>
        <row r="101">
          <cell r="J101">
            <v>11</v>
          </cell>
        </row>
        <row r="102">
          <cell r="J102">
            <v>40</v>
          </cell>
        </row>
        <row r="103">
          <cell r="J103">
            <v>10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 1 Нові випадки позитивний"/>
      <sheetName val="Табл 1 Нові випадки негативний"/>
      <sheetName val="Табл1 Рецидиви позитивний"/>
      <sheetName val="Табл 1 Рецидиви негативний"/>
      <sheetName val="Табл 1 Інші позитивний"/>
      <sheetName val="Табл 1 Інші негативний"/>
      <sheetName val="Табл 2 нові випадки позитивний "/>
      <sheetName val="Табл 2 нові випадки негативний"/>
      <sheetName val="Табл 2 рецидиви позитивний"/>
      <sheetName val="Табл 2 рецидиви негативний"/>
      <sheetName val="Табл 2 інші позитивний"/>
      <sheetName val="Табл 2 інші негативний"/>
      <sheetName val="Табл 3 нові випадки"/>
      <sheetName val="Табл 3 рецидиви"/>
      <sheetName val="Табл 3 інші"/>
    </sheetNames>
    <sheetDataSet>
      <sheetData sheetId="0">
        <row r="128">
          <cell r="M128">
            <v>74</v>
          </cell>
        </row>
        <row r="129">
          <cell r="M129">
            <v>62</v>
          </cell>
        </row>
        <row r="130">
          <cell r="M130">
            <v>204</v>
          </cell>
        </row>
        <row r="131">
          <cell r="M131">
            <v>119</v>
          </cell>
        </row>
        <row r="132">
          <cell r="M132">
            <v>91</v>
          </cell>
        </row>
        <row r="133">
          <cell r="M133">
            <v>88</v>
          </cell>
        </row>
        <row r="134">
          <cell r="M134">
            <v>136</v>
          </cell>
        </row>
        <row r="135">
          <cell r="M135">
            <v>58</v>
          </cell>
        </row>
        <row r="136">
          <cell r="M136">
            <v>108</v>
          </cell>
        </row>
        <row r="137">
          <cell r="M137">
            <v>104</v>
          </cell>
        </row>
        <row r="138">
          <cell r="M138">
            <v>14</v>
          </cell>
        </row>
        <row r="139">
          <cell r="M139">
            <v>105</v>
          </cell>
        </row>
        <row r="140">
          <cell r="M140">
            <v>92</v>
          </cell>
        </row>
        <row r="141">
          <cell r="M141">
            <v>235</v>
          </cell>
        </row>
        <row r="142">
          <cell r="M142">
            <v>72</v>
          </cell>
        </row>
        <row r="143">
          <cell r="M143">
            <v>68</v>
          </cell>
        </row>
        <row r="144">
          <cell r="M144">
            <v>40</v>
          </cell>
        </row>
        <row r="145">
          <cell r="M145">
            <v>38</v>
          </cell>
        </row>
        <row r="146">
          <cell r="M146">
            <v>99</v>
          </cell>
        </row>
        <row r="147">
          <cell r="M147">
            <v>82</v>
          </cell>
        </row>
        <row r="148">
          <cell r="M148">
            <v>59</v>
          </cell>
        </row>
        <row r="149">
          <cell r="M149">
            <v>75</v>
          </cell>
        </row>
        <row r="150">
          <cell r="M150">
            <v>61</v>
          </cell>
        </row>
        <row r="151">
          <cell r="M151">
            <v>68</v>
          </cell>
        </row>
        <row r="152">
          <cell r="M152">
            <v>139</v>
          </cell>
        </row>
        <row r="153">
          <cell r="M153">
            <v>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tabSelected="1" zoomScale="90" zoomScaleNormal="90" workbookViewId="0">
      <selection activeCell="S32" sqref="S32"/>
    </sheetView>
  </sheetViews>
  <sheetFormatPr defaultRowHeight="32.25" customHeight="1" x14ac:dyDescent="0.25"/>
  <cols>
    <col min="1" max="1" width="18.28515625" customWidth="1"/>
    <col min="2" max="2" width="13.42578125" style="1" customWidth="1"/>
    <col min="3" max="3" width="14.28515625" customWidth="1"/>
    <col min="4" max="4" width="15.42578125" customWidth="1"/>
    <col min="5" max="5" width="15.5703125" style="2" customWidth="1"/>
    <col min="6" max="6" width="8.7109375" customWidth="1"/>
    <col min="7" max="7" width="9.85546875" customWidth="1"/>
    <col min="8" max="8" width="16" customWidth="1"/>
    <col min="9" max="9" width="13.28515625" customWidth="1"/>
    <col min="10" max="10" width="11.5703125" customWidth="1"/>
    <col min="11" max="11" width="13.42578125" customWidth="1"/>
    <col min="12" max="12" width="16.140625" customWidth="1"/>
    <col min="15" max="15" width="9.140625" customWidth="1"/>
  </cols>
  <sheetData>
    <row r="2" spans="1:16" ht="60.75" customHeight="1" x14ac:dyDescent="0.25">
      <c r="A2" s="25" t="s">
        <v>0</v>
      </c>
      <c r="B2" s="27" t="s">
        <v>35</v>
      </c>
      <c r="C2" s="28"/>
      <c r="D2" s="28"/>
      <c r="E2" s="29" t="s">
        <v>39</v>
      </c>
      <c r="F2" s="30"/>
      <c r="G2" s="31"/>
      <c r="H2" s="48" t="s">
        <v>36</v>
      </c>
      <c r="I2" s="49"/>
      <c r="J2" s="49"/>
      <c r="K2" s="46" t="s">
        <v>37</v>
      </c>
      <c r="L2" s="47"/>
      <c r="M2" s="47"/>
    </row>
    <row r="3" spans="1:16" ht="4.5" customHeight="1" x14ac:dyDescent="0.25">
      <c r="A3" s="26"/>
      <c r="B3" s="38" t="s">
        <v>1</v>
      </c>
      <c r="C3" s="39" t="s">
        <v>38</v>
      </c>
      <c r="D3" s="40" t="s">
        <v>2</v>
      </c>
      <c r="E3" s="32"/>
      <c r="F3" s="33"/>
      <c r="G3" s="34"/>
      <c r="H3" s="50" t="s">
        <v>1</v>
      </c>
      <c r="I3" s="44" t="s">
        <v>3</v>
      </c>
      <c r="J3" s="36" t="s">
        <v>2</v>
      </c>
      <c r="K3" s="42" t="s">
        <v>1</v>
      </c>
      <c r="L3" s="44" t="s">
        <v>3</v>
      </c>
      <c r="M3" s="36" t="s">
        <v>2</v>
      </c>
      <c r="O3" s="35"/>
      <c r="P3" s="35"/>
    </row>
    <row r="4" spans="1:16" ht="57.75" customHeight="1" x14ac:dyDescent="0.25">
      <c r="A4" s="26"/>
      <c r="B4" s="38"/>
      <c r="C4" s="39"/>
      <c r="D4" s="41"/>
      <c r="E4" s="3" t="s">
        <v>4</v>
      </c>
      <c r="F4" s="18" t="s">
        <v>5</v>
      </c>
      <c r="G4" s="4" t="s">
        <v>6</v>
      </c>
      <c r="H4" s="51"/>
      <c r="I4" s="45"/>
      <c r="J4" s="37"/>
      <c r="K4" s="43"/>
      <c r="L4" s="45"/>
      <c r="M4" s="37"/>
    </row>
    <row r="5" spans="1:16" ht="32.25" customHeight="1" x14ac:dyDescent="0.25">
      <c r="A5" s="5" t="s">
        <v>7</v>
      </c>
      <c r="B5" s="9">
        <f>'[1]Табл 1000'!Q79</f>
        <v>239</v>
      </c>
      <c r="C5" s="7">
        <v>240</v>
      </c>
      <c r="D5" s="22">
        <f>C5*100/B5</f>
        <v>100.418410041841</v>
      </c>
      <c r="E5" s="8">
        <v>168</v>
      </c>
      <c r="F5" s="6">
        <v>150</v>
      </c>
      <c r="G5" s="22">
        <f>F5*100/E5</f>
        <v>89.285714285714292</v>
      </c>
      <c r="H5" s="12">
        <f>'[2]Табл.1 н.в.'!J79+'[2]Табл.1 рецидиви'!J80+'[2]Табл.1 інші випад. повт. лікув'!J78</f>
        <v>100</v>
      </c>
      <c r="I5" s="6">
        <v>90</v>
      </c>
      <c r="J5" s="22">
        <f>I5*100/H5</f>
        <v>90</v>
      </c>
      <c r="K5" s="13">
        <f>'[3]Табл 1 Нові випадки позитивний'!M128</f>
        <v>74</v>
      </c>
      <c r="L5" s="6">
        <v>73</v>
      </c>
      <c r="M5" s="22">
        <f>L5*100/K5</f>
        <v>98.648648648648646</v>
      </c>
      <c r="N5" s="19"/>
      <c r="O5" s="20"/>
      <c r="P5" s="21"/>
    </row>
    <row r="6" spans="1:16" ht="32.25" customHeight="1" x14ac:dyDescent="0.25">
      <c r="A6" s="5" t="s">
        <v>8</v>
      </c>
      <c r="B6" s="9">
        <f>'[1]Табл 1000'!Q80</f>
        <v>189</v>
      </c>
      <c r="C6" s="11">
        <v>190</v>
      </c>
      <c r="D6" s="22">
        <f t="shared" ref="D6:D32" si="0">C6*100/B6</f>
        <v>100.52910052910053</v>
      </c>
      <c r="E6" s="8">
        <v>79</v>
      </c>
      <c r="F6" s="6">
        <v>86</v>
      </c>
      <c r="G6" s="22">
        <f t="shared" ref="G6:G32" si="1">F6*100/E6</f>
        <v>108.86075949367088</v>
      </c>
      <c r="H6" s="12">
        <f>'[2]Табл.1 н.в.'!J80+'[2]Табл.1 рецидиви'!J81+'[2]Табл.1 інші випад. повт. лікув'!J79</f>
        <v>87</v>
      </c>
      <c r="I6" s="10">
        <v>88</v>
      </c>
      <c r="J6" s="22">
        <f t="shared" ref="J6:J32" si="2">I6*100/H6</f>
        <v>101.14942528735632</v>
      </c>
      <c r="K6" s="13">
        <f>'[3]Табл 1 Нові випадки позитивний'!M129</f>
        <v>62</v>
      </c>
      <c r="L6" s="10">
        <v>62</v>
      </c>
      <c r="M6" s="22">
        <f t="shared" ref="M6:M32" si="3">L6*100/K6</f>
        <v>100</v>
      </c>
      <c r="N6" s="19"/>
      <c r="O6" s="20"/>
      <c r="P6" s="21"/>
    </row>
    <row r="7" spans="1:16" ht="32.25" customHeight="1" x14ac:dyDescent="0.25">
      <c r="A7" s="5" t="s">
        <v>9</v>
      </c>
      <c r="B7" s="9">
        <f>'[1]Табл 1000'!Q81</f>
        <v>966</v>
      </c>
      <c r="C7" s="7">
        <v>965</v>
      </c>
      <c r="D7" s="22">
        <f t="shared" si="0"/>
        <v>99.896480331262936</v>
      </c>
      <c r="E7" s="8">
        <v>881</v>
      </c>
      <c r="F7" s="6">
        <v>852</v>
      </c>
      <c r="G7" s="22">
        <f t="shared" si="1"/>
        <v>96.708286038592504</v>
      </c>
      <c r="H7" s="12">
        <f>'[2]Табл.1 н.в.'!J81+'[2]Табл.1 рецидиви'!J82+'[2]Табл.1 інші випад. повт. лікув'!J80</f>
        <v>383</v>
      </c>
      <c r="I7" s="6">
        <v>387</v>
      </c>
      <c r="J7" s="22">
        <f t="shared" si="2"/>
        <v>101.0443864229765</v>
      </c>
      <c r="K7" s="13">
        <f>'[3]Табл 1 Нові випадки позитивний'!M130</f>
        <v>204</v>
      </c>
      <c r="L7" s="6">
        <v>205</v>
      </c>
      <c r="M7" s="22">
        <f t="shared" si="3"/>
        <v>100.49019607843137</v>
      </c>
      <c r="N7" s="19"/>
      <c r="O7" s="20"/>
      <c r="P7" s="21"/>
    </row>
    <row r="8" spans="1:16" ht="32.25" customHeight="1" x14ac:dyDescent="0.25">
      <c r="A8" s="5" t="s">
        <v>10</v>
      </c>
      <c r="B8" s="9">
        <f>'[1]Табл 1000'!Q82</f>
        <v>399</v>
      </c>
      <c r="C8" s="7">
        <v>401</v>
      </c>
      <c r="D8" s="22">
        <f t="shared" si="0"/>
        <v>100.50125313283208</v>
      </c>
      <c r="E8" s="8">
        <v>388</v>
      </c>
      <c r="F8" s="6">
        <v>378</v>
      </c>
      <c r="G8" s="22">
        <f t="shared" si="1"/>
        <v>97.422680412371136</v>
      </c>
      <c r="H8" s="12">
        <f>'[2]Табл.1 н.в.'!J82+'[2]Табл.1 рецидиви'!J83+'[2]Табл.1 інші випад. повт. лікув'!J81</f>
        <v>216</v>
      </c>
      <c r="I8" s="6">
        <v>218</v>
      </c>
      <c r="J8" s="22">
        <f t="shared" si="2"/>
        <v>100.92592592592592</v>
      </c>
      <c r="K8" s="13">
        <f>'[3]Табл 1 Нові випадки позитивний'!M131</f>
        <v>119</v>
      </c>
      <c r="L8" s="6">
        <v>123</v>
      </c>
      <c r="M8" s="22">
        <f t="shared" si="3"/>
        <v>103.36134453781513</v>
      </c>
      <c r="N8" s="19"/>
      <c r="O8" s="20"/>
      <c r="P8" s="21"/>
    </row>
    <row r="9" spans="1:16" ht="32.25" customHeight="1" x14ac:dyDescent="0.25">
      <c r="A9" s="5" t="s">
        <v>11</v>
      </c>
      <c r="B9" s="9">
        <f>'[1]Табл 1000'!Q83</f>
        <v>270</v>
      </c>
      <c r="C9" s="7">
        <v>270</v>
      </c>
      <c r="D9" s="22">
        <f t="shared" si="0"/>
        <v>100</v>
      </c>
      <c r="E9" s="8">
        <v>151</v>
      </c>
      <c r="F9" s="6">
        <v>143</v>
      </c>
      <c r="G9" s="22">
        <f t="shared" si="1"/>
        <v>94.701986754966882</v>
      </c>
      <c r="H9" s="12">
        <f>'[2]Табл.1 н.в.'!J83+'[2]Табл.1 рецидиви'!J84+'[2]Табл.1 інші випад. повт. лікув'!J82</f>
        <v>148</v>
      </c>
      <c r="I9" s="6">
        <v>148</v>
      </c>
      <c r="J9" s="22">
        <f t="shared" si="2"/>
        <v>100</v>
      </c>
      <c r="K9" s="13">
        <f>'[3]Табл 1 Нові випадки позитивний'!M132</f>
        <v>91</v>
      </c>
      <c r="L9" s="6">
        <v>91</v>
      </c>
      <c r="M9" s="22">
        <f t="shared" si="3"/>
        <v>100</v>
      </c>
      <c r="N9" s="19"/>
      <c r="O9" s="20"/>
      <c r="P9" s="21"/>
    </row>
    <row r="10" spans="1:16" ht="32.25" customHeight="1" x14ac:dyDescent="0.25">
      <c r="A10" s="5" t="s">
        <v>12</v>
      </c>
      <c r="B10" s="9">
        <f>'[1]Табл 1000'!Q84</f>
        <v>271</v>
      </c>
      <c r="C10" s="7">
        <v>271</v>
      </c>
      <c r="D10" s="22">
        <f t="shared" si="0"/>
        <v>100</v>
      </c>
      <c r="E10" s="8">
        <v>189</v>
      </c>
      <c r="F10" s="6">
        <v>204</v>
      </c>
      <c r="G10" s="22">
        <f t="shared" si="1"/>
        <v>107.93650793650794</v>
      </c>
      <c r="H10" s="12">
        <f>'[2]Табл.1 н.в.'!J84+'[2]Табл.1 рецидиви'!J85+'[2]Табл.1 інші випад. повт. лікув'!J83</f>
        <v>146</v>
      </c>
      <c r="I10" s="6">
        <v>146</v>
      </c>
      <c r="J10" s="22">
        <f t="shared" si="2"/>
        <v>100</v>
      </c>
      <c r="K10" s="13">
        <f>'[3]Табл 1 Нові випадки позитивний'!M133</f>
        <v>88</v>
      </c>
      <c r="L10" s="6">
        <v>88</v>
      </c>
      <c r="M10" s="22">
        <f t="shared" si="3"/>
        <v>100</v>
      </c>
      <c r="N10" s="19"/>
      <c r="O10" s="20"/>
      <c r="P10" s="21"/>
    </row>
    <row r="11" spans="1:16" ht="32.25" customHeight="1" x14ac:dyDescent="0.25">
      <c r="A11" s="5" t="s">
        <v>13</v>
      </c>
      <c r="B11" s="9">
        <f>'[1]Табл 1000'!Q85</f>
        <v>323</v>
      </c>
      <c r="C11" s="7">
        <v>323</v>
      </c>
      <c r="D11" s="22">
        <f t="shared" si="0"/>
        <v>100</v>
      </c>
      <c r="E11" s="8">
        <v>296</v>
      </c>
      <c r="F11" s="6">
        <v>292</v>
      </c>
      <c r="G11" s="22">
        <f t="shared" si="1"/>
        <v>98.648648648648646</v>
      </c>
      <c r="H11" s="12">
        <f>'[2]Табл.1 н.в.'!J85+'[2]Табл.1 рецидиви'!J86+'[2]Табл.1 інші випад. повт. лікув'!J84</f>
        <v>161</v>
      </c>
      <c r="I11" s="6">
        <v>162</v>
      </c>
      <c r="J11" s="22">
        <f t="shared" si="2"/>
        <v>100.62111801242236</v>
      </c>
      <c r="K11" s="13">
        <f>'[3]Табл 1 Нові випадки позитивний'!M134</f>
        <v>136</v>
      </c>
      <c r="L11" s="6">
        <v>136</v>
      </c>
      <c r="M11" s="22">
        <f t="shared" si="3"/>
        <v>100</v>
      </c>
      <c r="N11" s="19"/>
      <c r="O11" s="20"/>
      <c r="P11" s="21"/>
    </row>
    <row r="12" spans="1:16" ht="32.25" customHeight="1" x14ac:dyDescent="0.25">
      <c r="A12" s="5" t="s">
        <v>14</v>
      </c>
      <c r="B12" s="9">
        <f>'[1]Табл 1000'!Q86</f>
        <v>277</v>
      </c>
      <c r="C12" s="7">
        <v>276</v>
      </c>
      <c r="D12" s="22">
        <f t="shared" si="0"/>
        <v>99.638989169675085</v>
      </c>
      <c r="E12" s="8">
        <v>70</v>
      </c>
      <c r="F12" s="6">
        <v>71</v>
      </c>
      <c r="G12" s="22">
        <f t="shared" si="1"/>
        <v>101.42857142857143</v>
      </c>
      <c r="H12" s="12">
        <f>'[2]Табл.1 н.в.'!J86+'[2]Табл.1 рецидиви'!J87+'[2]Табл.1 інші випад. повт. лікув'!J85</f>
        <v>107</v>
      </c>
      <c r="I12" s="6">
        <v>107</v>
      </c>
      <c r="J12" s="22">
        <f t="shared" si="2"/>
        <v>100</v>
      </c>
      <c r="K12" s="13">
        <f>'[3]Табл 1 Нові випадки позитивний'!M135</f>
        <v>58</v>
      </c>
      <c r="L12" s="6">
        <v>58</v>
      </c>
      <c r="M12" s="22">
        <f t="shared" si="3"/>
        <v>100</v>
      </c>
      <c r="N12" s="19"/>
      <c r="O12" s="20"/>
      <c r="P12" s="21"/>
    </row>
    <row r="13" spans="1:16" ht="32.25" customHeight="1" x14ac:dyDescent="0.25">
      <c r="A13" s="5" t="s">
        <v>15</v>
      </c>
      <c r="B13" s="9">
        <f>'[1]Табл 1000'!Q87</f>
        <v>367</v>
      </c>
      <c r="C13" s="7">
        <v>367</v>
      </c>
      <c r="D13" s="22">
        <f t="shared" si="0"/>
        <v>100</v>
      </c>
      <c r="E13" s="8">
        <v>222</v>
      </c>
      <c r="F13" s="6">
        <v>218</v>
      </c>
      <c r="G13" s="22">
        <f t="shared" si="1"/>
        <v>98.198198198198199</v>
      </c>
      <c r="H13" s="12">
        <f>'[2]Табл.1 н.в.'!J87+'[2]Табл.1 рецидиви'!J88+'[2]Табл.1 інші випад. повт. лікув'!J86</f>
        <v>159</v>
      </c>
      <c r="I13" s="6">
        <v>159</v>
      </c>
      <c r="J13" s="22">
        <f t="shared" si="2"/>
        <v>100</v>
      </c>
      <c r="K13" s="13">
        <f>'[3]Табл 1 Нові випадки позитивний'!M136</f>
        <v>108</v>
      </c>
      <c r="L13" s="6">
        <v>109</v>
      </c>
      <c r="M13" s="22">
        <f t="shared" si="3"/>
        <v>100.92592592592592</v>
      </c>
      <c r="N13" s="19"/>
      <c r="O13" s="20"/>
      <c r="P13" s="21"/>
    </row>
    <row r="14" spans="1:16" ht="32.25" customHeight="1" x14ac:dyDescent="0.25">
      <c r="A14" s="5" t="s">
        <v>16</v>
      </c>
      <c r="B14" s="9">
        <f>'[1]Табл 1000'!Q88</f>
        <v>237</v>
      </c>
      <c r="C14" s="7">
        <v>237</v>
      </c>
      <c r="D14" s="22">
        <f t="shared" si="0"/>
        <v>100</v>
      </c>
      <c r="E14" s="8">
        <v>173</v>
      </c>
      <c r="F14" s="6">
        <v>170</v>
      </c>
      <c r="G14" s="22">
        <f t="shared" si="1"/>
        <v>98.265895953757223</v>
      </c>
      <c r="H14" s="12">
        <f>'[2]Табл.1 н.в.'!J88+'[2]Табл.1 рецидиви'!J89+'[2]Табл.1 інші випад. повт. лікув'!J87</f>
        <v>146</v>
      </c>
      <c r="I14" s="6">
        <v>146</v>
      </c>
      <c r="J14" s="22">
        <f t="shared" si="2"/>
        <v>100</v>
      </c>
      <c r="K14" s="13">
        <f>'[3]Табл 1 Нові випадки позитивний'!M137</f>
        <v>104</v>
      </c>
      <c r="L14" s="6">
        <v>102</v>
      </c>
      <c r="M14" s="22">
        <f t="shared" si="3"/>
        <v>98.07692307692308</v>
      </c>
      <c r="N14" s="19"/>
      <c r="O14" s="20"/>
      <c r="P14" s="21"/>
    </row>
    <row r="15" spans="1:16" ht="32.25" customHeight="1" x14ac:dyDescent="0.25">
      <c r="A15" s="5" t="s">
        <v>17</v>
      </c>
      <c r="B15" s="9">
        <f>'[1]Табл 1000'!Q89</f>
        <v>117</v>
      </c>
      <c r="C15" s="7">
        <v>107</v>
      </c>
      <c r="D15" s="22">
        <f t="shared" si="0"/>
        <v>91.452991452991455</v>
      </c>
      <c r="E15" s="8">
        <v>67</v>
      </c>
      <c r="F15" s="6">
        <v>60</v>
      </c>
      <c r="G15" s="22">
        <f t="shared" si="1"/>
        <v>89.552238805970148</v>
      </c>
      <c r="H15" s="12">
        <f>'[2]Табл.1 н.в.'!J89+'[2]Табл.1 рецидиви'!J90+'[2]Табл.1 інші випад. повт. лікув'!J88</f>
        <v>60</v>
      </c>
      <c r="I15" s="6">
        <v>50</v>
      </c>
      <c r="J15" s="22">
        <f t="shared" si="2"/>
        <v>83.333333333333329</v>
      </c>
      <c r="K15" s="13">
        <f>'[3]Табл 1 Нові випадки позитивний'!M138</f>
        <v>14</v>
      </c>
      <c r="L15" s="6">
        <v>15</v>
      </c>
      <c r="M15" s="22">
        <f t="shared" si="3"/>
        <v>107.14285714285714</v>
      </c>
      <c r="N15" s="19"/>
      <c r="O15" s="20"/>
      <c r="P15" s="21"/>
    </row>
    <row r="16" spans="1:16" ht="32.25" customHeight="1" x14ac:dyDescent="0.25">
      <c r="A16" s="5" t="s">
        <v>18</v>
      </c>
      <c r="B16" s="9">
        <f>'[1]Табл 1000'!Q90</f>
        <v>459</v>
      </c>
      <c r="C16" s="7">
        <v>458</v>
      </c>
      <c r="D16" s="22">
        <f t="shared" si="0"/>
        <v>99.782135076252729</v>
      </c>
      <c r="E16" s="8">
        <v>146</v>
      </c>
      <c r="F16" s="6">
        <v>148</v>
      </c>
      <c r="G16" s="22">
        <f t="shared" si="1"/>
        <v>101.36986301369863</v>
      </c>
      <c r="H16" s="12">
        <f>'[2]Табл.1 н.в.'!J90+'[2]Табл.1 рецидиви'!J91+'[2]Табл.1 інші випад. повт. лікув'!J89</f>
        <v>195</v>
      </c>
      <c r="I16" s="6">
        <v>194</v>
      </c>
      <c r="J16" s="22">
        <f t="shared" si="2"/>
        <v>99.487179487179489</v>
      </c>
      <c r="K16" s="13">
        <f>'[3]Табл 1 Нові випадки позитивний'!M139</f>
        <v>105</v>
      </c>
      <c r="L16" s="6">
        <v>105</v>
      </c>
      <c r="M16" s="22">
        <f t="shared" si="3"/>
        <v>100</v>
      </c>
      <c r="N16" s="19"/>
      <c r="O16" s="20"/>
      <c r="P16" s="21"/>
    </row>
    <row r="17" spans="1:16" ht="32.25" customHeight="1" x14ac:dyDescent="0.25">
      <c r="A17" s="5" t="s">
        <v>19</v>
      </c>
      <c r="B17" s="9">
        <f>'[1]Табл 1000'!Q91</f>
        <v>318</v>
      </c>
      <c r="C17" s="7">
        <v>319</v>
      </c>
      <c r="D17" s="22">
        <f t="shared" si="0"/>
        <v>100.31446540880503</v>
      </c>
      <c r="E17" s="8">
        <v>230</v>
      </c>
      <c r="F17" s="6">
        <v>223</v>
      </c>
      <c r="G17" s="22">
        <f t="shared" si="1"/>
        <v>96.956521739130437</v>
      </c>
      <c r="H17" s="12">
        <f>'[2]Табл.1 н.в.'!J91+'[2]Табл.1 рецидиви'!J92+'[2]Табл.1 інші випад. повт. лікув'!J90</f>
        <v>108</v>
      </c>
      <c r="I17" s="6">
        <v>108</v>
      </c>
      <c r="J17" s="22">
        <f t="shared" si="2"/>
        <v>100</v>
      </c>
      <c r="K17" s="13">
        <f>'[3]Табл 1 Нові випадки позитивний'!M140</f>
        <v>92</v>
      </c>
      <c r="L17" s="6">
        <v>92</v>
      </c>
      <c r="M17" s="22">
        <f t="shared" si="3"/>
        <v>100</v>
      </c>
      <c r="N17" s="19"/>
      <c r="O17" s="20"/>
      <c r="P17" s="21"/>
    </row>
    <row r="18" spans="1:16" ht="32.25" customHeight="1" x14ac:dyDescent="0.25">
      <c r="A18" s="5" t="s">
        <v>20</v>
      </c>
      <c r="B18" s="9">
        <f>'[1]Табл 1000'!Q92</f>
        <v>758</v>
      </c>
      <c r="C18" s="7">
        <v>758</v>
      </c>
      <c r="D18" s="22">
        <f t="shared" si="0"/>
        <v>100</v>
      </c>
      <c r="E18" s="8">
        <v>606</v>
      </c>
      <c r="F18" s="6">
        <v>589</v>
      </c>
      <c r="G18" s="22">
        <f t="shared" si="1"/>
        <v>97.194719471947195</v>
      </c>
      <c r="H18" s="12">
        <f>'[2]Табл.1 н.в.'!J92+'[2]Табл.1 рецидиви'!J93+'[2]Табл.1 інші випад. повт. лікув'!J91</f>
        <v>307</v>
      </c>
      <c r="I18" s="6">
        <v>308</v>
      </c>
      <c r="J18" s="22">
        <f t="shared" si="2"/>
        <v>100.3257328990228</v>
      </c>
      <c r="K18" s="13">
        <f>'[3]Табл 1 Нові випадки позитивний'!M141</f>
        <v>235</v>
      </c>
      <c r="L18" s="6">
        <v>233</v>
      </c>
      <c r="M18" s="22">
        <f t="shared" si="3"/>
        <v>99.148936170212764</v>
      </c>
      <c r="N18" s="19"/>
      <c r="O18" s="20"/>
      <c r="P18" s="21"/>
    </row>
    <row r="19" spans="1:16" ht="32.25" customHeight="1" x14ac:dyDescent="0.25">
      <c r="A19" s="5" t="s">
        <v>21</v>
      </c>
      <c r="B19" s="9">
        <f>'[1]Табл 1000'!Q93</f>
        <v>235</v>
      </c>
      <c r="C19" s="7">
        <v>236</v>
      </c>
      <c r="D19" s="22">
        <f t="shared" si="0"/>
        <v>100.42553191489361</v>
      </c>
      <c r="E19" s="8">
        <v>185</v>
      </c>
      <c r="F19" s="6">
        <v>203</v>
      </c>
      <c r="G19" s="22">
        <f t="shared" si="1"/>
        <v>109.72972972972973</v>
      </c>
      <c r="H19" s="12">
        <f>'[2]Табл.1 н.в.'!J93+'[2]Табл.1 рецидиви'!J94+'[2]Табл.1 інші випад. повт. лікув'!J92</f>
        <v>110</v>
      </c>
      <c r="I19" s="6">
        <v>110</v>
      </c>
      <c r="J19" s="22">
        <f t="shared" si="2"/>
        <v>100</v>
      </c>
      <c r="K19" s="13">
        <f>'[3]Табл 1 Нові випадки позитивний'!M142</f>
        <v>72</v>
      </c>
      <c r="L19" s="6">
        <v>70</v>
      </c>
      <c r="M19" s="22">
        <f t="shared" si="3"/>
        <v>97.222222222222229</v>
      </c>
      <c r="N19" s="19"/>
      <c r="O19" s="20"/>
      <c r="P19" s="21"/>
    </row>
    <row r="20" spans="1:16" ht="32.25" customHeight="1" x14ac:dyDescent="0.25">
      <c r="A20" s="5" t="s">
        <v>22</v>
      </c>
      <c r="B20" s="9">
        <f>'[1]Табл 1000'!Q94</f>
        <v>204</v>
      </c>
      <c r="C20" s="7">
        <v>204</v>
      </c>
      <c r="D20" s="22">
        <f t="shared" si="0"/>
        <v>100</v>
      </c>
      <c r="E20" s="8">
        <v>99</v>
      </c>
      <c r="F20" s="6">
        <v>100</v>
      </c>
      <c r="G20" s="22">
        <f t="shared" si="1"/>
        <v>101.01010101010101</v>
      </c>
      <c r="H20" s="12">
        <f>'[2]Табл.1 н.в.'!J94+'[2]Табл.1 рецидиви'!J95+'[2]Табл.1 інші випад. повт. лікув'!J93</f>
        <v>90</v>
      </c>
      <c r="I20" s="6">
        <v>90</v>
      </c>
      <c r="J20" s="22">
        <f t="shared" si="2"/>
        <v>100</v>
      </c>
      <c r="K20" s="13">
        <f>'[3]Табл 1 Нові випадки позитивний'!M143</f>
        <v>68</v>
      </c>
      <c r="L20" s="6">
        <v>67</v>
      </c>
      <c r="M20" s="22">
        <f t="shared" si="3"/>
        <v>98.529411764705884</v>
      </c>
      <c r="N20" s="19"/>
      <c r="O20" s="20"/>
      <c r="P20" s="21"/>
    </row>
    <row r="21" spans="1:16" ht="32.25" customHeight="1" x14ac:dyDescent="0.25">
      <c r="A21" s="5" t="s">
        <v>23</v>
      </c>
      <c r="B21" s="9">
        <f>'[1]Табл 1000'!Q95</f>
        <v>204</v>
      </c>
      <c r="C21" s="7">
        <v>206</v>
      </c>
      <c r="D21" s="22">
        <f t="shared" si="0"/>
        <v>100.98039215686275</v>
      </c>
      <c r="E21" s="8">
        <v>126</v>
      </c>
      <c r="F21" s="6">
        <v>124</v>
      </c>
      <c r="G21" s="22">
        <f t="shared" si="1"/>
        <v>98.412698412698418</v>
      </c>
      <c r="H21" s="12">
        <f>'[2]Табл.1 н.в.'!J95+'[2]Табл.1 рецидиви'!J96+'[2]Табл.1 інші випад. повт. лікув'!J94</f>
        <v>132</v>
      </c>
      <c r="I21" s="6">
        <v>131</v>
      </c>
      <c r="J21" s="22">
        <f t="shared" si="2"/>
        <v>99.242424242424249</v>
      </c>
      <c r="K21" s="13">
        <f>'[3]Табл 1 Нові випадки позитивний'!M144</f>
        <v>40</v>
      </c>
      <c r="L21" s="6">
        <v>40</v>
      </c>
      <c r="M21" s="22">
        <f t="shared" si="3"/>
        <v>100</v>
      </c>
      <c r="N21" s="19"/>
      <c r="O21" s="20"/>
      <c r="P21" s="21"/>
    </row>
    <row r="22" spans="1:16" ht="32.25" customHeight="1" x14ac:dyDescent="0.25">
      <c r="A22" s="5" t="s">
        <v>24</v>
      </c>
      <c r="B22" s="9">
        <f>'[1]Табл 1000'!Q96</f>
        <v>129</v>
      </c>
      <c r="C22" s="7">
        <v>129</v>
      </c>
      <c r="D22" s="22">
        <f t="shared" si="0"/>
        <v>100</v>
      </c>
      <c r="E22" s="8">
        <v>60</v>
      </c>
      <c r="F22" s="6">
        <v>60</v>
      </c>
      <c r="G22" s="22">
        <f t="shared" si="1"/>
        <v>100</v>
      </c>
      <c r="H22" s="12">
        <f>'[2]Табл.1 н.в.'!J96+'[2]Табл.1 рецидиви'!J97+'[2]Табл.1 інші випад. повт. лікув'!J95</f>
        <v>49</v>
      </c>
      <c r="I22" s="6">
        <v>49</v>
      </c>
      <c r="J22" s="22">
        <f t="shared" si="2"/>
        <v>100</v>
      </c>
      <c r="K22" s="13">
        <f>'[3]Табл 1 Нові випадки позитивний'!M145</f>
        <v>38</v>
      </c>
      <c r="L22" s="6">
        <v>38</v>
      </c>
      <c r="M22" s="22">
        <f t="shared" si="3"/>
        <v>100</v>
      </c>
      <c r="N22" s="19"/>
      <c r="O22" s="20"/>
      <c r="P22" s="21"/>
    </row>
    <row r="23" spans="1:16" ht="32.25" customHeight="1" x14ac:dyDescent="0.25">
      <c r="A23" s="5" t="s">
        <v>25</v>
      </c>
      <c r="B23" s="9">
        <f>'[1]Табл 1000'!Q97</f>
        <v>358</v>
      </c>
      <c r="C23" s="7">
        <v>357</v>
      </c>
      <c r="D23" s="22">
        <f t="shared" si="0"/>
        <v>99.720670391061446</v>
      </c>
      <c r="E23" s="8">
        <v>330</v>
      </c>
      <c r="F23" s="6">
        <v>312</v>
      </c>
      <c r="G23" s="22">
        <f t="shared" si="1"/>
        <v>94.545454545454547</v>
      </c>
      <c r="H23" s="12">
        <f>'[2]Табл.1 н.в.'!J97+'[2]Табл.1 рецидиви'!J98+'[2]Табл.1 інші випад. повт. лікув'!J96</f>
        <v>192</v>
      </c>
      <c r="I23" s="6">
        <v>191</v>
      </c>
      <c r="J23" s="22">
        <f t="shared" si="2"/>
        <v>99.479166666666671</v>
      </c>
      <c r="K23" s="13">
        <f>'[3]Табл 1 Нові випадки позитивний'!M146</f>
        <v>99</v>
      </c>
      <c r="L23" s="6">
        <v>99</v>
      </c>
      <c r="M23" s="22">
        <f t="shared" si="3"/>
        <v>100</v>
      </c>
      <c r="N23" s="19"/>
      <c r="O23" s="20"/>
      <c r="P23" s="21"/>
    </row>
    <row r="24" spans="1:16" ht="32.25" customHeight="1" x14ac:dyDescent="0.25">
      <c r="A24" s="5" t="s">
        <v>26</v>
      </c>
      <c r="B24" s="9">
        <f>'[1]Табл 1000'!Q98</f>
        <v>276</v>
      </c>
      <c r="C24" s="7">
        <v>277</v>
      </c>
      <c r="D24" s="22">
        <f t="shared" si="0"/>
        <v>100.3623188405797</v>
      </c>
      <c r="E24" s="8">
        <v>304</v>
      </c>
      <c r="F24" s="6">
        <v>311</v>
      </c>
      <c r="G24" s="22">
        <f t="shared" si="1"/>
        <v>102.30263157894737</v>
      </c>
      <c r="H24" s="12">
        <f>'[2]Табл.1 н.в.'!J98+'[2]Табл.1 рецидиви'!J99+'[2]Табл.1 інші випад. повт. лікув'!J97</f>
        <v>135</v>
      </c>
      <c r="I24" s="6">
        <v>136</v>
      </c>
      <c r="J24" s="22">
        <f t="shared" si="2"/>
        <v>100.74074074074075</v>
      </c>
      <c r="K24" s="13">
        <f>'[3]Табл 1 Нові випадки позитивний'!M147</f>
        <v>82</v>
      </c>
      <c r="L24" s="6">
        <v>83</v>
      </c>
      <c r="M24" s="22">
        <f t="shared" si="3"/>
        <v>101.21951219512195</v>
      </c>
      <c r="N24" s="19"/>
      <c r="O24" s="20"/>
      <c r="P24" s="21"/>
    </row>
    <row r="25" spans="1:16" ht="32.25" customHeight="1" x14ac:dyDescent="0.25">
      <c r="A25" s="5" t="s">
        <v>27</v>
      </c>
      <c r="B25" s="9">
        <f>'[1]Табл 1000'!Q99</f>
        <v>241</v>
      </c>
      <c r="C25" s="7">
        <v>241</v>
      </c>
      <c r="D25" s="22">
        <f t="shared" si="0"/>
        <v>100</v>
      </c>
      <c r="E25" s="8">
        <v>99</v>
      </c>
      <c r="F25" s="6">
        <v>110</v>
      </c>
      <c r="G25" s="22">
        <f t="shared" si="1"/>
        <v>111.11111111111111</v>
      </c>
      <c r="H25" s="12">
        <f>'[2]Табл.1 н.в.'!J99+'[2]Табл.1 рецидиви'!J100+'[2]Табл.1 інші випад. повт. лікув'!J98</f>
        <v>83</v>
      </c>
      <c r="I25" s="6">
        <v>83</v>
      </c>
      <c r="J25" s="22">
        <f t="shared" si="2"/>
        <v>100</v>
      </c>
      <c r="K25" s="13">
        <f>'[3]Табл 1 Нові випадки позитивний'!M148</f>
        <v>59</v>
      </c>
      <c r="L25" s="6">
        <v>59</v>
      </c>
      <c r="M25" s="22">
        <f t="shared" si="3"/>
        <v>100</v>
      </c>
      <c r="N25" s="19"/>
      <c r="O25" s="20"/>
      <c r="P25" s="21"/>
    </row>
    <row r="26" spans="1:16" ht="32.25" customHeight="1" x14ac:dyDescent="0.25">
      <c r="A26" s="5" t="s">
        <v>28</v>
      </c>
      <c r="B26" s="9">
        <f>'[1]Табл 1000'!Q100</f>
        <v>221</v>
      </c>
      <c r="C26" s="7">
        <v>224</v>
      </c>
      <c r="D26" s="22">
        <f t="shared" si="0"/>
        <v>101.35746606334841</v>
      </c>
      <c r="E26" s="8">
        <v>158</v>
      </c>
      <c r="F26" s="6">
        <v>157</v>
      </c>
      <c r="G26" s="22">
        <f t="shared" si="1"/>
        <v>99.367088607594937</v>
      </c>
      <c r="H26" s="12">
        <f>'[2]Табл.1 н.в.'!J100+'[2]Табл.1 рецидиви'!J101+'[2]Табл.1 інші випад. повт. лікув'!J99</f>
        <v>103</v>
      </c>
      <c r="I26" s="6">
        <v>103</v>
      </c>
      <c r="J26" s="22">
        <f t="shared" si="2"/>
        <v>100</v>
      </c>
      <c r="K26" s="13">
        <f>'[3]Табл 1 Нові випадки позитивний'!M149</f>
        <v>75</v>
      </c>
      <c r="L26" s="6">
        <v>81</v>
      </c>
      <c r="M26" s="22">
        <f t="shared" si="3"/>
        <v>108</v>
      </c>
      <c r="N26" s="19"/>
      <c r="O26" s="20"/>
      <c r="P26" s="21"/>
    </row>
    <row r="27" spans="1:16" ht="32.25" customHeight="1" x14ac:dyDescent="0.25">
      <c r="A27" s="5" t="s">
        <v>29</v>
      </c>
      <c r="B27" s="9">
        <f>'[1]Табл 1000'!Q101</f>
        <v>112</v>
      </c>
      <c r="C27" s="7">
        <v>115</v>
      </c>
      <c r="D27" s="22">
        <f t="shared" si="0"/>
        <v>102.67857142857143</v>
      </c>
      <c r="E27" s="8">
        <v>57</v>
      </c>
      <c r="F27" s="6">
        <v>52</v>
      </c>
      <c r="G27" s="22">
        <f t="shared" si="1"/>
        <v>91.228070175438603</v>
      </c>
      <c r="H27" s="12">
        <f>'[2]Табл.1 н.в.'!J101+'[2]Табл.1 рецидиви'!J102+'[2]Табл.1 інші випад. повт. лікув'!J100</f>
        <v>61</v>
      </c>
      <c r="I27" s="6">
        <v>60</v>
      </c>
      <c r="J27" s="22">
        <f t="shared" si="2"/>
        <v>98.360655737704917</v>
      </c>
      <c r="K27" s="13">
        <f>'[3]Табл 1 Нові випадки позитивний'!M150</f>
        <v>61</v>
      </c>
      <c r="L27" s="6">
        <v>42</v>
      </c>
      <c r="M27" s="22">
        <f t="shared" si="3"/>
        <v>68.852459016393439</v>
      </c>
      <c r="N27" s="19"/>
      <c r="O27" s="20"/>
      <c r="P27" s="21"/>
    </row>
    <row r="28" spans="1:16" ht="32.25" customHeight="1" x14ac:dyDescent="0.25">
      <c r="A28" s="5" t="s">
        <v>30</v>
      </c>
      <c r="B28" s="9">
        <f>'[1]Табл 1000'!Q102</f>
        <v>234</v>
      </c>
      <c r="C28" s="7">
        <v>233</v>
      </c>
      <c r="D28" s="22">
        <f t="shared" si="0"/>
        <v>99.572649572649567</v>
      </c>
      <c r="E28" s="8">
        <v>131</v>
      </c>
      <c r="F28" s="6">
        <v>131</v>
      </c>
      <c r="G28" s="22">
        <f t="shared" si="1"/>
        <v>100</v>
      </c>
      <c r="H28" s="12">
        <f>'[2]Табл.1 н.в.'!J102+'[2]Табл.1 рецидиви'!J103+'[2]Табл.1 інші випад. повт. лікув'!J101</f>
        <v>105</v>
      </c>
      <c r="I28" s="6">
        <v>104</v>
      </c>
      <c r="J28" s="22">
        <f t="shared" si="2"/>
        <v>99.047619047619051</v>
      </c>
      <c r="K28" s="13">
        <f>'[3]Табл 1 Нові випадки позитивний'!M151</f>
        <v>68</v>
      </c>
      <c r="L28" s="6">
        <v>67</v>
      </c>
      <c r="M28" s="22">
        <f t="shared" si="3"/>
        <v>98.529411764705884</v>
      </c>
      <c r="N28" s="19"/>
      <c r="O28" s="20"/>
      <c r="P28" s="21"/>
    </row>
    <row r="29" spans="1:16" ht="32.25" customHeight="1" x14ac:dyDescent="0.25">
      <c r="A29" s="5" t="s">
        <v>31</v>
      </c>
      <c r="B29" s="9">
        <f>'[1]Табл 1000'!Q103</f>
        <v>424</v>
      </c>
      <c r="C29" s="7">
        <v>425</v>
      </c>
      <c r="D29" s="22">
        <f t="shared" si="0"/>
        <v>100.23584905660377</v>
      </c>
      <c r="E29" s="8">
        <v>182</v>
      </c>
      <c r="F29" s="6">
        <v>199</v>
      </c>
      <c r="G29" s="22">
        <f t="shared" si="1"/>
        <v>109.34065934065934</v>
      </c>
      <c r="H29" s="12">
        <f>'[2]Табл.1 н.в.'!J103+'[2]Табл.1 рецидиви'!J104+'[2]Табл.1 інші випад. повт. лікув'!J102</f>
        <v>199</v>
      </c>
      <c r="I29" s="6">
        <v>199</v>
      </c>
      <c r="J29" s="22">
        <f t="shared" si="2"/>
        <v>100</v>
      </c>
      <c r="K29" s="13">
        <f>'[3]Табл 1 Нові випадки позитивний'!M152</f>
        <v>139</v>
      </c>
      <c r="L29" s="6">
        <v>139</v>
      </c>
      <c r="M29" s="22">
        <f t="shared" si="3"/>
        <v>100</v>
      </c>
      <c r="N29" s="19"/>
      <c r="O29" s="20"/>
      <c r="P29" s="21"/>
    </row>
    <row r="30" spans="1:16" ht="32.25" customHeight="1" x14ac:dyDescent="0.25">
      <c r="A30" s="15" t="s">
        <v>32</v>
      </c>
      <c r="B30" s="14">
        <f>SUM(B5:B29)</f>
        <v>7828</v>
      </c>
      <c r="C30" s="14">
        <f>SUM(C5:C29)</f>
        <v>7829</v>
      </c>
      <c r="D30" s="23">
        <f t="shared" si="0"/>
        <v>100.01277465508431</v>
      </c>
      <c r="E30" s="14">
        <f>SUM(E5:E29)</f>
        <v>5397</v>
      </c>
      <c r="F30" s="14">
        <f>SUM(F5:F29)</f>
        <v>5343</v>
      </c>
      <c r="G30" s="23">
        <f>AVERAGE(G5:G29)</f>
        <v>99.743125467739205</v>
      </c>
      <c r="H30" s="14">
        <f>SUM(H5:H29)</f>
        <v>3582</v>
      </c>
      <c r="I30" s="14">
        <f>SUM(I5:I29)</f>
        <v>3567</v>
      </c>
      <c r="J30" s="23">
        <f t="shared" si="2"/>
        <v>99.58123953098827</v>
      </c>
      <c r="K30" s="14">
        <f t="shared" ref="K30:L30" si="4">SUM(K5:K29)</f>
        <v>2291</v>
      </c>
      <c r="L30" s="14">
        <f t="shared" si="4"/>
        <v>2277</v>
      </c>
      <c r="M30" s="23">
        <f>AVERAGE(M5:M29)</f>
        <v>99.205913941758538</v>
      </c>
    </row>
    <row r="31" spans="1:16" ht="32.25" customHeight="1" x14ac:dyDescent="0.25">
      <c r="A31" s="5" t="s">
        <v>33</v>
      </c>
      <c r="B31" s="9">
        <f>'[1]Табл 1000'!$Q$104</f>
        <v>331</v>
      </c>
      <c r="C31" s="7">
        <v>279</v>
      </c>
      <c r="D31" s="22">
        <f t="shared" si="0"/>
        <v>84.290030211480357</v>
      </c>
      <c r="E31" s="8">
        <v>124</v>
      </c>
      <c r="F31" s="6">
        <v>128</v>
      </c>
      <c r="G31" s="22">
        <f t="shared" si="1"/>
        <v>103.2258064516129</v>
      </c>
      <c r="H31" s="12">
        <f>'[2]Табл.1 н.в.'!$J$104+'[2]Табл.1 рецидиви'!$J$105+'[2]Табл.1 інші випад. повт. лікув'!$J$103</f>
        <v>86</v>
      </c>
      <c r="I31" s="6">
        <v>79</v>
      </c>
      <c r="J31" s="22">
        <f t="shared" si="2"/>
        <v>91.860465116279073</v>
      </c>
      <c r="K31" s="13">
        <f>'[3]Табл 1 Нові випадки позитивний'!$M$153</f>
        <v>44</v>
      </c>
      <c r="L31" s="6">
        <v>36</v>
      </c>
      <c r="M31" s="22">
        <f t="shared" si="3"/>
        <v>81.818181818181813</v>
      </c>
    </row>
    <row r="32" spans="1:16" ht="32.25" customHeight="1" x14ac:dyDescent="0.25">
      <c r="A32" s="16" t="s">
        <v>34</v>
      </c>
      <c r="B32" s="17">
        <f>SUM(B30:B31)</f>
        <v>8159</v>
      </c>
      <c r="C32" s="17">
        <f>SUM(C30:C31)</f>
        <v>8108</v>
      </c>
      <c r="D32" s="24">
        <f t="shared" si="0"/>
        <v>99.374923397475186</v>
      </c>
      <c r="E32" s="17">
        <f>SUM(E30:E31)</f>
        <v>5521</v>
      </c>
      <c r="F32" s="17">
        <f>SUM(F30:F31)</f>
        <v>5471</v>
      </c>
      <c r="G32" s="24">
        <f t="shared" si="1"/>
        <v>99.094366962506797</v>
      </c>
      <c r="H32" s="17">
        <f>SUM(H30:H31)</f>
        <v>3668</v>
      </c>
      <c r="I32" s="17">
        <f>SUM(I30:I31)</f>
        <v>3646</v>
      </c>
      <c r="J32" s="24">
        <f t="shared" si="2"/>
        <v>99.400218102508177</v>
      </c>
      <c r="K32" s="17">
        <f>K30+K31</f>
        <v>2335</v>
      </c>
      <c r="L32" s="17">
        <f>SUM(L30:L31)</f>
        <v>2313</v>
      </c>
      <c r="M32" s="24">
        <f t="shared" si="3"/>
        <v>99.057815845824408</v>
      </c>
    </row>
    <row r="33" spans="2:5" ht="32.25" customHeight="1" x14ac:dyDescent="0.25">
      <c r="B33"/>
      <c r="E33"/>
    </row>
    <row r="34" spans="2:5" ht="32.25" customHeight="1" x14ac:dyDescent="0.25">
      <c r="B34"/>
      <c r="E34"/>
    </row>
    <row r="35" spans="2:5" ht="32.25" customHeight="1" x14ac:dyDescent="0.25">
      <c r="B35"/>
      <c r="E35"/>
    </row>
    <row r="36" spans="2:5" ht="32.25" customHeight="1" x14ac:dyDescent="0.25">
      <c r="B36"/>
      <c r="E36"/>
    </row>
    <row r="37" spans="2:5" ht="32.25" customHeight="1" x14ac:dyDescent="0.25">
      <c r="B37"/>
      <c r="E37"/>
    </row>
    <row r="38" spans="2:5" ht="32.25" customHeight="1" x14ac:dyDescent="0.25">
      <c r="B38"/>
      <c r="E38"/>
    </row>
  </sheetData>
  <mergeCells count="15">
    <mergeCell ref="A2:A4"/>
    <mergeCell ref="B2:D2"/>
    <mergeCell ref="E2:G3"/>
    <mergeCell ref="O3:P3"/>
    <mergeCell ref="J3:J4"/>
    <mergeCell ref="B3:B4"/>
    <mergeCell ref="C3:C4"/>
    <mergeCell ref="D3:D4"/>
    <mergeCell ref="K3:K4"/>
    <mergeCell ref="L3:L4"/>
    <mergeCell ref="M3:M4"/>
    <mergeCell ref="K2:M2"/>
    <mergeCell ref="H2:J2"/>
    <mergeCell ref="H3:H4"/>
    <mergeCell ref="I3:I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2016-02-26T09:38:27Z</dcterms:modified>
</cp:coreProperties>
</file>