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.klimova\Downloads\"/>
    </mc:Choice>
  </mc:AlternateContent>
  <xr:revisionPtr revIDLastSave="0" documentId="13_ncr:1_{E0FBCB8D-C23A-4403-97AA-21882A391512}" xr6:coauthVersionLast="36" xr6:coauthVersionMax="47" xr10:uidLastSave="{00000000-0000-0000-0000-000000000000}"/>
  <bookViews>
    <workbookView xWindow="0" yWindow="0" windowWidth="28800" windowHeight="10905" tabRatio="868" firstSheet="1" activeTab="1" xr2:uid="{00000000-000D-0000-FFFF-FFFF00000000}"/>
  </bookViews>
  <sheets>
    <sheet name="Справочники" sheetId="5" state="hidden" r:id="rId1"/>
    <sheet name="Титул" sheetId="1" r:id="rId2"/>
    <sheet name="3 місяці т.1000" sheetId="2" r:id="rId3"/>
    <sheet name="3 місяці т.2000" sheetId="3" r:id="rId4"/>
    <sheet name="3 місяці т.3000" sheetId="4" r:id="rId5"/>
    <sheet name="6 місяців т.1000" sheetId="8" r:id="rId6"/>
    <sheet name="6 місяців т.2000" sheetId="9" r:id="rId7"/>
    <sheet name="6 місяців т.3000" sheetId="10" r:id="rId8"/>
    <sheet name="9 місяців т.1000" sheetId="11" r:id="rId9"/>
    <sheet name="9 місяців т.2000" sheetId="12" r:id="rId10"/>
    <sheet name="9 місяців т.3000" sheetId="13" r:id="rId11"/>
  </sheets>
  <externalReferences>
    <externalReference r:id="rId12"/>
  </externalReferences>
  <definedNames>
    <definedName name="Адрес">Справочники!$F$3:$F$29</definedName>
    <definedName name="Адрес1">Справочники!$F$2:$F$29</definedName>
    <definedName name="Года">Справочники!$C$3:$C$11</definedName>
    <definedName name="Квартал">Справочники!$B$3:$B$6</definedName>
    <definedName name="Квартал1">Справочники!$B$3:$B$5</definedName>
    <definedName name="назва">[1]Лист5!$D$16:$D$42</definedName>
    <definedName name="Области">Справочники!$G$3:$G$29</definedName>
    <definedName name="_xlnm.Print_Area" localSheetId="4">'3 місяці т.3000'!$A$1:$I$47</definedName>
    <definedName name="_xlnm.Print_Area" localSheetId="7">'6 місяців т.3000'!$A$1:$I$47</definedName>
    <definedName name="_xlnm.Print_Area" localSheetId="10">'9 місяців т.3000'!$A$1:$I$47</definedName>
    <definedName name="Область1">Справочники!$G$2:$G$29</definedName>
    <definedName name="СПИДцентр">Справочники!$E$3:$E$29</definedName>
    <definedName name="СпидЦентр1">Справочники!$E$2:$E$29</definedName>
  </definedNames>
  <calcPr calcId="191029"/>
</workbook>
</file>

<file path=xl/calcChain.xml><?xml version="1.0" encoding="utf-8"?>
<calcChain xmlns="http://schemas.openxmlformats.org/spreadsheetml/2006/main">
  <c r="B37" i="13" l="1"/>
  <c r="B37" i="10"/>
  <c r="B37" i="4" l="1"/>
  <c r="I33" i="13" l="1"/>
  <c r="H33" i="13"/>
  <c r="G33" i="13"/>
  <c r="F33" i="13"/>
  <c r="E33" i="13"/>
  <c r="D33" i="13"/>
  <c r="I32" i="13"/>
  <c r="H32" i="13"/>
  <c r="G32" i="13"/>
  <c r="F32" i="13"/>
  <c r="E32" i="13"/>
  <c r="D32" i="13"/>
  <c r="C30" i="13"/>
  <c r="C29" i="13"/>
  <c r="C28" i="13"/>
  <c r="C27" i="13"/>
  <c r="C26" i="13"/>
  <c r="I25" i="13"/>
  <c r="I34" i="13" s="1"/>
  <c r="H25" i="13"/>
  <c r="H9" i="13" s="1"/>
  <c r="G25" i="13"/>
  <c r="G34" i="13" s="1"/>
  <c r="F25" i="13"/>
  <c r="F9" i="13" s="1"/>
  <c r="E25" i="13"/>
  <c r="E34" i="13" s="1"/>
  <c r="D25" i="13"/>
  <c r="C24" i="13"/>
  <c r="C23" i="13"/>
  <c r="C22" i="13"/>
  <c r="Q21" i="13"/>
  <c r="P21" i="13"/>
  <c r="O21" i="13"/>
  <c r="N21" i="13"/>
  <c r="M21" i="13"/>
  <c r="L21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2" i="13"/>
  <c r="A1" i="13"/>
  <c r="I33" i="10"/>
  <c r="H33" i="10"/>
  <c r="G33" i="10"/>
  <c r="F33" i="10"/>
  <c r="E33" i="10"/>
  <c r="D33" i="10"/>
  <c r="I32" i="10"/>
  <c r="H32" i="10"/>
  <c r="G32" i="10"/>
  <c r="F32" i="10"/>
  <c r="E32" i="10"/>
  <c r="D32" i="10"/>
  <c r="C30" i="10"/>
  <c r="C29" i="10"/>
  <c r="C28" i="10"/>
  <c r="C27" i="10"/>
  <c r="C26" i="10"/>
  <c r="I25" i="10"/>
  <c r="I34" i="10" s="1"/>
  <c r="H25" i="10"/>
  <c r="H9" i="10" s="1"/>
  <c r="G25" i="10"/>
  <c r="G34" i="10" s="1"/>
  <c r="F25" i="10"/>
  <c r="F34" i="10" s="1"/>
  <c r="E25" i="10"/>
  <c r="E34" i="10" s="1"/>
  <c r="D25" i="10"/>
  <c r="D9" i="10" s="1"/>
  <c r="C24" i="10"/>
  <c r="C23" i="10"/>
  <c r="C22" i="10"/>
  <c r="K21" i="10" s="1"/>
  <c r="Q21" i="10"/>
  <c r="P21" i="10"/>
  <c r="O21" i="10"/>
  <c r="N21" i="10"/>
  <c r="M21" i="10"/>
  <c r="L21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F9" i="10"/>
  <c r="B2" i="10"/>
  <c r="A1" i="10"/>
  <c r="Q21" i="4"/>
  <c r="L21" i="4"/>
  <c r="M21" i="4"/>
  <c r="N21" i="4"/>
  <c r="O21" i="4"/>
  <c r="P21" i="4"/>
  <c r="D34" i="13"/>
  <c r="D9" i="13"/>
  <c r="E12" i="11"/>
  <c r="E12" i="2"/>
  <c r="E12" i="8"/>
  <c r="G47" i="11"/>
  <c r="F47" i="11"/>
  <c r="E47" i="11"/>
  <c r="D47" i="11"/>
  <c r="G42" i="11"/>
  <c r="G37" i="11" s="1"/>
  <c r="F42" i="11"/>
  <c r="E42" i="11"/>
  <c r="D42" i="11"/>
  <c r="G38" i="11"/>
  <c r="F38" i="11"/>
  <c r="E38" i="11"/>
  <c r="D38" i="11"/>
  <c r="K30" i="11"/>
  <c r="J30" i="11"/>
  <c r="I30" i="11"/>
  <c r="H30" i="11"/>
  <c r="G29" i="11"/>
  <c r="F29" i="11"/>
  <c r="F25" i="11"/>
  <c r="E25" i="11"/>
  <c r="D25" i="11"/>
  <c r="G19" i="11"/>
  <c r="F19" i="11"/>
  <c r="E19" i="11"/>
  <c r="D19" i="11"/>
  <c r="G12" i="11"/>
  <c r="F12" i="11"/>
  <c r="D12" i="11"/>
  <c r="C2" i="11"/>
  <c r="B1" i="11"/>
  <c r="H21" i="12"/>
  <c r="G21" i="12"/>
  <c r="F21" i="12"/>
  <c r="E21" i="12"/>
  <c r="D21" i="12"/>
  <c r="H14" i="12"/>
  <c r="G14" i="12"/>
  <c r="F14" i="12"/>
  <c r="E14" i="12"/>
  <c r="D14" i="12"/>
  <c r="H11" i="12"/>
  <c r="G11" i="12"/>
  <c r="F11" i="12"/>
  <c r="E11" i="12"/>
  <c r="E10" i="12" s="1"/>
  <c r="D11" i="12"/>
  <c r="C2" i="12"/>
  <c r="B1" i="12"/>
  <c r="I33" i="4"/>
  <c r="H33" i="4"/>
  <c r="G33" i="4"/>
  <c r="F33" i="4"/>
  <c r="E33" i="4"/>
  <c r="D33" i="4"/>
  <c r="I32" i="4"/>
  <c r="H32" i="4"/>
  <c r="G32" i="4"/>
  <c r="F32" i="4"/>
  <c r="E32" i="4"/>
  <c r="D32" i="4"/>
  <c r="C30" i="4"/>
  <c r="C29" i="4"/>
  <c r="C28" i="4"/>
  <c r="C27" i="4"/>
  <c r="C26" i="4"/>
  <c r="I25" i="4"/>
  <c r="I9" i="4" s="1"/>
  <c r="H25" i="4"/>
  <c r="H34" i="4" s="1"/>
  <c r="G25" i="4"/>
  <c r="G34" i="4" s="1"/>
  <c r="F25" i="4"/>
  <c r="F34" i="4" s="1"/>
  <c r="E25" i="4"/>
  <c r="D25" i="4"/>
  <c r="D34" i="4" s="1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D9" i="4"/>
  <c r="B2" i="4"/>
  <c r="A1" i="4"/>
  <c r="H21" i="3"/>
  <c r="G21" i="3"/>
  <c r="F21" i="3"/>
  <c r="E21" i="3"/>
  <c r="D21" i="3"/>
  <c r="H14" i="3"/>
  <c r="G14" i="3"/>
  <c r="F14" i="3"/>
  <c r="E14" i="3"/>
  <c r="D14" i="3"/>
  <c r="H11" i="3"/>
  <c r="G11" i="3"/>
  <c r="F11" i="3"/>
  <c r="E11" i="3"/>
  <c r="D11" i="3"/>
  <c r="C2" i="3"/>
  <c r="B1" i="3"/>
  <c r="G47" i="2"/>
  <c r="F47" i="2"/>
  <c r="E47" i="2"/>
  <c r="D47" i="2"/>
  <c r="G42" i="2"/>
  <c r="F42" i="2"/>
  <c r="E42" i="2"/>
  <c r="D42" i="2"/>
  <c r="D38" i="2"/>
  <c r="G38" i="2"/>
  <c r="F38" i="2"/>
  <c r="F37" i="2" s="1"/>
  <c r="E38" i="2"/>
  <c r="G37" i="2"/>
  <c r="K30" i="2"/>
  <c r="J30" i="2"/>
  <c r="I30" i="2"/>
  <c r="H30" i="2"/>
  <c r="G29" i="2"/>
  <c r="F29" i="2"/>
  <c r="F25" i="2"/>
  <c r="E25" i="2"/>
  <c r="D25" i="2"/>
  <c r="G19" i="2"/>
  <c r="F19" i="2"/>
  <c r="E19" i="2"/>
  <c r="D19" i="2"/>
  <c r="G12" i="2"/>
  <c r="F12" i="2"/>
  <c r="D12" i="2"/>
  <c r="C2" i="2"/>
  <c r="B1" i="2"/>
  <c r="H21" i="9"/>
  <c r="F21" i="9"/>
  <c r="I30" i="8"/>
  <c r="J30" i="8"/>
  <c r="K30" i="8"/>
  <c r="H30" i="8"/>
  <c r="E37" i="11"/>
  <c r="G21" i="9"/>
  <c r="E21" i="9"/>
  <c r="E14" i="9"/>
  <c r="D21" i="9"/>
  <c r="H14" i="9"/>
  <c r="G14" i="9"/>
  <c r="F14" i="9"/>
  <c r="F11" i="9"/>
  <c r="D14" i="9"/>
  <c r="H11" i="9"/>
  <c r="G11" i="9"/>
  <c r="E11" i="9"/>
  <c r="E10" i="9"/>
  <c r="D11" i="9"/>
  <c r="G47" i="8"/>
  <c r="F47" i="8"/>
  <c r="E47" i="8"/>
  <c r="D47" i="8"/>
  <c r="G42" i="8"/>
  <c r="F42" i="8"/>
  <c r="E42" i="8"/>
  <c r="D42" i="8"/>
  <c r="G38" i="8"/>
  <c r="F38" i="8"/>
  <c r="F37" i="8" s="1"/>
  <c r="E38" i="8"/>
  <c r="D38" i="8"/>
  <c r="G29" i="8"/>
  <c r="F29" i="8"/>
  <c r="F25" i="8"/>
  <c r="E25" i="8"/>
  <c r="D25" i="8"/>
  <c r="G19" i="8"/>
  <c r="F19" i="8"/>
  <c r="E19" i="8"/>
  <c r="D19" i="8"/>
  <c r="G12" i="8"/>
  <c r="F12" i="8"/>
  <c r="D12" i="8"/>
  <c r="C2" i="9"/>
  <c r="B1" i="9"/>
  <c r="C2" i="8"/>
  <c r="B1" i="8"/>
  <c r="F34" i="13"/>
  <c r="G9" i="4"/>
  <c r="H34" i="10"/>
  <c r="G9" i="10"/>
  <c r="I9" i="13"/>
  <c r="H34" i="13" l="1"/>
  <c r="F37" i="11"/>
  <c r="D37" i="8"/>
  <c r="E37" i="8"/>
  <c r="D10" i="9"/>
  <c r="G37" i="8"/>
  <c r="E11" i="11"/>
  <c r="E10" i="11" s="1"/>
  <c r="D34" i="10"/>
  <c r="G11" i="8"/>
  <c r="G10" i="8" s="1"/>
  <c r="G10" i="9"/>
  <c r="F10" i="9"/>
  <c r="D37" i="2"/>
  <c r="D11" i="2" s="1"/>
  <c r="D10" i="2" s="1"/>
  <c r="D10" i="3"/>
  <c r="H10" i="3"/>
  <c r="G10" i="12"/>
  <c r="F10" i="12"/>
  <c r="F11" i="2"/>
  <c r="F10" i="2" s="1"/>
  <c r="D10" i="12"/>
  <c r="H10" i="12"/>
  <c r="G9" i="13"/>
  <c r="C25" i="10"/>
  <c r="C34" i="10" s="1"/>
  <c r="D37" i="11"/>
  <c r="C32" i="10"/>
  <c r="C33" i="13"/>
  <c r="C25" i="13"/>
  <c r="C34" i="13" s="1"/>
  <c r="G11" i="11"/>
  <c r="G10" i="11" s="1"/>
  <c r="E9" i="10"/>
  <c r="D11" i="8"/>
  <c r="D10" i="8" s="1"/>
  <c r="I9" i="10"/>
  <c r="C32" i="13"/>
  <c r="F11" i="8"/>
  <c r="F10" i="8" s="1"/>
  <c r="E37" i="2"/>
  <c r="E11" i="2" s="1"/>
  <c r="E10" i="2" s="1"/>
  <c r="C33" i="4"/>
  <c r="K21" i="4"/>
  <c r="E11" i="8"/>
  <c r="E10" i="8" s="1"/>
  <c r="H10" i="9"/>
  <c r="F11" i="11"/>
  <c r="F10" i="11" s="1"/>
  <c r="C33" i="10"/>
  <c r="K21" i="13"/>
  <c r="G10" i="3"/>
  <c r="G11" i="2"/>
  <c r="G10" i="2" s="1"/>
  <c r="F10" i="3"/>
  <c r="C32" i="4"/>
  <c r="C25" i="4"/>
  <c r="C34" i="4" s="1"/>
  <c r="E9" i="13"/>
  <c r="C9" i="13" s="1"/>
  <c r="E9" i="4"/>
  <c r="E34" i="4"/>
  <c r="I34" i="4"/>
  <c r="F9" i="4"/>
  <c r="H9" i="4"/>
  <c r="E10" i="3"/>
  <c r="C9" i="10" l="1"/>
  <c r="D11" i="11"/>
  <c r="D10" i="11" s="1"/>
  <c r="C9" i="4"/>
</calcChain>
</file>

<file path=xl/sharedStrings.xml><?xml version="1.0" encoding="utf-8"?>
<sst xmlns="http://schemas.openxmlformats.org/spreadsheetml/2006/main" count="683" uniqueCount="274">
  <si>
    <t>Звіт про осіб зі станами та хворобами, що зумовлені вірусом імунодефіциту людини (ВІЛ),</t>
  </si>
  <si>
    <t xml:space="preserve"> за </t>
  </si>
  <si>
    <t>року</t>
  </si>
  <si>
    <t>З В І Т Н І С Т Ь</t>
  </si>
  <si>
    <t>Найменування:</t>
  </si>
  <si>
    <t>Місцезнаходження:</t>
  </si>
  <si>
    <r>
      <t>Код за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ЄДРПОУ:</t>
    </r>
  </si>
  <si>
    <t>Кримська республіканська установа «Центр профілактики та боротьби зі СНІДом»</t>
  </si>
  <si>
    <t>95006, м.Сімферополь, вул. Р.Люксембург, 27а</t>
  </si>
  <si>
    <t>23222, Вінницька обл., Вінницький район, селище Березина, Поштова адреса: 21027, м. Вінниця, а/с 3156</t>
  </si>
  <si>
    <t>18028, Черкаська обл.,  м. Черкаси, вул. Нечуя-Левицького, 22</t>
  </si>
  <si>
    <t>Севастопольський міський Центр профілактики й боротьби з ВІЛ-інфекцією/СНІДом, міської інфекційної лікарні</t>
  </si>
  <si>
    <t>99003, м. Севастополь, вул. Комуністична, 40</t>
  </si>
  <si>
    <t>Респондент</t>
  </si>
  <si>
    <t>АР Крим</t>
  </si>
  <si>
    <t>м. Київ</t>
  </si>
  <si>
    <t>м. Севастополь</t>
  </si>
  <si>
    <t>І. Результати сероепідеміологічного моніторингу поширення ВІЛ-інфекції</t>
  </si>
  <si>
    <t>Таблиця 1000</t>
  </si>
  <si>
    <t>Результати сероепідеміологічного моніторингу поширення ВІЛ, що отримані при проведенні досліджень методами серологічної діагностики ВІЛ-інфекції</t>
  </si>
  <si>
    <t>Контингенти осіб, які обстежені на ВІЛ-інфекцію</t>
  </si>
  <si>
    <t>Коди обстеження</t>
  </si>
  <si>
    <t>Кількість осіб, обстежених на ВІЛ-інфекцію</t>
  </si>
  <si>
    <t>З них осіб, у яких виявлено серологічні маркери ВІЛ</t>
  </si>
  <si>
    <t>усього</t>
  </si>
  <si>
    <t>у т.ч. обстежені швидкими тестами</t>
  </si>
  <si>
    <t>А</t>
  </si>
  <si>
    <t>Б</t>
  </si>
  <si>
    <t>Кількість осіб, усього</t>
  </si>
  <si>
    <r>
      <t>у тому числі:</t>
    </r>
    <r>
      <rPr>
        <b/>
        <sz val="10"/>
        <color indexed="8"/>
        <rFont val="Calibri"/>
        <family val="2"/>
        <charset val="204"/>
      </rPr>
      <t xml:space="preserve"> громадяни України</t>
    </r>
  </si>
  <si>
    <t>з них: особи, які мали статеві контакти з ВІЛ-інфікованими</t>
  </si>
  <si>
    <t>з них: гетеросексуальні контакти</t>
  </si>
  <si>
    <t>з них: гомосексуальні контакти</t>
  </si>
  <si>
    <t>з них: споживачі ін’єкційних наркотичних речовин</t>
  </si>
  <si>
    <t>з них: активні споживачі ін`єкційних наркотичних речовин</t>
  </si>
  <si>
    <t>з них: особи, які мали гомосексуальні контакти з особами з не відомим ВІЛ-статусом</t>
  </si>
  <si>
    <t>з них: особи із симптомами або хворі на інфекції, що передаються статевим шляхом</t>
  </si>
  <si>
    <t>з них: особи з ризикованою статевою поведінкою</t>
  </si>
  <si>
    <t>з них: особи, які мають незахищені статеві контакти з випадковими статевими партнерами</t>
  </si>
  <si>
    <t>з них:  особи, які надають сексуальні послуги за винагороду</t>
  </si>
  <si>
    <t>з них: призовники, абітурієнти військових закладів</t>
  </si>
  <si>
    <t>з них: особи з інших груп ризику щодо інфікування ВІЛ, обстежені за епідеміологічними показаннями</t>
  </si>
  <si>
    <t>з них: діти віком 0 - 18 років</t>
  </si>
  <si>
    <t>з них: донори</t>
  </si>
  <si>
    <t>з них: первинний донор крові або її компонентів</t>
  </si>
  <si>
    <t>з них: повторний донор крові або її компонентів</t>
  </si>
  <si>
    <t>з них: донор органів, тканин, інших клітин та біологічних рідин (крім компонентів донорської крові)</t>
  </si>
  <si>
    <t>з них: вагітні</t>
  </si>
  <si>
    <t>з них: обстежені вперше протягом вагітності незалежно від терміну вагітності</t>
  </si>
  <si>
    <t>у тому числі: вагітні віком 15 - 17 років</t>
  </si>
  <si>
    <t>109.1.1</t>
  </si>
  <si>
    <t>у тому числі: вагітні віком 18 - 24 роки</t>
  </si>
  <si>
    <t>109.1.2</t>
  </si>
  <si>
    <t>з них: обстежені повторно протягом вагітності при ВІЛ-негативному результаті за кодом 109.1</t>
  </si>
  <si>
    <t>з них: діти, народжені ВІЛ-інфікованими жінками, обстежені первинно у пологовому будинку</t>
  </si>
  <si>
    <t>з них: діти, народжені ВІЛ-інфікованими жінками, обстежені з метою остаточного встановлення діагнозу ВІЛ-інфекції у віці 18 місяців і старші</t>
  </si>
  <si>
    <t>з них: особи, які перебувають у місцях позбавлення волі</t>
  </si>
  <si>
    <t>з них: особи, які мають захворювання, симптоми та синдроми, при яких пропонуються послуги з консультування і тестування при зверненні за медичною допомогою в закладах охорони здоров’я (далі - ЗОЗ)</t>
  </si>
  <si>
    <r>
      <t>з них:</t>
    </r>
    <r>
      <rPr>
        <sz val="10"/>
        <color indexed="8"/>
        <rFont val="Calibri"/>
        <family val="2"/>
        <charset val="204"/>
      </rPr>
      <t xml:space="preserve"> діти віком 0 - 18 років</t>
    </r>
  </si>
  <si>
    <t>у тому числі обстежені у ЗОЗ, що надають допомогу хворим на туберкульоз</t>
  </si>
  <si>
    <t>113.1/тбц</t>
  </si>
  <si>
    <t>у тому числі обстежені у ЗОЗ інфекційного профілю</t>
  </si>
  <si>
    <t>113.1/інф</t>
  </si>
  <si>
    <t>у тому числі обстежені у ЗОЗ інших профілів</t>
  </si>
  <si>
    <t>113.1/ін</t>
  </si>
  <si>
    <r>
      <t>з них:</t>
    </r>
    <r>
      <rPr>
        <sz val="10"/>
        <color indexed="8"/>
        <rFont val="Calibri"/>
        <family val="2"/>
        <charset val="204"/>
      </rPr>
      <t xml:space="preserve"> дорослі</t>
    </r>
  </si>
  <si>
    <t>113.2/тбц</t>
  </si>
  <si>
    <t>113.2/інф</t>
  </si>
  <si>
    <t>113.2/ін</t>
  </si>
  <si>
    <t>з них: особи, обстежені анонімно</t>
  </si>
  <si>
    <t>з них: особи, які мають ризик інфікування ВІЛ у наслідок медичних маніпуляцій за епідеміологічними показаннями</t>
  </si>
  <si>
    <t>з них: медичні працівники, які обстежені внаслідок  аварійної ситуації на робочому місці</t>
  </si>
  <si>
    <t>з них: реципієнти компонентів та препаратів крові,  органів, тканин, клітин, біологічних рідин</t>
  </si>
  <si>
    <t>з них: особи, обстежені за власною ініціативою</t>
  </si>
  <si>
    <t>з них: померлі особи</t>
  </si>
  <si>
    <t>іноземні громадяни, особи без громадянства</t>
  </si>
  <si>
    <t>ІІ. Офіційно зареєстровані випадки ВІЛ-інфекції серед громадян України</t>
  </si>
  <si>
    <t>Структура шляхів передачі ВІЛ</t>
  </si>
  <si>
    <t>Таблиця 2000</t>
  </si>
  <si>
    <t>Назва шляху інфікування</t>
  </si>
  <si>
    <t>Номер рядка</t>
  </si>
  <si>
    <t>Узято під нагляд протягом звітного року осіб з уперше в житті встановленим діагнозом ВІЛ-інфекція (незалежно  від стадії захворювання)</t>
  </si>
  <si>
    <t>Перебуває під наглядом на кінець звітного року осіб з діагнозом</t>
  </si>
  <si>
    <t>всього</t>
  </si>
  <si>
    <t>у т.ч. при перенаправленні з  ГО/ЦСССДМ</t>
  </si>
  <si>
    <t>СНІД</t>
  </si>
  <si>
    <t>ВІЛ-інфекція</t>
  </si>
  <si>
    <t>у тому числі СНІД</t>
  </si>
  <si>
    <t>Усього інфікованих, осіб</t>
  </si>
  <si>
    <t>у тому числі: статевим шляхом</t>
  </si>
  <si>
    <t>з них: гомосексуальним</t>
  </si>
  <si>
    <t>з них: гетеросексуальним</t>
  </si>
  <si>
    <t xml:space="preserve">з них унаслідок: уведення наркотичних речовин ін`єкційним шляхом  </t>
  </si>
  <si>
    <t>з них унаслідок: переливання препаратів або компонентів крові</t>
  </si>
  <si>
    <t>з них унаслідок: трансплантації  донорських органів, клітин тканин, біологічних рідин</t>
  </si>
  <si>
    <t xml:space="preserve">з них унаслідок: інших медичних маніпуляцій </t>
  </si>
  <si>
    <t xml:space="preserve">з них унаслідок: професійного інфікування </t>
  </si>
  <si>
    <t>з них унаслідок: інших не медичних втручань</t>
  </si>
  <si>
    <t>з них: діагноз ВІЛ-інфекції підтверджено</t>
  </si>
  <si>
    <t>з них: діагноз ВІЛ-інфекції в стадії підтвердження</t>
  </si>
  <si>
    <t>1.0</t>
  </si>
  <si>
    <t>1.1.1</t>
  </si>
  <si>
    <t>1.1.2</t>
  </si>
  <si>
    <t>1.2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</si>
  <si>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</si>
  <si>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</si>
  <si>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</si>
  <si>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</si>
  <si>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</si>
  <si>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</si>
  <si>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</si>
  <si>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</si>
  <si>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ІІІ. Нові випадки смерті серед ВІЛ-інфікованих</t>
  </si>
  <si>
    <t>Таблиця 3000</t>
  </si>
  <si>
    <t>Нові випадки смерті</t>
  </si>
  <si>
    <t>Всього</t>
  </si>
  <si>
    <t>У тому числі</t>
  </si>
  <si>
    <t>З графи 1 ВІЛ-інфіковані особи, які</t>
  </si>
  <si>
    <t>чоловіки</t>
  </si>
  <si>
    <t>жінки</t>
  </si>
  <si>
    <t>отримували АРТ</t>
  </si>
  <si>
    <t>потребували, але не отримували АРТ</t>
  </si>
  <si>
    <t>не потребували АРТ</t>
  </si>
  <si>
    <t>у т.ч. 12 міс. і більше</t>
  </si>
  <si>
    <t>Усього померлих осіб</t>
  </si>
  <si>
    <t>з них особи віком: 0 - 14 років включно</t>
  </si>
  <si>
    <t>з них особи віком: 15 - 17 років включно</t>
  </si>
  <si>
    <t>з них особи віком: 18 - 24 років включно</t>
  </si>
  <si>
    <t>з них особи віком: 25 - 49 років включно</t>
  </si>
  <si>
    <t>з них особи віком: 50 років і старші</t>
  </si>
  <si>
    <r>
      <t>з рядка 1.0:</t>
    </r>
    <r>
      <rPr>
        <b/>
        <sz val="10"/>
        <color indexed="8"/>
        <rFont val="Calibri"/>
        <family val="2"/>
        <charset val="204"/>
      </rPr>
      <t xml:space="preserve"> інфіковані статевим шляхом</t>
    </r>
  </si>
  <si>
    <t>у т.ч. внаслідок вживання наркотичних речовин ін`єкційним шляхом</t>
  </si>
  <si>
    <r>
      <t>з рядка 1.0:</t>
    </r>
    <r>
      <rPr>
        <b/>
        <sz val="10"/>
        <color indexed="8"/>
        <rFont val="Calibri"/>
        <family val="2"/>
        <charset val="204"/>
      </rPr>
      <t xml:space="preserve"> діти, народжені ВІЛ-інфікованою жінкою</t>
    </r>
  </si>
  <si>
    <t>у тому числі: ВІЛ-інфіковані діти</t>
  </si>
  <si>
    <r>
      <t xml:space="preserve">з рядка 1.0: </t>
    </r>
    <r>
      <rPr>
        <b/>
        <sz val="10"/>
        <color indexed="8"/>
        <rFont val="Calibri"/>
        <family val="2"/>
        <charset val="204"/>
      </rPr>
      <t>шлях інфікування не визначено</t>
    </r>
  </si>
  <si>
    <t>з рядка 1.0 померли за причинами: безпосередньо пов`язаними з ВІЛ-інфекцією</t>
  </si>
  <si>
    <t xml:space="preserve"> з них: у ІІІ клінічній стадії ВІЛ-інфекції</t>
  </si>
  <si>
    <t xml:space="preserve"> з них: у IV клінічній стадії ВІЛ-інфекції</t>
  </si>
  <si>
    <t>у тому числі внаслідок: ко-інфекції ТБ/ВІЛ</t>
  </si>
  <si>
    <t>1.10.2.1</t>
  </si>
  <si>
    <t>у тому числі внаслідок: туберкульозу</t>
  </si>
  <si>
    <t xml:space="preserve"> тому числі внаслідок:  вірусного гепатиту Ві/або С, цирозу печінки вірусної етіології</t>
  </si>
  <si>
    <t>у тому числі внаслідок: інших захворювань</t>
  </si>
  <si>
    <t>у тому числі внаслідок: інших причин</t>
  </si>
  <si>
    <t>з рядка 1.0 померли за причинами: не пов`язаними з ВІЛ-інфекцією</t>
  </si>
  <si>
    <t>з рядка 1.0 померли за причинами: причина смерті невідома</t>
  </si>
  <si>
    <t>1.7.1</t>
  </si>
  <si>
    <t>1.8.1</t>
  </si>
  <si>
    <t>1.10</t>
  </si>
  <si>
    <t>1.10.1</t>
  </si>
  <si>
    <t>1.10.2</t>
  </si>
  <si>
    <t>1.11.1</t>
  </si>
  <si>
    <t>1.11.2</t>
  </si>
  <si>
    <t>1.11.3</t>
  </si>
  <si>
    <t>1.11.4</t>
  </si>
  <si>
    <t>з рядка 1.0: інфіковані парентеральним шляхом</t>
  </si>
  <si>
    <t>у тому числі: парентеральним шляхом</t>
  </si>
  <si>
    <t>у тому числі: від ВІЛ-інфікованої матері до дитини</t>
  </si>
  <si>
    <t>у тому числі: шлях інфікування не визначено</t>
  </si>
  <si>
    <t>6 місяців</t>
  </si>
  <si>
    <t>9 місяців</t>
  </si>
  <si>
    <t>000</t>
  </si>
  <si>
    <t>Контроль</t>
  </si>
  <si>
    <t>Возраст</t>
  </si>
  <si>
    <t>Путь инфицирования</t>
  </si>
  <si>
    <t>Причина смерти</t>
  </si>
  <si>
    <t>Пол</t>
  </si>
  <si>
    <t>АРТ</t>
  </si>
  <si>
    <t>х</t>
  </si>
  <si>
    <t>Нові випадки смерті за рядками 1.1-1.5</t>
  </si>
  <si>
    <t>Нові випадки смерті за рядками 1.6-1.9</t>
  </si>
  <si>
    <t>Нові випадки смерті за рядками 1.10-1.12</t>
  </si>
  <si>
    <t>3 місяці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</si>
  <si>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</si>
  <si>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</si>
  <si>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</si>
  <si>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</si>
  <si>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</si>
  <si>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</si>
  <si>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</si>
  <si>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</si>
  <si>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</si>
  <si>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</si>
  <si>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</si>
  <si>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</si>
  <si>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</si>
  <si>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</si>
  <si>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</si>
  <si>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</si>
  <si>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</si>
  <si>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</si>
  <si>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</si>
  <si>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</si>
  <si>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</si>
  <si>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</si>
  <si>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</si>
  <si>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</si>
  <si>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x</t>
  </si>
  <si>
    <t>-</t>
  </si>
  <si>
    <t>Дата</t>
  </si>
  <si>
    <t>(підпис керівника)</t>
  </si>
  <si>
    <t>(підпис виконавця)</t>
  </si>
  <si>
    <t>(П.І.Б.)</t>
  </si>
  <si>
    <t>телефон:</t>
  </si>
  <si>
    <t>електронна пошта:</t>
  </si>
  <si>
    <t>М.П.</t>
  </si>
  <si>
    <t xml:space="preserve">Форма № 1- ВІЛ/СНІД (квартальна) ЗАТВЕРДЖЕНО Наказ МОЗ України від 05 березня 2013 року № 180                                                                      За погодженням з Держстатом України </t>
  </si>
  <si>
    <t>Комунальне некомерційне підприємство "Обласний медичний спеціалізований центр" Житомирської обласної ради</t>
  </si>
  <si>
    <t>12440, Житомирська обл., м. Житомирський район, село Зарічани</t>
  </si>
  <si>
    <t xml:space="preserve">Комунальне некомерційне підприємство «Обласна інфекційна клінічна лікарня» Запорізької обласної ради  </t>
  </si>
  <si>
    <t>69091, Запорізька обл., м. Запоріжжя, бул. Гвардійський, 142</t>
  </si>
  <si>
    <t>Комунальне некомерційне підприємство Луганської обласної ради «Луганський обласний медичний центр соціально небезпечних інфекційних хвороб»</t>
  </si>
  <si>
    <t>Комунальне некомерційне підприємство "Одеський обласний центр соціально значущих хвороб" Одеської обласної ради"</t>
  </si>
  <si>
    <t>65014, Одеська обл., м. Одеса, вул. Леонтовича 9/11</t>
  </si>
  <si>
    <t>33028, Рівненська обл., м. Рівне, вул. 16 Липня, 38</t>
  </si>
  <si>
    <t xml:space="preserve">Комунальне некомерційне підприємство «Тернопільський обласний медичний центр соціально-небезпечних захворювань» Тернопільської обласної ради </t>
  </si>
  <si>
    <t>46014, Тернопільська обл., м. Тернопіль, вул. Тролейбусна, 14</t>
  </si>
  <si>
    <t>43001, Волинська обл., м. Луцьк, вул. Шевченка, 30</t>
  </si>
  <si>
    <t>01983832</t>
  </si>
  <si>
    <t>02004137</t>
  </si>
  <si>
    <t>54058, м. Миколаїв, вул. Лазурна, 1</t>
  </si>
  <si>
    <t>Комунальне некомерційне підприємство Вінницької обласної Ради «Клінічний Центр інфекційних хвороб»</t>
  </si>
  <si>
    <t>Комунальне підприємство "Обласний інформаційно- аналітичний центр медичної статистики" Рівненської обласної ради</t>
  </si>
  <si>
    <t xml:space="preserve">Комунальне некомерційне підприємство «Київська міська клінічна лікарня №5» </t>
  </si>
  <si>
    <t>03115, м. Київ, вул. Відпочинку, 11</t>
  </si>
  <si>
    <t>02006113</t>
  </si>
  <si>
    <t>Комунальне некомерційне підприємство «Чернігівська обласна лікарня» Чернігівської обласної ради</t>
  </si>
  <si>
    <t xml:space="preserve">14029, Чернігівська область,м. Чернігів, вул. Волковича, буд. 25 </t>
  </si>
  <si>
    <t>03398983</t>
  </si>
  <si>
    <t>01526394</t>
  </si>
  <si>
    <t>05498849</t>
  </si>
  <si>
    <t>25006, Кіровоградська обл., м. Кропивницький, вул. Тобілевича, 24</t>
  </si>
  <si>
    <t>01998147</t>
  </si>
  <si>
    <t>79066, Львівська обл.,  м. Львів, вул. Зелена, 477</t>
  </si>
  <si>
    <t>41973328</t>
  </si>
  <si>
    <t>42337651</t>
  </si>
  <si>
    <t>03083340</t>
  </si>
  <si>
    <t>40009, Сумська обл., м. Суми, : вул. Куликівська, 43</t>
  </si>
  <si>
    <t>43356146</t>
  </si>
  <si>
    <t>00185028</t>
  </si>
  <si>
    <t>Комунальне некомерційне підприємство Львівської обласної ради «Львівський регіональний фтизіопульмонологічний клінічний лікувально-діагностичний центр» (Центр легеневого здоров҆я)</t>
  </si>
  <si>
    <t>Комунальне некомерційне підприємство Сумської обласної ради  "Обласний клінічний медичний центр соціально небезпечних захворювань"</t>
  </si>
  <si>
    <t>Обласне комунальне некомерційне підприємство "Чернівецький обласний медичний центр  соціально значущих хвороб"</t>
  </si>
  <si>
    <t>Комунальне некомерційне підприємство «Черкаський обласний спеціалізований медичний центр Черкаської обласної ради»</t>
  </si>
  <si>
    <t>49074, Дніпропетровська обл., м. Дніпро, вул.Старочумацька,9а</t>
  </si>
  <si>
    <t>58005, Чернівецька обл., м. Чернівці вул. Мусорського Модеста, 2</t>
  </si>
  <si>
    <t>05492255</t>
  </si>
  <si>
    <t>Комунальне некомерційне підприємство Київської обласної ради "Київський обласний спеціалізований медичний центр"</t>
  </si>
  <si>
    <t>08150, Київська обл., м.Боярка, вул. М.Шляхового, 23</t>
  </si>
  <si>
    <t>02009637</t>
  </si>
  <si>
    <t>Державна установа «Кіровоградський обласний центр контролю та профілактики хвороб Міністерства охорони здоров’я України»</t>
  </si>
  <si>
    <t>Державна установа "Миколаївський обласний центр контролю та профілактики хвороб Міністерства охорони здоров’я України"</t>
  </si>
  <si>
    <t>Комунальне підприємство «Волинська обласна інфекційна лікарня» Волинської обласної ради</t>
  </si>
  <si>
    <t>Комунальне некомерційне підприємство "Хмельницька обласна лікарня" Хмельницької обласної ради</t>
  </si>
  <si>
    <t>Комунальне підприємство "Дніпропетровський обласний медичний центр соціально значущих хвороб"  Дніпропетровської обласної ради»</t>
  </si>
  <si>
    <t>29000, Хмельницька обл., м. Хмельницький, вул. Пілотська, 1</t>
  </si>
  <si>
    <t>02004717</t>
  </si>
  <si>
    <t>Комунальне некомерційне підприємство «Центр інфекційних захворювань Івано-Франківської обласної ради»</t>
  </si>
  <si>
    <t>76018, Івано-Франківська обл.,  м. Івано-Франківськ, вул. Матейки, 53</t>
  </si>
  <si>
    <t>26098930</t>
  </si>
  <si>
    <t>Комунальне некомерційне підприємство "Обласний клінічний фтизіопульмонологічний лікувально-діагностичний центр" Закарпатської обласної ради (КНП "ЦЕНТР ЛЕГЕНЕВИХ ХВОРОБ" ЗОР)</t>
  </si>
  <si>
    <t>88000, Закарпатська обл., м. Ужгород, вул.Нахімова, 4</t>
  </si>
  <si>
    <t>01999709</t>
  </si>
  <si>
    <t>Комунальне підприємство  " Полтавський обласний клінічний протитуберкульозний диспансер Полтавської обласної ради"</t>
  </si>
  <si>
    <t xml:space="preserve">36040, Полтавська обл., Полтавський р-н, с. Супрунівка, вул. Київське Шосе,1-В </t>
  </si>
  <si>
    <t>Комунальне некомерційне підприємство «Фтизіопульмонологічний медичний центр» Херсонської обласної ради</t>
  </si>
  <si>
    <t>73034, м.Херсон, Миколаївське шосе, 82</t>
  </si>
  <si>
    <t>02003534</t>
  </si>
  <si>
    <t>61096, Харківська обл., м. Харків, пр. Байрона, 160</t>
  </si>
  <si>
    <t>01990766</t>
  </si>
  <si>
    <t>Комунальне некомерційне підприємство «Обласний клінічний протитуберкульозний  диспансер»</t>
  </si>
  <si>
    <t xml:space="preserve">84333, Донецька обл., м. Краматорськ, вул. Кирилкіна, 10   </t>
  </si>
  <si>
    <t>93401, Луганська обл.,  м. Сіверськодонецьк, віл.Сметаніна, буд.5</t>
  </si>
  <si>
    <t>КОМУНАЛЬНЕ НЕКОМЕРЦІЙНЕ ПІДПРИЄМСТВО ХАРКІВСЬКОЇ ОБЛАСНОЇ РАДИ «ОБЛАСНА ДИТЯЧА ІНФЕКЦІЙНА КЛІНІЧНА ЛІКАРНЯ»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</si>
</sst>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23" x14ac:knownFonts="1">
    <font>
      <sz val="8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30"/>
      <name val="Calibri"/>
      <family val="2"/>
      <charset val="204"/>
    </font>
    <font>
      <sz val="10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1"/>
      </left>
      <right style="hair">
        <color theme="0" tint="-0.499984740745262"/>
      </right>
      <top style="thin">
        <color theme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1"/>
      </right>
      <top style="thin">
        <color theme="1"/>
      </top>
      <bottom style="hair">
        <color theme="0" tint="-0.499984740745262"/>
      </bottom>
      <diagonal/>
    </border>
    <border>
      <left style="thin">
        <color theme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/>
      </left>
      <right style="hair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thin">
        <color theme="1"/>
      </right>
      <top style="hair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8" borderId="0" applyNumberFormat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165" fontId="13" fillId="0" borderId="0" xfId="0" applyNumberFormat="1" applyFont="1"/>
    <xf numFmtId="0" fontId="13" fillId="3" borderId="0" xfId="0" applyFont="1" applyFill="1"/>
    <xf numFmtId="0" fontId="18" fillId="8" borderId="0" xfId="3" applyProtection="1"/>
    <xf numFmtId="49" fontId="0" fillId="0" borderId="0" xfId="0" applyNumberFormat="1"/>
    <xf numFmtId="0" fontId="17" fillId="0" borderId="0" xfId="0" applyFont="1"/>
    <xf numFmtId="165" fontId="12" fillId="3" borderId="10" xfId="1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1" fontId="0" fillId="0" borderId="0" xfId="0" applyNumberFormat="1"/>
    <xf numFmtId="1" fontId="12" fillId="3" borderId="10" xfId="1" applyNumberFormat="1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5" fillId="3" borderId="14" xfId="0" applyNumberFormat="1" applyFont="1" applyFill="1" applyBorder="1" applyAlignment="1">
      <alignment horizontal="left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left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left" wrapText="1"/>
    </xf>
    <xf numFmtId="49" fontId="8" fillId="3" borderId="14" xfId="0" applyNumberFormat="1" applyFont="1" applyFill="1" applyBorder="1" applyAlignment="1">
      <alignment horizontal="right" wrapText="1"/>
    </xf>
    <xf numFmtId="1" fontId="12" fillId="9" borderId="15" xfId="2" applyNumberFormat="1" applyFont="1" applyFill="1" applyBorder="1" applyAlignment="1" applyProtection="1">
      <alignment horizontal="center" vertical="center"/>
      <protection locked="0"/>
    </xf>
    <xf numFmtId="1" fontId="12" fillId="10" borderId="15" xfId="1" applyNumberFormat="1" applyFont="1" applyFill="1" applyBorder="1" applyAlignment="1" applyProtection="1">
      <alignment horizontal="center" vertical="center"/>
      <protection locked="0"/>
    </xf>
    <xf numFmtId="1" fontId="12" fillId="10" borderId="16" xfId="1" applyNumberFormat="1" applyFont="1" applyFill="1" applyBorder="1" applyAlignment="1" applyProtection="1">
      <alignment horizontal="center" vertical="center"/>
      <protection locked="0"/>
    </xf>
    <xf numFmtId="1" fontId="12" fillId="9" borderId="15" xfId="2" applyNumberFormat="1" applyFont="1" applyFill="1" applyBorder="1" applyAlignment="1" applyProtection="1">
      <alignment horizontal="center" vertical="center" wrapText="1"/>
      <protection locked="0"/>
    </xf>
    <xf numFmtId="49" fontId="7" fillId="3" borderId="17" xfId="0" applyNumberFormat="1" applyFont="1" applyFill="1" applyBorder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wrapText="1"/>
    </xf>
    <xf numFmtId="1" fontId="16" fillId="9" borderId="15" xfId="1" applyNumberFormat="1" applyFont="1" applyFill="1" applyBorder="1" applyAlignment="1" applyProtection="1">
      <alignment horizontal="center" vertical="center" wrapText="1"/>
      <protection locked="0"/>
    </xf>
    <xf numFmtId="1" fontId="12" fillId="9" borderId="15" xfId="1" applyNumberFormat="1" applyFont="1" applyFill="1" applyBorder="1" applyAlignment="1" applyProtection="1">
      <alignment horizontal="center" vertical="center"/>
      <protection locked="0"/>
    </xf>
    <xf numFmtId="1" fontId="12" fillId="9" borderId="18" xfId="2" applyNumberFormat="1" applyFont="1" applyFill="1" applyBorder="1" applyAlignment="1" applyProtection="1">
      <alignment horizontal="center" vertical="center" wrapText="1"/>
      <protection locked="0"/>
    </xf>
    <xf numFmtId="1" fontId="16" fillId="10" borderId="16" xfId="1" applyNumberFormat="1" applyFont="1" applyFill="1" applyBorder="1" applyAlignment="1" applyProtection="1">
      <alignment horizontal="center" vertical="center" wrapText="1"/>
      <protection locked="0"/>
    </xf>
    <xf numFmtId="1" fontId="12" fillId="10" borderId="18" xfId="1" applyNumberFormat="1" applyFont="1" applyFill="1" applyBorder="1" applyAlignment="1" applyProtection="1">
      <alignment horizontal="center" vertical="center"/>
      <protection locked="0"/>
    </xf>
    <xf numFmtId="1" fontId="12" fillId="10" borderId="19" xfId="1" applyNumberFormat="1" applyFont="1" applyFill="1" applyBorder="1" applyAlignment="1" applyProtection="1">
      <alignment horizontal="center" vertical="center"/>
      <protection locked="0"/>
    </xf>
    <xf numFmtId="1" fontId="16" fillId="11" borderId="15" xfId="1" applyNumberFormat="1" applyFont="1" applyFill="1" applyBorder="1" applyAlignment="1" applyProtection="1">
      <alignment horizontal="center" vertical="center"/>
    </xf>
    <xf numFmtId="1" fontId="16" fillId="11" borderId="16" xfId="1" applyNumberFormat="1" applyFont="1" applyFill="1" applyBorder="1" applyAlignment="1" applyProtection="1">
      <alignment horizontal="center" vertical="center"/>
    </xf>
    <xf numFmtId="1" fontId="16" fillId="11" borderId="15" xfId="1" applyNumberFormat="1" applyFont="1" applyFill="1" applyBorder="1" applyAlignment="1">
      <alignment horizontal="center" vertical="center" wrapText="1"/>
    </xf>
    <xf numFmtId="1" fontId="16" fillId="11" borderId="16" xfId="1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5" fillId="3" borderId="14" xfId="0" applyFont="1" applyFill="1" applyBorder="1" applyAlignment="1">
      <alignment horizontal="left" wrapText="1"/>
    </xf>
    <xf numFmtId="49" fontId="10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3" borderId="14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left" wrapText="1"/>
    </xf>
    <xf numFmtId="0" fontId="10" fillId="0" borderId="18" xfId="0" applyFont="1" applyBorder="1" applyAlignment="1">
      <alignment horizontal="center"/>
    </xf>
    <xf numFmtId="1" fontId="12" fillId="11" borderId="15" xfId="1" applyNumberFormat="1" applyFont="1" applyFill="1" applyBorder="1" applyAlignment="1" applyProtection="1">
      <alignment horizontal="center" vertical="center"/>
    </xf>
    <xf numFmtId="1" fontId="12" fillId="11" borderId="16" xfId="1" applyNumberFormat="1" applyFont="1" applyFill="1" applyBorder="1" applyAlignment="1" applyProtection="1">
      <alignment horizontal="center" vertical="center"/>
    </xf>
    <xf numFmtId="1" fontId="12" fillId="11" borderId="15" xfId="1" applyNumberFormat="1" applyFont="1" applyFill="1" applyBorder="1" applyAlignment="1" applyProtection="1">
      <alignment horizontal="center" vertical="center" wrapText="1"/>
    </xf>
    <xf numFmtId="1" fontId="12" fillId="11" borderId="16" xfId="1" applyNumberFormat="1" applyFont="1" applyFill="1" applyBorder="1" applyAlignment="1" applyProtection="1">
      <alignment horizontal="center" vertical="center" wrapText="1"/>
    </xf>
    <xf numFmtId="1" fontId="12" fillId="9" borderId="15" xfId="1" applyNumberFormat="1" applyFont="1" applyFill="1" applyBorder="1" applyAlignment="1" applyProtection="1">
      <alignment horizontal="center" vertical="center" wrapText="1"/>
      <protection locked="0"/>
    </xf>
    <xf numFmtId="1" fontId="12" fillId="9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9" borderId="18" xfId="1" applyNumberFormat="1" applyFont="1" applyFill="1" applyBorder="1" applyAlignment="1" applyProtection="1">
      <alignment horizontal="center" vertical="center"/>
      <protection locked="0"/>
    </xf>
    <xf numFmtId="1" fontId="12" fillId="10" borderId="16" xfId="1" applyNumberFormat="1" applyFont="1" applyFill="1" applyBorder="1" applyAlignment="1" applyProtection="1">
      <alignment horizontal="center" vertical="center" wrapText="1"/>
      <protection locked="0"/>
    </xf>
    <xf numFmtId="1" fontId="12" fillId="10" borderId="19" xfId="1" applyNumberFormat="1" applyFont="1" applyFill="1" applyBorder="1" applyAlignment="1" applyProtection="1">
      <alignment horizontal="center" vertical="center" wrapText="1"/>
      <protection locked="0"/>
    </xf>
    <xf numFmtId="0" fontId="6" fillId="9" borderId="15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/>
    </xf>
    <xf numFmtId="1" fontId="16" fillId="9" borderId="15" xfId="1" applyNumberFormat="1" applyFont="1" applyFill="1" applyBorder="1" applyAlignment="1" applyProtection="1">
      <alignment horizontal="center" vertical="center"/>
      <protection locked="0"/>
    </xf>
    <xf numFmtId="1" fontId="16" fillId="10" borderId="15" xfId="1" applyNumberFormat="1" applyFont="1" applyFill="1" applyBorder="1" applyAlignment="1" applyProtection="1">
      <alignment horizontal="center" vertical="center"/>
      <protection locked="0"/>
    </xf>
    <xf numFmtId="1" fontId="16" fillId="10" borderId="16" xfId="1" applyNumberFormat="1" applyFont="1" applyFill="1" applyBorder="1" applyAlignment="1" applyProtection="1">
      <alignment horizontal="center" vertical="center"/>
      <protection locked="0"/>
    </xf>
    <xf numFmtId="1" fontId="16" fillId="10" borderId="15" xfId="1" applyNumberFormat="1" applyFont="1" applyFill="1" applyBorder="1" applyAlignment="1" applyProtection="1">
      <alignment horizontal="center" vertical="center" wrapText="1"/>
      <protection locked="0"/>
    </xf>
    <xf numFmtId="1" fontId="16" fillId="9" borderId="18" xfId="1" applyNumberFormat="1" applyFont="1" applyFill="1" applyBorder="1" applyAlignment="1" applyProtection="1">
      <alignment horizontal="center" vertical="center" wrapText="1"/>
      <protection locked="0"/>
    </xf>
    <xf numFmtId="1" fontId="16" fillId="10" borderId="18" xfId="1" applyNumberFormat="1" applyFont="1" applyFill="1" applyBorder="1" applyAlignment="1" applyProtection="1">
      <alignment horizontal="center" vertical="center" wrapText="1"/>
      <protection locked="0"/>
    </xf>
    <xf numFmtId="1" fontId="16" fillId="10" borderId="19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1" fontId="14" fillId="7" borderId="15" xfId="1" applyNumberFormat="1" applyFont="1" applyFill="1" applyBorder="1" applyAlignment="1" applyProtection="1">
      <alignment horizontal="center" vertical="center" wrapText="1"/>
    </xf>
    <xf numFmtId="1" fontId="15" fillId="8" borderId="15" xfId="3" applyNumberFormat="1" applyFont="1" applyBorder="1" applyAlignment="1" applyProtection="1">
      <alignment horizontal="center" vertical="center" wrapText="1"/>
    </xf>
    <xf numFmtId="1" fontId="15" fillId="8" borderId="16" xfId="3" applyNumberFormat="1" applyFont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" fontId="12" fillId="10" borderId="15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>
      <alignment horizontal="left" wrapText="1"/>
    </xf>
    <xf numFmtId="49" fontId="6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" fontId="14" fillId="7" borderId="18" xfId="1" applyNumberFormat="1" applyFont="1" applyFill="1" applyBorder="1" applyAlignment="1" applyProtection="1">
      <alignment horizontal="center" vertical="center" wrapText="1"/>
    </xf>
    <xf numFmtId="1" fontId="12" fillId="10" borderId="18" xfId="1" applyNumberFormat="1" applyFont="1" applyFill="1" applyBorder="1" applyAlignment="1" applyProtection="1">
      <alignment horizontal="center" vertical="center" wrapText="1"/>
      <protection locked="0"/>
    </xf>
    <xf numFmtId="165" fontId="12" fillId="3" borderId="20" xfId="1" applyNumberFormat="1" applyFont="1" applyFill="1" applyBorder="1" applyAlignment="1" applyProtection="1">
      <alignment horizontal="center" vertical="center"/>
    </xf>
    <xf numFmtId="1" fontId="12" fillId="11" borderId="20" xfId="1" applyNumberFormat="1" applyFont="1" applyFill="1" applyBorder="1" applyAlignment="1" applyProtection="1">
      <alignment horizontal="center" vertical="center"/>
    </xf>
    <xf numFmtId="165" fontId="12" fillId="3" borderId="0" xfId="1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0" xfId="0" applyFont="1"/>
    <xf numFmtId="0" fontId="20" fillId="0" borderId="21" xfId="0" applyFont="1" applyBorder="1"/>
    <xf numFmtId="0" fontId="20" fillId="0" borderId="0" xfId="0" applyFont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12" borderId="0" xfId="0" applyFont="1" applyFill="1"/>
    <xf numFmtId="0" fontId="21" fillId="0" borderId="0" xfId="0" applyFont="1" applyAlignment="1">
      <alignment horizontal="left" wrapText="1" indent="1"/>
    </xf>
    <xf numFmtId="49" fontId="22" fillId="0" borderId="0" xfId="0" applyNumberFormat="1" applyFont="1" applyAlignment="1">
      <alignment horizontal="right"/>
    </xf>
    <xf numFmtId="49" fontId="22" fillId="13" borderId="0" xfId="0" applyNumberFormat="1" applyFont="1" applyFill="1" applyAlignment="1">
      <alignment horizontal="right"/>
    </xf>
    <xf numFmtId="0" fontId="21" fillId="13" borderId="0" xfId="0" applyFont="1" applyFill="1" applyAlignment="1">
      <alignment wrapText="1"/>
    </xf>
    <xf numFmtId="0" fontId="21" fillId="13" borderId="0" xfId="0" applyFont="1" applyFill="1"/>
    <xf numFmtId="0" fontId="21" fillId="13" borderId="0" xfId="0" applyFont="1" applyFill="1" applyAlignment="1">
      <alignment vertical="top" wrapText="1"/>
    </xf>
    <xf numFmtId="0" fontId="21" fillId="14" borderId="0" xfId="0" applyFont="1" applyFill="1"/>
    <xf numFmtId="0" fontId="21" fillId="13" borderId="23" xfId="0" applyFont="1" applyFill="1" applyBorder="1" applyAlignment="1">
      <alignment wrapText="1"/>
    </xf>
    <xf numFmtId="0" fontId="21" fillId="15" borderId="0" xfId="0" applyFont="1" applyFill="1"/>
    <xf numFmtId="49" fontId="22" fillId="16" borderId="0" xfId="0" applyNumberFormat="1" applyFont="1" applyFill="1" applyAlignment="1">
      <alignment horizontal="right"/>
    </xf>
    <xf numFmtId="0" fontId="21" fillId="16" borderId="0" xfId="0" applyFont="1" applyFill="1" applyAlignment="1">
      <alignment wrapText="1"/>
    </xf>
    <xf numFmtId="0" fontId="21" fillId="16" borderId="0" xfId="0" applyFont="1" applyFill="1"/>
    <xf numFmtId="49" fontId="22" fillId="17" borderId="0" xfId="0" applyNumberFormat="1" applyFont="1" applyFill="1" applyAlignment="1">
      <alignment horizontal="right"/>
    </xf>
    <xf numFmtId="0" fontId="21" fillId="17" borderId="0" xfId="0" applyFont="1" applyFill="1"/>
    <xf numFmtId="0" fontId="21" fillId="17" borderId="0" xfId="0" applyFont="1" applyFill="1" applyAlignment="1">
      <alignment wrapText="1"/>
    </xf>
    <xf numFmtId="49" fontId="22" fillId="18" borderId="0" xfId="0" applyNumberFormat="1" applyFont="1" applyFill="1" applyAlignment="1">
      <alignment horizontal="right"/>
    </xf>
    <xf numFmtId="0" fontId="21" fillId="18" borderId="0" xfId="0" applyFont="1" applyFill="1"/>
    <xf numFmtId="0" fontId="21" fillId="18" borderId="24" xfId="0" applyFont="1" applyFill="1" applyBorder="1" applyAlignment="1">
      <alignment wrapText="1"/>
    </xf>
    <xf numFmtId="0" fontId="21" fillId="19" borderId="0" xfId="0" applyFont="1" applyFill="1"/>
    <xf numFmtId="49" fontId="22" fillId="19" borderId="0" xfId="0" applyNumberFormat="1" applyFont="1" applyFill="1" applyAlignment="1">
      <alignment horizontal="right"/>
    </xf>
    <xf numFmtId="49" fontId="22" fillId="20" borderId="0" xfId="0" applyNumberFormat="1" applyFont="1" applyFill="1" applyAlignment="1">
      <alignment horizontal="right"/>
    </xf>
    <xf numFmtId="0" fontId="21" fillId="20" borderId="0" xfId="0" applyFont="1" applyFill="1"/>
    <xf numFmtId="0" fontId="2" fillId="2" borderId="0" xfId="0" applyFont="1" applyFill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0" fillId="0" borderId="21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0" fontId="6" fillId="9" borderId="15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</cellXfs>
  <cellStyles count="4">
    <cellStyle name="Гарний" xfId="3" builtinId="26"/>
    <cellStyle name="Звичайний" xfId="0" builtinId="0"/>
    <cellStyle name="Финансовый 2" xfId="2" xr:uid="{00000000-0005-0000-0000-000002000000}"/>
    <cellStyle name="Фінансовий" xfId="1" builtinId="3"/>
  </cellStyles>
  <dxfs count="54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  <name val="Cambria"/>
        <scheme val="none"/>
      </font>
      <fill>
        <patternFill>
          <bgColor rgb="FFFFFF66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C01/Documents/&#1042;&#1030;&#1051;/&#1040;&#1076;&#1088;&#1077;&#1089;&#1080;+%20&#1096;&#1072;&#1073;&#1083;&#1086;&#1085;&#1080;/&#1064;&#1040;&#1041;&#1051;&#1054;&#1053;%20&#1084;&#1110;&#1089;&#1103;&#1095;&#1085;&#1072;%20&#1092;&#1086;&#1088;&#1084;&#1072;&#1056;&#1045;&#1043;&#1030;&#1054;&#1053;&#1048;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т. 1000"/>
      <sheetName val="т. 2000"/>
      <sheetName val="т. 3000"/>
      <sheetName val="Лист5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D16" t="str">
            <v>Кримська республіканська установа «Центр профілактики та боротьби зі СНІДом»</v>
          </cell>
        </row>
        <row r="17">
          <cell r="D17" t="str">
            <v xml:space="preserve">Комунальне некомерційне підприємство «Вінницький обласний клінічний центр профілактики та боротьби зі СНІДом» Вінницької обласної ради </v>
          </cell>
        </row>
        <row r="18">
          <cell r="D18" t="str">
            <v>КП "Волинський обласний центр з профілактики та бортьби зі СНІДом" Волинської обласної ради</v>
          </cell>
        </row>
        <row r="19">
          <cell r="D19" t="str">
            <v>Комунальне підприємство «Дніпропетровський обласний центр соціально значущих хвороб» Дніпропетровської обласної ради»</v>
          </cell>
        </row>
        <row r="20">
          <cell r="D20" t="str">
            <v>Комунальне некомерційне підприємство «Донецький обласний центр з профілактики та боротьби із СНІДом»</v>
          </cell>
        </row>
        <row r="21">
          <cell r="D21" t="str">
            <v>Комунальне некомерційне підприємство "Обласний медичний спеціалізований центр" Житомирської обласної ради</v>
          </cell>
        </row>
        <row r="22">
          <cell r="D22" t="str">
            <v>Комунальне некомерційне підприємство "Закарпатський обласний центр громадського здоров'я" Закарпатської обласної ради</v>
          </cell>
        </row>
        <row r="23">
          <cell r="D23" t="str">
            <v xml:space="preserve">Комунальне некомерційне підприємство «Обласна інфекційна клінічна лікарня» Запорізької обласної ради  </v>
          </cell>
        </row>
        <row r="24">
          <cell r="D24" t="str">
            <v>Комунальне некомерційне підприємство «Івано-Франківська обласна клінічна інфекційна лікарня Івано-Франківської обласної ради»</v>
          </cell>
        </row>
        <row r="25">
          <cell r="D25" t="str">
            <v>Комунальне некомерційне підприємство Київської обласної ради «Київський обласний центр профілактики та боротьби з ВІЛ/СНІДом»</v>
          </cell>
        </row>
        <row r="26">
          <cell r="D26" t="str">
            <v>Комунальне некомерційне підприємство «Регіональний центр громадського здоров'я Кіровоградської обласної ради»</v>
          </cell>
        </row>
        <row r="27">
          <cell r="D27" t="str">
            <v>Комунальне некомерційне підприємство Луганської обласної ради «Луганський обласний медичний центр соціально небезпечних інфекційних хвороб»</v>
          </cell>
        </row>
        <row r="28">
          <cell r="D28" t="str">
            <v>Комунальне некомерційне підприємство"Львівський обласний центр громадського здоров я"</v>
          </cell>
        </row>
        <row r="29">
          <cell r="D29" t="str">
            <v>КНП "Миколаївський обласний центр громадського здоров'я" Миколаївської обласної ради</v>
          </cell>
        </row>
        <row r="30">
          <cell r="D30" t="str">
            <v>Комунальне некомерційне підприємство "Одеський обласний центр соціально значущих хвороб" Одеської обласної ради"</v>
          </cell>
        </row>
        <row r="31">
          <cell r="D31" t="str">
            <v>КП "Обласний центр профілактики та боротьби з ВІЛ/СНІД Полтавської обласної ради"</v>
          </cell>
        </row>
        <row r="32">
          <cell r="D32" t="str">
            <v>КП «Обласний центр громадського здоров’я» Рівненської обласної ради</v>
          </cell>
        </row>
        <row r="33">
          <cell r="D33" t="str">
            <v>КНП СОР "Обласний клінічний медичний центр соціально небезпечних захворювань"</v>
          </cell>
        </row>
        <row r="34">
          <cell r="D34" t="str">
            <v xml:space="preserve">Комунальне некомерційне підприємство «Тернопільський обласний медичний центр соціально-небезпечних захворювань» Тернопільської обласної ради </v>
          </cell>
        </row>
        <row r="35">
          <cell r="D35" t="str">
            <v>Комунальне некомерційне підприємство Харківської обласної ради «Обласний клінічний центр профілактики і боротьби зі СНІДом»</v>
          </cell>
        </row>
        <row r="36">
          <cell r="D36" t="str">
            <v xml:space="preserve">Обласний центр профілактики та боротьби зі СНІДом КНП« Херсонська обласна інфекційна лікарня ім. Г.І.Горбачевського» Херсонської обласної ради </v>
          </cell>
        </row>
        <row r="37">
          <cell r="D37" t="str">
            <v>Комунальне некомерційне підприємство "Хмельницький обласний центр профілактики і боротьби зі СНІДом" Хмельницької обласної ради</v>
          </cell>
        </row>
        <row r="38">
          <cell r="D38" t="str">
            <v>Комунальне некомерційне підприємство «Черкаський обласний центр громадського здоров'я Черкаської обласної ради»</v>
          </cell>
        </row>
        <row r="39">
          <cell r="D39" t="str">
            <v>ОКНП "Чернівецький обласний центр з профілактики та боротьби зі СНІДом"</v>
          </cell>
        </row>
        <row r="40">
          <cell r="D40" t="str">
            <v>Комунальне некомерційне підприємство «Чернігівський обласний медичний центр соціально значущих та небезпечних хвороб» Чернігівської обласної ради</v>
          </cell>
        </row>
        <row r="41">
          <cell r="D41" t="str">
            <v xml:space="preserve">Комунальне некомерційне підприємство «Київський міський центр громадського здоров’я» виконавчого органу Київської міської ради </v>
          </cell>
        </row>
        <row r="42">
          <cell r="D42" t="str">
            <v>Севастопольський міський Центр профілактики й боротьби з ВІЛ-інфекцією/СНІДом, міської інфекційної лікарні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B2:G34"/>
  <sheetViews>
    <sheetView topLeftCell="C1" zoomScale="112" zoomScaleNormal="112" workbookViewId="0">
      <selection activeCell="E22" sqref="E22"/>
    </sheetView>
  </sheetViews>
  <sheetFormatPr defaultRowHeight="11.25" x14ac:dyDescent="0.2"/>
  <cols>
    <col min="4" max="4" width="14.5" customWidth="1"/>
    <col min="5" max="5" width="150.1640625" customWidth="1"/>
    <col min="6" max="6" width="62" customWidth="1"/>
    <col min="7" max="7" width="35.1640625" customWidth="1"/>
  </cols>
  <sheetData>
    <row r="2" spans="2:7" x14ac:dyDescent="0.2">
      <c r="E2" t="s">
        <v>198</v>
      </c>
      <c r="F2" t="s">
        <v>198</v>
      </c>
      <c r="G2" t="s">
        <v>198</v>
      </c>
    </row>
    <row r="3" spans="2:7" ht="15.75" x14ac:dyDescent="0.25">
      <c r="B3" s="1" t="s">
        <v>172</v>
      </c>
      <c r="C3">
        <v>2018</v>
      </c>
      <c r="E3" s="110" t="s">
        <v>7</v>
      </c>
      <c r="F3" s="110" t="s">
        <v>8</v>
      </c>
      <c r="G3" s="111" t="s">
        <v>14</v>
      </c>
    </row>
    <row r="4" spans="2:7" ht="15.75" x14ac:dyDescent="0.25">
      <c r="B4" s="1" t="s">
        <v>159</v>
      </c>
      <c r="C4">
        <v>2019</v>
      </c>
      <c r="D4" s="112">
        <v>26285843</v>
      </c>
      <c r="E4" s="110" t="s">
        <v>221</v>
      </c>
      <c r="F4" s="110" t="s">
        <v>9</v>
      </c>
      <c r="G4" s="111" t="s">
        <v>173</v>
      </c>
    </row>
    <row r="5" spans="2:7" ht="15.75" x14ac:dyDescent="0.25">
      <c r="B5" s="1" t="s">
        <v>160</v>
      </c>
      <c r="C5">
        <v>2020</v>
      </c>
      <c r="D5" s="112" t="s">
        <v>228</v>
      </c>
      <c r="E5" s="110" t="s">
        <v>252</v>
      </c>
      <c r="F5" s="110" t="s">
        <v>217</v>
      </c>
      <c r="G5" s="111" t="s">
        <v>174</v>
      </c>
    </row>
    <row r="6" spans="2:7" ht="15.75" x14ac:dyDescent="0.25">
      <c r="B6" s="1"/>
      <c r="C6">
        <v>2021</v>
      </c>
      <c r="D6" s="112">
        <v>26509095</v>
      </c>
      <c r="E6" s="110" t="s">
        <v>254</v>
      </c>
      <c r="F6" s="117" t="s">
        <v>244</v>
      </c>
      <c r="G6" s="111" t="s">
        <v>175</v>
      </c>
    </row>
    <row r="7" spans="2:7" ht="12" x14ac:dyDescent="0.2">
      <c r="C7">
        <v>2022</v>
      </c>
      <c r="D7" s="131" t="s">
        <v>269</v>
      </c>
      <c r="E7" s="132" t="s">
        <v>270</v>
      </c>
      <c r="F7" s="132" t="s">
        <v>271</v>
      </c>
      <c r="G7" s="111" t="s">
        <v>176</v>
      </c>
    </row>
    <row r="8" spans="2:7" ht="12" x14ac:dyDescent="0.2">
      <c r="C8">
        <v>2023</v>
      </c>
      <c r="D8" s="113" t="s">
        <v>229</v>
      </c>
      <c r="E8" s="110" t="s">
        <v>207</v>
      </c>
      <c r="F8" s="110" t="s">
        <v>208</v>
      </c>
      <c r="G8" s="111" t="s">
        <v>177</v>
      </c>
    </row>
    <row r="9" spans="2:7" ht="12" x14ac:dyDescent="0.2">
      <c r="C9">
        <v>2024</v>
      </c>
      <c r="D9" s="126" t="s">
        <v>259</v>
      </c>
      <c r="E9" s="127" t="s">
        <v>260</v>
      </c>
      <c r="F9" s="127" t="s">
        <v>261</v>
      </c>
      <c r="G9" s="111" t="s">
        <v>178</v>
      </c>
    </row>
    <row r="10" spans="2:7" ht="12" x14ac:dyDescent="0.2">
      <c r="C10">
        <v>2025</v>
      </c>
      <c r="D10" s="113" t="s">
        <v>230</v>
      </c>
      <c r="E10" s="110" t="s">
        <v>209</v>
      </c>
      <c r="F10" s="110" t="s">
        <v>210</v>
      </c>
      <c r="G10" s="111" t="s">
        <v>179</v>
      </c>
    </row>
    <row r="11" spans="2:7" ht="12" x14ac:dyDescent="0.2">
      <c r="C11">
        <v>2026</v>
      </c>
      <c r="D11" s="120" t="s">
        <v>249</v>
      </c>
      <c r="E11" s="125" t="s">
        <v>257</v>
      </c>
      <c r="F11" s="124" t="s">
        <v>258</v>
      </c>
      <c r="G11" s="111" t="s">
        <v>180</v>
      </c>
    </row>
    <row r="12" spans="2:7" ht="12" x14ac:dyDescent="0.2">
      <c r="D12" s="120" t="s">
        <v>246</v>
      </c>
      <c r="E12" s="121" t="s">
        <v>247</v>
      </c>
      <c r="F12" s="122" t="s">
        <v>248</v>
      </c>
      <c r="G12" s="111" t="s">
        <v>181</v>
      </c>
    </row>
    <row r="13" spans="2:7" ht="12" x14ac:dyDescent="0.2">
      <c r="D13" s="113">
        <v>38435613</v>
      </c>
      <c r="E13" s="118" t="s">
        <v>250</v>
      </c>
      <c r="F13" s="115" t="s">
        <v>231</v>
      </c>
      <c r="G13" s="111" t="s">
        <v>182</v>
      </c>
    </row>
    <row r="14" spans="2:7" ht="12" x14ac:dyDescent="0.2">
      <c r="D14" s="112" t="s">
        <v>218</v>
      </c>
      <c r="E14" s="110" t="s">
        <v>211</v>
      </c>
      <c r="F14" s="110" t="s">
        <v>272</v>
      </c>
      <c r="G14" s="111" t="s">
        <v>183</v>
      </c>
    </row>
    <row r="15" spans="2:7" ht="24" x14ac:dyDescent="0.2">
      <c r="D15" s="113" t="s">
        <v>232</v>
      </c>
      <c r="E15" s="116" t="s">
        <v>240</v>
      </c>
      <c r="F15" s="115" t="s">
        <v>233</v>
      </c>
      <c r="G15" s="111" t="s">
        <v>184</v>
      </c>
    </row>
    <row r="16" spans="2:7" ht="12" x14ac:dyDescent="0.2">
      <c r="D16" s="112">
        <v>38458316</v>
      </c>
      <c r="E16" s="110" t="s">
        <v>251</v>
      </c>
      <c r="F16" s="110" t="s">
        <v>220</v>
      </c>
      <c r="G16" s="111" t="s">
        <v>185</v>
      </c>
    </row>
    <row r="17" spans="4:7" ht="12" x14ac:dyDescent="0.2">
      <c r="D17" s="113" t="s">
        <v>234</v>
      </c>
      <c r="E17" s="110" t="s">
        <v>212</v>
      </c>
      <c r="F17" s="110" t="s">
        <v>213</v>
      </c>
      <c r="G17" s="111" t="s">
        <v>186</v>
      </c>
    </row>
    <row r="18" spans="4:7" ht="12" x14ac:dyDescent="0.2">
      <c r="D18" s="126" t="s">
        <v>262</v>
      </c>
      <c r="E18" s="127" t="s">
        <v>263</v>
      </c>
      <c r="F18" s="127" t="s">
        <v>264</v>
      </c>
      <c r="G18" s="111" t="s">
        <v>187</v>
      </c>
    </row>
    <row r="19" spans="4:7" ht="12" x14ac:dyDescent="0.2">
      <c r="D19" s="113" t="s">
        <v>235</v>
      </c>
      <c r="E19" s="110" t="s">
        <v>222</v>
      </c>
      <c r="F19" s="110" t="s">
        <v>214</v>
      </c>
      <c r="G19" s="111" t="s">
        <v>188</v>
      </c>
    </row>
    <row r="20" spans="4:7" ht="12" x14ac:dyDescent="0.2">
      <c r="D20" s="113" t="s">
        <v>236</v>
      </c>
      <c r="E20" s="110" t="s">
        <v>241</v>
      </c>
      <c r="F20" s="110" t="s">
        <v>237</v>
      </c>
      <c r="G20" s="111" t="s">
        <v>189</v>
      </c>
    </row>
    <row r="21" spans="4:7" ht="12" x14ac:dyDescent="0.2">
      <c r="D21" s="112">
        <v>26427523</v>
      </c>
      <c r="E21" s="110" t="s">
        <v>215</v>
      </c>
      <c r="F21" s="110" t="s">
        <v>216</v>
      </c>
      <c r="G21" s="111" t="s">
        <v>190</v>
      </c>
    </row>
    <row r="22" spans="4:7" ht="12" x14ac:dyDescent="0.2">
      <c r="D22" s="130" t="s">
        <v>267</v>
      </c>
      <c r="E22" s="129" t="s">
        <v>273</v>
      </c>
      <c r="F22" s="129" t="s">
        <v>268</v>
      </c>
      <c r="G22" s="111" t="s">
        <v>191</v>
      </c>
    </row>
    <row r="23" spans="4:7" ht="12" x14ac:dyDescent="0.2">
      <c r="D23" s="112" t="s">
        <v>219</v>
      </c>
      <c r="E23" s="128" t="s">
        <v>265</v>
      </c>
      <c r="F23" s="127" t="s">
        <v>266</v>
      </c>
      <c r="G23" s="111" t="s">
        <v>192</v>
      </c>
    </row>
    <row r="24" spans="4:7" ht="12" x14ac:dyDescent="0.2">
      <c r="D24" s="123" t="s">
        <v>256</v>
      </c>
      <c r="E24" s="124" t="s">
        <v>253</v>
      </c>
      <c r="F24" s="124" t="s">
        <v>255</v>
      </c>
      <c r="G24" s="111" t="s">
        <v>193</v>
      </c>
    </row>
    <row r="25" spans="4:7" ht="12" x14ac:dyDescent="0.2">
      <c r="D25" s="112">
        <v>26358816</v>
      </c>
      <c r="E25" s="119" t="s">
        <v>243</v>
      </c>
      <c r="F25" s="110" t="s">
        <v>10</v>
      </c>
      <c r="G25" s="111" t="s">
        <v>194</v>
      </c>
    </row>
    <row r="26" spans="4:7" ht="12" x14ac:dyDescent="0.2">
      <c r="D26" s="113" t="s">
        <v>238</v>
      </c>
      <c r="E26" s="117" t="s">
        <v>242</v>
      </c>
      <c r="F26" s="110" t="s">
        <v>245</v>
      </c>
      <c r="G26" s="111" t="s">
        <v>195</v>
      </c>
    </row>
    <row r="27" spans="4:7" ht="12" x14ac:dyDescent="0.2">
      <c r="D27" s="113" t="s">
        <v>225</v>
      </c>
      <c r="E27" s="114" t="s">
        <v>226</v>
      </c>
      <c r="F27" s="115" t="s">
        <v>227</v>
      </c>
      <c r="G27" s="111" t="s">
        <v>196</v>
      </c>
    </row>
    <row r="28" spans="4:7" ht="12" x14ac:dyDescent="0.2">
      <c r="D28" s="113" t="s">
        <v>239</v>
      </c>
      <c r="E28" s="110" t="s">
        <v>223</v>
      </c>
      <c r="F28" s="110" t="s">
        <v>224</v>
      </c>
      <c r="G28" s="111" t="s">
        <v>15</v>
      </c>
    </row>
    <row r="29" spans="4:7" ht="12" x14ac:dyDescent="0.2">
      <c r="E29" s="110" t="s">
        <v>11</v>
      </c>
      <c r="F29" s="110" t="s">
        <v>12</v>
      </c>
      <c r="G29" s="111" t="s">
        <v>16</v>
      </c>
    </row>
    <row r="30" spans="4:7" ht="15.75" x14ac:dyDescent="0.25">
      <c r="E30" s="1"/>
    </row>
    <row r="31" spans="4:7" ht="15.75" x14ac:dyDescent="0.25">
      <c r="E31" s="1"/>
    </row>
    <row r="32" spans="4:7" ht="15.75" x14ac:dyDescent="0.25">
      <c r="E32" s="1"/>
    </row>
    <row r="33" spans="5:5" ht="15.75" x14ac:dyDescent="0.25">
      <c r="E33" s="1"/>
    </row>
    <row r="34" spans="5:5" ht="15.75" x14ac:dyDescent="0.25">
      <c r="E34" s="1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9" tint="0.59999389629810485"/>
  </sheetPr>
  <dimension ref="B1:H24"/>
  <sheetViews>
    <sheetView view="pageBreakPreview" zoomScale="60" zoomScaleNormal="90" workbookViewId="0">
      <selection activeCell="M9" sqref="M9"/>
    </sheetView>
  </sheetViews>
  <sheetFormatPr defaultRowHeight="11.25" x14ac:dyDescent="0.2"/>
  <cols>
    <col min="2" max="2" width="90.1640625" customWidth="1"/>
    <col min="3" max="3" width="20.5" customWidth="1"/>
    <col min="4" max="8" width="18.83203125" customWidth="1"/>
  </cols>
  <sheetData>
    <row r="1" spans="2:8" ht="15" x14ac:dyDescent="0.25">
      <c r="B1" s="26">
        <f>Титул!D12</f>
        <v>0</v>
      </c>
    </row>
    <row r="2" spans="2:8" ht="15" x14ac:dyDescent="0.25">
      <c r="B2" s="26" t="s">
        <v>160</v>
      </c>
      <c r="C2" s="26">
        <f>Титул!F8</f>
        <v>2025</v>
      </c>
    </row>
    <row r="3" spans="2:8" ht="15" x14ac:dyDescent="0.25">
      <c r="B3" s="2" t="s">
        <v>76</v>
      </c>
      <c r="H3" s="2" t="s">
        <v>78</v>
      </c>
    </row>
    <row r="5" spans="2:8" ht="15" x14ac:dyDescent="0.25">
      <c r="B5" s="2" t="s">
        <v>77</v>
      </c>
    </row>
    <row r="7" spans="2:8" ht="45" customHeight="1" x14ac:dyDescent="0.2">
      <c r="B7" s="141" t="s">
        <v>79</v>
      </c>
      <c r="C7" s="143" t="s">
        <v>80</v>
      </c>
      <c r="D7" s="138" t="s">
        <v>81</v>
      </c>
      <c r="E7" s="138"/>
      <c r="F7" s="138"/>
      <c r="G7" s="139" t="s">
        <v>82</v>
      </c>
      <c r="H7" s="140"/>
    </row>
    <row r="8" spans="2:8" ht="44.25" customHeight="1" x14ac:dyDescent="0.2">
      <c r="B8" s="142"/>
      <c r="C8" s="144"/>
      <c r="D8" s="71" t="s">
        <v>83</v>
      </c>
      <c r="E8" s="71" t="s">
        <v>84</v>
      </c>
      <c r="F8" s="71" t="s">
        <v>85</v>
      </c>
      <c r="G8" s="73" t="s">
        <v>86</v>
      </c>
      <c r="H8" s="74" t="s">
        <v>87</v>
      </c>
    </row>
    <row r="9" spans="2:8" ht="12.75" x14ac:dyDescent="0.2">
      <c r="B9" s="55" t="s">
        <v>26</v>
      </c>
      <c r="C9" s="32" t="s">
        <v>27</v>
      </c>
      <c r="D9" s="72">
        <v>1</v>
      </c>
      <c r="E9" s="72">
        <v>2</v>
      </c>
      <c r="F9" s="72">
        <v>3</v>
      </c>
      <c r="G9" s="75">
        <v>4</v>
      </c>
      <c r="H9" s="76">
        <v>5</v>
      </c>
    </row>
    <row r="10" spans="2:8" ht="15" x14ac:dyDescent="0.25">
      <c r="B10" s="56" t="s">
        <v>88</v>
      </c>
      <c r="C10" s="57" t="s">
        <v>100</v>
      </c>
      <c r="D10" s="62">
        <f>D11+D14+D21+D24</f>
        <v>0</v>
      </c>
      <c r="E10" s="62">
        <f>E11+E14+E21+E24</f>
        <v>0</v>
      </c>
      <c r="F10" s="62">
        <f>F11+F14+F21+F24</f>
        <v>0</v>
      </c>
      <c r="G10" s="62">
        <f>G11+G14+G21+G24</f>
        <v>0</v>
      </c>
      <c r="H10" s="63">
        <f>H11+H14+H21+H24</f>
        <v>0</v>
      </c>
    </row>
    <row r="11" spans="2:8" ht="15" x14ac:dyDescent="0.25">
      <c r="B11" s="56" t="s">
        <v>89</v>
      </c>
      <c r="C11" s="58">
        <v>1.1000000000000001</v>
      </c>
      <c r="D11" s="62">
        <f>D12+D13</f>
        <v>0</v>
      </c>
      <c r="E11" s="62">
        <f>E12+E13</f>
        <v>0</v>
      </c>
      <c r="F11" s="62">
        <f>F12+F13</f>
        <v>0</v>
      </c>
      <c r="G11" s="62">
        <f>G12+G13</f>
        <v>0</v>
      </c>
      <c r="H11" s="63">
        <f>H12+H13</f>
        <v>0</v>
      </c>
    </row>
    <row r="12" spans="2:8" ht="15" x14ac:dyDescent="0.25">
      <c r="B12" s="59" t="s">
        <v>90</v>
      </c>
      <c r="C12" s="57" t="s">
        <v>101</v>
      </c>
      <c r="D12" s="46"/>
      <c r="E12" s="46"/>
      <c r="F12" s="46"/>
      <c r="G12" s="40"/>
      <c r="H12" s="41"/>
    </row>
    <row r="13" spans="2:8" ht="15" x14ac:dyDescent="0.25">
      <c r="B13" s="59" t="s">
        <v>91</v>
      </c>
      <c r="C13" s="57" t="s">
        <v>102</v>
      </c>
      <c r="D13" s="46"/>
      <c r="E13" s="46"/>
      <c r="F13" s="46"/>
      <c r="G13" s="40"/>
      <c r="H13" s="41"/>
    </row>
    <row r="14" spans="2:8" ht="15" x14ac:dyDescent="0.25">
      <c r="B14" s="56" t="s">
        <v>156</v>
      </c>
      <c r="C14" s="57" t="s">
        <v>103</v>
      </c>
      <c r="D14" s="62">
        <f>D15+D16+D17+D18+D19+D20</f>
        <v>0</v>
      </c>
      <c r="E14" s="62">
        <f>E15+E16+E17+E18+E19+E20</f>
        <v>0</v>
      </c>
      <c r="F14" s="62">
        <f>F15+F16+F17+F18+F19+F20</f>
        <v>0</v>
      </c>
      <c r="G14" s="62">
        <f>G15+G16+G17+G18+G19+G20</f>
        <v>0</v>
      </c>
      <c r="H14" s="63">
        <f>H15+H16+H17+H18+H19+H20</f>
        <v>0</v>
      </c>
    </row>
    <row r="15" spans="2:8" ht="15" x14ac:dyDescent="0.25">
      <c r="B15" s="59" t="s">
        <v>92</v>
      </c>
      <c r="C15" s="57" t="s">
        <v>104</v>
      </c>
      <c r="D15" s="46"/>
      <c r="E15" s="46"/>
      <c r="F15" s="46"/>
      <c r="G15" s="40"/>
      <c r="H15" s="41"/>
    </row>
    <row r="16" spans="2:8" ht="15" x14ac:dyDescent="0.25">
      <c r="B16" s="59" t="s">
        <v>93</v>
      </c>
      <c r="C16" s="57" t="s">
        <v>105</v>
      </c>
      <c r="D16" s="66"/>
      <c r="E16" s="66"/>
      <c r="F16" s="66"/>
      <c r="G16" s="95"/>
      <c r="H16" s="69"/>
    </row>
    <row r="17" spans="2:8" ht="26.25" x14ac:dyDescent="0.25">
      <c r="B17" s="59" t="s">
        <v>94</v>
      </c>
      <c r="C17" s="57" t="s">
        <v>106</v>
      </c>
      <c r="D17" s="66"/>
      <c r="E17" s="66"/>
      <c r="F17" s="66"/>
      <c r="G17" s="95"/>
      <c r="H17" s="69"/>
    </row>
    <row r="18" spans="2:8" ht="15" x14ac:dyDescent="0.25">
      <c r="B18" s="59" t="s">
        <v>95</v>
      </c>
      <c r="C18" s="57" t="s">
        <v>107</v>
      </c>
      <c r="D18" s="66"/>
      <c r="E18" s="66"/>
      <c r="F18" s="66"/>
      <c r="G18" s="95"/>
      <c r="H18" s="69"/>
    </row>
    <row r="19" spans="2:8" ht="15" x14ac:dyDescent="0.25">
      <c r="B19" s="59" t="s">
        <v>96</v>
      </c>
      <c r="C19" s="57" t="s">
        <v>108</v>
      </c>
      <c r="D19" s="66"/>
      <c r="E19" s="66"/>
      <c r="F19" s="66"/>
      <c r="G19" s="95"/>
      <c r="H19" s="69"/>
    </row>
    <row r="20" spans="2:8" ht="15" x14ac:dyDescent="0.25">
      <c r="B20" s="59" t="s">
        <v>97</v>
      </c>
      <c r="C20" s="57" t="s">
        <v>109</v>
      </c>
      <c r="D20" s="66"/>
      <c r="E20" s="66"/>
      <c r="F20" s="66"/>
      <c r="G20" s="95"/>
      <c r="H20" s="69"/>
    </row>
    <row r="21" spans="2:8" ht="15" x14ac:dyDescent="0.25">
      <c r="B21" s="56" t="s">
        <v>157</v>
      </c>
      <c r="C21" s="58">
        <v>1.3</v>
      </c>
      <c r="D21" s="64">
        <f>D22+D23</f>
        <v>0</v>
      </c>
      <c r="E21" s="64">
        <f>E22+E23</f>
        <v>0</v>
      </c>
      <c r="F21" s="64">
        <f>F22</f>
        <v>0</v>
      </c>
      <c r="G21" s="64">
        <f>G22+G23</f>
        <v>0</v>
      </c>
      <c r="H21" s="65">
        <f>H22</f>
        <v>0</v>
      </c>
    </row>
    <row r="22" spans="2:8" ht="15" x14ac:dyDescent="0.25">
      <c r="B22" s="59" t="s">
        <v>98</v>
      </c>
      <c r="C22" s="57" t="s">
        <v>110</v>
      </c>
      <c r="D22" s="66"/>
      <c r="E22" s="66"/>
      <c r="F22" s="66"/>
      <c r="G22" s="95"/>
      <c r="H22" s="69"/>
    </row>
    <row r="23" spans="2:8" ht="15" x14ac:dyDescent="0.25">
      <c r="B23" s="59" t="s">
        <v>99</v>
      </c>
      <c r="C23" s="57" t="s">
        <v>111</v>
      </c>
      <c r="D23" s="66"/>
      <c r="E23" s="66"/>
      <c r="F23" s="64" t="s">
        <v>197</v>
      </c>
      <c r="G23" s="95"/>
      <c r="H23" s="65" t="s">
        <v>197</v>
      </c>
    </row>
    <row r="24" spans="2:8" ht="15" x14ac:dyDescent="0.25">
      <c r="B24" s="60" t="s">
        <v>158</v>
      </c>
      <c r="C24" s="61">
        <v>1.4</v>
      </c>
      <c r="D24" s="67"/>
      <c r="E24" s="67"/>
      <c r="F24" s="67"/>
      <c r="G24" s="100"/>
      <c r="H24" s="70"/>
    </row>
  </sheetData>
  <mergeCells count="4">
    <mergeCell ref="B7:B8"/>
    <mergeCell ref="C7:C8"/>
    <mergeCell ref="D7:F7"/>
    <mergeCell ref="G7:H7"/>
  </mergeCells>
  <phoneticPr fontId="14" type="noConversion"/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theme="9" tint="0.59999389629810485"/>
  </sheetPr>
  <dimension ref="A1:Q46"/>
  <sheetViews>
    <sheetView view="pageBreakPreview" zoomScale="60" zoomScaleNormal="80" workbookViewId="0">
      <selection activeCell="Z41" sqref="Z41"/>
    </sheetView>
  </sheetViews>
  <sheetFormatPr defaultRowHeight="11.25" x14ac:dyDescent="0.2"/>
  <cols>
    <col min="1" max="1" width="71.6640625" customWidth="1"/>
    <col min="2" max="2" width="15" customWidth="1"/>
    <col min="3" max="3" width="45.6640625" customWidth="1"/>
    <col min="4" max="5" width="19.83203125" customWidth="1"/>
    <col min="6" max="6" width="16.1640625" customWidth="1"/>
    <col min="7" max="7" width="12.83203125" customWidth="1"/>
    <col min="8" max="8" width="18.83203125" customWidth="1"/>
    <col min="9" max="9" width="20" customWidth="1"/>
    <col min="10" max="10" width="20.83203125" hidden="1" customWidth="1"/>
    <col min="11" max="11" width="17.83203125" hidden="1" customWidth="1"/>
    <col min="12" max="12" width="10" hidden="1" customWidth="1"/>
    <col min="13" max="17" width="0" hidden="1" customWidth="1"/>
  </cols>
  <sheetData>
    <row r="1" spans="1:11" ht="15" x14ac:dyDescent="0.25">
      <c r="A1" s="26">
        <f>Титул!D12</f>
        <v>0</v>
      </c>
    </row>
    <row r="2" spans="1:11" ht="15" x14ac:dyDescent="0.25">
      <c r="A2" s="26" t="s">
        <v>160</v>
      </c>
      <c r="B2" s="26">
        <f>Титул!F8</f>
        <v>2025</v>
      </c>
    </row>
    <row r="3" spans="1:11" ht="15" x14ac:dyDescent="0.25">
      <c r="A3" s="2" t="s">
        <v>112</v>
      </c>
      <c r="I3" s="2" t="s">
        <v>113</v>
      </c>
    </row>
    <row r="5" spans="1:11" ht="12.75" x14ac:dyDescent="0.2">
      <c r="A5" s="141" t="s">
        <v>114</v>
      </c>
      <c r="B5" s="143" t="s">
        <v>80</v>
      </c>
      <c r="C5" s="143" t="s">
        <v>115</v>
      </c>
      <c r="D5" s="138" t="s">
        <v>116</v>
      </c>
      <c r="E5" s="138"/>
      <c r="F5" s="139" t="s">
        <v>117</v>
      </c>
      <c r="G5" s="139"/>
      <c r="H5" s="139"/>
      <c r="I5" s="140"/>
    </row>
    <row r="6" spans="1:11" ht="12.75" x14ac:dyDescent="0.2">
      <c r="A6" s="142"/>
      <c r="B6" s="144"/>
      <c r="C6" s="144"/>
      <c r="D6" s="149" t="s">
        <v>118</v>
      </c>
      <c r="E6" s="149" t="s">
        <v>119</v>
      </c>
      <c r="F6" s="150" t="s">
        <v>120</v>
      </c>
      <c r="G6" s="150"/>
      <c r="H6" s="150" t="s">
        <v>121</v>
      </c>
      <c r="I6" s="151" t="s">
        <v>122</v>
      </c>
    </row>
    <row r="7" spans="1:11" ht="38.25" x14ac:dyDescent="0.2">
      <c r="A7" s="142"/>
      <c r="B7" s="144"/>
      <c r="C7" s="144"/>
      <c r="D7" s="149"/>
      <c r="E7" s="149"/>
      <c r="F7" s="73" t="s">
        <v>83</v>
      </c>
      <c r="G7" s="73" t="s">
        <v>123</v>
      </c>
      <c r="H7" s="150"/>
      <c r="I7" s="151"/>
    </row>
    <row r="8" spans="1:11" ht="12.75" x14ac:dyDescent="0.2">
      <c r="A8" s="84" t="s">
        <v>26</v>
      </c>
      <c r="B8" s="85" t="s">
        <v>27</v>
      </c>
      <c r="C8" s="85">
        <v>1</v>
      </c>
      <c r="D8" s="86">
        <v>2</v>
      </c>
      <c r="E8" s="86">
        <v>3</v>
      </c>
      <c r="F8" s="87">
        <v>4</v>
      </c>
      <c r="G8" s="87">
        <v>5</v>
      </c>
      <c r="H8" s="87">
        <v>6</v>
      </c>
      <c r="I8" s="88">
        <v>7</v>
      </c>
    </row>
    <row r="9" spans="1:11" ht="38.25" customHeight="1" x14ac:dyDescent="0.25">
      <c r="A9" s="56" t="s">
        <v>124</v>
      </c>
      <c r="B9" s="89" t="s">
        <v>100</v>
      </c>
      <c r="C9" s="90">
        <f>IF(D9+E9=F9+H9+I9,D9+E9,"перевірте сумму за графами 2-3 та 4, 6, 7")</f>
        <v>0</v>
      </c>
      <c r="D9" s="91">
        <f t="shared" ref="D9:I9" si="0">IF(AND(D10+D11+D12+D13+D14=D15+D16+D18+D20,D15+D16+D18+D20=D21+D25+D30),D21+D25+D30,"проверьте сумму 1.1-1.5, 1.6-1.9 и 1.10-1.12")</f>
        <v>0</v>
      </c>
      <c r="E9" s="91">
        <f t="shared" si="0"/>
        <v>0</v>
      </c>
      <c r="F9" s="91">
        <f t="shared" si="0"/>
        <v>0</v>
      </c>
      <c r="G9" s="91">
        <f t="shared" si="0"/>
        <v>0</v>
      </c>
      <c r="H9" s="91">
        <f t="shared" si="0"/>
        <v>0</v>
      </c>
      <c r="I9" s="92">
        <f t="shared" si="0"/>
        <v>0</v>
      </c>
      <c r="J9" s="24"/>
    </row>
    <row r="10" spans="1:11" ht="12.75" x14ac:dyDescent="0.2">
      <c r="A10" s="59" t="s">
        <v>125</v>
      </c>
      <c r="B10" s="93">
        <v>1.1000000000000001</v>
      </c>
      <c r="C10" s="90">
        <f t="shared" ref="C10:C30" si="1">IF(D10+E10=F10+H10+I10,D10+E10,"перевірте сумму за графами 2-3 та 4, 6, 7")</f>
        <v>0</v>
      </c>
      <c r="D10" s="66"/>
      <c r="E10" s="46"/>
      <c r="F10" s="40"/>
      <c r="G10" s="40"/>
      <c r="H10" s="40"/>
      <c r="I10" s="41"/>
      <c r="J10" s="20" t="s">
        <v>162</v>
      </c>
      <c r="K10" s="21"/>
    </row>
    <row r="11" spans="1:11" ht="27" customHeight="1" x14ac:dyDescent="0.2">
      <c r="A11" s="59" t="s">
        <v>126</v>
      </c>
      <c r="B11" s="93">
        <v>1.2</v>
      </c>
      <c r="C11" s="90">
        <f t="shared" si="1"/>
        <v>0</v>
      </c>
      <c r="D11" s="66"/>
      <c r="E11" s="46"/>
      <c r="F11" s="40"/>
      <c r="G11" s="40"/>
      <c r="H11" s="40"/>
      <c r="I11" s="41"/>
      <c r="J11" s="20" t="s">
        <v>163</v>
      </c>
      <c r="K11" s="22"/>
    </row>
    <row r="12" spans="1:11" ht="12.75" x14ac:dyDescent="0.2">
      <c r="A12" s="59" t="s">
        <v>127</v>
      </c>
      <c r="B12" s="93">
        <v>1.3</v>
      </c>
      <c r="C12" s="90">
        <f t="shared" si="1"/>
        <v>0</v>
      </c>
      <c r="D12" s="66"/>
      <c r="E12" s="46"/>
      <c r="F12" s="40"/>
      <c r="G12" s="40"/>
      <c r="H12" s="40"/>
      <c r="I12" s="41"/>
      <c r="J12" s="20" t="s">
        <v>164</v>
      </c>
      <c r="K12" s="22"/>
    </row>
    <row r="13" spans="1:11" ht="12.75" x14ac:dyDescent="0.2">
      <c r="A13" s="59" t="s">
        <v>128</v>
      </c>
      <c r="B13" s="93">
        <v>1.4</v>
      </c>
      <c r="C13" s="90">
        <f t="shared" si="1"/>
        <v>0</v>
      </c>
      <c r="D13" s="66"/>
      <c r="E13" s="46"/>
      <c r="F13" s="40"/>
      <c r="G13" s="40"/>
      <c r="H13" s="40"/>
      <c r="I13" s="41"/>
      <c r="J13" s="20" t="s">
        <v>165</v>
      </c>
      <c r="K13" s="22"/>
    </row>
    <row r="14" spans="1:11" ht="12.75" x14ac:dyDescent="0.2">
      <c r="A14" s="59" t="s">
        <v>129</v>
      </c>
      <c r="B14" s="93">
        <v>1.5</v>
      </c>
      <c r="C14" s="90">
        <f t="shared" si="1"/>
        <v>0</v>
      </c>
      <c r="D14" s="66"/>
      <c r="E14" s="46"/>
      <c r="F14" s="40"/>
      <c r="G14" s="40"/>
      <c r="H14" s="40"/>
      <c r="I14" s="41"/>
    </row>
    <row r="15" spans="1:11" ht="12.75" x14ac:dyDescent="0.2">
      <c r="A15" s="56" t="s">
        <v>130</v>
      </c>
      <c r="B15" s="94">
        <v>1.6</v>
      </c>
      <c r="C15" s="90">
        <f t="shared" si="1"/>
        <v>0</v>
      </c>
      <c r="D15" s="66"/>
      <c r="E15" s="66"/>
      <c r="F15" s="95"/>
      <c r="G15" s="95"/>
      <c r="H15" s="95"/>
      <c r="I15" s="69"/>
    </row>
    <row r="16" spans="1:11" ht="12.75" x14ac:dyDescent="0.2">
      <c r="A16" s="96" t="s">
        <v>155</v>
      </c>
      <c r="B16" s="94">
        <v>1.7</v>
      </c>
      <c r="C16" s="90">
        <f t="shared" si="1"/>
        <v>0</v>
      </c>
      <c r="D16" s="66"/>
      <c r="E16" s="66"/>
      <c r="F16" s="95"/>
      <c r="G16" s="95"/>
      <c r="H16" s="95"/>
      <c r="I16" s="69"/>
      <c r="J16" s="20" t="s">
        <v>162</v>
      </c>
    </row>
    <row r="17" spans="1:17" ht="25.5" x14ac:dyDescent="0.2">
      <c r="A17" s="59" t="s">
        <v>131</v>
      </c>
      <c r="B17" s="97" t="s">
        <v>146</v>
      </c>
      <c r="C17" s="90">
        <f t="shared" si="1"/>
        <v>0</v>
      </c>
      <c r="D17" s="66"/>
      <c r="E17" s="66"/>
      <c r="F17" s="95"/>
      <c r="G17" s="95"/>
      <c r="H17" s="95"/>
      <c r="I17" s="69"/>
      <c r="J17" s="20" t="s">
        <v>166</v>
      </c>
      <c r="K17" s="22"/>
    </row>
    <row r="18" spans="1:17" ht="12.75" x14ac:dyDescent="0.2">
      <c r="A18" s="56" t="s">
        <v>132</v>
      </c>
      <c r="B18" s="94">
        <v>1.8</v>
      </c>
      <c r="C18" s="90">
        <f t="shared" si="1"/>
        <v>0</v>
      </c>
      <c r="D18" s="66"/>
      <c r="E18" s="66"/>
      <c r="F18" s="95"/>
      <c r="G18" s="95"/>
      <c r="H18" s="95"/>
      <c r="I18" s="69"/>
      <c r="J18" s="20" t="s">
        <v>167</v>
      </c>
      <c r="K18" s="22"/>
      <c r="L18" s="25"/>
    </row>
    <row r="19" spans="1:17" ht="12.75" x14ac:dyDescent="0.2">
      <c r="A19" s="59" t="s">
        <v>133</v>
      </c>
      <c r="B19" s="97" t="s">
        <v>147</v>
      </c>
      <c r="C19" s="90">
        <f t="shared" si="1"/>
        <v>0</v>
      </c>
      <c r="D19" s="66"/>
      <c r="E19" s="66"/>
      <c r="F19" s="95"/>
      <c r="G19" s="95"/>
      <c r="H19" s="95"/>
      <c r="I19" s="69"/>
      <c r="J19" s="23"/>
    </row>
    <row r="20" spans="1:17" ht="12.75" x14ac:dyDescent="0.2">
      <c r="A20" s="56" t="s">
        <v>134</v>
      </c>
      <c r="B20" s="94">
        <v>1.9</v>
      </c>
      <c r="C20" s="90">
        <f t="shared" si="1"/>
        <v>0</v>
      </c>
      <c r="D20" s="66"/>
      <c r="E20" s="66"/>
      <c r="F20" s="95"/>
      <c r="G20" s="95"/>
      <c r="H20" s="95"/>
      <c r="I20" s="69"/>
    </row>
    <row r="21" spans="1:17" ht="25.5" x14ac:dyDescent="0.2">
      <c r="A21" s="56" t="s">
        <v>135</v>
      </c>
      <c r="B21" s="94" t="s">
        <v>148</v>
      </c>
      <c r="C21" s="90">
        <f t="shared" si="1"/>
        <v>0</v>
      </c>
      <c r="D21" s="66"/>
      <c r="E21" s="66"/>
      <c r="F21" s="95"/>
      <c r="G21" s="95"/>
      <c r="H21" s="95"/>
      <c r="I21" s="69"/>
      <c r="K21" s="28">
        <f t="shared" ref="K21:P21" si="2">C22+C23</f>
        <v>0</v>
      </c>
      <c r="L21" s="28">
        <f t="shared" si="2"/>
        <v>0</v>
      </c>
      <c r="M21" s="28">
        <f t="shared" si="2"/>
        <v>0</v>
      </c>
      <c r="N21" s="28">
        <f t="shared" si="2"/>
        <v>0</v>
      </c>
      <c r="O21" s="28">
        <f t="shared" si="2"/>
        <v>0</v>
      </c>
      <c r="P21" s="28">
        <f t="shared" si="2"/>
        <v>0</v>
      </c>
      <c r="Q21" s="28">
        <f>I22</f>
        <v>0</v>
      </c>
    </row>
    <row r="22" spans="1:17" ht="12.75" x14ac:dyDescent="0.2">
      <c r="A22" s="59" t="s">
        <v>136</v>
      </c>
      <c r="B22" s="97" t="s">
        <v>149</v>
      </c>
      <c r="C22" s="90">
        <f>IF(D22+E22=F22+H22+I22,D22+E22,"перевірте сумму за графами 2-3 та 4, 6, 7")</f>
        <v>0</v>
      </c>
      <c r="D22" s="66"/>
      <c r="E22" s="66"/>
      <c r="F22" s="95"/>
      <c r="G22" s="95"/>
      <c r="H22" s="95"/>
      <c r="I22" s="69"/>
    </row>
    <row r="23" spans="1:17" ht="12.75" x14ac:dyDescent="0.2">
      <c r="A23" s="59" t="s">
        <v>137</v>
      </c>
      <c r="B23" s="97" t="s">
        <v>150</v>
      </c>
      <c r="C23" s="90">
        <f>IF(D23+E23=F23+H23,D23+E23,"перевірте сумму за графами 2-3 та 4, 6, 7")</f>
        <v>0</v>
      </c>
      <c r="D23" s="66"/>
      <c r="E23" s="66"/>
      <c r="F23" s="95"/>
      <c r="G23" s="95"/>
      <c r="H23" s="95"/>
      <c r="I23" s="65" t="s">
        <v>168</v>
      </c>
    </row>
    <row r="24" spans="1:17" ht="12.75" x14ac:dyDescent="0.2">
      <c r="A24" s="59" t="s">
        <v>138</v>
      </c>
      <c r="B24" s="97" t="s">
        <v>139</v>
      </c>
      <c r="C24" s="90">
        <f>IF(D24+E24=F24+H24,D24+E24,"перевірте сумму за графами 2-3 та 4, 6, 7")</f>
        <v>0</v>
      </c>
      <c r="D24" s="66"/>
      <c r="E24" s="46"/>
      <c r="F24" s="40"/>
      <c r="G24" s="40"/>
      <c r="H24" s="40"/>
      <c r="I24" s="65" t="s">
        <v>168</v>
      </c>
    </row>
    <row r="25" spans="1:17" ht="12.75" x14ac:dyDescent="0.2">
      <c r="A25" s="56" t="s">
        <v>144</v>
      </c>
      <c r="B25" s="94">
        <v>1.1100000000000001</v>
      </c>
      <c r="C25" s="90">
        <f t="shared" si="1"/>
        <v>0</v>
      </c>
      <c r="D25" s="62">
        <f t="shared" ref="D25:I25" si="3">D26+D27+D28+D29</f>
        <v>0</v>
      </c>
      <c r="E25" s="62">
        <f t="shared" si="3"/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3">
        <f t="shared" si="3"/>
        <v>0</v>
      </c>
    </row>
    <row r="26" spans="1:17" ht="12.75" x14ac:dyDescent="0.2">
      <c r="A26" s="59" t="s">
        <v>140</v>
      </c>
      <c r="B26" s="97" t="s">
        <v>151</v>
      </c>
      <c r="C26" s="90">
        <f t="shared" si="1"/>
        <v>0</v>
      </c>
      <c r="D26" s="66"/>
      <c r="E26" s="46"/>
      <c r="F26" s="40"/>
      <c r="G26" s="40"/>
      <c r="H26" s="40"/>
      <c r="I26" s="41"/>
    </row>
    <row r="27" spans="1:17" ht="25.5" x14ac:dyDescent="0.2">
      <c r="A27" s="59" t="s">
        <v>141</v>
      </c>
      <c r="B27" s="97" t="s">
        <v>152</v>
      </c>
      <c r="C27" s="90">
        <f t="shared" si="1"/>
        <v>0</v>
      </c>
      <c r="D27" s="66"/>
      <c r="E27" s="46"/>
      <c r="F27" s="40"/>
      <c r="G27" s="40"/>
      <c r="H27" s="40"/>
      <c r="I27" s="41"/>
    </row>
    <row r="28" spans="1:17" ht="12.75" x14ac:dyDescent="0.2">
      <c r="A28" s="59" t="s">
        <v>142</v>
      </c>
      <c r="B28" s="97" t="s">
        <v>153</v>
      </c>
      <c r="C28" s="90">
        <f t="shared" si="1"/>
        <v>0</v>
      </c>
      <c r="D28" s="66"/>
      <c r="E28" s="46"/>
      <c r="F28" s="40"/>
      <c r="G28" s="40"/>
      <c r="H28" s="40"/>
      <c r="I28" s="41"/>
    </row>
    <row r="29" spans="1:17" ht="12.75" x14ac:dyDescent="0.2">
      <c r="A29" s="59" t="s">
        <v>143</v>
      </c>
      <c r="B29" s="97" t="s">
        <v>154</v>
      </c>
      <c r="C29" s="90">
        <f t="shared" si="1"/>
        <v>0</v>
      </c>
      <c r="D29" s="66"/>
      <c r="E29" s="46"/>
      <c r="F29" s="40"/>
      <c r="G29" s="40"/>
      <c r="H29" s="40"/>
      <c r="I29" s="41"/>
    </row>
    <row r="30" spans="1:17" ht="12.75" x14ac:dyDescent="0.2">
      <c r="A30" s="60" t="s">
        <v>145</v>
      </c>
      <c r="B30" s="98">
        <v>1.1200000000000001</v>
      </c>
      <c r="C30" s="99">
        <f t="shared" si="1"/>
        <v>0</v>
      </c>
      <c r="D30" s="67"/>
      <c r="E30" s="67"/>
      <c r="F30" s="100"/>
      <c r="G30" s="100"/>
      <c r="H30" s="100"/>
      <c r="I30" s="70"/>
    </row>
    <row r="31" spans="1:17" x14ac:dyDescent="0.2">
      <c r="C31" s="29"/>
      <c r="D31" s="29"/>
      <c r="E31" s="29"/>
      <c r="F31" s="29"/>
      <c r="G31" s="29"/>
      <c r="H31" s="29"/>
      <c r="I31" s="29"/>
    </row>
    <row r="32" spans="1:17" ht="12.75" x14ac:dyDescent="0.2">
      <c r="A32" s="27" t="s">
        <v>169</v>
      </c>
      <c r="B32" s="27"/>
      <c r="C32" s="30">
        <f t="shared" ref="C32:I32" si="4">C10+C11+C12+C13+C14</f>
        <v>0</v>
      </c>
      <c r="D32" s="30">
        <f t="shared" si="4"/>
        <v>0</v>
      </c>
      <c r="E32" s="30">
        <f t="shared" si="4"/>
        <v>0</v>
      </c>
      <c r="F32" s="30">
        <f t="shared" si="4"/>
        <v>0</v>
      </c>
      <c r="G32" s="30">
        <f t="shared" si="4"/>
        <v>0</v>
      </c>
      <c r="H32" s="30">
        <f t="shared" si="4"/>
        <v>0</v>
      </c>
      <c r="I32" s="30">
        <f t="shared" si="4"/>
        <v>0</v>
      </c>
    </row>
    <row r="33" spans="1:9" ht="12.75" x14ac:dyDescent="0.2">
      <c r="A33" s="27" t="s">
        <v>170</v>
      </c>
      <c r="B33" s="27"/>
      <c r="C33" s="30">
        <f t="shared" ref="C33:I33" si="5">C15+C16+C18+C20</f>
        <v>0</v>
      </c>
      <c r="D33" s="30">
        <f t="shared" si="5"/>
        <v>0</v>
      </c>
      <c r="E33" s="30">
        <f t="shared" si="5"/>
        <v>0</v>
      </c>
      <c r="F33" s="30">
        <f t="shared" si="5"/>
        <v>0</v>
      </c>
      <c r="G33" s="30">
        <f t="shared" si="5"/>
        <v>0</v>
      </c>
      <c r="H33" s="30">
        <f t="shared" si="5"/>
        <v>0</v>
      </c>
      <c r="I33" s="30">
        <f t="shared" si="5"/>
        <v>0</v>
      </c>
    </row>
    <row r="34" spans="1:9" ht="12.75" x14ac:dyDescent="0.2">
      <c r="A34" s="27" t="s">
        <v>171</v>
      </c>
      <c r="B34" s="27"/>
      <c r="C34" s="30">
        <f t="shared" ref="C34:I34" si="6">C21+C25+C30</f>
        <v>0</v>
      </c>
      <c r="D34" s="30">
        <f t="shared" si="6"/>
        <v>0</v>
      </c>
      <c r="E34" s="30">
        <f t="shared" si="6"/>
        <v>0</v>
      </c>
      <c r="F34" s="30">
        <f t="shared" si="6"/>
        <v>0</v>
      </c>
      <c r="G34" s="30">
        <f t="shared" si="6"/>
        <v>0</v>
      </c>
      <c r="H34" s="30">
        <f t="shared" si="6"/>
        <v>0</v>
      </c>
      <c r="I34" s="30">
        <f t="shared" si="6"/>
        <v>0</v>
      </c>
    </row>
    <row r="37" spans="1:9" ht="12.75" x14ac:dyDescent="0.2">
      <c r="A37" s="103" t="s">
        <v>199</v>
      </c>
      <c r="B37" s="104">
        <f ca="1">TODAY()</f>
        <v>46027</v>
      </c>
      <c r="C37" s="105"/>
      <c r="D37" s="106"/>
      <c r="E37" s="106"/>
    </row>
    <row r="38" spans="1:9" ht="12.75" x14ac:dyDescent="0.2">
      <c r="A38" s="106"/>
      <c r="B38" s="106"/>
      <c r="C38" s="106"/>
      <c r="D38" s="106"/>
      <c r="E38" s="106"/>
    </row>
    <row r="39" spans="1:9" ht="12.75" x14ac:dyDescent="0.2">
      <c r="A39" s="106"/>
      <c r="B39" s="106"/>
      <c r="C39" s="106"/>
      <c r="D39" s="106"/>
      <c r="E39" s="106"/>
    </row>
    <row r="40" spans="1:9" ht="12.75" x14ac:dyDescent="0.2">
      <c r="A40" s="107"/>
      <c r="B40" s="108" t="s">
        <v>205</v>
      </c>
      <c r="C40" s="145"/>
      <c r="D40" s="145"/>
      <c r="E40" s="145"/>
    </row>
    <row r="41" spans="1:9" ht="12.75" x14ac:dyDescent="0.2">
      <c r="A41" s="108" t="s">
        <v>200</v>
      </c>
      <c r="B41" s="106"/>
      <c r="C41" s="147" t="s">
        <v>202</v>
      </c>
      <c r="D41" s="147"/>
      <c r="E41" s="147"/>
    </row>
    <row r="42" spans="1:9" ht="12.75" x14ac:dyDescent="0.2">
      <c r="A42" s="106"/>
      <c r="B42" s="106"/>
      <c r="C42" s="146"/>
      <c r="D42" s="146"/>
      <c r="E42" s="146"/>
    </row>
    <row r="43" spans="1:9" ht="12.75" x14ac:dyDescent="0.2">
      <c r="A43" s="109"/>
      <c r="B43" s="106"/>
      <c r="C43" s="147" t="s">
        <v>202</v>
      </c>
      <c r="D43" s="147"/>
      <c r="E43" s="147"/>
    </row>
    <row r="44" spans="1:9" ht="12.75" x14ac:dyDescent="0.2">
      <c r="A44" s="108" t="s">
        <v>201</v>
      </c>
      <c r="B44" s="106"/>
      <c r="E44" s="106"/>
    </row>
    <row r="46" spans="1:9" ht="12.75" x14ac:dyDescent="0.2">
      <c r="A46" s="107" t="s">
        <v>203</v>
      </c>
      <c r="C46" s="148" t="s">
        <v>204</v>
      </c>
      <c r="D46" s="148"/>
      <c r="E46" s="148"/>
    </row>
  </sheetData>
  <mergeCells count="15">
    <mergeCell ref="A5:A7"/>
    <mergeCell ref="D5:E5"/>
    <mergeCell ref="F5:I5"/>
    <mergeCell ref="D6:D7"/>
    <mergeCell ref="F6:G6"/>
    <mergeCell ref="H6:H7"/>
    <mergeCell ref="B5:B7"/>
    <mergeCell ref="C5:C7"/>
    <mergeCell ref="E6:E7"/>
    <mergeCell ref="I6:I7"/>
    <mergeCell ref="C40:E40"/>
    <mergeCell ref="C41:E41"/>
    <mergeCell ref="C42:E42"/>
    <mergeCell ref="C43:E43"/>
    <mergeCell ref="C46:E46"/>
  </mergeCells>
  <phoneticPr fontId="14" type="noConversion"/>
  <conditionalFormatting sqref="C9:C30">
    <cfRule type="containsText" dxfId="77" priority="61" operator="containsText" text="#ЗНАЧ!">
      <formula>NOT(ISERROR(SEARCH("#ЗНАЧ!",C9)))</formula>
    </cfRule>
    <cfRule type="cellIs" dxfId="76" priority="57" operator="between">
      <formula>0</formula>
      <formula>99999</formula>
    </cfRule>
    <cfRule type="cellIs" dxfId="75" priority="58" operator="between">
      <formula>0</formula>
      <formula>999999</formula>
    </cfRule>
    <cfRule type="cellIs" dxfId="74" priority="59" operator="between">
      <formula>0</formula>
      <formula>9999999</formula>
    </cfRule>
    <cfRule type="cellIs" dxfId="73" priority="60" operator="between">
      <formula>1</formula>
      <formula>10000</formula>
    </cfRule>
  </conditionalFormatting>
  <conditionalFormatting sqref="C17">
    <cfRule type="cellIs" dxfId="72" priority="34" operator="greaterThan">
      <formula>$C$16</formula>
    </cfRule>
  </conditionalFormatting>
  <conditionalFormatting sqref="C19">
    <cfRule type="cellIs" dxfId="71" priority="27" operator="greaterThan">
      <formula>$C$18</formula>
    </cfRule>
  </conditionalFormatting>
  <conditionalFormatting sqref="C21">
    <cfRule type="cellIs" dxfId="70" priority="20" operator="greaterThan">
      <formula>$K$21</formula>
    </cfRule>
    <cfRule type="cellIs" dxfId="69" priority="19" operator="lessThan">
      <formula>$K$21</formula>
    </cfRule>
  </conditionalFormatting>
  <conditionalFormatting sqref="C24">
    <cfRule type="cellIs" dxfId="68" priority="6" operator="greaterThan">
      <formula>$C$23</formula>
    </cfRule>
  </conditionalFormatting>
  <conditionalFormatting sqref="D9">
    <cfRule type="cellIs" dxfId="67" priority="78" operator="between">
      <formula>1</formula>
      <formula>10000</formula>
    </cfRule>
    <cfRule type="cellIs" dxfId="66" priority="77" operator="between">
      <formula>0</formula>
      <formula>9999999</formula>
    </cfRule>
    <cfRule type="containsText" dxfId="65" priority="79" operator="containsText" text="#ЗНАЧ!">
      <formula>NOT(ISERROR(SEARCH("#ЗНАЧ!",D9)))</formula>
    </cfRule>
    <cfRule type="cellIs" dxfId="64" priority="76" operator="between">
      <formula>0</formula>
      <formula>999999</formula>
    </cfRule>
    <cfRule type="cellIs" dxfId="63" priority="75" operator="between">
      <formula>0</formula>
      <formula>99999</formula>
    </cfRule>
  </conditionalFormatting>
  <conditionalFormatting sqref="D17">
    <cfRule type="cellIs" dxfId="62" priority="33" operator="greaterThan">
      <formula>$D$16</formula>
    </cfRule>
  </conditionalFormatting>
  <conditionalFormatting sqref="D19">
    <cfRule type="cellIs" dxfId="61" priority="26" operator="greaterThan">
      <formula>$D$18</formula>
    </cfRule>
  </conditionalFormatting>
  <conditionalFormatting sqref="D21">
    <cfRule type="cellIs" dxfId="60" priority="18" operator="greaterThan">
      <formula>$L$21</formula>
    </cfRule>
    <cfRule type="cellIs" dxfId="59" priority="17" operator="lessThan">
      <formula>$L$21</formula>
    </cfRule>
  </conditionalFormatting>
  <conditionalFormatting sqref="D24">
    <cfRule type="cellIs" dxfId="58" priority="5" operator="greaterThan">
      <formula>$D$23</formula>
    </cfRule>
  </conditionalFormatting>
  <conditionalFormatting sqref="D9:J9">
    <cfRule type="containsText" dxfId="57" priority="56" operator="containsText" text="проверьте сумму 1.1-1.5, 1.6-1.9 и 1.10-1.12">
      <formula>NOT(ISERROR(SEARCH("проверьте сумму 1.1-1.5, 1.6-1.9 и 1.10-1.12",D9)))</formula>
    </cfRule>
  </conditionalFormatting>
  <conditionalFormatting sqref="E17">
    <cfRule type="cellIs" dxfId="56" priority="32" operator="greaterThan">
      <formula>$E$16</formula>
    </cfRule>
  </conditionalFormatting>
  <conditionalFormatting sqref="E19">
    <cfRule type="cellIs" dxfId="55" priority="25" operator="greaterThan">
      <formula>$E$18</formula>
    </cfRule>
  </conditionalFormatting>
  <conditionalFormatting sqref="E21">
    <cfRule type="cellIs" dxfId="54" priority="16" operator="greaterThan">
      <formula>$M$21</formula>
    </cfRule>
    <cfRule type="cellIs" dxfId="53" priority="15" operator="lessThan">
      <formula>$M$21</formula>
    </cfRule>
  </conditionalFormatting>
  <conditionalFormatting sqref="E24">
    <cfRule type="cellIs" dxfId="52" priority="4" operator="greaterThan">
      <formula>$E$23</formula>
    </cfRule>
  </conditionalFormatting>
  <conditionalFormatting sqref="F17">
    <cfRule type="cellIs" dxfId="51" priority="31" operator="greaterThan">
      <formula>$F$16</formula>
    </cfRule>
  </conditionalFormatting>
  <conditionalFormatting sqref="F19">
    <cfRule type="cellIs" dxfId="50" priority="24" operator="greaterThan">
      <formula>$F$18</formula>
    </cfRule>
  </conditionalFormatting>
  <conditionalFormatting sqref="F21">
    <cfRule type="cellIs" dxfId="49" priority="14" operator="greaterThan">
      <formula>$N$21</formula>
    </cfRule>
    <cfRule type="cellIs" dxfId="48" priority="13" operator="lessThan">
      <formula>$N$21</formula>
    </cfRule>
  </conditionalFormatting>
  <conditionalFormatting sqref="F24">
    <cfRule type="cellIs" dxfId="47" priority="3" operator="greaterThan">
      <formula>$F$23</formula>
    </cfRule>
  </conditionalFormatting>
  <conditionalFormatting sqref="G9">
    <cfRule type="cellIs" dxfId="46" priority="55" operator="greaterThan">
      <formula>$F$9</formula>
    </cfRule>
  </conditionalFormatting>
  <conditionalFormatting sqref="G10">
    <cfRule type="cellIs" dxfId="45" priority="54" operator="greaterThan">
      <formula>$F$10</formula>
    </cfRule>
  </conditionalFormatting>
  <conditionalFormatting sqref="G11">
    <cfRule type="cellIs" dxfId="44" priority="53" operator="greaterThan">
      <formula>$F$11</formula>
    </cfRule>
  </conditionalFormatting>
  <conditionalFormatting sqref="G12">
    <cfRule type="cellIs" dxfId="43" priority="52" operator="greaterThan">
      <formula>$F$12</formula>
    </cfRule>
  </conditionalFormatting>
  <conditionalFormatting sqref="G13">
    <cfRule type="cellIs" dxfId="42" priority="51" operator="greaterThan">
      <formula>$F$13</formula>
    </cfRule>
  </conditionalFormatting>
  <conditionalFormatting sqref="G14">
    <cfRule type="cellIs" dxfId="41" priority="50" operator="greaterThan">
      <formula>$F$14</formula>
    </cfRule>
  </conditionalFormatting>
  <conditionalFormatting sqref="G15">
    <cfRule type="cellIs" dxfId="40" priority="49" operator="greaterThan">
      <formula>$F$15</formula>
    </cfRule>
  </conditionalFormatting>
  <conditionalFormatting sqref="G16">
    <cfRule type="cellIs" dxfId="39" priority="48" operator="greaterThan">
      <formula>$F$16</formula>
    </cfRule>
  </conditionalFormatting>
  <conditionalFormatting sqref="G17">
    <cfRule type="cellIs" dxfId="38" priority="47" operator="greaterThan">
      <formula>$F$17</formula>
    </cfRule>
    <cfRule type="cellIs" dxfId="37" priority="30" operator="greaterThan">
      <formula>$G$16</formula>
    </cfRule>
  </conditionalFormatting>
  <conditionalFormatting sqref="G18">
    <cfRule type="cellIs" dxfId="36" priority="46" operator="greaterThan">
      <formula>$F$18</formula>
    </cfRule>
  </conditionalFormatting>
  <conditionalFormatting sqref="G19">
    <cfRule type="cellIs" dxfId="35" priority="45" operator="greaterThan">
      <formula>$F$19</formula>
    </cfRule>
    <cfRule type="cellIs" dxfId="34" priority="23" operator="greaterThan">
      <formula>$G$18</formula>
    </cfRule>
  </conditionalFormatting>
  <conditionalFormatting sqref="G20">
    <cfRule type="cellIs" dxfId="33" priority="44" operator="greaterThan">
      <formula>$F$20</formula>
    </cfRule>
  </conditionalFormatting>
  <conditionalFormatting sqref="G21">
    <cfRule type="cellIs" dxfId="32" priority="7" operator="lessThan">
      <formula>$O$21</formula>
    </cfRule>
    <cfRule type="cellIs" dxfId="31" priority="8" operator="greaterThan">
      <formula>$O$21</formula>
    </cfRule>
  </conditionalFormatting>
  <conditionalFormatting sqref="G22">
    <cfRule type="cellIs" dxfId="30" priority="43" operator="greaterThan">
      <formula>$F$22</formula>
    </cfRule>
  </conditionalFormatting>
  <conditionalFormatting sqref="G23">
    <cfRule type="cellIs" dxfId="29" priority="42" operator="greaterThan">
      <formula>$F$23</formula>
    </cfRule>
  </conditionalFormatting>
  <conditionalFormatting sqref="G24">
    <cfRule type="cellIs" dxfId="28" priority="2" operator="greaterThan">
      <formula>$G$23</formula>
    </cfRule>
    <cfRule type="cellIs" dxfId="27" priority="41" operator="greaterThan">
      <formula>$F$24</formula>
    </cfRule>
  </conditionalFormatting>
  <conditionalFormatting sqref="G25">
    <cfRule type="cellIs" dxfId="26" priority="40" operator="greaterThan">
      <formula>$F$25</formula>
    </cfRule>
  </conditionalFormatting>
  <conditionalFormatting sqref="G26">
    <cfRule type="cellIs" dxfId="25" priority="39" operator="greaterThan">
      <formula>$F$26</formula>
    </cfRule>
  </conditionalFormatting>
  <conditionalFormatting sqref="G27">
    <cfRule type="cellIs" dxfId="24" priority="38" operator="greaterThan">
      <formula>$F$27</formula>
    </cfRule>
  </conditionalFormatting>
  <conditionalFormatting sqref="G28">
    <cfRule type="cellIs" dxfId="23" priority="37" operator="greaterThan">
      <formula>$F$28</formula>
    </cfRule>
  </conditionalFormatting>
  <conditionalFormatting sqref="G29">
    <cfRule type="cellIs" dxfId="22" priority="36" operator="greaterThan">
      <formula>$F$29</formula>
    </cfRule>
  </conditionalFormatting>
  <conditionalFormatting sqref="G30">
    <cfRule type="cellIs" dxfId="21" priority="35" operator="greaterThan">
      <formula>$F$30</formula>
    </cfRule>
  </conditionalFormatting>
  <conditionalFormatting sqref="H17">
    <cfRule type="cellIs" dxfId="20" priority="29" operator="greaterThan">
      <formula>$H$16</formula>
    </cfRule>
  </conditionalFormatting>
  <conditionalFormatting sqref="H19">
    <cfRule type="cellIs" dxfId="19" priority="22" operator="greaterThan">
      <formula>$H$18</formula>
    </cfRule>
  </conditionalFormatting>
  <conditionalFormatting sqref="H21">
    <cfRule type="cellIs" dxfId="18" priority="12" operator="greaterThan">
      <formula>$P$21</formula>
    </cfRule>
    <cfRule type="cellIs" dxfId="17" priority="11" operator="lessThan">
      <formula>$P$21</formula>
    </cfRule>
  </conditionalFormatting>
  <conditionalFormatting sqref="H24">
    <cfRule type="cellIs" dxfId="16" priority="1" operator="greaterThan">
      <formula>$H$23</formula>
    </cfRule>
  </conditionalFormatting>
  <conditionalFormatting sqref="I17">
    <cfRule type="cellIs" dxfId="15" priority="28" operator="greaterThan">
      <formula>$I$16</formula>
    </cfRule>
  </conditionalFormatting>
  <conditionalFormatting sqref="I19">
    <cfRule type="cellIs" dxfId="14" priority="21" operator="greaterThan">
      <formula>$I$18</formula>
    </cfRule>
  </conditionalFormatting>
  <conditionalFormatting sqref="I21">
    <cfRule type="cellIs" dxfId="13" priority="10" operator="greaterThan">
      <formula>$Q$21</formula>
    </cfRule>
    <cfRule type="cellIs" dxfId="12" priority="9" operator="lessThan">
      <formula>$Q$21</formula>
    </cfRule>
  </conditionalFormatting>
  <conditionalFormatting sqref="K11:K13">
    <cfRule type="duplicateValues" dxfId="11" priority="71"/>
    <cfRule type="duplicateValues" dxfId="10" priority="72"/>
    <cfRule type="duplicateValues" dxfId="9" priority="73"/>
  </conditionalFormatting>
  <conditionalFormatting sqref="K17:K18">
    <cfRule type="duplicateValues" dxfId="8" priority="64"/>
    <cfRule type="duplicateValues" dxfId="7" priority="65"/>
    <cfRule type="duplicateValues" dxfId="6" priority="66"/>
    <cfRule type="duplicateValues" dxfId="5" priority="67"/>
    <cfRule type="duplicateValues" dxfId="4" priority="68"/>
    <cfRule type="duplicateValues" dxfId="3" priority="70"/>
    <cfRule type="duplicateValues" dxfId="2" priority="69"/>
  </conditionalFormatting>
  <conditionalFormatting sqref="L11:L13">
    <cfRule type="duplicateValues" dxfId="1" priority="63"/>
  </conditionalFormatting>
  <conditionalFormatting sqref="L17:L18">
    <cfRule type="duplicateValues" dxfId="0" priority="62"/>
  </conditionalFormatting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theme="6" tint="-0.249977111117893"/>
    <pageSetUpPr fitToPage="1"/>
  </sheetPr>
  <dimension ref="A1:G21"/>
  <sheetViews>
    <sheetView showGridLines="0" tabSelected="1" zoomScale="90" zoomScaleNormal="90" zoomScaleSheetLayoutView="100" zoomScalePageLayoutView="80" workbookViewId="0">
      <selection activeCell="C2" sqref="C2:E2"/>
    </sheetView>
  </sheetViews>
  <sheetFormatPr defaultRowHeight="11.25" x14ac:dyDescent="0.2"/>
  <cols>
    <col min="3" max="3" width="27.83203125" customWidth="1"/>
    <col min="4" max="4" width="110.5" customWidth="1"/>
    <col min="5" max="5" width="8.83203125" customWidth="1"/>
    <col min="9" max="9" width="49.1640625" customWidth="1"/>
  </cols>
  <sheetData>
    <row r="1" spans="1:7" x14ac:dyDescent="0.2">
      <c r="A1" s="3"/>
      <c r="B1" s="4"/>
      <c r="C1" s="4"/>
      <c r="D1" s="4"/>
      <c r="E1" s="4"/>
      <c r="F1" s="4"/>
      <c r="G1" s="5"/>
    </row>
    <row r="2" spans="1:7" ht="40.5" customHeight="1" x14ac:dyDescent="0.2">
      <c r="A2" s="6"/>
      <c r="B2" s="7"/>
      <c r="C2" s="133" t="s">
        <v>206</v>
      </c>
      <c r="D2" s="133"/>
      <c r="E2" s="133"/>
      <c r="F2" s="7"/>
      <c r="G2" s="8"/>
    </row>
    <row r="3" spans="1:7" ht="40.5" customHeight="1" x14ac:dyDescent="0.2">
      <c r="A3" s="6"/>
      <c r="B3" s="7"/>
      <c r="C3" s="9"/>
      <c r="D3" s="9"/>
      <c r="E3" s="9"/>
      <c r="F3" s="7"/>
      <c r="G3" s="8"/>
    </row>
    <row r="4" spans="1:7" ht="40.5" customHeight="1" x14ac:dyDescent="0.2">
      <c r="A4" s="6"/>
      <c r="B4" s="7"/>
      <c r="C4" s="9"/>
      <c r="D4" s="9"/>
      <c r="E4" s="9"/>
      <c r="F4" s="7"/>
      <c r="G4" s="8"/>
    </row>
    <row r="5" spans="1:7" x14ac:dyDescent="0.2">
      <c r="A5" s="6"/>
      <c r="B5" s="7"/>
      <c r="C5" s="7"/>
      <c r="D5" s="7"/>
      <c r="E5" s="7"/>
      <c r="F5" s="7"/>
      <c r="G5" s="8"/>
    </row>
    <row r="6" spans="1:7" ht="15.75" x14ac:dyDescent="0.2">
      <c r="A6" s="6"/>
      <c r="B6" s="7"/>
      <c r="C6" s="7"/>
      <c r="D6" s="10" t="s">
        <v>3</v>
      </c>
      <c r="E6" s="7"/>
      <c r="F6" s="7"/>
      <c r="G6" s="8"/>
    </row>
    <row r="7" spans="1:7" ht="32.25" thickBot="1" x14ac:dyDescent="0.25">
      <c r="A7" s="6"/>
      <c r="B7" s="7"/>
      <c r="C7" s="7"/>
      <c r="D7" s="11" t="s">
        <v>0</v>
      </c>
      <c r="E7" s="7"/>
      <c r="F7" s="7"/>
      <c r="G7" s="8"/>
    </row>
    <row r="8" spans="1:7" ht="16.5" thickBot="1" x14ac:dyDescent="0.25">
      <c r="A8" s="6"/>
      <c r="B8" s="7"/>
      <c r="C8" s="12" t="s">
        <v>1</v>
      </c>
      <c r="D8" s="18"/>
      <c r="E8" s="12"/>
      <c r="F8" s="18">
        <v>2025</v>
      </c>
      <c r="G8" s="13" t="s">
        <v>2</v>
      </c>
    </row>
    <row r="9" spans="1:7" x14ac:dyDescent="0.2">
      <c r="A9" s="6"/>
      <c r="B9" s="7"/>
      <c r="C9" s="7"/>
      <c r="D9" s="7"/>
      <c r="E9" s="7"/>
      <c r="F9" s="7"/>
      <c r="G9" s="8"/>
    </row>
    <row r="10" spans="1:7" x14ac:dyDescent="0.2">
      <c r="A10" s="6"/>
      <c r="B10" s="7"/>
      <c r="C10" s="7"/>
      <c r="D10" s="7"/>
      <c r="E10" s="7"/>
      <c r="F10" s="7"/>
      <c r="G10" s="8"/>
    </row>
    <row r="11" spans="1:7" ht="12" thickBot="1" x14ac:dyDescent="0.25">
      <c r="A11" s="6"/>
      <c r="B11" s="7"/>
      <c r="C11" s="7"/>
      <c r="D11" s="7"/>
      <c r="E11" s="7"/>
      <c r="F11" s="7"/>
      <c r="G11" s="8"/>
    </row>
    <row r="12" spans="1:7" ht="16.5" thickBot="1" x14ac:dyDescent="0.25">
      <c r="A12" s="6"/>
      <c r="B12" s="7"/>
      <c r="C12" s="11" t="s">
        <v>13</v>
      </c>
      <c r="D12" s="18"/>
      <c r="E12" s="7"/>
      <c r="F12" s="7"/>
      <c r="G12" s="8"/>
    </row>
    <row r="13" spans="1:7" ht="16.5" thickBot="1" x14ac:dyDescent="0.25">
      <c r="A13" s="6"/>
      <c r="B13" s="7"/>
      <c r="C13" s="11" t="s">
        <v>4</v>
      </c>
      <c r="D13" s="18" t="s">
        <v>198</v>
      </c>
      <c r="E13" s="7"/>
      <c r="F13" s="7"/>
      <c r="G13" s="8"/>
    </row>
    <row r="14" spans="1:7" ht="16.5" thickBot="1" x14ac:dyDescent="0.25">
      <c r="A14" s="6"/>
      <c r="B14" s="7"/>
      <c r="C14" s="11" t="s">
        <v>5</v>
      </c>
      <c r="D14" s="18"/>
      <c r="E14" s="7"/>
      <c r="F14" s="7"/>
      <c r="G14" s="8"/>
    </row>
    <row r="15" spans="1:7" ht="19.5" thickBot="1" x14ac:dyDescent="0.25">
      <c r="A15" s="6"/>
      <c r="B15" s="7"/>
      <c r="C15" s="11" t="s">
        <v>6</v>
      </c>
      <c r="D15" s="19"/>
      <c r="E15" s="7"/>
      <c r="F15" s="7"/>
      <c r="G15" s="8"/>
    </row>
    <row r="16" spans="1:7" x14ac:dyDescent="0.2">
      <c r="A16" s="6"/>
      <c r="B16" s="7"/>
      <c r="C16" s="7"/>
      <c r="D16" s="7"/>
      <c r="E16" s="7"/>
      <c r="F16" s="7"/>
      <c r="G16" s="8"/>
    </row>
    <row r="17" spans="1:7" x14ac:dyDescent="0.2">
      <c r="A17" s="6"/>
      <c r="B17" s="7"/>
      <c r="C17" s="7"/>
      <c r="D17" s="7"/>
      <c r="E17" s="7"/>
      <c r="F17" s="7"/>
      <c r="G17" s="8"/>
    </row>
    <row r="18" spans="1:7" x14ac:dyDescent="0.2">
      <c r="A18" s="6"/>
      <c r="B18" s="7"/>
      <c r="C18" s="7"/>
      <c r="D18" s="7"/>
      <c r="E18" s="7"/>
      <c r="F18" s="7"/>
      <c r="G18" s="8"/>
    </row>
    <row r="19" spans="1:7" x14ac:dyDescent="0.2">
      <c r="A19" s="6"/>
      <c r="B19" s="7"/>
      <c r="C19" s="7"/>
      <c r="D19" s="7"/>
      <c r="E19" s="7"/>
      <c r="F19" s="7"/>
      <c r="G19" s="8"/>
    </row>
    <row r="20" spans="1:7" x14ac:dyDescent="0.2">
      <c r="A20" s="6"/>
      <c r="B20" s="7"/>
      <c r="C20" s="7"/>
      <c r="D20" s="7"/>
      <c r="E20" s="7"/>
      <c r="F20" s="7"/>
      <c r="G20" s="8"/>
    </row>
    <row r="21" spans="1:7" ht="12" thickBot="1" x14ac:dyDescent="0.25">
      <c r="A21" s="14"/>
      <c r="B21" s="15"/>
      <c r="C21" s="15"/>
      <c r="D21" s="15"/>
      <c r="E21" s="15"/>
      <c r="F21" s="15"/>
      <c r="G21" s="16"/>
    </row>
  </sheetData>
  <scenarios current="0" show="0">
    <scenario name="регион" count="1" user="Кузин И." comment="Автор: Кузин И. , 21.09.2013_x000a_Автор изменений: Кузин И. , 21.09.2013">
      <inputCells r="D14" val=""/>
    </scenario>
  </scenarios>
  <mergeCells count="1">
    <mergeCell ref="C2:E2"/>
  </mergeCells>
  <phoneticPr fontId="14" type="noConversion"/>
  <dataValidations count="6">
    <dataValidation type="list" allowBlank="1" showInputMessage="1" showErrorMessage="1" sqref="D8" xr:uid="{00000000-0002-0000-0100-000000000000}">
      <formula1>Квартал1</formula1>
    </dataValidation>
    <dataValidation type="list" allowBlank="1" showInputMessage="1" showErrorMessage="1" sqref="F8" xr:uid="{00000000-0002-0000-0100-000001000000}">
      <formula1>Года</formula1>
    </dataValidation>
    <dataValidation type="list" allowBlank="1" showInputMessage="1" showErrorMessage="1" sqref="D13" xr:uid="{00000000-0002-0000-0100-000002000000}">
      <formula1>СпидЦентр1</formula1>
    </dataValidation>
    <dataValidation type="list" allowBlank="1" showInputMessage="1" showErrorMessage="1" sqref="D12" xr:uid="{00000000-0002-0000-0100-000003000000}">
      <formula1>Область1</formula1>
    </dataValidation>
    <dataValidation type="list" allowBlank="1" showInputMessage="1" showErrorMessage="1" sqref="D14" xr:uid="{00000000-0002-0000-0100-000004000000}">
      <formula1>Адрес1</formula1>
    </dataValidation>
    <dataValidation type="whole" errorStyle="information" operator="lessThanOrEqual" allowBlank="1" showInputMessage="1" showErrorMessage="1" error="Код ЕРПОУ не может превышать 8 цифр" prompt="Введите код ЕДРПОУ" sqref="D15" xr:uid="{00000000-0002-0000-0100-000005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theme="5" tint="0.59999389629810485"/>
  </sheetPr>
  <dimension ref="A1:K52"/>
  <sheetViews>
    <sheetView view="pageBreakPreview" zoomScale="70" zoomScaleNormal="70" zoomScaleSheetLayoutView="70" workbookViewId="0">
      <selection activeCell="G22" sqref="G22"/>
    </sheetView>
  </sheetViews>
  <sheetFormatPr defaultRowHeight="11.25" x14ac:dyDescent="0.2"/>
  <cols>
    <col min="1" max="1" width="4.5" customWidth="1"/>
    <col min="2" max="2" width="100" customWidth="1"/>
    <col min="3" max="3" width="20.5" customWidth="1"/>
    <col min="4" max="4" width="18.83203125" customWidth="1"/>
    <col min="5" max="5" width="23.33203125" customWidth="1"/>
    <col min="6" max="6" width="18.83203125" customWidth="1"/>
    <col min="7" max="7" width="23.1640625" customWidth="1"/>
    <col min="8" max="11" width="0" hidden="1" customWidth="1"/>
  </cols>
  <sheetData>
    <row r="1" spans="2:7" ht="15" x14ac:dyDescent="0.25">
      <c r="B1" s="26">
        <f>Титул!D12</f>
        <v>0</v>
      </c>
    </row>
    <row r="2" spans="2:7" ht="15" x14ac:dyDescent="0.25">
      <c r="B2" s="26" t="s">
        <v>172</v>
      </c>
      <c r="C2" s="26">
        <f>Титул!F8</f>
        <v>2025</v>
      </c>
    </row>
    <row r="3" spans="2:7" ht="15" x14ac:dyDescent="0.25">
      <c r="B3" s="2" t="s">
        <v>17</v>
      </c>
      <c r="G3" s="2" t="s">
        <v>18</v>
      </c>
    </row>
    <row r="5" spans="2:7" ht="15" x14ac:dyDescent="0.25">
      <c r="B5" s="2" t="s">
        <v>19</v>
      </c>
    </row>
    <row r="7" spans="2:7" ht="40.5" customHeight="1" x14ac:dyDescent="0.2">
      <c r="B7" s="134" t="s">
        <v>20</v>
      </c>
      <c r="C7" s="136" t="s">
        <v>21</v>
      </c>
      <c r="D7" s="138" t="s">
        <v>22</v>
      </c>
      <c r="E7" s="138"/>
      <c r="F7" s="139" t="s">
        <v>23</v>
      </c>
      <c r="G7" s="140"/>
    </row>
    <row r="8" spans="2:7" ht="32.25" customHeight="1" x14ac:dyDescent="0.2">
      <c r="B8" s="135"/>
      <c r="C8" s="137"/>
      <c r="D8" s="71" t="s">
        <v>24</v>
      </c>
      <c r="E8" s="71" t="s">
        <v>25</v>
      </c>
      <c r="F8" s="73" t="s">
        <v>24</v>
      </c>
      <c r="G8" s="74" t="s">
        <v>25</v>
      </c>
    </row>
    <row r="9" spans="2:7" ht="12.75" x14ac:dyDescent="0.2">
      <c r="B9" s="31" t="s">
        <v>26</v>
      </c>
      <c r="C9" s="32" t="s">
        <v>27</v>
      </c>
      <c r="D9" s="72">
        <v>1</v>
      </c>
      <c r="E9" s="72">
        <v>2</v>
      </c>
      <c r="F9" s="75">
        <v>3</v>
      </c>
      <c r="G9" s="76">
        <v>4</v>
      </c>
    </row>
    <row r="10" spans="2:7" ht="12.75" x14ac:dyDescent="0.2">
      <c r="B10" s="33" t="s">
        <v>28</v>
      </c>
      <c r="C10" s="34" t="s">
        <v>161</v>
      </c>
      <c r="D10" s="51">
        <f>D52+D11</f>
        <v>0</v>
      </c>
      <c r="E10" s="51">
        <f>E52+E11</f>
        <v>0</v>
      </c>
      <c r="F10" s="51">
        <f>F52+F11</f>
        <v>0</v>
      </c>
      <c r="G10" s="52">
        <f>G52+G11</f>
        <v>0</v>
      </c>
    </row>
    <row r="11" spans="2:7" ht="12.75" x14ac:dyDescent="0.2">
      <c r="B11" s="35" t="s">
        <v>29</v>
      </c>
      <c r="C11" s="36">
        <v>100</v>
      </c>
      <c r="D11" s="51">
        <f>D12+D15+D17+D18+D19+D22+D23+D25+D34+D36+D37+D46+D47+D50+D51+D30+D35</f>
        <v>0</v>
      </c>
      <c r="E11" s="51">
        <f>E12+E15+E17+E18+E19+E22+E23+E25+E36+E37+E46+E47+E50+E51+E30</f>
        <v>0</v>
      </c>
      <c r="F11" s="51">
        <f>F12+F15+F17+F18+F19+F22+F23+F25+F29+F34+F35+F36+F37+F46+F47+F50+F51</f>
        <v>0</v>
      </c>
      <c r="G11" s="52">
        <f>G12+G15+G17+G18+G19+G22+G23+G29+G36+G37+G46+G47+G50+G51</f>
        <v>0</v>
      </c>
    </row>
    <row r="12" spans="2:7" ht="12.75" x14ac:dyDescent="0.2">
      <c r="B12" s="37" t="s">
        <v>30</v>
      </c>
      <c r="C12" s="36">
        <v>101</v>
      </c>
      <c r="D12" s="51">
        <f>D13+D14</f>
        <v>0</v>
      </c>
      <c r="E12" s="51">
        <f>E13+E14</f>
        <v>0</v>
      </c>
      <c r="F12" s="51">
        <f>F13+F14</f>
        <v>0</v>
      </c>
      <c r="G12" s="52">
        <f>G13+G14</f>
        <v>0</v>
      </c>
    </row>
    <row r="13" spans="2:7" ht="12.75" x14ac:dyDescent="0.2">
      <c r="B13" s="38" t="s">
        <v>31</v>
      </c>
      <c r="C13" s="36">
        <v>101.1</v>
      </c>
      <c r="D13" s="39"/>
      <c r="E13" s="39"/>
      <c r="F13" s="40"/>
      <c r="G13" s="41"/>
    </row>
    <row r="14" spans="2:7" ht="12.75" x14ac:dyDescent="0.2">
      <c r="B14" s="38" t="s">
        <v>32</v>
      </c>
      <c r="C14" s="36">
        <v>101.2</v>
      </c>
      <c r="D14" s="39"/>
      <c r="E14" s="39"/>
      <c r="F14" s="40"/>
      <c r="G14" s="41"/>
    </row>
    <row r="15" spans="2:7" ht="12.75" x14ac:dyDescent="0.2">
      <c r="B15" s="37" t="s">
        <v>33</v>
      </c>
      <c r="C15" s="36">
        <v>102</v>
      </c>
      <c r="D15" s="39"/>
      <c r="E15" s="39"/>
      <c r="F15" s="40"/>
      <c r="G15" s="41"/>
    </row>
    <row r="16" spans="2:7" ht="12.75" x14ac:dyDescent="0.2">
      <c r="B16" s="38" t="s">
        <v>34</v>
      </c>
      <c r="C16" s="36">
        <v>102.1</v>
      </c>
      <c r="D16" s="39"/>
      <c r="E16" s="42"/>
      <c r="F16" s="40"/>
      <c r="G16" s="41"/>
    </row>
    <row r="17" spans="1:11" ht="12.75" x14ac:dyDescent="0.2">
      <c r="B17" s="37" t="s">
        <v>35</v>
      </c>
      <c r="C17" s="36">
        <v>103</v>
      </c>
      <c r="D17" s="39"/>
      <c r="E17" s="42"/>
      <c r="F17" s="40"/>
      <c r="G17" s="41"/>
    </row>
    <row r="18" spans="1:11" ht="12.75" x14ac:dyDescent="0.2">
      <c r="B18" s="37" t="s">
        <v>36</v>
      </c>
      <c r="C18" s="36">
        <v>104</v>
      </c>
      <c r="D18" s="39"/>
      <c r="E18" s="42"/>
      <c r="F18" s="40"/>
      <c r="G18" s="41"/>
    </row>
    <row r="19" spans="1:11" ht="12.75" x14ac:dyDescent="0.2">
      <c r="B19" s="37" t="s">
        <v>37</v>
      </c>
      <c r="C19" s="36">
        <v>105</v>
      </c>
      <c r="D19" s="53">
        <f>D20+D21</f>
        <v>0</v>
      </c>
      <c r="E19" s="53">
        <f>E20+E21</f>
        <v>0</v>
      </c>
      <c r="F19" s="53">
        <f>F20+F21</f>
        <v>0</v>
      </c>
      <c r="G19" s="54">
        <f>G20+G21</f>
        <v>0</v>
      </c>
    </row>
    <row r="20" spans="1:11" ht="12.75" x14ac:dyDescent="0.2">
      <c r="B20" s="38" t="s">
        <v>38</v>
      </c>
      <c r="C20" s="36">
        <v>105.1</v>
      </c>
      <c r="D20" s="39"/>
      <c r="E20" s="42"/>
      <c r="F20" s="40"/>
      <c r="G20" s="41"/>
    </row>
    <row r="21" spans="1:11" ht="12.75" x14ac:dyDescent="0.2">
      <c r="B21" s="38" t="s">
        <v>39</v>
      </c>
      <c r="C21" s="36">
        <v>105.2</v>
      </c>
      <c r="D21" s="39"/>
      <c r="E21" s="42"/>
      <c r="F21" s="40"/>
      <c r="G21" s="41"/>
    </row>
    <row r="22" spans="1:11" ht="12.75" x14ac:dyDescent="0.2">
      <c r="B22" s="37" t="s">
        <v>40</v>
      </c>
      <c r="C22" s="36">
        <v>106</v>
      </c>
      <c r="D22" s="39"/>
      <c r="E22" s="42"/>
      <c r="F22" s="40"/>
      <c r="G22" s="41"/>
    </row>
    <row r="23" spans="1:11" ht="25.5" x14ac:dyDescent="0.2">
      <c r="B23" s="37" t="s">
        <v>41</v>
      </c>
      <c r="C23" s="36">
        <v>107</v>
      </c>
      <c r="D23" s="39"/>
      <c r="E23" s="42"/>
      <c r="F23" s="40"/>
      <c r="G23" s="41"/>
    </row>
    <row r="24" spans="1:11" ht="12.75" customHeight="1" x14ac:dyDescent="0.2">
      <c r="A24" s="17"/>
      <c r="B24" s="38" t="s">
        <v>42</v>
      </c>
      <c r="C24" s="36">
        <v>107.1</v>
      </c>
      <c r="D24" s="39"/>
      <c r="E24" s="42"/>
      <c r="F24" s="40"/>
      <c r="G24" s="41"/>
    </row>
    <row r="25" spans="1:11" ht="12.75" x14ac:dyDescent="0.2">
      <c r="B25" s="37" t="s">
        <v>43</v>
      </c>
      <c r="C25" s="36">
        <v>108</v>
      </c>
      <c r="D25" s="53">
        <f>D26+D27+D28</f>
        <v>0</v>
      </c>
      <c r="E25" s="53">
        <f>E26+E27+E28</f>
        <v>0</v>
      </c>
      <c r="F25" s="53">
        <f>F26+F27+F28</f>
        <v>0</v>
      </c>
      <c r="G25" s="54">
        <v>0</v>
      </c>
    </row>
    <row r="26" spans="1:11" ht="12.75" x14ac:dyDescent="0.2">
      <c r="B26" s="38" t="s">
        <v>44</v>
      </c>
      <c r="C26" s="36">
        <v>108.1</v>
      </c>
      <c r="D26" s="39"/>
      <c r="E26" s="42"/>
      <c r="F26" s="40"/>
      <c r="G26" s="54" t="s">
        <v>168</v>
      </c>
    </row>
    <row r="27" spans="1:11" ht="12.75" x14ac:dyDescent="0.2">
      <c r="B27" s="38" t="s">
        <v>45</v>
      </c>
      <c r="C27" s="36">
        <v>108.2</v>
      </c>
      <c r="D27" s="39"/>
      <c r="E27" s="42"/>
      <c r="F27" s="40"/>
      <c r="G27" s="54" t="s">
        <v>168</v>
      </c>
    </row>
    <row r="28" spans="1:11" ht="12.75" customHeight="1" x14ac:dyDescent="0.2">
      <c r="B28" s="38" t="s">
        <v>46</v>
      </c>
      <c r="C28" s="36">
        <v>108.3</v>
      </c>
      <c r="D28" s="42"/>
      <c r="E28" s="42"/>
      <c r="F28" s="40"/>
      <c r="G28" s="54" t="s">
        <v>168</v>
      </c>
    </row>
    <row r="29" spans="1:11" ht="12.75" x14ac:dyDescent="0.2">
      <c r="B29" s="37" t="s">
        <v>47</v>
      </c>
      <c r="C29" s="36">
        <v>109</v>
      </c>
      <c r="D29" s="53" t="s">
        <v>168</v>
      </c>
      <c r="E29" s="53" t="s">
        <v>168</v>
      </c>
      <c r="F29" s="53">
        <f>F30+F33</f>
        <v>0</v>
      </c>
      <c r="G29" s="54">
        <f>G30+G33</f>
        <v>0</v>
      </c>
    </row>
    <row r="30" spans="1:11" ht="12.75" x14ac:dyDescent="0.2">
      <c r="B30" s="38" t="s">
        <v>48</v>
      </c>
      <c r="C30" s="36">
        <v>109.1</v>
      </c>
      <c r="D30" s="39"/>
      <c r="E30" s="42"/>
      <c r="F30" s="40"/>
      <c r="G30" s="41"/>
      <c r="H30" s="28">
        <f>D31+D32</f>
        <v>0</v>
      </c>
      <c r="I30" s="28">
        <f>E31+E32</f>
        <v>0</v>
      </c>
      <c r="J30" s="28">
        <f>F31+F32</f>
        <v>0</v>
      </c>
      <c r="K30" s="28">
        <f>G31+G32</f>
        <v>0</v>
      </c>
    </row>
    <row r="31" spans="1:11" ht="12.75" x14ac:dyDescent="0.2">
      <c r="B31" s="38" t="s">
        <v>49</v>
      </c>
      <c r="C31" s="36" t="s">
        <v>50</v>
      </c>
      <c r="D31" s="39"/>
      <c r="E31" s="42"/>
      <c r="F31" s="40"/>
      <c r="G31" s="41"/>
    </row>
    <row r="32" spans="1:11" ht="12.75" x14ac:dyDescent="0.2">
      <c r="B32" s="38" t="s">
        <v>51</v>
      </c>
      <c r="C32" s="36" t="s">
        <v>52</v>
      </c>
      <c r="D32" s="39"/>
      <c r="E32" s="42"/>
      <c r="F32" s="40"/>
      <c r="G32" s="41"/>
    </row>
    <row r="33" spans="2:7" ht="12.75" customHeight="1" x14ac:dyDescent="0.2">
      <c r="B33" s="38" t="s">
        <v>53</v>
      </c>
      <c r="C33" s="36">
        <v>109.2</v>
      </c>
      <c r="D33" s="39"/>
      <c r="E33" s="42"/>
      <c r="F33" s="40"/>
      <c r="G33" s="41"/>
    </row>
    <row r="34" spans="2:7" ht="12.75" customHeight="1" x14ac:dyDescent="0.2">
      <c r="B34" s="37" t="s">
        <v>54</v>
      </c>
      <c r="C34" s="36">
        <v>110</v>
      </c>
      <c r="D34" s="39"/>
      <c r="E34" s="53" t="s">
        <v>168</v>
      </c>
      <c r="F34" s="40"/>
      <c r="G34" s="54" t="s">
        <v>168</v>
      </c>
    </row>
    <row r="35" spans="2:7" ht="25.5" x14ac:dyDescent="0.2">
      <c r="B35" s="37" t="s">
        <v>55</v>
      </c>
      <c r="C35" s="36">
        <v>111</v>
      </c>
      <c r="D35" s="39"/>
      <c r="E35" s="53" t="s">
        <v>168</v>
      </c>
      <c r="F35" s="40"/>
      <c r="G35" s="54" t="s">
        <v>168</v>
      </c>
    </row>
    <row r="36" spans="2:7" ht="12.75" x14ac:dyDescent="0.2">
      <c r="B36" s="37" t="s">
        <v>56</v>
      </c>
      <c r="C36" s="36">
        <v>112</v>
      </c>
      <c r="D36" s="42"/>
      <c r="E36" s="45"/>
      <c r="F36" s="40"/>
      <c r="G36" s="48"/>
    </row>
    <row r="37" spans="2:7" ht="38.25" x14ac:dyDescent="0.2">
      <c r="B37" s="37" t="s">
        <v>57</v>
      </c>
      <c r="C37" s="36">
        <v>113</v>
      </c>
      <c r="D37" s="53">
        <f>D38+D42</f>
        <v>0</v>
      </c>
      <c r="E37" s="53">
        <f>E38+E42</f>
        <v>0</v>
      </c>
      <c r="F37" s="53">
        <f>F38+F42</f>
        <v>0</v>
      </c>
      <c r="G37" s="54">
        <f>G38+G42</f>
        <v>0</v>
      </c>
    </row>
    <row r="38" spans="2:7" ht="12.75" x14ac:dyDescent="0.2">
      <c r="B38" s="38" t="s">
        <v>58</v>
      </c>
      <c r="C38" s="36">
        <v>113.1</v>
      </c>
      <c r="D38" s="53">
        <f>D39+D40+D41</f>
        <v>0</v>
      </c>
      <c r="E38" s="53">
        <f>E39+E40+E41</f>
        <v>0</v>
      </c>
      <c r="F38" s="53">
        <f>F39+F40+F41</f>
        <v>0</v>
      </c>
      <c r="G38" s="54">
        <f>G39+G40+G41</f>
        <v>0</v>
      </c>
    </row>
    <row r="39" spans="2:7" ht="12.75" x14ac:dyDescent="0.2">
      <c r="B39" s="38" t="s">
        <v>59</v>
      </c>
      <c r="C39" s="36" t="s">
        <v>60</v>
      </c>
      <c r="D39" s="42"/>
      <c r="E39" s="46"/>
      <c r="F39" s="40"/>
      <c r="G39" s="41"/>
    </row>
    <row r="40" spans="2:7" ht="12.75" x14ac:dyDescent="0.2">
      <c r="B40" s="38" t="s">
        <v>61</v>
      </c>
      <c r="C40" s="36" t="s">
        <v>62</v>
      </c>
      <c r="D40" s="42"/>
      <c r="E40" s="46"/>
      <c r="F40" s="40"/>
      <c r="G40" s="41"/>
    </row>
    <row r="41" spans="2:7" ht="12.75" x14ac:dyDescent="0.2">
      <c r="B41" s="38" t="s">
        <v>63</v>
      </c>
      <c r="C41" s="36" t="s">
        <v>64</v>
      </c>
      <c r="D41" s="42"/>
      <c r="E41" s="46"/>
      <c r="F41" s="40"/>
      <c r="G41" s="41"/>
    </row>
    <row r="42" spans="2:7" ht="12.75" x14ac:dyDescent="0.2">
      <c r="B42" s="38" t="s">
        <v>65</v>
      </c>
      <c r="C42" s="36">
        <v>113.2</v>
      </c>
      <c r="D42" s="53">
        <f>D43+D44+D45</f>
        <v>0</v>
      </c>
      <c r="E42" s="53">
        <f>E43+E44+E45</f>
        <v>0</v>
      </c>
      <c r="F42" s="53">
        <f>F43+F44+F45</f>
        <v>0</v>
      </c>
      <c r="G42" s="54">
        <f>G43+G44+G45</f>
        <v>0</v>
      </c>
    </row>
    <row r="43" spans="2:7" ht="12.75" x14ac:dyDescent="0.2">
      <c r="B43" s="38" t="s">
        <v>59</v>
      </c>
      <c r="C43" s="36" t="s">
        <v>66</v>
      </c>
      <c r="D43" s="42"/>
      <c r="E43" s="46"/>
      <c r="F43" s="40"/>
      <c r="G43" s="41"/>
    </row>
    <row r="44" spans="2:7" ht="12.75" x14ac:dyDescent="0.2">
      <c r="B44" s="38" t="s">
        <v>61</v>
      </c>
      <c r="C44" s="36" t="s">
        <v>67</v>
      </c>
      <c r="D44" s="42"/>
      <c r="E44" s="46"/>
      <c r="F44" s="40"/>
      <c r="G44" s="41"/>
    </row>
    <row r="45" spans="2:7" ht="12.75" x14ac:dyDescent="0.2">
      <c r="B45" s="38" t="s">
        <v>63</v>
      </c>
      <c r="C45" s="36" t="s">
        <v>68</v>
      </c>
      <c r="D45" s="42"/>
      <c r="E45" s="46"/>
      <c r="F45" s="40"/>
      <c r="G45" s="41"/>
    </row>
    <row r="46" spans="2:7" ht="12.75" x14ac:dyDescent="0.2">
      <c r="B46" s="37" t="s">
        <v>69</v>
      </c>
      <c r="C46" s="36">
        <v>114</v>
      </c>
      <c r="D46" s="42"/>
      <c r="E46" s="46"/>
      <c r="F46" s="40"/>
      <c r="G46" s="41"/>
    </row>
    <row r="47" spans="2:7" ht="25.5" x14ac:dyDescent="0.2">
      <c r="B47" s="37" t="s">
        <v>70</v>
      </c>
      <c r="C47" s="36">
        <v>115</v>
      </c>
      <c r="D47" s="53">
        <f>D48+D49</f>
        <v>0</v>
      </c>
      <c r="E47" s="53">
        <f>E48+E49</f>
        <v>0</v>
      </c>
      <c r="F47" s="53">
        <f>F48+F49</f>
        <v>0</v>
      </c>
      <c r="G47" s="54">
        <f>G48+G49</f>
        <v>0</v>
      </c>
    </row>
    <row r="48" spans="2:7" ht="12.75" x14ac:dyDescent="0.2">
      <c r="B48" s="38" t="s">
        <v>71</v>
      </c>
      <c r="C48" s="36">
        <v>115.1</v>
      </c>
      <c r="D48" s="42"/>
      <c r="E48" s="42"/>
      <c r="F48" s="40"/>
      <c r="G48" s="41"/>
    </row>
    <row r="49" spans="2:7" ht="12.75" x14ac:dyDescent="0.2">
      <c r="B49" s="38" t="s">
        <v>72</v>
      </c>
      <c r="C49" s="36">
        <v>115.2</v>
      </c>
      <c r="D49" s="42"/>
      <c r="E49" s="42"/>
      <c r="F49" s="40"/>
      <c r="G49" s="41"/>
    </row>
    <row r="50" spans="2:7" ht="12.75" x14ac:dyDescent="0.2">
      <c r="B50" s="37" t="s">
        <v>73</v>
      </c>
      <c r="C50" s="36">
        <v>116</v>
      </c>
      <c r="D50" s="42"/>
      <c r="E50" s="42"/>
      <c r="F50" s="40"/>
      <c r="G50" s="41"/>
    </row>
    <row r="51" spans="2:7" ht="12.75" x14ac:dyDescent="0.2">
      <c r="B51" s="37" t="s">
        <v>74</v>
      </c>
      <c r="C51" s="36">
        <v>119</v>
      </c>
      <c r="D51" s="42"/>
      <c r="E51" s="42"/>
      <c r="F51" s="40"/>
      <c r="G51" s="41"/>
    </row>
    <row r="52" spans="2:7" ht="12.75" x14ac:dyDescent="0.2">
      <c r="B52" s="43" t="s">
        <v>75</v>
      </c>
      <c r="C52" s="44">
        <v>200</v>
      </c>
      <c r="D52" s="47"/>
      <c r="E52" s="47"/>
      <c r="F52" s="49"/>
      <c r="G52" s="50"/>
    </row>
  </sheetData>
  <protectedRanges>
    <protectedRange password="CA9C" sqref="D10:G12" name="Диапазон1_1"/>
  </protectedRanges>
  <mergeCells count="4">
    <mergeCell ref="B7:B8"/>
    <mergeCell ref="C7:C8"/>
    <mergeCell ref="D7:E7"/>
    <mergeCell ref="F7:G7"/>
  </mergeCells>
  <phoneticPr fontId="14" type="noConversion"/>
  <conditionalFormatting sqref="D16">
    <cfRule type="cellIs" dxfId="541" priority="86" operator="greaterThan">
      <formula>$D$15</formula>
    </cfRule>
  </conditionalFormatting>
  <conditionalFormatting sqref="D24">
    <cfRule type="cellIs" dxfId="540" priority="67" operator="greaterThan">
      <formula>$D$23</formula>
    </cfRule>
  </conditionalFormatting>
  <conditionalFormatting sqref="D30">
    <cfRule type="cellIs" dxfId="539" priority="42" operator="lessThan">
      <formula>$H$30</formula>
    </cfRule>
  </conditionalFormatting>
  <conditionalFormatting sqref="D34">
    <cfRule type="cellIs" dxfId="538" priority="40" operator="greaterThan">
      <formula>$F$34</formula>
    </cfRule>
    <cfRule type="cellIs" dxfId="537" priority="39" operator="lessThan">
      <formula>$F$34</formula>
    </cfRule>
  </conditionalFormatting>
  <conditionalFormatting sqref="E10">
    <cfRule type="cellIs" dxfId="536" priority="196" operator="greaterThan">
      <formula>$D$10</formula>
    </cfRule>
  </conditionalFormatting>
  <conditionalFormatting sqref="E11:E12">
    <cfRule type="cellIs" dxfId="535" priority="194" operator="greaterThan">
      <formula>$D$11</formula>
    </cfRule>
  </conditionalFormatting>
  <conditionalFormatting sqref="E12">
    <cfRule type="cellIs" dxfId="534" priority="193" operator="greaterThan">
      <formula>$D$12</formula>
    </cfRule>
  </conditionalFormatting>
  <conditionalFormatting sqref="E13">
    <cfRule type="cellIs" dxfId="533" priority="85" operator="greaterThan">
      <formula>$D$13</formula>
    </cfRule>
  </conditionalFormatting>
  <conditionalFormatting sqref="E15">
    <cfRule type="cellIs" dxfId="532" priority="84" operator="greaterThan">
      <formula>$D$15</formula>
    </cfRule>
  </conditionalFormatting>
  <conditionalFormatting sqref="E16">
    <cfRule type="cellIs" dxfId="531" priority="83" operator="greaterThan">
      <formula>$D$16</formula>
    </cfRule>
    <cfRule type="cellIs" dxfId="530" priority="80" operator="greaterThan">
      <formula>$E$15</formula>
    </cfRule>
  </conditionalFormatting>
  <conditionalFormatting sqref="E17">
    <cfRule type="cellIs" dxfId="529" priority="82" operator="greaterThan">
      <formula>$D$17</formula>
    </cfRule>
  </conditionalFormatting>
  <conditionalFormatting sqref="E18">
    <cfRule type="cellIs" dxfId="528" priority="81" operator="greaterThan">
      <formula>$D$18</formula>
    </cfRule>
  </conditionalFormatting>
  <conditionalFormatting sqref="E19">
    <cfRule type="cellIs" dxfId="527" priority="187" operator="greaterThan">
      <formula>$D$19</formula>
    </cfRule>
  </conditionalFormatting>
  <conditionalFormatting sqref="E20">
    <cfRule type="cellIs" dxfId="526" priority="65" operator="greaterThan">
      <formula>$D$20</formula>
    </cfRule>
  </conditionalFormatting>
  <conditionalFormatting sqref="E21">
    <cfRule type="cellIs" dxfId="525" priority="64" operator="greaterThan">
      <formula>$D$21</formula>
    </cfRule>
  </conditionalFormatting>
  <conditionalFormatting sqref="E22">
    <cfRule type="cellIs" dxfId="524" priority="63" operator="greaterThan">
      <formula>$D$22</formula>
    </cfRule>
  </conditionalFormatting>
  <conditionalFormatting sqref="E23">
    <cfRule type="cellIs" dxfId="523" priority="62" operator="greaterThan">
      <formula>$D$23</formula>
    </cfRule>
  </conditionalFormatting>
  <conditionalFormatting sqref="E24">
    <cfRule type="cellIs" dxfId="522" priority="61" operator="greaterThan">
      <formula>$D$24</formula>
    </cfRule>
    <cfRule type="cellIs" dxfId="521" priority="60" operator="greaterThan">
      <formula>$E$23</formula>
    </cfRule>
  </conditionalFormatting>
  <conditionalFormatting sqref="E25">
    <cfRule type="cellIs" dxfId="520" priority="180" operator="greaterThan">
      <formula>$D$25</formula>
    </cfRule>
  </conditionalFormatting>
  <conditionalFormatting sqref="E26">
    <cfRule type="cellIs" dxfId="519" priority="59" operator="greaterThan">
      <formula>$D$26</formula>
    </cfRule>
  </conditionalFormatting>
  <conditionalFormatting sqref="E27">
    <cfRule type="cellIs" dxfId="518" priority="58" operator="greaterThan">
      <formula>$D$27</formula>
    </cfRule>
  </conditionalFormatting>
  <conditionalFormatting sqref="E28">
    <cfRule type="cellIs" dxfId="517" priority="57" operator="greaterThan">
      <formula>$D$28</formula>
    </cfRule>
  </conditionalFormatting>
  <conditionalFormatting sqref="E30">
    <cfRule type="cellIs" dxfId="516" priority="46" operator="greaterThan">
      <formula>$D$30</formula>
    </cfRule>
    <cfRule type="cellIs" dxfId="515" priority="41" operator="lessThan">
      <formula>$I$30</formula>
    </cfRule>
  </conditionalFormatting>
  <conditionalFormatting sqref="E31">
    <cfRule type="cellIs" dxfId="514" priority="45" operator="greaterThan">
      <formula>$D$31</formula>
    </cfRule>
  </conditionalFormatting>
  <conditionalFormatting sqref="E32">
    <cfRule type="cellIs" dxfId="513" priority="44" operator="greaterThan">
      <formula>$D$32</formula>
    </cfRule>
  </conditionalFormatting>
  <conditionalFormatting sqref="E33">
    <cfRule type="cellIs" dxfId="512" priority="43" operator="greaterThan">
      <formula>$D$33</formula>
    </cfRule>
  </conditionalFormatting>
  <conditionalFormatting sqref="E36">
    <cfRule type="cellIs" dxfId="511" priority="172" operator="greaterThan">
      <formula>$D$36</formula>
    </cfRule>
  </conditionalFormatting>
  <conditionalFormatting sqref="E37">
    <cfRule type="cellIs" dxfId="510" priority="171" operator="greaterThan">
      <formula>$D$37</formula>
    </cfRule>
  </conditionalFormatting>
  <conditionalFormatting sqref="E38">
    <cfRule type="cellIs" dxfId="509" priority="170" operator="greaterThan">
      <formula>$D$38</formula>
    </cfRule>
  </conditionalFormatting>
  <conditionalFormatting sqref="E39">
    <cfRule type="cellIs" dxfId="508" priority="30" stopIfTrue="1" operator="greaterThan">
      <formula>$D$39</formula>
    </cfRule>
  </conditionalFormatting>
  <conditionalFormatting sqref="E40">
    <cfRule type="cellIs" dxfId="507" priority="29" stopIfTrue="1" operator="greaterThan">
      <formula>$D$40</formula>
    </cfRule>
  </conditionalFormatting>
  <conditionalFormatting sqref="E41">
    <cfRule type="cellIs" dxfId="506" priority="28" stopIfTrue="1" operator="greaterThan">
      <formula>$D$41</formula>
    </cfRule>
  </conditionalFormatting>
  <conditionalFormatting sqref="E42">
    <cfRule type="cellIs" dxfId="505" priority="166" operator="greaterThan">
      <formula>$D$42</formula>
    </cfRule>
  </conditionalFormatting>
  <conditionalFormatting sqref="E43">
    <cfRule type="cellIs" dxfId="504" priority="19" stopIfTrue="1" operator="greaterThan">
      <formula>$D$43</formula>
    </cfRule>
  </conditionalFormatting>
  <conditionalFormatting sqref="E44">
    <cfRule type="cellIs" dxfId="503" priority="18" stopIfTrue="1" operator="greaterThan">
      <formula>$D$44</formula>
    </cfRule>
  </conditionalFormatting>
  <conditionalFormatting sqref="E45">
    <cfRule type="cellIs" dxfId="502" priority="17" stopIfTrue="1" operator="greaterThan">
      <formula>$D$45</formula>
    </cfRule>
  </conditionalFormatting>
  <conditionalFormatting sqref="E46">
    <cfRule type="cellIs" dxfId="501" priority="16" stopIfTrue="1" operator="greaterThan">
      <formula>$D$46</formula>
    </cfRule>
  </conditionalFormatting>
  <conditionalFormatting sqref="E47">
    <cfRule type="cellIs" dxfId="500" priority="161" operator="greaterThan">
      <formula>$D$47</formula>
    </cfRule>
  </conditionalFormatting>
  <conditionalFormatting sqref="E48">
    <cfRule type="cellIs" dxfId="499" priority="5" operator="greaterThan">
      <formula>$D$48</formula>
    </cfRule>
  </conditionalFormatting>
  <conditionalFormatting sqref="E49">
    <cfRule type="cellIs" dxfId="498" priority="4" operator="greaterThan">
      <formula>$D$49</formula>
    </cfRule>
  </conditionalFormatting>
  <conditionalFormatting sqref="E50">
    <cfRule type="cellIs" dxfId="497" priority="3" operator="greaterThan">
      <formula>$D$50</formula>
    </cfRule>
  </conditionalFormatting>
  <conditionalFormatting sqref="E51">
    <cfRule type="cellIs" dxfId="496" priority="2" operator="greaterThan">
      <formula>$D$51</formula>
    </cfRule>
  </conditionalFormatting>
  <conditionalFormatting sqref="E52">
    <cfRule type="cellIs" dxfId="495" priority="1" operator="greaterThan">
      <formula>$D$52</formula>
    </cfRule>
  </conditionalFormatting>
  <conditionalFormatting sqref="F16">
    <cfRule type="cellIs" dxfId="494" priority="89" stopIfTrue="1" operator="greaterThan">
      <formula>$D$16</formula>
    </cfRule>
    <cfRule type="cellIs" dxfId="493" priority="88" stopIfTrue="1" operator="greaterThan">
      <formula>$F$15</formula>
    </cfRule>
  </conditionalFormatting>
  <conditionalFormatting sqref="F24">
    <cfRule type="cellIs" dxfId="492" priority="69" stopIfTrue="1" operator="greaterThan">
      <formula>$F$23</formula>
    </cfRule>
  </conditionalFormatting>
  <conditionalFormatting sqref="F30">
    <cfRule type="cellIs" dxfId="491" priority="48" stopIfTrue="1" operator="lessThan">
      <formula>$J$30</formula>
    </cfRule>
  </conditionalFormatting>
  <conditionalFormatting sqref="F34">
    <cfRule type="cellIs" dxfId="490" priority="37" stopIfTrue="1" operator="lessThan">
      <formula>$D$34</formula>
    </cfRule>
    <cfRule type="cellIs" dxfId="489" priority="38" stopIfTrue="1" operator="greaterThan">
      <formula>$D$34</formula>
    </cfRule>
  </conditionalFormatting>
  <conditionalFormatting sqref="G10">
    <cfRule type="cellIs" dxfId="488" priority="155" operator="greaterThan">
      <formula>$F$10</formula>
    </cfRule>
  </conditionalFormatting>
  <conditionalFormatting sqref="G11">
    <cfRule type="cellIs" dxfId="487" priority="154" operator="greaterThan">
      <formula>$F$11</formula>
    </cfRule>
  </conditionalFormatting>
  <conditionalFormatting sqref="G12">
    <cfRule type="cellIs" dxfId="486" priority="153" operator="greaterThan">
      <formula>$F$12</formula>
    </cfRule>
  </conditionalFormatting>
  <conditionalFormatting sqref="G13">
    <cfRule type="cellIs" dxfId="485" priority="100" stopIfTrue="1" operator="greaterThan">
      <formula>$E$13</formula>
    </cfRule>
    <cfRule type="cellIs" dxfId="484" priority="101" stopIfTrue="1" operator="greaterThan">
      <formula>$F$13</formula>
    </cfRule>
  </conditionalFormatting>
  <conditionalFormatting sqref="G14">
    <cfRule type="cellIs" dxfId="483" priority="99" stopIfTrue="1" operator="greaterThan">
      <formula>$F$14</formula>
    </cfRule>
    <cfRule type="cellIs" dxfId="482" priority="98" stopIfTrue="1" operator="greaterThan">
      <formula>$E$14</formula>
    </cfRule>
  </conditionalFormatting>
  <conditionalFormatting sqref="G15">
    <cfRule type="cellIs" dxfId="481" priority="96" stopIfTrue="1" operator="greaterThan">
      <formula>$E$15</formula>
    </cfRule>
    <cfRule type="cellIs" dxfId="480" priority="97" stopIfTrue="1" operator="greaterThan">
      <formula>$F$15</formula>
    </cfRule>
  </conditionalFormatting>
  <conditionalFormatting sqref="G16">
    <cfRule type="cellIs" dxfId="479" priority="95" stopIfTrue="1" operator="greaterThan">
      <formula>$F$16</formula>
    </cfRule>
    <cfRule type="cellIs" dxfId="478" priority="94" stopIfTrue="1" operator="greaterThan">
      <formula>$E$16</formula>
    </cfRule>
    <cfRule type="cellIs" dxfId="477" priority="87" stopIfTrue="1" operator="greaterThan">
      <formula>$G$15</formula>
    </cfRule>
  </conditionalFormatting>
  <conditionalFormatting sqref="G17">
    <cfRule type="cellIs" dxfId="476" priority="93" stopIfTrue="1" operator="greaterThan">
      <formula>$F$17</formula>
    </cfRule>
    <cfRule type="cellIs" dxfId="475" priority="92" stopIfTrue="1" operator="greaterThan">
      <formula>$E$17</formula>
    </cfRule>
  </conditionalFormatting>
  <conditionalFormatting sqref="G18">
    <cfRule type="cellIs" dxfId="474" priority="90" stopIfTrue="1" operator="greaterThan">
      <formula>$E$18</formula>
    </cfRule>
    <cfRule type="cellIs" dxfId="473" priority="91" stopIfTrue="1" operator="greaterThan">
      <formula>$F$18</formula>
    </cfRule>
  </conditionalFormatting>
  <conditionalFormatting sqref="G19">
    <cfRule type="cellIs" dxfId="472" priority="146" operator="greaterThan">
      <formula>$F$19</formula>
    </cfRule>
  </conditionalFormatting>
  <conditionalFormatting sqref="G20">
    <cfRule type="cellIs" dxfId="471" priority="78" stopIfTrue="1" operator="greaterThan">
      <formula>$E$20</formula>
    </cfRule>
    <cfRule type="cellIs" dxfId="470" priority="79" stopIfTrue="1" operator="greaterThan">
      <formula>$F$20</formula>
    </cfRule>
  </conditionalFormatting>
  <conditionalFormatting sqref="G21">
    <cfRule type="cellIs" dxfId="469" priority="77" stopIfTrue="1" operator="greaterThan">
      <formula>$F$21</formula>
    </cfRule>
    <cfRule type="cellIs" dxfId="468" priority="76" stopIfTrue="1" operator="greaterThan">
      <formula>$E$21</formula>
    </cfRule>
  </conditionalFormatting>
  <conditionalFormatting sqref="G22">
    <cfRule type="cellIs" dxfId="467" priority="74" stopIfTrue="1" operator="greaterThan">
      <formula>$E$22</formula>
    </cfRule>
    <cfRule type="cellIs" dxfId="466" priority="75" stopIfTrue="1" operator="greaterThan">
      <formula>$F$22</formula>
    </cfRule>
  </conditionalFormatting>
  <conditionalFormatting sqref="G23">
    <cfRule type="cellIs" dxfId="465" priority="73" stopIfTrue="1" operator="greaterThan">
      <formula>$F$23</formula>
    </cfRule>
    <cfRule type="cellIs" dxfId="464" priority="72" stopIfTrue="1" operator="greaterThan">
      <formula>$E$23</formula>
    </cfRule>
  </conditionalFormatting>
  <conditionalFormatting sqref="G24">
    <cfRule type="cellIs" dxfId="463" priority="71" stopIfTrue="1" operator="greaterThan">
      <formula>$F$24</formula>
    </cfRule>
    <cfRule type="cellIs" dxfId="462" priority="70" stopIfTrue="1" operator="greaterThan">
      <formula>$E$24</formula>
    </cfRule>
    <cfRule type="cellIs" dxfId="461" priority="68" stopIfTrue="1" operator="greaterThan">
      <formula>$G$23</formula>
    </cfRule>
  </conditionalFormatting>
  <conditionalFormatting sqref="G25">
    <cfRule type="cellIs" dxfId="460" priority="140" operator="greaterThan">
      <formula>$F$25</formula>
    </cfRule>
  </conditionalFormatting>
  <conditionalFormatting sqref="G29">
    <cfRule type="cellIs" dxfId="459" priority="139" operator="greaterThan">
      <formula>$F$29</formula>
    </cfRule>
  </conditionalFormatting>
  <conditionalFormatting sqref="G30">
    <cfRule type="cellIs" dxfId="458" priority="56" stopIfTrue="1" operator="greaterThan">
      <formula>$F$30</formula>
    </cfRule>
    <cfRule type="cellIs" dxfId="457" priority="55" stopIfTrue="1" operator="greaterThan">
      <formula>$E$30</formula>
    </cfRule>
    <cfRule type="cellIs" dxfId="456" priority="47" stopIfTrue="1" operator="lessThan">
      <formula>$K$30</formula>
    </cfRule>
  </conditionalFormatting>
  <conditionalFormatting sqref="G31">
    <cfRule type="cellIs" dxfId="455" priority="53" stopIfTrue="1" operator="greaterThan">
      <formula>$E$31</formula>
    </cfRule>
    <cfRule type="cellIs" dxfId="454" priority="54" stopIfTrue="1" operator="greaterThan">
      <formula>$F$31</formula>
    </cfRule>
  </conditionalFormatting>
  <conditionalFormatting sqref="G32">
    <cfRule type="cellIs" dxfId="453" priority="52" stopIfTrue="1" operator="greaterThan">
      <formula>$F$32</formula>
    </cfRule>
    <cfRule type="cellIs" dxfId="452" priority="51" stopIfTrue="1" operator="greaterThan">
      <formula>$E$32</formula>
    </cfRule>
  </conditionalFormatting>
  <conditionalFormatting sqref="G33">
    <cfRule type="cellIs" dxfId="451" priority="50" stopIfTrue="1" operator="greaterThan">
      <formula>$F$33</formula>
    </cfRule>
    <cfRule type="cellIs" dxfId="450" priority="49" stopIfTrue="1" operator="greaterThan">
      <formula>$E$33</formula>
    </cfRule>
  </conditionalFormatting>
  <conditionalFormatting sqref="G36">
    <cfRule type="cellIs" dxfId="449" priority="134" operator="greaterThan">
      <formula>$F$36</formula>
    </cfRule>
  </conditionalFormatting>
  <conditionalFormatting sqref="G37">
    <cfRule type="cellIs" dxfId="448" priority="133" operator="greaterThan">
      <formula>$F$37</formula>
    </cfRule>
  </conditionalFormatting>
  <conditionalFormatting sqref="G38">
    <cfRule type="cellIs" dxfId="447" priority="132" operator="greaterThan">
      <formula>$F$38</formula>
    </cfRule>
  </conditionalFormatting>
  <conditionalFormatting sqref="G39">
    <cfRule type="cellIs" dxfId="446" priority="36" stopIfTrue="1" operator="greaterThan">
      <formula>$F$39</formula>
    </cfRule>
    <cfRule type="cellIs" dxfId="445" priority="35" stopIfTrue="1" operator="greaterThan">
      <formula>$E$39</formula>
    </cfRule>
  </conditionalFormatting>
  <conditionalFormatting sqref="G40">
    <cfRule type="cellIs" dxfId="444" priority="34" stopIfTrue="1" operator="greaterThan">
      <formula>$F$40</formula>
    </cfRule>
    <cfRule type="cellIs" dxfId="443" priority="33" stopIfTrue="1" operator="greaterThan">
      <formula>$E$40</formula>
    </cfRule>
  </conditionalFormatting>
  <conditionalFormatting sqref="G41">
    <cfRule type="cellIs" dxfId="442" priority="32" stopIfTrue="1" operator="greaterThan">
      <formula>$F$41</formula>
    </cfRule>
    <cfRule type="cellIs" dxfId="441" priority="31" stopIfTrue="1" operator="greaterThan">
      <formula>$E$41</formula>
    </cfRule>
  </conditionalFormatting>
  <conditionalFormatting sqref="G42">
    <cfRule type="cellIs" dxfId="440" priority="128" operator="greaterThan">
      <formula>$F$42</formula>
    </cfRule>
  </conditionalFormatting>
  <conditionalFormatting sqref="G43">
    <cfRule type="cellIs" dxfId="439" priority="27" stopIfTrue="1" operator="greaterThan">
      <formula>$F$43</formula>
    </cfRule>
    <cfRule type="cellIs" dxfId="438" priority="26" stopIfTrue="1" operator="greaterThan">
      <formula>$E$43</formula>
    </cfRule>
  </conditionalFormatting>
  <conditionalFormatting sqref="G44">
    <cfRule type="cellIs" dxfId="437" priority="25" stopIfTrue="1" operator="greaterThan">
      <formula>$F$44</formula>
    </cfRule>
    <cfRule type="cellIs" dxfId="436" priority="24" stopIfTrue="1" operator="greaterThan">
      <formula>$E$44</formula>
    </cfRule>
  </conditionalFormatting>
  <conditionalFormatting sqref="G45">
    <cfRule type="cellIs" dxfId="435" priority="23" stopIfTrue="1" operator="greaterThan">
      <formula>$F$45</formula>
    </cfRule>
    <cfRule type="cellIs" dxfId="434" priority="22" stopIfTrue="1" operator="greaterThan">
      <formula>$E$45</formula>
    </cfRule>
  </conditionalFormatting>
  <conditionalFormatting sqref="G46">
    <cfRule type="cellIs" dxfId="433" priority="21" stopIfTrue="1" operator="greaterThan">
      <formula>$F$46</formula>
    </cfRule>
    <cfRule type="cellIs" dxfId="432" priority="20" stopIfTrue="1" operator="greaterThan">
      <formula>$E$46</formula>
    </cfRule>
  </conditionalFormatting>
  <conditionalFormatting sqref="G47">
    <cfRule type="cellIs" dxfId="431" priority="123" operator="greaterThan">
      <formula>$F$47</formula>
    </cfRule>
  </conditionalFormatting>
  <conditionalFormatting sqref="G48">
    <cfRule type="cellIs" dxfId="430" priority="14" stopIfTrue="1" operator="greaterThan">
      <formula>$E$48</formula>
    </cfRule>
    <cfRule type="cellIs" dxfId="429" priority="15" stopIfTrue="1" operator="greaterThan">
      <formula>$F$48</formula>
    </cfRule>
  </conditionalFormatting>
  <conditionalFormatting sqref="G49">
    <cfRule type="cellIs" dxfId="428" priority="13" stopIfTrue="1" operator="greaterThan">
      <formula>$F$49</formula>
    </cfRule>
    <cfRule type="cellIs" dxfId="427" priority="12" stopIfTrue="1" operator="greaterThan">
      <formula>$E$49</formula>
    </cfRule>
  </conditionalFormatting>
  <conditionalFormatting sqref="G50">
    <cfRule type="cellIs" dxfId="426" priority="10" stopIfTrue="1" operator="greaterThan">
      <formula>$E$50</formula>
    </cfRule>
    <cfRule type="cellIs" dxfId="425" priority="11" stopIfTrue="1" operator="greaterThan">
      <formula>$F$50</formula>
    </cfRule>
  </conditionalFormatting>
  <conditionalFormatting sqref="G51">
    <cfRule type="cellIs" dxfId="424" priority="9" stopIfTrue="1" operator="greaterThan">
      <formula>$F$51</formula>
    </cfRule>
    <cfRule type="cellIs" dxfId="423" priority="8" stopIfTrue="1" operator="greaterThan">
      <formula>$E$51</formula>
    </cfRule>
  </conditionalFormatting>
  <conditionalFormatting sqref="G52">
    <cfRule type="cellIs" dxfId="422" priority="7" stopIfTrue="1" operator="greaterThan">
      <formula>$F$52</formula>
    </cfRule>
    <cfRule type="cellIs" dxfId="421" priority="6" stopIfTrue="1" operator="greaterThan">
      <formula>$E$52</formula>
    </cfRule>
  </conditionalFormatting>
  <pageMargins left="0.47" right="0.43" top="0.75" bottom="0.75" header="0.3" footer="0.3"/>
  <pageSetup paperSize="9" scale="60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theme="5" tint="0.59999389629810485"/>
  </sheetPr>
  <dimension ref="B1:H24"/>
  <sheetViews>
    <sheetView view="pageBreakPreview" zoomScale="60" zoomScaleNormal="78" workbookViewId="0">
      <selection activeCell="P17" sqref="P17"/>
    </sheetView>
  </sheetViews>
  <sheetFormatPr defaultRowHeight="11.25" x14ac:dyDescent="0.2"/>
  <cols>
    <col min="2" max="2" width="90.1640625" customWidth="1"/>
    <col min="3" max="3" width="20.5" customWidth="1"/>
    <col min="4" max="8" width="18.83203125" customWidth="1"/>
  </cols>
  <sheetData>
    <row r="1" spans="2:8" ht="15" x14ac:dyDescent="0.25">
      <c r="B1" s="26">
        <f>Титул!D12</f>
        <v>0</v>
      </c>
    </row>
    <row r="2" spans="2:8" ht="15" x14ac:dyDescent="0.25">
      <c r="B2" s="26" t="s">
        <v>172</v>
      </c>
      <c r="C2" s="26">
        <f>Титул!F8</f>
        <v>2025</v>
      </c>
    </row>
    <row r="3" spans="2:8" ht="15" x14ac:dyDescent="0.25">
      <c r="B3" s="2" t="s">
        <v>76</v>
      </c>
      <c r="H3" s="2" t="s">
        <v>78</v>
      </c>
    </row>
    <row r="5" spans="2:8" ht="15" x14ac:dyDescent="0.25">
      <c r="B5" s="2" t="s">
        <v>77</v>
      </c>
    </row>
    <row r="7" spans="2:8" ht="45" customHeight="1" x14ac:dyDescent="0.2">
      <c r="B7" s="141" t="s">
        <v>79</v>
      </c>
      <c r="C7" s="143" t="s">
        <v>80</v>
      </c>
      <c r="D7" s="138" t="s">
        <v>81</v>
      </c>
      <c r="E7" s="138"/>
      <c r="F7" s="138"/>
      <c r="G7" s="139" t="s">
        <v>82</v>
      </c>
      <c r="H7" s="140"/>
    </row>
    <row r="8" spans="2:8" ht="44.25" customHeight="1" x14ac:dyDescent="0.2">
      <c r="B8" s="142"/>
      <c r="C8" s="144"/>
      <c r="D8" s="71" t="s">
        <v>83</v>
      </c>
      <c r="E8" s="71" t="s">
        <v>84</v>
      </c>
      <c r="F8" s="71" t="s">
        <v>85</v>
      </c>
      <c r="G8" s="73" t="s">
        <v>86</v>
      </c>
      <c r="H8" s="74" t="s">
        <v>87</v>
      </c>
    </row>
    <row r="9" spans="2:8" ht="12.75" x14ac:dyDescent="0.2">
      <c r="B9" s="55" t="s">
        <v>26</v>
      </c>
      <c r="C9" s="32" t="s">
        <v>27</v>
      </c>
      <c r="D9" s="72">
        <v>1</v>
      </c>
      <c r="E9" s="72">
        <v>2</v>
      </c>
      <c r="F9" s="72">
        <v>3</v>
      </c>
      <c r="G9" s="75">
        <v>4</v>
      </c>
      <c r="H9" s="76">
        <v>5</v>
      </c>
    </row>
    <row r="10" spans="2:8" ht="15" x14ac:dyDescent="0.25">
      <c r="B10" s="56" t="s">
        <v>88</v>
      </c>
      <c r="C10" s="57" t="s">
        <v>100</v>
      </c>
      <c r="D10" s="62">
        <f>D11+D14+D21+D24</f>
        <v>0</v>
      </c>
      <c r="E10" s="62">
        <f>E11+E14+E21+E24</f>
        <v>0</v>
      </c>
      <c r="F10" s="62">
        <f>F11+F14+F21+F24</f>
        <v>0</v>
      </c>
      <c r="G10" s="62">
        <f>G11+G14+G21+G24</f>
        <v>0</v>
      </c>
      <c r="H10" s="63">
        <f>H11+H14+H21+H24</f>
        <v>0</v>
      </c>
    </row>
    <row r="11" spans="2:8" ht="15" x14ac:dyDescent="0.25">
      <c r="B11" s="56" t="s">
        <v>89</v>
      </c>
      <c r="C11" s="58">
        <v>1.1000000000000001</v>
      </c>
      <c r="D11" s="62">
        <f>D12+D13</f>
        <v>0</v>
      </c>
      <c r="E11" s="62">
        <f>E12+E13</f>
        <v>0</v>
      </c>
      <c r="F11" s="62">
        <f>F12+F13</f>
        <v>0</v>
      </c>
      <c r="G11" s="62">
        <f>G12+G13</f>
        <v>0</v>
      </c>
      <c r="H11" s="63">
        <f>H12+H13</f>
        <v>0</v>
      </c>
    </row>
    <row r="12" spans="2:8" ht="15" x14ac:dyDescent="0.25">
      <c r="B12" s="59" t="s">
        <v>90</v>
      </c>
      <c r="C12" s="57" t="s">
        <v>101</v>
      </c>
      <c r="D12" s="46"/>
      <c r="E12" s="46"/>
      <c r="F12" s="46"/>
      <c r="G12" s="40"/>
      <c r="H12" s="41"/>
    </row>
    <row r="13" spans="2:8" ht="15" x14ac:dyDescent="0.25">
      <c r="B13" s="59" t="s">
        <v>91</v>
      </c>
      <c r="C13" s="57" t="s">
        <v>102</v>
      </c>
      <c r="D13" s="46"/>
      <c r="E13" s="46"/>
      <c r="F13" s="46"/>
      <c r="G13" s="40"/>
      <c r="H13" s="41"/>
    </row>
    <row r="14" spans="2:8" ht="15" x14ac:dyDescent="0.25">
      <c r="B14" s="56" t="s">
        <v>156</v>
      </c>
      <c r="C14" s="57" t="s">
        <v>103</v>
      </c>
      <c r="D14" s="62">
        <f>D15+D16+D17+D18+D19+D20</f>
        <v>0</v>
      </c>
      <c r="E14" s="62">
        <f>E15+E16+E17+E18+E19+E20</f>
        <v>0</v>
      </c>
      <c r="F14" s="62">
        <f>F15+F16+F17+F18+F19+F20</f>
        <v>0</v>
      </c>
      <c r="G14" s="62">
        <f>G15+G16+G17+G18+G19+G20</f>
        <v>0</v>
      </c>
      <c r="H14" s="63">
        <f>H15+H16+H17+H18+H19+H20</f>
        <v>0</v>
      </c>
    </row>
    <row r="15" spans="2:8" ht="15" x14ac:dyDescent="0.25">
      <c r="B15" s="59" t="s">
        <v>92</v>
      </c>
      <c r="C15" s="57" t="s">
        <v>104</v>
      </c>
      <c r="D15" s="46"/>
      <c r="E15" s="46"/>
      <c r="F15" s="46"/>
      <c r="G15" s="40"/>
      <c r="H15" s="41"/>
    </row>
    <row r="16" spans="2:8" ht="15" x14ac:dyDescent="0.25">
      <c r="B16" s="59" t="s">
        <v>93</v>
      </c>
      <c r="C16" s="57" t="s">
        <v>105</v>
      </c>
      <c r="D16" s="46"/>
      <c r="E16" s="46"/>
      <c r="F16" s="46"/>
      <c r="G16" s="40"/>
      <c r="H16" s="41"/>
    </row>
    <row r="17" spans="2:8" ht="26.25" x14ac:dyDescent="0.25">
      <c r="B17" s="59" t="s">
        <v>94</v>
      </c>
      <c r="C17" s="57" t="s">
        <v>106</v>
      </c>
      <c r="D17" s="46"/>
      <c r="E17" s="46"/>
      <c r="F17" s="46"/>
      <c r="G17" s="40"/>
      <c r="H17" s="41"/>
    </row>
    <row r="18" spans="2:8" ht="15" x14ac:dyDescent="0.25">
      <c r="B18" s="59" t="s">
        <v>95</v>
      </c>
      <c r="C18" s="57" t="s">
        <v>107</v>
      </c>
      <c r="D18" s="46"/>
      <c r="E18" s="46"/>
      <c r="F18" s="46"/>
      <c r="G18" s="40"/>
      <c r="H18" s="41"/>
    </row>
    <row r="19" spans="2:8" ht="15" x14ac:dyDescent="0.25">
      <c r="B19" s="59" t="s">
        <v>96</v>
      </c>
      <c r="C19" s="57" t="s">
        <v>108</v>
      </c>
      <c r="D19" s="46"/>
      <c r="E19" s="46"/>
      <c r="F19" s="46"/>
      <c r="G19" s="40"/>
      <c r="H19" s="41"/>
    </row>
    <row r="20" spans="2:8" ht="15" x14ac:dyDescent="0.25">
      <c r="B20" s="59" t="s">
        <v>97</v>
      </c>
      <c r="C20" s="57" t="s">
        <v>109</v>
      </c>
      <c r="D20" s="46"/>
      <c r="E20" s="46"/>
      <c r="F20" s="46"/>
      <c r="G20" s="40"/>
      <c r="H20" s="41"/>
    </row>
    <row r="21" spans="2:8" ht="15" x14ac:dyDescent="0.25">
      <c r="B21" s="56" t="s">
        <v>157</v>
      </c>
      <c r="C21" s="58">
        <v>1.3</v>
      </c>
      <c r="D21" s="64">
        <f>D22+D23</f>
        <v>0</v>
      </c>
      <c r="E21" s="64">
        <f>E22+E23</f>
        <v>0</v>
      </c>
      <c r="F21" s="64">
        <f>F22</f>
        <v>0</v>
      </c>
      <c r="G21" s="64">
        <f>G22+G23</f>
        <v>0</v>
      </c>
      <c r="H21" s="65">
        <f>H22</f>
        <v>0</v>
      </c>
    </row>
    <row r="22" spans="2:8" ht="15" x14ac:dyDescent="0.25">
      <c r="B22" s="59" t="s">
        <v>98</v>
      </c>
      <c r="C22" s="57" t="s">
        <v>110</v>
      </c>
      <c r="D22" s="46"/>
      <c r="E22" s="46"/>
      <c r="F22" s="66"/>
      <c r="G22" s="40"/>
      <c r="H22" s="69"/>
    </row>
    <row r="23" spans="2:8" ht="15" x14ac:dyDescent="0.25">
      <c r="B23" s="59" t="s">
        <v>99</v>
      </c>
      <c r="C23" s="57" t="s">
        <v>111</v>
      </c>
      <c r="D23" s="46"/>
      <c r="E23" s="46"/>
      <c r="F23" s="64" t="s">
        <v>197</v>
      </c>
      <c r="G23" s="40"/>
      <c r="H23" s="65" t="s">
        <v>197</v>
      </c>
    </row>
    <row r="24" spans="2:8" ht="15" x14ac:dyDescent="0.25">
      <c r="B24" s="60" t="s">
        <v>158</v>
      </c>
      <c r="C24" s="61">
        <v>1.4</v>
      </c>
      <c r="D24" s="68"/>
      <c r="E24" s="68"/>
      <c r="F24" s="67"/>
      <c r="G24" s="49"/>
      <c r="H24" s="70"/>
    </row>
  </sheetData>
  <mergeCells count="4">
    <mergeCell ref="B7:B8"/>
    <mergeCell ref="C7:C8"/>
    <mergeCell ref="D7:F7"/>
    <mergeCell ref="G7:H7"/>
  </mergeCells>
  <phoneticPr fontId="14" type="noConversion"/>
  <conditionalFormatting sqref="E24">
    <cfRule type="cellIs" dxfId="420" priority="1" stopIfTrue="1" operator="greaterThan">
      <formula>$D$24</formula>
    </cfRule>
  </conditionalFormatting>
  <pageMargins left="0.37" right="0.28000000000000003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5" tint="0.59999389629810485"/>
  </sheetPr>
  <dimension ref="A1:Q46"/>
  <sheetViews>
    <sheetView view="pageBreakPreview" zoomScale="90" zoomScaleNormal="85" zoomScaleSheetLayoutView="90" workbookViewId="0">
      <selection activeCell="F12" sqref="F12"/>
    </sheetView>
  </sheetViews>
  <sheetFormatPr defaultRowHeight="11.25" x14ac:dyDescent="0.2"/>
  <cols>
    <col min="1" max="1" width="71.6640625" customWidth="1"/>
    <col min="2" max="2" width="15" customWidth="1"/>
    <col min="3" max="3" width="45.6640625" customWidth="1"/>
    <col min="4" max="5" width="19.83203125" customWidth="1"/>
    <col min="6" max="6" width="16.1640625" customWidth="1"/>
    <col min="7" max="7" width="12.83203125" customWidth="1"/>
    <col min="8" max="8" width="18.83203125" customWidth="1"/>
    <col min="9" max="9" width="20" bestFit="1" customWidth="1"/>
    <col min="10" max="10" width="20.83203125" hidden="1" customWidth="1"/>
    <col min="11" max="11" width="17.83203125" hidden="1" customWidth="1"/>
    <col min="12" max="12" width="10" hidden="1" customWidth="1"/>
    <col min="13" max="17" width="0" hidden="1" customWidth="1"/>
  </cols>
  <sheetData>
    <row r="1" spans="1:11" ht="15" x14ac:dyDescent="0.25">
      <c r="A1" s="26">
        <f>Титул!D12</f>
        <v>0</v>
      </c>
    </row>
    <row r="2" spans="1:11" ht="15" x14ac:dyDescent="0.25">
      <c r="A2" s="26" t="s">
        <v>172</v>
      </c>
      <c r="B2" s="26">
        <f>Титул!F8</f>
        <v>2025</v>
      </c>
    </row>
    <row r="3" spans="1:11" ht="15" x14ac:dyDescent="0.25">
      <c r="A3" s="2" t="s">
        <v>112</v>
      </c>
      <c r="I3" s="2" t="s">
        <v>113</v>
      </c>
    </row>
    <row r="5" spans="1:11" ht="12.75" x14ac:dyDescent="0.2">
      <c r="A5" s="141" t="s">
        <v>114</v>
      </c>
      <c r="B5" s="143" t="s">
        <v>80</v>
      </c>
      <c r="C5" s="143" t="s">
        <v>115</v>
      </c>
      <c r="D5" s="138" t="s">
        <v>116</v>
      </c>
      <c r="E5" s="138"/>
      <c r="F5" s="139" t="s">
        <v>117</v>
      </c>
      <c r="G5" s="139"/>
      <c r="H5" s="139"/>
      <c r="I5" s="140"/>
    </row>
    <row r="6" spans="1:11" ht="12.75" x14ac:dyDescent="0.2">
      <c r="A6" s="142"/>
      <c r="B6" s="144"/>
      <c r="C6" s="144"/>
      <c r="D6" s="149" t="s">
        <v>118</v>
      </c>
      <c r="E6" s="149" t="s">
        <v>119</v>
      </c>
      <c r="F6" s="150" t="s">
        <v>120</v>
      </c>
      <c r="G6" s="150"/>
      <c r="H6" s="150" t="s">
        <v>121</v>
      </c>
      <c r="I6" s="151" t="s">
        <v>122</v>
      </c>
    </row>
    <row r="7" spans="1:11" ht="25.5" x14ac:dyDescent="0.2">
      <c r="A7" s="142"/>
      <c r="B7" s="144"/>
      <c r="C7" s="144"/>
      <c r="D7" s="149"/>
      <c r="E7" s="149"/>
      <c r="F7" s="73" t="s">
        <v>83</v>
      </c>
      <c r="G7" s="73" t="s">
        <v>123</v>
      </c>
      <c r="H7" s="150"/>
      <c r="I7" s="151"/>
    </row>
    <row r="8" spans="1:11" ht="12.75" x14ac:dyDescent="0.2">
      <c r="A8" s="84" t="s">
        <v>26</v>
      </c>
      <c r="B8" s="85" t="s">
        <v>27</v>
      </c>
      <c r="C8" s="85">
        <v>1</v>
      </c>
      <c r="D8" s="86">
        <v>2</v>
      </c>
      <c r="E8" s="86">
        <v>3</v>
      </c>
      <c r="F8" s="87">
        <v>4</v>
      </c>
      <c r="G8" s="87">
        <v>5</v>
      </c>
      <c r="H8" s="87">
        <v>6</v>
      </c>
      <c r="I8" s="88">
        <v>7</v>
      </c>
    </row>
    <row r="9" spans="1:11" ht="38.25" customHeight="1" x14ac:dyDescent="0.25">
      <c r="A9" s="56" t="s">
        <v>124</v>
      </c>
      <c r="B9" s="89" t="s">
        <v>100</v>
      </c>
      <c r="C9" s="90">
        <f>IF(D9+E9=F9+H9+I9,D9+E9,"перевірте сумму за графами 2-3 та 4, 6, 7")</f>
        <v>0</v>
      </c>
      <c r="D9" s="91">
        <f t="shared" ref="D9:I9" si="0">IF(AND(D10+D11+D12+D13+D14=D15+D16+D18+D20,D15+D16+D18+D20=D21+D25+D30),D21+D25+D30,"проверьте сумму 1.1-1.5, 1.6-1.9 и 1.10-1.12")</f>
        <v>0</v>
      </c>
      <c r="E9" s="91">
        <f t="shared" si="0"/>
        <v>0</v>
      </c>
      <c r="F9" s="91">
        <f t="shared" si="0"/>
        <v>0</v>
      </c>
      <c r="G9" s="91">
        <f t="shared" si="0"/>
        <v>0</v>
      </c>
      <c r="H9" s="91">
        <f t="shared" si="0"/>
        <v>0</v>
      </c>
      <c r="I9" s="92">
        <f t="shared" si="0"/>
        <v>0</v>
      </c>
      <c r="J9" s="24"/>
    </row>
    <row r="10" spans="1:11" ht="12.75" x14ac:dyDescent="0.2">
      <c r="A10" s="59" t="s">
        <v>125</v>
      </c>
      <c r="B10" s="93">
        <v>1.1000000000000001</v>
      </c>
      <c r="C10" s="90">
        <f t="shared" ref="C10:C30" si="1">IF(D10+E10=F10+H10+I10,D10+E10,"перевірте сумму за графами 2-3 та 4, 6, 7")</f>
        <v>0</v>
      </c>
      <c r="D10" s="66"/>
      <c r="E10" s="46"/>
      <c r="F10" s="40"/>
      <c r="G10" s="40"/>
      <c r="H10" s="40"/>
      <c r="I10" s="41"/>
      <c r="J10" s="20" t="s">
        <v>162</v>
      </c>
      <c r="K10" s="21"/>
    </row>
    <row r="11" spans="1:11" ht="27" customHeight="1" x14ac:dyDescent="0.2">
      <c r="A11" s="59" t="s">
        <v>126</v>
      </c>
      <c r="B11" s="93">
        <v>1.2</v>
      </c>
      <c r="C11" s="90">
        <f t="shared" si="1"/>
        <v>0</v>
      </c>
      <c r="D11" s="66"/>
      <c r="E11" s="46"/>
      <c r="F11" s="40"/>
      <c r="G11" s="40"/>
      <c r="H11" s="40"/>
      <c r="I11" s="41"/>
      <c r="J11" s="20" t="s">
        <v>163</v>
      </c>
      <c r="K11" s="22"/>
    </row>
    <row r="12" spans="1:11" ht="12.75" x14ac:dyDescent="0.2">
      <c r="A12" s="59" t="s">
        <v>127</v>
      </c>
      <c r="B12" s="93">
        <v>1.3</v>
      </c>
      <c r="C12" s="90">
        <f t="shared" si="1"/>
        <v>0</v>
      </c>
      <c r="D12" s="66"/>
      <c r="E12" s="46"/>
      <c r="F12" s="40"/>
      <c r="G12" s="40"/>
      <c r="H12" s="40"/>
      <c r="I12" s="41"/>
      <c r="J12" s="20" t="s">
        <v>164</v>
      </c>
      <c r="K12" s="22"/>
    </row>
    <row r="13" spans="1:11" ht="12.75" x14ac:dyDescent="0.2">
      <c r="A13" s="59" t="s">
        <v>128</v>
      </c>
      <c r="B13" s="93">
        <v>1.4</v>
      </c>
      <c r="C13" s="90">
        <f t="shared" si="1"/>
        <v>0</v>
      </c>
      <c r="D13" s="66"/>
      <c r="E13" s="46"/>
      <c r="F13" s="40"/>
      <c r="G13" s="40"/>
      <c r="H13" s="40"/>
      <c r="I13" s="41"/>
      <c r="J13" s="20" t="s">
        <v>165</v>
      </c>
      <c r="K13" s="22"/>
    </row>
    <row r="14" spans="1:11" ht="12.75" x14ac:dyDescent="0.2">
      <c r="A14" s="59" t="s">
        <v>129</v>
      </c>
      <c r="B14" s="93">
        <v>1.5</v>
      </c>
      <c r="C14" s="90">
        <f t="shared" si="1"/>
        <v>0</v>
      </c>
      <c r="D14" s="66"/>
      <c r="E14" s="46"/>
      <c r="F14" s="40"/>
      <c r="G14" s="40"/>
      <c r="H14" s="40"/>
      <c r="I14" s="41"/>
    </row>
    <row r="15" spans="1:11" ht="12.75" x14ac:dyDescent="0.2">
      <c r="A15" s="56" t="s">
        <v>130</v>
      </c>
      <c r="B15" s="94">
        <v>1.6</v>
      </c>
      <c r="C15" s="90">
        <f t="shared" si="1"/>
        <v>0</v>
      </c>
      <c r="D15" s="66"/>
      <c r="E15" s="66"/>
      <c r="F15" s="95"/>
      <c r="G15" s="95"/>
      <c r="H15" s="95"/>
      <c r="I15" s="69"/>
    </row>
    <row r="16" spans="1:11" ht="12.75" x14ac:dyDescent="0.2">
      <c r="A16" s="96" t="s">
        <v>155</v>
      </c>
      <c r="B16" s="94">
        <v>1.7</v>
      </c>
      <c r="C16" s="90">
        <f t="shared" si="1"/>
        <v>0</v>
      </c>
      <c r="D16" s="66"/>
      <c r="E16" s="66"/>
      <c r="F16" s="95"/>
      <c r="G16" s="95"/>
      <c r="H16" s="95"/>
      <c r="I16" s="69"/>
      <c r="J16" s="20" t="s">
        <v>162</v>
      </c>
    </row>
    <row r="17" spans="1:17" ht="12.75" x14ac:dyDescent="0.2">
      <c r="A17" s="59" t="s">
        <v>131</v>
      </c>
      <c r="B17" s="97" t="s">
        <v>146</v>
      </c>
      <c r="C17" s="90">
        <f t="shared" si="1"/>
        <v>0</v>
      </c>
      <c r="D17" s="66"/>
      <c r="E17" s="66"/>
      <c r="F17" s="95"/>
      <c r="G17" s="95"/>
      <c r="H17" s="95"/>
      <c r="I17" s="69"/>
      <c r="J17" s="20" t="s">
        <v>166</v>
      </c>
      <c r="K17" s="22"/>
    </row>
    <row r="18" spans="1:17" ht="12.75" x14ac:dyDescent="0.2">
      <c r="A18" s="56" t="s">
        <v>132</v>
      </c>
      <c r="B18" s="94">
        <v>1.8</v>
      </c>
      <c r="C18" s="90">
        <f t="shared" si="1"/>
        <v>0</v>
      </c>
      <c r="D18" s="66"/>
      <c r="E18" s="66"/>
      <c r="F18" s="95"/>
      <c r="G18" s="95"/>
      <c r="H18" s="95"/>
      <c r="I18" s="69"/>
      <c r="J18" s="20" t="s">
        <v>167</v>
      </c>
      <c r="K18" s="22"/>
      <c r="L18" s="25"/>
    </row>
    <row r="19" spans="1:17" ht="12.75" x14ac:dyDescent="0.2">
      <c r="A19" s="59" t="s">
        <v>133</v>
      </c>
      <c r="B19" s="97" t="s">
        <v>147</v>
      </c>
      <c r="C19" s="90">
        <f t="shared" si="1"/>
        <v>0</v>
      </c>
      <c r="D19" s="66"/>
      <c r="E19" s="66"/>
      <c r="F19" s="95"/>
      <c r="G19" s="95"/>
      <c r="H19" s="95"/>
      <c r="I19" s="69"/>
      <c r="J19" s="23"/>
    </row>
    <row r="20" spans="1:17" ht="12.75" x14ac:dyDescent="0.2">
      <c r="A20" s="56" t="s">
        <v>134</v>
      </c>
      <c r="B20" s="94">
        <v>1.9</v>
      </c>
      <c r="C20" s="90">
        <f t="shared" si="1"/>
        <v>0</v>
      </c>
      <c r="D20" s="66"/>
      <c r="E20" s="66"/>
      <c r="F20" s="95"/>
      <c r="G20" s="95"/>
      <c r="H20" s="95"/>
      <c r="I20" s="69"/>
    </row>
    <row r="21" spans="1:17" ht="25.5" x14ac:dyDescent="0.2">
      <c r="A21" s="56" t="s">
        <v>135</v>
      </c>
      <c r="B21" s="94" t="s">
        <v>148</v>
      </c>
      <c r="C21" s="90">
        <f t="shared" si="1"/>
        <v>0</v>
      </c>
      <c r="D21" s="66"/>
      <c r="E21" s="66"/>
      <c r="F21" s="95"/>
      <c r="G21" s="95"/>
      <c r="H21" s="95"/>
      <c r="I21" s="69"/>
      <c r="K21" s="28">
        <f t="shared" ref="K21:P21" si="2">C22+C23</f>
        <v>0</v>
      </c>
      <c r="L21" s="28">
        <f t="shared" si="2"/>
        <v>0</v>
      </c>
      <c r="M21" s="28">
        <f t="shared" si="2"/>
        <v>0</v>
      </c>
      <c r="N21" s="28">
        <f t="shared" si="2"/>
        <v>0</v>
      </c>
      <c r="O21" s="28">
        <f t="shared" si="2"/>
        <v>0</v>
      </c>
      <c r="P21" s="28">
        <f t="shared" si="2"/>
        <v>0</v>
      </c>
      <c r="Q21" s="28">
        <f>I22</f>
        <v>0</v>
      </c>
    </row>
    <row r="22" spans="1:17" ht="12.75" x14ac:dyDescent="0.2">
      <c r="A22" s="59" t="s">
        <v>136</v>
      </c>
      <c r="B22" s="97" t="s">
        <v>149</v>
      </c>
      <c r="C22" s="90">
        <f>IF(D22+E22=F22+H22+I22,D22+E22,"перевірте сумму за графами 2-3 та 4, 6, 7")</f>
        <v>0</v>
      </c>
      <c r="D22" s="66"/>
      <c r="E22" s="66"/>
      <c r="F22" s="95"/>
      <c r="G22" s="95"/>
      <c r="H22" s="95"/>
      <c r="I22" s="69"/>
    </row>
    <row r="23" spans="1:17" ht="12.75" x14ac:dyDescent="0.2">
      <c r="A23" s="59" t="s">
        <v>137</v>
      </c>
      <c r="B23" s="97" t="s">
        <v>150</v>
      </c>
      <c r="C23" s="90">
        <f>IF(D23+E23=F23+H23,D23+E23,"перевірте сумму за графами 2-3 та 4, 6, 7")</f>
        <v>0</v>
      </c>
      <c r="D23" s="66"/>
      <c r="E23" s="66"/>
      <c r="F23" s="95"/>
      <c r="G23" s="95"/>
      <c r="H23" s="95"/>
      <c r="I23" s="65" t="s">
        <v>168</v>
      </c>
    </row>
    <row r="24" spans="1:17" ht="12.75" x14ac:dyDescent="0.2">
      <c r="A24" s="59" t="s">
        <v>138</v>
      </c>
      <c r="B24" s="97" t="s">
        <v>139</v>
      </c>
      <c r="C24" s="90">
        <f>IF(D24+E24=F24+H24,D24+E24,"перевірте сумму за графами 2-3 та 4, 6, 7")</f>
        <v>0</v>
      </c>
      <c r="D24" s="66"/>
      <c r="E24" s="46"/>
      <c r="F24" s="40"/>
      <c r="G24" s="40"/>
      <c r="H24" s="40"/>
      <c r="I24" s="65" t="s">
        <v>168</v>
      </c>
    </row>
    <row r="25" spans="1:17" ht="12.75" x14ac:dyDescent="0.2">
      <c r="A25" s="56" t="s">
        <v>144</v>
      </c>
      <c r="B25" s="94">
        <v>1.1100000000000001</v>
      </c>
      <c r="C25" s="90">
        <f t="shared" si="1"/>
        <v>0</v>
      </c>
      <c r="D25" s="62">
        <f t="shared" ref="D25:I25" si="3">D26+D27+D28+D29</f>
        <v>0</v>
      </c>
      <c r="E25" s="62">
        <f t="shared" si="3"/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3">
        <f t="shared" si="3"/>
        <v>0</v>
      </c>
    </row>
    <row r="26" spans="1:17" ht="12.75" x14ac:dyDescent="0.2">
      <c r="A26" s="59" t="s">
        <v>140</v>
      </c>
      <c r="B26" s="97" t="s">
        <v>151</v>
      </c>
      <c r="C26" s="90">
        <f t="shared" si="1"/>
        <v>0</v>
      </c>
      <c r="D26" s="66"/>
      <c r="E26" s="46"/>
      <c r="F26" s="40"/>
      <c r="G26" s="40"/>
      <c r="H26" s="40"/>
      <c r="I26" s="41"/>
    </row>
    <row r="27" spans="1:17" ht="25.5" x14ac:dyDescent="0.2">
      <c r="A27" s="59" t="s">
        <v>141</v>
      </c>
      <c r="B27" s="97" t="s">
        <v>152</v>
      </c>
      <c r="C27" s="90">
        <f t="shared" si="1"/>
        <v>0</v>
      </c>
      <c r="D27" s="66"/>
      <c r="E27" s="46"/>
      <c r="F27" s="40"/>
      <c r="G27" s="40"/>
      <c r="H27" s="40"/>
      <c r="I27" s="41"/>
    </row>
    <row r="28" spans="1:17" ht="12.75" x14ac:dyDescent="0.2">
      <c r="A28" s="59" t="s">
        <v>142</v>
      </c>
      <c r="B28" s="97" t="s">
        <v>153</v>
      </c>
      <c r="C28" s="90">
        <f t="shared" si="1"/>
        <v>0</v>
      </c>
      <c r="D28" s="66"/>
      <c r="E28" s="46"/>
      <c r="F28" s="40"/>
      <c r="G28" s="40"/>
      <c r="H28" s="40"/>
      <c r="I28" s="41"/>
    </row>
    <row r="29" spans="1:17" ht="12.75" x14ac:dyDescent="0.2">
      <c r="A29" s="59" t="s">
        <v>143</v>
      </c>
      <c r="B29" s="97" t="s">
        <v>154</v>
      </c>
      <c r="C29" s="90">
        <f t="shared" si="1"/>
        <v>0</v>
      </c>
      <c r="D29" s="66"/>
      <c r="E29" s="46"/>
      <c r="F29" s="40"/>
      <c r="G29" s="40"/>
      <c r="H29" s="40"/>
      <c r="I29" s="41"/>
    </row>
    <row r="30" spans="1:17" ht="12.75" x14ac:dyDescent="0.2">
      <c r="A30" s="60" t="s">
        <v>145</v>
      </c>
      <c r="B30" s="98">
        <v>1.1200000000000001</v>
      </c>
      <c r="C30" s="99">
        <f t="shared" si="1"/>
        <v>0</v>
      </c>
      <c r="D30" s="67"/>
      <c r="E30" s="67"/>
      <c r="F30" s="100"/>
      <c r="G30" s="100"/>
      <c r="H30" s="100"/>
      <c r="I30" s="70"/>
    </row>
    <row r="31" spans="1:17" x14ac:dyDescent="0.2">
      <c r="C31" s="29"/>
      <c r="D31" s="29"/>
      <c r="E31" s="29"/>
      <c r="F31" s="29"/>
      <c r="G31" s="29"/>
      <c r="H31" s="29"/>
      <c r="I31" s="29"/>
    </row>
    <row r="32" spans="1:17" ht="12.75" x14ac:dyDescent="0.2">
      <c r="A32" s="101" t="s">
        <v>169</v>
      </c>
      <c r="B32" s="101"/>
      <c r="C32" s="102">
        <f t="shared" ref="C32:I32" si="4">C10+C11+C12+C13+C14</f>
        <v>0</v>
      </c>
      <c r="D32" s="102">
        <f t="shared" si="4"/>
        <v>0</v>
      </c>
      <c r="E32" s="102">
        <f t="shared" si="4"/>
        <v>0</v>
      </c>
      <c r="F32" s="102">
        <f t="shared" si="4"/>
        <v>0</v>
      </c>
      <c r="G32" s="102">
        <f t="shared" si="4"/>
        <v>0</v>
      </c>
      <c r="H32" s="102">
        <f t="shared" si="4"/>
        <v>0</v>
      </c>
      <c r="I32" s="102">
        <f t="shared" si="4"/>
        <v>0</v>
      </c>
    </row>
    <row r="33" spans="1:9" ht="12.75" x14ac:dyDescent="0.2">
      <c r="A33" s="101" t="s">
        <v>170</v>
      </c>
      <c r="B33" s="101"/>
      <c r="C33" s="102">
        <f t="shared" ref="C33:I33" si="5">C15+C16+C18+C20</f>
        <v>0</v>
      </c>
      <c r="D33" s="102">
        <f t="shared" si="5"/>
        <v>0</v>
      </c>
      <c r="E33" s="102">
        <f t="shared" si="5"/>
        <v>0</v>
      </c>
      <c r="F33" s="102">
        <f t="shared" si="5"/>
        <v>0</v>
      </c>
      <c r="G33" s="102">
        <f t="shared" si="5"/>
        <v>0</v>
      </c>
      <c r="H33" s="102">
        <f t="shared" si="5"/>
        <v>0</v>
      </c>
      <c r="I33" s="102">
        <f t="shared" si="5"/>
        <v>0</v>
      </c>
    </row>
    <row r="34" spans="1:9" ht="12.75" x14ac:dyDescent="0.2">
      <c r="A34" s="101" t="s">
        <v>171</v>
      </c>
      <c r="B34" s="101"/>
      <c r="C34" s="102">
        <f t="shared" ref="C34:I34" si="6">C21+C25+C30</f>
        <v>0</v>
      </c>
      <c r="D34" s="102">
        <f t="shared" si="6"/>
        <v>0</v>
      </c>
      <c r="E34" s="102">
        <f t="shared" si="6"/>
        <v>0</v>
      </c>
      <c r="F34" s="102">
        <f t="shared" si="6"/>
        <v>0</v>
      </c>
      <c r="G34" s="102">
        <f t="shared" si="6"/>
        <v>0</v>
      </c>
      <c r="H34" s="102">
        <f t="shared" si="6"/>
        <v>0</v>
      </c>
      <c r="I34" s="102">
        <f t="shared" si="6"/>
        <v>0</v>
      </c>
    </row>
    <row r="37" spans="1:9" ht="12.75" x14ac:dyDescent="0.2">
      <c r="A37" s="103" t="s">
        <v>199</v>
      </c>
      <c r="B37" s="104">
        <f ca="1">TODAY()</f>
        <v>46027</v>
      </c>
      <c r="C37" s="105"/>
      <c r="D37" s="106"/>
      <c r="E37" s="106"/>
    </row>
    <row r="38" spans="1:9" ht="12.75" x14ac:dyDescent="0.2">
      <c r="A38" s="106"/>
      <c r="B38" s="106"/>
      <c r="C38" s="106"/>
      <c r="D38" s="106"/>
      <c r="E38" s="106"/>
    </row>
    <row r="39" spans="1:9" ht="12.75" x14ac:dyDescent="0.2">
      <c r="A39" s="106"/>
      <c r="B39" s="106"/>
      <c r="C39" s="106"/>
      <c r="D39" s="106"/>
      <c r="E39" s="106"/>
    </row>
    <row r="40" spans="1:9" ht="12.75" x14ac:dyDescent="0.2">
      <c r="A40" s="107"/>
      <c r="B40" s="108" t="s">
        <v>205</v>
      </c>
      <c r="C40" s="145"/>
      <c r="D40" s="145"/>
      <c r="E40" s="145"/>
    </row>
    <row r="41" spans="1:9" ht="12.75" x14ac:dyDescent="0.2">
      <c r="A41" s="108" t="s">
        <v>200</v>
      </c>
      <c r="B41" s="106"/>
      <c r="C41" s="147" t="s">
        <v>202</v>
      </c>
      <c r="D41" s="147"/>
      <c r="E41" s="147"/>
    </row>
    <row r="42" spans="1:9" ht="12.75" x14ac:dyDescent="0.2">
      <c r="A42" s="106"/>
      <c r="B42" s="106"/>
      <c r="C42" s="146"/>
      <c r="D42" s="146"/>
      <c r="E42" s="146"/>
    </row>
    <row r="43" spans="1:9" ht="12.75" x14ac:dyDescent="0.2">
      <c r="A43" s="109"/>
      <c r="B43" s="106"/>
      <c r="C43" s="147" t="s">
        <v>202</v>
      </c>
      <c r="D43" s="147"/>
      <c r="E43" s="147"/>
    </row>
    <row r="44" spans="1:9" ht="12.75" x14ac:dyDescent="0.2">
      <c r="A44" s="108" t="s">
        <v>201</v>
      </c>
      <c r="B44" s="106"/>
      <c r="E44" s="106"/>
    </row>
    <row r="46" spans="1:9" ht="12.75" x14ac:dyDescent="0.2">
      <c r="A46" s="107" t="s">
        <v>203</v>
      </c>
      <c r="C46" s="148" t="s">
        <v>204</v>
      </c>
      <c r="D46" s="148"/>
      <c r="E46" s="148"/>
    </row>
  </sheetData>
  <mergeCells count="15">
    <mergeCell ref="A5:A7"/>
    <mergeCell ref="B5:B7"/>
    <mergeCell ref="C5:C7"/>
    <mergeCell ref="F5:I5"/>
    <mergeCell ref="D6:D7"/>
    <mergeCell ref="E6:E7"/>
    <mergeCell ref="F6:G6"/>
    <mergeCell ref="H6:H7"/>
    <mergeCell ref="I6:I7"/>
    <mergeCell ref="D5:E5"/>
    <mergeCell ref="C40:E40"/>
    <mergeCell ref="C42:E42"/>
    <mergeCell ref="C43:E43"/>
    <mergeCell ref="C41:E41"/>
    <mergeCell ref="C46:E46"/>
  </mergeCells>
  <phoneticPr fontId="14" type="noConversion"/>
  <conditionalFormatting sqref="C9:C30">
    <cfRule type="containsText" dxfId="419" priority="64" operator="containsText" text="#ЗНАЧ!">
      <formula>NOT(ISERROR(SEARCH("#ЗНАЧ!",C9)))</formula>
    </cfRule>
    <cfRule type="cellIs" dxfId="418" priority="60" operator="between">
      <formula>0</formula>
      <formula>99999</formula>
    </cfRule>
    <cfRule type="cellIs" dxfId="417" priority="61" operator="between">
      <formula>0</formula>
      <formula>999999</formula>
    </cfRule>
    <cfRule type="cellIs" dxfId="416" priority="62" operator="between">
      <formula>0</formula>
      <formula>9999999</formula>
    </cfRule>
    <cfRule type="cellIs" dxfId="415" priority="63" operator="between">
      <formula>1</formula>
      <formula>10000</formula>
    </cfRule>
  </conditionalFormatting>
  <conditionalFormatting sqref="C17">
    <cfRule type="cellIs" dxfId="414" priority="36" operator="greaterThan">
      <formula>$C$16</formula>
    </cfRule>
  </conditionalFormatting>
  <conditionalFormatting sqref="C19">
    <cfRule type="cellIs" dxfId="413" priority="29" operator="greaterThan">
      <formula>$C$18</formula>
    </cfRule>
  </conditionalFormatting>
  <conditionalFormatting sqref="C21">
    <cfRule type="cellIs" dxfId="412" priority="22" operator="greaterThan">
      <formula>$K$21</formula>
    </cfRule>
    <cfRule type="cellIs" dxfId="411" priority="21" operator="lessThan">
      <formula>$K$21</formula>
    </cfRule>
  </conditionalFormatting>
  <conditionalFormatting sqref="C24">
    <cfRule type="cellIs" dxfId="410" priority="6" operator="greaterThan">
      <formula>$C$23</formula>
    </cfRule>
  </conditionalFormatting>
  <conditionalFormatting sqref="D9">
    <cfRule type="cellIs" dxfId="409" priority="81" operator="between">
      <formula>1</formula>
      <formula>10000</formula>
    </cfRule>
    <cfRule type="cellIs" dxfId="408" priority="80" operator="between">
      <formula>0</formula>
      <formula>9999999</formula>
    </cfRule>
    <cfRule type="containsText" dxfId="407" priority="82" operator="containsText" text="#ЗНАЧ!">
      <formula>NOT(ISERROR(SEARCH("#ЗНАЧ!",D9)))</formula>
    </cfRule>
    <cfRule type="cellIs" dxfId="406" priority="79" operator="between">
      <formula>0</formula>
      <formula>999999</formula>
    </cfRule>
    <cfRule type="cellIs" dxfId="405" priority="78" operator="between">
      <formula>0</formula>
      <formula>99999</formula>
    </cfRule>
  </conditionalFormatting>
  <conditionalFormatting sqref="D17">
    <cfRule type="cellIs" dxfId="404" priority="35" operator="greaterThan">
      <formula>$D$16</formula>
    </cfRule>
  </conditionalFormatting>
  <conditionalFormatting sqref="D19">
    <cfRule type="cellIs" dxfId="403" priority="28" operator="greaterThan">
      <formula>$D$18</formula>
    </cfRule>
  </conditionalFormatting>
  <conditionalFormatting sqref="D21">
    <cfRule type="cellIs" dxfId="402" priority="20" operator="greaterThan">
      <formula>$L$21</formula>
    </cfRule>
    <cfRule type="cellIs" dxfId="401" priority="19" operator="lessThan">
      <formula>$L$21</formula>
    </cfRule>
  </conditionalFormatting>
  <conditionalFormatting sqref="D24">
    <cfRule type="cellIs" dxfId="400" priority="5" operator="greaterThan">
      <formula>$D$23</formula>
    </cfRule>
  </conditionalFormatting>
  <conditionalFormatting sqref="D9:J9">
    <cfRule type="containsText" dxfId="399" priority="59" operator="containsText" text="проверьте сумму 1.1-1.5, 1.6-1.9 и 1.10-1.12">
      <formula>NOT(ISERROR(SEARCH("проверьте сумму 1.1-1.5, 1.6-1.9 и 1.10-1.12",D9)))</formula>
    </cfRule>
  </conditionalFormatting>
  <conditionalFormatting sqref="E17">
    <cfRule type="cellIs" dxfId="398" priority="34" operator="greaterThan">
      <formula>$E$16</formula>
    </cfRule>
  </conditionalFormatting>
  <conditionalFormatting sqref="E19">
    <cfRule type="cellIs" dxfId="397" priority="27" operator="greaterThan">
      <formula>$E$18</formula>
    </cfRule>
  </conditionalFormatting>
  <conditionalFormatting sqref="E21">
    <cfRule type="cellIs" dxfId="396" priority="18" operator="greaterThan">
      <formula>$M$21</formula>
    </cfRule>
    <cfRule type="cellIs" dxfId="395" priority="17" operator="lessThan">
      <formula>$M$21</formula>
    </cfRule>
  </conditionalFormatting>
  <conditionalFormatting sqref="E24">
    <cfRule type="cellIs" dxfId="394" priority="4" operator="greaterThan">
      <formula>$E$23</formula>
    </cfRule>
  </conditionalFormatting>
  <conditionalFormatting sqref="F17">
    <cfRule type="cellIs" dxfId="393" priority="33" operator="greaterThan">
      <formula>$F$16</formula>
    </cfRule>
  </conditionalFormatting>
  <conditionalFormatting sqref="F19">
    <cfRule type="cellIs" dxfId="392" priority="26" operator="greaterThan">
      <formula>$F$18</formula>
    </cfRule>
  </conditionalFormatting>
  <conditionalFormatting sqref="F21">
    <cfRule type="cellIs" dxfId="391" priority="16" operator="greaterThan">
      <formula>$N$21</formula>
    </cfRule>
    <cfRule type="cellIs" dxfId="390" priority="15" operator="lessThan">
      <formula>$N$21</formula>
    </cfRule>
  </conditionalFormatting>
  <conditionalFormatting sqref="F24">
    <cfRule type="cellIs" dxfId="389" priority="3" operator="greaterThan">
      <formula>$F$23</formula>
    </cfRule>
  </conditionalFormatting>
  <conditionalFormatting sqref="G9">
    <cfRule type="cellIs" dxfId="388" priority="58" operator="greaterThan">
      <formula>$F$9</formula>
    </cfRule>
  </conditionalFormatting>
  <conditionalFormatting sqref="G10">
    <cfRule type="cellIs" dxfId="387" priority="57" operator="greaterThan">
      <formula>$F$10</formula>
    </cfRule>
  </conditionalFormatting>
  <conditionalFormatting sqref="G11">
    <cfRule type="cellIs" dxfId="386" priority="56" operator="greaterThan">
      <formula>$F$11</formula>
    </cfRule>
  </conditionalFormatting>
  <conditionalFormatting sqref="G12">
    <cfRule type="cellIs" dxfId="385" priority="55" operator="greaterThan">
      <formula>$F$12</formula>
    </cfRule>
  </conditionalFormatting>
  <conditionalFormatting sqref="G13">
    <cfRule type="cellIs" dxfId="384" priority="54" operator="greaterThan">
      <formula>$F$13</formula>
    </cfRule>
  </conditionalFormatting>
  <conditionalFormatting sqref="G14">
    <cfRule type="cellIs" dxfId="383" priority="53" operator="greaterThan">
      <formula>$F$14</formula>
    </cfRule>
  </conditionalFormatting>
  <conditionalFormatting sqref="G15">
    <cfRule type="cellIs" dxfId="382" priority="52" operator="greaterThan">
      <formula>$F$15</formula>
    </cfRule>
  </conditionalFormatting>
  <conditionalFormatting sqref="G16">
    <cfRule type="cellIs" dxfId="381" priority="51" operator="greaterThan">
      <formula>$F$16</formula>
    </cfRule>
  </conditionalFormatting>
  <conditionalFormatting sqref="G17">
    <cfRule type="cellIs" dxfId="380" priority="50" operator="greaterThan">
      <formula>$F$17</formula>
    </cfRule>
    <cfRule type="cellIs" dxfId="379" priority="32" operator="greaterThan">
      <formula>$G$16</formula>
    </cfRule>
  </conditionalFormatting>
  <conditionalFormatting sqref="G18">
    <cfRule type="cellIs" dxfId="378" priority="49" operator="greaterThan">
      <formula>$F$18</formula>
    </cfRule>
  </conditionalFormatting>
  <conditionalFormatting sqref="G19">
    <cfRule type="cellIs" dxfId="377" priority="48" operator="greaterThan">
      <formula>$F$19</formula>
    </cfRule>
    <cfRule type="cellIs" dxfId="376" priority="25" operator="greaterThan">
      <formula>$G$18</formula>
    </cfRule>
  </conditionalFormatting>
  <conditionalFormatting sqref="G20">
    <cfRule type="cellIs" dxfId="375" priority="47" operator="greaterThan">
      <formula>$F$20</formula>
    </cfRule>
  </conditionalFormatting>
  <conditionalFormatting sqref="G21">
    <cfRule type="cellIs" dxfId="374" priority="7" operator="lessThan">
      <formula>$O$21</formula>
    </cfRule>
    <cfRule type="cellIs" dxfId="373" priority="8" operator="greaterThan">
      <formula>$O$21</formula>
    </cfRule>
  </conditionalFormatting>
  <conditionalFormatting sqref="G22">
    <cfRule type="cellIs" dxfId="372" priority="45" operator="greaterThan">
      <formula>$F$22</formula>
    </cfRule>
  </conditionalFormatting>
  <conditionalFormatting sqref="G23">
    <cfRule type="cellIs" dxfId="371" priority="44" operator="greaterThan">
      <formula>$F$23</formula>
    </cfRule>
  </conditionalFormatting>
  <conditionalFormatting sqref="G24">
    <cfRule type="cellIs" dxfId="370" priority="2" operator="greaterThan">
      <formula>$G$23</formula>
    </cfRule>
    <cfRule type="cellIs" dxfId="369" priority="43" operator="greaterThan">
      <formula>$F$24</formula>
    </cfRule>
  </conditionalFormatting>
  <conditionalFormatting sqref="G25">
    <cfRule type="cellIs" dxfId="368" priority="42" operator="greaterThan">
      <formula>$F$25</formula>
    </cfRule>
  </conditionalFormatting>
  <conditionalFormatting sqref="G26">
    <cfRule type="cellIs" dxfId="367" priority="41" operator="greaterThan">
      <formula>$F$26</formula>
    </cfRule>
  </conditionalFormatting>
  <conditionalFormatting sqref="G27">
    <cfRule type="cellIs" dxfId="366" priority="40" operator="greaterThan">
      <formula>$F$27</formula>
    </cfRule>
  </conditionalFormatting>
  <conditionalFormatting sqref="G28">
    <cfRule type="cellIs" dxfId="365" priority="39" operator="greaterThan">
      <formula>$F$28</formula>
    </cfRule>
  </conditionalFormatting>
  <conditionalFormatting sqref="G29">
    <cfRule type="cellIs" dxfId="364" priority="38" operator="greaterThan">
      <formula>$F$29</formula>
    </cfRule>
  </conditionalFormatting>
  <conditionalFormatting sqref="G30">
    <cfRule type="cellIs" dxfId="363" priority="37" operator="greaterThan">
      <formula>$F$30</formula>
    </cfRule>
  </conditionalFormatting>
  <conditionalFormatting sqref="H17">
    <cfRule type="cellIs" dxfId="362" priority="31" operator="greaterThan">
      <formula>$H$16</formula>
    </cfRule>
  </conditionalFormatting>
  <conditionalFormatting sqref="H19">
    <cfRule type="cellIs" dxfId="361" priority="24" operator="greaterThan">
      <formula>$H$18</formula>
    </cfRule>
  </conditionalFormatting>
  <conditionalFormatting sqref="H21">
    <cfRule type="cellIs" dxfId="360" priority="12" operator="greaterThan">
      <formula>$P$21</formula>
    </cfRule>
    <cfRule type="cellIs" dxfId="359" priority="11" operator="lessThan">
      <formula>$P$21</formula>
    </cfRule>
  </conditionalFormatting>
  <conditionalFormatting sqref="H24">
    <cfRule type="cellIs" dxfId="358" priority="1" operator="greaterThan">
      <formula>$H$23</formula>
    </cfRule>
  </conditionalFormatting>
  <conditionalFormatting sqref="I17">
    <cfRule type="cellIs" dxfId="357" priority="30" operator="greaterThan">
      <formula>$I$16</formula>
    </cfRule>
  </conditionalFormatting>
  <conditionalFormatting sqref="I19">
    <cfRule type="cellIs" dxfId="356" priority="23" operator="greaterThan">
      <formula>$I$18</formula>
    </cfRule>
  </conditionalFormatting>
  <conditionalFormatting sqref="I21">
    <cfRule type="cellIs" dxfId="355" priority="10" operator="greaterThan">
      <formula>$Q$21</formula>
    </cfRule>
    <cfRule type="cellIs" dxfId="354" priority="9" operator="lessThan">
      <formula>$Q$21</formula>
    </cfRule>
  </conditionalFormatting>
  <conditionalFormatting sqref="K11:K13">
    <cfRule type="duplicateValues" dxfId="353" priority="74"/>
    <cfRule type="duplicateValues" dxfId="352" priority="75"/>
    <cfRule type="duplicateValues" dxfId="351" priority="76"/>
  </conditionalFormatting>
  <conditionalFormatting sqref="K17:K18">
    <cfRule type="duplicateValues" dxfId="350" priority="67"/>
    <cfRule type="duplicateValues" dxfId="349" priority="68"/>
    <cfRule type="duplicateValues" dxfId="348" priority="69"/>
    <cfRule type="duplicateValues" dxfId="347" priority="70"/>
    <cfRule type="duplicateValues" dxfId="346" priority="71"/>
    <cfRule type="duplicateValues" dxfId="345" priority="73"/>
    <cfRule type="duplicateValues" dxfId="344" priority="72"/>
  </conditionalFormatting>
  <conditionalFormatting sqref="L11:L13">
    <cfRule type="duplicateValues" dxfId="343" priority="66"/>
  </conditionalFormatting>
  <conditionalFormatting sqref="L17:L18">
    <cfRule type="duplicateValues" dxfId="342" priority="65"/>
  </conditionalFormatting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3" tint="0.59999389629810485"/>
  </sheetPr>
  <dimension ref="A1:K52"/>
  <sheetViews>
    <sheetView view="pageBreakPreview" zoomScale="60" zoomScaleNormal="70" workbookViewId="0">
      <selection activeCell="F12" sqref="F12"/>
    </sheetView>
  </sheetViews>
  <sheetFormatPr defaultRowHeight="11.25" x14ac:dyDescent="0.2"/>
  <cols>
    <col min="1" max="1" width="4.5" customWidth="1"/>
    <col min="2" max="2" width="100" customWidth="1"/>
    <col min="3" max="3" width="20.5" customWidth="1"/>
    <col min="4" max="4" width="18.83203125" customWidth="1"/>
    <col min="5" max="5" width="23.33203125" customWidth="1"/>
    <col min="6" max="6" width="18.83203125" customWidth="1"/>
    <col min="7" max="7" width="23.1640625" customWidth="1"/>
    <col min="8" max="11" width="0" hidden="1" customWidth="1"/>
  </cols>
  <sheetData>
    <row r="1" spans="2:7" ht="15" x14ac:dyDescent="0.25">
      <c r="B1" s="26">
        <f>Титул!D12</f>
        <v>0</v>
      </c>
    </row>
    <row r="2" spans="2:7" ht="15" x14ac:dyDescent="0.25">
      <c r="B2" s="26" t="s">
        <v>159</v>
      </c>
      <c r="C2" s="26">
        <f>Титул!F8</f>
        <v>2025</v>
      </c>
    </row>
    <row r="3" spans="2:7" ht="15" x14ac:dyDescent="0.25">
      <c r="B3" s="2" t="s">
        <v>17</v>
      </c>
      <c r="G3" s="2" t="s">
        <v>18</v>
      </c>
    </row>
    <row r="5" spans="2:7" ht="15" x14ac:dyDescent="0.25">
      <c r="B5" s="2" t="s">
        <v>19</v>
      </c>
    </row>
    <row r="7" spans="2:7" ht="40.5" customHeight="1" x14ac:dyDescent="0.2">
      <c r="B7" s="134" t="s">
        <v>20</v>
      </c>
      <c r="C7" s="136" t="s">
        <v>21</v>
      </c>
      <c r="D7" s="138" t="s">
        <v>22</v>
      </c>
      <c r="E7" s="138"/>
      <c r="F7" s="139" t="s">
        <v>23</v>
      </c>
      <c r="G7" s="140"/>
    </row>
    <row r="8" spans="2:7" ht="32.25" customHeight="1" x14ac:dyDescent="0.2">
      <c r="B8" s="135"/>
      <c r="C8" s="137"/>
      <c r="D8" s="71" t="s">
        <v>24</v>
      </c>
      <c r="E8" s="71" t="s">
        <v>25</v>
      </c>
      <c r="F8" s="73" t="s">
        <v>24</v>
      </c>
      <c r="G8" s="74" t="s">
        <v>25</v>
      </c>
    </row>
    <row r="9" spans="2:7" ht="12.75" x14ac:dyDescent="0.2">
      <c r="B9" s="31" t="s">
        <v>26</v>
      </c>
      <c r="C9" s="32" t="s">
        <v>27</v>
      </c>
      <c r="D9" s="72">
        <v>1</v>
      </c>
      <c r="E9" s="72">
        <v>2</v>
      </c>
      <c r="F9" s="75">
        <v>3</v>
      </c>
      <c r="G9" s="76">
        <v>4</v>
      </c>
    </row>
    <row r="10" spans="2:7" ht="12.75" x14ac:dyDescent="0.2">
      <c r="B10" s="33" t="s">
        <v>28</v>
      </c>
      <c r="C10" s="34" t="s">
        <v>161</v>
      </c>
      <c r="D10" s="51">
        <f>D52+D11</f>
        <v>0</v>
      </c>
      <c r="E10" s="51">
        <f>E52+E11</f>
        <v>0</v>
      </c>
      <c r="F10" s="51">
        <f>F52+F11</f>
        <v>0</v>
      </c>
      <c r="G10" s="52">
        <f>G52+G11</f>
        <v>0</v>
      </c>
    </row>
    <row r="11" spans="2:7" ht="12.75" x14ac:dyDescent="0.2">
      <c r="B11" s="35" t="s">
        <v>29</v>
      </c>
      <c r="C11" s="36">
        <v>100</v>
      </c>
      <c r="D11" s="51">
        <f>D12+D15+D17+D18+D19+D22+D23+D25+D34+D36+D37+D46+D47+D50+D51+D30+D35</f>
        <v>0</v>
      </c>
      <c r="E11" s="51">
        <f>E12+E15+E17+E18+E19+E22+E23+E25+E36+E37+E46+E47+E50+E51+E30</f>
        <v>0</v>
      </c>
      <c r="F11" s="51">
        <f>F12+F15+F17+F18+F19+F22+F23+F25+F29+F34+F35+F36+F37+F46+F47+F50+F51</f>
        <v>0</v>
      </c>
      <c r="G11" s="52">
        <f>G12+G15+G17+G18+G19+G22+G23+G29+G36+G37+G46+G47+G50+G51</f>
        <v>0</v>
      </c>
    </row>
    <row r="12" spans="2:7" ht="12.75" x14ac:dyDescent="0.2">
      <c r="B12" s="37" t="s">
        <v>30</v>
      </c>
      <c r="C12" s="36">
        <v>101</v>
      </c>
      <c r="D12" s="51">
        <f>D13+D14</f>
        <v>0</v>
      </c>
      <c r="E12" s="51">
        <f>E13+E14</f>
        <v>0</v>
      </c>
      <c r="F12" s="51">
        <f>F13+F14</f>
        <v>0</v>
      </c>
      <c r="G12" s="52">
        <f>G13+G14</f>
        <v>0</v>
      </c>
    </row>
    <row r="13" spans="2:7" ht="12.75" x14ac:dyDescent="0.2">
      <c r="B13" s="38" t="s">
        <v>31</v>
      </c>
      <c r="C13" s="36">
        <v>101.1</v>
      </c>
      <c r="D13" s="77"/>
      <c r="E13" s="77"/>
      <c r="F13" s="78"/>
      <c r="G13" s="79"/>
    </row>
    <row r="14" spans="2:7" ht="12.75" x14ac:dyDescent="0.2">
      <c r="B14" s="38" t="s">
        <v>32</v>
      </c>
      <c r="C14" s="36">
        <v>101.2</v>
      </c>
      <c r="D14" s="77"/>
      <c r="E14" s="77"/>
      <c r="F14" s="78"/>
      <c r="G14" s="79"/>
    </row>
    <row r="15" spans="2:7" ht="12.75" x14ac:dyDescent="0.2">
      <c r="B15" s="37" t="s">
        <v>33</v>
      </c>
      <c r="C15" s="36">
        <v>102</v>
      </c>
      <c r="D15" s="77"/>
      <c r="E15" s="77"/>
      <c r="F15" s="78"/>
      <c r="G15" s="79"/>
    </row>
    <row r="16" spans="2:7" ht="12.75" x14ac:dyDescent="0.2">
      <c r="B16" s="38" t="s">
        <v>34</v>
      </c>
      <c r="C16" s="36">
        <v>102.1</v>
      </c>
      <c r="D16" s="77"/>
      <c r="E16" s="45"/>
      <c r="F16" s="80"/>
      <c r="G16" s="48"/>
    </row>
    <row r="17" spans="1:11" ht="12.75" x14ac:dyDescent="0.2">
      <c r="B17" s="37" t="s">
        <v>35</v>
      </c>
      <c r="C17" s="36">
        <v>103</v>
      </c>
      <c r="D17" s="77"/>
      <c r="E17" s="45"/>
      <c r="F17" s="80"/>
      <c r="G17" s="48"/>
    </row>
    <row r="18" spans="1:11" ht="12.75" x14ac:dyDescent="0.2">
      <c r="B18" s="37" t="s">
        <v>36</v>
      </c>
      <c r="C18" s="36">
        <v>104</v>
      </c>
      <c r="D18" s="77"/>
      <c r="E18" s="45"/>
      <c r="F18" s="80"/>
      <c r="G18" s="48"/>
    </row>
    <row r="19" spans="1:11" ht="12.75" x14ac:dyDescent="0.2">
      <c r="B19" s="37" t="s">
        <v>37</v>
      </c>
      <c r="C19" s="36">
        <v>105</v>
      </c>
      <c r="D19" s="53">
        <f>D20+D21</f>
        <v>0</v>
      </c>
      <c r="E19" s="53">
        <f>E20+E21</f>
        <v>0</v>
      </c>
      <c r="F19" s="53">
        <f>F20+F21</f>
        <v>0</v>
      </c>
      <c r="G19" s="54">
        <f>G20+G21</f>
        <v>0</v>
      </c>
    </row>
    <row r="20" spans="1:11" ht="25.5" x14ac:dyDescent="0.2">
      <c r="B20" s="38" t="s">
        <v>38</v>
      </c>
      <c r="C20" s="36">
        <v>105.1</v>
      </c>
      <c r="D20" s="77"/>
      <c r="E20" s="45"/>
      <c r="F20" s="80"/>
      <c r="G20" s="48"/>
    </row>
    <row r="21" spans="1:11" ht="12.75" x14ac:dyDescent="0.2">
      <c r="B21" s="38" t="s">
        <v>39</v>
      </c>
      <c r="C21" s="36">
        <v>105.2</v>
      </c>
      <c r="D21" s="77"/>
      <c r="E21" s="45"/>
      <c r="F21" s="80"/>
      <c r="G21" s="48"/>
    </row>
    <row r="22" spans="1:11" ht="12.75" x14ac:dyDescent="0.2">
      <c r="B22" s="37" t="s">
        <v>40</v>
      </c>
      <c r="C22" s="36">
        <v>106</v>
      </c>
      <c r="D22" s="77"/>
      <c r="E22" s="45"/>
      <c r="F22" s="80"/>
      <c r="G22" s="48"/>
    </row>
    <row r="23" spans="1:11" ht="25.5" x14ac:dyDescent="0.2">
      <c r="B23" s="37" t="s">
        <v>41</v>
      </c>
      <c r="C23" s="36">
        <v>107</v>
      </c>
      <c r="D23" s="77"/>
      <c r="E23" s="45"/>
      <c r="F23" s="80"/>
      <c r="G23" s="48"/>
    </row>
    <row r="24" spans="1:11" ht="12.75" customHeight="1" x14ac:dyDescent="0.2">
      <c r="A24" s="17"/>
      <c r="B24" s="38" t="s">
        <v>42</v>
      </c>
      <c r="C24" s="36">
        <v>107.1</v>
      </c>
      <c r="D24" s="77"/>
      <c r="E24" s="45"/>
      <c r="F24" s="80"/>
      <c r="G24" s="48"/>
    </row>
    <row r="25" spans="1:11" ht="12.75" x14ac:dyDescent="0.2">
      <c r="B25" s="37" t="s">
        <v>43</v>
      </c>
      <c r="C25" s="36">
        <v>108</v>
      </c>
      <c r="D25" s="53">
        <f>D26+D27+D28</f>
        <v>0</v>
      </c>
      <c r="E25" s="53">
        <f>E26+E27+E28</f>
        <v>0</v>
      </c>
      <c r="F25" s="53">
        <f>F26+F27+F28</f>
        <v>0</v>
      </c>
      <c r="G25" s="54">
        <v>0</v>
      </c>
    </row>
    <row r="26" spans="1:11" ht="12.75" x14ac:dyDescent="0.2">
      <c r="B26" s="38" t="s">
        <v>44</v>
      </c>
      <c r="C26" s="36">
        <v>108.1</v>
      </c>
      <c r="D26" s="77"/>
      <c r="E26" s="45"/>
      <c r="F26" s="80"/>
      <c r="G26" s="54" t="s">
        <v>168</v>
      </c>
    </row>
    <row r="27" spans="1:11" ht="12.75" x14ac:dyDescent="0.2">
      <c r="B27" s="38" t="s">
        <v>45</v>
      </c>
      <c r="C27" s="36">
        <v>108.2</v>
      </c>
      <c r="D27" s="77"/>
      <c r="E27" s="45"/>
      <c r="F27" s="80"/>
      <c r="G27" s="54" t="s">
        <v>168</v>
      </c>
    </row>
    <row r="28" spans="1:11" ht="12.75" customHeight="1" x14ac:dyDescent="0.2">
      <c r="B28" s="38" t="s">
        <v>46</v>
      </c>
      <c r="C28" s="36">
        <v>108.3</v>
      </c>
      <c r="D28" s="45"/>
      <c r="E28" s="45"/>
      <c r="F28" s="80"/>
      <c r="G28" s="54" t="s">
        <v>168</v>
      </c>
    </row>
    <row r="29" spans="1:11" ht="12.75" x14ac:dyDescent="0.2">
      <c r="B29" s="37" t="s">
        <v>47</v>
      </c>
      <c r="C29" s="36">
        <v>109</v>
      </c>
      <c r="D29" s="53" t="s">
        <v>168</v>
      </c>
      <c r="E29" s="53" t="s">
        <v>168</v>
      </c>
      <c r="F29" s="53">
        <f>F30+F33</f>
        <v>0</v>
      </c>
      <c r="G29" s="54">
        <f>G30+G33</f>
        <v>0</v>
      </c>
    </row>
    <row r="30" spans="1:11" ht="12.75" x14ac:dyDescent="0.2">
      <c r="B30" s="38" t="s">
        <v>48</v>
      </c>
      <c r="C30" s="36">
        <v>109.1</v>
      </c>
      <c r="D30" s="77"/>
      <c r="E30" s="45"/>
      <c r="F30" s="80"/>
      <c r="G30" s="48"/>
      <c r="H30" s="28">
        <f>D31+D32</f>
        <v>0</v>
      </c>
      <c r="I30" s="28">
        <f>E31+E32</f>
        <v>0</v>
      </c>
      <c r="J30" s="28">
        <f>F31+F32</f>
        <v>0</v>
      </c>
      <c r="K30" s="28">
        <f>G31+G32</f>
        <v>0</v>
      </c>
    </row>
    <row r="31" spans="1:11" ht="12.75" x14ac:dyDescent="0.2">
      <c r="B31" s="38" t="s">
        <v>49</v>
      </c>
      <c r="C31" s="36" t="s">
        <v>50</v>
      </c>
      <c r="D31" s="77"/>
      <c r="E31" s="45"/>
      <c r="F31" s="80"/>
      <c r="G31" s="48"/>
    </row>
    <row r="32" spans="1:11" ht="12.75" x14ac:dyDescent="0.2">
      <c r="B32" s="38" t="s">
        <v>51</v>
      </c>
      <c r="C32" s="36" t="s">
        <v>52</v>
      </c>
      <c r="D32" s="77"/>
      <c r="E32" s="45"/>
      <c r="F32" s="80"/>
      <c r="G32" s="48"/>
    </row>
    <row r="33" spans="2:7" ht="12.75" customHeight="1" x14ac:dyDescent="0.2">
      <c r="B33" s="38" t="s">
        <v>53</v>
      </c>
      <c r="C33" s="36">
        <v>109.2</v>
      </c>
      <c r="D33" s="77"/>
      <c r="E33" s="45"/>
      <c r="F33" s="80"/>
      <c r="G33" s="48"/>
    </row>
    <row r="34" spans="2:7" ht="12.75" customHeight="1" x14ac:dyDescent="0.2">
      <c r="B34" s="37" t="s">
        <v>54</v>
      </c>
      <c r="C34" s="36">
        <v>110</v>
      </c>
      <c r="D34" s="77"/>
      <c r="E34" s="53" t="s">
        <v>168</v>
      </c>
      <c r="F34" s="80"/>
      <c r="G34" s="54" t="s">
        <v>168</v>
      </c>
    </row>
    <row r="35" spans="2:7" ht="25.5" x14ac:dyDescent="0.2">
      <c r="B35" s="37" t="s">
        <v>55</v>
      </c>
      <c r="C35" s="36">
        <v>111</v>
      </c>
      <c r="D35" s="77"/>
      <c r="E35" s="53" t="s">
        <v>168</v>
      </c>
      <c r="F35" s="80"/>
      <c r="G35" s="54" t="s">
        <v>168</v>
      </c>
    </row>
    <row r="36" spans="2:7" ht="12.75" x14ac:dyDescent="0.2">
      <c r="B36" s="37" t="s">
        <v>56</v>
      </c>
      <c r="C36" s="36">
        <v>112</v>
      </c>
      <c r="D36" s="45"/>
      <c r="E36" s="45"/>
      <c r="F36" s="80"/>
      <c r="G36" s="48"/>
    </row>
    <row r="37" spans="2:7" ht="38.25" x14ac:dyDescent="0.2">
      <c r="B37" s="37" t="s">
        <v>57</v>
      </c>
      <c r="C37" s="36">
        <v>113</v>
      </c>
      <c r="D37" s="53">
        <f>D38+D42</f>
        <v>0</v>
      </c>
      <c r="E37" s="53">
        <f>E38+E42</f>
        <v>0</v>
      </c>
      <c r="F37" s="53">
        <f>F38+F42</f>
        <v>0</v>
      </c>
      <c r="G37" s="54">
        <f>G38+G42</f>
        <v>0</v>
      </c>
    </row>
    <row r="38" spans="2:7" ht="12.75" x14ac:dyDescent="0.2">
      <c r="B38" s="38" t="s">
        <v>58</v>
      </c>
      <c r="C38" s="36">
        <v>113.1</v>
      </c>
      <c r="D38" s="53">
        <f>D39+D40+D41</f>
        <v>0</v>
      </c>
      <c r="E38" s="53">
        <f>E39+E40+E41</f>
        <v>0</v>
      </c>
      <c r="F38" s="53">
        <f>F39+F40+F41</f>
        <v>0</v>
      </c>
      <c r="G38" s="54">
        <f>G39+G40+G41</f>
        <v>0</v>
      </c>
    </row>
    <row r="39" spans="2:7" ht="12.75" x14ac:dyDescent="0.2">
      <c r="B39" s="38" t="s">
        <v>59</v>
      </c>
      <c r="C39" s="36" t="s">
        <v>60</v>
      </c>
      <c r="D39" s="45"/>
      <c r="E39" s="45"/>
      <c r="F39" s="80"/>
      <c r="G39" s="48"/>
    </row>
    <row r="40" spans="2:7" ht="12.75" x14ac:dyDescent="0.2">
      <c r="B40" s="38" t="s">
        <v>61</v>
      </c>
      <c r="C40" s="36" t="s">
        <v>62</v>
      </c>
      <c r="D40" s="45"/>
      <c r="E40" s="45"/>
      <c r="F40" s="80"/>
      <c r="G40" s="48"/>
    </row>
    <row r="41" spans="2:7" ht="12.75" x14ac:dyDescent="0.2">
      <c r="B41" s="38" t="s">
        <v>63</v>
      </c>
      <c r="C41" s="36" t="s">
        <v>64</v>
      </c>
      <c r="D41" s="45"/>
      <c r="E41" s="45"/>
      <c r="F41" s="80"/>
      <c r="G41" s="48"/>
    </row>
    <row r="42" spans="2:7" ht="12.75" x14ac:dyDescent="0.2">
      <c r="B42" s="38" t="s">
        <v>65</v>
      </c>
      <c r="C42" s="36">
        <v>113.2</v>
      </c>
      <c r="D42" s="53">
        <f>D43+D44+D45</f>
        <v>0</v>
      </c>
      <c r="E42" s="53">
        <f>E43+E44+E45</f>
        <v>0</v>
      </c>
      <c r="F42" s="53">
        <f>F43+F44+F45</f>
        <v>0</v>
      </c>
      <c r="G42" s="54">
        <f>G43+G44+G45</f>
        <v>0</v>
      </c>
    </row>
    <row r="43" spans="2:7" ht="12.75" x14ac:dyDescent="0.2">
      <c r="B43" s="38" t="s">
        <v>59</v>
      </c>
      <c r="C43" s="36" t="s">
        <v>66</v>
      </c>
      <c r="D43" s="45"/>
      <c r="E43" s="45"/>
      <c r="F43" s="80"/>
      <c r="G43" s="48"/>
    </row>
    <row r="44" spans="2:7" ht="12.75" x14ac:dyDescent="0.2">
      <c r="B44" s="38" t="s">
        <v>61</v>
      </c>
      <c r="C44" s="36" t="s">
        <v>67</v>
      </c>
      <c r="D44" s="45"/>
      <c r="E44" s="45"/>
      <c r="F44" s="80"/>
      <c r="G44" s="48"/>
    </row>
    <row r="45" spans="2:7" ht="12.75" x14ac:dyDescent="0.2">
      <c r="B45" s="38" t="s">
        <v>63</v>
      </c>
      <c r="C45" s="36" t="s">
        <v>68</v>
      </c>
      <c r="D45" s="45"/>
      <c r="E45" s="45"/>
      <c r="F45" s="80"/>
      <c r="G45" s="48"/>
    </row>
    <row r="46" spans="2:7" ht="12.75" x14ac:dyDescent="0.2">
      <c r="B46" s="37" t="s">
        <v>69</v>
      </c>
      <c r="C46" s="36">
        <v>114</v>
      </c>
      <c r="D46" s="45"/>
      <c r="E46" s="45"/>
      <c r="F46" s="80"/>
      <c r="G46" s="48"/>
    </row>
    <row r="47" spans="2:7" ht="25.5" x14ac:dyDescent="0.2">
      <c r="B47" s="37" t="s">
        <v>70</v>
      </c>
      <c r="C47" s="36">
        <v>115</v>
      </c>
      <c r="D47" s="53">
        <f>D48+D49</f>
        <v>0</v>
      </c>
      <c r="E47" s="53">
        <f>E48+E49</f>
        <v>0</v>
      </c>
      <c r="F47" s="53">
        <f>F48+F49</f>
        <v>0</v>
      </c>
      <c r="G47" s="54">
        <f>G48+G49</f>
        <v>0</v>
      </c>
    </row>
    <row r="48" spans="2:7" ht="12.75" x14ac:dyDescent="0.2">
      <c r="B48" s="38" t="s">
        <v>71</v>
      </c>
      <c r="C48" s="36">
        <v>115.1</v>
      </c>
      <c r="D48" s="45"/>
      <c r="E48" s="45"/>
      <c r="F48" s="80"/>
      <c r="G48" s="48"/>
    </row>
    <row r="49" spans="2:7" ht="25.5" x14ac:dyDescent="0.2">
      <c r="B49" s="38" t="s">
        <v>72</v>
      </c>
      <c r="C49" s="36">
        <v>115.2</v>
      </c>
      <c r="D49" s="45"/>
      <c r="E49" s="45"/>
      <c r="F49" s="80"/>
      <c r="G49" s="48"/>
    </row>
    <row r="50" spans="2:7" ht="12.75" x14ac:dyDescent="0.2">
      <c r="B50" s="37" t="s">
        <v>73</v>
      </c>
      <c r="C50" s="36">
        <v>116</v>
      </c>
      <c r="D50" s="45"/>
      <c r="E50" s="45"/>
      <c r="F50" s="80"/>
      <c r="G50" s="48"/>
    </row>
    <row r="51" spans="2:7" ht="12.75" x14ac:dyDescent="0.2">
      <c r="B51" s="37" t="s">
        <v>74</v>
      </c>
      <c r="C51" s="36">
        <v>119</v>
      </c>
      <c r="D51" s="45"/>
      <c r="E51" s="45"/>
      <c r="F51" s="80"/>
      <c r="G51" s="48"/>
    </row>
    <row r="52" spans="2:7" ht="12.75" x14ac:dyDescent="0.2">
      <c r="B52" s="43" t="s">
        <v>75</v>
      </c>
      <c r="C52" s="44">
        <v>200</v>
      </c>
      <c r="D52" s="81"/>
      <c r="E52" s="81"/>
      <c r="F52" s="82"/>
      <c r="G52" s="83"/>
    </row>
  </sheetData>
  <protectedRanges>
    <protectedRange password="CA9C" sqref="D10:G12" name="Диапазон1_1"/>
  </protectedRanges>
  <mergeCells count="4">
    <mergeCell ref="F7:G7"/>
    <mergeCell ref="B7:B8"/>
    <mergeCell ref="C7:C8"/>
    <mergeCell ref="D7:E7"/>
  </mergeCells>
  <phoneticPr fontId="14" type="noConversion"/>
  <conditionalFormatting sqref="D16">
    <cfRule type="cellIs" dxfId="341" priority="18" operator="greaterThan">
      <formula>$D$15</formula>
    </cfRule>
  </conditionalFormatting>
  <conditionalFormatting sqref="D24">
    <cfRule type="cellIs" dxfId="340" priority="14" operator="greaterThan">
      <formula>$D$23</formula>
    </cfRule>
  </conditionalFormatting>
  <conditionalFormatting sqref="D30">
    <cfRule type="cellIs" dxfId="339" priority="10" operator="lessThan">
      <formula>$H$30</formula>
    </cfRule>
  </conditionalFormatting>
  <conditionalFormatting sqref="D34">
    <cfRule type="cellIs" dxfId="338" priority="3" operator="lessThan">
      <formula>$F$34</formula>
    </cfRule>
    <cfRule type="cellIs" dxfId="337" priority="4" operator="greaterThan">
      <formula>$F$34</formula>
    </cfRule>
  </conditionalFormatting>
  <conditionalFormatting sqref="E10">
    <cfRule type="cellIs" dxfId="336" priority="108" operator="greaterThan">
      <formula>$D$10</formula>
    </cfRule>
  </conditionalFormatting>
  <conditionalFormatting sqref="E11:E12">
    <cfRule type="cellIs" dxfId="335" priority="106" operator="greaterThan">
      <formula>$D$11</formula>
    </cfRule>
  </conditionalFormatting>
  <conditionalFormatting sqref="E12">
    <cfRule type="cellIs" dxfId="334" priority="105" operator="greaterThan">
      <formula>$D$12</formula>
    </cfRule>
  </conditionalFormatting>
  <conditionalFormatting sqref="E13">
    <cfRule type="cellIs" dxfId="333" priority="104" operator="greaterThan">
      <formula>$D$13</formula>
    </cfRule>
  </conditionalFormatting>
  <conditionalFormatting sqref="E15">
    <cfRule type="cellIs" dxfId="332" priority="103" operator="greaterThan">
      <formula>$D$15</formula>
    </cfRule>
  </conditionalFormatting>
  <conditionalFormatting sqref="E16">
    <cfRule type="cellIs" dxfId="331" priority="102" operator="greaterThan">
      <formula>$D$16</formula>
    </cfRule>
    <cfRule type="cellIs" dxfId="330" priority="17" operator="greaterThan">
      <formula>$E$15</formula>
    </cfRule>
  </conditionalFormatting>
  <conditionalFormatting sqref="E17">
    <cfRule type="cellIs" dxfId="329" priority="101" operator="greaterThan">
      <formula>$D$17</formula>
    </cfRule>
  </conditionalFormatting>
  <conditionalFormatting sqref="E18">
    <cfRule type="cellIs" dxfId="328" priority="90" operator="greaterThan">
      <formula>$D$18</formula>
    </cfRule>
  </conditionalFormatting>
  <conditionalFormatting sqref="E19">
    <cfRule type="cellIs" dxfId="327" priority="89" operator="greaterThan">
      <formula>$D$19</formula>
    </cfRule>
  </conditionalFormatting>
  <conditionalFormatting sqref="E20">
    <cfRule type="cellIs" dxfId="326" priority="87" operator="greaterThan">
      <formula>$D$20</formula>
    </cfRule>
  </conditionalFormatting>
  <conditionalFormatting sqref="E21">
    <cfRule type="cellIs" dxfId="325" priority="86" operator="greaterThan">
      <formula>$D$21</formula>
    </cfRule>
  </conditionalFormatting>
  <conditionalFormatting sqref="E22">
    <cfRule type="cellIs" dxfId="324" priority="85" operator="greaterThan">
      <formula>$D$22</formula>
    </cfRule>
  </conditionalFormatting>
  <conditionalFormatting sqref="E23">
    <cfRule type="cellIs" dxfId="323" priority="84" operator="greaterThan">
      <formula>$D$23</formula>
    </cfRule>
  </conditionalFormatting>
  <conditionalFormatting sqref="E24">
    <cfRule type="cellIs" dxfId="322" priority="13" operator="greaterThan">
      <formula>$E$23</formula>
    </cfRule>
    <cfRule type="cellIs" dxfId="321" priority="83" operator="greaterThan">
      <formula>$D$24</formula>
    </cfRule>
  </conditionalFormatting>
  <conditionalFormatting sqref="E25">
    <cfRule type="cellIs" dxfId="320" priority="82" operator="greaterThan">
      <formula>$D$25</formula>
    </cfRule>
  </conditionalFormatting>
  <conditionalFormatting sqref="E26">
    <cfRule type="cellIs" dxfId="319" priority="81" operator="greaterThan">
      <formula>$D$26</formula>
    </cfRule>
  </conditionalFormatting>
  <conditionalFormatting sqref="E27">
    <cfRule type="cellIs" dxfId="318" priority="80" operator="greaterThan">
      <formula>$D$27</formula>
    </cfRule>
  </conditionalFormatting>
  <conditionalFormatting sqref="E28">
    <cfRule type="cellIs" dxfId="317" priority="79" operator="greaterThan">
      <formula>$D$28</formula>
    </cfRule>
  </conditionalFormatting>
  <conditionalFormatting sqref="E30">
    <cfRule type="cellIs" dxfId="316" priority="78" operator="greaterThan">
      <formula>$D$30</formula>
    </cfRule>
    <cfRule type="cellIs" dxfId="315" priority="9" operator="lessThan">
      <formula>$I$30</formula>
    </cfRule>
  </conditionalFormatting>
  <conditionalFormatting sqref="E31">
    <cfRule type="cellIs" dxfId="314" priority="77" operator="greaterThan">
      <formula>$D$31</formula>
    </cfRule>
  </conditionalFormatting>
  <conditionalFormatting sqref="E32">
    <cfRule type="cellIs" dxfId="313" priority="76" operator="greaterThan">
      <formula>$D$32</formula>
    </cfRule>
  </conditionalFormatting>
  <conditionalFormatting sqref="E33">
    <cfRule type="cellIs" dxfId="312" priority="75" operator="greaterThan">
      <formula>$D$33</formula>
    </cfRule>
  </conditionalFormatting>
  <conditionalFormatting sqref="E36">
    <cfRule type="cellIs" dxfId="311" priority="74" operator="greaterThan">
      <formula>$D$36</formula>
    </cfRule>
  </conditionalFormatting>
  <conditionalFormatting sqref="E37">
    <cfRule type="cellIs" dxfId="310" priority="73" operator="greaterThan">
      <formula>$D$37</formula>
    </cfRule>
  </conditionalFormatting>
  <conditionalFormatting sqref="E38">
    <cfRule type="cellIs" dxfId="309" priority="72" operator="greaterThan">
      <formula>$D$38</formula>
    </cfRule>
  </conditionalFormatting>
  <conditionalFormatting sqref="E39">
    <cfRule type="cellIs" dxfId="308" priority="71" operator="greaterThan">
      <formula>$D$39</formula>
    </cfRule>
  </conditionalFormatting>
  <conditionalFormatting sqref="E40">
    <cfRule type="cellIs" dxfId="307" priority="70" operator="greaterThan">
      <formula>$D$40</formula>
    </cfRule>
  </conditionalFormatting>
  <conditionalFormatting sqref="E41">
    <cfRule type="cellIs" dxfId="306" priority="69" operator="greaterThan">
      <formula>$D$41</formula>
    </cfRule>
  </conditionalFormatting>
  <conditionalFormatting sqref="E42">
    <cfRule type="cellIs" dxfId="305" priority="68" operator="greaterThan">
      <formula>$D$42</formula>
    </cfRule>
  </conditionalFormatting>
  <conditionalFormatting sqref="E43">
    <cfRule type="cellIs" dxfId="304" priority="67" operator="greaterThan">
      <formula>$D$43</formula>
    </cfRule>
  </conditionalFormatting>
  <conditionalFormatting sqref="E44">
    <cfRule type="cellIs" dxfId="303" priority="66" operator="greaterThan">
      <formula>$D$44</formula>
    </cfRule>
  </conditionalFormatting>
  <conditionalFormatting sqref="E45">
    <cfRule type="cellIs" dxfId="302" priority="65" operator="greaterThan">
      <formula>$D$45</formula>
    </cfRule>
  </conditionalFormatting>
  <conditionalFormatting sqref="E46">
    <cfRule type="cellIs" dxfId="301" priority="64" operator="greaterThan">
      <formula>$D$46</formula>
    </cfRule>
  </conditionalFormatting>
  <conditionalFormatting sqref="E47">
    <cfRule type="cellIs" dxfId="300" priority="63" operator="greaterThan">
      <formula>$D$47</formula>
    </cfRule>
  </conditionalFormatting>
  <conditionalFormatting sqref="E48">
    <cfRule type="cellIs" dxfId="299" priority="62" operator="greaterThan">
      <formula>$D$48</formula>
    </cfRule>
  </conditionalFormatting>
  <conditionalFormatting sqref="E49">
    <cfRule type="cellIs" dxfId="298" priority="61" operator="greaterThan">
      <formula>$D$49</formula>
    </cfRule>
  </conditionalFormatting>
  <conditionalFormatting sqref="E50">
    <cfRule type="cellIs" dxfId="297" priority="60" operator="greaterThan">
      <formula>$D$50</formula>
    </cfRule>
  </conditionalFormatting>
  <conditionalFormatting sqref="E51">
    <cfRule type="cellIs" dxfId="296" priority="59" operator="greaterThan">
      <formula>$D$51</formula>
    </cfRule>
  </conditionalFormatting>
  <conditionalFormatting sqref="E52">
    <cfRule type="cellIs" dxfId="295" priority="58" operator="greaterThan">
      <formula>$D$52</formula>
    </cfRule>
  </conditionalFormatting>
  <conditionalFormatting sqref="F16">
    <cfRule type="cellIs" dxfId="294" priority="16" operator="greaterThan">
      <formula>$F$15</formula>
    </cfRule>
  </conditionalFormatting>
  <conditionalFormatting sqref="F24">
    <cfRule type="cellIs" dxfId="293" priority="12" operator="greaterThan">
      <formula>$F$23</formula>
    </cfRule>
  </conditionalFormatting>
  <conditionalFormatting sqref="F30">
    <cfRule type="cellIs" dxfId="292" priority="8" operator="lessThan">
      <formula>$J$30</formula>
    </cfRule>
  </conditionalFormatting>
  <conditionalFormatting sqref="F34">
    <cfRule type="cellIs" dxfId="291" priority="1" operator="lessThan">
      <formula>$D$34</formula>
    </cfRule>
    <cfRule type="cellIs" dxfId="290" priority="2" operator="greaterThan">
      <formula>$D$34</formula>
    </cfRule>
  </conditionalFormatting>
  <conditionalFormatting sqref="G10">
    <cfRule type="cellIs" dxfId="289" priority="57" operator="greaterThan">
      <formula>$F$10</formula>
    </cfRule>
  </conditionalFormatting>
  <conditionalFormatting sqref="G11">
    <cfRule type="cellIs" dxfId="288" priority="56" operator="greaterThan">
      <formula>$F$11</formula>
    </cfRule>
  </conditionalFormatting>
  <conditionalFormatting sqref="G12">
    <cfRule type="cellIs" dxfId="287" priority="55" operator="greaterThan">
      <formula>$F$12</formula>
    </cfRule>
  </conditionalFormatting>
  <conditionalFormatting sqref="G13">
    <cfRule type="cellIs" dxfId="286" priority="54" operator="greaterThan">
      <formula>$F$13</formula>
    </cfRule>
  </conditionalFormatting>
  <conditionalFormatting sqref="G14">
    <cfRule type="cellIs" dxfId="285" priority="53" operator="greaterThan">
      <formula>$F$14</formula>
    </cfRule>
  </conditionalFormatting>
  <conditionalFormatting sqref="G15">
    <cfRule type="cellIs" dxfId="284" priority="52" operator="greaterThan">
      <formula>$F$15</formula>
    </cfRule>
  </conditionalFormatting>
  <conditionalFormatting sqref="G16">
    <cfRule type="cellIs" dxfId="283" priority="15" operator="greaterThan">
      <formula>$G$15</formula>
    </cfRule>
    <cfRule type="cellIs" dxfId="282" priority="51" operator="greaterThan">
      <formula>$F$16</formula>
    </cfRule>
  </conditionalFormatting>
  <conditionalFormatting sqref="G17">
    <cfRule type="cellIs" dxfId="281" priority="50" operator="greaterThan">
      <formula>$F$17</formula>
    </cfRule>
  </conditionalFormatting>
  <conditionalFormatting sqref="G18">
    <cfRule type="cellIs" dxfId="280" priority="49" operator="greaterThan">
      <formula>$F$18</formula>
    </cfRule>
  </conditionalFormatting>
  <conditionalFormatting sqref="G19">
    <cfRule type="cellIs" dxfId="279" priority="48" operator="greaterThan">
      <formula>$F$19</formula>
    </cfRule>
  </conditionalFormatting>
  <conditionalFormatting sqref="G20">
    <cfRule type="cellIs" dxfId="278" priority="47" operator="greaterThan">
      <formula>$F$20</formula>
    </cfRule>
  </conditionalFormatting>
  <conditionalFormatting sqref="G21">
    <cfRule type="cellIs" dxfId="277" priority="46" operator="greaterThan">
      <formula>$F$21</formula>
    </cfRule>
  </conditionalFormatting>
  <conditionalFormatting sqref="G22">
    <cfRule type="cellIs" dxfId="276" priority="45" operator="greaterThan">
      <formula>$F$22</formula>
    </cfRule>
  </conditionalFormatting>
  <conditionalFormatting sqref="G23">
    <cfRule type="cellIs" dxfId="275" priority="44" operator="greaterThan">
      <formula>$F$23</formula>
    </cfRule>
  </conditionalFormatting>
  <conditionalFormatting sqref="G24">
    <cfRule type="cellIs" dxfId="274" priority="43" operator="greaterThan">
      <formula>$F$24</formula>
    </cfRule>
    <cfRule type="cellIs" dxfId="273" priority="11" operator="greaterThan">
      <formula>$G$23</formula>
    </cfRule>
  </conditionalFormatting>
  <conditionalFormatting sqref="G25">
    <cfRule type="cellIs" dxfId="272" priority="41" operator="greaterThan">
      <formula>$F$25</formula>
    </cfRule>
  </conditionalFormatting>
  <conditionalFormatting sqref="G29">
    <cfRule type="cellIs" dxfId="271" priority="40" operator="greaterThan">
      <formula>$F$29</formula>
    </cfRule>
  </conditionalFormatting>
  <conditionalFormatting sqref="G30">
    <cfRule type="cellIs" dxfId="270" priority="39" operator="greaterThan">
      <formula>$F$30</formula>
    </cfRule>
    <cfRule type="cellIs" dxfId="269" priority="7" operator="lessThan">
      <formula>$K$30</formula>
    </cfRule>
  </conditionalFormatting>
  <conditionalFormatting sqref="G31">
    <cfRule type="cellIs" dxfId="268" priority="38" operator="greaterThan">
      <formula>$F$31</formula>
    </cfRule>
  </conditionalFormatting>
  <conditionalFormatting sqref="G32">
    <cfRule type="cellIs" dxfId="267" priority="37" operator="greaterThan">
      <formula>$F$32</formula>
    </cfRule>
  </conditionalFormatting>
  <conditionalFormatting sqref="G33">
    <cfRule type="cellIs" dxfId="266" priority="36" operator="greaterThan">
      <formula>$F$33</formula>
    </cfRule>
  </conditionalFormatting>
  <conditionalFormatting sqref="G36">
    <cfRule type="cellIs" dxfId="265" priority="35" operator="greaterThan">
      <formula>$F$36</formula>
    </cfRule>
  </conditionalFormatting>
  <conditionalFormatting sqref="G37">
    <cfRule type="cellIs" dxfId="264" priority="34" operator="greaterThan">
      <formula>$F$37</formula>
    </cfRule>
  </conditionalFormatting>
  <conditionalFormatting sqref="G38">
    <cfRule type="cellIs" dxfId="263" priority="33" operator="greaterThan">
      <formula>$F$38</formula>
    </cfRule>
  </conditionalFormatting>
  <conditionalFormatting sqref="G39">
    <cfRule type="cellIs" dxfId="262" priority="32" operator="greaterThan">
      <formula>$F$39</formula>
    </cfRule>
  </conditionalFormatting>
  <conditionalFormatting sqref="G40">
    <cfRule type="cellIs" dxfId="261" priority="31" operator="greaterThan">
      <formula>$F$40</formula>
    </cfRule>
  </conditionalFormatting>
  <conditionalFormatting sqref="G41">
    <cfRule type="cellIs" dxfId="260" priority="30" operator="greaterThan">
      <formula>$F$41</formula>
    </cfRule>
  </conditionalFormatting>
  <conditionalFormatting sqref="G42">
    <cfRule type="cellIs" dxfId="259" priority="29" operator="greaterThan">
      <formula>$F$42</formula>
    </cfRule>
  </conditionalFormatting>
  <conditionalFormatting sqref="G43">
    <cfRule type="cellIs" dxfId="258" priority="28" operator="greaterThan">
      <formula>$F$43</formula>
    </cfRule>
  </conditionalFormatting>
  <conditionalFormatting sqref="G44">
    <cfRule type="cellIs" dxfId="257" priority="27" operator="greaterThan">
      <formula>$F$44</formula>
    </cfRule>
  </conditionalFormatting>
  <conditionalFormatting sqref="G45">
    <cfRule type="cellIs" dxfId="256" priority="26" operator="greaterThan">
      <formula>$F$45</formula>
    </cfRule>
  </conditionalFormatting>
  <conditionalFormatting sqref="G46">
    <cfRule type="cellIs" dxfId="255" priority="25" operator="greaterThan">
      <formula>$F$46</formula>
    </cfRule>
  </conditionalFormatting>
  <conditionalFormatting sqref="G47">
    <cfRule type="cellIs" dxfId="254" priority="24" operator="greaterThan">
      <formula>$F$47</formula>
    </cfRule>
  </conditionalFormatting>
  <conditionalFormatting sqref="G48">
    <cfRule type="cellIs" dxfId="253" priority="23" operator="greaterThan">
      <formula>$F$48</formula>
    </cfRule>
  </conditionalFormatting>
  <conditionalFormatting sqref="G49">
    <cfRule type="cellIs" dxfId="252" priority="22" operator="greaterThan">
      <formula>$F$49</formula>
    </cfRule>
  </conditionalFormatting>
  <conditionalFormatting sqref="G50">
    <cfRule type="cellIs" dxfId="251" priority="21" operator="greaterThan">
      <formula>$F$50</formula>
    </cfRule>
  </conditionalFormatting>
  <conditionalFormatting sqref="G51">
    <cfRule type="cellIs" dxfId="250" priority="20" operator="greaterThan">
      <formula>$F$51</formula>
    </cfRule>
  </conditionalFormatting>
  <conditionalFormatting sqref="G52">
    <cfRule type="cellIs" dxfId="249" priority="19" operator="greaterThan">
      <formula>$F$52</formula>
    </cfRule>
  </conditionalFormatting>
  <pageMargins left="0.7" right="0.7" top="0.75" bottom="0.75" header="0.3" footer="0.3"/>
  <pageSetup paperSize="9" scale="57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3" tint="0.59999389629810485"/>
  </sheetPr>
  <dimension ref="B1:H24"/>
  <sheetViews>
    <sheetView view="pageBreakPreview" zoomScale="60" zoomScaleNormal="90" workbookViewId="0">
      <selection activeCell="D33" sqref="D33"/>
    </sheetView>
  </sheetViews>
  <sheetFormatPr defaultRowHeight="11.25" x14ac:dyDescent="0.2"/>
  <cols>
    <col min="2" max="2" width="90.1640625" customWidth="1"/>
    <col min="3" max="3" width="20.5" customWidth="1"/>
    <col min="4" max="8" width="18.83203125" customWidth="1"/>
  </cols>
  <sheetData>
    <row r="1" spans="2:8" ht="15" x14ac:dyDescent="0.25">
      <c r="B1" s="26">
        <f>Титул!D12</f>
        <v>0</v>
      </c>
    </row>
    <row r="2" spans="2:8" ht="15" x14ac:dyDescent="0.25">
      <c r="B2" s="26" t="s">
        <v>159</v>
      </c>
      <c r="C2" s="26">
        <f>Титул!F8</f>
        <v>2025</v>
      </c>
    </row>
    <row r="3" spans="2:8" ht="15" x14ac:dyDescent="0.25">
      <c r="B3" s="2" t="s">
        <v>76</v>
      </c>
      <c r="H3" s="2" t="s">
        <v>78</v>
      </c>
    </row>
    <row r="5" spans="2:8" ht="15" x14ac:dyDescent="0.25">
      <c r="B5" s="2" t="s">
        <v>77</v>
      </c>
    </row>
    <row r="7" spans="2:8" ht="45" customHeight="1" x14ac:dyDescent="0.2">
      <c r="B7" s="141" t="s">
        <v>79</v>
      </c>
      <c r="C7" s="143" t="s">
        <v>80</v>
      </c>
      <c r="D7" s="138" t="s">
        <v>81</v>
      </c>
      <c r="E7" s="138"/>
      <c r="F7" s="138"/>
      <c r="G7" s="139" t="s">
        <v>82</v>
      </c>
      <c r="H7" s="140"/>
    </row>
    <row r="8" spans="2:8" ht="44.25" customHeight="1" x14ac:dyDescent="0.2">
      <c r="B8" s="142"/>
      <c r="C8" s="144"/>
      <c r="D8" s="71" t="s">
        <v>83</v>
      </c>
      <c r="E8" s="71" t="s">
        <v>84</v>
      </c>
      <c r="F8" s="71" t="s">
        <v>85</v>
      </c>
      <c r="G8" s="73" t="s">
        <v>86</v>
      </c>
      <c r="H8" s="74" t="s">
        <v>87</v>
      </c>
    </row>
    <row r="9" spans="2:8" ht="12.75" x14ac:dyDescent="0.2">
      <c r="B9" s="55" t="s">
        <v>26</v>
      </c>
      <c r="C9" s="32" t="s">
        <v>27</v>
      </c>
      <c r="D9" s="72">
        <v>1</v>
      </c>
      <c r="E9" s="72">
        <v>2</v>
      </c>
      <c r="F9" s="72">
        <v>3</v>
      </c>
      <c r="G9" s="75">
        <v>4</v>
      </c>
      <c r="H9" s="76">
        <v>5</v>
      </c>
    </row>
    <row r="10" spans="2:8" ht="15" x14ac:dyDescent="0.25">
      <c r="B10" s="56" t="s">
        <v>88</v>
      </c>
      <c r="C10" s="57" t="s">
        <v>100</v>
      </c>
      <c r="D10" s="62">
        <f>D11+D14+D21+D24</f>
        <v>0</v>
      </c>
      <c r="E10" s="62">
        <f>E11+E14+E21+E24</f>
        <v>0</v>
      </c>
      <c r="F10" s="62">
        <f>F11+F14+F21+F24</f>
        <v>0</v>
      </c>
      <c r="G10" s="62">
        <f>G11+G14+G21+G24</f>
        <v>0</v>
      </c>
      <c r="H10" s="63">
        <f>H11+H14+H21+H24</f>
        <v>0</v>
      </c>
    </row>
    <row r="11" spans="2:8" ht="15" x14ac:dyDescent="0.25">
      <c r="B11" s="56" t="s">
        <v>89</v>
      </c>
      <c r="C11" s="58">
        <v>1.1000000000000001</v>
      </c>
      <c r="D11" s="62">
        <f>D12+D13</f>
        <v>0</v>
      </c>
      <c r="E11" s="62">
        <f>E12+E13</f>
        <v>0</v>
      </c>
      <c r="F11" s="62">
        <f>F12+F13</f>
        <v>0</v>
      </c>
      <c r="G11" s="62">
        <f>G12+G13</f>
        <v>0</v>
      </c>
      <c r="H11" s="63">
        <f>H12+H13</f>
        <v>0</v>
      </c>
    </row>
    <row r="12" spans="2:8" ht="15" x14ac:dyDescent="0.25">
      <c r="B12" s="59" t="s">
        <v>90</v>
      </c>
      <c r="C12" s="57" t="s">
        <v>101</v>
      </c>
      <c r="D12" s="46"/>
      <c r="E12" s="46"/>
      <c r="F12" s="46"/>
      <c r="G12" s="40"/>
      <c r="H12" s="41"/>
    </row>
    <row r="13" spans="2:8" ht="15" x14ac:dyDescent="0.25">
      <c r="B13" s="59" t="s">
        <v>91</v>
      </c>
      <c r="C13" s="57" t="s">
        <v>102</v>
      </c>
      <c r="D13" s="46"/>
      <c r="E13" s="46"/>
      <c r="F13" s="46"/>
      <c r="G13" s="40"/>
      <c r="H13" s="41"/>
    </row>
    <row r="14" spans="2:8" ht="15" x14ac:dyDescent="0.25">
      <c r="B14" s="56" t="s">
        <v>156</v>
      </c>
      <c r="C14" s="57" t="s">
        <v>103</v>
      </c>
      <c r="D14" s="62">
        <f>D15+D16+D17+D18+D19+D20</f>
        <v>0</v>
      </c>
      <c r="E14" s="62">
        <f>E15+E16+E17+E18+E19+E20</f>
        <v>0</v>
      </c>
      <c r="F14" s="62">
        <f>F15+F16+F17+F18+F19+F20</f>
        <v>0</v>
      </c>
      <c r="G14" s="62">
        <f>G15+G16+G17+G18+G19+G20</f>
        <v>0</v>
      </c>
      <c r="H14" s="63">
        <f>H15+H16+H17+H18+H19+H20</f>
        <v>0</v>
      </c>
    </row>
    <row r="15" spans="2:8" ht="15" x14ac:dyDescent="0.25">
      <c r="B15" s="59" t="s">
        <v>92</v>
      </c>
      <c r="C15" s="57" t="s">
        <v>104</v>
      </c>
      <c r="D15" s="46"/>
      <c r="E15" s="46"/>
      <c r="F15" s="46"/>
      <c r="G15" s="40"/>
      <c r="H15" s="41"/>
    </row>
    <row r="16" spans="2:8" ht="15" x14ac:dyDescent="0.25">
      <c r="B16" s="59" t="s">
        <v>93</v>
      </c>
      <c r="C16" s="57" t="s">
        <v>105</v>
      </c>
      <c r="D16" s="66"/>
      <c r="E16" s="66"/>
      <c r="F16" s="66"/>
      <c r="G16" s="95"/>
      <c r="H16" s="69"/>
    </row>
    <row r="17" spans="2:8" ht="26.25" x14ac:dyDescent="0.25">
      <c r="B17" s="59" t="s">
        <v>94</v>
      </c>
      <c r="C17" s="57" t="s">
        <v>106</v>
      </c>
      <c r="D17" s="66"/>
      <c r="E17" s="66"/>
      <c r="F17" s="66"/>
      <c r="G17" s="95"/>
      <c r="H17" s="69"/>
    </row>
    <row r="18" spans="2:8" ht="15" x14ac:dyDescent="0.25">
      <c r="B18" s="59" t="s">
        <v>95</v>
      </c>
      <c r="C18" s="57" t="s">
        <v>107</v>
      </c>
      <c r="D18" s="66"/>
      <c r="E18" s="66"/>
      <c r="F18" s="66"/>
      <c r="G18" s="95"/>
      <c r="H18" s="69"/>
    </row>
    <row r="19" spans="2:8" ht="15" x14ac:dyDescent="0.25">
      <c r="B19" s="59" t="s">
        <v>96</v>
      </c>
      <c r="C19" s="57" t="s">
        <v>108</v>
      </c>
      <c r="D19" s="66"/>
      <c r="E19" s="66"/>
      <c r="F19" s="66"/>
      <c r="G19" s="95"/>
      <c r="H19" s="69"/>
    </row>
    <row r="20" spans="2:8" ht="15" x14ac:dyDescent="0.25">
      <c r="B20" s="59" t="s">
        <v>97</v>
      </c>
      <c r="C20" s="57" t="s">
        <v>109</v>
      </c>
      <c r="D20" s="66"/>
      <c r="E20" s="66"/>
      <c r="F20" s="66"/>
      <c r="G20" s="95"/>
      <c r="H20" s="69"/>
    </row>
    <row r="21" spans="2:8" ht="15" x14ac:dyDescent="0.25">
      <c r="B21" s="56" t="s">
        <v>157</v>
      </c>
      <c r="C21" s="58">
        <v>1.3</v>
      </c>
      <c r="D21" s="64">
        <f>D22+D23</f>
        <v>0</v>
      </c>
      <c r="E21" s="64">
        <f>E22+E23</f>
        <v>0</v>
      </c>
      <c r="F21" s="64">
        <f>F22</f>
        <v>0</v>
      </c>
      <c r="G21" s="64">
        <f>G22+G23</f>
        <v>0</v>
      </c>
      <c r="H21" s="65">
        <f>H22</f>
        <v>0</v>
      </c>
    </row>
    <row r="22" spans="2:8" ht="15" x14ac:dyDescent="0.25">
      <c r="B22" s="59" t="s">
        <v>98</v>
      </c>
      <c r="C22" s="57" t="s">
        <v>110</v>
      </c>
      <c r="D22" s="66"/>
      <c r="E22" s="66"/>
      <c r="F22" s="66"/>
      <c r="G22" s="95"/>
      <c r="H22" s="69"/>
    </row>
    <row r="23" spans="2:8" ht="15" x14ac:dyDescent="0.25">
      <c r="B23" s="59" t="s">
        <v>99</v>
      </c>
      <c r="C23" s="57" t="s">
        <v>111</v>
      </c>
      <c r="D23" s="66"/>
      <c r="E23" s="66"/>
      <c r="F23" s="64" t="s">
        <v>197</v>
      </c>
      <c r="G23" s="95"/>
      <c r="H23" s="65" t="s">
        <v>197</v>
      </c>
    </row>
    <row r="24" spans="2:8" ht="15" x14ac:dyDescent="0.25">
      <c r="B24" s="60" t="s">
        <v>158</v>
      </c>
      <c r="C24" s="61">
        <v>1.4</v>
      </c>
      <c r="D24" s="67"/>
      <c r="E24" s="67"/>
      <c r="F24" s="67"/>
      <c r="G24" s="100"/>
      <c r="H24" s="70"/>
    </row>
  </sheetData>
  <mergeCells count="4">
    <mergeCell ref="B7:B8"/>
    <mergeCell ref="C7:C8"/>
    <mergeCell ref="D7:F7"/>
    <mergeCell ref="G7:H7"/>
  </mergeCells>
  <phoneticPr fontId="14" type="noConversion"/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3" tint="0.59999389629810485"/>
  </sheetPr>
  <dimension ref="A1:Q46"/>
  <sheetViews>
    <sheetView view="pageBreakPreview" zoomScale="60" zoomScaleNormal="80" workbookViewId="0">
      <selection activeCell="G41" sqref="G41"/>
    </sheetView>
  </sheetViews>
  <sheetFormatPr defaultRowHeight="11.25" x14ac:dyDescent="0.2"/>
  <cols>
    <col min="1" max="1" width="71.6640625" customWidth="1"/>
    <col min="2" max="2" width="15" customWidth="1"/>
    <col min="3" max="3" width="45.6640625" customWidth="1"/>
    <col min="4" max="5" width="19.83203125" customWidth="1"/>
    <col min="6" max="6" width="16.1640625" customWidth="1"/>
    <col min="7" max="7" width="12.83203125" customWidth="1"/>
    <col min="8" max="8" width="18.83203125" customWidth="1"/>
    <col min="9" max="9" width="20" bestFit="1" customWidth="1"/>
    <col min="10" max="10" width="20.83203125" hidden="1" customWidth="1"/>
    <col min="11" max="11" width="17.83203125" hidden="1" customWidth="1"/>
    <col min="12" max="12" width="10" hidden="1" customWidth="1"/>
    <col min="13" max="17" width="0" hidden="1" customWidth="1"/>
  </cols>
  <sheetData>
    <row r="1" spans="1:11" ht="15" x14ac:dyDescent="0.25">
      <c r="A1" s="26">
        <f>Титул!D12</f>
        <v>0</v>
      </c>
    </row>
    <row r="2" spans="1:11" ht="15" x14ac:dyDescent="0.25">
      <c r="A2" s="26" t="s">
        <v>159</v>
      </c>
      <c r="B2" s="26">
        <f>Титул!F8</f>
        <v>2025</v>
      </c>
    </row>
    <row r="3" spans="1:11" ht="15" x14ac:dyDescent="0.25">
      <c r="A3" s="2" t="s">
        <v>112</v>
      </c>
      <c r="I3" s="2" t="s">
        <v>113</v>
      </c>
    </row>
    <row r="5" spans="1:11" ht="12.75" x14ac:dyDescent="0.2">
      <c r="A5" s="141" t="s">
        <v>114</v>
      </c>
      <c r="B5" s="143" t="s">
        <v>80</v>
      </c>
      <c r="C5" s="143" t="s">
        <v>115</v>
      </c>
      <c r="D5" s="138" t="s">
        <v>116</v>
      </c>
      <c r="E5" s="138"/>
      <c r="F5" s="139" t="s">
        <v>117</v>
      </c>
      <c r="G5" s="139"/>
      <c r="H5" s="139"/>
      <c r="I5" s="140"/>
    </row>
    <row r="6" spans="1:11" ht="12.75" x14ac:dyDescent="0.2">
      <c r="A6" s="142"/>
      <c r="B6" s="144"/>
      <c r="C6" s="144"/>
      <c r="D6" s="149" t="s">
        <v>118</v>
      </c>
      <c r="E6" s="149" t="s">
        <v>119</v>
      </c>
      <c r="F6" s="150" t="s">
        <v>120</v>
      </c>
      <c r="G6" s="150"/>
      <c r="H6" s="150" t="s">
        <v>121</v>
      </c>
      <c r="I6" s="151" t="s">
        <v>122</v>
      </c>
    </row>
    <row r="7" spans="1:11" ht="38.25" x14ac:dyDescent="0.2">
      <c r="A7" s="142"/>
      <c r="B7" s="144"/>
      <c r="C7" s="144"/>
      <c r="D7" s="149"/>
      <c r="E7" s="149"/>
      <c r="F7" s="73" t="s">
        <v>83</v>
      </c>
      <c r="G7" s="73" t="s">
        <v>123</v>
      </c>
      <c r="H7" s="150"/>
      <c r="I7" s="151"/>
    </row>
    <row r="8" spans="1:11" ht="12.75" x14ac:dyDescent="0.2">
      <c r="A8" s="84" t="s">
        <v>26</v>
      </c>
      <c r="B8" s="85" t="s">
        <v>27</v>
      </c>
      <c r="C8" s="85">
        <v>1</v>
      </c>
      <c r="D8" s="86">
        <v>2</v>
      </c>
      <c r="E8" s="86">
        <v>3</v>
      </c>
      <c r="F8" s="87">
        <v>4</v>
      </c>
      <c r="G8" s="87">
        <v>5</v>
      </c>
      <c r="H8" s="87">
        <v>6</v>
      </c>
      <c r="I8" s="88">
        <v>7</v>
      </c>
    </row>
    <row r="9" spans="1:11" ht="38.25" customHeight="1" x14ac:dyDescent="0.25">
      <c r="A9" s="56" t="s">
        <v>124</v>
      </c>
      <c r="B9" s="89" t="s">
        <v>100</v>
      </c>
      <c r="C9" s="90">
        <f>IF(D9+E9=F9+H9+I9,D9+E9,"перевірте сумму за графами 2-3 та 4, 6, 7")</f>
        <v>0</v>
      </c>
      <c r="D9" s="91">
        <f t="shared" ref="D9:I9" si="0">IF(AND(D10+D11+D12+D13+D14=D15+D16+D18+D20,D15+D16+D18+D20=D21+D25+D30),D21+D25+D30,"проверьте сумму 1.1-1.5, 1.6-1.9 и 1.10-1.12")</f>
        <v>0</v>
      </c>
      <c r="E9" s="91">
        <f t="shared" si="0"/>
        <v>0</v>
      </c>
      <c r="F9" s="91">
        <f t="shared" si="0"/>
        <v>0</v>
      </c>
      <c r="G9" s="91">
        <f t="shared" si="0"/>
        <v>0</v>
      </c>
      <c r="H9" s="91">
        <f t="shared" si="0"/>
        <v>0</v>
      </c>
      <c r="I9" s="92">
        <f t="shared" si="0"/>
        <v>0</v>
      </c>
      <c r="J9" s="24"/>
    </row>
    <row r="10" spans="1:11" ht="12.75" x14ac:dyDescent="0.2">
      <c r="A10" s="59" t="s">
        <v>125</v>
      </c>
      <c r="B10" s="93">
        <v>1.1000000000000001</v>
      </c>
      <c r="C10" s="90">
        <f t="shared" ref="C10:C30" si="1">IF(D10+E10=F10+H10+I10,D10+E10,"перевірте сумму за графами 2-3 та 4, 6, 7")</f>
        <v>0</v>
      </c>
      <c r="D10" s="66"/>
      <c r="E10" s="46"/>
      <c r="F10" s="40"/>
      <c r="G10" s="40"/>
      <c r="H10" s="40"/>
      <c r="I10" s="41"/>
      <c r="J10" s="20" t="s">
        <v>162</v>
      </c>
      <c r="K10" s="21"/>
    </row>
    <row r="11" spans="1:11" ht="27" customHeight="1" x14ac:dyDescent="0.2">
      <c r="A11" s="59" t="s">
        <v>126</v>
      </c>
      <c r="B11" s="93">
        <v>1.2</v>
      </c>
      <c r="C11" s="90">
        <f t="shared" si="1"/>
        <v>0</v>
      </c>
      <c r="D11" s="66"/>
      <c r="E11" s="46"/>
      <c r="F11" s="40"/>
      <c r="G11" s="40"/>
      <c r="H11" s="40"/>
      <c r="I11" s="41"/>
      <c r="J11" s="20" t="s">
        <v>163</v>
      </c>
      <c r="K11" s="22"/>
    </row>
    <row r="12" spans="1:11" ht="12.75" x14ac:dyDescent="0.2">
      <c r="A12" s="59" t="s">
        <v>127</v>
      </c>
      <c r="B12" s="93">
        <v>1.3</v>
      </c>
      <c r="C12" s="90">
        <f t="shared" si="1"/>
        <v>0</v>
      </c>
      <c r="D12" s="66"/>
      <c r="E12" s="46"/>
      <c r="F12" s="40"/>
      <c r="G12" s="40"/>
      <c r="H12" s="40"/>
      <c r="I12" s="41"/>
      <c r="J12" s="20" t="s">
        <v>164</v>
      </c>
      <c r="K12" s="22"/>
    </row>
    <row r="13" spans="1:11" ht="12.75" x14ac:dyDescent="0.2">
      <c r="A13" s="59" t="s">
        <v>128</v>
      </c>
      <c r="B13" s="93">
        <v>1.4</v>
      </c>
      <c r="C13" s="90">
        <f t="shared" si="1"/>
        <v>0</v>
      </c>
      <c r="D13" s="66"/>
      <c r="E13" s="46"/>
      <c r="F13" s="40"/>
      <c r="G13" s="40"/>
      <c r="H13" s="40"/>
      <c r="I13" s="41"/>
      <c r="J13" s="20" t="s">
        <v>165</v>
      </c>
      <c r="K13" s="22"/>
    </row>
    <row r="14" spans="1:11" ht="12.75" x14ac:dyDescent="0.2">
      <c r="A14" s="59" t="s">
        <v>129</v>
      </c>
      <c r="B14" s="93">
        <v>1.5</v>
      </c>
      <c r="C14" s="90">
        <f t="shared" si="1"/>
        <v>0</v>
      </c>
      <c r="D14" s="66"/>
      <c r="E14" s="46"/>
      <c r="F14" s="40"/>
      <c r="G14" s="40"/>
      <c r="H14" s="40"/>
      <c r="I14" s="41"/>
    </row>
    <row r="15" spans="1:11" ht="12.75" x14ac:dyDescent="0.2">
      <c r="A15" s="56" t="s">
        <v>130</v>
      </c>
      <c r="B15" s="94">
        <v>1.6</v>
      </c>
      <c r="C15" s="90">
        <f t="shared" si="1"/>
        <v>0</v>
      </c>
      <c r="D15" s="66"/>
      <c r="E15" s="66"/>
      <c r="F15" s="95"/>
      <c r="G15" s="95"/>
      <c r="H15" s="95"/>
      <c r="I15" s="69"/>
    </row>
    <row r="16" spans="1:11" ht="12.75" x14ac:dyDescent="0.2">
      <c r="A16" s="96" t="s">
        <v>155</v>
      </c>
      <c r="B16" s="94">
        <v>1.7</v>
      </c>
      <c r="C16" s="90">
        <f t="shared" si="1"/>
        <v>0</v>
      </c>
      <c r="D16" s="66"/>
      <c r="E16" s="66"/>
      <c r="F16" s="95"/>
      <c r="G16" s="95"/>
      <c r="H16" s="95"/>
      <c r="I16" s="69"/>
      <c r="J16" s="20" t="s">
        <v>162</v>
      </c>
    </row>
    <row r="17" spans="1:17" ht="25.5" x14ac:dyDescent="0.2">
      <c r="A17" s="59" t="s">
        <v>131</v>
      </c>
      <c r="B17" s="97" t="s">
        <v>146</v>
      </c>
      <c r="C17" s="90">
        <f t="shared" si="1"/>
        <v>0</v>
      </c>
      <c r="D17" s="66"/>
      <c r="E17" s="66"/>
      <c r="F17" s="95"/>
      <c r="G17" s="95"/>
      <c r="H17" s="95"/>
      <c r="I17" s="69"/>
      <c r="J17" s="20" t="s">
        <v>166</v>
      </c>
      <c r="K17" s="22"/>
    </row>
    <row r="18" spans="1:17" ht="12.75" x14ac:dyDescent="0.2">
      <c r="A18" s="56" t="s">
        <v>132</v>
      </c>
      <c r="B18" s="94">
        <v>1.8</v>
      </c>
      <c r="C18" s="90">
        <f t="shared" si="1"/>
        <v>0</v>
      </c>
      <c r="D18" s="66"/>
      <c r="E18" s="66"/>
      <c r="F18" s="95"/>
      <c r="G18" s="95"/>
      <c r="H18" s="95"/>
      <c r="I18" s="69"/>
      <c r="J18" s="20" t="s">
        <v>167</v>
      </c>
      <c r="K18" s="22"/>
      <c r="L18" s="25"/>
    </row>
    <row r="19" spans="1:17" ht="12.75" x14ac:dyDescent="0.2">
      <c r="A19" s="59" t="s">
        <v>133</v>
      </c>
      <c r="B19" s="97" t="s">
        <v>147</v>
      </c>
      <c r="C19" s="90">
        <f t="shared" si="1"/>
        <v>0</v>
      </c>
      <c r="D19" s="66"/>
      <c r="E19" s="66"/>
      <c r="F19" s="95"/>
      <c r="G19" s="95"/>
      <c r="H19" s="95"/>
      <c r="I19" s="69"/>
      <c r="J19" s="23"/>
    </row>
    <row r="20" spans="1:17" ht="12.75" x14ac:dyDescent="0.2">
      <c r="A20" s="56" t="s">
        <v>134</v>
      </c>
      <c r="B20" s="94">
        <v>1.9</v>
      </c>
      <c r="C20" s="90">
        <f t="shared" si="1"/>
        <v>0</v>
      </c>
      <c r="D20" s="66"/>
      <c r="E20" s="66"/>
      <c r="F20" s="95"/>
      <c r="G20" s="95"/>
      <c r="H20" s="95"/>
      <c r="I20" s="69"/>
    </row>
    <row r="21" spans="1:17" ht="25.5" x14ac:dyDescent="0.2">
      <c r="A21" s="56" t="s">
        <v>135</v>
      </c>
      <c r="B21" s="94" t="s">
        <v>148</v>
      </c>
      <c r="C21" s="90">
        <f t="shared" si="1"/>
        <v>0</v>
      </c>
      <c r="D21" s="66"/>
      <c r="E21" s="66"/>
      <c r="F21" s="95"/>
      <c r="G21" s="95"/>
      <c r="H21" s="95"/>
      <c r="I21" s="69"/>
      <c r="K21" s="28">
        <f t="shared" ref="K21:P21" si="2">C22+C23</f>
        <v>0</v>
      </c>
      <c r="L21" s="28">
        <f t="shared" si="2"/>
        <v>0</v>
      </c>
      <c r="M21" s="28">
        <f t="shared" si="2"/>
        <v>0</v>
      </c>
      <c r="N21" s="28">
        <f t="shared" si="2"/>
        <v>0</v>
      </c>
      <c r="O21" s="28">
        <f t="shared" si="2"/>
        <v>0</v>
      </c>
      <c r="P21" s="28">
        <f t="shared" si="2"/>
        <v>0</v>
      </c>
      <c r="Q21" s="28">
        <f>I22</f>
        <v>0</v>
      </c>
    </row>
    <row r="22" spans="1:17" ht="12.75" x14ac:dyDescent="0.2">
      <c r="A22" s="59" t="s">
        <v>136</v>
      </c>
      <c r="B22" s="97" t="s">
        <v>149</v>
      </c>
      <c r="C22" s="90">
        <f>IF(D22+E22=F22+H22+I22,D22+E22,"перевірте сумму за графами 2-3 та 4, 6, 7")</f>
        <v>0</v>
      </c>
      <c r="D22" s="66"/>
      <c r="E22" s="66"/>
      <c r="F22" s="95"/>
      <c r="G22" s="95"/>
      <c r="H22" s="95"/>
      <c r="I22" s="69"/>
    </row>
    <row r="23" spans="1:17" ht="12.75" x14ac:dyDescent="0.2">
      <c r="A23" s="59" t="s">
        <v>137</v>
      </c>
      <c r="B23" s="97" t="s">
        <v>150</v>
      </c>
      <c r="C23" s="90">
        <f>IF(D23+E23=F23+H23,D23+E23,"перевірте сумму за графами 2-3 та 4, 6, 7")</f>
        <v>0</v>
      </c>
      <c r="D23" s="66"/>
      <c r="E23" s="66"/>
      <c r="F23" s="95"/>
      <c r="G23" s="95"/>
      <c r="H23" s="95"/>
      <c r="I23" s="65" t="s">
        <v>168</v>
      </c>
    </row>
    <row r="24" spans="1:17" ht="12.75" x14ac:dyDescent="0.2">
      <c r="A24" s="59" t="s">
        <v>138</v>
      </c>
      <c r="B24" s="97" t="s">
        <v>139</v>
      </c>
      <c r="C24" s="90">
        <f>IF(D24+E24=F24+H24,D24+E24,"перевірте сумму за графами 2-3 та 4, 6, 7")</f>
        <v>0</v>
      </c>
      <c r="D24" s="66"/>
      <c r="E24" s="46"/>
      <c r="F24" s="40"/>
      <c r="G24" s="40"/>
      <c r="H24" s="40"/>
      <c r="I24" s="65" t="s">
        <v>168</v>
      </c>
    </row>
    <row r="25" spans="1:17" ht="12.75" x14ac:dyDescent="0.2">
      <c r="A25" s="56" t="s">
        <v>144</v>
      </c>
      <c r="B25" s="94">
        <v>1.1100000000000001</v>
      </c>
      <c r="C25" s="90">
        <f t="shared" si="1"/>
        <v>0</v>
      </c>
      <c r="D25" s="62">
        <f t="shared" ref="D25:I25" si="3">D26+D27+D28+D29</f>
        <v>0</v>
      </c>
      <c r="E25" s="62">
        <f t="shared" si="3"/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3">
        <f t="shared" si="3"/>
        <v>0</v>
      </c>
    </row>
    <row r="26" spans="1:17" ht="12.75" x14ac:dyDescent="0.2">
      <c r="A26" s="59" t="s">
        <v>140</v>
      </c>
      <c r="B26" s="97" t="s">
        <v>151</v>
      </c>
      <c r="C26" s="90">
        <f t="shared" si="1"/>
        <v>0</v>
      </c>
      <c r="D26" s="66"/>
      <c r="E26" s="46"/>
      <c r="F26" s="40"/>
      <c r="G26" s="40"/>
      <c r="H26" s="40"/>
      <c r="I26" s="41"/>
    </row>
    <row r="27" spans="1:17" ht="25.5" x14ac:dyDescent="0.2">
      <c r="A27" s="59" t="s">
        <v>141</v>
      </c>
      <c r="B27" s="97" t="s">
        <v>152</v>
      </c>
      <c r="C27" s="90">
        <f t="shared" si="1"/>
        <v>0</v>
      </c>
      <c r="D27" s="66"/>
      <c r="E27" s="46"/>
      <c r="F27" s="40"/>
      <c r="G27" s="40"/>
      <c r="H27" s="40"/>
      <c r="I27" s="41"/>
    </row>
    <row r="28" spans="1:17" ht="12.75" x14ac:dyDescent="0.2">
      <c r="A28" s="59" t="s">
        <v>142</v>
      </c>
      <c r="B28" s="97" t="s">
        <v>153</v>
      </c>
      <c r="C28" s="90">
        <f t="shared" si="1"/>
        <v>0</v>
      </c>
      <c r="D28" s="66"/>
      <c r="E28" s="46"/>
      <c r="F28" s="40"/>
      <c r="G28" s="40"/>
      <c r="H28" s="40"/>
      <c r="I28" s="41"/>
    </row>
    <row r="29" spans="1:17" ht="12.75" x14ac:dyDescent="0.2">
      <c r="A29" s="59" t="s">
        <v>143</v>
      </c>
      <c r="B29" s="97" t="s">
        <v>154</v>
      </c>
      <c r="C29" s="90">
        <f t="shared" si="1"/>
        <v>0</v>
      </c>
      <c r="D29" s="66"/>
      <c r="E29" s="46"/>
      <c r="F29" s="40"/>
      <c r="G29" s="40"/>
      <c r="H29" s="40"/>
      <c r="I29" s="41"/>
    </row>
    <row r="30" spans="1:17" ht="12.75" x14ac:dyDescent="0.2">
      <c r="A30" s="60" t="s">
        <v>145</v>
      </c>
      <c r="B30" s="98">
        <v>1.1200000000000001</v>
      </c>
      <c r="C30" s="99">
        <f t="shared" si="1"/>
        <v>0</v>
      </c>
      <c r="D30" s="67"/>
      <c r="E30" s="67"/>
      <c r="F30" s="100"/>
      <c r="G30" s="100"/>
      <c r="H30" s="100"/>
      <c r="I30" s="70"/>
    </row>
    <row r="31" spans="1:17" x14ac:dyDescent="0.2">
      <c r="C31" s="29"/>
      <c r="D31" s="29"/>
      <c r="E31" s="29"/>
      <c r="F31" s="29"/>
      <c r="G31" s="29"/>
      <c r="H31" s="29"/>
      <c r="I31" s="29"/>
    </row>
    <row r="32" spans="1:17" ht="12.75" x14ac:dyDescent="0.2">
      <c r="A32" s="27" t="s">
        <v>169</v>
      </c>
      <c r="B32" s="27"/>
      <c r="C32" s="30">
        <f t="shared" ref="C32:I32" si="4">C10+C11+C12+C13+C14</f>
        <v>0</v>
      </c>
      <c r="D32" s="30">
        <f t="shared" si="4"/>
        <v>0</v>
      </c>
      <c r="E32" s="30">
        <f t="shared" si="4"/>
        <v>0</v>
      </c>
      <c r="F32" s="30">
        <f t="shared" si="4"/>
        <v>0</v>
      </c>
      <c r="G32" s="30">
        <f t="shared" si="4"/>
        <v>0</v>
      </c>
      <c r="H32" s="30">
        <f t="shared" si="4"/>
        <v>0</v>
      </c>
      <c r="I32" s="30">
        <f t="shared" si="4"/>
        <v>0</v>
      </c>
    </row>
    <row r="33" spans="1:9" ht="12.75" x14ac:dyDescent="0.2">
      <c r="A33" s="27" t="s">
        <v>170</v>
      </c>
      <c r="B33" s="27"/>
      <c r="C33" s="30">
        <f t="shared" ref="C33:I33" si="5">C15+C16+C18+C20</f>
        <v>0</v>
      </c>
      <c r="D33" s="30">
        <f t="shared" si="5"/>
        <v>0</v>
      </c>
      <c r="E33" s="30">
        <f t="shared" si="5"/>
        <v>0</v>
      </c>
      <c r="F33" s="30">
        <f t="shared" si="5"/>
        <v>0</v>
      </c>
      <c r="G33" s="30">
        <f t="shared" si="5"/>
        <v>0</v>
      </c>
      <c r="H33" s="30">
        <f t="shared" si="5"/>
        <v>0</v>
      </c>
      <c r="I33" s="30">
        <f t="shared" si="5"/>
        <v>0</v>
      </c>
    </row>
    <row r="34" spans="1:9" ht="12.75" x14ac:dyDescent="0.2">
      <c r="A34" s="27" t="s">
        <v>171</v>
      </c>
      <c r="B34" s="27"/>
      <c r="C34" s="30">
        <f t="shared" ref="C34:I34" si="6">C21+C25+C30</f>
        <v>0</v>
      </c>
      <c r="D34" s="30">
        <f t="shared" si="6"/>
        <v>0</v>
      </c>
      <c r="E34" s="30">
        <f t="shared" si="6"/>
        <v>0</v>
      </c>
      <c r="F34" s="30">
        <f t="shared" si="6"/>
        <v>0</v>
      </c>
      <c r="G34" s="30">
        <f t="shared" si="6"/>
        <v>0</v>
      </c>
      <c r="H34" s="30">
        <f t="shared" si="6"/>
        <v>0</v>
      </c>
      <c r="I34" s="30">
        <f t="shared" si="6"/>
        <v>0</v>
      </c>
    </row>
    <row r="37" spans="1:9" ht="12.75" x14ac:dyDescent="0.2">
      <c r="A37" s="103" t="s">
        <v>199</v>
      </c>
      <c r="B37" s="104">
        <f ca="1">TODAY()</f>
        <v>46027</v>
      </c>
      <c r="C37" s="105"/>
      <c r="D37" s="106"/>
      <c r="E37" s="106"/>
    </row>
    <row r="38" spans="1:9" ht="12.75" x14ac:dyDescent="0.2">
      <c r="A38" s="106"/>
      <c r="B38" s="106"/>
      <c r="C38" s="106"/>
      <c r="D38" s="106"/>
      <c r="E38" s="106"/>
    </row>
    <row r="39" spans="1:9" ht="12.75" x14ac:dyDescent="0.2">
      <c r="A39" s="106"/>
      <c r="B39" s="106"/>
      <c r="C39" s="106"/>
      <c r="D39" s="106"/>
      <c r="E39" s="106"/>
    </row>
    <row r="40" spans="1:9" ht="12.75" x14ac:dyDescent="0.2">
      <c r="A40" s="107"/>
      <c r="B40" s="108" t="s">
        <v>205</v>
      </c>
      <c r="C40" s="145"/>
      <c r="D40" s="145"/>
      <c r="E40" s="145"/>
    </row>
    <row r="41" spans="1:9" ht="12.75" x14ac:dyDescent="0.2">
      <c r="A41" s="108" t="s">
        <v>200</v>
      </c>
      <c r="B41" s="106"/>
      <c r="C41" s="147" t="s">
        <v>202</v>
      </c>
      <c r="D41" s="147"/>
      <c r="E41" s="147"/>
    </row>
    <row r="42" spans="1:9" ht="12.75" x14ac:dyDescent="0.2">
      <c r="A42" s="106"/>
      <c r="B42" s="106"/>
      <c r="C42" s="146"/>
      <c r="D42" s="146"/>
      <c r="E42" s="146"/>
    </row>
    <row r="43" spans="1:9" ht="12.75" x14ac:dyDescent="0.2">
      <c r="A43" s="109"/>
      <c r="B43" s="106"/>
      <c r="C43" s="147" t="s">
        <v>202</v>
      </c>
      <c r="D43" s="147"/>
      <c r="E43" s="147"/>
    </row>
    <row r="44" spans="1:9" ht="12.75" x14ac:dyDescent="0.2">
      <c r="A44" s="108" t="s">
        <v>201</v>
      </c>
      <c r="B44" s="106"/>
      <c r="E44" s="106"/>
    </row>
    <row r="46" spans="1:9" ht="12.75" x14ac:dyDescent="0.2">
      <c r="A46" s="107" t="s">
        <v>203</v>
      </c>
      <c r="C46" s="148" t="s">
        <v>204</v>
      </c>
      <c r="D46" s="148"/>
      <c r="E46" s="148"/>
    </row>
  </sheetData>
  <mergeCells count="15">
    <mergeCell ref="A5:A7"/>
    <mergeCell ref="D5:E5"/>
    <mergeCell ref="F5:I5"/>
    <mergeCell ref="D6:D7"/>
    <mergeCell ref="F6:G6"/>
    <mergeCell ref="H6:H7"/>
    <mergeCell ref="B5:B7"/>
    <mergeCell ref="C5:C7"/>
    <mergeCell ref="E6:E7"/>
    <mergeCell ref="I6:I7"/>
    <mergeCell ref="C40:E40"/>
    <mergeCell ref="C41:E41"/>
    <mergeCell ref="C42:E42"/>
    <mergeCell ref="C43:E43"/>
    <mergeCell ref="C46:E46"/>
  </mergeCells>
  <phoneticPr fontId="14" type="noConversion"/>
  <conditionalFormatting sqref="C9:C30">
    <cfRule type="containsText" dxfId="248" priority="61" operator="containsText" text="#ЗНАЧ!">
      <formula>NOT(ISERROR(SEARCH("#ЗНАЧ!",C9)))</formula>
    </cfRule>
    <cfRule type="cellIs" dxfId="247" priority="57" operator="between">
      <formula>0</formula>
      <formula>99999</formula>
    </cfRule>
    <cfRule type="cellIs" dxfId="246" priority="58" operator="between">
      <formula>0</formula>
      <formula>999999</formula>
    </cfRule>
    <cfRule type="cellIs" dxfId="245" priority="59" operator="between">
      <formula>0</formula>
      <formula>9999999</formula>
    </cfRule>
    <cfRule type="cellIs" dxfId="244" priority="60" operator="between">
      <formula>1</formula>
      <formula>10000</formula>
    </cfRule>
  </conditionalFormatting>
  <conditionalFormatting sqref="C17">
    <cfRule type="cellIs" dxfId="243" priority="34" operator="greaterThan">
      <formula>$C$16</formula>
    </cfRule>
  </conditionalFormatting>
  <conditionalFormatting sqref="C19">
    <cfRule type="cellIs" dxfId="242" priority="27" operator="greaterThan">
      <formula>$C$18</formula>
    </cfRule>
  </conditionalFormatting>
  <conditionalFormatting sqref="C21">
    <cfRule type="cellIs" dxfId="241" priority="20" operator="greaterThan">
      <formula>$K$21</formula>
    </cfRule>
    <cfRule type="cellIs" dxfId="240" priority="19" operator="lessThan">
      <formula>$K$21</formula>
    </cfRule>
  </conditionalFormatting>
  <conditionalFormatting sqref="C24">
    <cfRule type="cellIs" dxfId="239" priority="6" operator="greaterThan">
      <formula>$C$23</formula>
    </cfRule>
  </conditionalFormatting>
  <conditionalFormatting sqref="D9">
    <cfRule type="cellIs" dxfId="238" priority="78" operator="between">
      <formula>1</formula>
      <formula>10000</formula>
    </cfRule>
    <cfRule type="cellIs" dxfId="237" priority="77" operator="between">
      <formula>0</formula>
      <formula>9999999</formula>
    </cfRule>
    <cfRule type="containsText" dxfId="236" priority="79" operator="containsText" text="#ЗНАЧ!">
      <formula>NOT(ISERROR(SEARCH("#ЗНАЧ!",D9)))</formula>
    </cfRule>
    <cfRule type="cellIs" dxfId="235" priority="76" operator="between">
      <formula>0</formula>
      <formula>999999</formula>
    </cfRule>
    <cfRule type="cellIs" dxfId="234" priority="75" operator="between">
      <formula>0</formula>
      <formula>99999</formula>
    </cfRule>
  </conditionalFormatting>
  <conditionalFormatting sqref="D17">
    <cfRule type="cellIs" dxfId="233" priority="33" operator="greaterThan">
      <formula>$D$16</formula>
    </cfRule>
  </conditionalFormatting>
  <conditionalFormatting sqref="D19">
    <cfRule type="cellIs" dxfId="232" priority="26" operator="greaterThan">
      <formula>$D$18</formula>
    </cfRule>
  </conditionalFormatting>
  <conditionalFormatting sqref="D21">
    <cfRule type="cellIs" dxfId="231" priority="18" operator="greaterThan">
      <formula>$L$21</formula>
    </cfRule>
    <cfRule type="cellIs" dxfId="230" priority="17" operator="lessThan">
      <formula>$L$21</formula>
    </cfRule>
  </conditionalFormatting>
  <conditionalFormatting sqref="D24">
    <cfRule type="cellIs" dxfId="229" priority="5" operator="greaterThan">
      <formula>$D$23</formula>
    </cfRule>
  </conditionalFormatting>
  <conditionalFormatting sqref="D9:J9">
    <cfRule type="containsText" dxfId="228" priority="56" operator="containsText" text="проверьте сумму 1.1-1.5, 1.6-1.9 и 1.10-1.12">
      <formula>NOT(ISERROR(SEARCH("проверьте сумму 1.1-1.5, 1.6-1.9 и 1.10-1.12",D9)))</formula>
    </cfRule>
  </conditionalFormatting>
  <conditionalFormatting sqref="E17">
    <cfRule type="cellIs" dxfId="227" priority="32" operator="greaterThan">
      <formula>$E$16</formula>
    </cfRule>
  </conditionalFormatting>
  <conditionalFormatting sqref="E19">
    <cfRule type="cellIs" dxfId="226" priority="25" operator="greaterThan">
      <formula>$E$18</formula>
    </cfRule>
  </conditionalFormatting>
  <conditionalFormatting sqref="E21">
    <cfRule type="cellIs" dxfId="225" priority="16" operator="greaterThan">
      <formula>$M$21</formula>
    </cfRule>
    <cfRule type="cellIs" dxfId="224" priority="15" operator="lessThan">
      <formula>$M$21</formula>
    </cfRule>
  </conditionalFormatting>
  <conditionalFormatting sqref="E24">
    <cfRule type="cellIs" dxfId="223" priority="4" operator="greaterThan">
      <formula>$E$23</formula>
    </cfRule>
  </conditionalFormatting>
  <conditionalFormatting sqref="F17">
    <cfRule type="cellIs" dxfId="222" priority="31" operator="greaterThan">
      <formula>$F$16</formula>
    </cfRule>
  </conditionalFormatting>
  <conditionalFormatting sqref="F19">
    <cfRule type="cellIs" dxfId="221" priority="24" operator="greaterThan">
      <formula>$F$18</formula>
    </cfRule>
  </conditionalFormatting>
  <conditionalFormatting sqref="F21">
    <cfRule type="cellIs" dxfId="220" priority="14" operator="greaterThan">
      <formula>$N$21</formula>
    </cfRule>
    <cfRule type="cellIs" dxfId="219" priority="13" operator="lessThan">
      <formula>$N$21</formula>
    </cfRule>
  </conditionalFormatting>
  <conditionalFormatting sqref="F24">
    <cfRule type="cellIs" dxfId="218" priority="3" operator="greaterThan">
      <formula>$F$23</formula>
    </cfRule>
  </conditionalFormatting>
  <conditionalFormatting sqref="G9">
    <cfRule type="cellIs" dxfId="217" priority="55" operator="greaterThan">
      <formula>$F$9</formula>
    </cfRule>
  </conditionalFormatting>
  <conditionalFormatting sqref="G10">
    <cfRule type="cellIs" dxfId="216" priority="54" operator="greaterThan">
      <formula>$F$10</formula>
    </cfRule>
  </conditionalFormatting>
  <conditionalFormatting sqref="G11">
    <cfRule type="cellIs" dxfId="215" priority="53" operator="greaterThan">
      <formula>$F$11</formula>
    </cfRule>
  </conditionalFormatting>
  <conditionalFormatting sqref="G12">
    <cfRule type="cellIs" dxfId="214" priority="52" operator="greaterThan">
      <formula>$F$12</formula>
    </cfRule>
  </conditionalFormatting>
  <conditionalFormatting sqref="G13">
    <cfRule type="cellIs" dxfId="213" priority="51" operator="greaterThan">
      <formula>$F$13</formula>
    </cfRule>
  </conditionalFormatting>
  <conditionalFormatting sqref="G14">
    <cfRule type="cellIs" dxfId="212" priority="50" operator="greaterThan">
      <formula>$F$14</formula>
    </cfRule>
  </conditionalFormatting>
  <conditionalFormatting sqref="G15">
    <cfRule type="cellIs" dxfId="211" priority="49" operator="greaterThan">
      <formula>$F$15</formula>
    </cfRule>
  </conditionalFormatting>
  <conditionalFormatting sqref="G16">
    <cfRule type="cellIs" dxfId="210" priority="48" operator="greaterThan">
      <formula>$F$16</formula>
    </cfRule>
  </conditionalFormatting>
  <conditionalFormatting sqref="G17">
    <cfRule type="cellIs" dxfId="209" priority="47" operator="greaterThan">
      <formula>$F$17</formula>
    </cfRule>
    <cfRule type="cellIs" dxfId="208" priority="30" operator="greaterThan">
      <formula>$G$16</formula>
    </cfRule>
  </conditionalFormatting>
  <conditionalFormatting sqref="G18">
    <cfRule type="cellIs" dxfId="207" priority="46" operator="greaterThan">
      <formula>$F$18</formula>
    </cfRule>
  </conditionalFormatting>
  <conditionalFormatting sqref="G19">
    <cfRule type="cellIs" dxfId="206" priority="45" operator="greaterThan">
      <formula>$F$19</formula>
    </cfRule>
    <cfRule type="cellIs" dxfId="205" priority="23" operator="greaterThan">
      <formula>$G$18</formula>
    </cfRule>
  </conditionalFormatting>
  <conditionalFormatting sqref="G20">
    <cfRule type="cellIs" dxfId="204" priority="44" operator="greaterThan">
      <formula>$F$20</formula>
    </cfRule>
  </conditionalFormatting>
  <conditionalFormatting sqref="G21">
    <cfRule type="cellIs" dxfId="203" priority="7" operator="lessThan">
      <formula>$O$21</formula>
    </cfRule>
    <cfRule type="cellIs" dxfId="202" priority="8" operator="greaterThan">
      <formula>$O$21</formula>
    </cfRule>
  </conditionalFormatting>
  <conditionalFormatting sqref="G22">
    <cfRule type="cellIs" dxfId="201" priority="43" operator="greaterThan">
      <formula>$F$22</formula>
    </cfRule>
  </conditionalFormatting>
  <conditionalFormatting sqref="G23">
    <cfRule type="cellIs" dxfId="200" priority="42" operator="greaterThan">
      <formula>$F$23</formula>
    </cfRule>
  </conditionalFormatting>
  <conditionalFormatting sqref="G24">
    <cfRule type="cellIs" dxfId="199" priority="2" operator="greaterThan">
      <formula>$G$23</formula>
    </cfRule>
    <cfRule type="cellIs" dxfId="198" priority="41" operator="greaterThan">
      <formula>$F$24</formula>
    </cfRule>
  </conditionalFormatting>
  <conditionalFormatting sqref="G25">
    <cfRule type="cellIs" dxfId="197" priority="40" operator="greaterThan">
      <formula>$F$25</formula>
    </cfRule>
  </conditionalFormatting>
  <conditionalFormatting sqref="G26">
    <cfRule type="cellIs" dxfId="196" priority="39" operator="greaterThan">
      <formula>$F$26</formula>
    </cfRule>
  </conditionalFormatting>
  <conditionalFormatting sqref="G27">
    <cfRule type="cellIs" dxfId="195" priority="38" operator="greaterThan">
      <formula>$F$27</formula>
    </cfRule>
  </conditionalFormatting>
  <conditionalFormatting sqref="G28">
    <cfRule type="cellIs" dxfId="194" priority="37" operator="greaterThan">
      <formula>$F$28</formula>
    </cfRule>
  </conditionalFormatting>
  <conditionalFormatting sqref="G29">
    <cfRule type="cellIs" dxfId="193" priority="36" operator="greaterThan">
      <formula>$F$29</formula>
    </cfRule>
  </conditionalFormatting>
  <conditionalFormatting sqref="G30">
    <cfRule type="cellIs" dxfId="192" priority="35" operator="greaterThan">
      <formula>$F$30</formula>
    </cfRule>
  </conditionalFormatting>
  <conditionalFormatting sqref="H17">
    <cfRule type="cellIs" dxfId="191" priority="29" operator="greaterThan">
      <formula>$H$16</formula>
    </cfRule>
  </conditionalFormatting>
  <conditionalFormatting sqref="H19">
    <cfRule type="cellIs" dxfId="190" priority="22" operator="greaterThan">
      <formula>$H$18</formula>
    </cfRule>
  </conditionalFormatting>
  <conditionalFormatting sqref="H21">
    <cfRule type="cellIs" dxfId="189" priority="12" operator="greaterThan">
      <formula>$P$21</formula>
    </cfRule>
    <cfRule type="cellIs" dxfId="188" priority="11" operator="lessThan">
      <formula>$P$21</formula>
    </cfRule>
  </conditionalFormatting>
  <conditionalFormatting sqref="H24">
    <cfRule type="cellIs" dxfId="187" priority="1" operator="greaterThan">
      <formula>$H$23</formula>
    </cfRule>
  </conditionalFormatting>
  <conditionalFormatting sqref="I17">
    <cfRule type="cellIs" dxfId="186" priority="28" operator="greaterThan">
      <formula>$I$16</formula>
    </cfRule>
  </conditionalFormatting>
  <conditionalFormatting sqref="I19">
    <cfRule type="cellIs" dxfId="185" priority="21" operator="greaterThan">
      <formula>$I$18</formula>
    </cfRule>
  </conditionalFormatting>
  <conditionalFormatting sqref="I21">
    <cfRule type="cellIs" dxfId="184" priority="10" operator="greaterThan">
      <formula>$Q$21</formula>
    </cfRule>
    <cfRule type="cellIs" dxfId="183" priority="9" operator="lessThan">
      <formula>$Q$21</formula>
    </cfRule>
  </conditionalFormatting>
  <conditionalFormatting sqref="K11:K13">
    <cfRule type="duplicateValues" dxfId="182" priority="71"/>
    <cfRule type="duplicateValues" dxfId="181" priority="72"/>
    <cfRule type="duplicateValues" dxfId="180" priority="73"/>
  </conditionalFormatting>
  <conditionalFormatting sqref="K17:K18">
    <cfRule type="duplicateValues" dxfId="179" priority="64"/>
    <cfRule type="duplicateValues" dxfId="178" priority="65"/>
    <cfRule type="duplicateValues" dxfId="177" priority="66"/>
    <cfRule type="duplicateValues" dxfId="176" priority="67"/>
    <cfRule type="duplicateValues" dxfId="175" priority="68"/>
    <cfRule type="duplicateValues" dxfId="174" priority="70"/>
    <cfRule type="duplicateValues" dxfId="173" priority="69"/>
  </conditionalFormatting>
  <conditionalFormatting sqref="L11:L13">
    <cfRule type="duplicateValues" dxfId="172" priority="63"/>
  </conditionalFormatting>
  <conditionalFormatting sqref="L17:L18">
    <cfRule type="duplicateValues" dxfId="171" priority="62"/>
  </conditionalFormatting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theme="9" tint="0.59999389629810485"/>
    <pageSetUpPr fitToPage="1"/>
  </sheetPr>
  <dimension ref="A1:K52"/>
  <sheetViews>
    <sheetView view="pageBreakPreview" zoomScale="60" zoomScaleNormal="70" workbookViewId="0">
      <selection activeCell="I29" sqref="I29"/>
    </sheetView>
  </sheetViews>
  <sheetFormatPr defaultRowHeight="11.25" x14ac:dyDescent="0.2"/>
  <cols>
    <col min="1" max="1" width="4.5" customWidth="1"/>
    <col min="2" max="2" width="91.6640625" customWidth="1"/>
    <col min="3" max="3" width="20.5" customWidth="1"/>
    <col min="4" max="4" width="18.83203125" customWidth="1"/>
    <col min="5" max="5" width="23.33203125" customWidth="1"/>
    <col min="6" max="6" width="18.83203125" customWidth="1"/>
    <col min="7" max="7" width="23.1640625" customWidth="1"/>
  </cols>
  <sheetData>
    <row r="1" spans="2:7" ht="15" x14ac:dyDescent="0.25">
      <c r="B1" s="26">
        <f>Титул!D12</f>
        <v>0</v>
      </c>
    </row>
    <row r="2" spans="2:7" ht="15" x14ac:dyDescent="0.25">
      <c r="B2" s="26" t="s">
        <v>160</v>
      </c>
      <c r="C2" s="26">
        <f>Титул!F8</f>
        <v>2025</v>
      </c>
    </row>
    <row r="3" spans="2:7" ht="15" x14ac:dyDescent="0.25">
      <c r="B3" s="2" t="s">
        <v>17</v>
      </c>
      <c r="G3" s="2" t="s">
        <v>18</v>
      </c>
    </row>
    <row r="5" spans="2:7" ht="15" x14ac:dyDescent="0.25">
      <c r="B5" s="2" t="s">
        <v>19</v>
      </c>
    </row>
    <row r="7" spans="2:7" ht="40.5" customHeight="1" x14ac:dyDescent="0.2">
      <c r="B7" s="134" t="s">
        <v>20</v>
      </c>
      <c r="C7" s="136" t="s">
        <v>21</v>
      </c>
      <c r="D7" s="138" t="s">
        <v>22</v>
      </c>
      <c r="E7" s="138"/>
      <c r="F7" s="139" t="s">
        <v>23</v>
      </c>
      <c r="G7" s="140"/>
    </row>
    <row r="8" spans="2:7" ht="32.25" customHeight="1" x14ac:dyDescent="0.2">
      <c r="B8" s="135"/>
      <c r="C8" s="137"/>
      <c r="D8" s="71" t="s">
        <v>24</v>
      </c>
      <c r="E8" s="71" t="s">
        <v>25</v>
      </c>
      <c r="F8" s="73" t="s">
        <v>24</v>
      </c>
      <c r="G8" s="74" t="s">
        <v>25</v>
      </c>
    </row>
    <row r="9" spans="2:7" ht="12.75" x14ac:dyDescent="0.2">
      <c r="B9" s="31" t="s">
        <v>26</v>
      </c>
      <c r="C9" s="32" t="s">
        <v>27</v>
      </c>
      <c r="D9" s="72">
        <v>1</v>
      </c>
      <c r="E9" s="72">
        <v>2</v>
      </c>
      <c r="F9" s="75">
        <v>3</v>
      </c>
      <c r="G9" s="76">
        <v>4</v>
      </c>
    </row>
    <row r="10" spans="2:7" ht="12.75" x14ac:dyDescent="0.2">
      <c r="B10" s="33" t="s">
        <v>28</v>
      </c>
      <c r="C10" s="34" t="s">
        <v>161</v>
      </c>
      <c r="D10" s="51">
        <f>D52+D11</f>
        <v>0</v>
      </c>
      <c r="E10" s="51">
        <f>E52+E11</f>
        <v>0</v>
      </c>
      <c r="F10" s="51">
        <f>F52+F11</f>
        <v>0</v>
      </c>
      <c r="G10" s="52">
        <f>G52+G11</f>
        <v>0</v>
      </c>
    </row>
    <row r="11" spans="2:7" ht="12.75" x14ac:dyDescent="0.2">
      <c r="B11" s="35" t="s">
        <v>29</v>
      </c>
      <c r="C11" s="36">
        <v>100</v>
      </c>
      <c r="D11" s="51">
        <f>D12+D15+D17+D18+D19+D22+D23+D25+D34+D36+D37+D46+D47+D50+D51+D30+D35</f>
        <v>0</v>
      </c>
      <c r="E11" s="51">
        <f>E12+E15+E17+E18+E19+E22+E23+E25+E36+E37+E46+E47+E50+E51+E30</f>
        <v>0</v>
      </c>
      <c r="F11" s="51">
        <f>F12+F15+F17+F18+F19+F22+F23+F25+F29+F34+F35+F36+F37+F46+F47+F50+F51</f>
        <v>0</v>
      </c>
      <c r="G11" s="52">
        <f>G12+G15+G17+G18+G19+G22+G23+G29+G36+G37+G46+G47+G50+G51</f>
        <v>0</v>
      </c>
    </row>
    <row r="12" spans="2:7" ht="12.75" x14ac:dyDescent="0.2">
      <c r="B12" s="37" t="s">
        <v>30</v>
      </c>
      <c r="C12" s="36">
        <v>101</v>
      </c>
      <c r="D12" s="51">
        <f>D13+D14</f>
        <v>0</v>
      </c>
      <c r="E12" s="51">
        <f>E13+E14</f>
        <v>0</v>
      </c>
      <c r="F12" s="51">
        <f>F13+F14</f>
        <v>0</v>
      </c>
      <c r="G12" s="52">
        <f>G13+G14</f>
        <v>0</v>
      </c>
    </row>
    <row r="13" spans="2:7" ht="12.75" x14ac:dyDescent="0.2">
      <c r="B13" s="38" t="s">
        <v>31</v>
      </c>
      <c r="C13" s="36">
        <v>101.1</v>
      </c>
      <c r="D13" s="77"/>
      <c r="E13" s="77"/>
      <c r="F13" s="78"/>
      <c r="G13" s="79"/>
    </row>
    <row r="14" spans="2:7" ht="12.75" x14ac:dyDescent="0.2">
      <c r="B14" s="38" t="s">
        <v>32</v>
      </c>
      <c r="C14" s="36">
        <v>101.2</v>
      </c>
      <c r="D14" s="77"/>
      <c r="E14" s="77"/>
      <c r="F14" s="78"/>
      <c r="G14" s="79"/>
    </row>
    <row r="15" spans="2:7" ht="12.75" x14ac:dyDescent="0.2">
      <c r="B15" s="37" t="s">
        <v>33</v>
      </c>
      <c r="C15" s="36">
        <v>102</v>
      </c>
      <c r="D15" s="77"/>
      <c r="E15" s="77"/>
      <c r="F15" s="78"/>
      <c r="G15" s="79"/>
    </row>
    <row r="16" spans="2:7" ht="12.75" x14ac:dyDescent="0.2">
      <c r="B16" s="38" t="s">
        <v>34</v>
      </c>
      <c r="C16" s="36">
        <v>102.1</v>
      </c>
      <c r="D16" s="77"/>
      <c r="E16" s="45"/>
      <c r="F16" s="80"/>
      <c r="G16" s="48"/>
    </row>
    <row r="17" spans="1:11" ht="12.75" x14ac:dyDescent="0.2">
      <c r="B17" s="37" t="s">
        <v>35</v>
      </c>
      <c r="C17" s="36">
        <v>103</v>
      </c>
      <c r="D17" s="77"/>
      <c r="E17" s="45"/>
      <c r="F17" s="80"/>
      <c r="G17" s="48"/>
    </row>
    <row r="18" spans="1:11" ht="12.75" x14ac:dyDescent="0.2">
      <c r="B18" s="37" t="s">
        <v>36</v>
      </c>
      <c r="C18" s="36">
        <v>104</v>
      </c>
      <c r="D18" s="77"/>
      <c r="E18" s="45"/>
      <c r="F18" s="80"/>
      <c r="G18" s="48"/>
    </row>
    <row r="19" spans="1:11" ht="12.75" x14ac:dyDescent="0.2">
      <c r="B19" s="37" t="s">
        <v>37</v>
      </c>
      <c r="C19" s="36">
        <v>105</v>
      </c>
      <c r="D19" s="53">
        <f>D20+D21</f>
        <v>0</v>
      </c>
      <c r="E19" s="53">
        <f>E20+E21</f>
        <v>0</v>
      </c>
      <c r="F19" s="53">
        <f>F20+F21</f>
        <v>0</v>
      </c>
      <c r="G19" s="54">
        <f>G20+G21</f>
        <v>0</v>
      </c>
    </row>
    <row r="20" spans="1:11" ht="25.5" x14ac:dyDescent="0.2">
      <c r="B20" s="38" t="s">
        <v>38</v>
      </c>
      <c r="C20" s="36">
        <v>105.1</v>
      </c>
      <c r="D20" s="77"/>
      <c r="E20" s="45"/>
      <c r="F20" s="80"/>
      <c r="G20" s="48"/>
    </row>
    <row r="21" spans="1:11" ht="12.75" x14ac:dyDescent="0.2">
      <c r="B21" s="38" t="s">
        <v>39</v>
      </c>
      <c r="C21" s="36">
        <v>105.2</v>
      </c>
      <c r="D21" s="77"/>
      <c r="E21" s="45"/>
      <c r="F21" s="80"/>
      <c r="G21" s="48"/>
    </row>
    <row r="22" spans="1:11" ht="12.75" x14ac:dyDescent="0.2">
      <c r="B22" s="37" t="s">
        <v>40</v>
      </c>
      <c r="C22" s="36">
        <v>106</v>
      </c>
      <c r="D22" s="77"/>
      <c r="E22" s="45"/>
      <c r="F22" s="80"/>
      <c r="G22" s="48"/>
    </row>
    <row r="23" spans="1:11" ht="25.5" x14ac:dyDescent="0.2">
      <c r="B23" s="37" t="s">
        <v>41</v>
      </c>
      <c r="C23" s="36">
        <v>107</v>
      </c>
      <c r="D23" s="77"/>
      <c r="E23" s="45"/>
      <c r="F23" s="80"/>
      <c r="G23" s="48"/>
    </row>
    <row r="24" spans="1:11" ht="12.75" customHeight="1" x14ac:dyDescent="0.2">
      <c r="A24" s="17"/>
      <c r="B24" s="38" t="s">
        <v>42</v>
      </c>
      <c r="C24" s="36">
        <v>107.1</v>
      </c>
      <c r="D24" s="77"/>
      <c r="E24" s="45"/>
      <c r="F24" s="80"/>
      <c r="G24" s="48"/>
    </row>
    <row r="25" spans="1:11" ht="12.75" x14ac:dyDescent="0.2">
      <c r="B25" s="37" t="s">
        <v>43</v>
      </c>
      <c r="C25" s="36">
        <v>108</v>
      </c>
      <c r="D25" s="53">
        <f>D26+D27+D28</f>
        <v>0</v>
      </c>
      <c r="E25" s="53">
        <f>E26+E27+E28</f>
        <v>0</v>
      </c>
      <c r="F25" s="53">
        <f>F26+F27+F28</f>
        <v>0</v>
      </c>
      <c r="G25" s="54">
        <v>0</v>
      </c>
    </row>
    <row r="26" spans="1:11" ht="12.75" x14ac:dyDescent="0.2">
      <c r="B26" s="38" t="s">
        <v>44</v>
      </c>
      <c r="C26" s="36">
        <v>108.1</v>
      </c>
      <c r="D26" s="77"/>
      <c r="E26" s="45"/>
      <c r="F26" s="80"/>
      <c r="G26" s="54" t="s">
        <v>168</v>
      </c>
    </row>
    <row r="27" spans="1:11" ht="12.75" x14ac:dyDescent="0.2">
      <c r="B27" s="38" t="s">
        <v>45</v>
      </c>
      <c r="C27" s="36">
        <v>108.2</v>
      </c>
      <c r="D27" s="77"/>
      <c r="E27" s="45"/>
      <c r="F27" s="80"/>
      <c r="G27" s="54" t="s">
        <v>168</v>
      </c>
    </row>
    <row r="28" spans="1:11" ht="12.75" customHeight="1" x14ac:dyDescent="0.2">
      <c r="B28" s="38" t="s">
        <v>46</v>
      </c>
      <c r="C28" s="36">
        <v>108.3</v>
      </c>
      <c r="D28" s="45"/>
      <c r="E28" s="45"/>
      <c r="F28" s="80"/>
      <c r="G28" s="54" t="s">
        <v>168</v>
      </c>
    </row>
    <row r="29" spans="1:11" ht="12.75" x14ac:dyDescent="0.2">
      <c r="B29" s="37" t="s">
        <v>47</v>
      </c>
      <c r="C29" s="36">
        <v>109</v>
      </c>
      <c r="D29" s="53" t="s">
        <v>168</v>
      </c>
      <c r="E29" s="53" t="s">
        <v>168</v>
      </c>
      <c r="F29" s="53">
        <f>F30+F33</f>
        <v>0</v>
      </c>
      <c r="G29" s="54">
        <f>G30+G33</f>
        <v>0</v>
      </c>
    </row>
    <row r="30" spans="1:11" ht="12.75" x14ac:dyDescent="0.2">
      <c r="B30" s="38" t="s">
        <v>48</v>
      </c>
      <c r="C30" s="36">
        <v>109.1</v>
      </c>
      <c r="D30" s="77"/>
      <c r="E30" s="45"/>
      <c r="F30" s="80"/>
      <c r="G30" s="48"/>
      <c r="H30" s="28">
        <f>D31+D32</f>
        <v>0</v>
      </c>
      <c r="I30" s="28">
        <f>E31+E32</f>
        <v>0</v>
      </c>
      <c r="J30" s="28">
        <f>F31+F32</f>
        <v>0</v>
      </c>
      <c r="K30" s="28">
        <f>G31+G32</f>
        <v>0</v>
      </c>
    </row>
    <row r="31" spans="1:11" ht="12.75" x14ac:dyDescent="0.2">
      <c r="B31" s="38" t="s">
        <v>49</v>
      </c>
      <c r="C31" s="36" t="s">
        <v>50</v>
      </c>
      <c r="D31" s="77"/>
      <c r="E31" s="45"/>
      <c r="F31" s="80"/>
      <c r="G31" s="48"/>
    </row>
    <row r="32" spans="1:11" ht="12.75" x14ac:dyDescent="0.2">
      <c r="B32" s="38" t="s">
        <v>51</v>
      </c>
      <c r="C32" s="36" t="s">
        <v>52</v>
      </c>
      <c r="D32" s="77"/>
      <c r="E32" s="45"/>
      <c r="F32" s="80"/>
      <c r="G32" s="48"/>
    </row>
    <row r="33" spans="2:7" ht="12.75" customHeight="1" x14ac:dyDescent="0.2">
      <c r="B33" s="38" t="s">
        <v>53</v>
      </c>
      <c r="C33" s="36">
        <v>109.2</v>
      </c>
      <c r="D33" s="77"/>
      <c r="E33" s="45"/>
      <c r="F33" s="80"/>
      <c r="G33" s="48"/>
    </row>
    <row r="34" spans="2:7" ht="12.75" customHeight="1" x14ac:dyDescent="0.2">
      <c r="B34" s="37" t="s">
        <v>54</v>
      </c>
      <c r="C34" s="36">
        <v>110</v>
      </c>
      <c r="D34" s="77"/>
      <c r="E34" s="53" t="s">
        <v>168</v>
      </c>
      <c r="F34" s="80"/>
      <c r="G34" s="54" t="s">
        <v>168</v>
      </c>
    </row>
    <row r="35" spans="2:7" ht="25.5" x14ac:dyDescent="0.2">
      <c r="B35" s="37" t="s">
        <v>55</v>
      </c>
      <c r="C35" s="36">
        <v>111</v>
      </c>
      <c r="D35" s="77"/>
      <c r="E35" s="53" t="s">
        <v>168</v>
      </c>
      <c r="F35" s="80"/>
      <c r="G35" s="54" t="s">
        <v>168</v>
      </c>
    </row>
    <row r="36" spans="2:7" ht="12.75" x14ac:dyDescent="0.2">
      <c r="B36" s="37" t="s">
        <v>56</v>
      </c>
      <c r="C36" s="36">
        <v>112</v>
      </c>
      <c r="D36" s="45"/>
      <c r="E36" s="45"/>
      <c r="F36" s="80"/>
      <c r="G36" s="48"/>
    </row>
    <row r="37" spans="2:7" ht="38.25" x14ac:dyDescent="0.2">
      <c r="B37" s="37" t="s">
        <v>57</v>
      </c>
      <c r="C37" s="36">
        <v>113</v>
      </c>
      <c r="D37" s="53">
        <f>D38+D42</f>
        <v>0</v>
      </c>
      <c r="E37" s="53">
        <f>E38+E42</f>
        <v>0</v>
      </c>
      <c r="F37" s="53">
        <f>F38+F42</f>
        <v>0</v>
      </c>
      <c r="G37" s="54">
        <f>G38+G42</f>
        <v>0</v>
      </c>
    </row>
    <row r="38" spans="2:7" ht="12.75" x14ac:dyDescent="0.2">
      <c r="B38" s="38" t="s">
        <v>58</v>
      </c>
      <c r="C38" s="36">
        <v>113.1</v>
      </c>
      <c r="D38" s="53">
        <f>D39+D40+D41</f>
        <v>0</v>
      </c>
      <c r="E38" s="53">
        <f>E39+E40+E41</f>
        <v>0</v>
      </c>
      <c r="F38" s="53">
        <f>F39+F40+F41</f>
        <v>0</v>
      </c>
      <c r="G38" s="54">
        <f>G39+G40+G41</f>
        <v>0</v>
      </c>
    </row>
    <row r="39" spans="2:7" ht="12.75" x14ac:dyDescent="0.2">
      <c r="B39" s="38" t="s">
        <v>59</v>
      </c>
      <c r="C39" s="36" t="s">
        <v>60</v>
      </c>
      <c r="D39" s="45"/>
      <c r="E39" s="45"/>
      <c r="F39" s="80"/>
      <c r="G39" s="48"/>
    </row>
    <row r="40" spans="2:7" ht="12.75" x14ac:dyDescent="0.2">
      <c r="B40" s="38" t="s">
        <v>61</v>
      </c>
      <c r="C40" s="36" t="s">
        <v>62</v>
      </c>
      <c r="D40" s="45"/>
      <c r="E40" s="45"/>
      <c r="F40" s="80"/>
      <c r="G40" s="48"/>
    </row>
    <row r="41" spans="2:7" ht="12.75" x14ac:dyDescent="0.2">
      <c r="B41" s="38" t="s">
        <v>63</v>
      </c>
      <c r="C41" s="36" t="s">
        <v>64</v>
      </c>
      <c r="D41" s="45"/>
      <c r="E41" s="45"/>
      <c r="F41" s="80"/>
      <c r="G41" s="48"/>
    </row>
    <row r="42" spans="2:7" ht="12.75" x14ac:dyDescent="0.2">
      <c r="B42" s="38" t="s">
        <v>65</v>
      </c>
      <c r="C42" s="36">
        <v>113.2</v>
      </c>
      <c r="D42" s="53">
        <f>D43+D44+D45</f>
        <v>0</v>
      </c>
      <c r="E42" s="53">
        <f>E43+E44+E45</f>
        <v>0</v>
      </c>
      <c r="F42" s="53">
        <f>F43+F44+F45</f>
        <v>0</v>
      </c>
      <c r="G42" s="54">
        <f>G43+G44+G45</f>
        <v>0</v>
      </c>
    </row>
    <row r="43" spans="2:7" ht="12.75" x14ac:dyDescent="0.2">
      <c r="B43" s="38" t="s">
        <v>59</v>
      </c>
      <c r="C43" s="36" t="s">
        <v>66</v>
      </c>
      <c r="D43" s="45"/>
      <c r="E43" s="45"/>
      <c r="F43" s="80"/>
      <c r="G43" s="48"/>
    </row>
    <row r="44" spans="2:7" ht="12.75" x14ac:dyDescent="0.2">
      <c r="B44" s="38" t="s">
        <v>61</v>
      </c>
      <c r="C44" s="36" t="s">
        <v>67</v>
      </c>
      <c r="D44" s="45"/>
      <c r="E44" s="45"/>
      <c r="F44" s="80"/>
      <c r="G44" s="48"/>
    </row>
    <row r="45" spans="2:7" ht="12.75" x14ac:dyDescent="0.2">
      <c r="B45" s="38" t="s">
        <v>63</v>
      </c>
      <c r="C45" s="36" t="s">
        <v>68</v>
      </c>
      <c r="D45" s="45"/>
      <c r="E45" s="45"/>
      <c r="F45" s="80"/>
      <c r="G45" s="48"/>
    </row>
    <row r="46" spans="2:7" ht="12.75" x14ac:dyDescent="0.2">
      <c r="B46" s="37" t="s">
        <v>69</v>
      </c>
      <c r="C46" s="36">
        <v>114</v>
      </c>
      <c r="D46" s="45"/>
      <c r="E46" s="45"/>
      <c r="F46" s="80"/>
      <c r="G46" s="48"/>
    </row>
    <row r="47" spans="2:7" ht="25.5" x14ac:dyDescent="0.2">
      <c r="B47" s="37" t="s">
        <v>70</v>
      </c>
      <c r="C47" s="36">
        <v>115</v>
      </c>
      <c r="D47" s="53">
        <f>D48+D49</f>
        <v>0</v>
      </c>
      <c r="E47" s="53">
        <f>E48+E49</f>
        <v>0</v>
      </c>
      <c r="F47" s="53">
        <f>F48+F49</f>
        <v>0</v>
      </c>
      <c r="G47" s="54">
        <f>G48+G49</f>
        <v>0</v>
      </c>
    </row>
    <row r="48" spans="2:7" ht="25.5" x14ac:dyDescent="0.2">
      <c r="B48" s="38" t="s">
        <v>71</v>
      </c>
      <c r="C48" s="36">
        <v>115.1</v>
      </c>
      <c r="D48" s="45"/>
      <c r="E48" s="45"/>
      <c r="F48" s="80"/>
      <c r="G48" s="48"/>
    </row>
    <row r="49" spans="2:7" ht="25.5" x14ac:dyDescent="0.2">
      <c r="B49" s="38" t="s">
        <v>72</v>
      </c>
      <c r="C49" s="36">
        <v>115.2</v>
      </c>
      <c r="D49" s="45"/>
      <c r="E49" s="45"/>
      <c r="F49" s="80"/>
      <c r="G49" s="48"/>
    </row>
    <row r="50" spans="2:7" ht="12.75" x14ac:dyDescent="0.2">
      <c r="B50" s="37" t="s">
        <v>73</v>
      </c>
      <c r="C50" s="36">
        <v>116</v>
      </c>
      <c r="D50" s="45"/>
      <c r="E50" s="45"/>
      <c r="F50" s="80"/>
      <c r="G50" s="48"/>
    </row>
    <row r="51" spans="2:7" ht="12.75" x14ac:dyDescent="0.2">
      <c r="B51" s="37" t="s">
        <v>74</v>
      </c>
      <c r="C51" s="36">
        <v>119</v>
      </c>
      <c r="D51" s="45"/>
      <c r="E51" s="45"/>
      <c r="F51" s="80"/>
      <c r="G51" s="48"/>
    </row>
    <row r="52" spans="2:7" ht="12.75" x14ac:dyDescent="0.2">
      <c r="B52" s="43" t="s">
        <v>75</v>
      </c>
      <c r="C52" s="44">
        <v>200</v>
      </c>
      <c r="D52" s="81"/>
      <c r="E52" s="81"/>
      <c r="F52" s="82"/>
      <c r="G52" s="83"/>
    </row>
  </sheetData>
  <protectedRanges>
    <protectedRange password="CA9C" sqref="D10:G12" name="Диапазон1_1_1"/>
  </protectedRanges>
  <mergeCells count="4">
    <mergeCell ref="B7:B8"/>
    <mergeCell ref="C7:C8"/>
    <mergeCell ref="D7:E7"/>
    <mergeCell ref="F7:G7"/>
  </mergeCells>
  <phoneticPr fontId="14" type="noConversion"/>
  <conditionalFormatting sqref="D16">
    <cfRule type="cellIs" dxfId="170" priority="16" operator="greaterThan">
      <formula>$D$15</formula>
    </cfRule>
  </conditionalFormatting>
  <conditionalFormatting sqref="D24">
    <cfRule type="cellIs" dxfId="169" priority="12" operator="greaterThan">
      <formula>$D$23</formula>
    </cfRule>
  </conditionalFormatting>
  <conditionalFormatting sqref="D30">
    <cfRule type="cellIs" dxfId="168" priority="8" operator="lessThan">
      <formula>$H$30</formula>
    </cfRule>
  </conditionalFormatting>
  <conditionalFormatting sqref="D34">
    <cfRule type="cellIs" dxfId="167" priority="3" operator="lessThan">
      <formula>$F$34</formula>
    </cfRule>
    <cfRule type="cellIs" dxfId="166" priority="4" operator="greaterThan">
      <formula>$F$34</formula>
    </cfRule>
  </conditionalFormatting>
  <conditionalFormatting sqref="E10">
    <cfRule type="cellIs" dxfId="165" priority="95" operator="greaterThan">
      <formula>$D$10</formula>
    </cfRule>
  </conditionalFormatting>
  <conditionalFormatting sqref="E11:E12">
    <cfRule type="cellIs" dxfId="164" priority="93" operator="greaterThan">
      <formula>$D$11</formula>
    </cfRule>
  </conditionalFormatting>
  <conditionalFormatting sqref="E12">
    <cfRule type="cellIs" dxfId="163" priority="92" operator="greaterThan">
      <formula>$D$12</formula>
    </cfRule>
  </conditionalFormatting>
  <conditionalFormatting sqref="E13">
    <cfRule type="cellIs" dxfId="162" priority="91" operator="greaterThan">
      <formula>$D$13</formula>
    </cfRule>
  </conditionalFormatting>
  <conditionalFormatting sqref="E15">
    <cfRule type="cellIs" dxfId="161" priority="90" operator="greaterThan">
      <formula>$D$15</formula>
    </cfRule>
  </conditionalFormatting>
  <conditionalFormatting sqref="E16">
    <cfRule type="cellIs" dxfId="160" priority="89" operator="greaterThan">
      <formula>$D$16</formula>
    </cfRule>
    <cfRule type="cellIs" dxfId="159" priority="15" operator="greaterThan">
      <formula>$E$15</formula>
    </cfRule>
  </conditionalFormatting>
  <conditionalFormatting sqref="E17">
    <cfRule type="cellIs" dxfId="158" priority="88" operator="greaterThan">
      <formula>$D$17</formula>
    </cfRule>
  </conditionalFormatting>
  <conditionalFormatting sqref="E18">
    <cfRule type="cellIs" dxfId="157" priority="87" operator="greaterThan">
      <formula>$D$18</formula>
    </cfRule>
  </conditionalFormatting>
  <conditionalFormatting sqref="E19">
    <cfRule type="cellIs" dxfId="156" priority="86" operator="greaterThan">
      <formula>$D$19</formula>
    </cfRule>
  </conditionalFormatting>
  <conditionalFormatting sqref="E20">
    <cfRule type="cellIs" dxfId="155" priority="84" operator="greaterThan">
      <formula>$D$20</formula>
    </cfRule>
  </conditionalFormatting>
  <conditionalFormatting sqref="E21">
    <cfRule type="cellIs" dxfId="154" priority="83" operator="greaterThan">
      <formula>$D$21</formula>
    </cfRule>
  </conditionalFormatting>
  <conditionalFormatting sqref="E22">
    <cfRule type="cellIs" dxfId="153" priority="82" operator="greaterThan">
      <formula>$D$22</formula>
    </cfRule>
  </conditionalFormatting>
  <conditionalFormatting sqref="E23">
    <cfRule type="cellIs" dxfId="152" priority="81" operator="greaterThan">
      <formula>$D$23</formula>
    </cfRule>
  </conditionalFormatting>
  <conditionalFormatting sqref="E24">
    <cfRule type="cellIs" dxfId="151" priority="11" operator="greaterThan">
      <formula>$E$23</formula>
    </cfRule>
    <cfRule type="cellIs" dxfId="150" priority="80" operator="greaterThan">
      <formula>$D$24</formula>
    </cfRule>
  </conditionalFormatting>
  <conditionalFormatting sqref="E25">
    <cfRule type="cellIs" dxfId="149" priority="79" operator="greaterThan">
      <formula>$D$25</formula>
    </cfRule>
  </conditionalFormatting>
  <conditionalFormatting sqref="E26">
    <cfRule type="cellIs" dxfId="148" priority="78" operator="greaterThan">
      <formula>$D$26</formula>
    </cfRule>
  </conditionalFormatting>
  <conditionalFormatting sqref="E27">
    <cfRule type="cellIs" dxfId="147" priority="77" operator="greaterThan">
      <formula>$D$27</formula>
    </cfRule>
  </conditionalFormatting>
  <conditionalFormatting sqref="E28">
    <cfRule type="cellIs" dxfId="146" priority="76" operator="greaterThan">
      <formula>$D$28</formula>
    </cfRule>
  </conditionalFormatting>
  <conditionalFormatting sqref="E30">
    <cfRule type="cellIs" dxfId="145" priority="75" operator="greaterThan">
      <formula>$D$30</formula>
    </cfRule>
    <cfRule type="cellIs" dxfId="144" priority="7" operator="lessThan">
      <formula>$I$30</formula>
    </cfRule>
  </conditionalFormatting>
  <conditionalFormatting sqref="E31">
    <cfRule type="cellIs" dxfId="143" priority="74" operator="greaterThan">
      <formula>$D$31</formula>
    </cfRule>
  </conditionalFormatting>
  <conditionalFormatting sqref="E32">
    <cfRule type="cellIs" dxfId="142" priority="73" operator="greaterThan">
      <formula>$D$32</formula>
    </cfRule>
  </conditionalFormatting>
  <conditionalFormatting sqref="E33">
    <cfRule type="cellIs" dxfId="141" priority="72" operator="greaterThan">
      <formula>$D$33</formula>
    </cfRule>
  </conditionalFormatting>
  <conditionalFormatting sqref="E36">
    <cfRule type="cellIs" dxfId="140" priority="71" operator="greaterThan">
      <formula>$D$36</formula>
    </cfRule>
  </conditionalFormatting>
  <conditionalFormatting sqref="E37">
    <cfRule type="cellIs" dxfId="139" priority="70" operator="greaterThan">
      <formula>$D$37</formula>
    </cfRule>
  </conditionalFormatting>
  <conditionalFormatting sqref="E38">
    <cfRule type="cellIs" dxfId="138" priority="69" operator="greaterThan">
      <formula>$D$38</formula>
    </cfRule>
  </conditionalFormatting>
  <conditionalFormatting sqref="E39">
    <cfRule type="cellIs" dxfId="137" priority="68" operator="greaterThan">
      <formula>$D$39</formula>
    </cfRule>
  </conditionalFormatting>
  <conditionalFormatting sqref="E40">
    <cfRule type="cellIs" dxfId="136" priority="67" operator="greaterThan">
      <formula>$D$40</formula>
    </cfRule>
  </conditionalFormatting>
  <conditionalFormatting sqref="E41">
    <cfRule type="cellIs" dxfId="135" priority="66" operator="greaterThan">
      <formula>$D$41</formula>
    </cfRule>
  </conditionalFormatting>
  <conditionalFormatting sqref="E42">
    <cfRule type="cellIs" dxfId="134" priority="65" operator="greaterThan">
      <formula>$D$42</formula>
    </cfRule>
  </conditionalFormatting>
  <conditionalFormatting sqref="E43">
    <cfRule type="cellIs" dxfId="133" priority="64" operator="greaterThan">
      <formula>$D$43</formula>
    </cfRule>
  </conditionalFormatting>
  <conditionalFormatting sqref="E44">
    <cfRule type="cellIs" dxfId="132" priority="63" operator="greaterThan">
      <formula>$D$44</formula>
    </cfRule>
  </conditionalFormatting>
  <conditionalFormatting sqref="E45">
    <cfRule type="cellIs" dxfId="131" priority="62" operator="greaterThan">
      <formula>$D$45</formula>
    </cfRule>
  </conditionalFormatting>
  <conditionalFormatting sqref="E46">
    <cfRule type="cellIs" dxfId="130" priority="61" operator="greaterThan">
      <formula>$D$46</formula>
    </cfRule>
  </conditionalFormatting>
  <conditionalFormatting sqref="E47">
    <cfRule type="cellIs" dxfId="129" priority="60" operator="greaterThan">
      <formula>$D$47</formula>
    </cfRule>
  </conditionalFormatting>
  <conditionalFormatting sqref="E48">
    <cfRule type="cellIs" dxfId="128" priority="59" operator="greaterThan">
      <formula>$D$48</formula>
    </cfRule>
  </conditionalFormatting>
  <conditionalFormatting sqref="E49">
    <cfRule type="cellIs" dxfId="127" priority="58" operator="greaterThan">
      <formula>$D$49</formula>
    </cfRule>
  </conditionalFormatting>
  <conditionalFormatting sqref="E50">
    <cfRule type="cellIs" dxfId="126" priority="57" operator="greaterThan">
      <formula>$D$50</formula>
    </cfRule>
  </conditionalFormatting>
  <conditionalFormatting sqref="E51">
    <cfRule type="cellIs" dxfId="125" priority="56" operator="greaterThan">
      <formula>$D$51</formula>
    </cfRule>
  </conditionalFormatting>
  <conditionalFormatting sqref="E52">
    <cfRule type="cellIs" dxfId="124" priority="55" operator="greaterThan">
      <formula>$D$52</formula>
    </cfRule>
  </conditionalFormatting>
  <conditionalFormatting sqref="F16">
    <cfRule type="cellIs" dxfId="123" priority="14" operator="greaterThan">
      <formula>$F$15</formula>
    </cfRule>
  </conditionalFormatting>
  <conditionalFormatting sqref="F24">
    <cfRule type="cellIs" dxfId="122" priority="10" operator="greaterThan">
      <formula>$F$23</formula>
    </cfRule>
  </conditionalFormatting>
  <conditionalFormatting sqref="F30">
    <cfRule type="cellIs" dxfId="121" priority="6" operator="lessThan">
      <formula>$J$30</formula>
    </cfRule>
  </conditionalFormatting>
  <conditionalFormatting sqref="F34">
    <cfRule type="cellIs" dxfId="120" priority="1" operator="lessThan">
      <formula>$D$34</formula>
    </cfRule>
    <cfRule type="cellIs" dxfId="119" priority="2" operator="greaterThan">
      <formula>$D$34</formula>
    </cfRule>
  </conditionalFormatting>
  <conditionalFormatting sqref="G10">
    <cfRule type="cellIs" dxfId="118" priority="54" operator="greaterThan">
      <formula>$F$10</formula>
    </cfRule>
  </conditionalFormatting>
  <conditionalFormatting sqref="G11">
    <cfRule type="cellIs" dxfId="117" priority="53" operator="greaterThan">
      <formula>$F$11</formula>
    </cfRule>
  </conditionalFormatting>
  <conditionalFormatting sqref="G12">
    <cfRule type="cellIs" dxfId="116" priority="52" operator="greaterThan">
      <formula>$F$12</formula>
    </cfRule>
  </conditionalFormatting>
  <conditionalFormatting sqref="G13">
    <cfRule type="cellIs" dxfId="115" priority="51" operator="greaterThan">
      <formula>$F$13</formula>
    </cfRule>
  </conditionalFormatting>
  <conditionalFormatting sqref="G14">
    <cfRule type="cellIs" dxfId="114" priority="50" operator="greaterThan">
      <formula>$F$14</formula>
    </cfRule>
  </conditionalFormatting>
  <conditionalFormatting sqref="G15">
    <cfRule type="cellIs" dxfId="113" priority="49" operator="greaterThan">
      <formula>$F$15</formula>
    </cfRule>
  </conditionalFormatting>
  <conditionalFormatting sqref="G16">
    <cfRule type="cellIs" dxfId="112" priority="13" operator="greaterThan">
      <formula>$G$15</formula>
    </cfRule>
    <cfRule type="cellIs" dxfId="111" priority="48" operator="greaterThan">
      <formula>$F$16</formula>
    </cfRule>
  </conditionalFormatting>
  <conditionalFormatting sqref="G17">
    <cfRule type="cellIs" dxfId="110" priority="47" operator="greaterThan">
      <formula>$F$17</formula>
    </cfRule>
  </conditionalFormatting>
  <conditionalFormatting sqref="G18">
    <cfRule type="cellIs" dxfId="109" priority="46" operator="greaterThan">
      <formula>$F$18</formula>
    </cfRule>
  </conditionalFormatting>
  <conditionalFormatting sqref="G19">
    <cfRule type="cellIs" dxfId="108" priority="45" operator="greaterThan">
      <formula>$F$19</formula>
    </cfRule>
  </conditionalFormatting>
  <conditionalFormatting sqref="G20">
    <cfRule type="cellIs" dxfId="107" priority="44" operator="greaterThan">
      <formula>$F$20</formula>
    </cfRule>
  </conditionalFormatting>
  <conditionalFormatting sqref="G21">
    <cfRule type="cellIs" dxfId="106" priority="43" operator="greaterThan">
      <formula>$F$21</formula>
    </cfRule>
  </conditionalFormatting>
  <conditionalFormatting sqref="G22">
    <cfRule type="cellIs" dxfId="105" priority="42" operator="greaterThan">
      <formula>$F$22</formula>
    </cfRule>
  </conditionalFormatting>
  <conditionalFormatting sqref="G23">
    <cfRule type="cellIs" dxfId="104" priority="41" operator="greaterThan">
      <formula>$F$23</formula>
    </cfRule>
  </conditionalFormatting>
  <conditionalFormatting sqref="G24">
    <cfRule type="cellIs" dxfId="103" priority="40" operator="greaterThan">
      <formula>$F$24</formula>
    </cfRule>
    <cfRule type="cellIs" dxfId="102" priority="9" operator="greaterThan">
      <formula>$G$23</formula>
    </cfRule>
  </conditionalFormatting>
  <conditionalFormatting sqref="G25">
    <cfRule type="cellIs" dxfId="101" priority="39" operator="greaterThan">
      <formula>$F$25</formula>
    </cfRule>
  </conditionalFormatting>
  <conditionalFormatting sqref="G29">
    <cfRule type="cellIs" dxfId="100" priority="38" operator="greaterThan">
      <formula>$F$29</formula>
    </cfRule>
  </conditionalFormatting>
  <conditionalFormatting sqref="G30">
    <cfRule type="cellIs" dxfId="99" priority="37" operator="greaterThan">
      <formula>$F$30</formula>
    </cfRule>
    <cfRule type="cellIs" dxfId="98" priority="5" operator="lessThan">
      <formula>$K$30</formula>
    </cfRule>
  </conditionalFormatting>
  <conditionalFormatting sqref="G31">
    <cfRule type="cellIs" dxfId="97" priority="36" operator="greaterThan">
      <formula>$F$31</formula>
    </cfRule>
  </conditionalFormatting>
  <conditionalFormatting sqref="G32">
    <cfRule type="cellIs" dxfId="96" priority="35" operator="greaterThan">
      <formula>$F$32</formula>
    </cfRule>
  </conditionalFormatting>
  <conditionalFormatting sqref="G33">
    <cfRule type="cellIs" dxfId="95" priority="34" operator="greaterThan">
      <formula>$F$33</formula>
    </cfRule>
  </conditionalFormatting>
  <conditionalFormatting sqref="G36">
    <cfRule type="cellIs" dxfId="94" priority="33" operator="greaterThan">
      <formula>$F$36</formula>
    </cfRule>
  </conditionalFormatting>
  <conditionalFormatting sqref="G37">
    <cfRule type="cellIs" dxfId="93" priority="32" operator="greaterThan">
      <formula>$F$37</formula>
    </cfRule>
  </conditionalFormatting>
  <conditionalFormatting sqref="G38">
    <cfRule type="cellIs" dxfId="92" priority="31" operator="greaterThan">
      <formula>$F$38</formula>
    </cfRule>
  </conditionalFormatting>
  <conditionalFormatting sqref="G39">
    <cfRule type="cellIs" dxfId="91" priority="30" operator="greaterThan">
      <formula>$F$39</formula>
    </cfRule>
  </conditionalFormatting>
  <conditionalFormatting sqref="G40">
    <cfRule type="cellIs" dxfId="90" priority="29" operator="greaterThan">
      <formula>$F$40</formula>
    </cfRule>
  </conditionalFormatting>
  <conditionalFormatting sqref="G41">
    <cfRule type="cellIs" dxfId="89" priority="28" operator="greaterThan">
      <formula>$F$41</formula>
    </cfRule>
  </conditionalFormatting>
  <conditionalFormatting sqref="G42">
    <cfRule type="cellIs" dxfId="88" priority="27" operator="greaterThan">
      <formula>$F$42</formula>
    </cfRule>
  </conditionalFormatting>
  <conditionalFormatting sqref="G43">
    <cfRule type="cellIs" dxfId="87" priority="26" operator="greaterThan">
      <formula>$F$43</formula>
    </cfRule>
  </conditionalFormatting>
  <conditionalFormatting sqref="G44">
    <cfRule type="cellIs" dxfId="86" priority="25" operator="greaterThan">
      <formula>$F$44</formula>
    </cfRule>
  </conditionalFormatting>
  <conditionalFormatting sqref="G45">
    <cfRule type="cellIs" dxfId="85" priority="24" operator="greaterThan">
      <formula>$F$45</formula>
    </cfRule>
  </conditionalFormatting>
  <conditionalFormatting sqref="G46">
    <cfRule type="cellIs" dxfId="84" priority="23" operator="greaterThan">
      <formula>$F$46</formula>
    </cfRule>
  </conditionalFormatting>
  <conditionalFormatting sqref="G47">
    <cfRule type="cellIs" dxfId="83" priority="22" operator="greaterThan">
      <formula>$F$47</formula>
    </cfRule>
  </conditionalFormatting>
  <conditionalFormatting sqref="G48">
    <cfRule type="cellIs" dxfId="82" priority="21" operator="greaterThan">
      <formula>$F$48</formula>
    </cfRule>
  </conditionalFormatting>
  <conditionalFormatting sqref="G49">
    <cfRule type="cellIs" dxfId="81" priority="20" operator="greaterThan">
      <formula>$F$49</formula>
    </cfRule>
  </conditionalFormatting>
  <conditionalFormatting sqref="G50">
    <cfRule type="cellIs" dxfId="80" priority="19" operator="greaterThan">
      <formula>$F$50</formula>
    </cfRule>
  </conditionalFormatting>
  <conditionalFormatting sqref="G51">
    <cfRule type="cellIs" dxfId="79" priority="18" operator="greaterThan">
      <formula>$F$51</formula>
    </cfRule>
  </conditionalFormatting>
  <conditionalFormatting sqref="G52">
    <cfRule type="cellIs" dxfId="78" priority="17" operator="greaterThan">
      <formula>$F$52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12</vt:i4>
      </vt:variant>
    </vt:vector>
  </HeadingPairs>
  <TitlesOfParts>
    <vt:vector size="23" baseType="lpstr">
      <vt:lpstr>Справочники</vt:lpstr>
      <vt:lpstr>Титул</vt:lpstr>
      <vt:lpstr>3 місяці т.1000</vt:lpstr>
      <vt:lpstr>3 місяці т.2000</vt:lpstr>
      <vt:lpstr>3 місяці т.3000</vt:lpstr>
      <vt:lpstr>6 місяців т.1000</vt:lpstr>
      <vt:lpstr>6 місяців т.2000</vt:lpstr>
      <vt:lpstr>6 місяців т.3000</vt:lpstr>
      <vt:lpstr>9 місяців т.1000</vt:lpstr>
      <vt:lpstr>9 місяців т.2000</vt:lpstr>
      <vt:lpstr>9 місяців т.3000</vt:lpstr>
      <vt:lpstr>Адрес</vt:lpstr>
      <vt:lpstr>Адрес1</vt:lpstr>
      <vt:lpstr>Года</vt:lpstr>
      <vt:lpstr>Квартал</vt:lpstr>
      <vt:lpstr>Квартал1</vt:lpstr>
      <vt:lpstr>Области</vt:lpstr>
      <vt:lpstr>'3 місяці т.3000'!Область_друку</vt:lpstr>
      <vt:lpstr>'6 місяців т.3000'!Область_друку</vt:lpstr>
      <vt:lpstr>'9 місяців т.3000'!Область_друку</vt:lpstr>
      <vt:lpstr>Область1</vt:lpstr>
      <vt:lpstr>СПИДцентр</vt:lpstr>
      <vt:lpstr>СпидЦентр1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Кузин И.</dc:creator>
  <cp:lastModifiedBy>Ольга Климова</cp:lastModifiedBy>
  <cp:lastPrinted>2014-11-11T11:24:44Z</cp:lastPrinted>
  <dcterms:created xsi:type="dcterms:W3CDTF">2013-09-20T20:35:59Z</dcterms:created>
  <dcterms:modified xsi:type="dcterms:W3CDTF">2026-01-05T11:41:09Z</dcterms:modified>
</cp:coreProperties>
</file>