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515" windowHeight="10695" activeTab="0"/>
  </bookViews>
  <sheets>
    <sheet name="Всього " sheetId="1" r:id="rId1"/>
    <sheet name="ВДТБ М+" sheetId="2" r:id="rId2"/>
    <sheet name="ВДТБ" sheetId="3" r:id="rId3"/>
    <sheet name="РТБ" sheetId="4" r:id="rId4"/>
    <sheet name="ВДТБ+РТБ" sheetId="5" r:id="rId5"/>
    <sheet name="ВДТБ+РТБ УСІ" sheetId="6" r:id="rId6"/>
    <sheet name="ІТБ" sheetId="7" r:id="rId7"/>
  </sheets>
  <definedNames>
    <definedName name="_xlnm.Print_Area" localSheetId="2">'ВДТБ'!$B$2:$X$40</definedName>
    <definedName name="_xlnm.Print_Area" localSheetId="4">'ВДТБ+РТБ'!$B$2:$X$40</definedName>
    <definedName name="_xlnm.Print_Area" localSheetId="0">'Всього '!$B$2:$X$40</definedName>
    <definedName name="_xlnm.Print_Area" localSheetId="6">'ІТБ'!$B$2:$X$40</definedName>
    <definedName name="_xlnm.Print_Area" localSheetId="3">'РТБ'!$B$2:$X$40</definedName>
  </definedNames>
  <calcPr fullCalcOnLoad="1"/>
</workbook>
</file>

<file path=xl/sharedStrings.xml><?xml version="1.0" encoding="utf-8"?>
<sst xmlns="http://schemas.openxmlformats.org/spreadsheetml/2006/main" count="468" uniqueCount="68">
  <si>
    <t>№ п/п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</si>
  <si>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</si>
  <si>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</si>
  <si>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</si>
  <si>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</si>
  <si>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</si>
  <si>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</si>
  <si>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</si>
  <si>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</si>
  <si>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</si>
  <si>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</si>
  <si>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</si>
  <si>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</si>
  <si>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</si>
  <si>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</si>
  <si>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</si>
  <si>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</si>
  <si>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</si>
  <si>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</si>
  <si>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</si>
  <si>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</si>
  <si>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</si>
  <si>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</si>
  <si>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</si>
  <si>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</si>
  <si>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</si>
  <si>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Адміністративні території</t>
  </si>
  <si>
    <t>%</t>
  </si>
  <si>
    <t>Ефективне лікування**</t>
  </si>
  <si>
    <t>Померло хворих</t>
  </si>
  <si>
    <t>Невдале лікування</t>
  </si>
  <si>
    <t>Діагноз "туберкульоз" знятий</t>
  </si>
  <si>
    <t>Вилікувано</t>
  </si>
  <si>
    <t>Лікування завершено</t>
  </si>
  <si>
    <t xml:space="preserve">абс. </t>
  </si>
  <si>
    <t>* Дані використані з форми звітності № 8-1 "Звіт про результати лікування хворих на туберкульоз легень, які зареєстровані 12-15 місяців тому, ТБ 08" (квартальна)</t>
  </si>
  <si>
    <t>** Це - відсоток пацієнтів з туберкульозом легень, які закінчили лікування з результатом "вилікуваний"+"лікування завершено"</t>
  </si>
  <si>
    <t>М+</t>
  </si>
  <si>
    <t>Кл-Кö</t>
  </si>
  <si>
    <t>всього</t>
  </si>
  <si>
    <t>Загальна кіл-ть випадків</t>
  </si>
  <si>
    <t>Кл-Рö</t>
  </si>
  <si>
    <t xml:space="preserve">із них переведено до кат 4 </t>
  </si>
  <si>
    <t>Заг кіл-ть без 4 катег.</t>
  </si>
  <si>
    <t>ДКВС України</t>
  </si>
  <si>
    <t>МОЗ</t>
  </si>
  <si>
    <t>Україна</t>
  </si>
  <si>
    <t xml:space="preserve"> Україна</t>
  </si>
  <si>
    <t>МО Житомир</t>
  </si>
  <si>
    <t>МО Харків</t>
  </si>
  <si>
    <t>Клініка ТБ</t>
  </si>
  <si>
    <t>Втрачений для подальшого спостереження</t>
  </si>
  <si>
    <t>Результат не оцінений</t>
  </si>
  <si>
    <t>Втрачений для подальшого спостеження</t>
  </si>
  <si>
    <t>№ з/п</t>
  </si>
  <si>
    <t>Ефективне лікування</t>
  </si>
  <si>
    <t>Перерване лікування</t>
  </si>
  <si>
    <t>Вибув/переведений</t>
  </si>
  <si>
    <t>Всього</t>
  </si>
  <si>
    <t>МОЗ України</t>
  </si>
  <si>
    <t>Мін. оборони України</t>
  </si>
  <si>
    <t xml:space="preserve">Результати лікування нових випадків туберкульозу легень, з позитивним результатом мікроскопічного дослідження мокротиння на КСБ, за 9 місяців 2019 року                                                                                                                                                                                                     </t>
  </si>
  <si>
    <t>Результати лікування хворих на вперше діагностований туберкульоз легень, 1+2+3 когорти 2019 року*</t>
  </si>
  <si>
    <t>Результати лікування хворих на рецидиви туберкульозу легень, 1+2+3 когорти 2019 року*</t>
  </si>
  <si>
    <t>Результати лікування нових випадків та рецидивів туберкульозу легень, 1+2+3 когорти 2019 року*</t>
  </si>
  <si>
    <t>Результати лікування хворих на інші випадки туберкульозу легень, 1+2+3 когорти 2019 року*</t>
  </si>
  <si>
    <t>Результати лікування хворих туберкульоз легень, 1+2+3 когорти 2019 року*</t>
  </si>
  <si>
    <t>Результати лікування нових випадків та рецидивів туберкульозу, 1+2+3 когорти 2019 року*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</si>
</sst>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Так&quot;;&quot;Так&quot;;&quot;Ні&quot;"/>
    <numFmt numFmtId="191" formatCode="&quot;Істина&quot;;&quot;Істина&quot;;&quot;Хибність&quot;"/>
    <numFmt numFmtId="192" formatCode="&quot;Увімк&quot;;&quot;Увімк&quot;;&quot;Вимк&quot;"/>
    <numFmt numFmtId="193" formatCode="0.0"/>
    <numFmt numFmtId="194" formatCode="#,##0.0"/>
    <numFmt numFmtId="195" formatCode="0.000"/>
    <numFmt numFmtId="196" formatCode="0.0000"/>
    <numFmt numFmtId="197" formatCode="[$-422]d\ mmmm\ yyyy&quot; р.&quot;"/>
    <numFmt numFmtId="198" formatCode="0.0%"/>
    <numFmt numFmtId="199" formatCode="_-* #,##0.0_р_._-;\-* #,##0.0_р_._-;_-* &quot;-&quot;??_р_._-;_-@_-"/>
    <numFmt numFmtId="200" formatCode="_-* #,##0_р_._-;\-* #,##0_р_._-;_-* &quot;-&quot;??_р_._-;_-@_-"/>
    <numFmt numFmtId="201" formatCode="#,##0.0_ ;\-#,##0.0\ 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6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sz val="10"/>
      <name val="Arial Cyr"/>
      <family val="0"/>
    </font>
    <font>
      <b/>
      <sz val="12"/>
      <name val="Times New Roman CYR"/>
      <family val="1"/>
    </font>
    <font>
      <sz val="11"/>
      <name val="Times New Roman CYR"/>
      <family val="0"/>
    </font>
    <font>
      <b/>
      <i/>
      <sz val="8"/>
      <name val="Times New Roman"/>
      <family val="1"/>
    </font>
    <font>
      <sz val="12"/>
      <name val="Times New Roman CYR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9.5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9" fontId="0" fillId="0" borderId="0" applyFont="0" applyFill="0" applyBorder="0" applyAlignment="0" applyProtection="0"/>
    <xf numFmtId="0" fontId="42" fillId="21" borderId="0" applyNumberFormat="0" applyBorder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6" fillId="0" borderId="5" applyNumberFormat="0" applyFill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7" fillId="28" borderId="6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1" applyNumberForma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1" borderId="0" applyNumberFormat="0" applyBorder="0" applyAlignment="0" applyProtection="0"/>
    <xf numFmtId="0" fontId="0" fillId="32" borderId="8" applyNumberFormat="0" applyFont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93" fontId="12" fillId="0" borderId="12" xfId="43" applyNumberFormat="1" applyFont="1" applyBorder="1" applyAlignment="1">
      <alignment horizontal="center" vertical="center"/>
      <protection/>
    </xf>
    <xf numFmtId="1" fontId="12" fillId="0" borderId="12" xfId="43" applyNumberFormat="1" applyFont="1" applyBorder="1" applyAlignment="1">
      <alignment horizontal="center" vertical="center"/>
      <protection/>
    </xf>
    <xf numFmtId="193" fontId="2" fillId="0" borderId="12" xfId="45" applyNumberFormat="1" applyFont="1" applyBorder="1" applyAlignment="1">
      <alignment horizontal="center" vertical="center"/>
      <protection/>
    </xf>
    <xf numFmtId="1" fontId="2" fillId="0" borderId="12" xfId="45" applyNumberFormat="1" applyFont="1" applyBorder="1" applyAlignment="1">
      <alignment horizontal="center" vertical="center"/>
      <protection/>
    </xf>
    <xf numFmtId="193" fontId="12" fillId="0" borderId="13" xfId="43" applyNumberFormat="1" applyFont="1" applyBorder="1" applyAlignment="1">
      <alignment horizontal="center" vertical="center"/>
      <protection/>
    </xf>
    <xf numFmtId="193" fontId="12" fillId="0" borderId="14" xfId="43" applyNumberFormat="1" applyFont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/>
    </xf>
    <xf numFmtId="193" fontId="12" fillId="0" borderId="16" xfId="43" applyNumberFormat="1" applyFont="1" applyBorder="1" applyAlignment="1">
      <alignment horizontal="center" vertical="center"/>
      <protection/>
    </xf>
    <xf numFmtId="193" fontId="2" fillId="0" borderId="16" xfId="45" applyNumberFormat="1" applyFont="1" applyBorder="1" applyAlignment="1">
      <alignment horizontal="center" vertical="center"/>
      <protection/>
    </xf>
    <xf numFmtId="193" fontId="12" fillId="0" borderId="17" xfId="43" applyNumberFormat="1" applyFont="1" applyBorder="1" applyAlignment="1">
      <alignment horizontal="center" vertical="center"/>
      <protection/>
    </xf>
    <xf numFmtId="0" fontId="14" fillId="0" borderId="0" xfId="0" applyFont="1" applyAlignment="1">
      <alignment/>
    </xf>
    <xf numFmtId="1" fontId="12" fillId="0" borderId="18" xfId="43" applyNumberFormat="1" applyFont="1" applyBorder="1" applyAlignment="1">
      <alignment horizontal="center" vertical="center"/>
      <protection/>
    </xf>
    <xf numFmtId="1" fontId="0" fillId="0" borderId="0" xfId="0" applyNumberFormat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49" fontId="15" fillId="0" borderId="21" xfId="0" applyNumberFormat="1" applyFont="1" applyFill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49" fontId="15" fillId="0" borderId="23" xfId="0" applyNumberFormat="1" applyFont="1" applyFill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horizontal="center" vertical="center" wrapText="1"/>
    </xf>
    <xf numFmtId="49" fontId="15" fillId="0" borderId="25" xfId="0" applyNumberFormat="1" applyFont="1" applyFill="1" applyBorder="1" applyAlignment="1">
      <alignment horizontal="center" vertical="center" wrapText="1"/>
    </xf>
    <xf numFmtId="1" fontId="2" fillId="0" borderId="15" xfId="45" applyNumberFormat="1" applyFont="1" applyBorder="1" applyAlignment="1">
      <alignment horizontal="center" vertical="center"/>
      <protection/>
    </xf>
    <xf numFmtId="193" fontId="2" fillId="0" borderId="17" xfId="45" applyNumberFormat="1" applyFont="1" applyBorder="1" applyAlignment="1">
      <alignment horizontal="center" vertical="center"/>
      <protection/>
    </xf>
    <xf numFmtId="1" fontId="2" fillId="0" borderId="10" xfId="45" applyNumberFormat="1" applyFont="1" applyBorder="1" applyAlignment="1">
      <alignment horizontal="center" vertical="center"/>
      <protection/>
    </xf>
    <xf numFmtId="193" fontId="2" fillId="0" borderId="14" xfId="45" applyNumberFormat="1" applyFont="1" applyBorder="1" applyAlignment="1">
      <alignment horizontal="center" vertical="center"/>
      <protection/>
    </xf>
    <xf numFmtId="193" fontId="13" fillId="0" borderId="26" xfId="43" applyNumberFormat="1" applyFont="1" applyBorder="1" applyAlignment="1">
      <alignment horizontal="center" vertical="center"/>
      <protection/>
    </xf>
    <xf numFmtId="1" fontId="12" fillId="0" borderId="15" xfId="43" applyNumberFormat="1" applyFont="1" applyBorder="1" applyAlignment="1">
      <alignment horizontal="center" vertical="center"/>
      <protection/>
    </xf>
    <xf numFmtId="1" fontId="12" fillId="0" borderId="16" xfId="43" applyNumberFormat="1" applyFont="1" applyBorder="1" applyAlignment="1">
      <alignment horizontal="center" vertical="center"/>
      <protection/>
    </xf>
    <xf numFmtId="1" fontId="12" fillId="0" borderId="10" xfId="43" applyNumberFormat="1" applyFont="1" applyBorder="1" applyAlignment="1">
      <alignment horizontal="center" vertical="center"/>
      <protection/>
    </xf>
    <xf numFmtId="1" fontId="2" fillId="0" borderId="18" xfId="45" applyNumberFormat="1" applyFont="1" applyBorder="1" applyAlignment="1">
      <alignment horizontal="center" vertical="center"/>
      <protection/>
    </xf>
    <xf numFmtId="193" fontId="2" fillId="0" borderId="13" xfId="45" applyNumberFormat="1" applyFont="1" applyBorder="1" applyAlignment="1">
      <alignment horizontal="center" vertical="center"/>
      <protection/>
    </xf>
    <xf numFmtId="1" fontId="2" fillId="0" borderId="16" xfId="45" applyNumberFormat="1" applyFont="1" applyBorder="1" applyAlignment="1">
      <alignment horizontal="center" vertical="center"/>
      <protection/>
    </xf>
    <xf numFmtId="193" fontId="13" fillId="0" borderId="27" xfId="43" applyNumberFormat="1" applyFont="1" applyBorder="1" applyAlignment="1">
      <alignment horizontal="center" vertical="center"/>
      <protection/>
    </xf>
    <xf numFmtId="1" fontId="3" fillId="0" borderId="28" xfId="0" applyNumberFormat="1" applyFont="1" applyFill="1" applyBorder="1" applyAlignment="1">
      <alignment horizontal="center" vertical="center"/>
    </xf>
    <xf numFmtId="1" fontId="12" fillId="0" borderId="11" xfId="43" applyNumberFormat="1" applyFont="1" applyBorder="1" applyAlignment="1">
      <alignment horizontal="center" vertical="center"/>
      <protection/>
    </xf>
    <xf numFmtId="193" fontId="12" fillId="0" borderId="20" xfId="43" applyNumberFormat="1" applyFont="1" applyBorder="1" applyAlignment="1">
      <alignment horizontal="center" vertical="center"/>
      <protection/>
    </xf>
    <xf numFmtId="1" fontId="2" fillId="0" borderId="11" xfId="45" applyNumberFormat="1" applyFont="1" applyBorder="1" applyAlignment="1">
      <alignment horizontal="center" vertical="center"/>
      <protection/>
    </xf>
    <xf numFmtId="193" fontId="2" fillId="0" borderId="20" xfId="45" applyNumberFormat="1" applyFont="1" applyBorder="1" applyAlignment="1">
      <alignment horizontal="center" vertical="center"/>
      <protection/>
    </xf>
    <xf numFmtId="193" fontId="12" fillId="0" borderId="29" xfId="43" applyNumberFormat="1" applyFont="1" applyBorder="1" applyAlignment="1">
      <alignment horizontal="center" vertical="center"/>
      <protection/>
    </xf>
    <xf numFmtId="1" fontId="12" fillId="0" borderId="29" xfId="43" applyNumberFormat="1" applyFont="1" applyBorder="1" applyAlignment="1">
      <alignment horizontal="center" vertical="center"/>
      <protection/>
    </xf>
    <xf numFmtId="1" fontId="2" fillId="0" borderId="29" xfId="45" applyNumberFormat="1" applyFont="1" applyBorder="1" applyAlignment="1">
      <alignment horizontal="center" vertical="center"/>
      <protection/>
    </xf>
    <xf numFmtId="1" fontId="2" fillId="0" borderId="30" xfId="0" applyNumberFormat="1" applyFont="1" applyFill="1" applyBorder="1" applyAlignment="1">
      <alignment horizontal="center" vertical="center"/>
    </xf>
    <xf numFmtId="193" fontId="13" fillId="0" borderId="31" xfId="43" applyNumberFormat="1" applyFont="1" applyBorder="1" applyAlignment="1">
      <alignment horizontal="center" vertical="center"/>
      <protection/>
    </xf>
    <xf numFmtId="1" fontId="3" fillId="0" borderId="32" xfId="0" applyNumberFormat="1" applyFont="1" applyFill="1" applyBorder="1" applyAlignment="1">
      <alignment horizontal="center" vertical="center"/>
    </xf>
    <xf numFmtId="1" fontId="2" fillId="0" borderId="33" xfId="0" applyNumberFormat="1" applyFont="1" applyFill="1" applyBorder="1" applyAlignment="1">
      <alignment horizontal="center" vertical="center"/>
    </xf>
    <xf numFmtId="193" fontId="2" fillId="0" borderId="34" xfId="45" applyNumberFormat="1" applyFont="1" applyBorder="1" applyAlignment="1">
      <alignment horizontal="center" vertical="center"/>
      <protection/>
    </xf>
    <xf numFmtId="1" fontId="12" fillId="0" borderId="35" xfId="43" applyNumberFormat="1" applyFont="1" applyBorder="1" applyAlignment="1">
      <alignment horizontal="center" vertical="center"/>
      <protection/>
    </xf>
    <xf numFmtId="1" fontId="2" fillId="0" borderId="36" xfId="45" applyNumberFormat="1" applyFont="1" applyBorder="1" applyAlignment="1">
      <alignment horizontal="center" vertical="center"/>
      <protection/>
    </xf>
    <xf numFmtId="193" fontId="2" fillId="0" borderId="29" xfId="45" applyNumberFormat="1" applyFont="1" applyBorder="1" applyAlignment="1">
      <alignment horizontal="center" vertical="center"/>
      <protection/>
    </xf>
    <xf numFmtId="193" fontId="2" fillId="0" borderId="37" xfId="45" applyNumberFormat="1" applyFont="1" applyBorder="1" applyAlignment="1">
      <alignment horizontal="center" vertical="center"/>
      <protection/>
    </xf>
    <xf numFmtId="1" fontId="12" fillId="0" borderId="36" xfId="43" applyNumberFormat="1" applyFont="1" applyBorder="1" applyAlignment="1">
      <alignment horizontal="center" vertical="center"/>
      <protection/>
    </xf>
    <xf numFmtId="193" fontId="3" fillId="0" borderId="26" xfId="45" applyNumberFormat="1" applyFont="1" applyBorder="1" applyAlignment="1">
      <alignment horizontal="center" vertical="center"/>
      <protection/>
    </xf>
    <xf numFmtId="1" fontId="3" fillId="0" borderId="38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center" vertical="center"/>
    </xf>
    <xf numFmtId="1" fontId="3" fillId="0" borderId="40" xfId="45" applyNumberFormat="1" applyFont="1" applyBorder="1" applyAlignment="1">
      <alignment horizontal="center" vertical="center"/>
      <protection/>
    </xf>
    <xf numFmtId="1" fontId="3" fillId="0" borderId="30" xfId="45" applyNumberFormat="1" applyFont="1" applyBorder="1" applyAlignment="1">
      <alignment horizontal="center" vertical="center"/>
      <protection/>
    </xf>
    <xf numFmtId="1" fontId="3" fillId="0" borderId="33" xfId="45" applyNumberFormat="1" applyFont="1" applyBorder="1" applyAlignment="1">
      <alignment horizontal="center" vertical="center"/>
      <protection/>
    </xf>
    <xf numFmtId="1" fontId="3" fillId="0" borderId="28" xfId="45" applyNumberFormat="1" applyFont="1" applyBorder="1" applyAlignment="1">
      <alignment horizontal="center" vertical="center"/>
      <protection/>
    </xf>
    <xf numFmtId="0" fontId="11" fillId="0" borderId="41" xfId="58" applyFont="1" applyFill="1" applyBorder="1" applyAlignment="1">
      <alignment vertical="center"/>
      <protection/>
    </xf>
    <xf numFmtId="0" fontId="11" fillId="0" borderId="19" xfId="58" applyFont="1" applyFill="1" applyBorder="1" applyAlignment="1">
      <alignment vertical="center"/>
      <protection/>
    </xf>
    <xf numFmtId="0" fontId="2" fillId="0" borderId="42" xfId="0" applyFont="1" applyFill="1" applyBorder="1" applyAlignment="1">
      <alignment horizontal="center" vertical="center"/>
    </xf>
    <xf numFmtId="0" fontId="11" fillId="0" borderId="43" xfId="58" applyFont="1" applyFill="1" applyBorder="1" applyAlignment="1">
      <alignment vertical="center"/>
      <protection/>
    </xf>
    <xf numFmtId="0" fontId="16" fillId="0" borderId="0" xfId="0" applyFont="1" applyAlignment="1">
      <alignment/>
    </xf>
    <xf numFmtId="193" fontId="2" fillId="0" borderId="20" xfId="67" applyNumberFormat="1" applyFont="1" applyBorder="1" applyAlignment="1">
      <alignment horizontal="center" vertical="center"/>
    </xf>
    <xf numFmtId="193" fontId="12" fillId="0" borderId="29" xfId="67" applyNumberFormat="1" applyFont="1" applyBorder="1" applyAlignment="1">
      <alignment horizontal="center" vertical="center"/>
    </xf>
    <xf numFmtId="193" fontId="12" fillId="0" borderId="20" xfId="67" applyNumberFormat="1" applyFont="1" applyBorder="1" applyAlignment="1">
      <alignment horizontal="center" vertical="center"/>
    </xf>
    <xf numFmtId="193" fontId="2" fillId="0" borderId="29" xfId="67" applyNumberFormat="1" applyFont="1" applyBorder="1" applyAlignment="1">
      <alignment horizontal="center" vertical="center"/>
    </xf>
    <xf numFmtId="193" fontId="2" fillId="0" borderId="37" xfId="67" applyNumberFormat="1" applyFont="1" applyBorder="1" applyAlignment="1">
      <alignment horizontal="center" vertical="center"/>
    </xf>
    <xf numFmtId="193" fontId="12" fillId="0" borderId="37" xfId="67" applyNumberFormat="1" applyFont="1" applyBorder="1" applyAlignment="1">
      <alignment horizontal="center" vertical="center"/>
    </xf>
    <xf numFmtId="193" fontId="2" fillId="0" borderId="20" xfId="67" applyNumberFormat="1" applyFont="1" applyFill="1" applyBorder="1" applyAlignment="1">
      <alignment horizontal="center" vertical="center"/>
    </xf>
    <xf numFmtId="193" fontId="2" fillId="0" borderId="29" xfId="67" applyNumberFormat="1" applyFont="1" applyFill="1" applyBorder="1" applyAlignment="1">
      <alignment horizontal="center" vertical="center"/>
    </xf>
    <xf numFmtId="193" fontId="3" fillId="0" borderId="31" xfId="45" applyNumberFormat="1" applyFont="1" applyBorder="1" applyAlignment="1">
      <alignment horizontal="center" vertical="center"/>
      <protection/>
    </xf>
    <xf numFmtId="1" fontId="3" fillId="0" borderId="32" xfId="45" applyNumberFormat="1" applyFont="1" applyBorder="1" applyAlignment="1">
      <alignment horizontal="center" vertical="center"/>
      <protection/>
    </xf>
    <xf numFmtId="1" fontId="3" fillId="0" borderId="26" xfId="45" applyNumberFormat="1" applyFont="1" applyBorder="1" applyAlignment="1">
      <alignment horizontal="center" vertical="center"/>
      <protection/>
    </xf>
    <xf numFmtId="193" fontId="3" fillId="0" borderId="27" xfId="45" applyNumberFormat="1" applyFont="1" applyBorder="1" applyAlignment="1">
      <alignment horizontal="center" vertical="center"/>
      <protection/>
    </xf>
    <xf numFmtId="1" fontId="3" fillId="0" borderId="44" xfId="45" applyNumberFormat="1" applyFont="1" applyBorder="1" applyAlignment="1">
      <alignment horizontal="center" vertical="center"/>
      <protection/>
    </xf>
    <xf numFmtId="0" fontId="2" fillId="0" borderId="45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11" fillId="0" borderId="45" xfId="58" applyFont="1" applyFill="1" applyBorder="1" applyAlignment="1">
      <alignment vertical="center"/>
      <protection/>
    </xf>
    <xf numFmtId="0" fontId="11" fillId="0" borderId="46" xfId="58" applyFont="1" applyFill="1" applyBorder="1" applyAlignment="1">
      <alignment vertical="center"/>
      <protection/>
    </xf>
    <xf numFmtId="1" fontId="2" fillId="0" borderId="47" xfId="45" applyNumberFormat="1" applyFont="1" applyBorder="1" applyAlignment="1">
      <alignment horizontal="center" vertical="center"/>
      <protection/>
    </xf>
    <xf numFmtId="49" fontId="15" fillId="0" borderId="32" xfId="0" applyNumberFormat="1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15" fillId="0" borderId="48" xfId="0" applyNumberFormat="1" applyFont="1" applyFill="1" applyBorder="1" applyAlignment="1">
      <alignment horizontal="center" vertical="center" wrapText="1"/>
    </xf>
    <xf numFmtId="193" fontId="2" fillId="0" borderId="13" xfId="67" applyNumberFormat="1" applyFont="1" applyBorder="1" applyAlignment="1">
      <alignment horizontal="center" vertical="center"/>
    </xf>
    <xf numFmtId="193" fontId="12" fillId="0" borderId="12" xfId="67" applyNumberFormat="1" applyFont="1" applyBorder="1" applyAlignment="1">
      <alignment horizontal="center" vertical="center"/>
    </xf>
    <xf numFmtId="193" fontId="12" fillId="0" borderId="14" xfId="67" applyNumberFormat="1" applyFont="1" applyBorder="1" applyAlignment="1">
      <alignment horizontal="center" vertical="center"/>
    </xf>
    <xf numFmtId="193" fontId="2" fillId="0" borderId="14" xfId="67" applyNumberFormat="1" applyFont="1" applyBorder="1" applyAlignment="1">
      <alignment horizontal="center" vertical="center"/>
    </xf>
    <xf numFmtId="193" fontId="2" fillId="0" borderId="12" xfId="67" applyNumberFormat="1" applyFont="1" applyBorder="1" applyAlignment="1">
      <alignment horizontal="center" vertical="center"/>
    </xf>
    <xf numFmtId="193" fontId="12" fillId="0" borderId="13" xfId="67" applyNumberFormat="1" applyFont="1" applyBorder="1" applyAlignment="1">
      <alignment horizontal="center" vertical="center"/>
    </xf>
    <xf numFmtId="193" fontId="2" fillId="0" borderId="49" xfId="67" applyNumberFormat="1" applyFont="1" applyBorder="1" applyAlignment="1">
      <alignment horizontal="center" vertical="center"/>
    </xf>
    <xf numFmtId="193" fontId="12" fillId="0" borderId="47" xfId="67" applyNumberFormat="1" applyFont="1" applyBorder="1" applyAlignment="1">
      <alignment horizontal="center" vertical="center"/>
    </xf>
    <xf numFmtId="193" fontId="2" fillId="0" borderId="50" xfId="67" applyNumberFormat="1" applyFont="1" applyFill="1" applyBorder="1" applyAlignment="1">
      <alignment horizontal="center" vertical="center"/>
    </xf>
    <xf numFmtId="1" fontId="12" fillId="0" borderId="42" xfId="43" applyNumberFormat="1" applyFont="1" applyBorder="1" applyAlignment="1">
      <alignment horizontal="center" vertical="center"/>
      <protection/>
    </xf>
    <xf numFmtId="1" fontId="2" fillId="0" borderId="51" xfId="45" applyNumberFormat="1" applyFont="1" applyBorder="1" applyAlignment="1">
      <alignment horizontal="center" vertical="center"/>
      <protection/>
    </xf>
    <xf numFmtId="193" fontId="2" fillId="0" borderId="47" xfId="67" applyNumberFormat="1" applyFont="1" applyFill="1" applyBorder="1" applyAlignment="1">
      <alignment horizontal="center" vertical="center"/>
    </xf>
    <xf numFmtId="1" fontId="2" fillId="0" borderId="42" xfId="45" applyNumberFormat="1" applyFont="1" applyBorder="1" applyAlignment="1">
      <alignment horizontal="center" vertical="center"/>
      <protection/>
    </xf>
    <xf numFmtId="1" fontId="12" fillId="0" borderId="51" xfId="43" applyNumberFormat="1" applyFont="1" applyBorder="1" applyAlignment="1">
      <alignment horizontal="center" vertical="center"/>
      <protection/>
    </xf>
    <xf numFmtId="193" fontId="12" fillId="0" borderId="50" xfId="67" applyNumberFormat="1" applyFont="1" applyBorder="1" applyAlignment="1">
      <alignment horizontal="center" vertical="center"/>
    </xf>
    <xf numFmtId="1" fontId="12" fillId="0" borderId="47" xfId="43" applyNumberFormat="1" applyFont="1" applyBorder="1" applyAlignment="1">
      <alignment horizontal="center" vertical="center"/>
      <protection/>
    </xf>
    <xf numFmtId="1" fontId="3" fillId="0" borderId="52" xfId="0" applyNumberFormat="1" applyFont="1" applyFill="1" applyBorder="1" applyAlignment="1">
      <alignment horizontal="center" vertical="center"/>
    </xf>
    <xf numFmtId="193" fontId="3" fillId="0" borderId="48" xfId="67" applyNumberFormat="1" applyFont="1" applyBorder="1" applyAlignment="1">
      <alignment horizontal="center" vertical="center"/>
    </xf>
    <xf numFmtId="193" fontId="13" fillId="0" borderId="26" xfId="67" applyNumberFormat="1" applyFont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/>
    </xf>
    <xf numFmtId="193" fontId="3" fillId="0" borderId="48" xfId="67" applyNumberFormat="1" applyFont="1" applyFill="1" applyBorder="1" applyAlignment="1">
      <alignment horizontal="center" vertical="center"/>
    </xf>
    <xf numFmtId="193" fontId="3" fillId="0" borderId="53" xfId="67" applyNumberFormat="1" applyFont="1" applyFill="1" applyBorder="1" applyAlignment="1">
      <alignment horizontal="center" vertical="center"/>
    </xf>
    <xf numFmtId="193" fontId="3" fillId="0" borderId="26" xfId="67" applyNumberFormat="1" applyFont="1" applyFill="1" applyBorder="1" applyAlignment="1">
      <alignment horizontal="center" vertical="center"/>
    </xf>
    <xf numFmtId="193" fontId="3" fillId="0" borderId="31" xfId="67" applyNumberFormat="1" applyFont="1" applyFill="1" applyBorder="1" applyAlignment="1">
      <alignment horizontal="center" vertical="center"/>
    </xf>
    <xf numFmtId="193" fontId="13" fillId="0" borderId="48" xfId="67" applyNumberFormat="1" applyFont="1" applyBorder="1" applyAlignment="1">
      <alignment horizontal="center" vertical="center"/>
    </xf>
    <xf numFmtId="193" fontId="3" fillId="0" borderId="54" xfId="67" applyNumberFormat="1" applyFont="1" applyBorder="1" applyAlignment="1">
      <alignment horizontal="center" vertical="center"/>
    </xf>
    <xf numFmtId="193" fontId="13" fillId="0" borderId="38" xfId="67" applyNumberFormat="1" applyFont="1" applyBorder="1" applyAlignment="1">
      <alignment horizontal="center" vertical="center"/>
    </xf>
    <xf numFmtId="193" fontId="3" fillId="0" borderId="54" xfId="67" applyNumberFormat="1" applyFont="1" applyFill="1" applyBorder="1" applyAlignment="1">
      <alignment horizontal="center" vertical="center"/>
    </xf>
    <xf numFmtId="193" fontId="3" fillId="0" borderId="55" xfId="67" applyNumberFormat="1" applyFont="1" applyFill="1" applyBorder="1" applyAlignment="1">
      <alignment horizontal="center" vertical="center"/>
    </xf>
    <xf numFmtId="193" fontId="3" fillId="0" borderId="38" xfId="67" applyNumberFormat="1" applyFont="1" applyFill="1" applyBorder="1" applyAlignment="1">
      <alignment horizontal="center" vertical="center"/>
    </xf>
    <xf numFmtId="193" fontId="13" fillId="0" borderId="54" xfId="67" applyNumberFormat="1" applyFont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11" fillId="0" borderId="30" xfId="58" applyFont="1" applyFill="1" applyBorder="1" applyAlignment="1">
      <alignment vertical="center"/>
      <protection/>
    </xf>
    <xf numFmtId="0" fontId="11" fillId="0" borderId="57" xfId="58" applyFont="1" applyFill="1" applyBorder="1" applyAlignment="1">
      <alignment vertical="center"/>
      <protection/>
    </xf>
    <xf numFmtId="0" fontId="11" fillId="0" borderId="58" xfId="58" applyFont="1" applyFill="1" applyBorder="1" applyAlignment="1">
      <alignment vertical="center"/>
      <protection/>
    </xf>
    <xf numFmtId="1" fontId="2" fillId="0" borderId="29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49" fontId="15" fillId="0" borderId="53" xfId="0" applyNumberFormat="1" applyFont="1" applyFill="1" applyBorder="1" applyAlignment="1">
      <alignment horizontal="center" vertical="center" wrapText="1"/>
    </xf>
    <xf numFmtId="49" fontId="15" fillId="0" borderId="59" xfId="0" applyNumberFormat="1" applyFont="1" applyFill="1" applyBorder="1" applyAlignment="1">
      <alignment horizontal="center" vertical="center" wrapText="1"/>
    </xf>
    <xf numFmtId="193" fontId="0" fillId="0" borderId="0" xfId="0" applyNumberFormat="1" applyAlignment="1">
      <alignment/>
    </xf>
    <xf numFmtId="1" fontId="3" fillId="0" borderId="60" xfId="45" applyNumberFormat="1" applyFont="1" applyBorder="1" applyAlignment="1">
      <alignment horizontal="center" vertical="center"/>
      <protection/>
    </xf>
    <xf numFmtId="1" fontId="3" fillId="0" borderId="12" xfId="45" applyNumberFormat="1" applyFont="1" applyBorder="1" applyAlignment="1">
      <alignment horizontal="center" vertical="center"/>
      <protection/>
    </xf>
    <xf numFmtId="0" fontId="0" fillId="33" borderId="0" xfId="0" applyFill="1" applyAlignment="1">
      <alignment/>
    </xf>
    <xf numFmtId="0" fontId="9" fillId="0" borderId="0" xfId="58" applyFont="1">
      <alignment/>
      <protection/>
    </xf>
    <xf numFmtId="0" fontId="0" fillId="0" borderId="0" xfId="57">
      <alignment/>
      <protection/>
    </xf>
    <xf numFmtId="0" fontId="2" fillId="0" borderId="0" xfId="57" applyFont="1" applyAlignment="1">
      <alignment horizontal="right"/>
      <protection/>
    </xf>
    <xf numFmtId="49" fontId="18" fillId="0" borderId="22" xfId="57" applyNumberFormat="1" applyFont="1" applyBorder="1" applyAlignment="1">
      <alignment horizontal="center" vertical="center" wrapText="1"/>
      <protection/>
    </xf>
    <xf numFmtId="49" fontId="18" fillId="0" borderId="23" xfId="57" applyNumberFormat="1" applyFont="1" applyBorder="1" applyAlignment="1">
      <alignment horizontal="center" vertical="center" wrapText="1"/>
      <protection/>
    </xf>
    <xf numFmtId="0" fontId="2" fillId="0" borderId="11" xfId="57" applyFont="1" applyBorder="1" applyAlignment="1">
      <alignment horizontal="center" vertical="center"/>
      <protection/>
    </xf>
    <xf numFmtId="0" fontId="2" fillId="0" borderId="45" xfId="57" applyFont="1" applyBorder="1">
      <alignment/>
      <protection/>
    </xf>
    <xf numFmtId="1" fontId="3" fillId="0" borderId="11" xfId="45" applyNumberFormat="1" applyFont="1" applyBorder="1" applyAlignment="1">
      <alignment horizontal="center" vertical="center"/>
      <protection/>
    </xf>
    <xf numFmtId="0" fontId="2" fillId="0" borderId="29" xfId="57" applyFont="1" applyBorder="1" applyAlignment="1">
      <alignment horizontal="center" vertical="center"/>
      <protection/>
    </xf>
    <xf numFmtId="193" fontId="12" fillId="0" borderId="29" xfId="44" applyNumberFormat="1" applyFont="1" applyBorder="1" applyAlignment="1">
      <alignment horizontal="center" vertical="center"/>
      <protection/>
    </xf>
    <xf numFmtId="1" fontId="12" fillId="0" borderId="29" xfId="44" applyNumberFormat="1" applyFont="1" applyBorder="1" applyAlignment="1">
      <alignment horizontal="center" vertical="center"/>
      <protection/>
    </xf>
    <xf numFmtId="193" fontId="12" fillId="0" borderId="20" xfId="44" applyNumberFormat="1" applyFont="1" applyBorder="1" applyAlignment="1">
      <alignment horizontal="center" vertical="center"/>
      <protection/>
    </xf>
    <xf numFmtId="0" fontId="2" fillId="0" borderId="37" xfId="57" applyFont="1" applyBorder="1">
      <alignment/>
      <protection/>
    </xf>
    <xf numFmtId="0" fontId="2" fillId="0" borderId="49" xfId="57" applyFont="1" applyBorder="1">
      <alignment/>
      <protection/>
    </xf>
    <xf numFmtId="193" fontId="2" fillId="0" borderId="47" xfId="45" applyNumberFormat="1" applyFont="1" applyBorder="1" applyAlignment="1">
      <alignment horizontal="center" vertical="center"/>
      <protection/>
    </xf>
    <xf numFmtId="0" fontId="2" fillId="0" borderId="47" xfId="57" applyFont="1" applyBorder="1" applyAlignment="1">
      <alignment horizontal="center" vertical="center"/>
      <protection/>
    </xf>
    <xf numFmtId="193" fontId="12" fillId="0" borderId="47" xfId="44" applyNumberFormat="1" applyFont="1" applyBorder="1" applyAlignment="1">
      <alignment horizontal="center" vertical="center"/>
      <protection/>
    </xf>
    <xf numFmtId="1" fontId="12" fillId="0" borderId="47" xfId="44" applyNumberFormat="1" applyFont="1" applyBorder="1" applyAlignment="1">
      <alignment horizontal="center" vertical="center"/>
      <protection/>
    </xf>
    <xf numFmtId="193" fontId="12" fillId="0" borderId="50" xfId="44" applyNumberFormat="1" applyFont="1" applyBorder="1" applyAlignment="1">
      <alignment horizontal="center" vertical="center"/>
      <protection/>
    </xf>
    <xf numFmtId="1" fontId="3" fillId="0" borderId="52" xfId="57" applyNumberFormat="1" applyFont="1" applyBorder="1" applyAlignment="1">
      <alignment horizontal="center" vertical="center"/>
      <protection/>
    </xf>
    <xf numFmtId="1" fontId="3" fillId="0" borderId="53" xfId="57" applyNumberFormat="1" applyFont="1" applyBorder="1" applyAlignment="1">
      <alignment horizontal="center" vertical="center"/>
      <protection/>
    </xf>
    <xf numFmtId="193" fontId="13" fillId="0" borderId="28" xfId="44" applyNumberFormat="1" applyFont="1" applyBorder="1" applyAlignment="1">
      <alignment horizontal="center" vertical="center"/>
      <protection/>
    </xf>
    <xf numFmtId="1" fontId="3" fillId="0" borderId="27" xfId="57" applyNumberFormat="1" applyFont="1" applyBorder="1" applyAlignment="1">
      <alignment horizontal="center" vertical="center"/>
      <protection/>
    </xf>
    <xf numFmtId="193" fontId="2" fillId="0" borderId="28" xfId="45" applyNumberFormat="1" applyFont="1" applyBorder="1" applyAlignment="1">
      <alignment horizontal="center" vertical="center"/>
      <protection/>
    </xf>
    <xf numFmtId="193" fontId="3" fillId="0" borderId="28" xfId="45" applyNumberFormat="1" applyFont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/>
      <protection/>
    </xf>
    <xf numFmtId="193" fontId="12" fillId="0" borderId="12" xfId="44" applyNumberFormat="1" applyFont="1" applyBorder="1" applyAlignment="1">
      <alignment horizontal="center" vertical="center"/>
      <protection/>
    </xf>
    <xf numFmtId="1" fontId="2" fillId="0" borderId="12" xfId="57" applyNumberFormat="1" applyFont="1" applyBorder="1" applyAlignment="1">
      <alignment horizontal="center" vertical="center"/>
      <protection/>
    </xf>
    <xf numFmtId="193" fontId="12" fillId="0" borderId="14" xfId="44" applyNumberFormat="1" applyFont="1" applyBorder="1" applyAlignment="1">
      <alignment horizontal="center" vertical="center"/>
      <protection/>
    </xf>
    <xf numFmtId="0" fontId="2" fillId="0" borderId="61" xfId="57" applyFont="1" applyBorder="1" applyAlignment="1">
      <alignment horizontal="center" vertical="center"/>
      <protection/>
    </xf>
    <xf numFmtId="193" fontId="2" fillId="0" borderId="61" xfId="45" applyNumberFormat="1" applyFont="1" applyBorder="1" applyAlignment="1">
      <alignment horizontal="center" vertical="center"/>
      <protection/>
    </xf>
    <xf numFmtId="1" fontId="2" fillId="0" borderId="61" xfId="57" applyNumberFormat="1" applyFont="1" applyBorder="1" applyAlignment="1">
      <alignment horizontal="center" vertical="center"/>
      <protection/>
    </xf>
    <xf numFmtId="1" fontId="3" fillId="0" borderId="32" xfId="57" applyNumberFormat="1" applyFont="1" applyBorder="1" applyAlignment="1">
      <alignment horizontal="center" vertical="center"/>
      <protection/>
    </xf>
    <xf numFmtId="0" fontId="2" fillId="33" borderId="45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0" fillId="33" borderId="0" xfId="45" applyFont="1" applyFill="1" applyBorder="1" applyAlignment="1">
      <alignment horizontal="center" wrapText="1"/>
      <protection/>
    </xf>
    <xf numFmtId="0" fontId="21" fillId="33" borderId="0" xfId="45" applyFont="1" applyFill="1" applyBorder="1" applyAlignment="1">
      <alignment horizontal="center"/>
      <protection/>
    </xf>
    <xf numFmtId="0" fontId="0" fillId="33" borderId="0" xfId="0" applyFill="1" applyBorder="1" applyAlignment="1">
      <alignment/>
    </xf>
    <xf numFmtId="1" fontId="0" fillId="33" borderId="0" xfId="0" applyNumberFormat="1" applyFill="1" applyBorder="1" applyAlignment="1">
      <alignment/>
    </xf>
    <xf numFmtId="0" fontId="16" fillId="34" borderId="40" xfId="0" applyFont="1" applyFill="1" applyBorder="1" applyAlignment="1">
      <alignment horizontal="center" vertical="center" wrapText="1"/>
    </xf>
    <xf numFmtId="0" fontId="16" fillId="34" borderId="30" xfId="0" applyFont="1" applyFill="1" applyBorder="1" applyAlignment="1">
      <alignment horizontal="center" vertical="center" wrapText="1"/>
    </xf>
    <xf numFmtId="0" fontId="16" fillId="34" borderId="57" xfId="0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29" xfId="0" applyNumberFormat="1" applyFont="1" applyFill="1" applyBorder="1" applyAlignment="1">
      <alignment horizontal="center" vertical="center" wrapText="1"/>
    </xf>
    <xf numFmtId="49" fontId="15" fillId="0" borderId="42" xfId="0" applyNumberFormat="1" applyFont="1" applyFill="1" applyBorder="1" applyAlignment="1">
      <alignment horizontal="center" vertical="center" wrapText="1"/>
    </xf>
    <xf numFmtId="49" fontId="15" fillId="0" borderId="47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49" fontId="15" fillId="0" borderId="50" xfId="0" applyNumberFormat="1" applyFont="1" applyFill="1" applyBorder="1" applyAlignment="1">
      <alignment horizontal="center" vertical="center" wrapText="1"/>
    </xf>
    <xf numFmtId="49" fontId="15" fillId="0" borderId="35" xfId="0" applyNumberFormat="1" applyFont="1" applyFill="1" applyBorder="1" applyAlignment="1">
      <alignment horizontal="center" vertical="center" wrapText="1"/>
    </xf>
    <xf numFmtId="49" fontId="15" fillId="0" borderId="36" xfId="0" applyNumberFormat="1" applyFont="1" applyFill="1" applyBorder="1" applyAlignment="1">
      <alignment horizontal="center" vertical="center" wrapText="1"/>
    </xf>
    <xf numFmtId="49" fontId="15" fillId="0" borderId="5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49" fontId="15" fillId="0" borderId="34" xfId="0" applyNumberFormat="1" applyFont="1" applyFill="1" applyBorder="1" applyAlignment="1">
      <alignment horizontal="center" vertical="center" wrapText="1"/>
    </xf>
    <xf numFmtId="49" fontId="15" fillId="0" borderId="37" xfId="0" applyNumberFormat="1" applyFont="1" applyFill="1" applyBorder="1" applyAlignment="1">
      <alignment horizontal="center" vertical="center" wrapText="1"/>
    </xf>
    <xf numFmtId="49" fontId="15" fillId="0" borderId="49" xfId="0" applyNumberFormat="1" applyFont="1" applyFill="1" applyBorder="1" applyAlignment="1">
      <alignment horizontal="center" vertical="center" wrapText="1"/>
    </xf>
    <xf numFmtId="0" fontId="8" fillId="0" borderId="52" xfId="58" applyFont="1" applyFill="1" applyBorder="1" applyAlignment="1">
      <alignment horizontal="center" vertical="center"/>
      <protection/>
    </xf>
    <xf numFmtId="0" fontId="8" fillId="0" borderId="31" xfId="58" applyFont="1" applyFill="1" applyBorder="1" applyAlignment="1">
      <alignment horizontal="center" vertical="center"/>
      <protection/>
    </xf>
    <xf numFmtId="49" fontId="15" fillId="0" borderId="62" xfId="0" applyNumberFormat="1" applyFont="1" applyFill="1" applyBorder="1" applyAlignment="1">
      <alignment horizontal="center" vertical="center" wrapText="1"/>
    </xf>
    <xf numFmtId="49" fontId="15" fillId="0" borderId="63" xfId="0" applyNumberFormat="1" applyFont="1" applyFill="1" applyBorder="1" applyAlignment="1">
      <alignment horizontal="center" vertical="center" wrapText="1"/>
    </xf>
    <xf numFmtId="49" fontId="15" fillId="0" borderId="64" xfId="0" applyNumberFormat="1" applyFont="1" applyFill="1" applyBorder="1" applyAlignment="1">
      <alignment horizontal="center" vertical="center" wrapText="1"/>
    </xf>
    <xf numFmtId="0" fontId="10" fillId="0" borderId="6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49" fontId="15" fillId="0" borderId="56" xfId="0" applyNumberFormat="1" applyFont="1" applyFill="1" applyBorder="1" applyAlignment="1">
      <alignment horizontal="center" vertical="center" wrapText="1"/>
    </xf>
    <xf numFmtId="49" fontId="15" fillId="0" borderId="41" xfId="0" applyNumberFormat="1" applyFont="1" applyFill="1" applyBorder="1" applyAlignment="1">
      <alignment horizontal="center" vertical="center" wrapText="1"/>
    </xf>
    <xf numFmtId="49" fontId="15" fillId="0" borderId="66" xfId="0" applyNumberFormat="1" applyFont="1" applyFill="1" applyBorder="1" applyAlignment="1">
      <alignment horizontal="center" vertical="center" wrapText="1"/>
    </xf>
    <xf numFmtId="0" fontId="10" fillId="0" borderId="0" xfId="58" applyFont="1" applyFill="1" applyBorder="1" applyAlignment="1">
      <alignment horizontal="left" vertical="justify"/>
      <protection/>
    </xf>
    <xf numFmtId="49" fontId="15" fillId="0" borderId="67" xfId="0" applyNumberFormat="1" applyFont="1" applyFill="1" applyBorder="1" applyAlignment="1">
      <alignment horizontal="center" vertical="center" wrapText="1"/>
    </xf>
    <xf numFmtId="49" fontId="15" fillId="0" borderId="68" xfId="0" applyNumberFormat="1" applyFont="1" applyFill="1" applyBorder="1" applyAlignment="1">
      <alignment horizontal="center" vertical="center" wrapText="1"/>
    </xf>
    <xf numFmtId="49" fontId="15" fillId="0" borderId="69" xfId="0" applyNumberFormat="1" applyFont="1" applyFill="1" applyBorder="1" applyAlignment="1">
      <alignment horizontal="center" vertical="center" wrapText="1"/>
    </xf>
    <xf numFmtId="49" fontId="15" fillId="0" borderId="70" xfId="0" applyNumberFormat="1" applyFont="1" applyFill="1" applyBorder="1" applyAlignment="1">
      <alignment horizontal="center" vertical="center" wrapText="1"/>
    </xf>
    <xf numFmtId="49" fontId="15" fillId="0" borderId="71" xfId="0" applyNumberFormat="1" applyFont="1" applyFill="1" applyBorder="1" applyAlignment="1">
      <alignment horizontal="center" vertical="center" wrapText="1"/>
    </xf>
    <xf numFmtId="49" fontId="15" fillId="0" borderId="65" xfId="0" applyNumberFormat="1" applyFont="1" applyFill="1" applyBorder="1" applyAlignment="1">
      <alignment horizontal="center" vertical="center" wrapText="1"/>
    </xf>
    <xf numFmtId="0" fontId="8" fillId="35" borderId="72" xfId="59" applyFont="1" applyFill="1" applyBorder="1" applyAlignment="1">
      <alignment horizontal="center" vertical="center"/>
      <protection/>
    </xf>
    <xf numFmtId="0" fontId="11" fillId="0" borderId="54" xfId="0" applyFont="1" applyBorder="1" applyAlignment="1">
      <alignment horizontal="center" vertical="center"/>
    </xf>
    <xf numFmtId="0" fontId="8" fillId="35" borderId="52" xfId="59" applyFont="1" applyFill="1" applyBorder="1" applyAlignment="1">
      <alignment horizontal="center" vertical="center"/>
      <protection/>
    </xf>
    <xf numFmtId="0" fontId="8" fillId="35" borderId="31" xfId="59" applyFont="1" applyFill="1" applyBorder="1" applyAlignment="1">
      <alignment horizontal="center" vertical="center"/>
      <protection/>
    </xf>
    <xf numFmtId="49" fontId="18" fillId="0" borderId="16" xfId="57" applyNumberFormat="1" applyFont="1" applyBorder="1" applyAlignment="1">
      <alignment horizontal="center" vertical="center" wrapText="1"/>
      <protection/>
    </xf>
    <xf numFmtId="49" fontId="18" fillId="0" borderId="17" xfId="57" applyNumberFormat="1" applyFont="1" applyBorder="1" applyAlignment="1">
      <alignment horizontal="center" vertical="center" wrapText="1"/>
      <protection/>
    </xf>
    <xf numFmtId="49" fontId="18" fillId="0" borderId="29" xfId="57" applyNumberFormat="1" applyFont="1" applyBorder="1" applyAlignment="1">
      <alignment horizontal="center" vertical="center" wrapText="1"/>
      <protection/>
    </xf>
    <xf numFmtId="49" fontId="18" fillId="0" borderId="20" xfId="57" applyNumberFormat="1" applyFont="1" applyBorder="1" applyAlignment="1">
      <alignment horizontal="center" vertical="center" wrapText="1"/>
      <protection/>
    </xf>
    <xf numFmtId="49" fontId="18" fillId="0" borderId="11" xfId="57" applyNumberFormat="1" applyFont="1" applyBorder="1" applyAlignment="1">
      <alignment horizontal="center" vertical="center" wrapText="1"/>
      <protection/>
    </xf>
    <xf numFmtId="49" fontId="18" fillId="0" borderId="24" xfId="57" applyNumberFormat="1" applyFont="1" applyBorder="1" applyAlignment="1">
      <alignment horizontal="center" vertical="center" wrapText="1"/>
      <protection/>
    </xf>
    <xf numFmtId="49" fontId="19" fillId="0" borderId="29" xfId="57" applyNumberFormat="1" applyFont="1" applyBorder="1" applyAlignment="1">
      <alignment horizontal="center" vertical="center" wrapText="1"/>
      <protection/>
    </xf>
    <xf numFmtId="0" fontId="11" fillId="0" borderId="73" xfId="59" applyFont="1" applyBorder="1" applyAlignment="1">
      <alignment horizontal="center" vertical="center" textRotation="180"/>
      <protection/>
    </xf>
    <xf numFmtId="0" fontId="11" fillId="0" borderId="41" xfId="58" applyFont="1" applyBorder="1" applyAlignment="1">
      <alignment horizontal="left" vertical="center"/>
      <protection/>
    </xf>
    <xf numFmtId="0" fontId="11" fillId="0" borderId="19" xfId="58" applyFont="1" applyBorder="1" applyAlignment="1">
      <alignment horizontal="left" vertical="center"/>
      <protection/>
    </xf>
    <xf numFmtId="0" fontId="11" fillId="0" borderId="74" xfId="58" applyFont="1" applyBorder="1" applyAlignment="1">
      <alignment horizontal="left" vertical="center"/>
      <protection/>
    </xf>
    <xf numFmtId="0" fontId="11" fillId="0" borderId="75" xfId="58" applyFont="1" applyBorder="1" applyAlignment="1">
      <alignment horizontal="left" vertical="center"/>
      <protection/>
    </xf>
    <xf numFmtId="0" fontId="2" fillId="0" borderId="0" xfId="58" applyFont="1" applyAlignment="1">
      <alignment horizontal="right"/>
      <protection/>
    </xf>
    <xf numFmtId="0" fontId="3" fillId="35" borderId="0" xfId="57" applyFont="1" applyFill="1" applyAlignment="1">
      <alignment horizontal="center" vertical="center" wrapText="1"/>
      <protection/>
    </xf>
    <xf numFmtId="0" fontId="10" fillId="0" borderId="0" xfId="57" applyFont="1" applyAlignment="1">
      <alignment horizontal="left"/>
      <protection/>
    </xf>
    <xf numFmtId="49" fontId="15" fillId="0" borderId="62" xfId="57" applyNumberFormat="1" applyFont="1" applyBorder="1" applyAlignment="1">
      <alignment horizontal="center" vertical="center" wrapText="1"/>
      <protection/>
    </xf>
    <xf numFmtId="49" fontId="15" fillId="0" borderId="67" xfId="57" applyNumberFormat="1" applyFont="1" applyBorder="1" applyAlignment="1">
      <alignment horizontal="center" vertical="center" wrapText="1"/>
      <protection/>
    </xf>
    <xf numFmtId="49" fontId="15" fillId="0" borderId="68" xfId="57" applyNumberFormat="1" applyFont="1" applyBorder="1" applyAlignment="1">
      <alignment horizontal="center" vertical="center" wrapText="1"/>
      <protection/>
    </xf>
    <xf numFmtId="49" fontId="15" fillId="0" borderId="76" xfId="57" applyNumberFormat="1" applyFont="1" applyBorder="1" applyAlignment="1">
      <alignment horizontal="center" vertical="center" wrapText="1"/>
      <protection/>
    </xf>
    <xf numFmtId="49" fontId="15" fillId="0" borderId="77" xfId="57" applyNumberFormat="1" applyFont="1" applyBorder="1" applyAlignment="1">
      <alignment horizontal="center" vertical="center" wrapText="1"/>
      <protection/>
    </xf>
    <xf numFmtId="49" fontId="15" fillId="0" borderId="78" xfId="57" applyNumberFormat="1" applyFont="1" applyBorder="1" applyAlignment="1">
      <alignment horizontal="center" vertical="center" wrapText="1"/>
      <protection/>
    </xf>
    <xf numFmtId="49" fontId="18" fillId="0" borderId="15" xfId="57" applyNumberFormat="1" applyFont="1" applyBorder="1" applyAlignment="1">
      <alignment horizontal="center" vertical="center" wrapText="1"/>
      <protection/>
    </xf>
    <xf numFmtId="0" fontId="16" fillId="34" borderId="44" xfId="0" applyFont="1" applyFill="1" applyBorder="1" applyAlignment="1">
      <alignment horizontal="center" vertical="center" wrapText="1"/>
    </xf>
    <xf numFmtId="0" fontId="16" fillId="34" borderId="79" xfId="0" applyFont="1" applyFill="1" applyBorder="1" applyAlignment="1">
      <alignment horizontal="center" vertical="center" wrapText="1"/>
    </xf>
    <xf numFmtId="0" fontId="16" fillId="34" borderId="3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3" fillId="0" borderId="55" xfId="0" applyFont="1" applyBorder="1" applyAlignment="1">
      <alignment horizontal="center" vertical="center" wrapText="1"/>
    </xf>
    <xf numFmtId="49" fontId="15" fillId="0" borderId="32" xfId="0" applyNumberFormat="1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15" fillId="0" borderId="48" xfId="0" applyNumberFormat="1" applyFont="1" applyFill="1" applyBorder="1" applyAlignment="1">
      <alignment horizontal="center" vertical="center" wrapText="1"/>
    </xf>
    <xf numFmtId="49" fontId="15" fillId="0" borderId="40" xfId="0" applyNumberFormat="1" applyFont="1" applyFill="1" applyBorder="1" applyAlignment="1">
      <alignment horizontal="center" vertical="center" wrapText="1"/>
    </xf>
    <xf numFmtId="49" fontId="15" fillId="0" borderId="30" xfId="0" applyNumberFormat="1" applyFont="1" applyFill="1" applyBorder="1" applyAlignment="1">
      <alignment horizontal="center" vertical="center" wrapText="1"/>
    </xf>
    <xf numFmtId="49" fontId="15" fillId="0" borderId="57" xfId="0" applyNumberFormat="1" applyFont="1" applyFill="1" applyBorder="1" applyAlignment="1">
      <alignment horizontal="center" vertical="center" wrapText="1"/>
    </xf>
    <xf numFmtId="0" fontId="2" fillId="0" borderId="73" xfId="0" applyFont="1" applyBorder="1" applyAlignment="1">
      <alignment horizontal="center" textRotation="180"/>
    </xf>
    <xf numFmtId="49" fontId="15" fillId="0" borderId="74" xfId="0" applyNumberFormat="1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49" fontId="15" fillId="0" borderId="76" xfId="0" applyNumberFormat="1" applyFont="1" applyFill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49" fontId="15" fillId="0" borderId="80" xfId="0" applyNumberFormat="1" applyFont="1" applyFill="1" applyBorder="1" applyAlignment="1">
      <alignment horizontal="center" vertical="center" wrapText="1"/>
    </xf>
    <xf numFmtId="49" fontId="15" fillId="0" borderId="45" xfId="0" applyNumberFormat="1" applyFont="1" applyFill="1" applyBorder="1" applyAlignment="1">
      <alignment horizontal="center" vertical="center" wrapText="1"/>
    </xf>
    <xf numFmtId="49" fontId="15" fillId="0" borderId="81" xfId="0" applyNumberFormat="1" applyFont="1" applyFill="1" applyBorder="1" applyAlignment="1">
      <alignment horizontal="center" vertical="center" wrapText="1"/>
    </xf>
    <xf numFmtId="49" fontId="15" fillId="0" borderId="6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61" xfId="0" applyNumberFormat="1" applyFont="1" applyFill="1" applyBorder="1" applyAlignment="1">
      <alignment horizontal="center" vertical="center" wrapText="1"/>
    </xf>
    <xf numFmtId="49" fontId="15" fillId="0" borderId="77" xfId="0" applyNumberFormat="1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</cellXfs>
  <cellStyles count="55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2009 ВДТБ (8 МБТ+)" xfId="43"/>
    <cellStyle name="Звичайний_2009 ВДТБ (8 МБТ+) 2" xfId="44"/>
    <cellStyle name="Звичайний_Аркуш1" xfId="45"/>
    <cellStyle name="Зв'язана клітинка" xfId="46"/>
    <cellStyle name="Колірна тема 1" xfId="47"/>
    <cellStyle name="Колірна тема 2" xfId="48"/>
    <cellStyle name="Колірна тема 3" xfId="49"/>
    <cellStyle name="Колірна тема 4" xfId="50"/>
    <cellStyle name="Колірна тема 5" xfId="51"/>
    <cellStyle name="Колірна тема 6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_tab_tub" xfId="58"/>
    <cellStyle name="Обычный_tabl_tyber_1" xfId="59"/>
    <cellStyle name="Followed Hyperlink" xfId="60"/>
    <cellStyle name="Підсумок" xfId="61"/>
    <cellStyle name="Поганий" xfId="62"/>
    <cellStyle name="Примітка" xfId="63"/>
    <cellStyle name="Результат" xfId="64"/>
    <cellStyle name="Текст попередження" xfId="65"/>
    <cellStyle name="Текст пояснення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42"/>
  <sheetViews>
    <sheetView tabSelected="1" zoomScale="80" zoomScaleNormal="80" zoomScalePageLayoutView="0" workbookViewId="0" topLeftCell="A1">
      <selection activeCell="AC17" sqref="AC17"/>
    </sheetView>
  </sheetViews>
  <sheetFormatPr defaultColWidth="9.140625" defaultRowHeight="12.75"/>
  <cols>
    <col min="1" max="1" width="3.8515625" style="0" customWidth="1"/>
    <col min="2" max="2" width="5.00390625" style="0" customWidth="1"/>
    <col min="3" max="3" width="24.28125" style="0" customWidth="1"/>
    <col min="4" max="4" width="10.7109375" style="0" customWidth="1"/>
    <col min="5" max="8" width="6.8515625" style="0" customWidth="1"/>
    <col min="9" max="9" width="7.7109375" style="0" customWidth="1"/>
    <col min="10" max="21" width="6.8515625" style="0" customWidth="1"/>
    <col min="22" max="22" width="8.140625" style="0" customWidth="1"/>
    <col min="23" max="23" width="4.8515625" style="0" customWidth="1"/>
    <col min="24" max="24" width="9.421875" style="0" customWidth="1"/>
    <col min="25" max="25" width="5.8515625" style="0" customWidth="1"/>
    <col min="26" max="26" width="9.28125" style="0" customWidth="1"/>
  </cols>
  <sheetData>
    <row r="1" spans="20:22" ht="13.5" customHeight="1">
      <c r="T1" s="187"/>
      <c r="U1" s="187"/>
      <c r="V1" s="187"/>
    </row>
    <row r="2" spans="2:22" ht="18.75" customHeight="1" thickBot="1">
      <c r="B2" s="188" t="s">
        <v>66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</row>
    <row r="3" spans="2:24" ht="29.25" customHeight="1" thickBot="1">
      <c r="B3" s="194" t="s">
        <v>0</v>
      </c>
      <c r="C3" s="196" t="s">
        <v>26</v>
      </c>
      <c r="D3" s="207" t="s">
        <v>40</v>
      </c>
      <c r="E3" s="208"/>
      <c r="F3" s="208"/>
      <c r="G3" s="194" t="s">
        <v>28</v>
      </c>
      <c r="H3" s="195"/>
      <c r="I3" s="195"/>
      <c r="J3" s="196"/>
      <c r="K3" s="184" t="s">
        <v>29</v>
      </c>
      <c r="L3" s="181"/>
      <c r="M3" s="194" t="s">
        <v>30</v>
      </c>
      <c r="N3" s="195"/>
      <c r="O3" s="195"/>
      <c r="P3" s="196"/>
      <c r="Q3" s="184" t="s">
        <v>51</v>
      </c>
      <c r="R3" s="181"/>
      <c r="S3" s="184" t="s">
        <v>52</v>
      </c>
      <c r="T3" s="189"/>
      <c r="U3" s="175" t="s">
        <v>31</v>
      </c>
      <c r="V3" s="181"/>
      <c r="X3" s="172" t="s">
        <v>43</v>
      </c>
    </row>
    <row r="4" spans="2:24" ht="12.75">
      <c r="B4" s="203"/>
      <c r="C4" s="205"/>
      <c r="D4" s="199" t="s">
        <v>39</v>
      </c>
      <c r="E4" s="175" t="s">
        <v>42</v>
      </c>
      <c r="F4" s="189"/>
      <c r="G4" s="175" t="s">
        <v>32</v>
      </c>
      <c r="H4" s="176"/>
      <c r="I4" s="176" t="s">
        <v>33</v>
      </c>
      <c r="J4" s="181"/>
      <c r="K4" s="185"/>
      <c r="L4" s="182"/>
      <c r="M4" s="175" t="s">
        <v>37</v>
      </c>
      <c r="N4" s="176"/>
      <c r="O4" s="176" t="s">
        <v>38</v>
      </c>
      <c r="P4" s="181"/>
      <c r="Q4" s="185"/>
      <c r="R4" s="182"/>
      <c r="S4" s="185"/>
      <c r="T4" s="190"/>
      <c r="U4" s="177"/>
      <c r="V4" s="182"/>
      <c r="X4" s="173"/>
    </row>
    <row r="5" spans="2:24" ht="12.75">
      <c r="B5" s="203"/>
      <c r="C5" s="205"/>
      <c r="D5" s="200"/>
      <c r="E5" s="177"/>
      <c r="F5" s="190"/>
      <c r="G5" s="177"/>
      <c r="H5" s="178"/>
      <c r="I5" s="178"/>
      <c r="J5" s="182"/>
      <c r="K5" s="185"/>
      <c r="L5" s="182"/>
      <c r="M5" s="177"/>
      <c r="N5" s="178"/>
      <c r="O5" s="178"/>
      <c r="P5" s="182"/>
      <c r="Q5" s="185"/>
      <c r="R5" s="182"/>
      <c r="S5" s="185"/>
      <c r="T5" s="190"/>
      <c r="U5" s="177"/>
      <c r="V5" s="182"/>
      <c r="X5" s="173"/>
    </row>
    <row r="6" spans="2:24" ht="12.75" customHeight="1" thickBot="1">
      <c r="B6" s="203"/>
      <c r="C6" s="205"/>
      <c r="D6" s="200"/>
      <c r="E6" s="179"/>
      <c r="F6" s="191"/>
      <c r="G6" s="179"/>
      <c r="H6" s="180"/>
      <c r="I6" s="180"/>
      <c r="J6" s="183"/>
      <c r="K6" s="186"/>
      <c r="L6" s="183"/>
      <c r="M6" s="179"/>
      <c r="N6" s="180"/>
      <c r="O6" s="180"/>
      <c r="P6" s="183"/>
      <c r="Q6" s="186"/>
      <c r="R6" s="183"/>
      <c r="S6" s="186"/>
      <c r="T6" s="191"/>
      <c r="U6" s="179"/>
      <c r="V6" s="183"/>
      <c r="X6" s="173"/>
    </row>
    <row r="7" spans="2:24" ht="13.5" thickBot="1">
      <c r="B7" s="204"/>
      <c r="C7" s="206"/>
      <c r="D7" s="201"/>
      <c r="E7" s="84" t="s">
        <v>34</v>
      </c>
      <c r="F7" s="127" t="s">
        <v>27</v>
      </c>
      <c r="G7" s="84" t="s">
        <v>34</v>
      </c>
      <c r="H7" s="85" t="s">
        <v>27</v>
      </c>
      <c r="I7" s="85" t="s">
        <v>34</v>
      </c>
      <c r="J7" s="86" t="s">
        <v>27</v>
      </c>
      <c r="K7" s="128" t="s">
        <v>34</v>
      </c>
      <c r="L7" s="86" t="s">
        <v>27</v>
      </c>
      <c r="M7" s="84" t="s">
        <v>34</v>
      </c>
      <c r="N7" s="85" t="s">
        <v>27</v>
      </c>
      <c r="O7" s="85" t="s">
        <v>34</v>
      </c>
      <c r="P7" s="86" t="s">
        <v>27</v>
      </c>
      <c r="Q7" s="128" t="s">
        <v>34</v>
      </c>
      <c r="R7" s="86" t="s">
        <v>27</v>
      </c>
      <c r="S7" s="128" t="s">
        <v>34</v>
      </c>
      <c r="T7" s="127" t="s">
        <v>27</v>
      </c>
      <c r="U7" s="84" t="s">
        <v>34</v>
      </c>
      <c r="V7" s="86" t="s">
        <v>27</v>
      </c>
      <c r="X7" s="174"/>
    </row>
    <row r="8" spans="2:27" ht="15.75">
      <c r="B8" s="2">
        <v>1</v>
      </c>
      <c r="C8" s="79" t="s">
        <v>1</v>
      </c>
      <c r="D8" s="57">
        <f>ВДТБ!D8+РТБ!D8+ІТБ!D8</f>
        <v>605</v>
      </c>
      <c r="E8" s="24">
        <f>ВДТБ!E8+РТБ!E8+ІТБ!E8</f>
        <v>133</v>
      </c>
      <c r="F8" s="12">
        <f aca="true" t="shared" si="0" ref="F8:F38">E8/D8*100</f>
        <v>21.983471074380166</v>
      </c>
      <c r="G8" s="126">
        <f>ВДТБ!G8+РТБ!G8+ІТБ!G8</f>
        <v>48</v>
      </c>
      <c r="H8" s="11">
        <f aca="true" t="shared" si="1" ref="H8:H38">G8/X8*100</f>
        <v>10.16949152542373</v>
      </c>
      <c r="I8" s="30">
        <f>ВДТБ!I8+РТБ!I8+ІТБ!I8</f>
        <v>352</v>
      </c>
      <c r="J8" s="11">
        <f aca="true" t="shared" si="2" ref="J8:J38">I8/X8*100</f>
        <v>74.57627118644068</v>
      </c>
      <c r="K8" s="30">
        <f>ВДТБ!K8+РТБ!K8+ІТБ!K8</f>
        <v>32</v>
      </c>
      <c r="L8" s="12">
        <f aca="true" t="shared" si="3" ref="L8:L38">K8/X8*100</f>
        <v>6.779661016949152</v>
      </c>
      <c r="M8" s="34">
        <f>ВДТБ!M8+РТБ!M8+ІТБ!M8</f>
        <v>9</v>
      </c>
      <c r="N8" s="12">
        <f aca="true" t="shared" si="4" ref="N8:N38">M8/X8*100</f>
        <v>1.9067796610169492</v>
      </c>
      <c r="O8" s="34">
        <f>ВДТБ!O8+РТБ!O8+ІТБ!O8</f>
        <v>4</v>
      </c>
      <c r="P8" s="12">
        <f aca="true" t="shared" si="5" ref="P8:P38">O8/X8*100</f>
        <v>0.847457627118644</v>
      </c>
      <c r="Q8" s="34">
        <f>ВДТБ!Q8+РТБ!Q8+ІТБ!Q8</f>
        <v>26</v>
      </c>
      <c r="R8" s="11">
        <f aca="true" t="shared" si="6" ref="R8:R38">Q8/X8*100</f>
        <v>5.508474576271186</v>
      </c>
      <c r="S8" s="30">
        <f>ВДТБ!S8+РТБ!S8+ІТБ!S8</f>
        <v>1</v>
      </c>
      <c r="T8" s="11">
        <f aca="true" t="shared" si="7" ref="T8:T38">S8/X8*100</f>
        <v>0.211864406779661</v>
      </c>
      <c r="U8" s="30">
        <v>0</v>
      </c>
      <c r="V8" s="13">
        <f aca="true" t="shared" si="8" ref="V8:V38">U8/X8*100</f>
        <v>0</v>
      </c>
      <c r="X8" s="47">
        <f>D8-E8</f>
        <v>472</v>
      </c>
      <c r="Z8" s="16"/>
      <c r="AA8" s="129"/>
    </row>
    <row r="9" spans="2:27" ht="15.75">
      <c r="B9" s="3">
        <v>2</v>
      </c>
      <c r="C9" s="79" t="s">
        <v>2</v>
      </c>
      <c r="D9" s="58">
        <f>ВДТБ!D9+РТБ!D9+ІТБ!D9</f>
        <v>469</v>
      </c>
      <c r="E9" s="39">
        <f>ВДТБ!E9+РТБ!E9+ІТБ!E9</f>
        <v>123</v>
      </c>
      <c r="F9" s="51">
        <f t="shared" si="0"/>
        <v>26.226012793176974</v>
      </c>
      <c r="G9" s="125">
        <f>ВДТБ!G9+РТБ!G9+ІТБ!G9</f>
        <v>112</v>
      </c>
      <c r="H9" s="41">
        <f t="shared" si="1"/>
        <v>32.369942196531795</v>
      </c>
      <c r="I9" s="42">
        <f>ВДТБ!I9+РТБ!I9+ІТБ!I9</f>
        <v>151</v>
      </c>
      <c r="J9" s="41">
        <f t="shared" si="2"/>
        <v>43.641618497109825</v>
      </c>
      <c r="K9" s="42">
        <f>ВДТБ!K9+РТБ!K9+ІТБ!K9</f>
        <v>35</v>
      </c>
      <c r="L9" s="51">
        <f t="shared" si="3"/>
        <v>10.115606936416185</v>
      </c>
      <c r="M9" s="43">
        <f>ВДТБ!M9+РТБ!M9+ІТБ!M9</f>
        <v>31</v>
      </c>
      <c r="N9" s="51">
        <f t="shared" si="4"/>
        <v>8.959537572254336</v>
      </c>
      <c r="O9" s="43">
        <f>ВДТБ!O9+РТБ!O9+ІТБ!O9</f>
        <v>1</v>
      </c>
      <c r="P9" s="51">
        <f t="shared" si="5"/>
        <v>0.2890173410404624</v>
      </c>
      <c r="Q9" s="43">
        <f>ВДТБ!Q9+РТБ!Q9+ІТБ!Q9</f>
        <v>16</v>
      </c>
      <c r="R9" s="41">
        <f t="shared" si="6"/>
        <v>4.624277456647398</v>
      </c>
      <c r="S9" s="42">
        <f>ВДТБ!S9+РТБ!S9+ІТБ!S9</f>
        <v>0</v>
      </c>
      <c r="T9" s="41">
        <f t="shared" si="7"/>
        <v>0</v>
      </c>
      <c r="U9" s="42">
        <v>0</v>
      </c>
      <c r="V9" s="38">
        <f t="shared" si="8"/>
        <v>0</v>
      </c>
      <c r="X9" s="44">
        <f aca="true" t="shared" si="9" ref="X9:X33">D9-E9</f>
        <v>346</v>
      </c>
      <c r="Z9" s="16"/>
      <c r="AA9" s="129"/>
    </row>
    <row r="10" spans="2:27" ht="15.75">
      <c r="B10" s="3">
        <v>3</v>
      </c>
      <c r="C10" s="79" t="s">
        <v>3</v>
      </c>
      <c r="D10" s="58">
        <f>ВДТБ!D10+РТБ!D10+ІТБ!D10</f>
        <v>2147</v>
      </c>
      <c r="E10" s="39">
        <f>ВДТБ!E10+РТБ!E10+ІТБ!E10</f>
        <v>668</v>
      </c>
      <c r="F10" s="51">
        <f t="shared" si="0"/>
        <v>31.113181183046112</v>
      </c>
      <c r="G10" s="125">
        <f>ВДТБ!G10+РТБ!G10+ІТБ!G10</f>
        <v>250</v>
      </c>
      <c r="H10" s="41">
        <f t="shared" si="1"/>
        <v>16.903313049357674</v>
      </c>
      <c r="I10" s="42">
        <f>ВДТБ!I10+РТБ!I10+ІТБ!I10</f>
        <v>832</v>
      </c>
      <c r="J10" s="41">
        <f t="shared" si="2"/>
        <v>56.254225828262335</v>
      </c>
      <c r="K10" s="42">
        <f>ВДТБ!K10+РТБ!K10+ІТБ!K10</f>
        <v>178</v>
      </c>
      <c r="L10" s="51">
        <f t="shared" si="3"/>
        <v>12.035158891142665</v>
      </c>
      <c r="M10" s="43">
        <f>ВДТБ!M10+РТБ!M10+ІТБ!M10</f>
        <v>106</v>
      </c>
      <c r="N10" s="51">
        <f t="shared" si="4"/>
        <v>7.167004732927654</v>
      </c>
      <c r="O10" s="43">
        <f>ВДТБ!O10+РТБ!O10+ІТБ!O10</f>
        <v>20</v>
      </c>
      <c r="P10" s="51">
        <f t="shared" si="5"/>
        <v>1.352265043948614</v>
      </c>
      <c r="Q10" s="43">
        <f>ВДТБ!Q10+РТБ!Q10+ІТБ!Q10</f>
        <v>93</v>
      </c>
      <c r="R10" s="41">
        <f t="shared" si="6"/>
        <v>6.288032454361055</v>
      </c>
      <c r="S10" s="42">
        <f>ВДТБ!S10+РТБ!S10+ІТБ!S10</f>
        <v>0</v>
      </c>
      <c r="T10" s="41">
        <f t="shared" si="7"/>
        <v>0</v>
      </c>
      <c r="U10" s="42">
        <v>0</v>
      </c>
      <c r="V10" s="38">
        <f t="shared" si="8"/>
        <v>0</v>
      </c>
      <c r="X10" s="44">
        <f t="shared" si="9"/>
        <v>1479</v>
      </c>
      <c r="Z10" s="16"/>
      <c r="AA10" s="129"/>
    </row>
    <row r="11" spans="2:27" ht="15.75">
      <c r="B11" s="3">
        <v>4</v>
      </c>
      <c r="C11" s="79" t="s">
        <v>4</v>
      </c>
      <c r="D11" s="58">
        <f>ВДТБ!D11+РТБ!D11+ІТБ!D11</f>
        <v>1031</v>
      </c>
      <c r="E11" s="39">
        <f>ВДТБ!E11+РТБ!E11+ІТБ!E11</f>
        <v>275</v>
      </c>
      <c r="F11" s="51">
        <f t="shared" si="0"/>
        <v>26.673132880698354</v>
      </c>
      <c r="G11" s="125">
        <f>ВДТБ!G11+РТБ!G11+ІТБ!G11</f>
        <v>288</v>
      </c>
      <c r="H11" s="41">
        <f t="shared" si="1"/>
        <v>38.095238095238095</v>
      </c>
      <c r="I11" s="42">
        <f>ВДТБ!I11+РТБ!I11+ІТБ!I11</f>
        <v>295</v>
      </c>
      <c r="J11" s="41">
        <f t="shared" si="2"/>
        <v>39.021164021164026</v>
      </c>
      <c r="K11" s="42">
        <f>ВДТБ!K11+РТБ!K11+ІТБ!K11</f>
        <v>75</v>
      </c>
      <c r="L11" s="51">
        <f t="shared" si="3"/>
        <v>9.920634920634921</v>
      </c>
      <c r="M11" s="43">
        <f>ВДТБ!M11+РТБ!M11+ІТБ!M11</f>
        <v>49</v>
      </c>
      <c r="N11" s="51">
        <f t="shared" si="4"/>
        <v>6.481481481481481</v>
      </c>
      <c r="O11" s="43">
        <f>ВДТБ!O11+РТБ!O11+ІТБ!O11</f>
        <v>4</v>
      </c>
      <c r="P11" s="51">
        <f t="shared" si="5"/>
        <v>0.5291005291005291</v>
      </c>
      <c r="Q11" s="43">
        <f>ВДТБ!Q11+РТБ!Q11+ІТБ!Q11</f>
        <v>45</v>
      </c>
      <c r="R11" s="41">
        <f t="shared" si="6"/>
        <v>5.952380952380952</v>
      </c>
      <c r="S11" s="42">
        <f>ВДТБ!S11+РТБ!S11+ІТБ!S11</f>
        <v>0</v>
      </c>
      <c r="T11" s="41">
        <f t="shared" si="7"/>
        <v>0</v>
      </c>
      <c r="U11" s="42">
        <v>0</v>
      </c>
      <c r="V11" s="38">
        <f t="shared" si="8"/>
        <v>0</v>
      </c>
      <c r="X11" s="44">
        <f t="shared" si="9"/>
        <v>756</v>
      </c>
      <c r="Z11" s="16"/>
      <c r="AA11" s="129"/>
    </row>
    <row r="12" spans="2:27" ht="15.75">
      <c r="B12" s="3">
        <v>5</v>
      </c>
      <c r="C12" s="79" t="s">
        <v>5</v>
      </c>
      <c r="D12" s="58">
        <f>ВДТБ!D12+РТБ!D12+ІТБ!D12</f>
        <v>627</v>
      </c>
      <c r="E12" s="39">
        <f>ВДТБ!E12+РТБ!E12+ІТБ!E12</f>
        <v>128</v>
      </c>
      <c r="F12" s="51">
        <f t="shared" si="0"/>
        <v>20.414673046251995</v>
      </c>
      <c r="G12" s="125">
        <f>ВДТБ!G12+РТБ!G12+ІТБ!G12</f>
        <v>229</v>
      </c>
      <c r="H12" s="41">
        <f t="shared" si="1"/>
        <v>45.89178356713427</v>
      </c>
      <c r="I12" s="42">
        <f>ВДТБ!I12+РТБ!I12+ІТБ!I12</f>
        <v>158</v>
      </c>
      <c r="J12" s="41">
        <f t="shared" si="2"/>
        <v>31.663326653306612</v>
      </c>
      <c r="K12" s="42">
        <f>ВДТБ!K12+РТБ!K12+ІТБ!K12</f>
        <v>55</v>
      </c>
      <c r="L12" s="51">
        <f t="shared" si="3"/>
        <v>11.022044088176353</v>
      </c>
      <c r="M12" s="43">
        <f>ВДТБ!M12+РТБ!M12+ІТБ!M12</f>
        <v>30</v>
      </c>
      <c r="N12" s="51">
        <f t="shared" si="4"/>
        <v>6.012024048096192</v>
      </c>
      <c r="O12" s="43">
        <f>ВДТБ!O12+РТБ!O12+ІТБ!O12</f>
        <v>0</v>
      </c>
      <c r="P12" s="51">
        <f t="shared" si="5"/>
        <v>0</v>
      </c>
      <c r="Q12" s="43">
        <f>ВДТБ!Q12+РТБ!Q12+ІТБ!Q12</f>
        <v>27</v>
      </c>
      <c r="R12" s="41">
        <f t="shared" si="6"/>
        <v>5.410821643286573</v>
      </c>
      <c r="S12" s="42">
        <f>ВДТБ!S12+РТБ!S12+ІТБ!S12</f>
        <v>0</v>
      </c>
      <c r="T12" s="41">
        <f t="shared" si="7"/>
        <v>0</v>
      </c>
      <c r="U12" s="42">
        <v>0</v>
      </c>
      <c r="V12" s="38">
        <f t="shared" si="8"/>
        <v>0</v>
      </c>
      <c r="X12" s="44">
        <f t="shared" si="9"/>
        <v>499</v>
      </c>
      <c r="Z12" s="16"/>
      <c r="AA12" s="129"/>
    </row>
    <row r="13" spans="2:27" ht="15.75">
      <c r="B13" s="3">
        <v>6</v>
      </c>
      <c r="C13" s="79" t="s">
        <v>6</v>
      </c>
      <c r="D13" s="58">
        <f>ВДТБ!D13+РТБ!D13+ІТБ!D13</f>
        <v>800</v>
      </c>
      <c r="E13" s="39">
        <f>ВДТБ!E13+РТБ!E13+ІТБ!E13</f>
        <v>152</v>
      </c>
      <c r="F13" s="51">
        <f t="shared" si="0"/>
        <v>19</v>
      </c>
      <c r="G13" s="125">
        <f>ВДТБ!G13+РТБ!G13+ІТБ!G13</f>
        <v>312</v>
      </c>
      <c r="H13" s="41">
        <f t="shared" si="1"/>
        <v>48.148148148148145</v>
      </c>
      <c r="I13" s="42">
        <f>ВДТБ!I13+РТБ!I13+ІТБ!I13</f>
        <v>167</v>
      </c>
      <c r="J13" s="41">
        <f t="shared" si="2"/>
        <v>25.771604938271604</v>
      </c>
      <c r="K13" s="42">
        <f>ВДТБ!K13+РТБ!K13+ІТБ!K13</f>
        <v>18</v>
      </c>
      <c r="L13" s="51">
        <f t="shared" si="3"/>
        <v>2.7777777777777777</v>
      </c>
      <c r="M13" s="43">
        <f>ВДТБ!M13+РТБ!M13+ІТБ!M13</f>
        <v>53</v>
      </c>
      <c r="N13" s="51">
        <f t="shared" si="4"/>
        <v>8.179012345679013</v>
      </c>
      <c r="O13" s="43">
        <f>ВДТБ!O13+РТБ!O13+ІТБ!O13</f>
        <v>3</v>
      </c>
      <c r="P13" s="51">
        <f t="shared" si="5"/>
        <v>0.4629629629629629</v>
      </c>
      <c r="Q13" s="43">
        <f>ВДТБ!Q13+РТБ!Q13+ІТБ!Q13</f>
        <v>95</v>
      </c>
      <c r="R13" s="41">
        <f t="shared" si="6"/>
        <v>14.660493827160495</v>
      </c>
      <c r="S13" s="42">
        <f>ВДТБ!S13+РТБ!S13+ІТБ!S13</f>
        <v>0</v>
      </c>
      <c r="T13" s="41">
        <f t="shared" si="7"/>
        <v>0</v>
      </c>
      <c r="U13" s="42">
        <v>0</v>
      </c>
      <c r="V13" s="38">
        <f t="shared" si="8"/>
        <v>0</v>
      </c>
      <c r="X13" s="44">
        <f t="shared" si="9"/>
        <v>648</v>
      </c>
      <c r="Z13" s="16"/>
      <c r="AA13" s="129"/>
    </row>
    <row r="14" spans="2:27" ht="15.75">
      <c r="B14" s="3">
        <v>7</v>
      </c>
      <c r="C14" s="79" t="s">
        <v>7</v>
      </c>
      <c r="D14" s="58">
        <f>ВДТБ!D14+РТБ!D14+ІТБ!D14</f>
        <v>816</v>
      </c>
      <c r="E14" s="39">
        <f>ВДТБ!E14+РТБ!E14+ІТБ!E14</f>
        <v>283</v>
      </c>
      <c r="F14" s="51">
        <f t="shared" si="0"/>
        <v>34.681372549019606</v>
      </c>
      <c r="G14" s="125">
        <f>ВДТБ!G14+РТБ!G14+ІТБ!G14</f>
        <v>113</v>
      </c>
      <c r="H14" s="41">
        <f t="shared" si="1"/>
        <v>21.200750469043154</v>
      </c>
      <c r="I14" s="42">
        <f>ВДТБ!I14+РТБ!I14+ІТБ!I14</f>
        <v>269</v>
      </c>
      <c r="J14" s="41">
        <f t="shared" si="2"/>
        <v>50.469043151969984</v>
      </c>
      <c r="K14" s="42">
        <f>ВДТБ!K14+РТБ!K14+ІТБ!K14</f>
        <v>48</v>
      </c>
      <c r="L14" s="51">
        <f t="shared" si="3"/>
        <v>9.00562851782364</v>
      </c>
      <c r="M14" s="43">
        <f>ВДТБ!M14+РТБ!M14+ІТБ!M14</f>
        <v>44</v>
      </c>
      <c r="N14" s="51">
        <f t="shared" si="4"/>
        <v>8.25515947467167</v>
      </c>
      <c r="O14" s="43">
        <f>ВДТБ!O14+РТБ!O14+ІТБ!O14</f>
        <v>8</v>
      </c>
      <c r="P14" s="51">
        <f t="shared" si="5"/>
        <v>1.5009380863039399</v>
      </c>
      <c r="Q14" s="43">
        <f>ВДТБ!Q14+РТБ!Q14+ІТБ!Q14</f>
        <v>51</v>
      </c>
      <c r="R14" s="41">
        <f t="shared" si="6"/>
        <v>9.568480300187618</v>
      </c>
      <c r="S14" s="42">
        <f>ВДТБ!S14+РТБ!S14+ІТБ!S14</f>
        <v>0</v>
      </c>
      <c r="T14" s="41">
        <f t="shared" si="7"/>
        <v>0</v>
      </c>
      <c r="U14" s="42">
        <v>0</v>
      </c>
      <c r="V14" s="38">
        <f t="shared" si="8"/>
        <v>0</v>
      </c>
      <c r="X14" s="44">
        <f t="shared" si="9"/>
        <v>533</v>
      </c>
      <c r="Z14" s="16"/>
      <c r="AA14" s="129"/>
    </row>
    <row r="15" spans="2:27" ht="15.75">
      <c r="B15" s="3">
        <v>8</v>
      </c>
      <c r="C15" s="79" t="s">
        <v>8</v>
      </c>
      <c r="D15" s="58">
        <f>ВДТБ!D15+РТБ!D15+ІТБ!D15</f>
        <v>548</v>
      </c>
      <c r="E15" s="39">
        <f>ВДТБ!E15+РТБ!E15+ІТБ!E15</f>
        <v>82</v>
      </c>
      <c r="F15" s="51">
        <f t="shared" si="0"/>
        <v>14.963503649635038</v>
      </c>
      <c r="G15" s="125">
        <f>ВДТБ!G15+РТБ!G15+ІТБ!G15</f>
        <v>200</v>
      </c>
      <c r="H15" s="41">
        <f t="shared" si="1"/>
        <v>42.91845493562232</v>
      </c>
      <c r="I15" s="42">
        <f>ВДТБ!I15+РТБ!I15+ІТБ!I15</f>
        <v>137</v>
      </c>
      <c r="J15" s="41">
        <f t="shared" si="2"/>
        <v>29.399141630901287</v>
      </c>
      <c r="K15" s="42">
        <f>ВДТБ!K15+РТБ!K15+ІТБ!K15</f>
        <v>41</v>
      </c>
      <c r="L15" s="51">
        <f t="shared" si="3"/>
        <v>8.798283261802576</v>
      </c>
      <c r="M15" s="43">
        <f>ВДТБ!M15+РТБ!M15+ІТБ!M15</f>
        <v>34</v>
      </c>
      <c r="N15" s="51">
        <f t="shared" si="4"/>
        <v>7.296137339055794</v>
      </c>
      <c r="O15" s="43">
        <f>ВДТБ!O15+РТБ!O15+ІТБ!O15</f>
        <v>19</v>
      </c>
      <c r="P15" s="51">
        <f t="shared" si="5"/>
        <v>4.07725321888412</v>
      </c>
      <c r="Q15" s="43">
        <f>ВДТБ!Q15+РТБ!Q15+ІТБ!Q15</f>
        <v>35</v>
      </c>
      <c r="R15" s="41">
        <f t="shared" si="6"/>
        <v>7.510729613733906</v>
      </c>
      <c r="S15" s="42">
        <f>ВДТБ!S15+РТБ!S15+ІТБ!S15</f>
        <v>0</v>
      </c>
      <c r="T15" s="41">
        <f t="shared" si="7"/>
        <v>0</v>
      </c>
      <c r="U15" s="42">
        <v>0</v>
      </c>
      <c r="V15" s="38">
        <f t="shared" si="8"/>
        <v>0</v>
      </c>
      <c r="X15" s="44">
        <f t="shared" si="9"/>
        <v>466</v>
      </c>
      <c r="Z15" s="16"/>
      <c r="AA15" s="129"/>
    </row>
    <row r="16" spans="2:27" ht="15.75">
      <c r="B16" s="3">
        <v>9</v>
      </c>
      <c r="C16" s="79" t="s">
        <v>9</v>
      </c>
      <c r="D16" s="58">
        <f>ВДТБ!D16+РТБ!D16+ІТБ!D16</f>
        <v>908</v>
      </c>
      <c r="E16" s="39">
        <f>ВДТБ!E16+РТБ!E16+ІТБ!E16</f>
        <v>215</v>
      </c>
      <c r="F16" s="51">
        <f t="shared" si="0"/>
        <v>23.6784140969163</v>
      </c>
      <c r="G16" s="125">
        <f>ВДТБ!G16+РТБ!G16+ІТБ!G16</f>
        <v>135</v>
      </c>
      <c r="H16" s="41">
        <f t="shared" si="1"/>
        <v>19.480519480519483</v>
      </c>
      <c r="I16" s="42">
        <f>ВДТБ!I16+РТБ!I16+ІТБ!I16</f>
        <v>405</v>
      </c>
      <c r="J16" s="41">
        <f t="shared" si="2"/>
        <v>58.44155844155844</v>
      </c>
      <c r="K16" s="42">
        <f>ВДТБ!K16+РТБ!K16+ІТБ!K16</f>
        <v>80</v>
      </c>
      <c r="L16" s="51">
        <f t="shared" si="3"/>
        <v>11.544011544011545</v>
      </c>
      <c r="M16" s="43">
        <f>ВДТБ!M16+РТБ!M16+ІТБ!M16</f>
        <v>19</v>
      </c>
      <c r="N16" s="51">
        <f t="shared" si="4"/>
        <v>2.7417027417027415</v>
      </c>
      <c r="O16" s="43">
        <f>ВДТБ!O16+РТБ!O16+ІТБ!O16</f>
        <v>15</v>
      </c>
      <c r="P16" s="51">
        <f t="shared" si="5"/>
        <v>2.1645021645021645</v>
      </c>
      <c r="Q16" s="43">
        <f>ВДТБ!Q16+РТБ!Q16+ІТБ!Q16</f>
        <v>39</v>
      </c>
      <c r="R16" s="41">
        <f t="shared" si="6"/>
        <v>5.627705627705628</v>
      </c>
      <c r="S16" s="42">
        <f>ВДТБ!S16+РТБ!S16+ІТБ!S16</f>
        <v>0</v>
      </c>
      <c r="T16" s="41">
        <f t="shared" si="7"/>
        <v>0</v>
      </c>
      <c r="U16" s="42">
        <v>0</v>
      </c>
      <c r="V16" s="38">
        <f t="shared" si="8"/>
        <v>0</v>
      </c>
      <c r="X16" s="44">
        <f t="shared" si="9"/>
        <v>693</v>
      </c>
      <c r="Z16" s="16"/>
      <c r="AA16" s="129"/>
    </row>
    <row r="17" spans="2:27" ht="15.75">
      <c r="B17" s="3">
        <v>10</v>
      </c>
      <c r="C17" s="79" t="s">
        <v>10</v>
      </c>
      <c r="D17" s="58">
        <f>ВДТБ!D17+РТБ!D17+ІТБ!D17</f>
        <v>592</v>
      </c>
      <c r="E17" s="39">
        <f>ВДТБ!E17+РТБ!E17+ІТБ!E17</f>
        <v>166</v>
      </c>
      <c r="F17" s="51">
        <f t="shared" si="0"/>
        <v>28.040540540540544</v>
      </c>
      <c r="G17" s="125">
        <f>ВДТБ!G17+РТБ!G17+ІТБ!G17</f>
        <v>48</v>
      </c>
      <c r="H17" s="41">
        <f t="shared" si="1"/>
        <v>11.267605633802818</v>
      </c>
      <c r="I17" s="42">
        <f>ВДТБ!I17+РТБ!I17+ІТБ!I17</f>
        <v>257</v>
      </c>
      <c r="J17" s="41">
        <f t="shared" si="2"/>
        <v>60.328638497652584</v>
      </c>
      <c r="K17" s="42">
        <f>ВДТБ!K17+РТБ!K17+ІТБ!K17</f>
        <v>53</v>
      </c>
      <c r="L17" s="51">
        <f t="shared" si="3"/>
        <v>12.44131455399061</v>
      </c>
      <c r="M17" s="43">
        <f>ВДТБ!M17+РТБ!M17+ІТБ!M17</f>
        <v>43</v>
      </c>
      <c r="N17" s="51">
        <f t="shared" si="4"/>
        <v>10.093896713615024</v>
      </c>
      <c r="O17" s="43">
        <f>ВДТБ!O17+РТБ!O17+ІТБ!O17</f>
        <v>2</v>
      </c>
      <c r="P17" s="51">
        <f t="shared" si="5"/>
        <v>0.4694835680751174</v>
      </c>
      <c r="Q17" s="43">
        <f>ВДТБ!Q17+РТБ!Q17+ІТБ!Q17</f>
        <v>23</v>
      </c>
      <c r="R17" s="41">
        <f t="shared" si="6"/>
        <v>5.39906103286385</v>
      </c>
      <c r="S17" s="42">
        <f>ВДТБ!S17+РТБ!S17+ІТБ!S17</f>
        <v>0</v>
      </c>
      <c r="T17" s="41">
        <f t="shared" si="7"/>
        <v>0</v>
      </c>
      <c r="U17" s="42">
        <v>0</v>
      </c>
      <c r="V17" s="38">
        <f t="shared" si="8"/>
        <v>0</v>
      </c>
      <c r="X17" s="44">
        <f t="shared" si="9"/>
        <v>426</v>
      </c>
      <c r="Z17" s="16"/>
      <c r="AA17" s="129"/>
    </row>
    <row r="18" spans="2:27" ht="15.75">
      <c r="B18" s="3">
        <v>11</v>
      </c>
      <c r="C18" s="79" t="s">
        <v>11</v>
      </c>
      <c r="D18" s="58">
        <f>ВДТБ!D18+РТБ!D18+ІТБ!D18</f>
        <v>346</v>
      </c>
      <c r="E18" s="39">
        <f>ВДТБ!E18+РТБ!E18+ІТБ!E18</f>
        <v>122</v>
      </c>
      <c r="F18" s="51">
        <f t="shared" si="0"/>
        <v>35.26011560693642</v>
      </c>
      <c r="G18" s="125">
        <f>ВДТБ!G18+РТБ!G18+ІТБ!G18</f>
        <v>2</v>
      </c>
      <c r="H18" s="41">
        <f t="shared" si="1"/>
        <v>0.8928571428571428</v>
      </c>
      <c r="I18" s="42">
        <f>ВДТБ!I18+РТБ!I18+ІТБ!I18</f>
        <v>161</v>
      </c>
      <c r="J18" s="41">
        <f t="shared" si="2"/>
        <v>71.875</v>
      </c>
      <c r="K18" s="42">
        <f>ВДТБ!K18+РТБ!K18+ІТБ!K18</f>
        <v>23</v>
      </c>
      <c r="L18" s="51">
        <f t="shared" si="3"/>
        <v>10.267857142857142</v>
      </c>
      <c r="M18" s="43">
        <f>ВДТБ!M18+РТБ!M18+ІТБ!M18</f>
        <v>18</v>
      </c>
      <c r="N18" s="51">
        <f t="shared" si="4"/>
        <v>8.035714285714286</v>
      </c>
      <c r="O18" s="43">
        <f>ВДТБ!O18+РТБ!O18+ІТБ!O18</f>
        <v>5</v>
      </c>
      <c r="P18" s="51">
        <f t="shared" si="5"/>
        <v>2.232142857142857</v>
      </c>
      <c r="Q18" s="43">
        <f>ВДТБ!Q18+РТБ!Q18+ІТБ!Q18</f>
        <v>14</v>
      </c>
      <c r="R18" s="41">
        <f t="shared" si="6"/>
        <v>6.25</v>
      </c>
      <c r="S18" s="42">
        <f>ВДТБ!S18+РТБ!S18+ІТБ!S18</f>
        <v>0</v>
      </c>
      <c r="T18" s="41">
        <f t="shared" si="7"/>
        <v>0</v>
      </c>
      <c r="U18" s="42">
        <v>0</v>
      </c>
      <c r="V18" s="38">
        <f t="shared" si="8"/>
        <v>0</v>
      </c>
      <c r="X18" s="44">
        <f t="shared" si="9"/>
        <v>224</v>
      </c>
      <c r="Z18" s="16"/>
      <c r="AA18" s="129"/>
    </row>
    <row r="19" spans="2:27" ht="15.75">
      <c r="B19" s="3">
        <v>12</v>
      </c>
      <c r="C19" s="79" t="s">
        <v>12</v>
      </c>
      <c r="D19" s="58">
        <f>ВДТБ!D19+РТБ!D19+ІТБ!D19</f>
        <v>1206</v>
      </c>
      <c r="E19" s="39">
        <f>ВДТБ!E19+РТБ!E19+ІТБ!E19</f>
        <v>217</v>
      </c>
      <c r="F19" s="51">
        <f t="shared" si="0"/>
        <v>17.99336650082919</v>
      </c>
      <c r="G19" s="125">
        <f>ВДТБ!G19+РТБ!G19+ІТБ!G19</f>
        <v>328</v>
      </c>
      <c r="H19" s="41">
        <f t="shared" si="1"/>
        <v>33.16481294236603</v>
      </c>
      <c r="I19" s="42">
        <f>ВДТБ!I19+РТБ!I19+ІТБ!I19</f>
        <v>499</v>
      </c>
      <c r="J19" s="41">
        <f t="shared" si="2"/>
        <v>50.45500505561172</v>
      </c>
      <c r="K19" s="42">
        <f>ВДТБ!K19+РТБ!K19+ІТБ!K19</f>
        <v>73</v>
      </c>
      <c r="L19" s="51">
        <f t="shared" si="3"/>
        <v>7.381193124368049</v>
      </c>
      <c r="M19" s="43">
        <f>ВДТБ!M19+РТБ!M19+ІТБ!M19</f>
        <v>49</v>
      </c>
      <c r="N19" s="51">
        <f t="shared" si="4"/>
        <v>4.954499494438827</v>
      </c>
      <c r="O19" s="43">
        <f>ВДТБ!O19+РТБ!O19+ІТБ!O19</f>
        <v>11</v>
      </c>
      <c r="P19" s="51">
        <f t="shared" si="5"/>
        <v>1.1122345803842264</v>
      </c>
      <c r="Q19" s="43">
        <f>ВДТБ!Q19+РТБ!Q19+ІТБ!Q19</f>
        <v>29</v>
      </c>
      <c r="R19" s="41">
        <f t="shared" si="6"/>
        <v>2.932254802831143</v>
      </c>
      <c r="S19" s="42">
        <f>ВДТБ!S19+РТБ!S19+ІТБ!S19</f>
        <v>0</v>
      </c>
      <c r="T19" s="41">
        <f t="shared" si="7"/>
        <v>0</v>
      </c>
      <c r="U19" s="42">
        <v>0</v>
      </c>
      <c r="V19" s="38">
        <f t="shared" si="8"/>
        <v>0</v>
      </c>
      <c r="X19" s="44">
        <f t="shared" si="9"/>
        <v>989</v>
      </c>
      <c r="Z19" s="16"/>
      <c r="AA19" s="129"/>
    </row>
    <row r="20" spans="2:27" ht="15.75">
      <c r="B20" s="3">
        <v>13</v>
      </c>
      <c r="C20" s="79" t="s">
        <v>13</v>
      </c>
      <c r="D20" s="58">
        <f>ВДТБ!D20+РТБ!D20+ІТБ!D20</f>
        <v>643</v>
      </c>
      <c r="E20" s="39">
        <f>ВДТБ!E20+РТБ!E20+ІТБ!E20</f>
        <v>193</v>
      </c>
      <c r="F20" s="51">
        <f t="shared" si="0"/>
        <v>30.015552099533437</v>
      </c>
      <c r="G20" s="125">
        <f>ВДТБ!G20+РТБ!G20+ІТБ!G20</f>
        <v>68</v>
      </c>
      <c r="H20" s="41">
        <f t="shared" si="1"/>
        <v>15.11111111111111</v>
      </c>
      <c r="I20" s="42">
        <f>ВДТБ!I20+РТБ!I20+ІТБ!I20</f>
        <v>294</v>
      </c>
      <c r="J20" s="41">
        <f t="shared" si="2"/>
        <v>65.33333333333333</v>
      </c>
      <c r="K20" s="42">
        <f>ВДТБ!K20+РТБ!K20+ІТБ!K20</f>
        <v>44</v>
      </c>
      <c r="L20" s="51">
        <f t="shared" si="3"/>
        <v>9.777777777777779</v>
      </c>
      <c r="M20" s="43">
        <f>ВДТБ!M20+РТБ!M20+ІТБ!M20</f>
        <v>10</v>
      </c>
      <c r="N20" s="51">
        <f t="shared" si="4"/>
        <v>2.2222222222222223</v>
      </c>
      <c r="O20" s="43">
        <f>ВДТБ!O20+РТБ!O20+ІТБ!O20</f>
        <v>7</v>
      </c>
      <c r="P20" s="51">
        <f t="shared" si="5"/>
        <v>1.5555555555555556</v>
      </c>
      <c r="Q20" s="43">
        <f>ВДТБ!Q20+РТБ!Q20+ІТБ!Q20</f>
        <v>27</v>
      </c>
      <c r="R20" s="41">
        <f t="shared" si="6"/>
        <v>6</v>
      </c>
      <c r="S20" s="42">
        <f>ВДТБ!S20+РТБ!S20+ІТБ!S20</f>
        <v>0</v>
      </c>
      <c r="T20" s="41">
        <f t="shared" si="7"/>
        <v>0</v>
      </c>
      <c r="U20" s="42">
        <v>0</v>
      </c>
      <c r="V20" s="38">
        <f t="shared" si="8"/>
        <v>0</v>
      </c>
      <c r="X20" s="44">
        <f t="shared" si="9"/>
        <v>450</v>
      </c>
      <c r="Z20" s="16"/>
      <c r="AA20" s="129"/>
    </row>
    <row r="21" spans="2:27" ht="15.75">
      <c r="B21" s="3">
        <v>14</v>
      </c>
      <c r="C21" s="79" t="s">
        <v>14</v>
      </c>
      <c r="D21" s="58">
        <f>ВДТБ!D21+РТБ!D21+ІТБ!D21</f>
        <v>2173</v>
      </c>
      <c r="E21" s="39">
        <f>ВДТБ!E21+РТБ!E21+ІТБ!E21</f>
        <v>509</v>
      </c>
      <c r="F21" s="51">
        <f t="shared" si="0"/>
        <v>23.423838011965024</v>
      </c>
      <c r="G21" s="125">
        <f>ВДТБ!G21+РТБ!G21+ІТБ!G21</f>
        <v>584</v>
      </c>
      <c r="H21" s="41">
        <f t="shared" si="1"/>
        <v>35.09615384615385</v>
      </c>
      <c r="I21" s="42">
        <f>ВДТБ!I21+РТБ!I21+ІТБ!I21</f>
        <v>700</v>
      </c>
      <c r="J21" s="41">
        <f t="shared" si="2"/>
        <v>42.06730769230769</v>
      </c>
      <c r="K21" s="42">
        <f>ВДТБ!K21+РТБ!K21+ІТБ!K21</f>
        <v>200</v>
      </c>
      <c r="L21" s="51">
        <f t="shared" si="3"/>
        <v>12.01923076923077</v>
      </c>
      <c r="M21" s="43">
        <f>ВДТБ!M21+РТБ!M21+ІТБ!M21</f>
        <v>48</v>
      </c>
      <c r="N21" s="51">
        <f t="shared" si="4"/>
        <v>2.8846153846153846</v>
      </c>
      <c r="O21" s="43">
        <f>ВДТБ!O21+РТБ!O21+ІТБ!O21</f>
        <v>19</v>
      </c>
      <c r="P21" s="51">
        <f t="shared" si="5"/>
        <v>1.141826923076923</v>
      </c>
      <c r="Q21" s="43">
        <f>ВДТБ!Q21+РТБ!Q21+ІТБ!Q21</f>
        <v>112</v>
      </c>
      <c r="R21" s="41">
        <f t="shared" si="6"/>
        <v>6.730769230769231</v>
      </c>
      <c r="S21" s="42">
        <f>ВДТБ!S21+РТБ!S21+ІТБ!S21</f>
        <v>1</v>
      </c>
      <c r="T21" s="41">
        <f t="shared" si="7"/>
        <v>0.06009615384615385</v>
      </c>
      <c r="U21" s="42">
        <v>0</v>
      </c>
      <c r="V21" s="38">
        <f t="shared" si="8"/>
        <v>0</v>
      </c>
      <c r="X21" s="44">
        <f t="shared" si="9"/>
        <v>1664</v>
      </c>
      <c r="Z21" s="16"/>
      <c r="AA21" s="129"/>
    </row>
    <row r="22" spans="2:27" ht="15.75">
      <c r="B22" s="3">
        <v>15</v>
      </c>
      <c r="C22" s="79" t="s">
        <v>15</v>
      </c>
      <c r="D22" s="58">
        <f>ВДТБ!D22+РТБ!D22+ІТБ!D22</f>
        <v>563</v>
      </c>
      <c r="E22" s="39">
        <f>ВДТБ!E22+РТБ!E22+ІТБ!E22</f>
        <v>160</v>
      </c>
      <c r="F22" s="51">
        <f t="shared" si="0"/>
        <v>28.419182948490228</v>
      </c>
      <c r="G22" s="125">
        <f>ВДТБ!G22+РТБ!G22+ІТБ!G22</f>
        <v>176</v>
      </c>
      <c r="H22" s="41">
        <f t="shared" si="1"/>
        <v>43.67245657568238</v>
      </c>
      <c r="I22" s="42">
        <f>ВДТБ!I22+РТБ!I22+ІТБ!I22</f>
        <v>115</v>
      </c>
      <c r="J22" s="41">
        <f t="shared" si="2"/>
        <v>28.53598014888337</v>
      </c>
      <c r="K22" s="42">
        <f>ВДТБ!K22+РТБ!K22+ІТБ!K22</f>
        <v>45</v>
      </c>
      <c r="L22" s="51">
        <f t="shared" si="3"/>
        <v>11.166253101736972</v>
      </c>
      <c r="M22" s="43">
        <f>ВДТБ!M22+РТБ!M22+ІТБ!M22</f>
        <v>45</v>
      </c>
      <c r="N22" s="51">
        <f t="shared" si="4"/>
        <v>11.166253101736972</v>
      </c>
      <c r="O22" s="43">
        <f>ВДТБ!O22+РТБ!O22+ІТБ!O22</f>
        <v>2</v>
      </c>
      <c r="P22" s="51">
        <f t="shared" si="5"/>
        <v>0.49627791563275436</v>
      </c>
      <c r="Q22" s="43">
        <f>ВДТБ!Q22+РТБ!Q22+ІТБ!Q22</f>
        <v>20</v>
      </c>
      <c r="R22" s="41">
        <f t="shared" si="6"/>
        <v>4.962779156327544</v>
      </c>
      <c r="S22" s="42">
        <f>ВДТБ!S22+РТБ!S22+ІТБ!S22</f>
        <v>0</v>
      </c>
      <c r="T22" s="41">
        <f t="shared" si="7"/>
        <v>0</v>
      </c>
      <c r="U22" s="42">
        <v>0</v>
      </c>
      <c r="V22" s="38">
        <f t="shared" si="8"/>
        <v>0</v>
      </c>
      <c r="X22" s="44">
        <f t="shared" si="9"/>
        <v>403</v>
      </c>
      <c r="Z22" s="16"/>
      <c r="AA22" s="129"/>
    </row>
    <row r="23" spans="2:27" ht="15.75">
      <c r="B23" s="3">
        <v>16</v>
      </c>
      <c r="C23" s="79" t="s">
        <v>16</v>
      </c>
      <c r="D23" s="58">
        <f>ВДТБ!D23+РТБ!D23+ІТБ!D23</f>
        <v>450</v>
      </c>
      <c r="E23" s="39">
        <f>ВДТБ!E23+РТБ!E23+ІТБ!E23</f>
        <v>57</v>
      </c>
      <c r="F23" s="51">
        <f t="shared" si="0"/>
        <v>12.666666666666668</v>
      </c>
      <c r="G23" s="125">
        <f>ВДТБ!G23+РТБ!G23+ІТБ!G23</f>
        <v>147</v>
      </c>
      <c r="H23" s="41">
        <f t="shared" si="1"/>
        <v>37.404580152671755</v>
      </c>
      <c r="I23" s="42">
        <f>ВДТБ!I23+РТБ!I23+ІТБ!I23</f>
        <v>160</v>
      </c>
      <c r="J23" s="41">
        <f t="shared" si="2"/>
        <v>40.71246819338422</v>
      </c>
      <c r="K23" s="42">
        <f>ВДТБ!K23+РТБ!K23+ІТБ!K23</f>
        <v>47</v>
      </c>
      <c r="L23" s="51">
        <f t="shared" si="3"/>
        <v>11.959287531806616</v>
      </c>
      <c r="M23" s="43">
        <f>ВДТБ!M23+РТБ!M23+ІТБ!M23</f>
        <v>17</v>
      </c>
      <c r="N23" s="51">
        <f t="shared" si="4"/>
        <v>4.325699745547073</v>
      </c>
      <c r="O23" s="43">
        <f>ВДТБ!O23+РТБ!O23+ІТБ!O23</f>
        <v>11</v>
      </c>
      <c r="P23" s="51">
        <f t="shared" si="5"/>
        <v>2.7989821882951653</v>
      </c>
      <c r="Q23" s="43">
        <f>ВДТБ!Q23+РТБ!Q23+ІТБ!Q23</f>
        <v>11</v>
      </c>
      <c r="R23" s="41">
        <f t="shared" si="6"/>
        <v>2.7989821882951653</v>
      </c>
      <c r="S23" s="42">
        <f>ВДТБ!S23+РТБ!S23+ІТБ!S23</f>
        <v>0</v>
      </c>
      <c r="T23" s="41">
        <f t="shared" si="7"/>
        <v>0</v>
      </c>
      <c r="U23" s="42">
        <v>0</v>
      </c>
      <c r="V23" s="38">
        <f t="shared" si="8"/>
        <v>0</v>
      </c>
      <c r="X23" s="44">
        <f t="shared" si="9"/>
        <v>393</v>
      </c>
      <c r="Z23" s="16"/>
      <c r="AA23" s="129"/>
    </row>
    <row r="24" spans="2:27" ht="15.75">
      <c r="B24" s="3">
        <v>17</v>
      </c>
      <c r="C24" s="79" t="s">
        <v>17</v>
      </c>
      <c r="D24" s="58">
        <f>ВДТБ!D24+РТБ!D24+ІТБ!D24</f>
        <v>460</v>
      </c>
      <c r="E24" s="39">
        <f>ВДТБ!E24+РТБ!E24+ІТБ!E24</f>
        <v>91</v>
      </c>
      <c r="F24" s="51">
        <f t="shared" si="0"/>
        <v>19.782608695652172</v>
      </c>
      <c r="G24" s="125">
        <f>ВДТБ!G24+РТБ!G24+ІТБ!G24</f>
        <v>58</v>
      </c>
      <c r="H24" s="41">
        <f t="shared" si="1"/>
        <v>15.718157181571815</v>
      </c>
      <c r="I24" s="42">
        <f>ВДТБ!I24+РТБ!I24+ІТБ!I24</f>
        <v>247</v>
      </c>
      <c r="J24" s="41">
        <f t="shared" si="2"/>
        <v>66.93766937669376</v>
      </c>
      <c r="K24" s="42">
        <f>ВДТБ!K24+РТБ!K24+ІТБ!K24</f>
        <v>30</v>
      </c>
      <c r="L24" s="51">
        <f t="shared" si="3"/>
        <v>8.130081300813007</v>
      </c>
      <c r="M24" s="43">
        <f>ВДТБ!M24+РТБ!M24+ІТБ!M24</f>
        <v>16</v>
      </c>
      <c r="N24" s="51">
        <f t="shared" si="4"/>
        <v>4.336043360433604</v>
      </c>
      <c r="O24" s="43">
        <f>ВДТБ!O24+РТБ!O24+ІТБ!O24</f>
        <v>2</v>
      </c>
      <c r="P24" s="51">
        <f t="shared" si="5"/>
        <v>0.5420054200542005</v>
      </c>
      <c r="Q24" s="43">
        <f>ВДТБ!Q24+РТБ!Q24+ІТБ!Q24</f>
        <v>16</v>
      </c>
      <c r="R24" s="41">
        <f t="shared" si="6"/>
        <v>4.336043360433604</v>
      </c>
      <c r="S24" s="42">
        <f>ВДТБ!S24+РТБ!S24+ІТБ!S24</f>
        <v>0</v>
      </c>
      <c r="T24" s="41">
        <f t="shared" si="7"/>
        <v>0</v>
      </c>
      <c r="U24" s="42">
        <v>0</v>
      </c>
      <c r="V24" s="38">
        <f t="shared" si="8"/>
        <v>0</v>
      </c>
      <c r="X24" s="44">
        <f t="shared" si="9"/>
        <v>369</v>
      </c>
      <c r="Z24" s="16"/>
      <c r="AA24" s="129"/>
    </row>
    <row r="25" spans="2:27" ht="15.75">
      <c r="B25" s="3">
        <v>18</v>
      </c>
      <c r="C25" s="79" t="s">
        <v>18</v>
      </c>
      <c r="D25" s="58">
        <f>ВДТБ!D25+РТБ!D25+ІТБ!D25</f>
        <v>353</v>
      </c>
      <c r="E25" s="39">
        <f>ВДТБ!E25+РТБ!E25+ІТБ!E25</f>
        <v>58</v>
      </c>
      <c r="F25" s="51">
        <f t="shared" si="0"/>
        <v>16.43059490084986</v>
      </c>
      <c r="G25" s="125">
        <f>ВДТБ!G25+РТБ!G25+ІТБ!G25</f>
        <v>55</v>
      </c>
      <c r="H25" s="41">
        <f t="shared" si="1"/>
        <v>18.64406779661017</v>
      </c>
      <c r="I25" s="42">
        <f>ВДТБ!I25+РТБ!I25+ІТБ!I25</f>
        <v>180</v>
      </c>
      <c r="J25" s="41">
        <f t="shared" si="2"/>
        <v>61.016949152542374</v>
      </c>
      <c r="K25" s="42">
        <f>ВДТБ!K25+РТБ!K25+ІТБ!K25</f>
        <v>19</v>
      </c>
      <c r="L25" s="51">
        <f t="shared" si="3"/>
        <v>6.440677966101695</v>
      </c>
      <c r="M25" s="43">
        <f>ВДТБ!M25+РТБ!M25+ІТБ!M25</f>
        <v>26</v>
      </c>
      <c r="N25" s="51">
        <f t="shared" si="4"/>
        <v>8.813559322033898</v>
      </c>
      <c r="O25" s="43">
        <f>ВДТБ!O25+РТБ!O25+ІТБ!O25</f>
        <v>0</v>
      </c>
      <c r="P25" s="51">
        <f t="shared" si="5"/>
        <v>0</v>
      </c>
      <c r="Q25" s="43">
        <f>ВДТБ!Q25+РТБ!Q25+ІТБ!Q25</f>
        <v>15</v>
      </c>
      <c r="R25" s="41">
        <f t="shared" si="6"/>
        <v>5.084745762711865</v>
      </c>
      <c r="S25" s="42">
        <f>ВДТБ!S25+РТБ!S25+ІТБ!S25</f>
        <v>0</v>
      </c>
      <c r="T25" s="41">
        <f t="shared" si="7"/>
        <v>0</v>
      </c>
      <c r="U25" s="42">
        <v>0</v>
      </c>
      <c r="V25" s="38">
        <f t="shared" si="8"/>
        <v>0</v>
      </c>
      <c r="X25" s="44">
        <f t="shared" si="9"/>
        <v>295</v>
      </c>
      <c r="Z25" s="16"/>
      <c r="AA25" s="129"/>
    </row>
    <row r="26" spans="2:27" ht="15.75">
      <c r="B26" s="3">
        <v>19</v>
      </c>
      <c r="C26" s="79" t="s">
        <v>19</v>
      </c>
      <c r="D26" s="58">
        <f>ВДТБ!D26+РТБ!D26+ІТБ!D26</f>
        <v>889</v>
      </c>
      <c r="E26" s="39">
        <f>ВДТБ!E26+РТБ!E26+ІТБ!E26</f>
        <v>254</v>
      </c>
      <c r="F26" s="51">
        <f t="shared" si="0"/>
        <v>28.57142857142857</v>
      </c>
      <c r="G26" s="125">
        <f>ВДТБ!G26+РТБ!G26+ІТБ!G26</f>
        <v>135</v>
      </c>
      <c r="H26" s="41">
        <f t="shared" si="1"/>
        <v>21.25984251968504</v>
      </c>
      <c r="I26" s="42">
        <f>ВДТБ!I26+РТБ!I26+ІТБ!I26</f>
        <v>346</v>
      </c>
      <c r="J26" s="41">
        <f t="shared" si="2"/>
        <v>54.48818897637795</v>
      </c>
      <c r="K26" s="42">
        <f>ВДТБ!K26+РТБ!K26+ІТБ!K26</f>
        <v>48</v>
      </c>
      <c r="L26" s="51">
        <f t="shared" si="3"/>
        <v>7.559055118110236</v>
      </c>
      <c r="M26" s="43">
        <f>ВДТБ!M26+РТБ!M26+ІТБ!M26</f>
        <v>51</v>
      </c>
      <c r="N26" s="51">
        <f t="shared" si="4"/>
        <v>8.031496062992126</v>
      </c>
      <c r="O26" s="43">
        <f>ВДТБ!O26+РТБ!O26+ІТБ!O26</f>
        <v>9</v>
      </c>
      <c r="P26" s="51">
        <f t="shared" si="5"/>
        <v>1.4173228346456692</v>
      </c>
      <c r="Q26" s="43">
        <f>ВДТБ!Q26+РТБ!Q26+ІТБ!Q26</f>
        <v>46</v>
      </c>
      <c r="R26" s="41">
        <f t="shared" si="6"/>
        <v>7.244094488188976</v>
      </c>
      <c r="S26" s="42">
        <f>ВДТБ!S26+РТБ!S26+ІТБ!S26</f>
        <v>0</v>
      </c>
      <c r="T26" s="41">
        <f t="shared" si="7"/>
        <v>0</v>
      </c>
      <c r="U26" s="42">
        <v>0</v>
      </c>
      <c r="V26" s="38">
        <f t="shared" si="8"/>
        <v>0</v>
      </c>
      <c r="X26" s="44">
        <f t="shared" si="9"/>
        <v>635</v>
      </c>
      <c r="Z26" s="16"/>
      <c r="AA26" s="129"/>
    </row>
    <row r="27" spans="2:27" ht="15.75">
      <c r="B27" s="3">
        <v>20</v>
      </c>
      <c r="C27" s="79" t="s">
        <v>20</v>
      </c>
      <c r="D27" s="58">
        <f>ВДТБ!D27+РТБ!D27+ІТБ!D27</f>
        <v>562</v>
      </c>
      <c r="E27" s="39">
        <f>ВДТБ!E27+РТБ!E27+ІТБ!E27</f>
        <v>211</v>
      </c>
      <c r="F27" s="51">
        <f t="shared" si="0"/>
        <v>37.544483985765126</v>
      </c>
      <c r="G27" s="125">
        <f>ВДТБ!G27+РТБ!G27+ІТБ!G27</f>
        <v>134</v>
      </c>
      <c r="H27" s="41">
        <f t="shared" si="1"/>
        <v>38.17663817663818</v>
      </c>
      <c r="I27" s="42">
        <f>ВДТБ!I27+РТБ!I27+ІТБ!I27</f>
        <v>132</v>
      </c>
      <c r="J27" s="41">
        <f t="shared" si="2"/>
        <v>37.60683760683761</v>
      </c>
      <c r="K27" s="42">
        <f>ВДТБ!K27+РТБ!K27+ІТБ!K27</f>
        <v>40</v>
      </c>
      <c r="L27" s="51">
        <f t="shared" si="3"/>
        <v>11.396011396011396</v>
      </c>
      <c r="M27" s="43">
        <f>ВДТБ!M27+РТБ!M27+ІТБ!M27</f>
        <v>15</v>
      </c>
      <c r="N27" s="51">
        <f t="shared" si="4"/>
        <v>4.273504273504273</v>
      </c>
      <c r="O27" s="43">
        <f>ВДТБ!O27+РТБ!O27+ІТБ!O27</f>
        <v>5</v>
      </c>
      <c r="P27" s="51">
        <f t="shared" si="5"/>
        <v>1.4245014245014245</v>
      </c>
      <c r="Q27" s="43">
        <f>ВДТБ!Q27+РТБ!Q27+ІТБ!Q27</f>
        <v>25</v>
      </c>
      <c r="R27" s="41">
        <f t="shared" si="6"/>
        <v>7.122507122507122</v>
      </c>
      <c r="S27" s="42">
        <f>ВДТБ!S27+РТБ!S27+ІТБ!S27</f>
        <v>0</v>
      </c>
      <c r="T27" s="41">
        <f t="shared" si="7"/>
        <v>0</v>
      </c>
      <c r="U27" s="42">
        <v>0</v>
      </c>
      <c r="V27" s="38">
        <f t="shared" si="8"/>
        <v>0</v>
      </c>
      <c r="X27" s="44">
        <f t="shared" si="9"/>
        <v>351</v>
      </c>
      <c r="Z27" s="16"/>
      <c r="AA27" s="129"/>
    </row>
    <row r="28" spans="2:27" ht="15.75">
      <c r="B28" s="3">
        <v>21</v>
      </c>
      <c r="C28" s="79" t="s">
        <v>21</v>
      </c>
      <c r="D28" s="58">
        <f>ВДТБ!D28+РТБ!D28+ІТБ!D28</f>
        <v>588</v>
      </c>
      <c r="E28" s="39">
        <f>ВДТБ!E28+РТБ!E28+ІТБ!E28</f>
        <v>93</v>
      </c>
      <c r="F28" s="51">
        <f t="shared" si="0"/>
        <v>15.816326530612246</v>
      </c>
      <c r="G28" s="125">
        <f>ВДТБ!G28+РТБ!G28+ІТБ!G28</f>
        <v>185</v>
      </c>
      <c r="H28" s="41">
        <f t="shared" si="1"/>
        <v>37.37373737373738</v>
      </c>
      <c r="I28" s="42">
        <f>ВДТБ!I28+РТБ!I28+ІТБ!I28</f>
        <v>148</v>
      </c>
      <c r="J28" s="41">
        <f t="shared" si="2"/>
        <v>29.898989898989896</v>
      </c>
      <c r="K28" s="42">
        <f>ВДТБ!K28+РТБ!K28+ІТБ!K28</f>
        <v>72</v>
      </c>
      <c r="L28" s="51">
        <f t="shared" si="3"/>
        <v>14.545454545454545</v>
      </c>
      <c r="M28" s="43">
        <f>ВДТБ!M28+РТБ!M28+ІТБ!M28</f>
        <v>34</v>
      </c>
      <c r="N28" s="51">
        <f t="shared" si="4"/>
        <v>6.8686868686868685</v>
      </c>
      <c r="O28" s="43">
        <f>ВДТБ!O28+РТБ!O28+ІТБ!O28</f>
        <v>27</v>
      </c>
      <c r="P28" s="51">
        <f t="shared" si="5"/>
        <v>5.454545454545454</v>
      </c>
      <c r="Q28" s="43">
        <f>ВДТБ!Q28+РТБ!Q28+ІТБ!Q28</f>
        <v>29</v>
      </c>
      <c r="R28" s="41">
        <f t="shared" si="6"/>
        <v>5.858585858585859</v>
      </c>
      <c r="S28" s="42">
        <f>ВДТБ!S28+РТБ!S28+ІТБ!S28</f>
        <v>0</v>
      </c>
      <c r="T28" s="41">
        <f t="shared" si="7"/>
        <v>0</v>
      </c>
      <c r="U28" s="42">
        <v>0</v>
      </c>
      <c r="V28" s="38">
        <f t="shared" si="8"/>
        <v>0</v>
      </c>
      <c r="X28" s="44">
        <f t="shared" si="9"/>
        <v>495</v>
      </c>
      <c r="Z28" s="16"/>
      <c r="AA28" s="129"/>
    </row>
    <row r="29" spans="2:27" ht="15.75">
      <c r="B29" s="3">
        <v>22</v>
      </c>
      <c r="C29" s="79" t="s">
        <v>22</v>
      </c>
      <c r="D29" s="58">
        <f>ВДТБ!D29+РТБ!D29+ІТБ!D29</f>
        <v>488</v>
      </c>
      <c r="E29" s="39">
        <f>ВДТБ!E29+РТБ!E29+ІТБ!E29</f>
        <v>125</v>
      </c>
      <c r="F29" s="51">
        <f t="shared" si="0"/>
        <v>25.614754098360653</v>
      </c>
      <c r="G29" s="125">
        <f>ВДТБ!G29+РТБ!G29+ІТБ!G29</f>
        <v>107</v>
      </c>
      <c r="H29" s="41">
        <f t="shared" si="1"/>
        <v>29.476584022038566</v>
      </c>
      <c r="I29" s="42">
        <f>ВДТБ!I29+РТБ!I29+ІТБ!I29</f>
        <v>161</v>
      </c>
      <c r="J29" s="41">
        <f t="shared" si="2"/>
        <v>44.352617079889804</v>
      </c>
      <c r="K29" s="42">
        <f>ВДТБ!K29+РТБ!K29+ІТБ!K29</f>
        <v>34</v>
      </c>
      <c r="L29" s="51">
        <f t="shared" si="3"/>
        <v>9.366391184573002</v>
      </c>
      <c r="M29" s="43">
        <f>ВДТБ!M29+РТБ!M29+ІТБ!M29</f>
        <v>40</v>
      </c>
      <c r="N29" s="51">
        <f t="shared" si="4"/>
        <v>11.019283746556475</v>
      </c>
      <c r="O29" s="43">
        <f>ВДТБ!O29+РТБ!O29+ІТБ!O29</f>
        <v>3</v>
      </c>
      <c r="P29" s="51">
        <f t="shared" si="5"/>
        <v>0.8264462809917356</v>
      </c>
      <c r="Q29" s="43">
        <f>ВДТБ!Q29+РТБ!Q29+ІТБ!Q29</f>
        <v>18</v>
      </c>
      <c r="R29" s="41">
        <f t="shared" si="6"/>
        <v>4.958677685950414</v>
      </c>
      <c r="S29" s="42">
        <f>ВДТБ!S29+РТБ!S29+ІТБ!S29</f>
        <v>0</v>
      </c>
      <c r="T29" s="41">
        <f t="shared" si="7"/>
        <v>0</v>
      </c>
      <c r="U29" s="42">
        <v>0</v>
      </c>
      <c r="V29" s="38">
        <f t="shared" si="8"/>
        <v>0</v>
      </c>
      <c r="X29" s="44">
        <f t="shared" si="9"/>
        <v>363</v>
      </c>
      <c r="Z29" s="16"/>
      <c r="AA29" s="129"/>
    </row>
    <row r="30" spans="2:27" ht="15.75">
      <c r="B30" s="3">
        <v>23</v>
      </c>
      <c r="C30" s="166" t="s">
        <v>23</v>
      </c>
      <c r="D30" s="58">
        <f>ВДТБ!D30+РТБ!D30+ІТБ!D30</f>
        <v>289</v>
      </c>
      <c r="E30" s="39">
        <f>ВДТБ!E30+РТБ!E30+ІТБ!E30</f>
        <v>59</v>
      </c>
      <c r="F30" s="51">
        <f t="shared" si="0"/>
        <v>20.415224913494807</v>
      </c>
      <c r="G30" s="125">
        <f>ВДТБ!G30+РТБ!G30+ІТБ!G30</f>
        <v>45</v>
      </c>
      <c r="H30" s="41">
        <f t="shared" si="1"/>
        <v>19.565217391304348</v>
      </c>
      <c r="I30" s="42">
        <f>ВДТБ!I30+РТБ!I30+ІТБ!I30</f>
        <v>128</v>
      </c>
      <c r="J30" s="41">
        <f t="shared" si="2"/>
        <v>55.65217391304348</v>
      </c>
      <c r="K30" s="42">
        <f>ВДТБ!K30+РТБ!K30+ІТБ!K30</f>
        <v>20</v>
      </c>
      <c r="L30" s="51">
        <f t="shared" si="3"/>
        <v>8.695652173913043</v>
      </c>
      <c r="M30" s="43">
        <f>ВДТБ!M30+РТБ!M30+ІТБ!M30</f>
        <v>9</v>
      </c>
      <c r="N30" s="51">
        <f t="shared" si="4"/>
        <v>3.91304347826087</v>
      </c>
      <c r="O30" s="43">
        <f>ВДТБ!O30+РТБ!O30+ІТБ!O30</f>
        <v>3</v>
      </c>
      <c r="P30" s="51">
        <f t="shared" si="5"/>
        <v>1.3043478260869565</v>
      </c>
      <c r="Q30" s="43">
        <f>ВДТБ!Q30+РТБ!Q30+ІТБ!Q30</f>
        <v>22</v>
      </c>
      <c r="R30" s="41">
        <f t="shared" si="6"/>
        <v>9.565217391304348</v>
      </c>
      <c r="S30" s="42">
        <f>ВДТБ!S30+РТБ!S30+ІТБ!S30</f>
        <v>3</v>
      </c>
      <c r="T30" s="41">
        <f t="shared" si="7"/>
        <v>1.3043478260869565</v>
      </c>
      <c r="U30" s="42">
        <v>0</v>
      </c>
      <c r="V30" s="38">
        <f t="shared" si="8"/>
        <v>0</v>
      </c>
      <c r="X30" s="44">
        <f t="shared" si="9"/>
        <v>230</v>
      </c>
      <c r="Z30" s="16"/>
      <c r="AA30" s="129"/>
    </row>
    <row r="31" spans="2:27" ht="15.75">
      <c r="B31" s="3">
        <v>24</v>
      </c>
      <c r="C31" s="80" t="s">
        <v>24</v>
      </c>
      <c r="D31" s="58">
        <f>ВДТБ!D31+РТБ!D31+ІТБ!D31</f>
        <v>460</v>
      </c>
      <c r="E31" s="39">
        <f>ВДТБ!E31+РТБ!E31+ІТБ!E31</f>
        <v>99</v>
      </c>
      <c r="F31" s="51">
        <f t="shared" si="0"/>
        <v>21.521739130434785</v>
      </c>
      <c r="G31" s="125">
        <f>ВДТБ!G31+РТБ!G31+ІТБ!G31</f>
        <v>101</v>
      </c>
      <c r="H31" s="41">
        <f t="shared" si="1"/>
        <v>27.977839335180054</v>
      </c>
      <c r="I31" s="42">
        <f>ВДТБ!I31+РТБ!I31+ІТБ!I31</f>
        <v>162</v>
      </c>
      <c r="J31" s="41">
        <f t="shared" si="2"/>
        <v>44.87534626038781</v>
      </c>
      <c r="K31" s="42">
        <f>ВДТБ!K31+РТБ!K31+ІТБ!K31</f>
        <v>37</v>
      </c>
      <c r="L31" s="51">
        <f t="shared" si="3"/>
        <v>10.249307479224377</v>
      </c>
      <c r="M31" s="43">
        <f>ВДТБ!M31+РТБ!M31+ІТБ!M31</f>
        <v>24</v>
      </c>
      <c r="N31" s="51">
        <f t="shared" si="4"/>
        <v>6.64819944598338</v>
      </c>
      <c r="O31" s="43">
        <f>ВДТБ!O31+РТБ!O31+ІТБ!O31</f>
        <v>5</v>
      </c>
      <c r="P31" s="51">
        <f t="shared" si="5"/>
        <v>1.3850415512465373</v>
      </c>
      <c r="Q31" s="43">
        <f>ВДТБ!Q31+РТБ!Q31+ІТБ!Q31</f>
        <v>31</v>
      </c>
      <c r="R31" s="41">
        <f t="shared" si="6"/>
        <v>8.587257617728532</v>
      </c>
      <c r="S31" s="42">
        <f>ВДТБ!S31+РТБ!S31+ІТБ!S31</f>
        <v>1</v>
      </c>
      <c r="T31" s="41">
        <f t="shared" si="7"/>
        <v>0.2770083102493075</v>
      </c>
      <c r="U31" s="42">
        <v>0</v>
      </c>
      <c r="V31" s="38">
        <f t="shared" si="8"/>
        <v>0</v>
      </c>
      <c r="X31" s="44">
        <f t="shared" si="9"/>
        <v>361</v>
      </c>
      <c r="Z31" s="16"/>
      <c r="AA31" s="129"/>
    </row>
    <row r="32" spans="2:27" ht="15.75">
      <c r="B32" s="3">
        <v>25</v>
      </c>
      <c r="C32" s="80" t="s">
        <v>25</v>
      </c>
      <c r="D32" s="58">
        <f>ВДТБ!D32+РТБ!D32+ІТБ!D32</f>
        <v>994</v>
      </c>
      <c r="E32" s="39">
        <f>ВДТБ!E32+РТБ!E32+ІТБ!E32</f>
        <v>242</v>
      </c>
      <c r="F32" s="51">
        <f t="shared" si="0"/>
        <v>24.346076458752517</v>
      </c>
      <c r="G32" s="125">
        <f>ВДТБ!G32+РТБ!G32+ІТБ!G32</f>
        <v>256</v>
      </c>
      <c r="H32" s="41">
        <f t="shared" si="1"/>
        <v>34.04255319148936</v>
      </c>
      <c r="I32" s="42">
        <f>ВДТБ!I32+РТБ!I32+ІТБ!I32</f>
        <v>326</v>
      </c>
      <c r="J32" s="41">
        <f t="shared" si="2"/>
        <v>43.351063829787236</v>
      </c>
      <c r="K32" s="42">
        <f>ВДТБ!K32+РТБ!K32+ІТБ!K32</f>
        <v>91</v>
      </c>
      <c r="L32" s="51">
        <f t="shared" si="3"/>
        <v>12.101063829787234</v>
      </c>
      <c r="M32" s="43">
        <f>ВДТБ!M32+РТБ!M32+ІТБ!M32</f>
        <v>31</v>
      </c>
      <c r="N32" s="51">
        <f t="shared" si="4"/>
        <v>4.122340425531915</v>
      </c>
      <c r="O32" s="43">
        <f>ВДТБ!O32+РТБ!O32+ІТБ!O32</f>
        <v>4</v>
      </c>
      <c r="P32" s="51">
        <f t="shared" si="5"/>
        <v>0.5319148936170213</v>
      </c>
      <c r="Q32" s="43">
        <f>ВДТБ!Q32+РТБ!Q32+ІТБ!Q32</f>
        <v>41</v>
      </c>
      <c r="R32" s="41">
        <f t="shared" si="6"/>
        <v>5.452127659574469</v>
      </c>
      <c r="S32" s="42">
        <f>ВДТБ!S32+РТБ!S32+ІТБ!S32</f>
        <v>3</v>
      </c>
      <c r="T32" s="41">
        <f t="shared" si="7"/>
        <v>0.39893617021276595</v>
      </c>
      <c r="U32" s="42">
        <v>0</v>
      </c>
      <c r="V32" s="38">
        <f t="shared" si="8"/>
        <v>0</v>
      </c>
      <c r="X32" s="44">
        <f t="shared" si="9"/>
        <v>752</v>
      </c>
      <c r="Z32" s="16"/>
      <c r="AA32" s="129"/>
    </row>
    <row r="33" spans="2:27" ht="15.75">
      <c r="B33" s="3">
        <v>26</v>
      </c>
      <c r="C33" s="124" t="s">
        <v>44</v>
      </c>
      <c r="D33" s="58">
        <f>ВДТБ!D33+РТБ!D33+ІТБ!D33</f>
        <v>646</v>
      </c>
      <c r="E33" s="39">
        <f>ВДТБ!E33+РТБ!E33+ІТБ!E33</f>
        <v>243</v>
      </c>
      <c r="F33" s="51">
        <f t="shared" si="0"/>
        <v>37.61609907120743</v>
      </c>
      <c r="G33" s="125">
        <f>ВДТБ!G33+РТБ!G33+ІТБ!G33</f>
        <v>65</v>
      </c>
      <c r="H33" s="41">
        <f t="shared" si="1"/>
        <v>16.129032258064516</v>
      </c>
      <c r="I33" s="42">
        <f>ВДТБ!I33+РТБ!I33+ІТБ!I33</f>
        <v>239</v>
      </c>
      <c r="J33" s="41">
        <f t="shared" si="2"/>
        <v>59.30521091811415</v>
      </c>
      <c r="K33" s="42">
        <f>ВДТБ!K33+РТБ!K33+ІТБ!K33</f>
        <v>17</v>
      </c>
      <c r="L33" s="51">
        <f t="shared" si="3"/>
        <v>4.218362282878412</v>
      </c>
      <c r="M33" s="43">
        <f>ВДТБ!M33+РТБ!M33+ІТБ!M33</f>
        <v>23</v>
      </c>
      <c r="N33" s="51">
        <f t="shared" si="4"/>
        <v>5.707196029776675</v>
      </c>
      <c r="O33" s="43">
        <f>ВДТБ!O33+РТБ!O33+ІТБ!O33</f>
        <v>13</v>
      </c>
      <c r="P33" s="51">
        <f t="shared" si="5"/>
        <v>3.225806451612903</v>
      </c>
      <c r="Q33" s="43">
        <f>ВДТБ!Q33+РТБ!Q33+ІТБ!Q33</f>
        <v>46</v>
      </c>
      <c r="R33" s="41">
        <f t="shared" si="6"/>
        <v>11.41439205955335</v>
      </c>
      <c r="S33" s="42">
        <f>ВДТБ!S33+РТБ!S33+ІТБ!S33</f>
        <v>0</v>
      </c>
      <c r="T33" s="41">
        <f t="shared" si="7"/>
        <v>0</v>
      </c>
      <c r="U33" s="42">
        <v>0</v>
      </c>
      <c r="V33" s="38">
        <f t="shared" si="8"/>
        <v>0</v>
      </c>
      <c r="X33" s="44">
        <f t="shared" si="9"/>
        <v>403</v>
      </c>
      <c r="Z33" s="16"/>
      <c r="AA33" s="129"/>
    </row>
    <row r="34" spans="2:27" ht="15.75">
      <c r="B34" s="3">
        <v>27</v>
      </c>
      <c r="C34" s="124" t="s">
        <v>48</v>
      </c>
      <c r="D34" s="58">
        <f>ВДТБ!D34+РТБ!D34+ІТБ!D34</f>
        <v>40</v>
      </c>
      <c r="E34" s="39">
        <f>ВДТБ!E34+РТБ!E34+ІТБ!E34</f>
        <v>7</v>
      </c>
      <c r="F34" s="51">
        <f>E34/D34*100</f>
        <v>17.5</v>
      </c>
      <c r="G34" s="125">
        <f>ВДТБ!G34+РТБ!G34+ІТБ!G34</f>
        <v>5</v>
      </c>
      <c r="H34" s="41">
        <f>G34/X34*100</f>
        <v>15.151515151515152</v>
      </c>
      <c r="I34" s="42">
        <f>ВДТБ!I34+РТБ!I34+ІТБ!I34</f>
        <v>19</v>
      </c>
      <c r="J34" s="41">
        <f>I34/X34*100</f>
        <v>57.57575757575758</v>
      </c>
      <c r="K34" s="42">
        <f>ВДТБ!K34+РТБ!K34+ІТБ!K34</f>
        <v>0</v>
      </c>
      <c r="L34" s="51">
        <f>K34/X34*100</f>
        <v>0</v>
      </c>
      <c r="M34" s="43">
        <f>ВДТБ!M34+РТБ!M34+ІТБ!M34</f>
        <v>0</v>
      </c>
      <c r="N34" s="51">
        <f>M34/X34*100</f>
        <v>0</v>
      </c>
      <c r="O34" s="43">
        <f>ВДТБ!O34+РТБ!O34+ІТБ!O34</f>
        <v>0</v>
      </c>
      <c r="P34" s="51">
        <f>O34/X34*100</f>
        <v>0</v>
      </c>
      <c r="Q34" s="43">
        <f>ВДТБ!Q34+РТБ!Q34+ІТБ!Q34</f>
        <v>9</v>
      </c>
      <c r="R34" s="41">
        <f>Q34/X34*100</f>
        <v>27.27272727272727</v>
      </c>
      <c r="S34" s="42">
        <f>ВДТБ!S34+РТБ!S34+ІТБ!S34</f>
        <v>0</v>
      </c>
      <c r="T34" s="41">
        <f>S34/X34*100</f>
        <v>0</v>
      </c>
      <c r="U34" s="42">
        <v>0</v>
      </c>
      <c r="V34" s="38">
        <f>U34/X34*100</f>
        <v>0</v>
      </c>
      <c r="X34" s="44">
        <f>D34-E34</f>
        <v>33</v>
      </c>
      <c r="Z34" s="16"/>
      <c r="AA34" s="129"/>
    </row>
    <row r="35" spans="2:27" ht="15.75">
      <c r="B35" s="3">
        <v>28</v>
      </c>
      <c r="C35" s="124" t="s">
        <v>49</v>
      </c>
      <c r="D35" s="58">
        <f>ВДТБ!D35+РТБ!D35+ІТБ!D35</f>
        <v>20</v>
      </c>
      <c r="E35" s="39">
        <f>ВДТБ!E35+РТБ!E35+ІТБ!E35</f>
        <v>2</v>
      </c>
      <c r="F35" s="51">
        <f>E35/D35*100</f>
        <v>10</v>
      </c>
      <c r="G35" s="125">
        <f>ВДТБ!G35+РТБ!G35+ІТБ!G35</f>
        <v>0</v>
      </c>
      <c r="H35" s="41">
        <f>G35/X35*100</f>
        <v>0</v>
      </c>
      <c r="I35" s="42">
        <f>ВДТБ!I35+РТБ!I35+ІТБ!I35</f>
        <v>17</v>
      </c>
      <c r="J35" s="41">
        <f>I35/X35*100</f>
        <v>94.44444444444444</v>
      </c>
      <c r="K35" s="42">
        <f>ВДТБ!K35+РТБ!K35+ІТБ!K35</f>
        <v>0</v>
      </c>
      <c r="L35" s="51">
        <f>K35/X35*100</f>
        <v>0</v>
      </c>
      <c r="M35" s="43">
        <f>ВДТБ!M35+РТБ!M35+ІТБ!M35</f>
        <v>0</v>
      </c>
      <c r="N35" s="51">
        <f>M35/X35*100</f>
        <v>0</v>
      </c>
      <c r="O35" s="43">
        <f>ВДТБ!O35+РТБ!O35+ІТБ!O35</f>
        <v>0</v>
      </c>
      <c r="P35" s="51">
        <f>O35/X35*100</f>
        <v>0</v>
      </c>
      <c r="Q35" s="43">
        <f>ВДТБ!Q35+РТБ!Q35+ІТБ!Q35</f>
        <v>1</v>
      </c>
      <c r="R35" s="41">
        <f>Q35/X35*100</f>
        <v>5.555555555555555</v>
      </c>
      <c r="S35" s="42">
        <f>ВДТБ!S35+РТБ!S35+ІТБ!S35</f>
        <v>0</v>
      </c>
      <c r="T35" s="41">
        <f>S35/X35*100</f>
        <v>0</v>
      </c>
      <c r="U35" s="42">
        <v>0</v>
      </c>
      <c r="V35" s="38">
        <f>U35/X35*100</f>
        <v>0</v>
      </c>
      <c r="X35" s="44">
        <f>D35-E35</f>
        <v>18</v>
      </c>
      <c r="Z35" s="16"/>
      <c r="AA35" s="129"/>
    </row>
    <row r="36" spans="2:27" ht="16.5" thickBot="1">
      <c r="B36" s="63">
        <v>27</v>
      </c>
      <c r="C36" s="124" t="s">
        <v>50</v>
      </c>
      <c r="D36" s="58">
        <f>ВДТБ!D36+РТБ!D36+ІТБ!D36</f>
        <v>48</v>
      </c>
      <c r="E36" s="39">
        <f>ВДТБ!E36+РТБ!E36+ІТБ!E36</f>
        <v>8</v>
      </c>
      <c r="F36" s="51">
        <f>E36/D36*100</f>
        <v>16.666666666666664</v>
      </c>
      <c r="G36" s="125">
        <f>ВДТБ!G36+РТБ!G36+ІТБ!G36</f>
        <v>11</v>
      </c>
      <c r="H36" s="41">
        <f>G36/X36*100</f>
        <v>27.500000000000004</v>
      </c>
      <c r="I36" s="42">
        <f>ВДТБ!I36+РТБ!I36+ІТБ!I36</f>
        <v>26</v>
      </c>
      <c r="J36" s="41">
        <f>I36/X36*100</f>
        <v>65</v>
      </c>
      <c r="K36" s="42">
        <f>ВДТБ!K36+РТБ!K36+ІТБ!K36</f>
        <v>0</v>
      </c>
      <c r="L36" s="51">
        <f>K36/X36*100</f>
        <v>0</v>
      </c>
      <c r="M36" s="43">
        <f>ВДТБ!M36+РТБ!M36+ІТБ!M36</f>
        <v>0</v>
      </c>
      <c r="N36" s="51">
        <f>M36/X36*100</f>
        <v>0</v>
      </c>
      <c r="O36" s="43">
        <f>ВДТБ!O36+РТБ!O36+ІТБ!O36</f>
        <v>0</v>
      </c>
      <c r="P36" s="51">
        <f>O36/X36*100</f>
        <v>0</v>
      </c>
      <c r="Q36" s="43">
        <f>ВДТБ!Q36+РТБ!Q36+ІТБ!Q36</f>
        <v>3</v>
      </c>
      <c r="R36" s="41">
        <f>Q36/X36*100</f>
        <v>7.5</v>
      </c>
      <c r="S36" s="42">
        <f>ВДТБ!S36+РТБ!S36+ІТБ!S36</f>
        <v>0</v>
      </c>
      <c r="T36" s="41">
        <f>S36/X36*100</f>
        <v>0</v>
      </c>
      <c r="U36" s="42">
        <v>0</v>
      </c>
      <c r="V36" s="38">
        <f>U36/X36*100</f>
        <v>0</v>
      </c>
      <c r="X36" s="44">
        <f>D36-E36</f>
        <v>40</v>
      </c>
      <c r="Z36" s="16"/>
      <c r="AA36" s="129"/>
    </row>
    <row r="37" spans="2:27" ht="16.5" thickBot="1">
      <c r="B37" s="192" t="s">
        <v>45</v>
      </c>
      <c r="C37" s="193"/>
      <c r="D37" s="60">
        <f>SUM(D8:D32)</f>
        <v>19007</v>
      </c>
      <c r="E37" s="75">
        <f aca="true" t="shared" si="10" ref="E37:U37">SUM(E8:E32)</f>
        <v>4715</v>
      </c>
      <c r="F37" s="77">
        <f t="shared" si="0"/>
        <v>24.806650181512076</v>
      </c>
      <c r="G37" s="75">
        <f t="shared" si="10"/>
        <v>4116</v>
      </c>
      <c r="H37" s="28">
        <f t="shared" si="1"/>
        <v>28.79932829554996</v>
      </c>
      <c r="I37" s="76">
        <f t="shared" si="10"/>
        <v>6782</v>
      </c>
      <c r="J37" s="45">
        <f t="shared" si="2"/>
        <v>47.453120626924154</v>
      </c>
      <c r="K37" s="75">
        <f t="shared" si="10"/>
        <v>1438</v>
      </c>
      <c r="L37" s="74">
        <f t="shared" si="3"/>
        <v>10.061572907920514</v>
      </c>
      <c r="M37" s="75">
        <f t="shared" si="10"/>
        <v>851</v>
      </c>
      <c r="N37" s="54">
        <f t="shared" si="4"/>
        <v>5.954380072767982</v>
      </c>
      <c r="O37" s="76">
        <f t="shared" si="10"/>
        <v>189</v>
      </c>
      <c r="P37" s="74">
        <f t="shared" si="5"/>
        <v>1.322418136020151</v>
      </c>
      <c r="Q37" s="75">
        <f t="shared" si="10"/>
        <v>906</v>
      </c>
      <c r="R37" s="45">
        <f t="shared" si="6"/>
        <v>6.339210747271201</v>
      </c>
      <c r="S37" s="75">
        <f t="shared" si="10"/>
        <v>9</v>
      </c>
      <c r="T37" s="35">
        <f t="shared" si="7"/>
        <v>0.06297229219143577</v>
      </c>
      <c r="U37" s="75">
        <f t="shared" si="10"/>
        <v>0</v>
      </c>
      <c r="V37" s="45">
        <f t="shared" si="8"/>
        <v>0</v>
      </c>
      <c r="W37" s="65"/>
      <c r="X37" s="36">
        <f>SUM(X8:X32)</f>
        <v>14292</v>
      </c>
      <c r="Z37" s="16"/>
      <c r="AA37" s="129"/>
    </row>
    <row r="38" spans="2:27" ht="16.5" thickBot="1">
      <c r="B38" s="209" t="s">
        <v>46</v>
      </c>
      <c r="C38" s="210"/>
      <c r="D38" s="60">
        <f>SUM(D8:D36)</f>
        <v>19761</v>
      </c>
      <c r="E38" s="75">
        <f aca="true" t="shared" si="11" ref="E38:U38">SUM(E8:E36)</f>
        <v>4975</v>
      </c>
      <c r="F38" s="77">
        <f t="shared" si="0"/>
        <v>25.17585142452305</v>
      </c>
      <c r="G38" s="75">
        <f t="shared" si="11"/>
        <v>4197</v>
      </c>
      <c r="H38" s="28">
        <f t="shared" si="1"/>
        <v>28.384958744758553</v>
      </c>
      <c r="I38" s="76">
        <f t="shared" si="11"/>
        <v>7083</v>
      </c>
      <c r="J38" s="45">
        <f t="shared" si="2"/>
        <v>47.9034221560936</v>
      </c>
      <c r="K38" s="75">
        <f t="shared" si="11"/>
        <v>1455</v>
      </c>
      <c r="L38" s="74">
        <f t="shared" si="3"/>
        <v>9.840389557689706</v>
      </c>
      <c r="M38" s="75">
        <f t="shared" si="11"/>
        <v>874</v>
      </c>
      <c r="N38" s="54">
        <f t="shared" si="4"/>
        <v>5.910996888949006</v>
      </c>
      <c r="O38" s="76">
        <f t="shared" si="11"/>
        <v>202</v>
      </c>
      <c r="P38" s="74">
        <f t="shared" si="5"/>
        <v>1.3661571757067497</v>
      </c>
      <c r="Q38" s="75">
        <f t="shared" si="11"/>
        <v>965</v>
      </c>
      <c r="R38" s="45">
        <f t="shared" si="6"/>
        <v>6.526443933450561</v>
      </c>
      <c r="S38" s="75">
        <f t="shared" si="11"/>
        <v>9</v>
      </c>
      <c r="T38" s="35">
        <f t="shared" si="7"/>
        <v>0.06086838901663736</v>
      </c>
      <c r="U38" s="75">
        <f t="shared" si="11"/>
        <v>0</v>
      </c>
      <c r="V38" s="45">
        <f t="shared" si="8"/>
        <v>0</v>
      </c>
      <c r="W38" s="65"/>
      <c r="X38" s="36">
        <f>SUM(X8:X36)</f>
        <v>14786</v>
      </c>
      <c r="Z38" s="16"/>
      <c r="AA38" s="129"/>
    </row>
    <row r="39" spans="2:22" ht="12.75">
      <c r="B39" s="197" t="s">
        <v>35</v>
      </c>
      <c r="C39" s="197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2:22" ht="12.75">
      <c r="B40" s="202" t="s">
        <v>36</v>
      </c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14"/>
      <c r="V40" s="14"/>
    </row>
    <row r="42" spans="4:5" ht="12.75">
      <c r="D42" s="16"/>
      <c r="E42" s="16"/>
    </row>
  </sheetData>
  <sheetProtection/>
  <mergeCells count="22">
    <mergeCell ref="B39:V39"/>
    <mergeCell ref="D4:D7"/>
    <mergeCell ref="E4:F6"/>
    <mergeCell ref="B40:T40"/>
    <mergeCell ref="B3:B7"/>
    <mergeCell ref="C3:C7"/>
    <mergeCell ref="D3:F3"/>
    <mergeCell ref="G3:J3"/>
    <mergeCell ref="B38:C38"/>
    <mergeCell ref="T1:V1"/>
    <mergeCell ref="B2:V2"/>
    <mergeCell ref="Q3:R6"/>
    <mergeCell ref="S3:T6"/>
    <mergeCell ref="U3:V6"/>
    <mergeCell ref="B37:C37"/>
    <mergeCell ref="M3:P3"/>
    <mergeCell ref="X3:X7"/>
    <mergeCell ref="M4:N6"/>
    <mergeCell ref="O4:P6"/>
    <mergeCell ref="G4:H6"/>
    <mergeCell ref="I4:J6"/>
    <mergeCell ref="K3:L6"/>
  </mergeCells>
  <printOptions/>
  <pageMargins left="0.38" right="0.39" top="0.25" bottom="0.22" header="0.17" footer="0.16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9"/>
  <sheetViews>
    <sheetView zoomScalePageLayoutView="0" workbookViewId="0" topLeftCell="A1">
      <selection activeCell="W10" sqref="W10"/>
    </sheetView>
  </sheetViews>
  <sheetFormatPr defaultColWidth="9.140625" defaultRowHeight="12.75"/>
  <cols>
    <col min="1" max="1" width="4.8515625" style="0" customWidth="1"/>
    <col min="2" max="2" width="6.7109375" style="0" customWidth="1"/>
    <col min="3" max="3" width="19.8515625" style="0" customWidth="1"/>
    <col min="24" max="24" width="12.57421875" style="0" bestFit="1" customWidth="1"/>
  </cols>
  <sheetData>
    <row r="1" spans="1:20" ht="9.75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225"/>
      <c r="P1" s="225"/>
      <c r="Q1" s="225"/>
      <c r="R1" s="225"/>
      <c r="S1" s="134"/>
      <c r="T1" s="135"/>
    </row>
    <row r="2" spans="1:20" ht="18" customHeight="1">
      <c r="A2" s="133"/>
      <c r="B2" s="226" t="s">
        <v>61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</row>
    <row r="3" spans="1:20" ht="4.5" customHeight="1" thickBot="1">
      <c r="A3" s="134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134"/>
      <c r="T3" s="134"/>
    </row>
    <row r="4" spans="1:20" ht="12.75">
      <c r="A4" s="134"/>
      <c r="B4" s="228" t="s">
        <v>54</v>
      </c>
      <c r="C4" s="231" t="s">
        <v>26</v>
      </c>
      <c r="D4" s="234" t="s">
        <v>40</v>
      </c>
      <c r="E4" s="213"/>
      <c r="F4" s="213"/>
      <c r="G4" s="213" t="s">
        <v>55</v>
      </c>
      <c r="H4" s="213"/>
      <c r="I4" s="213"/>
      <c r="J4" s="213"/>
      <c r="K4" s="213" t="s">
        <v>29</v>
      </c>
      <c r="L4" s="213"/>
      <c r="M4" s="213" t="s">
        <v>30</v>
      </c>
      <c r="N4" s="213"/>
      <c r="O4" s="213"/>
      <c r="P4" s="213"/>
      <c r="Q4" s="213" t="s">
        <v>56</v>
      </c>
      <c r="R4" s="213"/>
      <c r="S4" s="213" t="s">
        <v>57</v>
      </c>
      <c r="T4" s="214"/>
    </row>
    <row r="5" spans="1:20" ht="11.25" customHeight="1">
      <c r="A5" s="134"/>
      <c r="B5" s="229"/>
      <c r="C5" s="232"/>
      <c r="D5" s="217" t="s">
        <v>58</v>
      </c>
      <c r="E5" s="219" t="s">
        <v>42</v>
      </c>
      <c r="F5" s="219"/>
      <c r="G5" s="215" t="s">
        <v>32</v>
      </c>
      <c r="H5" s="215"/>
      <c r="I5" s="215" t="s">
        <v>33</v>
      </c>
      <c r="J5" s="215"/>
      <c r="K5" s="215"/>
      <c r="L5" s="215"/>
      <c r="M5" s="215" t="s">
        <v>37</v>
      </c>
      <c r="N5" s="215"/>
      <c r="O5" s="215" t="s">
        <v>41</v>
      </c>
      <c r="P5" s="215"/>
      <c r="Q5" s="215"/>
      <c r="R5" s="215"/>
      <c r="S5" s="215"/>
      <c r="T5" s="216"/>
    </row>
    <row r="6" spans="1:20" ht="9" customHeight="1">
      <c r="A6" s="134"/>
      <c r="B6" s="229"/>
      <c r="C6" s="232"/>
      <c r="D6" s="217"/>
      <c r="E6" s="219"/>
      <c r="F6" s="219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6"/>
    </row>
    <row r="7" spans="1:20" ht="9.75" customHeight="1">
      <c r="A7" s="134"/>
      <c r="B7" s="229"/>
      <c r="C7" s="232"/>
      <c r="D7" s="217"/>
      <c r="E7" s="219"/>
      <c r="F7" s="219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6"/>
    </row>
    <row r="8" spans="1:20" ht="13.5" thickBot="1">
      <c r="A8" s="134"/>
      <c r="B8" s="230"/>
      <c r="C8" s="233"/>
      <c r="D8" s="218"/>
      <c r="E8" s="136" t="s">
        <v>34</v>
      </c>
      <c r="F8" s="136" t="s">
        <v>27</v>
      </c>
      <c r="G8" s="136" t="s">
        <v>34</v>
      </c>
      <c r="H8" s="136" t="s">
        <v>27</v>
      </c>
      <c r="I8" s="136" t="s">
        <v>34</v>
      </c>
      <c r="J8" s="136" t="s">
        <v>27</v>
      </c>
      <c r="K8" s="136" t="s">
        <v>34</v>
      </c>
      <c r="L8" s="136" t="s">
        <v>27</v>
      </c>
      <c r="M8" s="136" t="s">
        <v>34</v>
      </c>
      <c r="N8" s="136" t="s">
        <v>27</v>
      </c>
      <c r="O8" s="136" t="s">
        <v>34</v>
      </c>
      <c r="P8" s="136" t="s">
        <v>27</v>
      </c>
      <c r="Q8" s="136" t="s">
        <v>34</v>
      </c>
      <c r="R8" s="136" t="s">
        <v>27</v>
      </c>
      <c r="S8" s="136" t="s">
        <v>34</v>
      </c>
      <c r="T8" s="137" t="s">
        <v>27</v>
      </c>
    </row>
    <row r="9" spans="1:20" ht="15.75">
      <c r="A9" s="134"/>
      <c r="B9" s="138">
        <v>1</v>
      </c>
      <c r="C9" s="139" t="s">
        <v>1</v>
      </c>
      <c r="D9" s="140">
        <f>SUM(E9+G9+I9+K9+M9+O9+Q9+S9)</f>
        <v>197</v>
      </c>
      <c r="E9" s="43">
        <v>48</v>
      </c>
      <c r="F9" s="51">
        <f aca="true" t="shared" si="0" ref="F9:F37">E9/D9*100</f>
        <v>24.36548223350254</v>
      </c>
      <c r="G9" s="141">
        <v>28</v>
      </c>
      <c r="H9" s="142">
        <f>G9/(D9-E9)*100</f>
        <v>18.79194630872483</v>
      </c>
      <c r="I9" s="143">
        <v>89</v>
      </c>
      <c r="J9" s="142">
        <f>I9/(D9-E9)*100</f>
        <v>59.73154362416108</v>
      </c>
      <c r="K9" s="143">
        <v>14</v>
      </c>
      <c r="L9" s="51">
        <f>K9/(D9-E9)*100</f>
        <v>9.395973154362416</v>
      </c>
      <c r="M9" s="43">
        <v>6</v>
      </c>
      <c r="N9" s="51">
        <f>M9/(D9-E9)*100</f>
        <v>4.026845637583892</v>
      </c>
      <c r="O9" s="43">
        <v>1</v>
      </c>
      <c r="P9" s="51">
        <f>O9/(D9-E9)*100</f>
        <v>0.6711409395973155</v>
      </c>
      <c r="Q9" s="43">
        <v>10</v>
      </c>
      <c r="R9" s="142">
        <f>Q9/(D9-E9)*100</f>
        <v>6.7114093959731544</v>
      </c>
      <c r="S9" s="143">
        <v>1</v>
      </c>
      <c r="T9" s="144">
        <f>S9/(D9-E9)*100</f>
        <v>0.6711409395973155</v>
      </c>
    </row>
    <row r="10" spans="1:24" ht="15.75">
      <c r="A10" s="134"/>
      <c r="B10" s="138">
        <v>2</v>
      </c>
      <c r="C10" s="139" t="s">
        <v>2</v>
      </c>
      <c r="D10" s="140">
        <f aca="true" t="shared" si="1" ref="D10:D33">SUM(E10+G10+I10+K10+M10+O10+Q10+S10)</f>
        <v>202</v>
      </c>
      <c r="E10" s="43">
        <v>43</v>
      </c>
      <c r="F10" s="51">
        <f t="shared" si="0"/>
        <v>21.287128712871286</v>
      </c>
      <c r="G10" s="141">
        <v>68</v>
      </c>
      <c r="H10" s="142">
        <f aca="true" t="shared" si="2" ref="H10:H37">G10/(D10-E10)*100</f>
        <v>42.76729559748428</v>
      </c>
      <c r="I10" s="143">
        <v>52</v>
      </c>
      <c r="J10" s="142">
        <f aca="true" t="shared" si="3" ref="J10:J37">I10/(D10-E10)*100</f>
        <v>32.70440251572327</v>
      </c>
      <c r="K10" s="143">
        <v>16</v>
      </c>
      <c r="L10" s="51">
        <f aca="true" t="shared" si="4" ref="L10:L37">K10/(D10-E10)*100</f>
        <v>10.062893081761008</v>
      </c>
      <c r="M10" s="43">
        <v>17</v>
      </c>
      <c r="N10" s="51">
        <f aca="true" t="shared" si="5" ref="N10:N37">M10/(D10-E10)*100</f>
        <v>10.69182389937107</v>
      </c>
      <c r="O10" s="43">
        <v>1</v>
      </c>
      <c r="P10" s="51">
        <f aca="true" t="shared" si="6" ref="P10:P37">O10/(D10-E10)*100</f>
        <v>0.628930817610063</v>
      </c>
      <c r="Q10" s="43">
        <v>5</v>
      </c>
      <c r="R10" s="142">
        <f aca="true" t="shared" si="7" ref="R10:R37">Q10/(D10-E10)*100</f>
        <v>3.1446540880503147</v>
      </c>
      <c r="S10" s="143">
        <v>0</v>
      </c>
      <c r="T10" s="144">
        <f aca="true" t="shared" si="8" ref="T10:T37">S10/(D10-E10)*100</f>
        <v>0</v>
      </c>
      <c r="V10" s="168"/>
      <c r="W10" s="168"/>
      <c r="X10" s="1"/>
    </row>
    <row r="11" spans="1:24" ht="15.75">
      <c r="A11" s="134"/>
      <c r="B11" s="138">
        <v>3</v>
      </c>
      <c r="C11" s="139" t="s">
        <v>3</v>
      </c>
      <c r="D11" s="140">
        <f t="shared" si="1"/>
        <v>548</v>
      </c>
      <c r="E11" s="43">
        <v>201</v>
      </c>
      <c r="F11" s="51">
        <f t="shared" si="0"/>
        <v>36.67883211678832</v>
      </c>
      <c r="G11" s="141">
        <v>150</v>
      </c>
      <c r="H11" s="142">
        <f t="shared" si="2"/>
        <v>43.22766570605187</v>
      </c>
      <c r="I11" s="143">
        <v>96</v>
      </c>
      <c r="J11" s="142">
        <f t="shared" si="3"/>
        <v>27.6657060518732</v>
      </c>
      <c r="K11" s="143">
        <v>43</v>
      </c>
      <c r="L11" s="51">
        <f t="shared" si="4"/>
        <v>12.39193083573487</v>
      </c>
      <c r="M11" s="43">
        <v>43</v>
      </c>
      <c r="N11" s="51">
        <f t="shared" si="5"/>
        <v>12.39193083573487</v>
      </c>
      <c r="O11" s="43">
        <v>4</v>
      </c>
      <c r="P11" s="51">
        <f t="shared" si="6"/>
        <v>1.1527377521613833</v>
      </c>
      <c r="Q11" s="43">
        <v>11</v>
      </c>
      <c r="R11" s="142">
        <f t="shared" si="7"/>
        <v>3.170028818443804</v>
      </c>
      <c r="S11" s="143">
        <v>0</v>
      </c>
      <c r="T11" s="144">
        <f t="shared" si="8"/>
        <v>0</v>
      </c>
      <c r="V11" s="168"/>
      <c r="W11" s="168"/>
      <c r="X11" s="1"/>
    </row>
    <row r="12" spans="1:24" ht="15.75">
      <c r="A12" s="134"/>
      <c r="B12" s="138">
        <v>4</v>
      </c>
      <c r="C12" s="139" t="s">
        <v>4</v>
      </c>
      <c r="D12" s="140">
        <f t="shared" si="1"/>
        <v>386</v>
      </c>
      <c r="E12" s="43">
        <v>129</v>
      </c>
      <c r="F12" s="51">
        <f t="shared" si="0"/>
        <v>33.41968911917099</v>
      </c>
      <c r="G12" s="141">
        <v>182</v>
      </c>
      <c r="H12" s="142">
        <f t="shared" si="2"/>
        <v>70.8171206225681</v>
      </c>
      <c r="I12" s="143">
        <v>2</v>
      </c>
      <c r="J12" s="142">
        <f t="shared" si="3"/>
        <v>0.7782101167315175</v>
      </c>
      <c r="K12" s="143">
        <v>31</v>
      </c>
      <c r="L12" s="51">
        <f t="shared" si="4"/>
        <v>12.062256809338521</v>
      </c>
      <c r="M12" s="43">
        <v>25</v>
      </c>
      <c r="N12" s="51">
        <f t="shared" si="5"/>
        <v>9.72762645914397</v>
      </c>
      <c r="O12" s="43">
        <v>2</v>
      </c>
      <c r="P12" s="51">
        <f t="shared" si="6"/>
        <v>0.7782101167315175</v>
      </c>
      <c r="Q12" s="43">
        <v>15</v>
      </c>
      <c r="R12" s="142">
        <f t="shared" si="7"/>
        <v>5.836575875486381</v>
      </c>
      <c r="S12" s="143">
        <v>0</v>
      </c>
      <c r="T12" s="144">
        <f t="shared" si="8"/>
        <v>0</v>
      </c>
      <c r="V12" s="168"/>
      <c r="W12" s="168"/>
      <c r="X12" s="1"/>
    </row>
    <row r="13" spans="1:24" ht="15.75">
      <c r="A13" s="134"/>
      <c r="B13" s="138">
        <v>5</v>
      </c>
      <c r="C13" s="139" t="s">
        <v>5</v>
      </c>
      <c r="D13" s="140">
        <f t="shared" si="1"/>
        <v>295</v>
      </c>
      <c r="E13" s="43">
        <v>53</v>
      </c>
      <c r="F13" s="51">
        <f t="shared" si="0"/>
        <v>17.966101694915253</v>
      </c>
      <c r="G13" s="141">
        <v>152</v>
      </c>
      <c r="H13" s="142">
        <f t="shared" si="2"/>
        <v>62.8099173553719</v>
      </c>
      <c r="I13" s="143">
        <v>29</v>
      </c>
      <c r="J13" s="142">
        <f t="shared" si="3"/>
        <v>11.983471074380166</v>
      </c>
      <c r="K13" s="143">
        <v>29</v>
      </c>
      <c r="L13" s="51">
        <f t="shared" si="4"/>
        <v>11.983471074380166</v>
      </c>
      <c r="M13" s="43">
        <v>22</v>
      </c>
      <c r="N13" s="51">
        <f t="shared" si="5"/>
        <v>9.090909090909092</v>
      </c>
      <c r="O13" s="43">
        <v>0</v>
      </c>
      <c r="P13" s="51">
        <f t="shared" si="6"/>
        <v>0</v>
      </c>
      <c r="Q13" s="43">
        <v>10</v>
      </c>
      <c r="R13" s="142">
        <f t="shared" si="7"/>
        <v>4.132231404958678</v>
      </c>
      <c r="S13" s="143">
        <v>0</v>
      </c>
      <c r="T13" s="144">
        <f t="shared" si="8"/>
        <v>0</v>
      </c>
      <c r="V13" s="168"/>
      <c r="W13" s="168"/>
      <c r="X13" s="1"/>
    </row>
    <row r="14" spans="1:24" ht="15.75">
      <c r="A14" s="134"/>
      <c r="B14" s="138">
        <v>6</v>
      </c>
      <c r="C14" s="139" t="s">
        <v>6</v>
      </c>
      <c r="D14" s="140">
        <f t="shared" si="1"/>
        <v>252</v>
      </c>
      <c r="E14" s="43">
        <v>45</v>
      </c>
      <c r="F14" s="51">
        <f t="shared" si="0"/>
        <v>17.857142857142858</v>
      </c>
      <c r="G14" s="141">
        <v>134</v>
      </c>
      <c r="H14" s="142">
        <f t="shared" si="2"/>
        <v>64.73429951690821</v>
      </c>
      <c r="I14" s="143">
        <v>5</v>
      </c>
      <c r="J14" s="142">
        <f t="shared" si="3"/>
        <v>2.4154589371980677</v>
      </c>
      <c r="K14" s="143">
        <v>8</v>
      </c>
      <c r="L14" s="51">
        <f t="shared" si="4"/>
        <v>3.864734299516908</v>
      </c>
      <c r="M14" s="43">
        <v>25</v>
      </c>
      <c r="N14" s="51">
        <f t="shared" si="5"/>
        <v>12.077294685990339</v>
      </c>
      <c r="O14" s="43">
        <v>1</v>
      </c>
      <c r="P14" s="51">
        <f t="shared" si="6"/>
        <v>0.4830917874396135</v>
      </c>
      <c r="Q14" s="43">
        <v>34</v>
      </c>
      <c r="R14" s="142">
        <f t="shared" si="7"/>
        <v>16.425120772946862</v>
      </c>
      <c r="S14" s="143">
        <v>0</v>
      </c>
      <c r="T14" s="144">
        <f t="shared" si="8"/>
        <v>0</v>
      </c>
      <c r="V14" s="168"/>
      <c r="W14" s="168"/>
      <c r="X14" s="1"/>
    </row>
    <row r="15" spans="1:24" ht="15.75">
      <c r="A15" s="134"/>
      <c r="B15" s="138">
        <v>7</v>
      </c>
      <c r="C15" s="139" t="s">
        <v>7</v>
      </c>
      <c r="D15" s="140">
        <f t="shared" si="1"/>
        <v>309</v>
      </c>
      <c r="E15" s="43">
        <v>124</v>
      </c>
      <c r="F15" s="51">
        <f t="shared" si="0"/>
        <v>40.1294498381877</v>
      </c>
      <c r="G15" s="141">
        <v>82</v>
      </c>
      <c r="H15" s="142">
        <f t="shared" si="2"/>
        <v>44.32432432432433</v>
      </c>
      <c r="I15" s="143">
        <v>33</v>
      </c>
      <c r="J15" s="142">
        <f t="shared" si="3"/>
        <v>17.83783783783784</v>
      </c>
      <c r="K15" s="143">
        <v>29</v>
      </c>
      <c r="L15" s="51">
        <f t="shared" si="4"/>
        <v>15.675675675675677</v>
      </c>
      <c r="M15" s="43">
        <v>29</v>
      </c>
      <c r="N15" s="51">
        <f t="shared" si="5"/>
        <v>15.675675675675677</v>
      </c>
      <c r="O15" s="43">
        <v>0</v>
      </c>
      <c r="P15" s="51">
        <f t="shared" si="6"/>
        <v>0</v>
      </c>
      <c r="Q15" s="43">
        <v>12</v>
      </c>
      <c r="R15" s="142">
        <f t="shared" si="7"/>
        <v>6.486486486486487</v>
      </c>
      <c r="S15" s="143">
        <v>0</v>
      </c>
      <c r="T15" s="144">
        <f t="shared" si="8"/>
        <v>0</v>
      </c>
      <c r="V15" s="168"/>
      <c r="W15" s="168"/>
      <c r="X15" s="1"/>
    </row>
    <row r="16" spans="1:24" ht="15.75">
      <c r="A16" s="134"/>
      <c r="B16" s="138">
        <v>8</v>
      </c>
      <c r="C16" s="139" t="s">
        <v>8</v>
      </c>
      <c r="D16" s="140">
        <f t="shared" si="1"/>
        <v>191</v>
      </c>
      <c r="E16" s="43">
        <v>35</v>
      </c>
      <c r="F16" s="51">
        <f t="shared" si="0"/>
        <v>18.32460732984293</v>
      </c>
      <c r="G16" s="141">
        <v>100</v>
      </c>
      <c r="H16" s="142">
        <f t="shared" si="2"/>
        <v>64.1025641025641</v>
      </c>
      <c r="I16" s="143">
        <v>0</v>
      </c>
      <c r="J16" s="142">
        <f t="shared" si="3"/>
        <v>0</v>
      </c>
      <c r="K16" s="143">
        <v>16</v>
      </c>
      <c r="L16" s="51">
        <f t="shared" si="4"/>
        <v>10.256410256410255</v>
      </c>
      <c r="M16" s="43">
        <v>23</v>
      </c>
      <c r="N16" s="51">
        <f t="shared" si="5"/>
        <v>14.743589743589745</v>
      </c>
      <c r="O16" s="43">
        <v>10</v>
      </c>
      <c r="P16" s="51">
        <f t="shared" si="6"/>
        <v>6.41025641025641</v>
      </c>
      <c r="Q16" s="43">
        <v>7</v>
      </c>
      <c r="R16" s="142">
        <f t="shared" si="7"/>
        <v>4.487179487179487</v>
      </c>
      <c r="S16" s="143">
        <v>0</v>
      </c>
      <c r="T16" s="144">
        <f t="shared" si="8"/>
        <v>0</v>
      </c>
      <c r="V16" s="168"/>
      <c r="W16" s="168"/>
      <c r="X16" s="1"/>
    </row>
    <row r="17" spans="1:24" ht="15.75">
      <c r="A17" s="134"/>
      <c r="B17" s="138">
        <v>9</v>
      </c>
      <c r="C17" s="139" t="s">
        <v>9</v>
      </c>
      <c r="D17" s="140">
        <f t="shared" si="1"/>
        <v>293</v>
      </c>
      <c r="E17" s="43">
        <v>71</v>
      </c>
      <c r="F17" s="51">
        <f t="shared" si="0"/>
        <v>24.2320819112628</v>
      </c>
      <c r="G17" s="141">
        <v>113</v>
      </c>
      <c r="H17" s="142">
        <f t="shared" si="2"/>
        <v>50.9009009009009</v>
      </c>
      <c r="I17" s="143">
        <v>59</v>
      </c>
      <c r="J17" s="142">
        <f t="shared" si="3"/>
        <v>26.576576576576578</v>
      </c>
      <c r="K17" s="143">
        <v>22</v>
      </c>
      <c r="L17" s="51">
        <f t="shared" si="4"/>
        <v>9.90990990990991</v>
      </c>
      <c r="M17" s="43">
        <v>10</v>
      </c>
      <c r="N17" s="51">
        <f t="shared" si="5"/>
        <v>4.504504504504505</v>
      </c>
      <c r="O17" s="43">
        <v>5</v>
      </c>
      <c r="P17" s="51">
        <f t="shared" si="6"/>
        <v>2.2522522522522523</v>
      </c>
      <c r="Q17" s="43">
        <v>13</v>
      </c>
      <c r="R17" s="142">
        <f t="shared" si="7"/>
        <v>5.8558558558558556</v>
      </c>
      <c r="S17" s="143">
        <v>0</v>
      </c>
      <c r="T17" s="144">
        <f t="shared" si="8"/>
        <v>0</v>
      </c>
      <c r="V17" s="168"/>
      <c r="W17" s="168"/>
      <c r="X17" s="1"/>
    </row>
    <row r="18" spans="1:24" ht="15.75">
      <c r="A18" s="134"/>
      <c r="B18" s="138">
        <v>10</v>
      </c>
      <c r="C18" s="139" t="s">
        <v>10</v>
      </c>
      <c r="D18" s="140">
        <f t="shared" si="1"/>
        <v>238</v>
      </c>
      <c r="E18" s="43">
        <v>65</v>
      </c>
      <c r="F18" s="51">
        <f t="shared" si="0"/>
        <v>27.310924369747898</v>
      </c>
      <c r="G18" s="141">
        <v>39</v>
      </c>
      <c r="H18" s="142">
        <f t="shared" si="2"/>
        <v>22.54335260115607</v>
      </c>
      <c r="I18" s="143">
        <v>70</v>
      </c>
      <c r="J18" s="142">
        <f t="shared" si="3"/>
        <v>40.46242774566474</v>
      </c>
      <c r="K18" s="143">
        <v>26</v>
      </c>
      <c r="L18" s="51">
        <f t="shared" si="4"/>
        <v>15.028901734104046</v>
      </c>
      <c r="M18" s="43">
        <v>32</v>
      </c>
      <c r="N18" s="51">
        <f t="shared" si="5"/>
        <v>18.497109826589593</v>
      </c>
      <c r="O18" s="43">
        <v>0</v>
      </c>
      <c r="P18" s="51">
        <f t="shared" si="6"/>
        <v>0</v>
      </c>
      <c r="Q18" s="43">
        <v>6</v>
      </c>
      <c r="R18" s="142">
        <f t="shared" si="7"/>
        <v>3.4682080924855487</v>
      </c>
      <c r="S18" s="143">
        <v>0</v>
      </c>
      <c r="T18" s="144">
        <f t="shared" si="8"/>
        <v>0</v>
      </c>
      <c r="V18" s="168"/>
      <c r="W18" s="168"/>
      <c r="X18" s="1"/>
    </row>
    <row r="19" spans="1:24" ht="15.75">
      <c r="A19" s="134"/>
      <c r="B19" s="138">
        <v>11</v>
      </c>
      <c r="C19" s="139" t="s">
        <v>11</v>
      </c>
      <c r="D19" s="140">
        <f t="shared" si="1"/>
        <v>98</v>
      </c>
      <c r="E19" s="43">
        <v>44</v>
      </c>
      <c r="F19" s="51">
        <f t="shared" si="0"/>
        <v>44.89795918367347</v>
      </c>
      <c r="G19" s="141">
        <v>2</v>
      </c>
      <c r="H19" s="142">
        <f t="shared" si="2"/>
        <v>3.7037037037037033</v>
      </c>
      <c r="I19" s="143">
        <v>28</v>
      </c>
      <c r="J19" s="142">
        <f t="shared" si="3"/>
        <v>51.85185185185185</v>
      </c>
      <c r="K19" s="143">
        <v>10</v>
      </c>
      <c r="L19" s="51">
        <f t="shared" si="4"/>
        <v>18.51851851851852</v>
      </c>
      <c r="M19" s="43">
        <v>10</v>
      </c>
      <c r="N19" s="51">
        <f t="shared" si="5"/>
        <v>18.51851851851852</v>
      </c>
      <c r="O19" s="43">
        <v>2</v>
      </c>
      <c r="P19" s="51">
        <f t="shared" si="6"/>
        <v>3.7037037037037033</v>
      </c>
      <c r="Q19" s="43">
        <v>2</v>
      </c>
      <c r="R19" s="142">
        <f t="shared" si="7"/>
        <v>3.7037037037037033</v>
      </c>
      <c r="S19" s="143">
        <v>0</v>
      </c>
      <c r="T19" s="144">
        <f t="shared" si="8"/>
        <v>0</v>
      </c>
      <c r="V19" s="168"/>
      <c r="W19" s="168"/>
      <c r="X19" s="1"/>
    </row>
    <row r="20" spans="1:24" ht="15.75">
      <c r="A20" s="220"/>
      <c r="B20" s="138">
        <v>12</v>
      </c>
      <c r="C20" s="139" t="s">
        <v>12</v>
      </c>
      <c r="D20" s="140">
        <f t="shared" si="1"/>
        <v>444</v>
      </c>
      <c r="E20" s="43">
        <v>63</v>
      </c>
      <c r="F20" s="51">
        <f t="shared" si="0"/>
        <v>14.18918918918919</v>
      </c>
      <c r="G20" s="141">
        <v>261</v>
      </c>
      <c r="H20" s="142">
        <f t="shared" si="2"/>
        <v>68.50393700787401</v>
      </c>
      <c r="I20" s="143">
        <v>54</v>
      </c>
      <c r="J20" s="142">
        <f t="shared" si="3"/>
        <v>14.173228346456693</v>
      </c>
      <c r="K20" s="143">
        <v>30</v>
      </c>
      <c r="L20" s="51">
        <f t="shared" si="4"/>
        <v>7.874015748031496</v>
      </c>
      <c r="M20" s="43">
        <v>24</v>
      </c>
      <c r="N20" s="51">
        <f t="shared" si="5"/>
        <v>6.299212598425196</v>
      </c>
      <c r="O20" s="43">
        <v>3</v>
      </c>
      <c r="P20" s="51">
        <f t="shared" si="6"/>
        <v>0.7874015748031495</v>
      </c>
      <c r="Q20" s="43">
        <v>9</v>
      </c>
      <c r="R20" s="142">
        <f t="shared" si="7"/>
        <v>2.3622047244094486</v>
      </c>
      <c r="S20" s="143">
        <v>0</v>
      </c>
      <c r="T20" s="144">
        <f t="shared" si="8"/>
        <v>0</v>
      </c>
      <c r="V20" s="168"/>
      <c r="W20" s="168"/>
      <c r="X20" s="1"/>
    </row>
    <row r="21" spans="1:24" ht="15.75">
      <c r="A21" s="220"/>
      <c r="B21" s="138">
        <v>13</v>
      </c>
      <c r="C21" s="139" t="s">
        <v>13</v>
      </c>
      <c r="D21" s="140">
        <f t="shared" si="1"/>
        <v>193</v>
      </c>
      <c r="E21" s="43">
        <v>63</v>
      </c>
      <c r="F21" s="51">
        <f t="shared" si="0"/>
        <v>32.64248704663213</v>
      </c>
      <c r="G21" s="141">
        <v>44</v>
      </c>
      <c r="H21" s="142">
        <f t="shared" si="2"/>
        <v>33.84615384615385</v>
      </c>
      <c r="I21" s="143">
        <v>52</v>
      </c>
      <c r="J21" s="142">
        <f t="shared" si="3"/>
        <v>40</v>
      </c>
      <c r="K21" s="143">
        <v>21</v>
      </c>
      <c r="L21" s="51">
        <f t="shared" si="4"/>
        <v>16.153846153846153</v>
      </c>
      <c r="M21" s="43">
        <v>4</v>
      </c>
      <c r="N21" s="51">
        <f t="shared" si="5"/>
        <v>3.076923076923077</v>
      </c>
      <c r="O21" s="43">
        <v>2</v>
      </c>
      <c r="P21" s="51">
        <f t="shared" si="6"/>
        <v>1.5384615384615385</v>
      </c>
      <c r="Q21" s="43">
        <v>7</v>
      </c>
      <c r="R21" s="142">
        <f t="shared" si="7"/>
        <v>5.384615384615385</v>
      </c>
      <c r="S21" s="143">
        <v>0</v>
      </c>
      <c r="T21" s="144">
        <f t="shared" si="8"/>
        <v>0</v>
      </c>
      <c r="V21" s="168"/>
      <c r="W21" s="168"/>
      <c r="X21" s="1"/>
    </row>
    <row r="22" spans="1:24" ht="15.75">
      <c r="A22" s="134"/>
      <c r="B22" s="138">
        <v>14</v>
      </c>
      <c r="C22" s="139" t="s">
        <v>14</v>
      </c>
      <c r="D22" s="140">
        <f t="shared" si="1"/>
        <v>543</v>
      </c>
      <c r="E22" s="43">
        <v>162</v>
      </c>
      <c r="F22" s="51">
        <f t="shared" si="0"/>
        <v>29.83425414364641</v>
      </c>
      <c r="G22" s="141">
        <v>258</v>
      </c>
      <c r="H22" s="142">
        <f t="shared" si="2"/>
        <v>67.71653543307087</v>
      </c>
      <c r="I22" s="143">
        <v>17</v>
      </c>
      <c r="J22" s="142">
        <f t="shared" si="3"/>
        <v>4.4619422572178475</v>
      </c>
      <c r="K22" s="143">
        <v>48</v>
      </c>
      <c r="L22" s="51">
        <f t="shared" si="4"/>
        <v>12.598425196850393</v>
      </c>
      <c r="M22" s="43">
        <v>30</v>
      </c>
      <c r="N22" s="51">
        <f t="shared" si="5"/>
        <v>7.874015748031496</v>
      </c>
      <c r="O22" s="43">
        <v>4</v>
      </c>
      <c r="P22" s="51">
        <f t="shared" si="6"/>
        <v>1.0498687664041995</v>
      </c>
      <c r="Q22" s="43">
        <v>24</v>
      </c>
      <c r="R22" s="142">
        <f t="shared" si="7"/>
        <v>6.299212598425196</v>
      </c>
      <c r="S22" s="143">
        <v>0</v>
      </c>
      <c r="T22" s="144">
        <f t="shared" si="8"/>
        <v>0</v>
      </c>
      <c r="V22" s="168"/>
      <c r="W22" s="168"/>
      <c r="X22" s="1"/>
    </row>
    <row r="23" spans="1:24" ht="15.75">
      <c r="A23" s="134"/>
      <c r="B23" s="138">
        <v>15</v>
      </c>
      <c r="C23" s="139" t="s">
        <v>15</v>
      </c>
      <c r="D23" s="140">
        <f t="shared" si="1"/>
        <v>167</v>
      </c>
      <c r="E23" s="43">
        <v>57</v>
      </c>
      <c r="F23" s="51">
        <f t="shared" si="0"/>
        <v>34.13173652694611</v>
      </c>
      <c r="G23" s="141">
        <v>61</v>
      </c>
      <c r="H23" s="142">
        <f t="shared" si="2"/>
        <v>55.45454545454545</v>
      </c>
      <c r="I23" s="143">
        <v>2</v>
      </c>
      <c r="J23" s="142">
        <f t="shared" si="3"/>
        <v>1.8181818181818181</v>
      </c>
      <c r="K23" s="143">
        <v>17</v>
      </c>
      <c r="L23" s="51">
        <f t="shared" si="4"/>
        <v>15.454545454545453</v>
      </c>
      <c r="M23" s="43">
        <v>25</v>
      </c>
      <c r="N23" s="51">
        <f t="shared" si="5"/>
        <v>22.727272727272727</v>
      </c>
      <c r="O23" s="43">
        <v>0</v>
      </c>
      <c r="P23" s="51">
        <f t="shared" si="6"/>
        <v>0</v>
      </c>
      <c r="Q23" s="43">
        <v>5</v>
      </c>
      <c r="R23" s="142">
        <f t="shared" si="7"/>
        <v>4.545454545454546</v>
      </c>
      <c r="S23" s="143">
        <v>0</v>
      </c>
      <c r="T23" s="144">
        <f t="shared" si="8"/>
        <v>0</v>
      </c>
      <c r="V23" s="168"/>
      <c r="W23" s="168"/>
      <c r="X23" s="1"/>
    </row>
    <row r="24" spans="1:24" ht="15.75">
      <c r="A24" s="134"/>
      <c r="B24" s="138">
        <v>16</v>
      </c>
      <c r="C24" s="139" t="s">
        <v>16</v>
      </c>
      <c r="D24" s="140">
        <f t="shared" si="1"/>
        <v>140</v>
      </c>
      <c r="E24" s="43">
        <v>22</v>
      </c>
      <c r="F24" s="51">
        <f t="shared" si="0"/>
        <v>15.714285714285714</v>
      </c>
      <c r="G24" s="141">
        <v>82</v>
      </c>
      <c r="H24" s="142">
        <f t="shared" si="2"/>
        <v>69.49152542372882</v>
      </c>
      <c r="I24" s="143">
        <v>4</v>
      </c>
      <c r="J24" s="142">
        <f t="shared" si="3"/>
        <v>3.389830508474576</v>
      </c>
      <c r="K24" s="143">
        <v>17</v>
      </c>
      <c r="L24" s="51">
        <f t="shared" si="4"/>
        <v>14.40677966101695</v>
      </c>
      <c r="M24" s="43">
        <v>8</v>
      </c>
      <c r="N24" s="51">
        <f t="shared" si="5"/>
        <v>6.779661016949152</v>
      </c>
      <c r="O24" s="43">
        <v>6</v>
      </c>
      <c r="P24" s="51">
        <f t="shared" si="6"/>
        <v>5.084745762711865</v>
      </c>
      <c r="Q24" s="43">
        <v>1</v>
      </c>
      <c r="R24" s="142">
        <f t="shared" si="7"/>
        <v>0.847457627118644</v>
      </c>
      <c r="S24" s="143">
        <v>0</v>
      </c>
      <c r="T24" s="144">
        <f t="shared" si="8"/>
        <v>0</v>
      </c>
      <c r="V24" s="168"/>
      <c r="W24" s="168"/>
      <c r="X24" s="1"/>
    </row>
    <row r="25" spans="1:24" ht="15.75">
      <c r="A25" s="134"/>
      <c r="B25" s="138">
        <v>17</v>
      </c>
      <c r="C25" s="139" t="s">
        <v>17</v>
      </c>
      <c r="D25" s="140">
        <f t="shared" si="1"/>
        <v>203</v>
      </c>
      <c r="E25" s="43">
        <v>38</v>
      </c>
      <c r="F25" s="51">
        <f t="shared" si="0"/>
        <v>18.7192118226601</v>
      </c>
      <c r="G25" s="141">
        <v>45</v>
      </c>
      <c r="H25" s="142">
        <f t="shared" si="2"/>
        <v>27.27272727272727</v>
      </c>
      <c r="I25" s="143">
        <v>82</v>
      </c>
      <c r="J25" s="142">
        <f t="shared" si="3"/>
        <v>49.696969696969695</v>
      </c>
      <c r="K25" s="143">
        <v>20</v>
      </c>
      <c r="L25" s="51">
        <f t="shared" si="4"/>
        <v>12.121212121212121</v>
      </c>
      <c r="M25" s="43">
        <v>11</v>
      </c>
      <c r="N25" s="51">
        <f t="shared" si="5"/>
        <v>6.666666666666667</v>
      </c>
      <c r="O25" s="43">
        <v>0</v>
      </c>
      <c r="P25" s="51">
        <f t="shared" si="6"/>
        <v>0</v>
      </c>
      <c r="Q25" s="43">
        <v>7</v>
      </c>
      <c r="R25" s="142">
        <f t="shared" si="7"/>
        <v>4.242424242424243</v>
      </c>
      <c r="S25" s="143">
        <v>0</v>
      </c>
      <c r="T25" s="144">
        <f t="shared" si="8"/>
        <v>0</v>
      </c>
      <c r="V25" s="168"/>
      <c r="W25" s="168"/>
      <c r="X25" s="1"/>
    </row>
    <row r="26" spans="1:24" ht="15.75">
      <c r="A26" s="134"/>
      <c r="B26" s="138">
        <v>18</v>
      </c>
      <c r="C26" s="139" t="s">
        <v>18</v>
      </c>
      <c r="D26" s="140">
        <f t="shared" si="1"/>
        <v>112</v>
      </c>
      <c r="E26" s="43">
        <v>18</v>
      </c>
      <c r="F26" s="51">
        <f t="shared" si="0"/>
        <v>16.071428571428573</v>
      </c>
      <c r="G26" s="141">
        <v>40</v>
      </c>
      <c r="H26" s="142">
        <f t="shared" si="2"/>
        <v>42.5531914893617</v>
      </c>
      <c r="I26" s="143">
        <v>31</v>
      </c>
      <c r="J26" s="142">
        <f t="shared" si="3"/>
        <v>32.97872340425532</v>
      </c>
      <c r="K26" s="143">
        <v>5</v>
      </c>
      <c r="L26" s="51">
        <f t="shared" si="4"/>
        <v>5.319148936170213</v>
      </c>
      <c r="M26" s="43">
        <v>16</v>
      </c>
      <c r="N26" s="51">
        <f t="shared" si="5"/>
        <v>17.02127659574468</v>
      </c>
      <c r="O26" s="43">
        <v>0</v>
      </c>
      <c r="P26" s="51">
        <f t="shared" si="6"/>
        <v>0</v>
      </c>
      <c r="Q26" s="43">
        <v>2</v>
      </c>
      <c r="R26" s="142">
        <f t="shared" si="7"/>
        <v>2.127659574468085</v>
      </c>
      <c r="S26" s="143">
        <v>0</v>
      </c>
      <c r="T26" s="144">
        <f t="shared" si="8"/>
        <v>0</v>
      </c>
      <c r="V26" s="168"/>
      <c r="W26" s="168"/>
      <c r="X26" s="1"/>
    </row>
    <row r="27" spans="1:24" ht="15.75">
      <c r="A27" s="134"/>
      <c r="B27" s="138">
        <v>19</v>
      </c>
      <c r="C27" s="139" t="s">
        <v>19</v>
      </c>
      <c r="D27" s="140">
        <f t="shared" si="1"/>
        <v>268</v>
      </c>
      <c r="E27" s="43">
        <v>89</v>
      </c>
      <c r="F27" s="51">
        <f t="shared" si="0"/>
        <v>33.2089552238806</v>
      </c>
      <c r="G27" s="141">
        <v>92</v>
      </c>
      <c r="H27" s="142">
        <f t="shared" si="2"/>
        <v>51.39664804469274</v>
      </c>
      <c r="I27" s="143">
        <v>17</v>
      </c>
      <c r="J27" s="142">
        <f t="shared" si="3"/>
        <v>9.497206703910614</v>
      </c>
      <c r="K27" s="143">
        <v>23</v>
      </c>
      <c r="L27" s="51">
        <f t="shared" si="4"/>
        <v>12.849162011173185</v>
      </c>
      <c r="M27" s="43">
        <v>33</v>
      </c>
      <c r="N27" s="51">
        <f t="shared" si="5"/>
        <v>18.435754189944134</v>
      </c>
      <c r="O27" s="43">
        <v>2</v>
      </c>
      <c r="P27" s="51">
        <f t="shared" si="6"/>
        <v>1.1173184357541899</v>
      </c>
      <c r="Q27" s="43">
        <v>12</v>
      </c>
      <c r="R27" s="142">
        <f t="shared" si="7"/>
        <v>6.70391061452514</v>
      </c>
      <c r="S27" s="143">
        <v>0</v>
      </c>
      <c r="T27" s="144">
        <f t="shared" si="8"/>
        <v>0</v>
      </c>
      <c r="V27" s="168"/>
      <c r="W27" s="168"/>
      <c r="X27" s="1"/>
    </row>
    <row r="28" spans="1:24" ht="15.75">
      <c r="A28" s="134"/>
      <c r="B28" s="138">
        <v>20</v>
      </c>
      <c r="C28" s="139" t="s">
        <v>20</v>
      </c>
      <c r="D28" s="140">
        <f t="shared" si="1"/>
        <v>189</v>
      </c>
      <c r="E28" s="43">
        <v>63</v>
      </c>
      <c r="F28" s="51">
        <f t="shared" si="0"/>
        <v>33.33333333333333</v>
      </c>
      <c r="G28" s="141">
        <v>56</v>
      </c>
      <c r="H28" s="142">
        <f t="shared" si="2"/>
        <v>44.44444444444444</v>
      </c>
      <c r="I28" s="143">
        <v>27</v>
      </c>
      <c r="J28" s="142">
        <f t="shared" si="3"/>
        <v>21.428571428571427</v>
      </c>
      <c r="K28" s="143">
        <v>18</v>
      </c>
      <c r="L28" s="51">
        <f t="shared" si="4"/>
        <v>14.285714285714285</v>
      </c>
      <c r="M28" s="43">
        <v>12</v>
      </c>
      <c r="N28" s="51">
        <f t="shared" si="5"/>
        <v>9.523809523809524</v>
      </c>
      <c r="O28" s="43">
        <v>1</v>
      </c>
      <c r="P28" s="51">
        <f t="shared" si="6"/>
        <v>0.7936507936507936</v>
      </c>
      <c r="Q28" s="43">
        <v>12</v>
      </c>
      <c r="R28" s="142">
        <f t="shared" si="7"/>
        <v>9.523809523809524</v>
      </c>
      <c r="S28" s="143">
        <v>0</v>
      </c>
      <c r="T28" s="144">
        <f t="shared" si="8"/>
        <v>0</v>
      </c>
      <c r="V28" s="168"/>
      <c r="W28" s="168"/>
      <c r="X28" s="1"/>
    </row>
    <row r="29" spans="1:24" ht="15.75">
      <c r="A29" s="134"/>
      <c r="B29" s="138">
        <v>21</v>
      </c>
      <c r="C29" s="139" t="s">
        <v>21</v>
      </c>
      <c r="D29" s="140">
        <f t="shared" si="1"/>
        <v>162</v>
      </c>
      <c r="E29" s="43">
        <v>45</v>
      </c>
      <c r="F29" s="51">
        <f t="shared" si="0"/>
        <v>27.77777777777778</v>
      </c>
      <c r="G29" s="141">
        <v>62</v>
      </c>
      <c r="H29" s="142">
        <f t="shared" si="2"/>
        <v>52.991452991452995</v>
      </c>
      <c r="I29" s="143">
        <v>0</v>
      </c>
      <c r="J29" s="142">
        <f t="shared" si="3"/>
        <v>0</v>
      </c>
      <c r="K29" s="143">
        <v>15</v>
      </c>
      <c r="L29" s="51">
        <f t="shared" si="4"/>
        <v>12.82051282051282</v>
      </c>
      <c r="M29" s="43">
        <v>17</v>
      </c>
      <c r="N29" s="51">
        <f t="shared" si="5"/>
        <v>14.529914529914532</v>
      </c>
      <c r="O29" s="43">
        <v>14</v>
      </c>
      <c r="P29" s="51">
        <f t="shared" si="6"/>
        <v>11.965811965811966</v>
      </c>
      <c r="Q29" s="43">
        <v>9</v>
      </c>
      <c r="R29" s="142">
        <f t="shared" si="7"/>
        <v>7.6923076923076925</v>
      </c>
      <c r="S29" s="143">
        <v>0</v>
      </c>
      <c r="T29" s="144">
        <f t="shared" si="8"/>
        <v>0</v>
      </c>
      <c r="V29" s="168"/>
      <c r="W29" s="168"/>
      <c r="X29" s="1"/>
    </row>
    <row r="30" spans="1:24" ht="15.75">
      <c r="A30" s="134"/>
      <c r="B30" s="138">
        <v>22</v>
      </c>
      <c r="C30" s="139" t="s">
        <v>22</v>
      </c>
      <c r="D30" s="140">
        <f t="shared" si="1"/>
        <v>178</v>
      </c>
      <c r="E30" s="43">
        <v>46</v>
      </c>
      <c r="F30" s="51">
        <f t="shared" si="0"/>
        <v>25.842696629213485</v>
      </c>
      <c r="G30" s="141">
        <v>56</v>
      </c>
      <c r="H30" s="142">
        <f t="shared" si="2"/>
        <v>42.42424242424242</v>
      </c>
      <c r="I30" s="143">
        <v>23</v>
      </c>
      <c r="J30" s="142">
        <f t="shared" si="3"/>
        <v>17.424242424242426</v>
      </c>
      <c r="K30" s="143">
        <v>16</v>
      </c>
      <c r="L30" s="51">
        <f t="shared" si="4"/>
        <v>12.121212121212121</v>
      </c>
      <c r="M30" s="43">
        <v>31</v>
      </c>
      <c r="N30" s="51">
        <f t="shared" si="5"/>
        <v>23.484848484848484</v>
      </c>
      <c r="O30" s="43">
        <v>1</v>
      </c>
      <c r="P30" s="51">
        <f t="shared" si="6"/>
        <v>0.7575757575757576</v>
      </c>
      <c r="Q30" s="43">
        <v>5</v>
      </c>
      <c r="R30" s="142">
        <f t="shared" si="7"/>
        <v>3.787878787878788</v>
      </c>
      <c r="S30" s="143">
        <v>0</v>
      </c>
      <c r="T30" s="144">
        <f t="shared" si="8"/>
        <v>0</v>
      </c>
      <c r="V30" s="168"/>
      <c r="W30" s="168"/>
      <c r="X30" s="1"/>
    </row>
    <row r="31" spans="1:24" ht="15.75">
      <c r="A31" s="134"/>
      <c r="B31" s="138">
        <v>23</v>
      </c>
      <c r="C31" s="139" t="s">
        <v>23</v>
      </c>
      <c r="D31" s="140">
        <f t="shared" si="1"/>
        <v>146</v>
      </c>
      <c r="E31" s="43">
        <v>31</v>
      </c>
      <c r="F31" s="51">
        <f t="shared" si="0"/>
        <v>21.232876712328768</v>
      </c>
      <c r="G31" s="141">
        <v>29</v>
      </c>
      <c r="H31" s="142">
        <f t="shared" si="2"/>
        <v>25.217391304347824</v>
      </c>
      <c r="I31" s="143">
        <v>57</v>
      </c>
      <c r="J31" s="142">
        <f t="shared" si="3"/>
        <v>49.56521739130435</v>
      </c>
      <c r="K31" s="143">
        <v>7</v>
      </c>
      <c r="L31" s="51">
        <f t="shared" si="4"/>
        <v>6.086956521739131</v>
      </c>
      <c r="M31" s="43">
        <v>7</v>
      </c>
      <c r="N31" s="51">
        <f t="shared" si="5"/>
        <v>6.086956521739131</v>
      </c>
      <c r="O31" s="43">
        <v>1</v>
      </c>
      <c r="P31" s="51">
        <f t="shared" si="6"/>
        <v>0.8695652173913043</v>
      </c>
      <c r="Q31" s="43">
        <v>12</v>
      </c>
      <c r="R31" s="142">
        <f t="shared" si="7"/>
        <v>10.434782608695652</v>
      </c>
      <c r="S31" s="143">
        <v>2</v>
      </c>
      <c r="T31" s="144">
        <f t="shared" si="8"/>
        <v>1.7391304347826086</v>
      </c>
      <c r="V31" s="168"/>
      <c r="W31" s="168"/>
      <c r="X31" s="1"/>
    </row>
    <row r="32" spans="1:24" ht="15.75">
      <c r="A32" s="134"/>
      <c r="B32" s="138">
        <v>24</v>
      </c>
      <c r="C32" s="145" t="s">
        <v>24</v>
      </c>
      <c r="D32" s="140">
        <f t="shared" si="1"/>
        <v>143</v>
      </c>
      <c r="E32" s="43">
        <v>26</v>
      </c>
      <c r="F32" s="51">
        <f t="shared" si="0"/>
        <v>18.181818181818183</v>
      </c>
      <c r="G32" s="141">
        <v>46</v>
      </c>
      <c r="H32" s="142">
        <f t="shared" si="2"/>
        <v>39.31623931623932</v>
      </c>
      <c r="I32" s="143">
        <v>28</v>
      </c>
      <c r="J32" s="142">
        <f t="shared" si="3"/>
        <v>23.931623931623932</v>
      </c>
      <c r="K32" s="143">
        <v>18</v>
      </c>
      <c r="L32" s="51">
        <f t="shared" si="4"/>
        <v>15.384615384615385</v>
      </c>
      <c r="M32" s="43">
        <v>16</v>
      </c>
      <c r="N32" s="51">
        <f t="shared" si="5"/>
        <v>13.675213675213676</v>
      </c>
      <c r="O32" s="43">
        <v>2</v>
      </c>
      <c r="P32" s="51">
        <f t="shared" si="6"/>
        <v>1.7094017094017095</v>
      </c>
      <c r="Q32" s="43">
        <v>7</v>
      </c>
      <c r="R32" s="142">
        <f t="shared" si="7"/>
        <v>5.982905982905983</v>
      </c>
      <c r="S32" s="143">
        <v>0</v>
      </c>
      <c r="T32" s="144">
        <f t="shared" si="8"/>
        <v>0</v>
      </c>
      <c r="V32" s="168"/>
      <c r="W32" s="168"/>
      <c r="X32" s="1"/>
    </row>
    <row r="33" spans="1:24" ht="16.5" thickBot="1">
      <c r="A33" s="134"/>
      <c r="B33" s="138">
        <v>25</v>
      </c>
      <c r="C33" s="146" t="s">
        <v>25</v>
      </c>
      <c r="D33" s="140">
        <f t="shared" si="1"/>
        <v>443</v>
      </c>
      <c r="E33" s="83">
        <v>136</v>
      </c>
      <c r="F33" s="147">
        <f t="shared" si="0"/>
        <v>30.699774266365687</v>
      </c>
      <c r="G33" s="148">
        <v>181</v>
      </c>
      <c r="H33" s="149">
        <f t="shared" si="2"/>
        <v>58.95765472312704</v>
      </c>
      <c r="I33" s="150">
        <v>36</v>
      </c>
      <c r="J33" s="149">
        <f t="shared" si="3"/>
        <v>11.726384364820847</v>
      </c>
      <c r="K33" s="143">
        <v>47</v>
      </c>
      <c r="L33" s="147">
        <f t="shared" si="4"/>
        <v>15.309446254071663</v>
      </c>
      <c r="M33" s="83">
        <v>21</v>
      </c>
      <c r="N33" s="147">
        <f t="shared" si="5"/>
        <v>6.840390879478828</v>
      </c>
      <c r="O33" s="83">
        <v>1</v>
      </c>
      <c r="P33" s="147">
        <f t="shared" si="6"/>
        <v>0.32573289902280134</v>
      </c>
      <c r="Q33" s="83">
        <v>19</v>
      </c>
      <c r="R33" s="149">
        <f t="shared" si="7"/>
        <v>6.188925081433225</v>
      </c>
      <c r="S33" s="150">
        <v>2</v>
      </c>
      <c r="T33" s="151">
        <f t="shared" si="8"/>
        <v>0.6514657980456027</v>
      </c>
      <c r="V33" s="168"/>
      <c r="W33" s="168"/>
      <c r="X33" s="1"/>
    </row>
    <row r="34" spans="1:24" ht="16.5" thickBot="1">
      <c r="A34" s="134"/>
      <c r="B34" s="211" t="s">
        <v>59</v>
      </c>
      <c r="C34" s="212"/>
      <c r="D34" s="152">
        <f>SUM(D9:D33)</f>
        <v>6340</v>
      </c>
      <c r="E34" s="152">
        <f>SUM(E9:E33)</f>
        <v>1717</v>
      </c>
      <c r="F34" s="54">
        <f t="shared" si="0"/>
        <v>27.082018927444796</v>
      </c>
      <c r="G34" s="153">
        <f>SUM(G9:G33)</f>
        <v>2363</v>
      </c>
      <c r="H34" s="154">
        <f>G34/(D34-E34)*100</f>
        <v>51.11399524118537</v>
      </c>
      <c r="I34" s="155">
        <f>SUM(I9:I33)</f>
        <v>893</v>
      </c>
      <c r="J34" s="154">
        <f t="shared" si="3"/>
        <v>19.316461172398874</v>
      </c>
      <c r="K34" s="155">
        <f>SUM(K9:K33)</f>
        <v>546</v>
      </c>
      <c r="L34" s="156">
        <f t="shared" si="4"/>
        <v>11.810512654120702</v>
      </c>
      <c r="M34" s="155">
        <f>SUM(M9:M33)</f>
        <v>497</v>
      </c>
      <c r="N34" s="157">
        <f t="shared" si="5"/>
        <v>10.750594851827817</v>
      </c>
      <c r="O34" s="155">
        <f>SUM(O9:O33)</f>
        <v>63</v>
      </c>
      <c r="P34" s="157">
        <f t="shared" si="6"/>
        <v>1.3627514600908501</v>
      </c>
      <c r="Q34" s="155">
        <f>SUM(Q9:Q33)</f>
        <v>256</v>
      </c>
      <c r="R34" s="154">
        <f t="shared" si="7"/>
        <v>5.537529742591391</v>
      </c>
      <c r="S34" s="155">
        <f>SUM(S9:S33)</f>
        <v>5</v>
      </c>
      <c r="T34" s="154">
        <f t="shared" si="8"/>
        <v>0.1081548777849881</v>
      </c>
      <c r="V34" s="168"/>
      <c r="W34" s="168"/>
      <c r="X34" s="1"/>
    </row>
    <row r="35" spans="1:24" ht="15.75">
      <c r="A35" s="134"/>
      <c r="B35" s="221" t="s">
        <v>44</v>
      </c>
      <c r="C35" s="222"/>
      <c r="D35" s="140">
        <f>SUM(E35+G35+I35+K35+M35+O35+Q35+S35)</f>
        <v>84</v>
      </c>
      <c r="E35" s="158">
        <v>38</v>
      </c>
      <c r="F35" s="6">
        <f t="shared" si="0"/>
        <v>45.23809523809524</v>
      </c>
      <c r="G35" s="158">
        <v>23</v>
      </c>
      <c r="H35" s="159">
        <f t="shared" si="2"/>
        <v>50</v>
      </c>
      <c r="I35" s="158">
        <v>8</v>
      </c>
      <c r="J35" s="159">
        <f t="shared" si="3"/>
        <v>17.391304347826086</v>
      </c>
      <c r="K35" s="160">
        <v>3</v>
      </c>
      <c r="L35" s="6">
        <f t="shared" si="4"/>
        <v>6.521739130434782</v>
      </c>
      <c r="M35" s="160">
        <v>5</v>
      </c>
      <c r="N35" s="6">
        <f t="shared" si="5"/>
        <v>10.869565217391305</v>
      </c>
      <c r="O35" s="160">
        <v>3</v>
      </c>
      <c r="P35" s="6">
        <f t="shared" si="6"/>
        <v>6.521739130434782</v>
      </c>
      <c r="Q35" s="160">
        <v>4</v>
      </c>
      <c r="R35" s="159">
        <f t="shared" si="7"/>
        <v>8.695652173913043</v>
      </c>
      <c r="S35" s="160">
        <v>0</v>
      </c>
      <c r="T35" s="161">
        <f t="shared" si="8"/>
        <v>0</v>
      </c>
      <c r="V35" s="168"/>
      <c r="W35" s="168"/>
      <c r="X35" s="1"/>
    </row>
    <row r="36" spans="1:24" ht="16.5" thickBot="1">
      <c r="A36" s="134"/>
      <c r="B36" s="223" t="s">
        <v>60</v>
      </c>
      <c r="C36" s="224"/>
      <c r="D36" s="140">
        <f>SUM(E36+G36+I36+K36+M36+O36+Q36+S36)</f>
        <v>9</v>
      </c>
      <c r="E36" s="162">
        <v>4</v>
      </c>
      <c r="F36" s="163">
        <f t="shared" si="0"/>
        <v>44.44444444444444</v>
      </c>
      <c r="G36" s="158">
        <v>3</v>
      </c>
      <c r="H36" s="149">
        <f t="shared" si="2"/>
        <v>60</v>
      </c>
      <c r="I36" s="162">
        <v>1</v>
      </c>
      <c r="J36" s="149">
        <f t="shared" si="3"/>
        <v>20</v>
      </c>
      <c r="K36" s="160">
        <v>0</v>
      </c>
      <c r="L36" s="147">
        <f t="shared" si="4"/>
        <v>0</v>
      </c>
      <c r="M36" s="164">
        <v>0</v>
      </c>
      <c r="N36" s="147">
        <f t="shared" si="5"/>
        <v>0</v>
      </c>
      <c r="O36" s="164">
        <v>0</v>
      </c>
      <c r="P36" s="147">
        <f t="shared" si="6"/>
        <v>0</v>
      </c>
      <c r="Q36" s="164">
        <v>1</v>
      </c>
      <c r="R36" s="149">
        <f t="shared" si="7"/>
        <v>20</v>
      </c>
      <c r="S36" s="164">
        <v>0</v>
      </c>
      <c r="T36" s="151">
        <f t="shared" si="8"/>
        <v>0</v>
      </c>
      <c r="V36" s="168"/>
      <c r="W36" s="168"/>
      <c r="X36" s="1"/>
    </row>
    <row r="37" spans="1:24" ht="16.5" thickBot="1">
      <c r="A37" s="134"/>
      <c r="B37" s="211" t="s">
        <v>46</v>
      </c>
      <c r="C37" s="212"/>
      <c r="D37" s="165">
        <f>SUM(D34:D36)</f>
        <v>6433</v>
      </c>
      <c r="E37" s="165">
        <f>SUM(E34:E36)</f>
        <v>1759</v>
      </c>
      <c r="F37" s="54">
        <f t="shared" si="0"/>
        <v>27.34338566765117</v>
      </c>
      <c r="G37" s="153">
        <f>SUM(G34:G36)</f>
        <v>2389</v>
      </c>
      <c r="H37" s="154">
        <f t="shared" si="2"/>
        <v>51.11253744116389</v>
      </c>
      <c r="I37" s="155">
        <f>SUM(I34:I36)</f>
        <v>902</v>
      </c>
      <c r="J37" s="154">
        <f t="shared" si="3"/>
        <v>19.298245614035086</v>
      </c>
      <c r="K37" s="155">
        <f>SUM(K34:K36)</f>
        <v>549</v>
      </c>
      <c r="L37" s="156">
        <f t="shared" si="4"/>
        <v>11.745827984595635</v>
      </c>
      <c r="M37" s="155">
        <f>SUM(M34:M36)</f>
        <v>502</v>
      </c>
      <c r="N37" s="157">
        <f t="shared" si="5"/>
        <v>10.740265297389815</v>
      </c>
      <c r="O37" s="155">
        <f>SUM(O34:O36)</f>
        <v>66</v>
      </c>
      <c r="P37" s="157">
        <f t="shared" si="6"/>
        <v>1.4120667522464698</v>
      </c>
      <c r="Q37" s="155">
        <f>SUM(Q34:Q36)</f>
        <v>261</v>
      </c>
      <c r="R37" s="154">
        <f t="shared" si="7"/>
        <v>5.58408215661104</v>
      </c>
      <c r="S37" s="155">
        <f>SUM(S34:S36)</f>
        <v>5</v>
      </c>
      <c r="T37" s="154">
        <f t="shared" si="8"/>
        <v>0.10697475395806591</v>
      </c>
      <c r="V37" s="169"/>
      <c r="W37" s="169"/>
      <c r="X37" s="1"/>
    </row>
    <row r="38" spans="22:24" ht="12.75">
      <c r="V38" s="170"/>
      <c r="W38" s="170"/>
      <c r="X38" s="171"/>
    </row>
    <row r="39" spans="22:24" ht="12.75">
      <c r="V39" s="1"/>
      <c r="W39" s="1"/>
      <c r="X39" s="1"/>
    </row>
  </sheetData>
  <sheetProtection/>
  <mergeCells count="22">
    <mergeCell ref="O1:R1"/>
    <mergeCell ref="B2:T2"/>
    <mergeCell ref="B3:R3"/>
    <mergeCell ref="B4:B8"/>
    <mergeCell ref="C4:C8"/>
    <mergeCell ref="D4:F4"/>
    <mergeCell ref="A20:A21"/>
    <mergeCell ref="B34:C34"/>
    <mergeCell ref="B35:C35"/>
    <mergeCell ref="B36:C36"/>
    <mergeCell ref="M4:P4"/>
    <mergeCell ref="Q4:R7"/>
    <mergeCell ref="M5:N7"/>
    <mergeCell ref="O5:P7"/>
    <mergeCell ref="B37:C37"/>
    <mergeCell ref="S4:T7"/>
    <mergeCell ref="D5:D8"/>
    <mergeCell ref="E5:F7"/>
    <mergeCell ref="G5:H7"/>
    <mergeCell ref="I5:J7"/>
    <mergeCell ref="G4:J4"/>
    <mergeCell ref="K4:L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3"/>
  <sheetViews>
    <sheetView zoomScale="90" zoomScaleNormal="90" workbookViewId="0" topLeftCell="A1">
      <selection activeCell="Z8" sqref="Z8:AB36"/>
    </sheetView>
  </sheetViews>
  <sheetFormatPr defaultColWidth="9.140625" defaultRowHeight="12.75"/>
  <cols>
    <col min="1" max="1" width="2.57421875" style="0" customWidth="1"/>
    <col min="2" max="2" width="4.421875" style="0" customWidth="1"/>
    <col min="3" max="3" width="22.00390625" style="0" customWidth="1"/>
    <col min="4" max="4" width="8.00390625" style="0" customWidth="1"/>
    <col min="5" max="21" width="6.8515625" style="0" customWidth="1"/>
    <col min="22" max="22" width="7.421875" style="0" customWidth="1"/>
    <col min="23" max="23" width="6.00390625" style="0" customWidth="1"/>
    <col min="25" max="25" width="6.0039062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38"/>
      <c r="U1" s="238"/>
      <c r="V1" s="238"/>
      <c r="W1" s="1"/>
    </row>
    <row r="2" spans="2:22" ht="23.25" customHeight="1" thickBot="1">
      <c r="B2" s="239" t="s">
        <v>62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</row>
    <row r="3" spans="2:24" ht="25.5" customHeight="1" thickBot="1">
      <c r="B3" s="194" t="s">
        <v>0</v>
      </c>
      <c r="C3" s="196" t="s">
        <v>26</v>
      </c>
      <c r="D3" s="207" t="s">
        <v>40</v>
      </c>
      <c r="E3" s="208"/>
      <c r="F3" s="208"/>
      <c r="G3" s="240" t="s">
        <v>28</v>
      </c>
      <c r="H3" s="241"/>
      <c r="I3" s="241"/>
      <c r="J3" s="242"/>
      <c r="K3" s="175" t="s">
        <v>29</v>
      </c>
      <c r="L3" s="181"/>
      <c r="M3" s="208" t="s">
        <v>30</v>
      </c>
      <c r="N3" s="208"/>
      <c r="O3" s="208"/>
      <c r="P3" s="208"/>
      <c r="Q3" s="175" t="s">
        <v>51</v>
      </c>
      <c r="R3" s="181"/>
      <c r="S3" s="184" t="s">
        <v>52</v>
      </c>
      <c r="T3" s="189"/>
      <c r="U3" s="175" t="s">
        <v>31</v>
      </c>
      <c r="V3" s="181"/>
      <c r="X3" s="235" t="s">
        <v>43</v>
      </c>
    </row>
    <row r="4" spans="2:24" ht="11.25" customHeight="1">
      <c r="B4" s="203"/>
      <c r="C4" s="205"/>
      <c r="D4" s="243" t="s">
        <v>39</v>
      </c>
      <c r="E4" s="175" t="s">
        <v>42</v>
      </c>
      <c r="F4" s="181"/>
      <c r="G4" s="175" t="s">
        <v>32</v>
      </c>
      <c r="H4" s="176"/>
      <c r="I4" s="176" t="s">
        <v>33</v>
      </c>
      <c r="J4" s="189"/>
      <c r="K4" s="177"/>
      <c r="L4" s="182"/>
      <c r="M4" s="184" t="s">
        <v>37</v>
      </c>
      <c r="N4" s="176"/>
      <c r="O4" s="176" t="s">
        <v>41</v>
      </c>
      <c r="P4" s="189"/>
      <c r="Q4" s="177"/>
      <c r="R4" s="182"/>
      <c r="S4" s="185"/>
      <c r="T4" s="190"/>
      <c r="U4" s="177"/>
      <c r="V4" s="182"/>
      <c r="X4" s="236"/>
    </row>
    <row r="5" spans="2:24" ht="9" customHeight="1">
      <c r="B5" s="203"/>
      <c r="C5" s="205"/>
      <c r="D5" s="244"/>
      <c r="E5" s="177"/>
      <c r="F5" s="182"/>
      <c r="G5" s="177"/>
      <c r="H5" s="178"/>
      <c r="I5" s="178"/>
      <c r="J5" s="190"/>
      <c r="K5" s="177"/>
      <c r="L5" s="182"/>
      <c r="M5" s="185"/>
      <c r="N5" s="178"/>
      <c r="O5" s="178"/>
      <c r="P5" s="190"/>
      <c r="Q5" s="177"/>
      <c r="R5" s="182"/>
      <c r="S5" s="185"/>
      <c r="T5" s="190"/>
      <c r="U5" s="177"/>
      <c r="V5" s="182"/>
      <c r="X5" s="236"/>
    </row>
    <row r="6" spans="2:24" ht="16.5" customHeight="1">
      <c r="B6" s="203"/>
      <c r="C6" s="205"/>
      <c r="D6" s="244"/>
      <c r="E6" s="177"/>
      <c r="F6" s="182"/>
      <c r="G6" s="177"/>
      <c r="H6" s="178"/>
      <c r="I6" s="178"/>
      <c r="J6" s="190"/>
      <c r="K6" s="177"/>
      <c r="L6" s="182"/>
      <c r="M6" s="185"/>
      <c r="N6" s="178"/>
      <c r="O6" s="178"/>
      <c r="P6" s="190"/>
      <c r="Q6" s="177"/>
      <c r="R6" s="182"/>
      <c r="S6" s="185"/>
      <c r="T6" s="190"/>
      <c r="U6" s="177"/>
      <c r="V6" s="182"/>
      <c r="X6" s="236"/>
    </row>
    <row r="7" spans="2:24" ht="13.5" thickBot="1">
      <c r="B7" s="204"/>
      <c r="C7" s="206"/>
      <c r="D7" s="245"/>
      <c r="E7" s="22" t="s">
        <v>34</v>
      </c>
      <c r="F7" s="21" t="s">
        <v>27</v>
      </c>
      <c r="G7" s="22" t="s">
        <v>34</v>
      </c>
      <c r="H7" s="20" t="s">
        <v>27</v>
      </c>
      <c r="I7" s="20" t="s">
        <v>34</v>
      </c>
      <c r="J7" s="23" t="s">
        <v>27</v>
      </c>
      <c r="K7" s="22" t="s">
        <v>34</v>
      </c>
      <c r="L7" s="21" t="s">
        <v>27</v>
      </c>
      <c r="M7" s="19" t="s">
        <v>34</v>
      </c>
      <c r="N7" s="20" t="s">
        <v>27</v>
      </c>
      <c r="O7" s="20" t="s">
        <v>34</v>
      </c>
      <c r="P7" s="23" t="s">
        <v>27</v>
      </c>
      <c r="Q7" s="22" t="s">
        <v>34</v>
      </c>
      <c r="R7" s="21" t="s">
        <v>27</v>
      </c>
      <c r="S7" s="19" t="s">
        <v>34</v>
      </c>
      <c r="T7" s="23" t="s">
        <v>27</v>
      </c>
      <c r="U7" s="22" t="s">
        <v>34</v>
      </c>
      <c r="V7" s="21" t="s">
        <v>27</v>
      </c>
      <c r="X7" s="237"/>
    </row>
    <row r="8" spans="2:33" ht="13.5" customHeight="1">
      <c r="B8" s="2">
        <v>1</v>
      </c>
      <c r="C8" s="79" t="s">
        <v>1</v>
      </c>
      <c r="D8" s="7">
        <f>SUM(E8+G8+I8+K8+M8+O8+Q8+S8+U8)</f>
        <v>455</v>
      </c>
      <c r="E8" s="7">
        <v>86</v>
      </c>
      <c r="F8" s="87">
        <f aca="true" t="shared" si="0" ref="F8:F32">E8/D8*100</f>
        <v>18.9010989010989</v>
      </c>
      <c r="G8" s="5">
        <v>39</v>
      </c>
      <c r="H8" s="88">
        <f>G8/X8*100</f>
        <v>10.569105691056912</v>
      </c>
      <c r="I8" s="5">
        <v>281</v>
      </c>
      <c r="J8" s="89">
        <f aca="true" t="shared" si="1" ref="J8:J38">I8/X8*100</f>
        <v>76.15176151761518</v>
      </c>
      <c r="K8" s="31">
        <v>26</v>
      </c>
      <c r="L8" s="90">
        <f aca="true" t="shared" si="2" ref="L8:L38">K8/X8*100</f>
        <v>7.046070460704606</v>
      </c>
      <c r="M8" s="32">
        <v>7</v>
      </c>
      <c r="N8" s="91">
        <f aca="true" t="shared" si="3" ref="N8:N38">M8/X8*100</f>
        <v>1.8970189701897018</v>
      </c>
      <c r="O8" s="7">
        <v>1</v>
      </c>
      <c r="P8" s="87">
        <f aca="true" t="shared" si="4" ref="P8:P38">O8/X8*100</f>
        <v>0.27100271002710025</v>
      </c>
      <c r="Q8" s="26">
        <v>14</v>
      </c>
      <c r="R8" s="89">
        <f aca="true" t="shared" si="5" ref="R8:R38">Q8/X8*100</f>
        <v>3.7940379403794036</v>
      </c>
      <c r="S8" s="15">
        <v>1</v>
      </c>
      <c r="T8" s="92">
        <f aca="true" t="shared" si="6" ref="T8:T38">S8/X8*100</f>
        <v>0.27100271002710025</v>
      </c>
      <c r="U8" s="31">
        <v>0</v>
      </c>
      <c r="V8" s="89">
        <f aca="true" t="shared" si="7" ref="V8:V38">U8/X8*100</f>
        <v>0</v>
      </c>
      <c r="X8" s="47">
        <f>D8-E8</f>
        <v>369</v>
      </c>
      <c r="Y8" s="16"/>
      <c r="Z8" s="16"/>
      <c r="AA8" s="16"/>
      <c r="AB8" s="16"/>
      <c r="AC8" s="16"/>
      <c r="AE8" s="16"/>
      <c r="AF8" s="16"/>
      <c r="AG8" s="16"/>
    </row>
    <row r="9" spans="2:33" ht="13.5" customHeight="1">
      <c r="B9" s="3">
        <v>2</v>
      </c>
      <c r="C9" s="79" t="s">
        <v>2</v>
      </c>
      <c r="D9" s="7">
        <f aca="true" t="shared" si="8" ref="D9:D36">SUM(E9+G9+I9+K9+M9+O9+Q9+S9+U9)</f>
        <v>319</v>
      </c>
      <c r="E9" s="43">
        <v>56</v>
      </c>
      <c r="F9" s="70">
        <f t="shared" si="0"/>
        <v>17.55485893416928</v>
      </c>
      <c r="G9" s="42">
        <v>84</v>
      </c>
      <c r="H9" s="67">
        <f aca="true" t="shared" si="9" ref="H9:H38">G9/X9*100</f>
        <v>31.93916349809886</v>
      </c>
      <c r="I9" s="42">
        <v>117</v>
      </c>
      <c r="J9" s="68">
        <f t="shared" si="1"/>
        <v>44.48669201520912</v>
      </c>
      <c r="K9" s="37">
        <v>25</v>
      </c>
      <c r="L9" s="66">
        <f t="shared" si="2"/>
        <v>9.505703422053232</v>
      </c>
      <c r="M9" s="50">
        <v>24</v>
      </c>
      <c r="N9" s="69">
        <f t="shared" si="3"/>
        <v>9.125475285171103</v>
      </c>
      <c r="O9" s="43">
        <v>1</v>
      </c>
      <c r="P9" s="70">
        <f t="shared" si="4"/>
        <v>0.38022813688212925</v>
      </c>
      <c r="Q9" s="39">
        <v>12</v>
      </c>
      <c r="R9" s="68">
        <f t="shared" si="5"/>
        <v>4.562737642585551</v>
      </c>
      <c r="S9" s="53">
        <v>0</v>
      </c>
      <c r="T9" s="71">
        <f t="shared" si="6"/>
        <v>0</v>
      </c>
      <c r="U9" s="37">
        <v>0</v>
      </c>
      <c r="V9" s="68">
        <f t="shared" si="7"/>
        <v>0</v>
      </c>
      <c r="X9" s="44">
        <f aca="true" t="shared" si="10" ref="X9:X36">D9-E9</f>
        <v>263</v>
      </c>
      <c r="Y9" s="16"/>
      <c r="Z9" s="16"/>
      <c r="AA9" s="16"/>
      <c r="AB9" s="16"/>
      <c r="AC9" s="16"/>
      <c r="AE9" s="16"/>
      <c r="AF9" s="16"/>
      <c r="AG9" s="16"/>
    </row>
    <row r="10" spans="2:33" ht="13.5" customHeight="1">
      <c r="B10" s="3">
        <v>3</v>
      </c>
      <c r="C10" s="79" t="s">
        <v>3</v>
      </c>
      <c r="D10" s="7">
        <f t="shared" si="8"/>
        <v>1242</v>
      </c>
      <c r="E10" s="43">
        <v>356</v>
      </c>
      <c r="F10" s="70">
        <f t="shared" si="0"/>
        <v>28.663446054750402</v>
      </c>
      <c r="G10" s="42">
        <v>150</v>
      </c>
      <c r="H10" s="67">
        <f t="shared" si="9"/>
        <v>16.93002257336343</v>
      </c>
      <c r="I10" s="42">
        <v>561</v>
      </c>
      <c r="J10" s="68">
        <f t="shared" si="1"/>
        <v>63.318284424379236</v>
      </c>
      <c r="K10" s="37">
        <v>80</v>
      </c>
      <c r="L10" s="66">
        <f t="shared" si="2"/>
        <v>9.029345372460497</v>
      </c>
      <c r="M10" s="50">
        <v>52</v>
      </c>
      <c r="N10" s="69">
        <f t="shared" si="3"/>
        <v>5.8690744920993225</v>
      </c>
      <c r="O10" s="43">
        <v>9</v>
      </c>
      <c r="P10" s="70">
        <f t="shared" si="4"/>
        <v>1.0158013544018059</v>
      </c>
      <c r="Q10" s="39">
        <v>34</v>
      </c>
      <c r="R10" s="68">
        <f t="shared" si="5"/>
        <v>3.837471783295711</v>
      </c>
      <c r="S10" s="53">
        <v>0</v>
      </c>
      <c r="T10" s="71">
        <f t="shared" si="6"/>
        <v>0</v>
      </c>
      <c r="U10" s="37">
        <v>0</v>
      </c>
      <c r="V10" s="68">
        <f t="shared" si="7"/>
        <v>0</v>
      </c>
      <c r="X10" s="44">
        <f t="shared" si="10"/>
        <v>886</v>
      </c>
      <c r="Y10" s="16"/>
      <c r="Z10" s="16"/>
      <c r="AA10" s="16"/>
      <c r="AB10" s="16"/>
      <c r="AC10" s="16"/>
      <c r="AE10" s="16"/>
      <c r="AF10" s="16"/>
      <c r="AG10" s="16"/>
    </row>
    <row r="11" spans="2:33" ht="13.5" customHeight="1">
      <c r="B11" s="3">
        <v>4</v>
      </c>
      <c r="C11" s="79" t="s">
        <v>4</v>
      </c>
      <c r="D11" s="7">
        <f t="shared" si="8"/>
        <v>762</v>
      </c>
      <c r="E11" s="43">
        <v>161</v>
      </c>
      <c r="F11" s="70">
        <f t="shared" si="0"/>
        <v>21.128608923884514</v>
      </c>
      <c r="G11" s="42">
        <v>237</v>
      </c>
      <c r="H11" s="67">
        <f t="shared" si="9"/>
        <v>39.43427620632279</v>
      </c>
      <c r="I11" s="42">
        <v>242</v>
      </c>
      <c r="J11" s="68">
        <f t="shared" si="1"/>
        <v>40.26622296173045</v>
      </c>
      <c r="K11" s="37">
        <v>56</v>
      </c>
      <c r="L11" s="66">
        <f t="shared" si="2"/>
        <v>9.317803660565724</v>
      </c>
      <c r="M11" s="50">
        <v>33</v>
      </c>
      <c r="N11" s="69">
        <f t="shared" si="3"/>
        <v>5.490848585690515</v>
      </c>
      <c r="O11" s="43">
        <v>4</v>
      </c>
      <c r="P11" s="70">
        <f t="shared" si="4"/>
        <v>0.6655574043261231</v>
      </c>
      <c r="Q11" s="39">
        <v>29</v>
      </c>
      <c r="R11" s="68">
        <f t="shared" si="5"/>
        <v>4.825291181364393</v>
      </c>
      <c r="S11" s="53">
        <v>0</v>
      </c>
      <c r="T11" s="71">
        <f t="shared" si="6"/>
        <v>0</v>
      </c>
      <c r="U11" s="37">
        <v>0</v>
      </c>
      <c r="V11" s="68">
        <f t="shared" si="7"/>
        <v>0</v>
      </c>
      <c r="X11" s="44">
        <f t="shared" si="10"/>
        <v>601</v>
      </c>
      <c r="Y11" s="16"/>
      <c r="Z11" s="16"/>
      <c r="AA11" s="16"/>
      <c r="AB11" s="16"/>
      <c r="AC11" s="16"/>
      <c r="AE11" s="16"/>
      <c r="AF11" s="16"/>
      <c r="AG11" s="16"/>
    </row>
    <row r="12" spans="2:33" ht="13.5" customHeight="1">
      <c r="B12" s="3">
        <v>5</v>
      </c>
      <c r="C12" s="79" t="s">
        <v>5</v>
      </c>
      <c r="D12" s="7">
        <f t="shared" si="8"/>
        <v>494</v>
      </c>
      <c r="E12" s="43">
        <v>82</v>
      </c>
      <c r="F12" s="70">
        <f t="shared" si="0"/>
        <v>16.599190283400812</v>
      </c>
      <c r="G12" s="42">
        <v>197</v>
      </c>
      <c r="H12" s="67">
        <f t="shared" si="9"/>
        <v>47.81553398058252</v>
      </c>
      <c r="I12" s="42">
        <v>134</v>
      </c>
      <c r="J12" s="68">
        <f t="shared" si="1"/>
        <v>32.5242718446602</v>
      </c>
      <c r="K12" s="37">
        <v>40</v>
      </c>
      <c r="L12" s="66">
        <f t="shared" si="2"/>
        <v>9.70873786407767</v>
      </c>
      <c r="M12" s="50">
        <v>25</v>
      </c>
      <c r="N12" s="69">
        <f t="shared" si="3"/>
        <v>6.067961165048544</v>
      </c>
      <c r="O12" s="43">
        <v>0</v>
      </c>
      <c r="P12" s="70">
        <f t="shared" si="4"/>
        <v>0</v>
      </c>
      <c r="Q12" s="39">
        <v>16</v>
      </c>
      <c r="R12" s="68">
        <f t="shared" si="5"/>
        <v>3.8834951456310676</v>
      </c>
      <c r="S12" s="53">
        <v>0</v>
      </c>
      <c r="T12" s="71">
        <f t="shared" si="6"/>
        <v>0</v>
      </c>
      <c r="U12" s="37">
        <v>0</v>
      </c>
      <c r="V12" s="68">
        <f t="shared" si="7"/>
        <v>0</v>
      </c>
      <c r="X12" s="44">
        <f t="shared" si="10"/>
        <v>412</v>
      </c>
      <c r="Y12" s="16"/>
      <c r="Z12" s="16"/>
      <c r="AA12" s="16"/>
      <c r="AB12" s="16"/>
      <c r="AC12" s="16"/>
      <c r="AE12" s="16"/>
      <c r="AF12" s="16"/>
      <c r="AG12" s="16"/>
    </row>
    <row r="13" spans="2:33" ht="13.5" customHeight="1">
      <c r="B13" s="3">
        <v>6</v>
      </c>
      <c r="C13" s="79" t="s">
        <v>6</v>
      </c>
      <c r="D13" s="7">
        <f t="shared" si="8"/>
        <v>544</v>
      </c>
      <c r="E13" s="43">
        <v>78</v>
      </c>
      <c r="F13" s="70">
        <f t="shared" si="0"/>
        <v>14.338235294117647</v>
      </c>
      <c r="G13" s="42">
        <v>234</v>
      </c>
      <c r="H13" s="67">
        <f t="shared" si="9"/>
        <v>50.21459227467812</v>
      </c>
      <c r="I13" s="42">
        <v>129</v>
      </c>
      <c r="J13" s="68">
        <f t="shared" si="1"/>
        <v>27.682403433476395</v>
      </c>
      <c r="K13" s="37">
        <v>14</v>
      </c>
      <c r="L13" s="66">
        <f t="shared" si="2"/>
        <v>3.004291845493562</v>
      </c>
      <c r="M13" s="50">
        <v>32</v>
      </c>
      <c r="N13" s="69">
        <f t="shared" si="3"/>
        <v>6.866952789699571</v>
      </c>
      <c r="O13" s="43">
        <v>2</v>
      </c>
      <c r="P13" s="70">
        <f t="shared" si="4"/>
        <v>0.4291845493562232</v>
      </c>
      <c r="Q13" s="39">
        <v>55</v>
      </c>
      <c r="R13" s="68">
        <f t="shared" si="5"/>
        <v>11.802575107296137</v>
      </c>
      <c r="S13" s="53">
        <v>0</v>
      </c>
      <c r="T13" s="71">
        <f t="shared" si="6"/>
        <v>0</v>
      </c>
      <c r="U13" s="37">
        <v>0</v>
      </c>
      <c r="V13" s="68">
        <f t="shared" si="7"/>
        <v>0</v>
      </c>
      <c r="X13" s="44">
        <f t="shared" si="10"/>
        <v>466</v>
      </c>
      <c r="Y13" s="16"/>
      <c r="Z13" s="16"/>
      <c r="AA13" s="16"/>
      <c r="AB13" s="16"/>
      <c r="AC13" s="16"/>
      <c r="AE13" s="16"/>
      <c r="AF13" s="16"/>
      <c r="AG13" s="16"/>
    </row>
    <row r="14" spans="2:33" ht="13.5" customHeight="1">
      <c r="B14" s="3">
        <v>7</v>
      </c>
      <c r="C14" s="79" t="s">
        <v>7</v>
      </c>
      <c r="D14" s="7">
        <f t="shared" si="8"/>
        <v>572</v>
      </c>
      <c r="E14" s="43">
        <v>182</v>
      </c>
      <c r="F14" s="70">
        <f t="shared" si="0"/>
        <v>31.818181818181817</v>
      </c>
      <c r="G14" s="42">
        <v>82</v>
      </c>
      <c r="H14" s="67">
        <f t="shared" si="9"/>
        <v>21.025641025641026</v>
      </c>
      <c r="I14" s="42">
        <v>208</v>
      </c>
      <c r="J14" s="68">
        <f t="shared" si="1"/>
        <v>53.333333333333336</v>
      </c>
      <c r="K14" s="37">
        <v>37</v>
      </c>
      <c r="L14" s="66">
        <f t="shared" si="2"/>
        <v>9.487179487179487</v>
      </c>
      <c r="M14" s="50">
        <v>32</v>
      </c>
      <c r="N14" s="69">
        <f t="shared" si="3"/>
        <v>8.205128205128204</v>
      </c>
      <c r="O14" s="43">
        <v>3</v>
      </c>
      <c r="P14" s="70">
        <f t="shared" si="4"/>
        <v>0.7692307692307693</v>
      </c>
      <c r="Q14" s="39">
        <v>28</v>
      </c>
      <c r="R14" s="68">
        <f t="shared" si="5"/>
        <v>7.179487179487179</v>
      </c>
      <c r="S14" s="53">
        <v>0</v>
      </c>
      <c r="T14" s="71">
        <f t="shared" si="6"/>
        <v>0</v>
      </c>
      <c r="U14" s="37">
        <v>0</v>
      </c>
      <c r="V14" s="68">
        <f t="shared" si="7"/>
        <v>0</v>
      </c>
      <c r="X14" s="44">
        <f t="shared" si="10"/>
        <v>390</v>
      </c>
      <c r="Y14" s="16"/>
      <c r="Z14" s="16"/>
      <c r="AA14" s="16"/>
      <c r="AB14" s="16"/>
      <c r="AC14" s="16"/>
      <c r="AE14" s="16"/>
      <c r="AF14" s="16"/>
      <c r="AG14" s="16"/>
    </row>
    <row r="15" spans="2:33" ht="13.5" customHeight="1">
      <c r="B15" s="3">
        <v>8</v>
      </c>
      <c r="C15" s="79" t="s">
        <v>8</v>
      </c>
      <c r="D15" s="7">
        <f t="shared" si="8"/>
        <v>392</v>
      </c>
      <c r="E15" s="43">
        <v>50</v>
      </c>
      <c r="F15" s="70">
        <f t="shared" si="0"/>
        <v>12.755102040816327</v>
      </c>
      <c r="G15" s="42">
        <v>147</v>
      </c>
      <c r="H15" s="67">
        <f t="shared" si="9"/>
        <v>42.98245614035088</v>
      </c>
      <c r="I15" s="42">
        <v>112</v>
      </c>
      <c r="J15" s="68">
        <f t="shared" si="1"/>
        <v>32.748538011695906</v>
      </c>
      <c r="K15" s="37">
        <v>28</v>
      </c>
      <c r="L15" s="66">
        <f t="shared" si="2"/>
        <v>8.187134502923977</v>
      </c>
      <c r="M15" s="50">
        <v>25</v>
      </c>
      <c r="N15" s="69">
        <f t="shared" si="3"/>
        <v>7.309941520467836</v>
      </c>
      <c r="O15" s="43">
        <v>15</v>
      </c>
      <c r="P15" s="70">
        <f>O15/X15*100</f>
        <v>4.385964912280701</v>
      </c>
      <c r="Q15" s="39">
        <v>15</v>
      </c>
      <c r="R15" s="68">
        <f t="shared" si="5"/>
        <v>4.385964912280701</v>
      </c>
      <c r="S15" s="53">
        <v>0</v>
      </c>
      <c r="T15" s="71">
        <f t="shared" si="6"/>
        <v>0</v>
      </c>
      <c r="U15" s="37">
        <v>0</v>
      </c>
      <c r="V15" s="68">
        <f t="shared" si="7"/>
        <v>0</v>
      </c>
      <c r="X15" s="44">
        <f t="shared" si="10"/>
        <v>342</v>
      </c>
      <c r="Y15" s="16"/>
      <c r="Z15" s="16"/>
      <c r="AA15" s="16"/>
      <c r="AB15" s="16"/>
      <c r="AC15" s="16"/>
      <c r="AE15" s="16"/>
      <c r="AF15" s="16"/>
      <c r="AG15" s="16"/>
    </row>
    <row r="16" spans="2:33" ht="13.5" customHeight="1">
      <c r="B16" s="3">
        <v>9</v>
      </c>
      <c r="C16" s="79" t="s">
        <v>9</v>
      </c>
      <c r="D16" s="7">
        <f t="shared" si="8"/>
        <v>734</v>
      </c>
      <c r="E16" s="43">
        <v>159</v>
      </c>
      <c r="F16" s="70">
        <f t="shared" si="0"/>
        <v>21.662125340599456</v>
      </c>
      <c r="G16" s="42">
        <v>113</v>
      </c>
      <c r="H16" s="67">
        <f t="shared" si="9"/>
        <v>19.652173913043477</v>
      </c>
      <c r="I16" s="42">
        <v>351</v>
      </c>
      <c r="J16" s="68">
        <f t="shared" si="1"/>
        <v>61.04347826086956</v>
      </c>
      <c r="K16" s="37">
        <v>58</v>
      </c>
      <c r="L16" s="66">
        <f t="shared" si="2"/>
        <v>10.08695652173913</v>
      </c>
      <c r="M16" s="50">
        <v>14</v>
      </c>
      <c r="N16" s="69">
        <f t="shared" si="3"/>
        <v>2.4347826086956523</v>
      </c>
      <c r="O16" s="43">
        <v>13</v>
      </c>
      <c r="P16" s="70">
        <f t="shared" si="4"/>
        <v>2.2608695652173916</v>
      </c>
      <c r="Q16" s="39">
        <v>26</v>
      </c>
      <c r="R16" s="68">
        <f t="shared" si="5"/>
        <v>4.521739130434783</v>
      </c>
      <c r="S16" s="53">
        <v>0</v>
      </c>
      <c r="T16" s="71">
        <f t="shared" si="6"/>
        <v>0</v>
      </c>
      <c r="U16" s="37">
        <v>0</v>
      </c>
      <c r="V16" s="68">
        <f t="shared" si="7"/>
        <v>0</v>
      </c>
      <c r="X16" s="44">
        <f t="shared" si="10"/>
        <v>575</v>
      </c>
      <c r="Y16" s="16"/>
      <c r="Z16" s="16"/>
      <c r="AA16" s="16"/>
      <c r="AB16" s="16"/>
      <c r="AC16" s="16"/>
      <c r="AE16" s="16"/>
      <c r="AF16" s="16"/>
      <c r="AG16" s="16"/>
    </row>
    <row r="17" spans="2:33" ht="13.5" customHeight="1">
      <c r="B17" s="3">
        <v>10</v>
      </c>
      <c r="C17" s="79" t="s">
        <v>10</v>
      </c>
      <c r="D17" s="7">
        <f t="shared" si="8"/>
        <v>434</v>
      </c>
      <c r="E17" s="43">
        <v>103</v>
      </c>
      <c r="F17" s="70">
        <f t="shared" si="0"/>
        <v>23.732718894009217</v>
      </c>
      <c r="G17" s="42">
        <v>39</v>
      </c>
      <c r="H17" s="67">
        <f t="shared" si="9"/>
        <v>11.782477341389729</v>
      </c>
      <c r="I17" s="42">
        <v>199</v>
      </c>
      <c r="J17" s="68">
        <f t="shared" si="1"/>
        <v>60.12084592145015</v>
      </c>
      <c r="K17" s="37">
        <v>44</v>
      </c>
      <c r="L17" s="66">
        <f t="shared" si="2"/>
        <v>13.293051359516618</v>
      </c>
      <c r="M17" s="50">
        <v>33</v>
      </c>
      <c r="N17" s="69">
        <f t="shared" si="3"/>
        <v>9.969788519637463</v>
      </c>
      <c r="O17" s="43">
        <v>2</v>
      </c>
      <c r="P17" s="70">
        <f t="shared" si="4"/>
        <v>0.6042296072507553</v>
      </c>
      <c r="Q17" s="39">
        <v>14</v>
      </c>
      <c r="R17" s="68">
        <f t="shared" si="5"/>
        <v>4.229607250755287</v>
      </c>
      <c r="S17" s="53">
        <v>0</v>
      </c>
      <c r="T17" s="71">
        <f t="shared" si="6"/>
        <v>0</v>
      </c>
      <c r="U17" s="37">
        <v>0</v>
      </c>
      <c r="V17" s="68">
        <f t="shared" si="7"/>
        <v>0</v>
      </c>
      <c r="X17" s="44">
        <f t="shared" si="10"/>
        <v>331</v>
      </c>
      <c r="Y17" s="16"/>
      <c r="Z17" s="16"/>
      <c r="AA17" s="16"/>
      <c r="AB17" s="16"/>
      <c r="AC17" s="16"/>
      <c r="AE17" s="16"/>
      <c r="AF17" s="16"/>
      <c r="AG17" s="16"/>
    </row>
    <row r="18" spans="2:33" ht="13.5" customHeight="1">
      <c r="B18" s="3">
        <v>11</v>
      </c>
      <c r="C18" s="79" t="s">
        <v>11</v>
      </c>
      <c r="D18" s="7">
        <f t="shared" si="8"/>
        <v>247</v>
      </c>
      <c r="E18" s="43">
        <v>85</v>
      </c>
      <c r="F18" s="70">
        <f t="shared" si="0"/>
        <v>34.41295546558704</v>
      </c>
      <c r="G18" s="42">
        <v>2</v>
      </c>
      <c r="H18" s="67">
        <f t="shared" si="9"/>
        <v>1.2345679012345678</v>
      </c>
      <c r="I18" s="42">
        <v>121</v>
      </c>
      <c r="J18" s="68">
        <f t="shared" si="1"/>
        <v>74.69135802469135</v>
      </c>
      <c r="K18" s="37">
        <v>15</v>
      </c>
      <c r="L18" s="66">
        <f t="shared" si="2"/>
        <v>9.25925925925926</v>
      </c>
      <c r="M18" s="50">
        <v>13</v>
      </c>
      <c r="N18" s="69">
        <f t="shared" si="3"/>
        <v>8.024691358024691</v>
      </c>
      <c r="O18" s="43">
        <v>3</v>
      </c>
      <c r="P18" s="70">
        <f t="shared" si="4"/>
        <v>1.8518518518518516</v>
      </c>
      <c r="Q18" s="39">
        <v>8</v>
      </c>
      <c r="R18" s="68">
        <f t="shared" si="5"/>
        <v>4.938271604938271</v>
      </c>
      <c r="S18" s="53">
        <v>0</v>
      </c>
      <c r="T18" s="71">
        <f t="shared" si="6"/>
        <v>0</v>
      </c>
      <c r="U18" s="37">
        <v>0</v>
      </c>
      <c r="V18" s="68">
        <f t="shared" si="7"/>
        <v>0</v>
      </c>
      <c r="X18" s="44">
        <f t="shared" si="10"/>
        <v>162</v>
      </c>
      <c r="Y18" s="16"/>
      <c r="Z18" s="16"/>
      <c r="AA18" s="16"/>
      <c r="AB18" s="16"/>
      <c r="AC18" s="16"/>
      <c r="AE18" s="16"/>
      <c r="AF18" s="16"/>
      <c r="AG18" s="16"/>
    </row>
    <row r="19" spans="1:33" ht="13.5" customHeight="1">
      <c r="A19" s="246"/>
      <c r="B19" s="3">
        <v>12</v>
      </c>
      <c r="C19" s="79" t="s">
        <v>12</v>
      </c>
      <c r="D19" s="7">
        <f t="shared" si="8"/>
        <v>881</v>
      </c>
      <c r="E19" s="43">
        <v>97</v>
      </c>
      <c r="F19" s="70">
        <f t="shared" si="0"/>
        <v>11.01021566401816</v>
      </c>
      <c r="G19" s="42">
        <v>261</v>
      </c>
      <c r="H19" s="67">
        <f t="shared" si="9"/>
        <v>33.29081632653062</v>
      </c>
      <c r="I19" s="42">
        <v>424</v>
      </c>
      <c r="J19" s="68">
        <f t="shared" si="1"/>
        <v>54.08163265306123</v>
      </c>
      <c r="K19" s="37">
        <v>51</v>
      </c>
      <c r="L19" s="66">
        <f t="shared" si="2"/>
        <v>6.505102040816327</v>
      </c>
      <c r="M19" s="50">
        <v>26</v>
      </c>
      <c r="N19" s="69">
        <f t="shared" si="3"/>
        <v>3.316326530612245</v>
      </c>
      <c r="O19" s="43">
        <v>8</v>
      </c>
      <c r="P19" s="70">
        <f t="shared" si="4"/>
        <v>1.0204081632653061</v>
      </c>
      <c r="Q19" s="39">
        <v>14</v>
      </c>
      <c r="R19" s="68">
        <f t="shared" si="5"/>
        <v>1.7857142857142856</v>
      </c>
      <c r="S19" s="53">
        <v>0</v>
      </c>
      <c r="T19" s="71">
        <f t="shared" si="6"/>
        <v>0</v>
      </c>
      <c r="U19" s="37">
        <v>0</v>
      </c>
      <c r="V19" s="68">
        <f t="shared" si="7"/>
        <v>0</v>
      </c>
      <c r="X19" s="44">
        <f t="shared" si="10"/>
        <v>784</v>
      </c>
      <c r="Y19" s="16"/>
      <c r="Z19" s="16"/>
      <c r="AA19" s="16"/>
      <c r="AB19" s="16"/>
      <c r="AC19" s="16"/>
      <c r="AE19" s="16"/>
      <c r="AF19" s="16"/>
      <c r="AG19" s="16"/>
    </row>
    <row r="20" spans="1:33" ht="13.5" customHeight="1">
      <c r="A20" s="246"/>
      <c r="B20" s="3">
        <v>13</v>
      </c>
      <c r="C20" s="79" t="s">
        <v>13</v>
      </c>
      <c r="D20" s="7">
        <f t="shared" si="8"/>
        <v>426</v>
      </c>
      <c r="E20" s="43">
        <v>99</v>
      </c>
      <c r="F20" s="70">
        <f t="shared" si="0"/>
        <v>23.239436619718308</v>
      </c>
      <c r="G20" s="42">
        <v>50</v>
      </c>
      <c r="H20" s="67">
        <f t="shared" si="9"/>
        <v>15.29051987767584</v>
      </c>
      <c r="I20" s="42">
        <v>229</v>
      </c>
      <c r="J20" s="68">
        <f t="shared" si="1"/>
        <v>70.03058103975535</v>
      </c>
      <c r="K20" s="37">
        <v>27</v>
      </c>
      <c r="L20" s="66">
        <f t="shared" si="2"/>
        <v>8.256880733944955</v>
      </c>
      <c r="M20" s="50">
        <v>5</v>
      </c>
      <c r="N20" s="69">
        <f t="shared" si="3"/>
        <v>1.529051987767584</v>
      </c>
      <c r="O20" s="43">
        <v>4</v>
      </c>
      <c r="P20" s="70">
        <f t="shared" si="4"/>
        <v>1.2232415902140672</v>
      </c>
      <c r="Q20" s="39">
        <v>12</v>
      </c>
      <c r="R20" s="68">
        <f t="shared" si="5"/>
        <v>3.669724770642202</v>
      </c>
      <c r="S20" s="53">
        <v>0</v>
      </c>
      <c r="T20" s="71">
        <f t="shared" si="6"/>
        <v>0</v>
      </c>
      <c r="U20" s="37">
        <v>0</v>
      </c>
      <c r="V20" s="68">
        <f t="shared" si="7"/>
        <v>0</v>
      </c>
      <c r="X20" s="44">
        <f t="shared" si="10"/>
        <v>327</v>
      </c>
      <c r="Y20" s="16"/>
      <c r="Z20" s="16"/>
      <c r="AA20" s="16"/>
      <c r="AB20" s="16"/>
      <c r="AC20" s="16"/>
      <c r="AE20" s="16"/>
      <c r="AF20" s="16"/>
      <c r="AG20" s="16"/>
    </row>
    <row r="21" spans="2:33" ht="13.5" customHeight="1">
      <c r="B21" s="3">
        <v>14</v>
      </c>
      <c r="C21" s="79" t="s">
        <v>14</v>
      </c>
      <c r="D21" s="7">
        <f t="shared" si="8"/>
        <v>1614</v>
      </c>
      <c r="E21" s="43">
        <v>324</v>
      </c>
      <c r="F21" s="70">
        <f t="shared" si="0"/>
        <v>20.074349442379184</v>
      </c>
      <c r="G21" s="42">
        <v>486</v>
      </c>
      <c r="H21" s="67">
        <f t="shared" si="9"/>
        <v>37.67441860465116</v>
      </c>
      <c r="I21" s="42">
        <v>545</v>
      </c>
      <c r="J21" s="68">
        <f t="shared" si="1"/>
        <v>42.248062015503876</v>
      </c>
      <c r="K21" s="37">
        <v>144</v>
      </c>
      <c r="L21" s="66">
        <f t="shared" si="2"/>
        <v>11.162790697674419</v>
      </c>
      <c r="M21" s="50">
        <v>34</v>
      </c>
      <c r="N21" s="69">
        <f t="shared" si="3"/>
        <v>2.635658914728682</v>
      </c>
      <c r="O21" s="43">
        <v>14</v>
      </c>
      <c r="P21" s="70">
        <f t="shared" si="4"/>
        <v>1.0852713178294573</v>
      </c>
      <c r="Q21" s="39">
        <v>66</v>
      </c>
      <c r="R21" s="68">
        <f t="shared" si="5"/>
        <v>5.116279069767442</v>
      </c>
      <c r="S21" s="53">
        <v>1</v>
      </c>
      <c r="T21" s="71">
        <f t="shared" si="6"/>
        <v>0.07751937984496124</v>
      </c>
      <c r="U21" s="37">
        <v>0</v>
      </c>
      <c r="V21" s="68">
        <f t="shared" si="7"/>
        <v>0</v>
      </c>
      <c r="X21" s="44">
        <f t="shared" si="10"/>
        <v>1290</v>
      </c>
      <c r="Y21" s="16"/>
      <c r="Z21" s="16"/>
      <c r="AA21" s="16"/>
      <c r="AB21" s="16"/>
      <c r="AC21" s="16"/>
      <c r="AE21" s="16"/>
      <c r="AF21" s="16"/>
      <c r="AG21" s="16"/>
    </row>
    <row r="22" spans="2:33" ht="13.5" customHeight="1">
      <c r="B22" s="3">
        <v>15</v>
      </c>
      <c r="C22" s="79" t="s">
        <v>15</v>
      </c>
      <c r="D22" s="7">
        <f t="shared" si="8"/>
        <v>399</v>
      </c>
      <c r="E22" s="43">
        <v>99</v>
      </c>
      <c r="F22" s="70">
        <f t="shared" si="0"/>
        <v>24.81203007518797</v>
      </c>
      <c r="G22" s="42">
        <v>130</v>
      </c>
      <c r="H22" s="67">
        <f t="shared" si="9"/>
        <v>43.333333333333336</v>
      </c>
      <c r="I22" s="42">
        <v>97</v>
      </c>
      <c r="J22" s="68">
        <f t="shared" si="1"/>
        <v>32.33333333333333</v>
      </c>
      <c r="K22" s="37">
        <v>27</v>
      </c>
      <c r="L22" s="66">
        <f t="shared" si="2"/>
        <v>9</v>
      </c>
      <c r="M22" s="50">
        <v>31</v>
      </c>
      <c r="N22" s="69">
        <f t="shared" si="3"/>
        <v>10.333333333333334</v>
      </c>
      <c r="O22" s="43">
        <v>1</v>
      </c>
      <c r="P22" s="70">
        <f t="shared" si="4"/>
        <v>0.33333333333333337</v>
      </c>
      <c r="Q22" s="39">
        <v>14</v>
      </c>
      <c r="R22" s="68">
        <f t="shared" si="5"/>
        <v>4.666666666666667</v>
      </c>
      <c r="S22" s="53">
        <v>0</v>
      </c>
      <c r="T22" s="71">
        <f t="shared" si="6"/>
        <v>0</v>
      </c>
      <c r="U22" s="37">
        <v>0</v>
      </c>
      <c r="V22" s="68">
        <f t="shared" si="7"/>
        <v>0</v>
      </c>
      <c r="X22" s="44">
        <f t="shared" si="10"/>
        <v>300</v>
      </c>
      <c r="Y22" s="16"/>
      <c r="Z22" s="16"/>
      <c r="AA22" s="16"/>
      <c r="AB22" s="16"/>
      <c r="AC22" s="16"/>
      <c r="AE22" s="16"/>
      <c r="AF22" s="16"/>
      <c r="AG22" s="16"/>
    </row>
    <row r="23" spans="2:33" ht="13.5" customHeight="1">
      <c r="B23" s="3">
        <v>16</v>
      </c>
      <c r="C23" s="79" t="s">
        <v>16</v>
      </c>
      <c r="D23" s="7">
        <f t="shared" si="8"/>
        <v>317</v>
      </c>
      <c r="E23" s="43">
        <v>33</v>
      </c>
      <c r="F23" s="70">
        <f t="shared" si="0"/>
        <v>10.410094637223976</v>
      </c>
      <c r="G23" s="42">
        <v>106</v>
      </c>
      <c r="H23" s="67">
        <f t="shared" si="9"/>
        <v>37.32394366197183</v>
      </c>
      <c r="I23" s="42">
        <v>124</v>
      </c>
      <c r="J23" s="68">
        <f t="shared" si="1"/>
        <v>43.66197183098591</v>
      </c>
      <c r="K23" s="37">
        <v>33</v>
      </c>
      <c r="L23" s="66">
        <f t="shared" si="2"/>
        <v>11.619718309859154</v>
      </c>
      <c r="M23" s="50">
        <v>8</v>
      </c>
      <c r="N23" s="69">
        <f t="shared" si="3"/>
        <v>2.8169014084507045</v>
      </c>
      <c r="O23" s="43">
        <v>7</v>
      </c>
      <c r="P23" s="70">
        <f t="shared" si="4"/>
        <v>2.464788732394366</v>
      </c>
      <c r="Q23" s="39">
        <v>6</v>
      </c>
      <c r="R23" s="68">
        <f t="shared" si="5"/>
        <v>2.112676056338028</v>
      </c>
      <c r="S23" s="53">
        <v>0</v>
      </c>
      <c r="T23" s="71">
        <f t="shared" si="6"/>
        <v>0</v>
      </c>
      <c r="U23" s="37">
        <v>0</v>
      </c>
      <c r="V23" s="68">
        <f t="shared" si="7"/>
        <v>0</v>
      </c>
      <c r="X23" s="44">
        <f t="shared" si="10"/>
        <v>284</v>
      </c>
      <c r="Y23" s="16"/>
      <c r="Z23" s="16"/>
      <c r="AA23" s="16"/>
      <c r="AB23" s="16"/>
      <c r="AC23" s="16"/>
      <c r="AE23" s="16"/>
      <c r="AF23" s="16"/>
      <c r="AG23" s="16"/>
    </row>
    <row r="24" spans="2:33" ht="13.5" customHeight="1">
      <c r="B24" s="3">
        <v>17</v>
      </c>
      <c r="C24" s="79" t="s">
        <v>17</v>
      </c>
      <c r="D24" s="7">
        <f t="shared" si="8"/>
        <v>348</v>
      </c>
      <c r="E24" s="43">
        <v>50</v>
      </c>
      <c r="F24" s="70">
        <f t="shared" si="0"/>
        <v>14.367816091954023</v>
      </c>
      <c r="G24" s="42">
        <v>45</v>
      </c>
      <c r="H24" s="67">
        <f t="shared" si="9"/>
        <v>15.100671140939598</v>
      </c>
      <c r="I24" s="42">
        <v>204</v>
      </c>
      <c r="J24" s="68">
        <f t="shared" si="1"/>
        <v>68.45637583892618</v>
      </c>
      <c r="K24" s="37">
        <v>24</v>
      </c>
      <c r="L24" s="66">
        <f t="shared" si="2"/>
        <v>8.053691275167784</v>
      </c>
      <c r="M24" s="50">
        <v>11</v>
      </c>
      <c r="N24" s="69">
        <f t="shared" si="3"/>
        <v>3.691275167785235</v>
      </c>
      <c r="O24" s="43">
        <v>2</v>
      </c>
      <c r="P24" s="70">
        <f t="shared" si="4"/>
        <v>0.6711409395973155</v>
      </c>
      <c r="Q24" s="39">
        <v>12</v>
      </c>
      <c r="R24" s="68">
        <f t="shared" si="5"/>
        <v>4.026845637583892</v>
      </c>
      <c r="S24" s="53">
        <v>0</v>
      </c>
      <c r="T24" s="71">
        <f t="shared" si="6"/>
        <v>0</v>
      </c>
      <c r="U24" s="37">
        <v>0</v>
      </c>
      <c r="V24" s="68">
        <f t="shared" si="7"/>
        <v>0</v>
      </c>
      <c r="X24" s="44">
        <f t="shared" si="10"/>
        <v>298</v>
      </c>
      <c r="Y24" s="16"/>
      <c r="Z24" s="16"/>
      <c r="AA24" s="16"/>
      <c r="AB24" s="16"/>
      <c r="AC24" s="16"/>
      <c r="AE24" s="16"/>
      <c r="AF24" s="16"/>
      <c r="AG24" s="16"/>
    </row>
    <row r="25" spans="2:33" ht="13.5" customHeight="1">
      <c r="B25" s="3">
        <v>18</v>
      </c>
      <c r="C25" s="79" t="s">
        <v>18</v>
      </c>
      <c r="D25" s="7">
        <f t="shared" si="8"/>
        <v>257</v>
      </c>
      <c r="E25" s="43">
        <v>33</v>
      </c>
      <c r="F25" s="70">
        <f t="shared" si="0"/>
        <v>12.840466926070038</v>
      </c>
      <c r="G25" s="42">
        <v>40</v>
      </c>
      <c r="H25" s="67">
        <f t="shared" si="9"/>
        <v>17.857142857142858</v>
      </c>
      <c r="I25" s="42">
        <v>147</v>
      </c>
      <c r="J25" s="68">
        <f t="shared" si="1"/>
        <v>65.625</v>
      </c>
      <c r="K25" s="37">
        <v>10</v>
      </c>
      <c r="L25" s="66">
        <f t="shared" si="2"/>
        <v>4.464285714285714</v>
      </c>
      <c r="M25" s="50">
        <v>18</v>
      </c>
      <c r="N25" s="69">
        <f t="shared" si="3"/>
        <v>8.035714285714286</v>
      </c>
      <c r="O25" s="43">
        <v>0</v>
      </c>
      <c r="P25" s="70">
        <f t="shared" si="4"/>
        <v>0</v>
      </c>
      <c r="Q25" s="39">
        <v>9</v>
      </c>
      <c r="R25" s="68">
        <f t="shared" si="5"/>
        <v>4.017857142857143</v>
      </c>
      <c r="S25" s="53">
        <v>0</v>
      </c>
      <c r="T25" s="71">
        <f t="shared" si="6"/>
        <v>0</v>
      </c>
      <c r="U25" s="37">
        <v>0</v>
      </c>
      <c r="V25" s="68">
        <f t="shared" si="7"/>
        <v>0</v>
      </c>
      <c r="X25" s="44">
        <f t="shared" si="10"/>
        <v>224</v>
      </c>
      <c r="Y25" s="16"/>
      <c r="Z25" s="16"/>
      <c r="AA25" s="16"/>
      <c r="AB25" s="16"/>
      <c r="AC25" s="16"/>
      <c r="AE25" s="16"/>
      <c r="AF25" s="16"/>
      <c r="AG25" s="16"/>
    </row>
    <row r="26" spans="2:33" ht="13.5" customHeight="1">
      <c r="B26" s="3">
        <v>19</v>
      </c>
      <c r="C26" s="79" t="s">
        <v>19</v>
      </c>
      <c r="D26" s="7">
        <f t="shared" si="8"/>
        <v>649</v>
      </c>
      <c r="E26" s="43">
        <v>167</v>
      </c>
      <c r="F26" s="70">
        <f t="shared" si="0"/>
        <v>25.731895223420647</v>
      </c>
      <c r="G26" s="42">
        <v>92</v>
      </c>
      <c r="H26" s="67">
        <f t="shared" si="9"/>
        <v>19.08713692946058</v>
      </c>
      <c r="I26" s="42">
        <v>287</v>
      </c>
      <c r="J26" s="68">
        <f t="shared" si="1"/>
        <v>59.54356846473029</v>
      </c>
      <c r="K26" s="37">
        <v>36</v>
      </c>
      <c r="L26" s="66">
        <f t="shared" si="2"/>
        <v>7.468879668049793</v>
      </c>
      <c r="M26" s="50">
        <v>36</v>
      </c>
      <c r="N26" s="69">
        <f t="shared" si="3"/>
        <v>7.468879668049793</v>
      </c>
      <c r="O26" s="43">
        <v>4</v>
      </c>
      <c r="P26" s="70">
        <f t="shared" si="4"/>
        <v>0.8298755186721992</v>
      </c>
      <c r="Q26" s="39">
        <v>27</v>
      </c>
      <c r="R26" s="68">
        <f t="shared" si="5"/>
        <v>5.601659751037345</v>
      </c>
      <c r="S26" s="53">
        <v>0</v>
      </c>
      <c r="T26" s="71">
        <f t="shared" si="6"/>
        <v>0</v>
      </c>
      <c r="U26" s="37">
        <v>0</v>
      </c>
      <c r="V26" s="68">
        <f t="shared" si="7"/>
        <v>0</v>
      </c>
      <c r="X26" s="44">
        <f t="shared" si="10"/>
        <v>482</v>
      </c>
      <c r="Y26" s="16"/>
      <c r="Z26" s="16"/>
      <c r="AA26" s="16"/>
      <c r="AB26" s="16"/>
      <c r="AC26" s="16"/>
      <c r="AE26" s="16"/>
      <c r="AF26" s="16"/>
      <c r="AG26" s="16"/>
    </row>
    <row r="27" spans="2:33" ht="13.5" customHeight="1">
      <c r="B27" s="3">
        <v>20</v>
      </c>
      <c r="C27" s="79" t="s">
        <v>20</v>
      </c>
      <c r="D27" s="7">
        <f t="shared" si="8"/>
        <v>401</v>
      </c>
      <c r="E27" s="43">
        <v>137</v>
      </c>
      <c r="F27" s="70">
        <f t="shared" si="0"/>
        <v>34.1645885286783</v>
      </c>
      <c r="G27" s="42">
        <v>107</v>
      </c>
      <c r="H27" s="67">
        <f t="shared" si="9"/>
        <v>40.53030303030303</v>
      </c>
      <c r="I27" s="42">
        <v>97</v>
      </c>
      <c r="J27" s="68">
        <f t="shared" si="1"/>
        <v>36.74242424242424</v>
      </c>
      <c r="K27" s="37">
        <v>27</v>
      </c>
      <c r="L27" s="66">
        <f t="shared" si="2"/>
        <v>10.227272727272728</v>
      </c>
      <c r="M27" s="50">
        <v>12</v>
      </c>
      <c r="N27" s="69">
        <f t="shared" si="3"/>
        <v>4.545454545454546</v>
      </c>
      <c r="O27" s="43">
        <v>3</v>
      </c>
      <c r="P27" s="70">
        <f t="shared" si="4"/>
        <v>1.1363636363636365</v>
      </c>
      <c r="Q27" s="39">
        <v>18</v>
      </c>
      <c r="R27" s="68">
        <f t="shared" si="5"/>
        <v>6.8181818181818175</v>
      </c>
      <c r="S27" s="53">
        <v>0</v>
      </c>
      <c r="T27" s="71">
        <f t="shared" si="6"/>
        <v>0</v>
      </c>
      <c r="U27" s="37">
        <v>0</v>
      </c>
      <c r="V27" s="68">
        <f t="shared" si="7"/>
        <v>0</v>
      </c>
      <c r="X27" s="44">
        <f t="shared" si="10"/>
        <v>264</v>
      </c>
      <c r="Y27" s="16"/>
      <c r="Z27" s="16"/>
      <c r="AA27" s="16"/>
      <c r="AB27" s="16"/>
      <c r="AC27" s="16"/>
      <c r="AE27" s="16"/>
      <c r="AF27" s="16"/>
      <c r="AG27" s="16"/>
    </row>
    <row r="28" spans="2:33" ht="13.5" customHeight="1">
      <c r="B28" s="3">
        <v>21</v>
      </c>
      <c r="C28" s="79" t="s">
        <v>21</v>
      </c>
      <c r="D28" s="7">
        <f t="shared" si="8"/>
        <v>415</v>
      </c>
      <c r="E28" s="43">
        <v>58</v>
      </c>
      <c r="F28" s="70">
        <f t="shared" si="0"/>
        <v>13.975903614457833</v>
      </c>
      <c r="G28" s="42">
        <v>149</v>
      </c>
      <c r="H28" s="67">
        <f t="shared" si="9"/>
        <v>41.73669467787115</v>
      </c>
      <c r="I28" s="42">
        <v>101</v>
      </c>
      <c r="J28" s="68">
        <f t="shared" si="1"/>
        <v>28.291316526610643</v>
      </c>
      <c r="K28" s="37">
        <v>51</v>
      </c>
      <c r="L28" s="66">
        <f t="shared" si="2"/>
        <v>14.285714285714285</v>
      </c>
      <c r="M28" s="50">
        <v>18</v>
      </c>
      <c r="N28" s="69">
        <f t="shared" si="3"/>
        <v>5.042016806722689</v>
      </c>
      <c r="O28" s="43">
        <v>19</v>
      </c>
      <c r="P28" s="70">
        <f t="shared" si="4"/>
        <v>5.322128851540616</v>
      </c>
      <c r="Q28" s="39">
        <v>19</v>
      </c>
      <c r="R28" s="68">
        <f t="shared" si="5"/>
        <v>5.322128851540616</v>
      </c>
      <c r="S28" s="53">
        <v>0</v>
      </c>
      <c r="T28" s="71">
        <f t="shared" si="6"/>
        <v>0</v>
      </c>
      <c r="U28" s="37">
        <v>0</v>
      </c>
      <c r="V28" s="68">
        <f t="shared" si="7"/>
        <v>0</v>
      </c>
      <c r="X28" s="44">
        <f t="shared" si="10"/>
        <v>357</v>
      </c>
      <c r="Y28" s="16"/>
      <c r="Z28" s="16"/>
      <c r="AA28" s="16"/>
      <c r="AB28" s="16"/>
      <c r="AC28" s="16"/>
      <c r="AE28" s="16"/>
      <c r="AF28" s="16"/>
      <c r="AG28" s="16"/>
    </row>
    <row r="29" spans="2:33" ht="13.5" customHeight="1">
      <c r="B29" s="3">
        <v>22</v>
      </c>
      <c r="C29" s="79" t="s">
        <v>22</v>
      </c>
      <c r="D29" s="7">
        <f t="shared" si="8"/>
        <v>353</v>
      </c>
      <c r="E29" s="43">
        <v>70</v>
      </c>
      <c r="F29" s="70">
        <f t="shared" si="0"/>
        <v>19.8300283286119</v>
      </c>
      <c r="G29" s="42">
        <v>84</v>
      </c>
      <c r="H29" s="67">
        <f t="shared" si="9"/>
        <v>29.681978798586574</v>
      </c>
      <c r="I29" s="42">
        <v>130</v>
      </c>
      <c r="J29" s="68">
        <f t="shared" si="1"/>
        <v>45.936395759717314</v>
      </c>
      <c r="K29" s="37">
        <v>25</v>
      </c>
      <c r="L29" s="66">
        <f t="shared" si="2"/>
        <v>8.8339222614841</v>
      </c>
      <c r="M29" s="50">
        <v>33</v>
      </c>
      <c r="N29" s="69">
        <f t="shared" si="3"/>
        <v>11.66077738515901</v>
      </c>
      <c r="O29" s="43">
        <v>2</v>
      </c>
      <c r="P29" s="70">
        <f t="shared" si="4"/>
        <v>0.7067137809187279</v>
      </c>
      <c r="Q29" s="39">
        <v>9</v>
      </c>
      <c r="R29" s="68">
        <f t="shared" si="5"/>
        <v>3.180212014134275</v>
      </c>
      <c r="S29" s="53">
        <v>0</v>
      </c>
      <c r="T29" s="71">
        <f t="shared" si="6"/>
        <v>0</v>
      </c>
      <c r="U29" s="37">
        <v>0</v>
      </c>
      <c r="V29" s="68">
        <f t="shared" si="7"/>
        <v>0</v>
      </c>
      <c r="X29" s="44">
        <f t="shared" si="10"/>
        <v>283</v>
      </c>
      <c r="Y29" s="16"/>
      <c r="Z29" s="16"/>
      <c r="AA29" s="16"/>
      <c r="AB29" s="16"/>
      <c r="AC29" s="16"/>
      <c r="AE29" s="16"/>
      <c r="AF29" s="16"/>
      <c r="AG29" s="16"/>
    </row>
    <row r="30" spans="2:33" ht="13.5" customHeight="1">
      <c r="B30" s="3">
        <v>23</v>
      </c>
      <c r="C30" s="166" t="s">
        <v>23</v>
      </c>
      <c r="D30" s="7">
        <f t="shared" si="8"/>
        <v>211</v>
      </c>
      <c r="E30" s="43">
        <v>36</v>
      </c>
      <c r="F30" s="70">
        <f t="shared" si="0"/>
        <v>17.061611374407583</v>
      </c>
      <c r="G30" s="42">
        <v>34</v>
      </c>
      <c r="H30" s="67">
        <f t="shared" si="9"/>
        <v>19.428571428571427</v>
      </c>
      <c r="I30" s="42">
        <v>101</v>
      </c>
      <c r="J30" s="68">
        <f t="shared" si="1"/>
        <v>57.714285714285715</v>
      </c>
      <c r="K30" s="37">
        <v>11</v>
      </c>
      <c r="L30" s="66">
        <f t="shared" si="2"/>
        <v>6.2857142857142865</v>
      </c>
      <c r="M30" s="50">
        <v>7</v>
      </c>
      <c r="N30" s="69">
        <f t="shared" si="3"/>
        <v>4</v>
      </c>
      <c r="O30" s="43">
        <v>1</v>
      </c>
      <c r="P30" s="70">
        <f t="shared" si="4"/>
        <v>0.5714285714285714</v>
      </c>
      <c r="Q30" s="39">
        <v>18</v>
      </c>
      <c r="R30" s="68">
        <f t="shared" si="5"/>
        <v>10.285714285714285</v>
      </c>
      <c r="S30" s="53">
        <v>3</v>
      </c>
      <c r="T30" s="71">
        <f t="shared" si="6"/>
        <v>1.7142857142857144</v>
      </c>
      <c r="U30" s="37">
        <v>0</v>
      </c>
      <c r="V30" s="68">
        <f t="shared" si="7"/>
        <v>0</v>
      </c>
      <c r="X30" s="44">
        <f t="shared" si="10"/>
        <v>175</v>
      </c>
      <c r="Y30" s="16"/>
      <c r="Z30" s="16"/>
      <c r="AA30" s="16"/>
      <c r="AB30" s="16"/>
      <c r="AC30" s="16"/>
      <c r="AE30" s="16"/>
      <c r="AF30" s="16"/>
      <c r="AG30" s="16"/>
    </row>
    <row r="31" spans="2:33" ht="13.5" customHeight="1">
      <c r="B31" s="3">
        <v>24</v>
      </c>
      <c r="C31" s="80" t="s">
        <v>24</v>
      </c>
      <c r="D31" s="7">
        <f t="shared" si="8"/>
        <v>335</v>
      </c>
      <c r="E31" s="43">
        <v>51</v>
      </c>
      <c r="F31" s="70">
        <f t="shared" si="0"/>
        <v>15.223880597014924</v>
      </c>
      <c r="G31" s="42">
        <v>84</v>
      </c>
      <c r="H31" s="67">
        <f t="shared" si="9"/>
        <v>29.577464788732392</v>
      </c>
      <c r="I31" s="42">
        <v>129</v>
      </c>
      <c r="J31" s="68">
        <f t="shared" si="1"/>
        <v>45.42253521126761</v>
      </c>
      <c r="K31" s="37">
        <v>28</v>
      </c>
      <c r="L31" s="66">
        <f t="shared" si="2"/>
        <v>9.859154929577464</v>
      </c>
      <c r="M31" s="50">
        <v>17</v>
      </c>
      <c r="N31" s="69">
        <f t="shared" si="3"/>
        <v>5.985915492957746</v>
      </c>
      <c r="O31" s="43">
        <v>3</v>
      </c>
      <c r="P31" s="70">
        <f t="shared" si="4"/>
        <v>1.056338028169014</v>
      </c>
      <c r="Q31" s="39">
        <v>22</v>
      </c>
      <c r="R31" s="68">
        <f t="shared" si="5"/>
        <v>7.746478873239436</v>
      </c>
      <c r="S31" s="53">
        <v>1</v>
      </c>
      <c r="T31" s="71">
        <f t="shared" si="6"/>
        <v>0.35211267605633806</v>
      </c>
      <c r="U31" s="37">
        <v>0</v>
      </c>
      <c r="V31" s="68">
        <f t="shared" si="7"/>
        <v>0</v>
      </c>
      <c r="X31" s="44">
        <f t="shared" si="10"/>
        <v>284</v>
      </c>
      <c r="Y31" s="16"/>
      <c r="Z31" s="16"/>
      <c r="AA31" s="16"/>
      <c r="AB31" s="16"/>
      <c r="AC31" s="16"/>
      <c r="AE31" s="16"/>
      <c r="AF31" s="16"/>
      <c r="AG31" s="16"/>
    </row>
    <row r="32" spans="2:33" ht="13.5" customHeight="1">
      <c r="B32" s="3">
        <v>25</v>
      </c>
      <c r="C32" s="80" t="s">
        <v>25</v>
      </c>
      <c r="D32" s="7">
        <f t="shared" si="8"/>
        <v>810</v>
      </c>
      <c r="E32" s="43">
        <v>178</v>
      </c>
      <c r="F32" s="70">
        <f t="shared" si="0"/>
        <v>21.975308641975307</v>
      </c>
      <c r="G32" s="42">
        <v>225</v>
      </c>
      <c r="H32" s="67">
        <f t="shared" si="9"/>
        <v>35.60126582278481</v>
      </c>
      <c r="I32" s="42">
        <v>280</v>
      </c>
      <c r="J32" s="68">
        <f t="shared" si="1"/>
        <v>44.303797468354425</v>
      </c>
      <c r="K32" s="37">
        <v>67</v>
      </c>
      <c r="L32" s="66">
        <f t="shared" si="2"/>
        <v>10.601265822784809</v>
      </c>
      <c r="M32" s="50">
        <v>24</v>
      </c>
      <c r="N32" s="69">
        <f t="shared" si="3"/>
        <v>3.79746835443038</v>
      </c>
      <c r="O32" s="43">
        <v>4</v>
      </c>
      <c r="P32" s="70">
        <f t="shared" si="4"/>
        <v>0.6329113924050633</v>
      </c>
      <c r="Q32" s="39">
        <v>29</v>
      </c>
      <c r="R32" s="68">
        <f t="shared" si="5"/>
        <v>4.588607594936709</v>
      </c>
      <c r="S32" s="53">
        <v>3</v>
      </c>
      <c r="T32" s="71">
        <f t="shared" si="6"/>
        <v>0.4746835443037975</v>
      </c>
      <c r="U32" s="37">
        <v>0</v>
      </c>
      <c r="V32" s="68">
        <f t="shared" si="7"/>
        <v>0</v>
      </c>
      <c r="X32" s="44">
        <f t="shared" si="10"/>
        <v>632</v>
      </c>
      <c r="Y32" s="16"/>
      <c r="Z32" s="16"/>
      <c r="AA32" s="16"/>
      <c r="AB32" s="16"/>
      <c r="AC32" s="16"/>
      <c r="AE32" s="16"/>
      <c r="AF32" s="16"/>
      <c r="AG32" s="16"/>
    </row>
    <row r="33" spans="2:33" ht="13.5" customHeight="1">
      <c r="B33" s="3">
        <v>26</v>
      </c>
      <c r="C33" s="81" t="s">
        <v>44</v>
      </c>
      <c r="D33" s="7">
        <f t="shared" si="8"/>
        <v>309</v>
      </c>
      <c r="E33" s="43">
        <v>87</v>
      </c>
      <c r="F33" s="70">
        <f aca="true" t="shared" si="11" ref="F33:F38">E33/D33*100</f>
        <v>28.155339805825243</v>
      </c>
      <c r="G33" s="42">
        <v>38</v>
      </c>
      <c r="H33" s="67">
        <f t="shared" si="9"/>
        <v>17.117117117117118</v>
      </c>
      <c r="I33" s="42">
        <v>124</v>
      </c>
      <c r="J33" s="72">
        <f t="shared" si="1"/>
        <v>55.85585585585585</v>
      </c>
      <c r="K33" s="37">
        <v>7</v>
      </c>
      <c r="L33" s="72">
        <f t="shared" si="2"/>
        <v>3.153153153153153</v>
      </c>
      <c r="M33" s="50">
        <v>13</v>
      </c>
      <c r="N33" s="73">
        <f t="shared" si="3"/>
        <v>5.8558558558558556</v>
      </c>
      <c r="O33" s="43">
        <v>9</v>
      </c>
      <c r="P33" s="72">
        <f t="shared" si="4"/>
        <v>4.054054054054054</v>
      </c>
      <c r="Q33" s="39">
        <v>31</v>
      </c>
      <c r="R33" s="72">
        <f t="shared" si="5"/>
        <v>13.963963963963963</v>
      </c>
      <c r="S33" s="53">
        <v>0</v>
      </c>
      <c r="T33" s="72">
        <f t="shared" si="6"/>
        <v>0</v>
      </c>
      <c r="U33" s="37">
        <v>0</v>
      </c>
      <c r="V33" s="68">
        <f t="shared" si="7"/>
        <v>0</v>
      </c>
      <c r="X33" s="44">
        <f t="shared" si="10"/>
        <v>222</v>
      </c>
      <c r="Y33" s="16"/>
      <c r="Z33" s="16"/>
      <c r="AA33" s="16"/>
      <c r="AB33" s="16"/>
      <c r="AC33" s="16"/>
      <c r="AE33" s="16"/>
      <c r="AF33" s="16"/>
      <c r="AG33" s="16"/>
    </row>
    <row r="34" spans="2:33" ht="13.5" customHeight="1">
      <c r="B34" s="3">
        <v>27</v>
      </c>
      <c r="C34" s="81" t="s">
        <v>48</v>
      </c>
      <c r="D34" s="7">
        <f t="shared" si="8"/>
        <v>38</v>
      </c>
      <c r="E34" s="43">
        <v>7</v>
      </c>
      <c r="F34" s="70">
        <f t="shared" si="11"/>
        <v>18.421052631578945</v>
      </c>
      <c r="G34" s="42">
        <v>5</v>
      </c>
      <c r="H34" s="67">
        <f>G34/X34*100</f>
        <v>16.129032258064516</v>
      </c>
      <c r="I34" s="42">
        <v>18</v>
      </c>
      <c r="J34" s="72">
        <f>I34/X34*100</f>
        <v>58.06451612903226</v>
      </c>
      <c r="K34" s="37">
        <v>0</v>
      </c>
      <c r="L34" s="72">
        <f>K34/X34*100</f>
        <v>0</v>
      </c>
      <c r="M34" s="50">
        <v>0</v>
      </c>
      <c r="N34" s="73">
        <f>M34/X34*100</f>
        <v>0</v>
      </c>
      <c r="O34" s="43">
        <v>0</v>
      </c>
      <c r="P34" s="72">
        <f>O34/X34*100</f>
        <v>0</v>
      </c>
      <c r="Q34" s="39">
        <v>8</v>
      </c>
      <c r="R34" s="72">
        <f>Q34/X34*100</f>
        <v>25.806451612903224</v>
      </c>
      <c r="S34" s="53">
        <v>0</v>
      </c>
      <c r="T34" s="72">
        <f>S34/X34*100</f>
        <v>0</v>
      </c>
      <c r="U34" s="37">
        <v>0</v>
      </c>
      <c r="V34" s="68">
        <f>U34/X34*100</f>
        <v>0</v>
      </c>
      <c r="X34" s="44">
        <f t="shared" si="10"/>
        <v>31</v>
      </c>
      <c r="Y34" s="16"/>
      <c r="Z34" s="16"/>
      <c r="AA34" s="16"/>
      <c r="AB34" s="16"/>
      <c r="AC34" s="16"/>
      <c r="AE34" s="16"/>
      <c r="AF34" s="16"/>
      <c r="AG34" s="16"/>
    </row>
    <row r="35" spans="2:33" ht="13.5" customHeight="1">
      <c r="B35" s="3">
        <v>28</v>
      </c>
      <c r="C35" s="81" t="s">
        <v>49</v>
      </c>
      <c r="D35" s="7">
        <f t="shared" si="8"/>
        <v>20</v>
      </c>
      <c r="E35" s="43">
        <v>2</v>
      </c>
      <c r="F35" s="70">
        <f t="shared" si="11"/>
        <v>10</v>
      </c>
      <c r="G35" s="42">
        <v>0</v>
      </c>
      <c r="H35" s="67">
        <f>G35/X35*100</f>
        <v>0</v>
      </c>
      <c r="I35" s="42">
        <v>17</v>
      </c>
      <c r="J35" s="72">
        <f>I35/X35*100</f>
        <v>94.44444444444444</v>
      </c>
      <c r="K35" s="37">
        <v>0</v>
      </c>
      <c r="L35" s="72">
        <f>K35/X35*100</f>
        <v>0</v>
      </c>
      <c r="M35" s="50">
        <v>0</v>
      </c>
      <c r="N35" s="73">
        <f>M35/X35*100</f>
        <v>0</v>
      </c>
      <c r="O35" s="43">
        <v>0</v>
      </c>
      <c r="P35" s="72">
        <f>O35/X35*100</f>
        <v>0</v>
      </c>
      <c r="Q35" s="39">
        <v>1</v>
      </c>
      <c r="R35" s="72">
        <f>Q35/X35*100</f>
        <v>5.555555555555555</v>
      </c>
      <c r="S35" s="53">
        <v>0</v>
      </c>
      <c r="T35" s="72">
        <f>S35/X35*100</f>
        <v>0</v>
      </c>
      <c r="U35" s="37">
        <v>0</v>
      </c>
      <c r="V35" s="68">
        <f>U35/X35*100</f>
        <v>0</v>
      </c>
      <c r="X35" s="44">
        <f t="shared" si="10"/>
        <v>18</v>
      </c>
      <c r="Y35" s="16"/>
      <c r="Z35" s="16"/>
      <c r="AA35" s="16"/>
      <c r="AB35" s="16"/>
      <c r="AC35" s="16"/>
      <c r="AE35" s="16"/>
      <c r="AF35" s="16"/>
      <c r="AG35" s="16"/>
    </row>
    <row r="36" spans="2:33" ht="13.5" customHeight="1" thickBot="1">
      <c r="B36" s="63">
        <v>29</v>
      </c>
      <c r="C36" s="82" t="s">
        <v>50</v>
      </c>
      <c r="D36" s="7">
        <f t="shared" si="8"/>
        <v>44</v>
      </c>
      <c r="E36" s="83">
        <v>6</v>
      </c>
      <c r="F36" s="93">
        <f t="shared" si="11"/>
        <v>13.636363636363635</v>
      </c>
      <c r="G36" s="102">
        <v>11</v>
      </c>
      <c r="H36" s="94">
        <f>G36/X36*100</f>
        <v>28.947368421052634</v>
      </c>
      <c r="I36" s="102">
        <v>25</v>
      </c>
      <c r="J36" s="95">
        <f>I36/X36*100</f>
        <v>65.78947368421053</v>
      </c>
      <c r="K36" s="96">
        <v>0</v>
      </c>
      <c r="L36" s="95">
        <f>K36/X36*100</f>
        <v>0</v>
      </c>
      <c r="M36" s="97">
        <v>0</v>
      </c>
      <c r="N36" s="98">
        <f>M36/X36*100</f>
        <v>0</v>
      </c>
      <c r="O36" s="83">
        <v>0</v>
      </c>
      <c r="P36" s="95">
        <f>O36/X36*100</f>
        <v>0</v>
      </c>
      <c r="Q36" s="99">
        <v>2</v>
      </c>
      <c r="R36" s="95">
        <f>Q36/X36*100</f>
        <v>5.263157894736842</v>
      </c>
      <c r="S36" s="100">
        <v>0</v>
      </c>
      <c r="T36" s="95">
        <f>S36/X36*100</f>
        <v>0</v>
      </c>
      <c r="U36" s="37">
        <v>0</v>
      </c>
      <c r="V36" s="101">
        <f>U36/X36*100</f>
        <v>0</v>
      </c>
      <c r="X36" s="44">
        <f t="shared" si="10"/>
        <v>38</v>
      </c>
      <c r="Y36" s="16"/>
      <c r="Z36" s="16"/>
      <c r="AA36" s="16"/>
      <c r="AB36" s="16"/>
      <c r="AC36" s="16"/>
      <c r="AE36" s="16"/>
      <c r="AF36" s="16"/>
      <c r="AG36" s="16"/>
    </row>
    <row r="37" spans="2:27" ht="13.5" customHeight="1" thickBot="1">
      <c r="B37" s="192" t="s">
        <v>45</v>
      </c>
      <c r="C37" s="193"/>
      <c r="D37" s="36">
        <f>SUM(D8:D32)</f>
        <v>13611</v>
      </c>
      <c r="E37" s="103">
        <f aca="true" t="shared" si="12" ref="E37:U37">SUM(E8:E32)</f>
        <v>2830</v>
      </c>
      <c r="F37" s="104">
        <f t="shared" si="11"/>
        <v>20.7920064653589</v>
      </c>
      <c r="G37" s="103">
        <f t="shared" si="12"/>
        <v>3217</v>
      </c>
      <c r="H37" s="105">
        <f t="shared" si="9"/>
        <v>29.839532510898803</v>
      </c>
      <c r="I37" s="106">
        <f t="shared" si="12"/>
        <v>5350</v>
      </c>
      <c r="J37" s="107">
        <f t="shared" si="1"/>
        <v>49.62433911510992</v>
      </c>
      <c r="K37" s="103">
        <f>SUM(K8:K32)</f>
        <v>984</v>
      </c>
      <c r="L37" s="108">
        <f t="shared" si="2"/>
        <v>9.127168166218347</v>
      </c>
      <c r="M37" s="103">
        <f t="shared" si="12"/>
        <v>570</v>
      </c>
      <c r="N37" s="109">
        <f t="shared" si="3"/>
        <v>5.287079120675262</v>
      </c>
      <c r="O37" s="106">
        <f t="shared" si="12"/>
        <v>125</v>
      </c>
      <c r="P37" s="110">
        <f t="shared" si="4"/>
        <v>1.1594471755866804</v>
      </c>
      <c r="Q37" s="103">
        <f t="shared" si="12"/>
        <v>526</v>
      </c>
      <c r="R37" s="108">
        <f t="shared" si="5"/>
        <v>4.878953714868751</v>
      </c>
      <c r="S37" s="103">
        <f t="shared" si="12"/>
        <v>9</v>
      </c>
      <c r="T37" s="107">
        <f t="shared" si="6"/>
        <v>0.08348019664224098</v>
      </c>
      <c r="U37" s="103">
        <f t="shared" si="12"/>
        <v>0</v>
      </c>
      <c r="V37" s="111">
        <f t="shared" si="7"/>
        <v>0</v>
      </c>
      <c r="X37" s="36">
        <f>SUM(X8:X32)</f>
        <v>10781</v>
      </c>
      <c r="Y37" s="16"/>
      <c r="Z37" s="16"/>
      <c r="AA37" s="16"/>
    </row>
    <row r="38" spans="2:27" ht="13.5" customHeight="1" thickBot="1">
      <c r="B38" s="209" t="s">
        <v>47</v>
      </c>
      <c r="C38" s="210"/>
      <c r="D38" s="56">
        <f>SUM(D8:D36)</f>
        <v>14022</v>
      </c>
      <c r="E38" s="46">
        <f aca="true" t="shared" si="13" ref="E38:U38">SUM(E8:E36)</f>
        <v>2932</v>
      </c>
      <c r="F38" s="112">
        <f t="shared" si="11"/>
        <v>20.909998573669945</v>
      </c>
      <c r="G38" s="46">
        <f t="shared" si="13"/>
        <v>3271</v>
      </c>
      <c r="H38" s="113">
        <f t="shared" si="9"/>
        <v>29.495040577096482</v>
      </c>
      <c r="I38" s="55">
        <f t="shared" si="13"/>
        <v>5534</v>
      </c>
      <c r="J38" s="114">
        <f t="shared" si="1"/>
        <v>49.90081154192967</v>
      </c>
      <c r="K38" s="46">
        <f>SUM(K8:K36)</f>
        <v>991</v>
      </c>
      <c r="L38" s="115">
        <f t="shared" si="2"/>
        <v>8.935978358881876</v>
      </c>
      <c r="M38" s="46">
        <f t="shared" si="13"/>
        <v>583</v>
      </c>
      <c r="N38" s="116">
        <f t="shared" si="3"/>
        <v>5.256988277727682</v>
      </c>
      <c r="O38" s="55">
        <f t="shared" si="13"/>
        <v>134</v>
      </c>
      <c r="P38" s="114">
        <f t="shared" si="4"/>
        <v>1.2082957619477006</v>
      </c>
      <c r="Q38" s="46">
        <f t="shared" si="13"/>
        <v>568</v>
      </c>
      <c r="R38" s="115">
        <f t="shared" si="5"/>
        <v>5.121731289449955</v>
      </c>
      <c r="S38" s="46">
        <f t="shared" si="13"/>
        <v>9</v>
      </c>
      <c r="T38" s="114">
        <f t="shared" si="6"/>
        <v>0.0811541929666366</v>
      </c>
      <c r="U38" s="46">
        <f t="shared" si="13"/>
        <v>0</v>
      </c>
      <c r="V38" s="117">
        <f t="shared" si="7"/>
        <v>0</v>
      </c>
      <c r="X38" s="36">
        <f>SUM(X8:X36)</f>
        <v>11090</v>
      </c>
      <c r="Y38" s="16"/>
      <c r="Z38" s="16"/>
      <c r="AA38" s="16"/>
    </row>
    <row r="39" spans="2:22" ht="12.75">
      <c r="B39" s="197" t="s">
        <v>35</v>
      </c>
      <c r="C39" s="197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2:22" ht="12.75">
      <c r="B40" s="202" t="s">
        <v>36</v>
      </c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14"/>
      <c r="V40" s="14"/>
    </row>
    <row r="41" spans="2:14" ht="12.75"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</row>
    <row r="42" spans="4:24" ht="12.75"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4:25" ht="12.75"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</sheetData>
  <sheetProtection/>
  <mergeCells count="24">
    <mergeCell ref="B40:T40"/>
    <mergeCell ref="B41:N41"/>
    <mergeCell ref="A19:A20"/>
    <mergeCell ref="B38:C38"/>
    <mergeCell ref="B39:V39"/>
    <mergeCell ref="B37:C37"/>
    <mergeCell ref="U3:V6"/>
    <mergeCell ref="G4:H6"/>
    <mergeCell ref="I4:J6"/>
    <mergeCell ref="M4:N6"/>
    <mergeCell ref="O4:P6"/>
    <mergeCell ref="D3:F3"/>
    <mergeCell ref="E4:F6"/>
    <mergeCell ref="D4:D7"/>
    <mergeCell ref="X3:X7"/>
    <mergeCell ref="T1:V1"/>
    <mergeCell ref="B2:V2"/>
    <mergeCell ref="B3:B7"/>
    <mergeCell ref="C3:C7"/>
    <mergeCell ref="G3:J3"/>
    <mergeCell ref="K3:L6"/>
    <mergeCell ref="M3:P3"/>
    <mergeCell ref="Q3:R6"/>
    <mergeCell ref="S3:T6"/>
  </mergeCells>
  <printOptions/>
  <pageMargins left="0.45" right="0.48" top="0.17" bottom="0.31" header="0.17" footer="0.17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F40"/>
  <sheetViews>
    <sheetView zoomScale="80" zoomScaleNormal="80" workbookViewId="0" topLeftCell="B1">
      <selection activeCell="AB8" sqref="AB8:AD37"/>
    </sheetView>
  </sheetViews>
  <sheetFormatPr defaultColWidth="9.140625" defaultRowHeight="12.75"/>
  <cols>
    <col min="1" max="1" width="4.421875" style="0" customWidth="1"/>
    <col min="2" max="2" width="4.8515625" style="0" customWidth="1"/>
    <col min="3" max="3" width="24.28125" style="0" customWidth="1"/>
    <col min="4" max="4" width="10.7109375" style="0" customWidth="1"/>
    <col min="5" max="22" width="6.8515625" style="0" customWidth="1"/>
  </cols>
  <sheetData>
    <row r="1" spans="17:22" ht="15.75">
      <c r="Q1" s="187"/>
      <c r="R1" s="187"/>
      <c r="U1" s="249"/>
      <c r="V1" s="250"/>
    </row>
    <row r="2" spans="2:23" ht="16.5" thickBot="1">
      <c r="B2" s="251" t="s">
        <v>63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</row>
    <row r="3" spans="2:24" ht="26.25" customHeight="1" thickBot="1">
      <c r="B3" s="194" t="s">
        <v>0</v>
      </c>
      <c r="C3" s="196" t="s">
        <v>26</v>
      </c>
      <c r="D3" s="207" t="s">
        <v>40</v>
      </c>
      <c r="E3" s="208"/>
      <c r="F3" s="208"/>
      <c r="G3" s="195" t="s">
        <v>28</v>
      </c>
      <c r="H3" s="195"/>
      <c r="I3" s="195"/>
      <c r="J3" s="252"/>
      <c r="K3" s="175" t="s">
        <v>29</v>
      </c>
      <c r="L3" s="181"/>
      <c r="M3" s="208" t="s">
        <v>30</v>
      </c>
      <c r="N3" s="208"/>
      <c r="O3" s="208"/>
      <c r="P3" s="208"/>
      <c r="Q3" s="175" t="s">
        <v>53</v>
      </c>
      <c r="R3" s="181"/>
      <c r="S3" s="184" t="s">
        <v>52</v>
      </c>
      <c r="T3" s="189"/>
      <c r="U3" s="175" t="s">
        <v>31</v>
      </c>
      <c r="V3" s="181"/>
      <c r="X3" s="235" t="s">
        <v>43</v>
      </c>
    </row>
    <row r="4" spans="2:24" ht="12.75">
      <c r="B4" s="203"/>
      <c r="C4" s="205"/>
      <c r="D4" s="199" t="s">
        <v>39</v>
      </c>
      <c r="E4" s="175" t="s">
        <v>42</v>
      </c>
      <c r="F4" s="181"/>
      <c r="G4" s="175" t="s">
        <v>32</v>
      </c>
      <c r="H4" s="176"/>
      <c r="I4" s="176" t="s">
        <v>33</v>
      </c>
      <c r="J4" s="189"/>
      <c r="K4" s="177"/>
      <c r="L4" s="182"/>
      <c r="M4" s="184" t="s">
        <v>37</v>
      </c>
      <c r="N4" s="176"/>
      <c r="O4" s="176" t="s">
        <v>38</v>
      </c>
      <c r="P4" s="189"/>
      <c r="Q4" s="177"/>
      <c r="R4" s="182"/>
      <c r="S4" s="185"/>
      <c r="T4" s="190"/>
      <c r="U4" s="177"/>
      <c r="V4" s="182"/>
      <c r="X4" s="236"/>
    </row>
    <row r="5" spans="2:24" ht="12.75">
      <c r="B5" s="203"/>
      <c r="C5" s="205"/>
      <c r="D5" s="200"/>
      <c r="E5" s="177"/>
      <c r="F5" s="182"/>
      <c r="G5" s="177"/>
      <c r="H5" s="178"/>
      <c r="I5" s="178"/>
      <c r="J5" s="190"/>
      <c r="K5" s="177"/>
      <c r="L5" s="182"/>
      <c r="M5" s="185"/>
      <c r="N5" s="178"/>
      <c r="O5" s="178"/>
      <c r="P5" s="190"/>
      <c r="Q5" s="177"/>
      <c r="R5" s="182"/>
      <c r="S5" s="185"/>
      <c r="T5" s="190"/>
      <c r="U5" s="177"/>
      <c r="V5" s="182"/>
      <c r="X5" s="236"/>
    </row>
    <row r="6" spans="2:24" ht="12.75">
      <c r="B6" s="203"/>
      <c r="C6" s="205"/>
      <c r="D6" s="200"/>
      <c r="E6" s="177"/>
      <c r="F6" s="182"/>
      <c r="G6" s="177"/>
      <c r="H6" s="178"/>
      <c r="I6" s="178"/>
      <c r="J6" s="190"/>
      <c r="K6" s="177"/>
      <c r="L6" s="182"/>
      <c r="M6" s="185"/>
      <c r="N6" s="178"/>
      <c r="O6" s="178"/>
      <c r="P6" s="190"/>
      <c r="Q6" s="177"/>
      <c r="R6" s="182"/>
      <c r="S6" s="185"/>
      <c r="T6" s="190"/>
      <c r="U6" s="177"/>
      <c r="V6" s="182"/>
      <c r="X6" s="236"/>
    </row>
    <row r="7" spans="2:24" ht="13.5" thickBot="1">
      <c r="B7" s="204"/>
      <c r="C7" s="206"/>
      <c r="D7" s="247"/>
      <c r="E7" s="22" t="s">
        <v>34</v>
      </c>
      <c r="F7" s="21" t="s">
        <v>27</v>
      </c>
      <c r="G7" s="22" t="s">
        <v>34</v>
      </c>
      <c r="H7" s="20" t="s">
        <v>27</v>
      </c>
      <c r="I7" s="20" t="s">
        <v>34</v>
      </c>
      <c r="J7" s="23" t="s">
        <v>27</v>
      </c>
      <c r="K7" s="22" t="s">
        <v>34</v>
      </c>
      <c r="L7" s="21" t="s">
        <v>27</v>
      </c>
      <c r="M7" s="19" t="s">
        <v>34</v>
      </c>
      <c r="N7" s="20" t="s">
        <v>27</v>
      </c>
      <c r="O7" s="20" t="s">
        <v>34</v>
      </c>
      <c r="P7" s="23" t="s">
        <v>27</v>
      </c>
      <c r="Q7" s="22" t="s">
        <v>34</v>
      </c>
      <c r="R7" s="21" t="s">
        <v>27</v>
      </c>
      <c r="S7" s="19" t="s">
        <v>34</v>
      </c>
      <c r="T7" s="23" t="s">
        <v>27</v>
      </c>
      <c r="U7" s="22" t="s">
        <v>34</v>
      </c>
      <c r="V7" s="21" t="s">
        <v>27</v>
      </c>
      <c r="X7" s="237"/>
    </row>
    <row r="8" spans="2:32" ht="15.75">
      <c r="B8" s="118">
        <v>1</v>
      </c>
      <c r="C8" s="120" t="s">
        <v>1</v>
      </c>
      <c r="D8" s="130">
        <f>SUM(E8+G8+I8+K8+M8+O8+Q8+S8+U8)</f>
        <v>120</v>
      </c>
      <c r="E8" s="24">
        <v>43</v>
      </c>
      <c r="F8" s="25">
        <f aca="true" t="shared" si="0" ref="F8:F38">E8/D8*100</f>
        <v>35.833333333333336</v>
      </c>
      <c r="G8" s="10">
        <v>7</v>
      </c>
      <c r="H8" s="11">
        <f aca="true" t="shared" si="1" ref="H8:H38">G8/X8*100</f>
        <v>9.090909090909092</v>
      </c>
      <c r="I8" s="30">
        <v>53</v>
      </c>
      <c r="J8" s="13">
        <f aca="true" t="shared" si="2" ref="J8:J38">I8/X8*100</f>
        <v>68.83116883116884</v>
      </c>
      <c r="K8" s="49">
        <v>5</v>
      </c>
      <c r="L8" s="48">
        <f aca="true" t="shared" si="3" ref="L8:L38">K8/X8*100</f>
        <v>6.493506493506493</v>
      </c>
      <c r="M8" s="24">
        <v>1</v>
      </c>
      <c r="N8" s="12">
        <f aca="true" t="shared" si="4" ref="N8:N38">M8/X8*100</f>
        <v>1.2987012987012987</v>
      </c>
      <c r="O8" s="34">
        <v>3</v>
      </c>
      <c r="P8" s="25">
        <f aca="true" t="shared" si="5" ref="P8:P38">O8/X8*100</f>
        <v>3.896103896103896</v>
      </c>
      <c r="Q8" s="24">
        <v>8</v>
      </c>
      <c r="R8" s="13">
        <f aca="true" t="shared" si="6" ref="R8:R38">Q8/X8*100</f>
        <v>10.38961038961039</v>
      </c>
      <c r="S8" s="29">
        <v>0</v>
      </c>
      <c r="T8" s="13">
        <f aca="true" t="shared" si="7" ref="T8:T38">S8/X8*100</f>
        <v>0</v>
      </c>
      <c r="U8" s="49">
        <v>0</v>
      </c>
      <c r="V8" s="13">
        <f aca="true" t="shared" si="8" ref="V8:V38">U8/X8*100</f>
        <v>0</v>
      </c>
      <c r="X8" s="47">
        <f>D8-E8</f>
        <v>77</v>
      </c>
      <c r="Z8" s="16"/>
      <c r="AB8" s="16"/>
      <c r="AD8" s="16"/>
      <c r="AF8" s="16"/>
    </row>
    <row r="9" spans="2:32" ht="15.75">
      <c r="B9" s="119">
        <v>2</v>
      </c>
      <c r="C9" s="121" t="s">
        <v>2</v>
      </c>
      <c r="D9" s="58">
        <f>SUM(E9+G9+I9+K9+M9+O9+Q9+S9+U9)</f>
        <v>104</v>
      </c>
      <c r="E9" s="39">
        <v>57</v>
      </c>
      <c r="F9" s="40">
        <f t="shared" si="0"/>
        <v>54.807692307692314</v>
      </c>
      <c r="G9" s="3">
        <v>12</v>
      </c>
      <c r="H9" s="41">
        <f t="shared" si="1"/>
        <v>25.53191489361702</v>
      </c>
      <c r="I9" s="42">
        <v>20</v>
      </c>
      <c r="J9" s="38">
        <f t="shared" si="2"/>
        <v>42.5531914893617</v>
      </c>
      <c r="K9" s="53">
        <v>9</v>
      </c>
      <c r="L9" s="52">
        <f t="shared" si="3"/>
        <v>19.148936170212767</v>
      </c>
      <c r="M9" s="39">
        <v>5</v>
      </c>
      <c r="N9" s="51">
        <f t="shared" si="4"/>
        <v>10.638297872340425</v>
      </c>
      <c r="O9" s="43">
        <v>0</v>
      </c>
      <c r="P9" s="40">
        <f t="shared" si="5"/>
        <v>0</v>
      </c>
      <c r="Q9" s="39">
        <v>1</v>
      </c>
      <c r="R9" s="38">
        <f t="shared" si="6"/>
        <v>2.127659574468085</v>
      </c>
      <c r="S9" s="37">
        <v>0</v>
      </c>
      <c r="T9" s="38">
        <f t="shared" si="7"/>
        <v>0</v>
      </c>
      <c r="U9" s="53">
        <v>0</v>
      </c>
      <c r="V9" s="38">
        <f t="shared" si="8"/>
        <v>0</v>
      </c>
      <c r="X9" s="47">
        <f aca="true" t="shared" si="9" ref="X9:X33">D9-E9</f>
        <v>47</v>
      </c>
      <c r="Z9" s="16"/>
      <c r="AB9" s="16"/>
      <c r="AD9" s="16"/>
      <c r="AF9" s="16"/>
    </row>
    <row r="10" spans="2:32" ht="15.75">
      <c r="B10" s="119">
        <v>3</v>
      </c>
      <c r="C10" s="121" t="s">
        <v>3</v>
      </c>
      <c r="D10" s="58">
        <f aca="true" t="shared" si="10" ref="D10:D36">SUM(E10+G10+I10+K10+M10+O10+Q10+S10+U10)</f>
        <v>324</v>
      </c>
      <c r="E10" s="39">
        <v>154</v>
      </c>
      <c r="F10" s="40">
        <f t="shared" si="0"/>
        <v>47.53086419753087</v>
      </c>
      <c r="G10" s="3">
        <v>20</v>
      </c>
      <c r="H10" s="41">
        <f t="shared" si="1"/>
        <v>11.76470588235294</v>
      </c>
      <c r="I10" s="42">
        <v>102</v>
      </c>
      <c r="J10" s="38">
        <f t="shared" si="2"/>
        <v>60</v>
      </c>
      <c r="K10" s="53">
        <v>22</v>
      </c>
      <c r="L10" s="52">
        <f t="shared" si="3"/>
        <v>12.941176470588237</v>
      </c>
      <c r="M10" s="39">
        <v>11</v>
      </c>
      <c r="N10" s="51">
        <f t="shared" si="4"/>
        <v>6.470588235294119</v>
      </c>
      <c r="O10" s="43">
        <v>5</v>
      </c>
      <c r="P10" s="40">
        <f t="shared" si="5"/>
        <v>2.941176470588235</v>
      </c>
      <c r="Q10" s="39">
        <v>10</v>
      </c>
      <c r="R10" s="38">
        <f t="shared" si="6"/>
        <v>5.88235294117647</v>
      </c>
      <c r="S10" s="37">
        <v>0</v>
      </c>
      <c r="T10" s="38">
        <f t="shared" si="7"/>
        <v>0</v>
      </c>
      <c r="U10" s="53">
        <v>0</v>
      </c>
      <c r="V10" s="38">
        <f t="shared" si="8"/>
        <v>0</v>
      </c>
      <c r="X10" s="47">
        <f t="shared" si="9"/>
        <v>170</v>
      </c>
      <c r="Z10" s="16"/>
      <c r="AB10" s="16"/>
      <c r="AD10" s="16"/>
      <c r="AF10" s="16"/>
    </row>
    <row r="11" spans="2:32" ht="15.75">
      <c r="B11" s="119">
        <v>4</v>
      </c>
      <c r="C11" s="121" t="s">
        <v>4</v>
      </c>
      <c r="D11" s="58">
        <f t="shared" si="10"/>
        <v>150</v>
      </c>
      <c r="E11" s="39">
        <v>80</v>
      </c>
      <c r="F11" s="40">
        <f t="shared" si="0"/>
        <v>53.333333333333336</v>
      </c>
      <c r="G11" s="3">
        <v>19</v>
      </c>
      <c r="H11" s="41">
        <f t="shared" si="1"/>
        <v>27.142857142857142</v>
      </c>
      <c r="I11" s="42">
        <v>31</v>
      </c>
      <c r="J11" s="38">
        <f t="shared" si="2"/>
        <v>44.285714285714285</v>
      </c>
      <c r="K11" s="53">
        <v>9</v>
      </c>
      <c r="L11" s="52">
        <f t="shared" si="3"/>
        <v>12.857142857142856</v>
      </c>
      <c r="M11" s="39">
        <v>8</v>
      </c>
      <c r="N11" s="51">
        <f t="shared" si="4"/>
        <v>11.428571428571429</v>
      </c>
      <c r="O11" s="43">
        <v>0</v>
      </c>
      <c r="P11" s="40">
        <f t="shared" si="5"/>
        <v>0</v>
      </c>
      <c r="Q11" s="39">
        <v>3</v>
      </c>
      <c r="R11" s="38">
        <f t="shared" si="6"/>
        <v>4.285714285714286</v>
      </c>
      <c r="S11" s="37">
        <v>0</v>
      </c>
      <c r="T11" s="38">
        <f t="shared" si="7"/>
        <v>0</v>
      </c>
      <c r="U11" s="53">
        <v>0</v>
      </c>
      <c r="V11" s="38">
        <f t="shared" si="8"/>
        <v>0</v>
      </c>
      <c r="X11" s="47">
        <f t="shared" si="9"/>
        <v>70</v>
      </c>
      <c r="Z11" s="16"/>
      <c r="AB11" s="16"/>
      <c r="AD11" s="16"/>
      <c r="AF11" s="16"/>
    </row>
    <row r="12" spans="2:32" ht="15.75">
      <c r="B12" s="119">
        <v>5</v>
      </c>
      <c r="C12" s="121" t="s">
        <v>5</v>
      </c>
      <c r="D12" s="58">
        <f t="shared" si="10"/>
        <v>89</v>
      </c>
      <c r="E12" s="39">
        <v>40</v>
      </c>
      <c r="F12" s="40">
        <f t="shared" si="0"/>
        <v>44.9438202247191</v>
      </c>
      <c r="G12" s="3">
        <v>19</v>
      </c>
      <c r="H12" s="41">
        <f t="shared" si="1"/>
        <v>38.775510204081634</v>
      </c>
      <c r="I12" s="42">
        <v>16</v>
      </c>
      <c r="J12" s="38">
        <f t="shared" si="2"/>
        <v>32.6530612244898</v>
      </c>
      <c r="K12" s="53">
        <v>9</v>
      </c>
      <c r="L12" s="52">
        <f t="shared" si="3"/>
        <v>18.367346938775512</v>
      </c>
      <c r="M12" s="39">
        <v>1</v>
      </c>
      <c r="N12" s="51">
        <f t="shared" si="4"/>
        <v>2.0408163265306123</v>
      </c>
      <c r="O12" s="43">
        <v>0</v>
      </c>
      <c r="P12" s="40">
        <f t="shared" si="5"/>
        <v>0</v>
      </c>
      <c r="Q12" s="39">
        <v>4</v>
      </c>
      <c r="R12" s="38">
        <f t="shared" si="6"/>
        <v>8.16326530612245</v>
      </c>
      <c r="S12" s="37">
        <v>0</v>
      </c>
      <c r="T12" s="38">
        <f t="shared" si="7"/>
        <v>0</v>
      </c>
      <c r="U12" s="53">
        <v>0</v>
      </c>
      <c r="V12" s="38">
        <f t="shared" si="8"/>
        <v>0</v>
      </c>
      <c r="X12" s="47">
        <f t="shared" si="9"/>
        <v>49</v>
      </c>
      <c r="Z12" s="16"/>
      <c r="AB12" s="16"/>
      <c r="AD12" s="16"/>
      <c r="AF12" s="16"/>
    </row>
    <row r="13" spans="2:32" ht="15.75">
      <c r="B13" s="119">
        <v>6</v>
      </c>
      <c r="C13" s="121" t="s">
        <v>6</v>
      </c>
      <c r="D13" s="58">
        <f t="shared" si="10"/>
        <v>89</v>
      </c>
      <c r="E13" s="39">
        <v>34</v>
      </c>
      <c r="F13" s="40">
        <f t="shared" si="0"/>
        <v>38.20224719101123</v>
      </c>
      <c r="G13" s="3">
        <v>31</v>
      </c>
      <c r="H13" s="41">
        <f t="shared" si="1"/>
        <v>56.36363636363636</v>
      </c>
      <c r="I13" s="42">
        <v>13</v>
      </c>
      <c r="J13" s="38">
        <f t="shared" si="2"/>
        <v>23.636363636363637</v>
      </c>
      <c r="K13" s="53">
        <v>0</v>
      </c>
      <c r="L13" s="52">
        <f t="shared" si="3"/>
        <v>0</v>
      </c>
      <c r="M13" s="39">
        <v>3</v>
      </c>
      <c r="N13" s="51">
        <f t="shared" si="4"/>
        <v>5.454545454545454</v>
      </c>
      <c r="O13" s="43">
        <v>1</v>
      </c>
      <c r="P13" s="40">
        <f t="shared" si="5"/>
        <v>1.8181818181818181</v>
      </c>
      <c r="Q13" s="39">
        <v>7</v>
      </c>
      <c r="R13" s="38">
        <f t="shared" si="6"/>
        <v>12.727272727272727</v>
      </c>
      <c r="S13" s="37">
        <v>0</v>
      </c>
      <c r="T13" s="38">
        <f t="shared" si="7"/>
        <v>0</v>
      </c>
      <c r="U13" s="53">
        <v>0</v>
      </c>
      <c r="V13" s="38">
        <f t="shared" si="8"/>
        <v>0</v>
      </c>
      <c r="X13" s="47">
        <f t="shared" si="9"/>
        <v>55</v>
      </c>
      <c r="Z13" s="16"/>
      <c r="AB13" s="16"/>
      <c r="AD13" s="16"/>
      <c r="AF13" s="16"/>
    </row>
    <row r="14" spans="2:32" ht="15.75">
      <c r="B14" s="119">
        <v>7</v>
      </c>
      <c r="C14" s="121" t="s">
        <v>7</v>
      </c>
      <c r="D14" s="58">
        <f t="shared" si="10"/>
        <v>174</v>
      </c>
      <c r="E14" s="39">
        <v>92</v>
      </c>
      <c r="F14" s="40">
        <f t="shared" si="0"/>
        <v>52.87356321839081</v>
      </c>
      <c r="G14" s="3">
        <v>11</v>
      </c>
      <c r="H14" s="41">
        <f t="shared" si="1"/>
        <v>13.414634146341465</v>
      </c>
      <c r="I14" s="42">
        <v>45</v>
      </c>
      <c r="J14" s="38">
        <f t="shared" si="2"/>
        <v>54.87804878048781</v>
      </c>
      <c r="K14" s="53">
        <v>10</v>
      </c>
      <c r="L14" s="52">
        <f t="shared" si="3"/>
        <v>12.195121951219512</v>
      </c>
      <c r="M14" s="39">
        <v>5</v>
      </c>
      <c r="N14" s="51">
        <f t="shared" si="4"/>
        <v>6.097560975609756</v>
      </c>
      <c r="O14" s="43">
        <v>2</v>
      </c>
      <c r="P14" s="40">
        <f t="shared" si="5"/>
        <v>2.4390243902439024</v>
      </c>
      <c r="Q14" s="39">
        <v>9</v>
      </c>
      <c r="R14" s="38">
        <f t="shared" si="6"/>
        <v>10.975609756097562</v>
      </c>
      <c r="S14" s="37">
        <v>0</v>
      </c>
      <c r="T14" s="38">
        <f t="shared" si="7"/>
        <v>0</v>
      </c>
      <c r="U14" s="53">
        <v>0</v>
      </c>
      <c r="V14" s="38">
        <f t="shared" si="8"/>
        <v>0</v>
      </c>
      <c r="X14" s="47">
        <f t="shared" si="9"/>
        <v>82</v>
      </c>
      <c r="Z14" s="16"/>
      <c r="AB14" s="16"/>
      <c r="AD14" s="16"/>
      <c r="AF14" s="16"/>
    </row>
    <row r="15" spans="2:32" ht="15.75">
      <c r="B15" s="119">
        <v>8</v>
      </c>
      <c r="C15" s="121" t="s">
        <v>8</v>
      </c>
      <c r="D15" s="58">
        <f t="shared" si="10"/>
        <v>72</v>
      </c>
      <c r="E15" s="39">
        <v>24</v>
      </c>
      <c r="F15" s="40">
        <f t="shared" si="0"/>
        <v>33.33333333333333</v>
      </c>
      <c r="G15" s="3">
        <v>21</v>
      </c>
      <c r="H15" s="41">
        <f t="shared" si="1"/>
        <v>43.75</v>
      </c>
      <c r="I15" s="42">
        <v>8</v>
      </c>
      <c r="J15" s="38">
        <f t="shared" si="2"/>
        <v>16.666666666666664</v>
      </c>
      <c r="K15" s="53">
        <v>10</v>
      </c>
      <c r="L15" s="52">
        <f t="shared" si="3"/>
        <v>20.833333333333336</v>
      </c>
      <c r="M15" s="39">
        <v>5</v>
      </c>
      <c r="N15" s="51">
        <f t="shared" si="4"/>
        <v>10.416666666666668</v>
      </c>
      <c r="O15" s="43">
        <v>1</v>
      </c>
      <c r="P15" s="40">
        <f t="shared" si="5"/>
        <v>2.083333333333333</v>
      </c>
      <c r="Q15" s="39">
        <v>3</v>
      </c>
      <c r="R15" s="38">
        <f t="shared" si="6"/>
        <v>6.25</v>
      </c>
      <c r="S15" s="37">
        <v>0</v>
      </c>
      <c r="T15" s="38">
        <f t="shared" si="7"/>
        <v>0</v>
      </c>
      <c r="U15" s="53">
        <v>0</v>
      </c>
      <c r="V15" s="38">
        <f t="shared" si="8"/>
        <v>0</v>
      </c>
      <c r="X15" s="47">
        <f t="shared" si="9"/>
        <v>48</v>
      </c>
      <c r="Z15" s="16"/>
      <c r="AB15" s="16"/>
      <c r="AD15" s="16"/>
      <c r="AF15" s="16"/>
    </row>
    <row r="16" spans="2:32" ht="15.75">
      <c r="B16" s="119">
        <v>9</v>
      </c>
      <c r="C16" s="121" t="s">
        <v>9</v>
      </c>
      <c r="D16" s="58">
        <f t="shared" si="10"/>
        <v>117</v>
      </c>
      <c r="E16" s="39">
        <v>43</v>
      </c>
      <c r="F16" s="40">
        <f t="shared" si="0"/>
        <v>36.75213675213676</v>
      </c>
      <c r="G16" s="3">
        <v>10</v>
      </c>
      <c r="H16" s="41">
        <f t="shared" si="1"/>
        <v>13.513513513513514</v>
      </c>
      <c r="I16" s="42">
        <v>39</v>
      </c>
      <c r="J16" s="38">
        <f t="shared" si="2"/>
        <v>52.702702702702695</v>
      </c>
      <c r="K16" s="53">
        <v>12</v>
      </c>
      <c r="L16" s="52">
        <f t="shared" si="3"/>
        <v>16.216216216216218</v>
      </c>
      <c r="M16" s="39">
        <v>5</v>
      </c>
      <c r="N16" s="51">
        <f t="shared" si="4"/>
        <v>6.756756756756757</v>
      </c>
      <c r="O16" s="43">
        <v>2</v>
      </c>
      <c r="P16" s="40">
        <f t="shared" si="5"/>
        <v>2.7027027027027026</v>
      </c>
      <c r="Q16" s="39">
        <v>6</v>
      </c>
      <c r="R16" s="38">
        <f t="shared" si="6"/>
        <v>8.108108108108109</v>
      </c>
      <c r="S16" s="37">
        <v>0</v>
      </c>
      <c r="T16" s="38">
        <f t="shared" si="7"/>
        <v>0</v>
      </c>
      <c r="U16" s="53">
        <v>0</v>
      </c>
      <c r="V16" s="38">
        <f t="shared" si="8"/>
        <v>0</v>
      </c>
      <c r="X16" s="47">
        <f t="shared" si="9"/>
        <v>74</v>
      </c>
      <c r="Z16" s="16"/>
      <c r="AB16" s="16"/>
      <c r="AD16" s="16"/>
      <c r="AF16" s="16"/>
    </row>
    <row r="17" spans="2:32" ht="15.75">
      <c r="B17" s="119">
        <v>10</v>
      </c>
      <c r="C17" s="121" t="s">
        <v>10</v>
      </c>
      <c r="D17" s="58">
        <f t="shared" si="10"/>
        <v>53</v>
      </c>
      <c r="E17" s="39">
        <v>30</v>
      </c>
      <c r="F17" s="40">
        <f t="shared" si="0"/>
        <v>56.60377358490566</v>
      </c>
      <c r="G17" s="3">
        <v>2</v>
      </c>
      <c r="H17" s="41">
        <f t="shared" si="1"/>
        <v>8.695652173913043</v>
      </c>
      <c r="I17" s="42">
        <v>11</v>
      </c>
      <c r="J17" s="38">
        <f t="shared" si="2"/>
        <v>47.82608695652174</v>
      </c>
      <c r="K17" s="53">
        <v>5</v>
      </c>
      <c r="L17" s="52">
        <f t="shared" si="3"/>
        <v>21.73913043478261</v>
      </c>
      <c r="M17" s="39">
        <v>2</v>
      </c>
      <c r="N17" s="51">
        <f t="shared" si="4"/>
        <v>8.695652173913043</v>
      </c>
      <c r="O17" s="43">
        <v>0</v>
      </c>
      <c r="P17" s="40">
        <f t="shared" si="5"/>
        <v>0</v>
      </c>
      <c r="Q17" s="39">
        <v>3</v>
      </c>
      <c r="R17" s="38">
        <f t="shared" si="6"/>
        <v>13.043478260869565</v>
      </c>
      <c r="S17" s="37">
        <v>0</v>
      </c>
      <c r="T17" s="38">
        <f t="shared" si="7"/>
        <v>0</v>
      </c>
      <c r="U17" s="53">
        <v>0</v>
      </c>
      <c r="V17" s="38">
        <f t="shared" si="8"/>
        <v>0</v>
      </c>
      <c r="X17" s="47">
        <f t="shared" si="9"/>
        <v>23</v>
      </c>
      <c r="Z17" s="16"/>
      <c r="AB17" s="16"/>
      <c r="AD17" s="16"/>
      <c r="AF17" s="16"/>
    </row>
    <row r="18" spans="2:32" ht="15.75">
      <c r="B18" s="119">
        <v>11</v>
      </c>
      <c r="C18" s="121" t="s">
        <v>11</v>
      </c>
      <c r="D18" s="58">
        <f t="shared" si="10"/>
        <v>59</v>
      </c>
      <c r="E18" s="39">
        <v>31</v>
      </c>
      <c r="F18" s="40">
        <f t="shared" si="0"/>
        <v>52.54237288135594</v>
      </c>
      <c r="G18" s="3">
        <v>0</v>
      </c>
      <c r="H18" s="41">
        <f t="shared" si="1"/>
        <v>0</v>
      </c>
      <c r="I18" s="42">
        <v>18</v>
      </c>
      <c r="J18" s="38">
        <f t="shared" si="2"/>
        <v>64.28571428571429</v>
      </c>
      <c r="K18" s="53">
        <v>4</v>
      </c>
      <c r="L18" s="52">
        <f t="shared" si="3"/>
        <v>14.285714285714285</v>
      </c>
      <c r="M18" s="39">
        <v>4</v>
      </c>
      <c r="N18" s="51">
        <f t="shared" si="4"/>
        <v>14.285714285714285</v>
      </c>
      <c r="O18" s="43">
        <v>0</v>
      </c>
      <c r="P18" s="40">
        <f t="shared" si="5"/>
        <v>0</v>
      </c>
      <c r="Q18" s="39">
        <v>1</v>
      </c>
      <c r="R18" s="38">
        <f t="shared" si="6"/>
        <v>3.571428571428571</v>
      </c>
      <c r="S18" s="37">
        <v>0</v>
      </c>
      <c r="T18" s="38">
        <f t="shared" si="7"/>
        <v>0</v>
      </c>
      <c r="U18" s="53">
        <v>1</v>
      </c>
      <c r="V18" s="38">
        <f t="shared" si="8"/>
        <v>3.571428571428571</v>
      </c>
      <c r="X18" s="47">
        <f t="shared" si="9"/>
        <v>28</v>
      </c>
      <c r="Z18" s="16"/>
      <c r="AB18" s="16"/>
      <c r="AD18" s="16"/>
      <c r="AF18" s="16"/>
    </row>
    <row r="19" spans="2:32" ht="15.75">
      <c r="B19" s="119">
        <v>12</v>
      </c>
      <c r="C19" s="121" t="s">
        <v>12</v>
      </c>
      <c r="D19" s="58">
        <f t="shared" si="10"/>
        <v>258</v>
      </c>
      <c r="E19" s="39">
        <v>106</v>
      </c>
      <c r="F19" s="40">
        <f t="shared" si="0"/>
        <v>41.08527131782946</v>
      </c>
      <c r="G19" s="3">
        <v>41</v>
      </c>
      <c r="H19" s="41">
        <f t="shared" si="1"/>
        <v>26.973684210526315</v>
      </c>
      <c r="I19" s="42">
        <v>66</v>
      </c>
      <c r="J19" s="38">
        <f t="shared" si="2"/>
        <v>43.42105263157895</v>
      </c>
      <c r="K19" s="53">
        <v>16</v>
      </c>
      <c r="L19" s="52">
        <f t="shared" si="3"/>
        <v>10.526315789473683</v>
      </c>
      <c r="M19" s="39">
        <v>19</v>
      </c>
      <c r="N19" s="51">
        <f t="shared" si="4"/>
        <v>12.5</v>
      </c>
      <c r="O19" s="43">
        <v>2</v>
      </c>
      <c r="P19" s="40">
        <f t="shared" si="5"/>
        <v>1.3157894736842104</v>
      </c>
      <c r="Q19" s="39">
        <v>8</v>
      </c>
      <c r="R19" s="38">
        <f t="shared" si="6"/>
        <v>5.263157894736842</v>
      </c>
      <c r="S19" s="37">
        <v>0</v>
      </c>
      <c r="T19" s="38">
        <f t="shared" si="7"/>
        <v>0</v>
      </c>
      <c r="U19" s="53">
        <v>0</v>
      </c>
      <c r="V19" s="38">
        <f t="shared" si="8"/>
        <v>0</v>
      </c>
      <c r="X19" s="47">
        <f t="shared" si="9"/>
        <v>152</v>
      </c>
      <c r="Z19" s="16"/>
      <c r="AB19" s="16"/>
      <c r="AD19" s="16"/>
      <c r="AF19" s="16"/>
    </row>
    <row r="20" spans="2:32" ht="15.75">
      <c r="B20" s="119">
        <v>13</v>
      </c>
      <c r="C20" s="121" t="s">
        <v>13</v>
      </c>
      <c r="D20" s="58">
        <f t="shared" si="10"/>
        <v>112</v>
      </c>
      <c r="E20" s="39">
        <v>56</v>
      </c>
      <c r="F20" s="40">
        <f t="shared" si="0"/>
        <v>50</v>
      </c>
      <c r="G20" s="3">
        <v>7</v>
      </c>
      <c r="H20" s="41">
        <f t="shared" si="1"/>
        <v>12.5</v>
      </c>
      <c r="I20" s="42">
        <v>38</v>
      </c>
      <c r="J20" s="38">
        <f t="shared" si="2"/>
        <v>67.85714285714286</v>
      </c>
      <c r="K20" s="53">
        <v>5</v>
      </c>
      <c r="L20" s="52">
        <f t="shared" si="3"/>
        <v>8.928571428571429</v>
      </c>
      <c r="M20" s="39">
        <v>3</v>
      </c>
      <c r="N20" s="51">
        <f t="shared" si="4"/>
        <v>5.357142857142857</v>
      </c>
      <c r="O20" s="43">
        <v>0</v>
      </c>
      <c r="P20" s="40">
        <f t="shared" si="5"/>
        <v>0</v>
      </c>
      <c r="Q20" s="39">
        <v>3</v>
      </c>
      <c r="R20" s="38">
        <f t="shared" si="6"/>
        <v>5.357142857142857</v>
      </c>
      <c r="S20" s="37">
        <v>0</v>
      </c>
      <c r="T20" s="38">
        <f t="shared" si="7"/>
        <v>0</v>
      </c>
      <c r="U20" s="53">
        <v>0</v>
      </c>
      <c r="V20" s="38">
        <f t="shared" si="8"/>
        <v>0</v>
      </c>
      <c r="X20" s="47">
        <f t="shared" si="9"/>
        <v>56</v>
      </c>
      <c r="Z20" s="16"/>
      <c r="AB20" s="16"/>
      <c r="AD20" s="16"/>
      <c r="AF20" s="16"/>
    </row>
    <row r="21" spans="2:32" ht="15.75">
      <c r="B21" s="119">
        <v>14</v>
      </c>
      <c r="C21" s="121" t="s">
        <v>14</v>
      </c>
      <c r="D21" s="58">
        <f t="shared" si="10"/>
        <v>416</v>
      </c>
      <c r="E21" s="39">
        <v>171</v>
      </c>
      <c r="F21" s="40">
        <f t="shared" si="0"/>
        <v>41.105769230769226</v>
      </c>
      <c r="G21" s="3">
        <v>60</v>
      </c>
      <c r="H21" s="41">
        <f t="shared" si="1"/>
        <v>24.489795918367346</v>
      </c>
      <c r="I21" s="42">
        <v>116</v>
      </c>
      <c r="J21" s="38">
        <f t="shared" si="2"/>
        <v>47.3469387755102</v>
      </c>
      <c r="K21" s="53">
        <v>35</v>
      </c>
      <c r="L21" s="52">
        <f t="shared" si="3"/>
        <v>14.285714285714285</v>
      </c>
      <c r="M21" s="39">
        <v>9</v>
      </c>
      <c r="N21" s="51">
        <f t="shared" si="4"/>
        <v>3.6734693877551026</v>
      </c>
      <c r="O21" s="43">
        <v>3</v>
      </c>
      <c r="P21" s="40">
        <f t="shared" si="5"/>
        <v>1.2244897959183674</v>
      </c>
      <c r="Q21" s="39">
        <v>22</v>
      </c>
      <c r="R21" s="38">
        <f t="shared" si="6"/>
        <v>8.979591836734693</v>
      </c>
      <c r="S21" s="37">
        <v>0</v>
      </c>
      <c r="T21" s="38">
        <f t="shared" si="7"/>
        <v>0</v>
      </c>
      <c r="U21" s="53">
        <v>0</v>
      </c>
      <c r="V21" s="38">
        <f t="shared" si="8"/>
        <v>0</v>
      </c>
      <c r="X21" s="47">
        <f t="shared" si="9"/>
        <v>245</v>
      </c>
      <c r="Z21" s="16"/>
      <c r="AB21" s="16"/>
      <c r="AD21" s="16"/>
      <c r="AF21" s="16"/>
    </row>
    <row r="22" spans="2:32" ht="15.75">
      <c r="B22" s="119">
        <v>15</v>
      </c>
      <c r="C22" s="121" t="s">
        <v>15</v>
      </c>
      <c r="D22" s="58">
        <f t="shared" si="10"/>
        <v>100</v>
      </c>
      <c r="E22" s="39">
        <v>40</v>
      </c>
      <c r="F22" s="40">
        <f t="shared" si="0"/>
        <v>40</v>
      </c>
      <c r="G22" s="3">
        <v>19</v>
      </c>
      <c r="H22" s="41">
        <f t="shared" si="1"/>
        <v>31.666666666666664</v>
      </c>
      <c r="I22" s="42">
        <v>13</v>
      </c>
      <c r="J22" s="38">
        <f t="shared" si="2"/>
        <v>21.666666666666668</v>
      </c>
      <c r="K22" s="53">
        <v>12</v>
      </c>
      <c r="L22" s="52">
        <f t="shared" si="3"/>
        <v>20</v>
      </c>
      <c r="M22" s="39">
        <v>11</v>
      </c>
      <c r="N22" s="51">
        <f t="shared" si="4"/>
        <v>18.333333333333332</v>
      </c>
      <c r="O22" s="43">
        <v>1</v>
      </c>
      <c r="P22" s="40">
        <f t="shared" si="5"/>
        <v>1.6666666666666667</v>
      </c>
      <c r="Q22" s="39">
        <v>4</v>
      </c>
      <c r="R22" s="38">
        <f t="shared" si="6"/>
        <v>6.666666666666667</v>
      </c>
      <c r="S22" s="37">
        <v>0</v>
      </c>
      <c r="T22" s="38">
        <f t="shared" si="7"/>
        <v>0</v>
      </c>
      <c r="U22" s="53">
        <v>0</v>
      </c>
      <c r="V22" s="38">
        <f t="shared" si="8"/>
        <v>0</v>
      </c>
      <c r="X22" s="47">
        <f t="shared" si="9"/>
        <v>60</v>
      </c>
      <c r="Z22" s="16"/>
      <c r="AB22" s="16"/>
      <c r="AD22" s="16"/>
      <c r="AF22" s="16"/>
    </row>
    <row r="23" spans="2:32" ht="15.75">
      <c r="B23" s="119">
        <v>16</v>
      </c>
      <c r="C23" s="121" t="s">
        <v>16</v>
      </c>
      <c r="D23" s="58">
        <f t="shared" si="10"/>
        <v>100</v>
      </c>
      <c r="E23" s="39">
        <v>24</v>
      </c>
      <c r="F23" s="40">
        <f t="shared" si="0"/>
        <v>24</v>
      </c>
      <c r="G23" s="3">
        <v>26</v>
      </c>
      <c r="H23" s="41">
        <f t="shared" si="1"/>
        <v>34.21052631578947</v>
      </c>
      <c r="I23" s="42">
        <v>24</v>
      </c>
      <c r="J23" s="38">
        <f t="shared" si="2"/>
        <v>31.57894736842105</v>
      </c>
      <c r="K23" s="53">
        <v>14</v>
      </c>
      <c r="L23" s="52">
        <f t="shared" si="3"/>
        <v>18.421052631578945</v>
      </c>
      <c r="M23" s="39">
        <v>5</v>
      </c>
      <c r="N23" s="51">
        <f t="shared" si="4"/>
        <v>6.578947368421052</v>
      </c>
      <c r="O23" s="43">
        <v>4</v>
      </c>
      <c r="P23" s="40">
        <f t="shared" si="5"/>
        <v>5.263157894736842</v>
      </c>
      <c r="Q23" s="39">
        <v>3</v>
      </c>
      <c r="R23" s="38">
        <f t="shared" si="6"/>
        <v>3.9473684210526314</v>
      </c>
      <c r="S23" s="37">
        <v>0</v>
      </c>
      <c r="T23" s="38">
        <f t="shared" si="7"/>
        <v>0</v>
      </c>
      <c r="U23" s="53">
        <v>0</v>
      </c>
      <c r="V23" s="38">
        <f t="shared" si="8"/>
        <v>0</v>
      </c>
      <c r="X23" s="47">
        <f t="shared" si="9"/>
        <v>76</v>
      </c>
      <c r="Z23" s="16"/>
      <c r="AB23" s="16"/>
      <c r="AD23" s="16"/>
      <c r="AF23" s="16"/>
    </row>
    <row r="24" spans="2:32" ht="15.75">
      <c r="B24" s="119">
        <v>17</v>
      </c>
      <c r="C24" s="121" t="s">
        <v>17</v>
      </c>
      <c r="D24" s="58">
        <f t="shared" si="10"/>
        <v>84</v>
      </c>
      <c r="E24" s="39">
        <v>41</v>
      </c>
      <c r="F24" s="40">
        <f t="shared" si="0"/>
        <v>48.80952380952381</v>
      </c>
      <c r="G24" s="3">
        <v>5</v>
      </c>
      <c r="H24" s="41">
        <f t="shared" si="1"/>
        <v>11.627906976744185</v>
      </c>
      <c r="I24" s="42">
        <v>31</v>
      </c>
      <c r="J24" s="38">
        <f t="shared" si="2"/>
        <v>72.09302325581395</v>
      </c>
      <c r="K24" s="53">
        <v>4</v>
      </c>
      <c r="L24" s="52">
        <f t="shared" si="3"/>
        <v>9.30232558139535</v>
      </c>
      <c r="M24" s="39">
        <v>2</v>
      </c>
      <c r="N24" s="51">
        <f t="shared" si="4"/>
        <v>4.651162790697675</v>
      </c>
      <c r="O24" s="43">
        <v>0</v>
      </c>
      <c r="P24" s="40">
        <f t="shared" si="5"/>
        <v>0</v>
      </c>
      <c r="Q24" s="39">
        <v>1</v>
      </c>
      <c r="R24" s="38">
        <f t="shared" si="6"/>
        <v>2.3255813953488373</v>
      </c>
      <c r="S24" s="37">
        <v>0</v>
      </c>
      <c r="T24" s="38">
        <f t="shared" si="7"/>
        <v>0</v>
      </c>
      <c r="U24" s="53">
        <v>0</v>
      </c>
      <c r="V24" s="38">
        <f t="shared" si="8"/>
        <v>0</v>
      </c>
      <c r="X24" s="47">
        <f t="shared" si="9"/>
        <v>43</v>
      </c>
      <c r="Z24" s="16"/>
      <c r="AB24" s="16"/>
      <c r="AD24" s="16"/>
      <c r="AF24" s="16"/>
    </row>
    <row r="25" spans="2:32" ht="15.75">
      <c r="B25" s="119">
        <v>18</v>
      </c>
      <c r="C25" s="121" t="s">
        <v>18</v>
      </c>
      <c r="D25" s="58">
        <f t="shared" si="10"/>
        <v>69</v>
      </c>
      <c r="E25" s="39">
        <v>23</v>
      </c>
      <c r="F25" s="40">
        <f t="shared" si="0"/>
        <v>33.33333333333333</v>
      </c>
      <c r="G25" s="3">
        <v>8</v>
      </c>
      <c r="H25" s="41">
        <f t="shared" si="1"/>
        <v>17.391304347826086</v>
      </c>
      <c r="I25" s="42">
        <v>24</v>
      </c>
      <c r="J25" s="38">
        <f t="shared" si="2"/>
        <v>52.17391304347826</v>
      </c>
      <c r="K25" s="53">
        <v>7</v>
      </c>
      <c r="L25" s="52">
        <f t="shared" si="3"/>
        <v>15.217391304347828</v>
      </c>
      <c r="M25" s="39">
        <v>3</v>
      </c>
      <c r="N25" s="51">
        <f t="shared" si="4"/>
        <v>6.521739130434782</v>
      </c>
      <c r="O25" s="43">
        <v>0</v>
      </c>
      <c r="P25" s="40">
        <f t="shared" si="5"/>
        <v>0</v>
      </c>
      <c r="Q25" s="39">
        <v>4</v>
      </c>
      <c r="R25" s="38">
        <f t="shared" si="6"/>
        <v>8.695652173913043</v>
      </c>
      <c r="S25" s="37">
        <v>0</v>
      </c>
      <c r="T25" s="38">
        <f t="shared" si="7"/>
        <v>0</v>
      </c>
      <c r="U25" s="53">
        <v>0</v>
      </c>
      <c r="V25" s="38">
        <f t="shared" si="8"/>
        <v>0</v>
      </c>
      <c r="X25" s="47">
        <f t="shared" si="9"/>
        <v>46</v>
      </c>
      <c r="Z25" s="16"/>
      <c r="AB25" s="16"/>
      <c r="AD25" s="16"/>
      <c r="AF25" s="16"/>
    </row>
    <row r="26" spans="2:32" ht="15.75">
      <c r="B26" s="119">
        <v>19</v>
      </c>
      <c r="C26" s="121" t="s">
        <v>19</v>
      </c>
      <c r="D26" s="58">
        <f t="shared" si="10"/>
        <v>145</v>
      </c>
      <c r="E26" s="39">
        <v>66</v>
      </c>
      <c r="F26" s="40">
        <f t="shared" si="0"/>
        <v>45.51724137931035</v>
      </c>
      <c r="G26" s="3">
        <v>16</v>
      </c>
      <c r="H26" s="41">
        <f t="shared" si="1"/>
        <v>20.253164556962027</v>
      </c>
      <c r="I26" s="42">
        <v>42</v>
      </c>
      <c r="J26" s="38">
        <f t="shared" si="2"/>
        <v>53.16455696202531</v>
      </c>
      <c r="K26" s="53">
        <v>8</v>
      </c>
      <c r="L26" s="52">
        <f t="shared" si="3"/>
        <v>10.126582278481013</v>
      </c>
      <c r="M26" s="39">
        <v>3</v>
      </c>
      <c r="N26" s="51">
        <f t="shared" si="4"/>
        <v>3.79746835443038</v>
      </c>
      <c r="O26" s="43">
        <v>3</v>
      </c>
      <c r="P26" s="40">
        <f t="shared" si="5"/>
        <v>3.79746835443038</v>
      </c>
      <c r="Q26" s="39">
        <v>7</v>
      </c>
      <c r="R26" s="38">
        <f t="shared" si="6"/>
        <v>8.860759493670885</v>
      </c>
      <c r="S26" s="37">
        <v>0</v>
      </c>
      <c r="T26" s="38">
        <f t="shared" si="7"/>
        <v>0</v>
      </c>
      <c r="U26" s="53">
        <v>0</v>
      </c>
      <c r="V26" s="38">
        <f t="shared" si="8"/>
        <v>0</v>
      </c>
      <c r="X26" s="47">
        <f t="shared" si="9"/>
        <v>79</v>
      </c>
      <c r="Z26" s="16"/>
      <c r="AB26" s="16"/>
      <c r="AD26" s="16"/>
      <c r="AF26" s="16"/>
    </row>
    <row r="27" spans="2:32" ht="15.75">
      <c r="B27" s="119">
        <v>20</v>
      </c>
      <c r="C27" s="121" t="s">
        <v>20</v>
      </c>
      <c r="D27" s="58">
        <f t="shared" si="10"/>
        <v>110</v>
      </c>
      <c r="E27" s="39">
        <v>62</v>
      </c>
      <c r="F27" s="40">
        <f t="shared" si="0"/>
        <v>56.36363636363636</v>
      </c>
      <c r="G27" s="3">
        <v>18</v>
      </c>
      <c r="H27" s="41">
        <f t="shared" si="1"/>
        <v>37.5</v>
      </c>
      <c r="I27" s="42">
        <v>17</v>
      </c>
      <c r="J27" s="38">
        <f t="shared" si="2"/>
        <v>35.41666666666667</v>
      </c>
      <c r="K27" s="53">
        <v>11</v>
      </c>
      <c r="L27" s="52">
        <f t="shared" si="3"/>
        <v>22.916666666666664</v>
      </c>
      <c r="M27" s="39">
        <v>1</v>
      </c>
      <c r="N27" s="51">
        <f t="shared" si="4"/>
        <v>2.083333333333333</v>
      </c>
      <c r="O27" s="43">
        <v>1</v>
      </c>
      <c r="P27" s="40">
        <f t="shared" si="5"/>
        <v>2.083333333333333</v>
      </c>
      <c r="Q27" s="39">
        <v>0</v>
      </c>
      <c r="R27" s="38">
        <f t="shared" si="6"/>
        <v>0</v>
      </c>
      <c r="S27" s="37">
        <v>0</v>
      </c>
      <c r="T27" s="38">
        <f t="shared" si="7"/>
        <v>0</v>
      </c>
      <c r="U27" s="53">
        <v>0</v>
      </c>
      <c r="V27" s="38">
        <f t="shared" si="8"/>
        <v>0</v>
      </c>
      <c r="X27" s="47">
        <f t="shared" si="9"/>
        <v>48</v>
      </c>
      <c r="Z27" s="16"/>
      <c r="AB27" s="16"/>
      <c r="AD27" s="16"/>
      <c r="AF27" s="16"/>
    </row>
    <row r="28" spans="2:32" ht="15.75">
      <c r="B28" s="119">
        <v>21</v>
      </c>
      <c r="C28" s="121" t="s">
        <v>21</v>
      </c>
      <c r="D28" s="58">
        <f t="shared" si="10"/>
        <v>103</v>
      </c>
      <c r="E28" s="39">
        <v>30</v>
      </c>
      <c r="F28" s="40">
        <f t="shared" si="0"/>
        <v>29.126213592233007</v>
      </c>
      <c r="G28" s="3">
        <v>24</v>
      </c>
      <c r="H28" s="41">
        <f t="shared" si="1"/>
        <v>32.87671232876712</v>
      </c>
      <c r="I28" s="42">
        <v>22</v>
      </c>
      <c r="J28" s="38">
        <f t="shared" si="2"/>
        <v>30.136986301369863</v>
      </c>
      <c r="K28" s="53">
        <v>12</v>
      </c>
      <c r="L28" s="52">
        <f t="shared" si="3"/>
        <v>16.43835616438356</v>
      </c>
      <c r="M28" s="39">
        <v>6</v>
      </c>
      <c r="N28" s="51">
        <f t="shared" si="4"/>
        <v>8.21917808219178</v>
      </c>
      <c r="O28" s="43">
        <v>6</v>
      </c>
      <c r="P28" s="40">
        <f t="shared" si="5"/>
        <v>8.21917808219178</v>
      </c>
      <c r="Q28" s="39">
        <v>3</v>
      </c>
      <c r="R28" s="38">
        <f t="shared" si="6"/>
        <v>4.10958904109589</v>
      </c>
      <c r="S28" s="37">
        <v>0</v>
      </c>
      <c r="T28" s="38">
        <f t="shared" si="7"/>
        <v>0</v>
      </c>
      <c r="U28" s="53">
        <v>0</v>
      </c>
      <c r="V28" s="38">
        <v>0</v>
      </c>
      <c r="X28" s="47">
        <f t="shared" si="9"/>
        <v>73</v>
      </c>
      <c r="Z28" s="16"/>
      <c r="AB28" s="16"/>
      <c r="AD28" s="16"/>
      <c r="AF28" s="16"/>
    </row>
    <row r="29" spans="2:32" ht="15.75">
      <c r="B29" s="119">
        <v>22</v>
      </c>
      <c r="C29" s="121" t="s">
        <v>22</v>
      </c>
      <c r="D29" s="58">
        <f t="shared" si="10"/>
        <v>77</v>
      </c>
      <c r="E29" s="39">
        <v>41</v>
      </c>
      <c r="F29" s="40">
        <f t="shared" si="0"/>
        <v>53.246753246753244</v>
      </c>
      <c r="G29" s="3">
        <v>5</v>
      </c>
      <c r="H29" s="41">
        <f>G29/X29*100</f>
        <v>13.88888888888889</v>
      </c>
      <c r="I29" s="42">
        <v>18</v>
      </c>
      <c r="J29" s="38">
        <f t="shared" si="2"/>
        <v>50</v>
      </c>
      <c r="K29" s="53">
        <v>7</v>
      </c>
      <c r="L29" s="52">
        <f t="shared" si="3"/>
        <v>19.444444444444446</v>
      </c>
      <c r="M29" s="39">
        <v>3</v>
      </c>
      <c r="N29" s="51">
        <f t="shared" si="4"/>
        <v>8.333333333333332</v>
      </c>
      <c r="O29" s="43">
        <v>0</v>
      </c>
      <c r="P29" s="40">
        <f t="shared" si="5"/>
        <v>0</v>
      </c>
      <c r="Q29" s="39">
        <v>3</v>
      </c>
      <c r="R29" s="38">
        <f t="shared" si="6"/>
        <v>8.333333333333332</v>
      </c>
      <c r="S29" s="37">
        <v>0</v>
      </c>
      <c r="T29" s="38">
        <f t="shared" si="7"/>
        <v>0</v>
      </c>
      <c r="U29" s="53">
        <v>0</v>
      </c>
      <c r="V29" s="38">
        <f t="shared" si="8"/>
        <v>0</v>
      </c>
      <c r="X29" s="47">
        <f t="shared" si="9"/>
        <v>36</v>
      </c>
      <c r="Z29" s="16"/>
      <c r="AB29" s="16"/>
      <c r="AD29" s="16"/>
      <c r="AF29" s="16"/>
    </row>
    <row r="30" spans="2:32" ht="15.75">
      <c r="B30" s="119">
        <v>23</v>
      </c>
      <c r="C30" s="121" t="s">
        <v>23</v>
      </c>
      <c r="D30" s="58">
        <f t="shared" si="10"/>
        <v>43</v>
      </c>
      <c r="E30" s="39">
        <v>14</v>
      </c>
      <c r="F30" s="40">
        <f t="shared" si="0"/>
        <v>32.55813953488372</v>
      </c>
      <c r="G30" s="3">
        <v>8</v>
      </c>
      <c r="H30" s="41">
        <f t="shared" si="1"/>
        <v>27.586206896551722</v>
      </c>
      <c r="I30" s="42">
        <v>12</v>
      </c>
      <c r="J30" s="38">
        <f t="shared" si="2"/>
        <v>41.37931034482759</v>
      </c>
      <c r="K30" s="53">
        <v>4</v>
      </c>
      <c r="L30" s="52">
        <f t="shared" si="3"/>
        <v>13.793103448275861</v>
      </c>
      <c r="M30" s="39">
        <v>2</v>
      </c>
      <c r="N30" s="51">
        <f t="shared" si="4"/>
        <v>6.896551724137931</v>
      </c>
      <c r="O30" s="43">
        <v>1</v>
      </c>
      <c r="P30" s="40">
        <f t="shared" si="5"/>
        <v>3.4482758620689653</v>
      </c>
      <c r="Q30" s="39">
        <v>2</v>
      </c>
      <c r="R30" s="38">
        <f t="shared" si="6"/>
        <v>6.896551724137931</v>
      </c>
      <c r="S30" s="37">
        <v>0</v>
      </c>
      <c r="T30" s="38">
        <f t="shared" si="7"/>
        <v>0</v>
      </c>
      <c r="U30" s="53">
        <v>0</v>
      </c>
      <c r="V30" s="38">
        <f t="shared" si="8"/>
        <v>0</v>
      </c>
      <c r="X30" s="47">
        <f t="shared" si="9"/>
        <v>29</v>
      </c>
      <c r="Z30" s="16"/>
      <c r="AB30" s="16"/>
      <c r="AD30" s="16"/>
      <c r="AF30" s="16"/>
    </row>
    <row r="31" spans="2:32" ht="15.75">
      <c r="B31" s="119">
        <v>24</v>
      </c>
      <c r="C31" s="121" t="s">
        <v>24</v>
      </c>
      <c r="D31" s="58">
        <f t="shared" si="10"/>
        <v>87</v>
      </c>
      <c r="E31" s="39">
        <v>45</v>
      </c>
      <c r="F31" s="40">
        <f t="shared" si="0"/>
        <v>51.724137931034484</v>
      </c>
      <c r="G31" s="3">
        <v>6</v>
      </c>
      <c r="H31" s="41">
        <f t="shared" si="1"/>
        <v>14.285714285714285</v>
      </c>
      <c r="I31" s="42">
        <v>21</v>
      </c>
      <c r="J31" s="38">
        <f t="shared" si="2"/>
        <v>50</v>
      </c>
      <c r="K31" s="53">
        <v>5</v>
      </c>
      <c r="L31" s="52">
        <f t="shared" si="3"/>
        <v>11.904761904761903</v>
      </c>
      <c r="M31" s="39">
        <v>4</v>
      </c>
      <c r="N31" s="51">
        <f t="shared" si="4"/>
        <v>9.523809523809524</v>
      </c>
      <c r="O31" s="43">
        <v>2</v>
      </c>
      <c r="P31" s="40">
        <f t="shared" si="5"/>
        <v>4.761904761904762</v>
      </c>
      <c r="Q31" s="39">
        <v>4</v>
      </c>
      <c r="R31" s="38">
        <f t="shared" si="6"/>
        <v>9.523809523809524</v>
      </c>
      <c r="S31" s="37">
        <v>0</v>
      </c>
      <c r="T31" s="38">
        <f t="shared" si="7"/>
        <v>0</v>
      </c>
      <c r="U31" s="53">
        <v>0</v>
      </c>
      <c r="V31" s="38">
        <f t="shared" si="8"/>
        <v>0</v>
      </c>
      <c r="X31" s="47">
        <f t="shared" si="9"/>
        <v>42</v>
      </c>
      <c r="Z31" s="16"/>
      <c r="AB31" s="16"/>
      <c r="AD31" s="16"/>
      <c r="AF31" s="16"/>
    </row>
    <row r="32" spans="2:32" ht="15.75">
      <c r="B32" s="119">
        <v>25</v>
      </c>
      <c r="C32" s="121" t="s">
        <v>25</v>
      </c>
      <c r="D32" s="58">
        <f t="shared" si="10"/>
        <v>105</v>
      </c>
      <c r="E32" s="39">
        <v>38</v>
      </c>
      <c r="F32" s="40">
        <f t="shared" si="0"/>
        <v>36.19047619047619</v>
      </c>
      <c r="G32" s="3">
        <v>14</v>
      </c>
      <c r="H32" s="41">
        <f t="shared" si="1"/>
        <v>20.8955223880597</v>
      </c>
      <c r="I32" s="42">
        <v>37</v>
      </c>
      <c r="J32" s="38">
        <f t="shared" si="2"/>
        <v>55.223880597014926</v>
      </c>
      <c r="K32" s="53">
        <v>10</v>
      </c>
      <c r="L32" s="52">
        <f t="shared" si="3"/>
        <v>14.925373134328357</v>
      </c>
      <c r="M32" s="39">
        <v>2</v>
      </c>
      <c r="N32" s="51">
        <f t="shared" si="4"/>
        <v>2.9850746268656714</v>
      </c>
      <c r="O32" s="43">
        <v>0</v>
      </c>
      <c r="P32" s="40">
        <f t="shared" si="5"/>
        <v>0</v>
      </c>
      <c r="Q32" s="39">
        <v>4</v>
      </c>
      <c r="R32" s="38">
        <f t="shared" si="6"/>
        <v>5.970149253731343</v>
      </c>
      <c r="S32" s="37">
        <v>0</v>
      </c>
      <c r="T32" s="38">
        <f t="shared" si="7"/>
        <v>0</v>
      </c>
      <c r="U32" s="53">
        <v>0</v>
      </c>
      <c r="V32" s="38">
        <f t="shared" si="8"/>
        <v>0</v>
      </c>
      <c r="X32" s="47">
        <f t="shared" si="9"/>
        <v>67</v>
      </c>
      <c r="Z32" s="16"/>
      <c r="AB32" s="16"/>
      <c r="AD32" s="16"/>
      <c r="AF32" s="16"/>
    </row>
    <row r="33" spans="2:32" ht="15.75">
      <c r="B33" s="119">
        <v>26</v>
      </c>
      <c r="C33" s="122" t="s">
        <v>44</v>
      </c>
      <c r="D33" s="58">
        <f t="shared" si="10"/>
        <v>231</v>
      </c>
      <c r="E33" s="39">
        <v>114</v>
      </c>
      <c r="F33" s="40">
        <f t="shared" si="0"/>
        <v>49.35064935064935</v>
      </c>
      <c r="G33" s="3">
        <v>22</v>
      </c>
      <c r="H33" s="41">
        <f t="shared" si="1"/>
        <v>18.803418803418804</v>
      </c>
      <c r="I33" s="42">
        <v>71</v>
      </c>
      <c r="J33" s="38">
        <f t="shared" si="2"/>
        <v>60.68376068376068</v>
      </c>
      <c r="K33" s="53">
        <v>8</v>
      </c>
      <c r="L33" s="52">
        <f t="shared" si="3"/>
        <v>6.837606837606838</v>
      </c>
      <c r="M33" s="39">
        <v>4</v>
      </c>
      <c r="N33" s="51">
        <f t="shared" si="4"/>
        <v>3.418803418803419</v>
      </c>
      <c r="O33" s="43">
        <v>1</v>
      </c>
      <c r="P33" s="40">
        <f t="shared" si="5"/>
        <v>0.8547008547008548</v>
      </c>
      <c r="Q33" s="39">
        <v>11</v>
      </c>
      <c r="R33" s="38">
        <f t="shared" si="6"/>
        <v>9.401709401709402</v>
      </c>
      <c r="S33" s="37">
        <v>0</v>
      </c>
      <c r="T33" s="38">
        <f t="shared" si="7"/>
        <v>0</v>
      </c>
      <c r="U33" s="53">
        <v>0</v>
      </c>
      <c r="V33" s="38">
        <f t="shared" si="8"/>
        <v>0</v>
      </c>
      <c r="X33" s="47">
        <f t="shared" si="9"/>
        <v>117</v>
      </c>
      <c r="Z33" s="16"/>
      <c r="AB33" s="16"/>
      <c r="AD33" s="16"/>
      <c r="AF33" s="16"/>
    </row>
    <row r="34" spans="2:32" ht="15.75">
      <c r="B34" s="119">
        <v>27</v>
      </c>
      <c r="C34" s="122" t="s">
        <v>48</v>
      </c>
      <c r="D34" s="58">
        <f t="shared" si="10"/>
        <v>1</v>
      </c>
      <c r="E34" s="39">
        <v>0</v>
      </c>
      <c r="F34" s="40">
        <f>E34/D34*100</f>
        <v>0</v>
      </c>
      <c r="G34" s="3">
        <v>0</v>
      </c>
      <c r="H34" s="41">
        <f>G34/X34*100</f>
        <v>0</v>
      </c>
      <c r="I34" s="42">
        <v>1</v>
      </c>
      <c r="J34" s="38">
        <f>I34/X34*100</f>
        <v>100</v>
      </c>
      <c r="K34" s="53">
        <v>0</v>
      </c>
      <c r="L34" s="52">
        <f>K34/X34*100</f>
        <v>0</v>
      </c>
      <c r="M34" s="39">
        <v>0</v>
      </c>
      <c r="N34" s="51">
        <f>M34/X34*100</f>
        <v>0</v>
      </c>
      <c r="O34" s="43">
        <v>0</v>
      </c>
      <c r="P34" s="40">
        <f>O34/X34*100</f>
        <v>0</v>
      </c>
      <c r="Q34" s="39">
        <v>0</v>
      </c>
      <c r="R34" s="38">
        <f>Q34/X34*100</f>
        <v>0</v>
      </c>
      <c r="S34" s="37">
        <v>0</v>
      </c>
      <c r="T34" s="38">
        <f>S34/X34*100</f>
        <v>0</v>
      </c>
      <c r="U34" s="53">
        <v>0</v>
      </c>
      <c r="V34" s="38">
        <f>U34/X34*100</f>
        <v>0</v>
      </c>
      <c r="X34" s="47">
        <f>D34-E34</f>
        <v>1</v>
      </c>
      <c r="Z34" s="16"/>
      <c r="AB34" s="16"/>
      <c r="AD34" s="16"/>
      <c r="AF34" s="16"/>
    </row>
    <row r="35" spans="2:32" ht="15.75">
      <c r="B35" s="119">
        <v>28</v>
      </c>
      <c r="C35" s="122" t="s">
        <v>49</v>
      </c>
      <c r="D35" s="58">
        <f t="shared" si="10"/>
        <v>0</v>
      </c>
      <c r="E35" s="39">
        <v>0</v>
      </c>
      <c r="F35" s="40" t="e">
        <f>E35/D35*100</f>
        <v>#DIV/0!</v>
      </c>
      <c r="G35" s="3">
        <v>0</v>
      </c>
      <c r="H35" s="41" t="e">
        <f>G35/X35*100</f>
        <v>#DIV/0!</v>
      </c>
      <c r="I35" s="42">
        <v>0</v>
      </c>
      <c r="J35" s="38" t="e">
        <f>I35/X35*100</f>
        <v>#DIV/0!</v>
      </c>
      <c r="K35" s="53">
        <v>0</v>
      </c>
      <c r="L35" s="52" t="e">
        <f>K35/X35*100</f>
        <v>#DIV/0!</v>
      </c>
      <c r="M35" s="39">
        <v>0</v>
      </c>
      <c r="N35" s="51" t="e">
        <f>M35/X35*100</f>
        <v>#DIV/0!</v>
      </c>
      <c r="O35" s="43">
        <v>0</v>
      </c>
      <c r="P35" s="40" t="e">
        <f>O35/X35*100</f>
        <v>#DIV/0!</v>
      </c>
      <c r="Q35" s="39">
        <v>0</v>
      </c>
      <c r="R35" s="38" t="e">
        <f>Q35/X35*100</f>
        <v>#DIV/0!</v>
      </c>
      <c r="S35" s="37">
        <v>0</v>
      </c>
      <c r="T35" s="38" t="e">
        <f>S35/X35*100</f>
        <v>#DIV/0!</v>
      </c>
      <c r="U35" s="53">
        <v>0</v>
      </c>
      <c r="V35" s="38" t="e">
        <f>U35/X35*100</f>
        <v>#DIV/0!</v>
      </c>
      <c r="X35" s="47">
        <f>D35-E35</f>
        <v>0</v>
      </c>
      <c r="Z35" s="16"/>
      <c r="AB35" s="16"/>
      <c r="AD35" s="16"/>
      <c r="AF35" s="16"/>
    </row>
    <row r="36" spans="2:32" ht="16.5" thickBot="1">
      <c r="B36" s="119">
        <v>29</v>
      </c>
      <c r="C36" s="123" t="s">
        <v>50</v>
      </c>
      <c r="D36" s="58">
        <f t="shared" si="10"/>
        <v>2</v>
      </c>
      <c r="E36" s="39">
        <v>2</v>
      </c>
      <c r="F36" s="40">
        <f>E36/D36*100</f>
        <v>100</v>
      </c>
      <c r="G36" s="3">
        <v>0</v>
      </c>
      <c r="H36" s="41" t="e">
        <f>G36/X36*100</f>
        <v>#DIV/0!</v>
      </c>
      <c r="I36" s="42">
        <v>0</v>
      </c>
      <c r="J36" s="38" t="e">
        <f>I36/X36*100</f>
        <v>#DIV/0!</v>
      </c>
      <c r="K36" s="53">
        <v>0</v>
      </c>
      <c r="L36" s="52" t="e">
        <f>K36/X36*100</f>
        <v>#DIV/0!</v>
      </c>
      <c r="M36" s="39">
        <v>0</v>
      </c>
      <c r="N36" s="51" t="e">
        <f>M36/X36*100</f>
        <v>#DIV/0!</v>
      </c>
      <c r="O36" s="43">
        <v>0</v>
      </c>
      <c r="P36" s="40" t="e">
        <f>O36/X36*100</f>
        <v>#DIV/0!</v>
      </c>
      <c r="Q36" s="39">
        <v>0</v>
      </c>
      <c r="R36" s="38" t="e">
        <f>Q36/X36*100</f>
        <v>#DIV/0!</v>
      </c>
      <c r="S36" s="37">
        <v>0</v>
      </c>
      <c r="T36" s="38" t="e">
        <f>S36/X36*100</f>
        <v>#DIV/0!</v>
      </c>
      <c r="U36" s="53">
        <v>0</v>
      </c>
      <c r="V36" s="38" t="e">
        <f>U36/X36*100</f>
        <v>#DIV/0!</v>
      </c>
      <c r="X36" s="47">
        <f>D36-E36</f>
        <v>0</v>
      </c>
      <c r="Z36" s="16"/>
      <c r="AB36" s="16"/>
      <c r="AD36" s="16"/>
      <c r="AF36" s="16"/>
    </row>
    <row r="37" spans="2:26" ht="16.5" thickBot="1">
      <c r="B37" s="192" t="s">
        <v>45</v>
      </c>
      <c r="C37" s="193"/>
      <c r="D37" s="60">
        <f>SUM(D8:D32)</f>
        <v>3160</v>
      </c>
      <c r="E37" s="75">
        <f aca="true" t="shared" si="11" ref="E37:U37">SUM(E8:E32)</f>
        <v>1385</v>
      </c>
      <c r="F37" s="74">
        <f t="shared" si="0"/>
        <v>43.82911392405063</v>
      </c>
      <c r="G37" s="75">
        <f t="shared" si="11"/>
        <v>409</v>
      </c>
      <c r="H37" s="28">
        <f t="shared" si="1"/>
        <v>23.04225352112676</v>
      </c>
      <c r="I37" s="76">
        <f t="shared" si="11"/>
        <v>837</v>
      </c>
      <c r="J37" s="45">
        <f t="shared" si="2"/>
        <v>47.154929577464785</v>
      </c>
      <c r="K37" s="75">
        <f t="shared" si="11"/>
        <v>245</v>
      </c>
      <c r="L37" s="77">
        <f t="shared" si="3"/>
        <v>13.802816901408452</v>
      </c>
      <c r="M37" s="75">
        <f t="shared" si="11"/>
        <v>123</v>
      </c>
      <c r="N37" s="54">
        <f t="shared" si="4"/>
        <v>6.929577464788732</v>
      </c>
      <c r="O37" s="76">
        <f t="shared" si="11"/>
        <v>37</v>
      </c>
      <c r="P37" s="74">
        <f t="shared" si="5"/>
        <v>2.084507042253521</v>
      </c>
      <c r="Q37" s="75">
        <f t="shared" si="11"/>
        <v>123</v>
      </c>
      <c r="R37" s="45">
        <f t="shared" si="6"/>
        <v>6.929577464788732</v>
      </c>
      <c r="S37" s="75">
        <f t="shared" si="11"/>
        <v>0</v>
      </c>
      <c r="T37" s="45">
        <f t="shared" si="7"/>
        <v>0</v>
      </c>
      <c r="U37" s="75">
        <f t="shared" si="11"/>
        <v>1</v>
      </c>
      <c r="V37" s="45">
        <f t="shared" si="8"/>
        <v>0.056338028169014086</v>
      </c>
      <c r="X37" s="36">
        <f>SUM(X8:X32)</f>
        <v>1775</v>
      </c>
      <c r="Z37" s="16"/>
    </row>
    <row r="38" spans="2:26" ht="16.5" thickBot="1">
      <c r="B38" s="211" t="s">
        <v>46</v>
      </c>
      <c r="C38" s="248"/>
      <c r="D38" s="60">
        <f>SUM(D8:D36)</f>
        <v>3394</v>
      </c>
      <c r="E38" s="75">
        <f aca="true" t="shared" si="12" ref="E38:U38">SUM(E8:E36)</f>
        <v>1501</v>
      </c>
      <c r="F38" s="74">
        <f t="shared" si="0"/>
        <v>44.22510312315852</v>
      </c>
      <c r="G38" s="75">
        <f t="shared" si="12"/>
        <v>431</v>
      </c>
      <c r="H38" s="28">
        <f t="shared" si="1"/>
        <v>22.768092974115163</v>
      </c>
      <c r="I38" s="76">
        <f t="shared" si="12"/>
        <v>909</v>
      </c>
      <c r="J38" s="45">
        <f t="shared" si="2"/>
        <v>48.01901743264659</v>
      </c>
      <c r="K38" s="75">
        <f>SUM(K8:K36)</f>
        <v>253</v>
      </c>
      <c r="L38" s="77">
        <f t="shared" si="3"/>
        <v>13.365029054410988</v>
      </c>
      <c r="M38" s="75">
        <f t="shared" si="12"/>
        <v>127</v>
      </c>
      <c r="N38" s="54">
        <f t="shared" si="4"/>
        <v>6.708927628103539</v>
      </c>
      <c r="O38" s="76">
        <f t="shared" si="12"/>
        <v>38</v>
      </c>
      <c r="P38" s="74">
        <f t="shared" si="5"/>
        <v>2.0073956682514527</v>
      </c>
      <c r="Q38" s="75">
        <f t="shared" si="12"/>
        <v>134</v>
      </c>
      <c r="R38" s="45">
        <f t="shared" si="6"/>
        <v>7.078711040676175</v>
      </c>
      <c r="S38" s="75">
        <f t="shared" si="12"/>
        <v>0</v>
      </c>
      <c r="T38" s="45">
        <f t="shared" si="7"/>
        <v>0</v>
      </c>
      <c r="U38" s="75">
        <f t="shared" si="12"/>
        <v>1</v>
      </c>
      <c r="V38" s="45">
        <f t="shared" si="8"/>
        <v>0.05282620179609086</v>
      </c>
      <c r="X38" s="36">
        <f>SUM(X8:X36)</f>
        <v>1893</v>
      </c>
      <c r="Z38" s="16"/>
    </row>
    <row r="39" spans="2:22" ht="12.75">
      <c r="B39" s="198" t="s">
        <v>35</v>
      </c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2:22" ht="12.75">
      <c r="B40" s="202" t="s">
        <v>36</v>
      </c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14"/>
      <c r="V40" s="14"/>
    </row>
  </sheetData>
  <sheetProtection/>
  <mergeCells count="23">
    <mergeCell ref="B40:T40"/>
    <mergeCell ref="B37:C37"/>
    <mergeCell ref="C3:C7"/>
    <mergeCell ref="U1:V1"/>
    <mergeCell ref="S3:T6"/>
    <mergeCell ref="B2:W2"/>
    <mergeCell ref="B3:B7"/>
    <mergeCell ref="D3:F3"/>
    <mergeCell ref="G3:J3"/>
    <mergeCell ref="K3:L6"/>
    <mergeCell ref="Q1:R1"/>
    <mergeCell ref="B39:V39"/>
    <mergeCell ref="B38:C38"/>
    <mergeCell ref="U3:V6"/>
    <mergeCell ref="M3:P3"/>
    <mergeCell ref="Q3:R6"/>
    <mergeCell ref="X3:X7"/>
    <mergeCell ref="D4:D7"/>
    <mergeCell ref="I4:J6"/>
    <mergeCell ref="M4:N6"/>
    <mergeCell ref="O4:P6"/>
    <mergeCell ref="E4:F6"/>
    <mergeCell ref="G4:H6"/>
  </mergeCells>
  <printOptions/>
  <pageMargins left="0.39" right="0.34" top="0.27" bottom="0.22" header="0.2" footer="0.16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G40"/>
  <sheetViews>
    <sheetView zoomScale="80" zoomScaleNormal="80" zoomScalePageLayoutView="0" workbookViewId="0" topLeftCell="B1">
      <selection activeCell="Z21" sqref="Z21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24.140625" style="0" customWidth="1"/>
    <col min="4" max="4" width="10.7109375" style="0" customWidth="1"/>
    <col min="5" max="21" width="6.8515625" style="0" customWidth="1"/>
    <col min="22" max="22" width="8.7109375" style="0" customWidth="1"/>
  </cols>
  <sheetData>
    <row r="1" spans="20:22" ht="15.75">
      <c r="T1" s="187"/>
      <c r="U1" s="187"/>
      <c r="V1" s="187"/>
    </row>
    <row r="2" spans="2:22" ht="21" customHeight="1" thickBot="1">
      <c r="B2" s="253" t="s">
        <v>64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</row>
    <row r="3" spans="2:24" ht="28.5" customHeight="1" thickBot="1">
      <c r="B3" s="194" t="s">
        <v>0</v>
      </c>
      <c r="C3" s="196" t="s">
        <v>26</v>
      </c>
      <c r="D3" s="258" t="s">
        <v>40</v>
      </c>
      <c r="E3" s="258"/>
      <c r="F3" s="258"/>
      <c r="G3" s="259" t="s">
        <v>28</v>
      </c>
      <c r="H3" s="259"/>
      <c r="I3" s="259"/>
      <c r="J3" s="260"/>
      <c r="K3" s="175" t="s">
        <v>29</v>
      </c>
      <c r="L3" s="181"/>
      <c r="M3" s="207" t="s">
        <v>30</v>
      </c>
      <c r="N3" s="208"/>
      <c r="O3" s="208"/>
      <c r="P3" s="257"/>
      <c r="Q3" s="175" t="s">
        <v>51</v>
      </c>
      <c r="R3" s="181"/>
      <c r="S3" s="175" t="s">
        <v>52</v>
      </c>
      <c r="T3" s="181"/>
      <c r="U3" s="184" t="s">
        <v>31</v>
      </c>
      <c r="V3" s="181"/>
      <c r="X3" s="172" t="s">
        <v>43</v>
      </c>
    </row>
    <row r="4" spans="2:24" ht="12.75">
      <c r="B4" s="203"/>
      <c r="C4" s="205"/>
      <c r="D4" s="254" t="s">
        <v>39</v>
      </c>
      <c r="E4" s="175" t="s">
        <v>42</v>
      </c>
      <c r="F4" s="181"/>
      <c r="G4" s="175" t="s">
        <v>32</v>
      </c>
      <c r="H4" s="176"/>
      <c r="I4" s="176" t="s">
        <v>33</v>
      </c>
      <c r="J4" s="181"/>
      <c r="K4" s="177"/>
      <c r="L4" s="182"/>
      <c r="M4" s="175" t="s">
        <v>37</v>
      </c>
      <c r="N4" s="176"/>
      <c r="O4" s="176" t="s">
        <v>38</v>
      </c>
      <c r="P4" s="181"/>
      <c r="Q4" s="177"/>
      <c r="R4" s="182"/>
      <c r="S4" s="177"/>
      <c r="T4" s="182"/>
      <c r="U4" s="185"/>
      <c r="V4" s="182"/>
      <c r="X4" s="173"/>
    </row>
    <row r="5" spans="2:24" ht="12.75">
      <c r="B5" s="203"/>
      <c r="C5" s="205"/>
      <c r="D5" s="255"/>
      <c r="E5" s="177"/>
      <c r="F5" s="182"/>
      <c r="G5" s="177"/>
      <c r="H5" s="178"/>
      <c r="I5" s="178"/>
      <c r="J5" s="182"/>
      <c r="K5" s="177"/>
      <c r="L5" s="182"/>
      <c r="M5" s="177"/>
      <c r="N5" s="178"/>
      <c r="O5" s="178"/>
      <c r="P5" s="182"/>
      <c r="Q5" s="177"/>
      <c r="R5" s="182"/>
      <c r="S5" s="177"/>
      <c r="T5" s="182"/>
      <c r="U5" s="185"/>
      <c r="V5" s="182"/>
      <c r="X5" s="173"/>
    </row>
    <row r="6" spans="2:24" ht="12.75">
      <c r="B6" s="203"/>
      <c r="C6" s="205"/>
      <c r="D6" s="255"/>
      <c r="E6" s="177"/>
      <c r="F6" s="182"/>
      <c r="G6" s="177"/>
      <c r="H6" s="178"/>
      <c r="I6" s="178"/>
      <c r="J6" s="182"/>
      <c r="K6" s="177"/>
      <c r="L6" s="182"/>
      <c r="M6" s="177"/>
      <c r="N6" s="178"/>
      <c r="O6" s="178"/>
      <c r="P6" s="182"/>
      <c r="Q6" s="177"/>
      <c r="R6" s="182"/>
      <c r="S6" s="177"/>
      <c r="T6" s="182"/>
      <c r="U6" s="185"/>
      <c r="V6" s="182"/>
      <c r="X6" s="173"/>
    </row>
    <row r="7" spans="2:25" ht="13.5" thickBot="1">
      <c r="B7" s="204"/>
      <c r="C7" s="206"/>
      <c r="D7" s="256"/>
      <c r="E7" s="22" t="s">
        <v>34</v>
      </c>
      <c r="F7" s="21" t="s">
        <v>27</v>
      </c>
      <c r="G7" s="22" t="s">
        <v>34</v>
      </c>
      <c r="H7" s="20" t="s">
        <v>27</v>
      </c>
      <c r="I7" s="20" t="s">
        <v>34</v>
      </c>
      <c r="J7" s="21" t="s">
        <v>27</v>
      </c>
      <c r="K7" s="22" t="s">
        <v>34</v>
      </c>
      <c r="L7" s="21" t="s">
        <v>27</v>
      </c>
      <c r="M7" s="22" t="s">
        <v>34</v>
      </c>
      <c r="N7" s="20" t="s">
        <v>27</v>
      </c>
      <c r="O7" s="20" t="s">
        <v>34</v>
      </c>
      <c r="P7" s="21" t="s">
        <v>27</v>
      </c>
      <c r="Q7" s="22" t="s">
        <v>34</v>
      </c>
      <c r="R7" s="21" t="s">
        <v>27</v>
      </c>
      <c r="S7" s="22" t="s">
        <v>34</v>
      </c>
      <c r="T7" s="21" t="s">
        <v>27</v>
      </c>
      <c r="U7" s="19" t="s">
        <v>34</v>
      </c>
      <c r="V7" s="21" t="s">
        <v>27</v>
      </c>
      <c r="X7" s="174"/>
      <c r="Y7" s="16"/>
    </row>
    <row r="8" spans="2:33" ht="15.75">
      <c r="B8" s="2">
        <v>1</v>
      </c>
      <c r="C8" s="17" t="s">
        <v>1</v>
      </c>
      <c r="D8" s="57">
        <f>SUM(E8+G8+I8+K8+M8+O8+Q8+S8+U8)</f>
        <v>575</v>
      </c>
      <c r="E8" s="26">
        <f>SUM(ВДТБ!E8+РТБ!E8)</f>
        <v>129</v>
      </c>
      <c r="F8" s="27">
        <f aca="true" t="shared" si="0" ref="F8:F38">E8/D8*100</f>
        <v>22.434782608695652</v>
      </c>
      <c r="G8" s="26">
        <f>SUM(ВДТБ!G8+РТБ!G8)</f>
        <v>46</v>
      </c>
      <c r="H8" s="4">
        <f aca="true" t="shared" si="1" ref="H8:H38">G8/X8*100</f>
        <v>10.31390134529148</v>
      </c>
      <c r="I8" s="26">
        <f>SUM(ВДТБ!I8+РТБ!I8)</f>
        <v>334</v>
      </c>
      <c r="J8" s="9">
        <f aca="true" t="shared" si="2" ref="J8:J38">I8/X8*100</f>
        <v>74.88789237668162</v>
      </c>
      <c r="K8" s="26">
        <f>SUM(ВДТБ!K8+РТБ!K8)</f>
        <v>31</v>
      </c>
      <c r="L8" s="27">
        <f aca="true" t="shared" si="3" ref="L8:L38">K8/X8*100</f>
        <v>6.950672645739911</v>
      </c>
      <c r="M8" s="26">
        <f>SUM(ВДТБ!M8+РТБ!M8)</f>
        <v>8</v>
      </c>
      <c r="N8" s="7">
        <f aca="true" t="shared" si="4" ref="N8:N38">M8/X8*100</f>
        <v>1.7937219730941705</v>
      </c>
      <c r="O8" s="26">
        <f>SUM(ВДТБ!O8+РТБ!O8)</f>
        <v>4</v>
      </c>
      <c r="P8" s="27">
        <f aca="true" t="shared" si="5" ref="P8:P38">O8/X8*100</f>
        <v>0.8968609865470852</v>
      </c>
      <c r="Q8" s="26">
        <f>SUM(ВДТБ!Q8+РТБ!Q8)</f>
        <v>22</v>
      </c>
      <c r="R8" s="9">
        <f aca="true" t="shared" si="6" ref="R8:R38">Q8/X8*100</f>
        <v>4.932735426008969</v>
      </c>
      <c r="S8" s="26">
        <f>SUM(ВДТБ!S8+РТБ!S8)</f>
        <v>1</v>
      </c>
      <c r="T8" s="9">
        <f aca="true" t="shared" si="7" ref="T8:T38">S8/X8*100</f>
        <v>0.2242152466367713</v>
      </c>
      <c r="U8" s="26">
        <f>SUM(ВДТБ!U8+РТБ!U8)</f>
        <v>0</v>
      </c>
      <c r="V8" s="9">
        <f aca="true" t="shared" si="8" ref="V8:V38">U8/X8*100</f>
        <v>0</v>
      </c>
      <c r="X8" s="47">
        <f>D8-E8</f>
        <v>446</v>
      </c>
      <c r="Y8" s="16"/>
      <c r="AA8" s="16"/>
      <c r="AC8" s="16"/>
      <c r="AG8" s="16"/>
    </row>
    <row r="9" spans="2:33" ht="15.75">
      <c r="B9" s="3">
        <v>2</v>
      </c>
      <c r="C9" s="17" t="s">
        <v>2</v>
      </c>
      <c r="D9" s="59">
        <f aca="true" t="shared" si="9" ref="D9:D36">SUM(E9+G9+I9+K9+M9+O9+Q9+S9+U9)</f>
        <v>423</v>
      </c>
      <c r="E9" s="26">
        <f>SUM(ВДТБ!E9+РТБ!E9)</f>
        <v>113</v>
      </c>
      <c r="F9" s="27">
        <f t="shared" si="0"/>
        <v>26.713947990543733</v>
      </c>
      <c r="G9" s="26">
        <f>SUM(ВДТБ!G9+РТБ!G9)</f>
        <v>96</v>
      </c>
      <c r="H9" s="4">
        <f t="shared" si="1"/>
        <v>30.967741935483872</v>
      </c>
      <c r="I9" s="26">
        <f>SUM(ВДТБ!I9+РТБ!I9)</f>
        <v>137</v>
      </c>
      <c r="J9" s="9">
        <f t="shared" si="2"/>
        <v>44.193548387096776</v>
      </c>
      <c r="K9" s="26">
        <f>SUM(ВДТБ!K9+РТБ!K9)</f>
        <v>34</v>
      </c>
      <c r="L9" s="27">
        <f t="shared" si="3"/>
        <v>10.967741935483872</v>
      </c>
      <c r="M9" s="26">
        <f>SUM(ВДТБ!M9+РТБ!M9)</f>
        <v>29</v>
      </c>
      <c r="N9" s="6">
        <f t="shared" si="4"/>
        <v>9.35483870967742</v>
      </c>
      <c r="O9" s="26">
        <f>SUM(ВДТБ!O9+РТБ!O9)</f>
        <v>1</v>
      </c>
      <c r="P9" s="27">
        <f t="shared" si="5"/>
        <v>0.3225806451612903</v>
      </c>
      <c r="Q9" s="26">
        <f>SUM(ВДТБ!Q9+РТБ!Q9)</f>
        <v>13</v>
      </c>
      <c r="R9" s="9">
        <f t="shared" si="6"/>
        <v>4.193548387096775</v>
      </c>
      <c r="S9" s="26">
        <f>SUM(ВДТБ!S9+РТБ!S9)</f>
        <v>0</v>
      </c>
      <c r="T9" s="9">
        <f t="shared" si="7"/>
        <v>0</v>
      </c>
      <c r="U9" s="26">
        <f>SUM(ВДТБ!U9+РТБ!U9)</f>
        <v>0</v>
      </c>
      <c r="V9" s="9">
        <f t="shared" si="8"/>
        <v>0</v>
      </c>
      <c r="X9" s="47">
        <f aca="true" t="shared" si="10" ref="X9:X36">D9-E9</f>
        <v>310</v>
      </c>
      <c r="Y9" s="16"/>
      <c r="AA9" s="16"/>
      <c r="AC9" s="16"/>
      <c r="AG9" s="16"/>
    </row>
    <row r="10" spans="2:33" ht="15.75">
      <c r="B10" s="3">
        <v>3</v>
      </c>
      <c r="C10" s="17" t="s">
        <v>3</v>
      </c>
      <c r="D10" s="59">
        <f t="shared" si="9"/>
        <v>1566</v>
      </c>
      <c r="E10" s="26">
        <f>SUM(ВДТБ!E10+РТБ!E10)</f>
        <v>510</v>
      </c>
      <c r="F10" s="27">
        <f t="shared" si="0"/>
        <v>32.56704980842912</v>
      </c>
      <c r="G10" s="26">
        <f>SUM(ВДТБ!G10+РТБ!G10)</f>
        <v>170</v>
      </c>
      <c r="H10" s="4">
        <f t="shared" si="1"/>
        <v>16.098484848484848</v>
      </c>
      <c r="I10" s="26">
        <f>SUM(ВДТБ!I10+РТБ!I10)</f>
        <v>663</v>
      </c>
      <c r="J10" s="9">
        <f t="shared" si="2"/>
        <v>62.78409090909091</v>
      </c>
      <c r="K10" s="26">
        <f>SUM(ВДТБ!K10+РТБ!K10)</f>
        <v>102</v>
      </c>
      <c r="L10" s="27">
        <f t="shared" si="3"/>
        <v>9.659090909090908</v>
      </c>
      <c r="M10" s="26">
        <f>SUM(ВДТБ!M10+РТБ!M10)</f>
        <v>63</v>
      </c>
      <c r="N10" s="6">
        <f t="shared" si="4"/>
        <v>5.965909090909091</v>
      </c>
      <c r="O10" s="26">
        <f>SUM(ВДТБ!O10+РТБ!O10)</f>
        <v>14</v>
      </c>
      <c r="P10" s="27">
        <f t="shared" si="5"/>
        <v>1.3257575757575757</v>
      </c>
      <c r="Q10" s="26">
        <f>SUM(ВДТБ!Q10+РТБ!Q10)</f>
        <v>44</v>
      </c>
      <c r="R10" s="9">
        <f t="shared" si="6"/>
        <v>4.166666666666666</v>
      </c>
      <c r="S10" s="26">
        <f>SUM(ВДТБ!S10+РТБ!S10)</f>
        <v>0</v>
      </c>
      <c r="T10" s="9">
        <f t="shared" si="7"/>
        <v>0</v>
      </c>
      <c r="U10" s="26">
        <f>SUM(ВДТБ!U10+РТБ!U10)</f>
        <v>0</v>
      </c>
      <c r="V10" s="9">
        <f t="shared" si="8"/>
        <v>0</v>
      </c>
      <c r="X10" s="47">
        <f t="shared" si="10"/>
        <v>1056</v>
      </c>
      <c r="Y10" s="16"/>
      <c r="AA10" s="16"/>
      <c r="AC10" s="16"/>
      <c r="AG10" s="16"/>
    </row>
    <row r="11" spans="2:33" ht="15.75">
      <c r="B11" s="3">
        <v>4</v>
      </c>
      <c r="C11" s="17" t="s">
        <v>4</v>
      </c>
      <c r="D11" s="59">
        <f t="shared" si="9"/>
        <v>912</v>
      </c>
      <c r="E11" s="26">
        <f>SUM(ВДТБ!E11+РТБ!E11)</f>
        <v>241</v>
      </c>
      <c r="F11" s="27">
        <f t="shared" si="0"/>
        <v>26.42543859649123</v>
      </c>
      <c r="G11" s="26">
        <f>SUM(ВДТБ!G11+РТБ!G11)</f>
        <v>256</v>
      </c>
      <c r="H11" s="4">
        <f t="shared" si="1"/>
        <v>38.152011922503725</v>
      </c>
      <c r="I11" s="26">
        <f>SUM(ВДТБ!I11+РТБ!I11)</f>
        <v>273</v>
      </c>
      <c r="J11" s="9">
        <f t="shared" si="2"/>
        <v>40.68554396423249</v>
      </c>
      <c r="K11" s="26">
        <f>SUM(ВДТБ!K11+РТБ!K11)</f>
        <v>65</v>
      </c>
      <c r="L11" s="27">
        <f t="shared" si="3"/>
        <v>9.687034277198212</v>
      </c>
      <c r="M11" s="26">
        <f>SUM(ВДТБ!M11+РТБ!M11)</f>
        <v>41</v>
      </c>
      <c r="N11" s="6">
        <f t="shared" si="4"/>
        <v>6.110283159463488</v>
      </c>
      <c r="O11" s="26">
        <f>SUM(ВДТБ!O11+РТБ!O11)</f>
        <v>4</v>
      </c>
      <c r="P11" s="27">
        <f t="shared" si="5"/>
        <v>0.5961251862891207</v>
      </c>
      <c r="Q11" s="26">
        <f>SUM(ВДТБ!Q11+РТБ!Q11)</f>
        <v>32</v>
      </c>
      <c r="R11" s="9">
        <f t="shared" si="6"/>
        <v>4.769001490312966</v>
      </c>
      <c r="S11" s="26">
        <f>SUM(ВДТБ!S11+РТБ!S11)</f>
        <v>0</v>
      </c>
      <c r="T11" s="9">
        <f t="shared" si="7"/>
        <v>0</v>
      </c>
      <c r="U11" s="26">
        <f>SUM(ВДТБ!U11+РТБ!U11)</f>
        <v>0</v>
      </c>
      <c r="V11" s="9">
        <f t="shared" si="8"/>
        <v>0</v>
      </c>
      <c r="X11" s="47">
        <f t="shared" si="10"/>
        <v>671</v>
      </c>
      <c r="Y11" s="16"/>
      <c r="AA11" s="16"/>
      <c r="AC11" s="16"/>
      <c r="AG11" s="16"/>
    </row>
    <row r="12" spans="2:33" ht="15.75">
      <c r="B12" s="3">
        <v>5</v>
      </c>
      <c r="C12" s="17" t="s">
        <v>5</v>
      </c>
      <c r="D12" s="59">
        <f t="shared" si="9"/>
        <v>583</v>
      </c>
      <c r="E12" s="26">
        <f>SUM(ВДТБ!E12+РТБ!E12)</f>
        <v>122</v>
      </c>
      <c r="F12" s="27">
        <f t="shared" si="0"/>
        <v>20.926243567753</v>
      </c>
      <c r="G12" s="26">
        <f>SUM(ВДТБ!G12+РТБ!G12)</f>
        <v>216</v>
      </c>
      <c r="H12" s="4">
        <f t="shared" si="1"/>
        <v>46.85466377440347</v>
      </c>
      <c r="I12" s="26">
        <f>SUM(ВДТБ!I12+РТБ!I12)</f>
        <v>150</v>
      </c>
      <c r="J12" s="9">
        <f t="shared" si="2"/>
        <v>32.53796095444685</v>
      </c>
      <c r="K12" s="26">
        <f>SUM(ВДТБ!K12+РТБ!K12)</f>
        <v>49</v>
      </c>
      <c r="L12" s="27">
        <f t="shared" si="3"/>
        <v>10.629067245119305</v>
      </c>
      <c r="M12" s="26">
        <f>SUM(ВДТБ!M12+РТБ!M12)</f>
        <v>26</v>
      </c>
      <c r="N12" s="6">
        <f t="shared" si="4"/>
        <v>5.639913232104121</v>
      </c>
      <c r="O12" s="26">
        <f>SUM(ВДТБ!O12+РТБ!O12)</f>
        <v>0</v>
      </c>
      <c r="P12" s="27">
        <f t="shared" si="5"/>
        <v>0</v>
      </c>
      <c r="Q12" s="26">
        <f>SUM(ВДТБ!Q12+РТБ!Q12)</f>
        <v>20</v>
      </c>
      <c r="R12" s="9">
        <f t="shared" si="6"/>
        <v>4.3383947939262475</v>
      </c>
      <c r="S12" s="26">
        <f>SUM(ВДТБ!S12+РТБ!S12)</f>
        <v>0</v>
      </c>
      <c r="T12" s="9">
        <f t="shared" si="7"/>
        <v>0</v>
      </c>
      <c r="U12" s="26">
        <f>SUM(ВДТБ!U12+РТБ!U12)</f>
        <v>0</v>
      </c>
      <c r="V12" s="9">
        <f t="shared" si="8"/>
        <v>0</v>
      </c>
      <c r="X12" s="47">
        <f t="shared" si="10"/>
        <v>461</v>
      </c>
      <c r="Y12" s="16"/>
      <c r="AA12" s="16"/>
      <c r="AC12" s="16"/>
      <c r="AG12" s="16"/>
    </row>
    <row r="13" spans="2:33" ht="15.75">
      <c r="B13" s="3">
        <v>6</v>
      </c>
      <c r="C13" s="17" t="s">
        <v>6</v>
      </c>
      <c r="D13" s="59">
        <f t="shared" si="9"/>
        <v>633</v>
      </c>
      <c r="E13" s="26">
        <f>SUM(ВДТБ!E13+РТБ!E13)</f>
        <v>112</v>
      </c>
      <c r="F13" s="27">
        <f t="shared" si="0"/>
        <v>17.69352290679305</v>
      </c>
      <c r="G13" s="26">
        <f>SUM(ВДТБ!G13+РТБ!G13)</f>
        <v>265</v>
      </c>
      <c r="H13" s="4">
        <f t="shared" si="1"/>
        <v>50.8637236084453</v>
      </c>
      <c r="I13" s="26">
        <f>SUM(ВДТБ!I13+РТБ!I13)</f>
        <v>142</v>
      </c>
      <c r="J13" s="9">
        <f t="shared" si="2"/>
        <v>27.2552783109405</v>
      </c>
      <c r="K13" s="26">
        <f>SUM(ВДТБ!K13+РТБ!K13)</f>
        <v>14</v>
      </c>
      <c r="L13" s="27">
        <f t="shared" si="3"/>
        <v>2.6871401151631478</v>
      </c>
      <c r="M13" s="26">
        <f>SUM(ВДТБ!M13+РТБ!M13)</f>
        <v>35</v>
      </c>
      <c r="N13" s="6">
        <f t="shared" si="4"/>
        <v>6.71785028790787</v>
      </c>
      <c r="O13" s="26">
        <f>SUM(ВДТБ!O13+РТБ!O13)</f>
        <v>3</v>
      </c>
      <c r="P13" s="27">
        <f t="shared" si="5"/>
        <v>0.5758157389635317</v>
      </c>
      <c r="Q13" s="26">
        <f>SUM(ВДТБ!Q13+РТБ!Q13)</f>
        <v>62</v>
      </c>
      <c r="R13" s="9">
        <f t="shared" si="6"/>
        <v>11.900191938579654</v>
      </c>
      <c r="S13" s="26">
        <f>SUM(ВДТБ!S13+РТБ!S13)</f>
        <v>0</v>
      </c>
      <c r="T13" s="9">
        <f t="shared" si="7"/>
        <v>0</v>
      </c>
      <c r="U13" s="26">
        <f>SUM(ВДТБ!U13+РТБ!U13)</f>
        <v>0</v>
      </c>
      <c r="V13" s="9">
        <f t="shared" si="8"/>
        <v>0</v>
      </c>
      <c r="X13" s="47">
        <f t="shared" si="10"/>
        <v>521</v>
      </c>
      <c r="Y13" s="16"/>
      <c r="AA13" s="16"/>
      <c r="AC13" s="16"/>
      <c r="AG13" s="16"/>
    </row>
    <row r="14" spans="2:33" ht="15.75">
      <c r="B14" s="3">
        <v>7</v>
      </c>
      <c r="C14" s="17" t="s">
        <v>7</v>
      </c>
      <c r="D14" s="59">
        <f t="shared" si="9"/>
        <v>746</v>
      </c>
      <c r="E14" s="26">
        <f>SUM(ВДТБ!E14+РТБ!E14)</f>
        <v>274</v>
      </c>
      <c r="F14" s="27">
        <f t="shared" si="0"/>
        <v>36.72922252010724</v>
      </c>
      <c r="G14" s="26">
        <f>SUM(ВДТБ!G14+РТБ!G14)</f>
        <v>93</v>
      </c>
      <c r="H14" s="4">
        <f t="shared" si="1"/>
        <v>19.703389830508474</v>
      </c>
      <c r="I14" s="26">
        <f>SUM(ВДТБ!I14+РТБ!I14)</f>
        <v>253</v>
      </c>
      <c r="J14" s="9">
        <f t="shared" si="2"/>
        <v>53.60169491525424</v>
      </c>
      <c r="K14" s="26">
        <f>SUM(ВДТБ!K14+РТБ!K14)</f>
        <v>47</v>
      </c>
      <c r="L14" s="27">
        <f t="shared" si="3"/>
        <v>9.957627118644067</v>
      </c>
      <c r="M14" s="26">
        <f>SUM(ВДТБ!M14+РТБ!M14)</f>
        <v>37</v>
      </c>
      <c r="N14" s="6">
        <f t="shared" si="4"/>
        <v>7.838983050847458</v>
      </c>
      <c r="O14" s="26">
        <f>SUM(ВДТБ!O14+РТБ!O14)</f>
        <v>5</v>
      </c>
      <c r="P14" s="27">
        <f t="shared" si="5"/>
        <v>1.059322033898305</v>
      </c>
      <c r="Q14" s="26">
        <f>SUM(ВДТБ!Q14+РТБ!Q14)</f>
        <v>37</v>
      </c>
      <c r="R14" s="9">
        <f t="shared" si="6"/>
        <v>7.838983050847458</v>
      </c>
      <c r="S14" s="26">
        <f>SUM(ВДТБ!S14+РТБ!S14)</f>
        <v>0</v>
      </c>
      <c r="T14" s="9">
        <f t="shared" si="7"/>
        <v>0</v>
      </c>
      <c r="U14" s="26">
        <f>SUM(ВДТБ!U14+РТБ!U14)</f>
        <v>0</v>
      </c>
      <c r="V14" s="9">
        <f t="shared" si="8"/>
        <v>0</v>
      </c>
      <c r="X14" s="47">
        <f t="shared" si="10"/>
        <v>472</v>
      </c>
      <c r="Y14" s="16"/>
      <c r="AA14" s="16"/>
      <c r="AC14" s="16"/>
      <c r="AG14" s="16"/>
    </row>
    <row r="15" spans="2:33" ht="15.75">
      <c r="B15" s="3">
        <v>8</v>
      </c>
      <c r="C15" s="17" t="s">
        <v>8</v>
      </c>
      <c r="D15" s="59">
        <f t="shared" si="9"/>
        <v>464</v>
      </c>
      <c r="E15" s="26">
        <f>SUM(ВДТБ!E15+РТБ!E15)</f>
        <v>74</v>
      </c>
      <c r="F15" s="27">
        <f t="shared" si="0"/>
        <v>15.948275862068966</v>
      </c>
      <c r="G15" s="26">
        <f>SUM(ВДТБ!G15+РТБ!G15)</f>
        <v>168</v>
      </c>
      <c r="H15" s="4">
        <f t="shared" si="1"/>
        <v>43.07692307692308</v>
      </c>
      <c r="I15" s="26">
        <f>SUM(ВДТБ!I15+РТБ!I15)</f>
        <v>120</v>
      </c>
      <c r="J15" s="9">
        <f t="shared" si="2"/>
        <v>30.76923076923077</v>
      </c>
      <c r="K15" s="26">
        <f>SUM(ВДТБ!K15+РТБ!K15)</f>
        <v>38</v>
      </c>
      <c r="L15" s="27">
        <f t="shared" si="3"/>
        <v>9.743589743589745</v>
      </c>
      <c r="M15" s="26">
        <f>SUM(ВДТБ!M15+РТБ!M15)</f>
        <v>30</v>
      </c>
      <c r="N15" s="6">
        <f t="shared" si="4"/>
        <v>7.6923076923076925</v>
      </c>
      <c r="O15" s="26">
        <f>SUM(ВДТБ!O15+РТБ!O15)</f>
        <v>16</v>
      </c>
      <c r="P15" s="27">
        <f t="shared" si="5"/>
        <v>4.102564102564102</v>
      </c>
      <c r="Q15" s="26">
        <f>SUM(ВДТБ!Q15+РТБ!Q15)</f>
        <v>18</v>
      </c>
      <c r="R15" s="9">
        <f t="shared" si="6"/>
        <v>4.615384615384616</v>
      </c>
      <c r="S15" s="26">
        <f>SUM(ВДТБ!S15+РТБ!S15)</f>
        <v>0</v>
      </c>
      <c r="T15" s="9">
        <f t="shared" si="7"/>
        <v>0</v>
      </c>
      <c r="U15" s="26">
        <f>SUM(ВДТБ!U15+РТБ!U15)</f>
        <v>0</v>
      </c>
      <c r="V15" s="9">
        <f t="shared" si="8"/>
        <v>0</v>
      </c>
      <c r="X15" s="47">
        <f t="shared" si="10"/>
        <v>390</v>
      </c>
      <c r="Y15" s="16"/>
      <c r="AA15" s="16"/>
      <c r="AC15" s="16"/>
      <c r="AG15" s="16"/>
    </row>
    <row r="16" spans="2:33" ht="15.75">
      <c r="B16" s="3">
        <v>9</v>
      </c>
      <c r="C16" s="17" t="s">
        <v>9</v>
      </c>
      <c r="D16" s="59">
        <f t="shared" si="9"/>
        <v>851</v>
      </c>
      <c r="E16" s="26">
        <f>SUM(ВДТБ!E16+РТБ!E16)</f>
        <v>202</v>
      </c>
      <c r="F16" s="27">
        <f t="shared" si="0"/>
        <v>23.73678025851939</v>
      </c>
      <c r="G16" s="26">
        <f>SUM(ВДТБ!G16+РТБ!G16)</f>
        <v>123</v>
      </c>
      <c r="H16" s="4">
        <f t="shared" si="1"/>
        <v>18.952234206471495</v>
      </c>
      <c r="I16" s="26">
        <f>SUM(ВДТБ!I16+РТБ!I16)</f>
        <v>390</v>
      </c>
      <c r="J16" s="9">
        <f t="shared" si="2"/>
        <v>60.0924499229584</v>
      </c>
      <c r="K16" s="26">
        <f>SUM(ВДТБ!K16+РТБ!K16)</f>
        <v>70</v>
      </c>
      <c r="L16" s="27">
        <f t="shared" si="3"/>
        <v>10.785824345146379</v>
      </c>
      <c r="M16" s="26">
        <f>SUM(ВДТБ!M16+РТБ!M16)</f>
        <v>19</v>
      </c>
      <c r="N16" s="6">
        <f t="shared" si="4"/>
        <v>2.9275808936825887</v>
      </c>
      <c r="O16" s="26">
        <f>SUM(ВДТБ!O16+РТБ!O16)</f>
        <v>15</v>
      </c>
      <c r="P16" s="27">
        <f t="shared" si="5"/>
        <v>2.311248073959938</v>
      </c>
      <c r="Q16" s="26">
        <f>SUM(ВДТБ!Q16+РТБ!Q16)</f>
        <v>32</v>
      </c>
      <c r="R16" s="9">
        <f t="shared" si="6"/>
        <v>4.930662557781202</v>
      </c>
      <c r="S16" s="26">
        <f>SUM(ВДТБ!S16+РТБ!S16)</f>
        <v>0</v>
      </c>
      <c r="T16" s="9">
        <f t="shared" si="7"/>
        <v>0</v>
      </c>
      <c r="U16" s="26">
        <f>SUM(ВДТБ!U16+РТБ!U16)</f>
        <v>0</v>
      </c>
      <c r="V16" s="9">
        <f t="shared" si="8"/>
        <v>0</v>
      </c>
      <c r="X16" s="47">
        <f t="shared" si="10"/>
        <v>649</v>
      </c>
      <c r="Y16" s="16"/>
      <c r="AA16" s="16"/>
      <c r="AC16" s="16"/>
      <c r="AG16" s="16"/>
    </row>
    <row r="17" spans="2:33" ht="15.75">
      <c r="B17" s="3">
        <v>10</v>
      </c>
      <c r="C17" s="17" t="s">
        <v>10</v>
      </c>
      <c r="D17" s="59">
        <f t="shared" si="9"/>
        <v>487</v>
      </c>
      <c r="E17" s="26">
        <f>SUM(ВДТБ!E17+РТБ!E17)</f>
        <v>133</v>
      </c>
      <c r="F17" s="27">
        <f t="shared" si="0"/>
        <v>27.31006160164271</v>
      </c>
      <c r="G17" s="26">
        <f>SUM(ВДТБ!G17+РТБ!G17)</f>
        <v>41</v>
      </c>
      <c r="H17" s="4">
        <f t="shared" si="1"/>
        <v>11.581920903954803</v>
      </c>
      <c r="I17" s="26">
        <f>SUM(ВДТБ!I17+РТБ!I17)</f>
        <v>210</v>
      </c>
      <c r="J17" s="9">
        <f t="shared" si="2"/>
        <v>59.32203389830508</v>
      </c>
      <c r="K17" s="26">
        <f>SUM(ВДТБ!K17+РТБ!K17)</f>
        <v>49</v>
      </c>
      <c r="L17" s="27">
        <f t="shared" si="3"/>
        <v>13.841807909604519</v>
      </c>
      <c r="M17" s="26">
        <f>SUM(ВДТБ!M17+РТБ!M17)</f>
        <v>35</v>
      </c>
      <c r="N17" s="6">
        <f t="shared" si="4"/>
        <v>9.887005649717514</v>
      </c>
      <c r="O17" s="26">
        <f>SUM(ВДТБ!O17+РТБ!O17)</f>
        <v>2</v>
      </c>
      <c r="P17" s="27">
        <f t="shared" si="5"/>
        <v>0.5649717514124294</v>
      </c>
      <c r="Q17" s="26">
        <f>SUM(ВДТБ!Q17+РТБ!Q17)</f>
        <v>17</v>
      </c>
      <c r="R17" s="9">
        <f t="shared" si="6"/>
        <v>4.80225988700565</v>
      </c>
      <c r="S17" s="26">
        <f>SUM(ВДТБ!S17+РТБ!S17)</f>
        <v>0</v>
      </c>
      <c r="T17" s="9">
        <f t="shared" si="7"/>
        <v>0</v>
      </c>
      <c r="U17" s="26">
        <f>SUM(ВДТБ!U17+РТБ!U17)</f>
        <v>0</v>
      </c>
      <c r="V17" s="9">
        <f t="shared" si="8"/>
        <v>0</v>
      </c>
      <c r="X17" s="47">
        <f t="shared" si="10"/>
        <v>354</v>
      </c>
      <c r="Y17" s="16"/>
      <c r="AA17" s="16"/>
      <c r="AC17" s="16"/>
      <c r="AG17" s="16"/>
    </row>
    <row r="18" spans="2:33" ht="15.75">
      <c r="B18" s="3">
        <v>11</v>
      </c>
      <c r="C18" s="17" t="s">
        <v>11</v>
      </c>
      <c r="D18" s="59">
        <f t="shared" si="9"/>
        <v>306</v>
      </c>
      <c r="E18" s="26">
        <f>SUM(ВДТБ!E18+РТБ!E18)</f>
        <v>116</v>
      </c>
      <c r="F18" s="27">
        <f t="shared" si="0"/>
        <v>37.908496732026144</v>
      </c>
      <c r="G18" s="26">
        <f>SUM(ВДТБ!G18+РТБ!G18)</f>
        <v>2</v>
      </c>
      <c r="H18" s="4">
        <f t="shared" si="1"/>
        <v>1.0526315789473684</v>
      </c>
      <c r="I18" s="26">
        <f>SUM(ВДТБ!I18+РТБ!I18)</f>
        <v>139</v>
      </c>
      <c r="J18" s="9">
        <f t="shared" si="2"/>
        <v>73.15789473684211</v>
      </c>
      <c r="K18" s="26">
        <f>SUM(ВДТБ!K18+РТБ!K18)</f>
        <v>19</v>
      </c>
      <c r="L18" s="27">
        <f t="shared" si="3"/>
        <v>10</v>
      </c>
      <c r="M18" s="26">
        <f>SUM(ВДТБ!M18+РТБ!M18)</f>
        <v>17</v>
      </c>
      <c r="N18" s="6">
        <f t="shared" si="4"/>
        <v>8.947368421052632</v>
      </c>
      <c r="O18" s="26">
        <f>SUM(ВДТБ!O18+РТБ!O18)</f>
        <v>3</v>
      </c>
      <c r="P18" s="27">
        <f t="shared" si="5"/>
        <v>1.5789473684210527</v>
      </c>
      <c r="Q18" s="26">
        <f>SUM(ВДТБ!Q18+РТБ!Q18)</f>
        <v>9</v>
      </c>
      <c r="R18" s="9">
        <f t="shared" si="6"/>
        <v>4.736842105263158</v>
      </c>
      <c r="S18" s="26">
        <f>SUM(ВДТБ!S18+РТБ!S18)</f>
        <v>0</v>
      </c>
      <c r="T18" s="9">
        <f t="shared" si="7"/>
        <v>0</v>
      </c>
      <c r="U18" s="26">
        <f>SUM(ВДТБ!U18+РТБ!U18)</f>
        <v>1</v>
      </c>
      <c r="V18" s="9">
        <f t="shared" si="8"/>
        <v>0.5263157894736842</v>
      </c>
      <c r="X18" s="47">
        <f t="shared" si="10"/>
        <v>190</v>
      </c>
      <c r="Y18" s="16"/>
      <c r="AA18" s="16"/>
      <c r="AC18" s="16"/>
      <c r="AG18" s="16"/>
    </row>
    <row r="19" spans="2:33" ht="15.75">
      <c r="B19" s="3">
        <v>12</v>
      </c>
      <c r="C19" s="17" t="s">
        <v>12</v>
      </c>
      <c r="D19" s="59">
        <f t="shared" si="9"/>
        <v>1139</v>
      </c>
      <c r="E19" s="26">
        <f>SUM(ВДТБ!E19+РТБ!E19)</f>
        <v>203</v>
      </c>
      <c r="F19" s="27">
        <f t="shared" si="0"/>
        <v>17.822651448639157</v>
      </c>
      <c r="G19" s="26">
        <f>SUM(ВДТБ!G19+РТБ!G19)</f>
        <v>302</v>
      </c>
      <c r="H19" s="4">
        <f t="shared" si="1"/>
        <v>32.26495726495727</v>
      </c>
      <c r="I19" s="26">
        <f>SUM(ВДТБ!I19+РТБ!I19)</f>
        <v>490</v>
      </c>
      <c r="J19" s="9">
        <f t="shared" si="2"/>
        <v>52.35042735042735</v>
      </c>
      <c r="K19" s="26">
        <f>SUM(ВДТБ!K19+РТБ!K19)</f>
        <v>67</v>
      </c>
      <c r="L19" s="27">
        <f t="shared" si="3"/>
        <v>7.158119658119658</v>
      </c>
      <c r="M19" s="26">
        <f>SUM(ВДТБ!M19+РТБ!M19)</f>
        <v>45</v>
      </c>
      <c r="N19" s="6">
        <f t="shared" si="4"/>
        <v>4.807692307692308</v>
      </c>
      <c r="O19" s="26">
        <f>SUM(ВДТБ!O19+РТБ!O19)</f>
        <v>10</v>
      </c>
      <c r="P19" s="27">
        <f t="shared" si="5"/>
        <v>1.0683760683760684</v>
      </c>
      <c r="Q19" s="26">
        <f>SUM(ВДТБ!Q19+РТБ!Q19)</f>
        <v>22</v>
      </c>
      <c r="R19" s="9">
        <f t="shared" si="6"/>
        <v>2.3504273504273505</v>
      </c>
      <c r="S19" s="26">
        <f>SUM(ВДТБ!S19+РТБ!S19)</f>
        <v>0</v>
      </c>
      <c r="T19" s="9">
        <f t="shared" si="7"/>
        <v>0</v>
      </c>
      <c r="U19" s="26">
        <f>SUM(ВДТБ!U19+РТБ!U19)</f>
        <v>0</v>
      </c>
      <c r="V19" s="9">
        <f t="shared" si="8"/>
        <v>0</v>
      </c>
      <c r="X19" s="47">
        <f t="shared" si="10"/>
        <v>936</v>
      </c>
      <c r="Y19" s="16"/>
      <c r="AA19" s="16"/>
      <c r="AC19" s="16"/>
      <c r="AG19" s="16"/>
    </row>
    <row r="20" spans="2:33" ht="15.75">
      <c r="B20" s="3">
        <v>13</v>
      </c>
      <c r="C20" s="17" t="s">
        <v>13</v>
      </c>
      <c r="D20" s="59">
        <f t="shared" si="9"/>
        <v>538</v>
      </c>
      <c r="E20" s="26">
        <f>SUM(ВДТБ!E20+РТБ!E20)</f>
        <v>155</v>
      </c>
      <c r="F20" s="27">
        <f t="shared" si="0"/>
        <v>28.810408921933085</v>
      </c>
      <c r="G20" s="26">
        <f>SUM(ВДТБ!G20+РТБ!G20)</f>
        <v>57</v>
      </c>
      <c r="H20" s="4">
        <f t="shared" si="1"/>
        <v>14.882506527415144</v>
      </c>
      <c r="I20" s="26">
        <f>SUM(ВДТБ!I20+РТБ!I20)</f>
        <v>267</v>
      </c>
      <c r="J20" s="9">
        <f t="shared" si="2"/>
        <v>69.71279373368147</v>
      </c>
      <c r="K20" s="26">
        <f>SUM(ВДТБ!K20+РТБ!K20)</f>
        <v>32</v>
      </c>
      <c r="L20" s="27">
        <f t="shared" si="3"/>
        <v>8.355091383812011</v>
      </c>
      <c r="M20" s="26">
        <f>SUM(ВДТБ!M20+РТБ!M20)</f>
        <v>8</v>
      </c>
      <c r="N20" s="6">
        <f t="shared" si="4"/>
        <v>2.088772845953003</v>
      </c>
      <c r="O20" s="26">
        <f>SUM(ВДТБ!O20+РТБ!O20)</f>
        <v>4</v>
      </c>
      <c r="P20" s="27">
        <f t="shared" si="5"/>
        <v>1.0443864229765014</v>
      </c>
      <c r="Q20" s="26">
        <f>SUM(ВДТБ!Q20+РТБ!Q20)</f>
        <v>15</v>
      </c>
      <c r="R20" s="9">
        <f t="shared" si="6"/>
        <v>3.91644908616188</v>
      </c>
      <c r="S20" s="26">
        <f>SUM(ВДТБ!S20+РТБ!S20)</f>
        <v>0</v>
      </c>
      <c r="T20" s="9">
        <f t="shared" si="7"/>
        <v>0</v>
      </c>
      <c r="U20" s="26">
        <f>SUM(ВДТБ!U20+РТБ!U20)</f>
        <v>0</v>
      </c>
      <c r="V20" s="9">
        <f t="shared" si="8"/>
        <v>0</v>
      </c>
      <c r="X20" s="47">
        <f t="shared" si="10"/>
        <v>383</v>
      </c>
      <c r="Y20" s="16"/>
      <c r="AA20" s="16"/>
      <c r="AC20" s="16"/>
      <c r="AG20" s="16"/>
    </row>
    <row r="21" spans="2:33" ht="15.75">
      <c r="B21" s="3">
        <v>14</v>
      </c>
      <c r="C21" s="17" t="s">
        <v>14</v>
      </c>
      <c r="D21" s="59">
        <f t="shared" si="9"/>
        <v>2030</v>
      </c>
      <c r="E21" s="26">
        <f>SUM(ВДТБ!E21+РТБ!E21)</f>
        <v>495</v>
      </c>
      <c r="F21" s="27">
        <f t="shared" si="0"/>
        <v>24.38423645320197</v>
      </c>
      <c r="G21" s="26">
        <f>SUM(ВДТБ!G21+РТБ!G21)</f>
        <v>546</v>
      </c>
      <c r="H21" s="4">
        <f t="shared" si="1"/>
        <v>35.5700325732899</v>
      </c>
      <c r="I21" s="26">
        <f>SUM(ВДТБ!I21+РТБ!I21)</f>
        <v>661</v>
      </c>
      <c r="J21" s="9">
        <f t="shared" si="2"/>
        <v>43.06188925081433</v>
      </c>
      <c r="K21" s="26">
        <f>SUM(ВДТБ!K21+РТБ!K21)</f>
        <v>179</v>
      </c>
      <c r="L21" s="27">
        <f t="shared" si="3"/>
        <v>11.661237785016286</v>
      </c>
      <c r="M21" s="26">
        <f>SUM(ВДТБ!M21+РТБ!M21)</f>
        <v>43</v>
      </c>
      <c r="N21" s="6">
        <f t="shared" si="4"/>
        <v>2.801302931596091</v>
      </c>
      <c r="O21" s="26">
        <f>SUM(ВДТБ!O21+РТБ!O21)</f>
        <v>17</v>
      </c>
      <c r="P21" s="27">
        <f t="shared" si="5"/>
        <v>1.1074918566775245</v>
      </c>
      <c r="Q21" s="26">
        <f>SUM(ВДТБ!Q21+РТБ!Q21)</f>
        <v>88</v>
      </c>
      <c r="R21" s="9">
        <f t="shared" si="6"/>
        <v>5.732899022801303</v>
      </c>
      <c r="S21" s="26">
        <f>SUM(ВДТБ!S21+РТБ!S21)</f>
        <v>1</v>
      </c>
      <c r="T21" s="9">
        <f t="shared" si="7"/>
        <v>0.06514657980456026</v>
      </c>
      <c r="U21" s="26">
        <f>SUM(ВДТБ!U21+РТБ!U21)</f>
        <v>0</v>
      </c>
      <c r="V21" s="9">
        <f t="shared" si="8"/>
        <v>0</v>
      </c>
      <c r="X21" s="47">
        <f t="shared" si="10"/>
        <v>1535</v>
      </c>
      <c r="Y21" s="16"/>
      <c r="AA21" s="16"/>
      <c r="AC21" s="16"/>
      <c r="AG21" s="16"/>
    </row>
    <row r="22" spans="2:33" ht="15.75">
      <c r="B22" s="3">
        <v>15</v>
      </c>
      <c r="C22" s="17" t="s">
        <v>15</v>
      </c>
      <c r="D22" s="59">
        <f t="shared" si="9"/>
        <v>499</v>
      </c>
      <c r="E22" s="26">
        <f>SUM(ВДТБ!E22+РТБ!E22)</f>
        <v>139</v>
      </c>
      <c r="F22" s="27">
        <f t="shared" si="0"/>
        <v>27.85571142284569</v>
      </c>
      <c r="G22" s="26">
        <f>SUM(ВДТБ!G22+РТБ!G22)</f>
        <v>149</v>
      </c>
      <c r="H22" s="4">
        <f t="shared" si="1"/>
        <v>41.388888888888886</v>
      </c>
      <c r="I22" s="26">
        <f>SUM(ВДТБ!I22+РТБ!I22)</f>
        <v>110</v>
      </c>
      <c r="J22" s="9">
        <f t="shared" si="2"/>
        <v>30.555555555555557</v>
      </c>
      <c r="K22" s="26">
        <f>SUM(ВДТБ!K22+РТБ!K22)</f>
        <v>39</v>
      </c>
      <c r="L22" s="27">
        <f t="shared" si="3"/>
        <v>10.833333333333334</v>
      </c>
      <c r="M22" s="26">
        <f>SUM(ВДТБ!M22+РТБ!M22)</f>
        <v>42</v>
      </c>
      <c r="N22" s="6">
        <f t="shared" si="4"/>
        <v>11.666666666666666</v>
      </c>
      <c r="O22" s="26">
        <f>SUM(ВДТБ!O22+РТБ!O22)</f>
        <v>2</v>
      </c>
      <c r="P22" s="27">
        <f t="shared" si="5"/>
        <v>0.5555555555555556</v>
      </c>
      <c r="Q22" s="26">
        <f>SUM(ВДТБ!Q22+РТБ!Q22)</f>
        <v>18</v>
      </c>
      <c r="R22" s="9">
        <f t="shared" si="6"/>
        <v>5</v>
      </c>
      <c r="S22" s="26">
        <f>SUM(ВДТБ!S22+РТБ!S22)</f>
        <v>0</v>
      </c>
      <c r="T22" s="9">
        <f t="shared" si="7"/>
        <v>0</v>
      </c>
      <c r="U22" s="26">
        <f>SUM(ВДТБ!U22+РТБ!U22)</f>
        <v>0</v>
      </c>
      <c r="V22" s="9">
        <f t="shared" si="8"/>
        <v>0</v>
      </c>
      <c r="X22" s="47">
        <f t="shared" si="10"/>
        <v>360</v>
      </c>
      <c r="Y22" s="16"/>
      <c r="AA22" s="16"/>
      <c r="AC22" s="16"/>
      <c r="AG22" s="16"/>
    </row>
    <row r="23" spans="2:33" ht="15.75">
      <c r="B23" s="3">
        <v>16</v>
      </c>
      <c r="C23" s="17" t="s">
        <v>16</v>
      </c>
      <c r="D23" s="59">
        <f t="shared" si="9"/>
        <v>417</v>
      </c>
      <c r="E23" s="26">
        <f>SUM(ВДТБ!E23+РТБ!E23)</f>
        <v>57</v>
      </c>
      <c r="F23" s="27">
        <f t="shared" si="0"/>
        <v>13.66906474820144</v>
      </c>
      <c r="G23" s="26">
        <f>SUM(ВДТБ!G23+РТБ!G23)</f>
        <v>132</v>
      </c>
      <c r="H23" s="4">
        <f t="shared" si="1"/>
        <v>36.666666666666664</v>
      </c>
      <c r="I23" s="26">
        <f>SUM(ВДТБ!I23+РТБ!I23)</f>
        <v>148</v>
      </c>
      <c r="J23" s="9">
        <f t="shared" si="2"/>
        <v>41.11111111111111</v>
      </c>
      <c r="K23" s="26">
        <f>SUM(ВДТБ!K23+РТБ!K23)</f>
        <v>47</v>
      </c>
      <c r="L23" s="27">
        <f t="shared" si="3"/>
        <v>13.055555555555557</v>
      </c>
      <c r="M23" s="26">
        <f>SUM(ВДТБ!M23+РТБ!M23)</f>
        <v>13</v>
      </c>
      <c r="N23" s="6">
        <f t="shared" si="4"/>
        <v>3.6111111111111107</v>
      </c>
      <c r="O23" s="26">
        <f>SUM(ВДТБ!O23+РТБ!O23)</f>
        <v>11</v>
      </c>
      <c r="P23" s="27">
        <f t="shared" si="5"/>
        <v>3.0555555555555554</v>
      </c>
      <c r="Q23" s="26">
        <f>SUM(ВДТБ!Q23+РТБ!Q23)</f>
        <v>9</v>
      </c>
      <c r="R23" s="9">
        <f t="shared" si="6"/>
        <v>2.5</v>
      </c>
      <c r="S23" s="26">
        <f>SUM(ВДТБ!S23+РТБ!S23)</f>
        <v>0</v>
      </c>
      <c r="T23" s="9">
        <f t="shared" si="7"/>
        <v>0</v>
      </c>
      <c r="U23" s="26">
        <f>SUM(ВДТБ!U23+РТБ!U23)</f>
        <v>0</v>
      </c>
      <c r="V23" s="9">
        <f t="shared" si="8"/>
        <v>0</v>
      </c>
      <c r="X23" s="47">
        <f t="shared" si="10"/>
        <v>360</v>
      </c>
      <c r="Y23" s="16"/>
      <c r="AA23" s="16"/>
      <c r="AC23" s="16"/>
      <c r="AG23" s="16"/>
    </row>
    <row r="24" spans="2:33" ht="15.75">
      <c r="B24" s="3">
        <v>17</v>
      </c>
      <c r="C24" s="17" t="s">
        <v>17</v>
      </c>
      <c r="D24" s="59">
        <f t="shared" si="9"/>
        <v>432</v>
      </c>
      <c r="E24" s="26">
        <f>SUM(ВДТБ!E24+РТБ!E24)</f>
        <v>91</v>
      </c>
      <c r="F24" s="27">
        <f t="shared" si="0"/>
        <v>21.064814814814813</v>
      </c>
      <c r="G24" s="26">
        <f>SUM(ВДТБ!G24+РТБ!G24)</f>
        <v>50</v>
      </c>
      <c r="H24" s="4">
        <f t="shared" si="1"/>
        <v>14.66275659824047</v>
      </c>
      <c r="I24" s="26">
        <f>SUM(ВДТБ!I24+РТБ!I24)</f>
        <v>235</v>
      </c>
      <c r="J24" s="9">
        <f t="shared" si="2"/>
        <v>68.91495601173021</v>
      </c>
      <c r="K24" s="26">
        <f>SUM(ВДТБ!K24+РТБ!K24)</f>
        <v>28</v>
      </c>
      <c r="L24" s="27">
        <f t="shared" si="3"/>
        <v>8.211143695014663</v>
      </c>
      <c r="M24" s="26">
        <f>SUM(ВДТБ!M24+РТБ!M24)</f>
        <v>13</v>
      </c>
      <c r="N24" s="6">
        <f t="shared" si="4"/>
        <v>3.812316715542522</v>
      </c>
      <c r="O24" s="26">
        <f>SUM(ВДТБ!O24+РТБ!O24)</f>
        <v>2</v>
      </c>
      <c r="P24" s="27">
        <f t="shared" si="5"/>
        <v>0.5865102639296188</v>
      </c>
      <c r="Q24" s="26">
        <f>SUM(ВДТБ!Q24+РТБ!Q24)</f>
        <v>13</v>
      </c>
      <c r="R24" s="9">
        <f t="shared" si="6"/>
        <v>3.812316715542522</v>
      </c>
      <c r="S24" s="26">
        <f>SUM(ВДТБ!S24+РТБ!S24)</f>
        <v>0</v>
      </c>
      <c r="T24" s="9">
        <f t="shared" si="7"/>
        <v>0</v>
      </c>
      <c r="U24" s="26">
        <f>SUM(ВДТБ!U24+РТБ!U24)</f>
        <v>0</v>
      </c>
      <c r="V24" s="9">
        <f t="shared" si="8"/>
        <v>0</v>
      </c>
      <c r="X24" s="47">
        <f t="shared" si="10"/>
        <v>341</v>
      </c>
      <c r="Y24" s="16"/>
      <c r="AA24" s="16"/>
      <c r="AC24" s="16"/>
      <c r="AG24" s="16"/>
    </row>
    <row r="25" spans="2:33" ht="15.75">
      <c r="B25" s="3">
        <v>18</v>
      </c>
      <c r="C25" s="17" t="s">
        <v>18</v>
      </c>
      <c r="D25" s="59">
        <f t="shared" si="9"/>
        <v>326</v>
      </c>
      <c r="E25" s="26">
        <f>SUM(ВДТБ!E25+РТБ!E25)</f>
        <v>56</v>
      </c>
      <c r="F25" s="27">
        <f t="shared" si="0"/>
        <v>17.177914110429448</v>
      </c>
      <c r="G25" s="26">
        <f>SUM(ВДТБ!G25+РТБ!G25)</f>
        <v>48</v>
      </c>
      <c r="H25" s="4">
        <f t="shared" si="1"/>
        <v>17.77777777777778</v>
      </c>
      <c r="I25" s="26">
        <f>SUM(ВДТБ!I25+РТБ!I25)</f>
        <v>171</v>
      </c>
      <c r="J25" s="9">
        <f t="shared" si="2"/>
        <v>63.33333333333333</v>
      </c>
      <c r="K25" s="26">
        <f>SUM(ВДТБ!K25+РТБ!K25)</f>
        <v>17</v>
      </c>
      <c r="L25" s="27">
        <f t="shared" si="3"/>
        <v>6.296296296296296</v>
      </c>
      <c r="M25" s="26">
        <f>SUM(ВДТБ!M25+РТБ!M25)</f>
        <v>21</v>
      </c>
      <c r="N25" s="6">
        <f t="shared" si="4"/>
        <v>7.777777777777778</v>
      </c>
      <c r="O25" s="26">
        <f>SUM(ВДТБ!O25+РТБ!O25)</f>
        <v>0</v>
      </c>
      <c r="P25" s="27">
        <f t="shared" si="5"/>
        <v>0</v>
      </c>
      <c r="Q25" s="26">
        <f>SUM(ВДТБ!Q25+РТБ!Q25)</f>
        <v>13</v>
      </c>
      <c r="R25" s="9">
        <f t="shared" si="6"/>
        <v>4.814814814814815</v>
      </c>
      <c r="S25" s="26">
        <f>SUM(ВДТБ!S25+РТБ!S25)</f>
        <v>0</v>
      </c>
      <c r="T25" s="9">
        <f t="shared" si="7"/>
        <v>0</v>
      </c>
      <c r="U25" s="26">
        <f>SUM(ВДТБ!U25+РТБ!U25)</f>
        <v>0</v>
      </c>
      <c r="V25" s="9">
        <f t="shared" si="8"/>
        <v>0</v>
      </c>
      <c r="X25" s="47">
        <f t="shared" si="10"/>
        <v>270</v>
      </c>
      <c r="Y25" s="16"/>
      <c r="AA25" s="16"/>
      <c r="AC25" s="16"/>
      <c r="AG25" s="16"/>
    </row>
    <row r="26" spans="2:33" ht="15.75">
      <c r="B26" s="3">
        <v>19</v>
      </c>
      <c r="C26" s="17" t="s">
        <v>19</v>
      </c>
      <c r="D26" s="59">
        <f t="shared" si="9"/>
        <v>794</v>
      </c>
      <c r="E26" s="26">
        <f>SUM(ВДТБ!E26+РТБ!E26)</f>
        <v>233</v>
      </c>
      <c r="F26" s="27">
        <f t="shared" si="0"/>
        <v>29.345088161209066</v>
      </c>
      <c r="G26" s="26">
        <f>SUM(ВДТБ!G26+РТБ!G26)</f>
        <v>108</v>
      </c>
      <c r="H26" s="4">
        <f t="shared" si="1"/>
        <v>19.25133689839572</v>
      </c>
      <c r="I26" s="26">
        <f>SUM(ВДТБ!I26+РТБ!I26)</f>
        <v>329</v>
      </c>
      <c r="J26" s="9">
        <f t="shared" si="2"/>
        <v>58.64527629233511</v>
      </c>
      <c r="K26" s="26">
        <f>SUM(ВДТБ!K26+РТБ!K26)</f>
        <v>44</v>
      </c>
      <c r="L26" s="27">
        <f t="shared" si="3"/>
        <v>7.8431372549019605</v>
      </c>
      <c r="M26" s="26">
        <f>SUM(ВДТБ!M26+РТБ!M26)</f>
        <v>39</v>
      </c>
      <c r="N26" s="6">
        <f t="shared" si="4"/>
        <v>6.951871657754011</v>
      </c>
      <c r="O26" s="26">
        <f>SUM(ВДТБ!O26+РТБ!O26)</f>
        <v>7</v>
      </c>
      <c r="P26" s="27">
        <f t="shared" si="5"/>
        <v>1.2477718360071302</v>
      </c>
      <c r="Q26" s="26">
        <f>SUM(ВДТБ!Q26+РТБ!Q26)</f>
        <v>34</v>
      </c>
      <c r="R26" s="9">
        <f t="shared" si="6"/>
        <v>6.0606060606060606</v>
      </c>
      <c r="S26" s="26">
        <f>SUM(ВДТБ!S26+РТБ!S26)</f>
        <v>0</v>
      </c>
      <c r="T26" s="9">
        <f t="shared" si="7"/>
        <v>0</v>
      </c>
      <c r="U26" s="26">
        <f>SUM(ВДТБ!U26+РТБ!U26)</f>
        <v>0</v>
      </c>
      <c r="V26" s="9">
        <f t="shared" si="8"/>
        <v>0</v>
      </c>
      <c r="X26" s="47">
        <f t="shared" si="10"/>
        <v>561</v>
      </c>
      <c r="Y26" s="16"/>
      <c r="AA26" s="16"/>
      <c r="AC26" s="16"/>
      <c r="AG26" s="16"/>
    </row>
    <row r="27" spans="2:33" ht="15.75">
      <c r="B27" s="3">
        <v>20</v>
      </c>
      <c r="C27" s="17" t="s">
        <v>20</v>
      </c>
      <c r="D27" s="59">
        <f t="shared" si="9"/>
        <v>511</v>
      </c>
      <c r="E27" s="26">
        <f>SUM(ВДТБ!E27+РТБ!E27)</f>
        <v>199</v>
      </c>
      <c r="F27" s="27">
        <f t="shared" si="0"/>
        <v>38.94324853228962</v>
      </c>
      <c r="G27" s="26">
        <f>SUM(ВДТБ!G27+РТБ!G27)</f>
        <v>125</v>
      </c>
      <c r="H27" s="4">
        <f t="shared" si="1"/>
        <v>40.06410256410257</v>
      </c>
      <c r="I27" s="26">
        <f>SUM(ВДТБ!I27+РТБ!I27)</f>
        <v>114</v>
      </c>
      <c r="J27" s="9">
        <f t="shared" si="2"/>
        <v>36.53846153846153</v>
      </c>
      <c r="K27" s="26">
        <f>SUM(ВДТБ!K27+РТБ!K27)</f>
        <v>38</v>
      </c>
      <c r="L27" s="27">
        <f t="shared" si="3"/>
        <v>12.179487179487179</v>
      </c>
      <c r="M27" s="26">
        <f>SUM(ВДТБ!M27+РТБ!M27)</f>
        <v>13</v>
      </c>
      <c r="N27" s="6">
        <f t="shared" si="4"/>
        <v>4.166666666666666</v>
      </c>
      <c r="O27" s="26">
        <f>SUM(ВДТБ!O27+РТБ!O27)</f>
        <v>4</v>
      </c>
      <c r="P27" s="27">
        <f t="shared" si="5"/>
        <v>1.282051282051282</v>
      </c>
      <c r="Q27" s="26">
        <f>SUM(ВДТБ!Q27+РТБ!Q27)</f>
        <v>18</v>
      </c>
      <c r="R27" s="9">
        <f t="shared" si="6"/>
        <v>5.769230769230769</v>
      </c>
      <c r="S27" s="26">
        <f>SUM(ВДТБ!S27+РТБ!S27)</f>
        <v>0</v>
      </c>
      <c r="T27" s="9">
        <f t="shared" si="7"/>
        <v>0</v>
      </c>
      <c r="U27" s="26">
        <f>SUM(ВДТБ!U27+РТБ!U27)</f>
        <v>0</v>
      </c>
      <c r="V27" s="9">
        <f t="shared" si="8"/>
        <v>0</v>
      </c>
      <c r="X27" s="47">
        <f t="shared" si="10"/>
        <v>312</v>
      </c>
      <c r="Y27" s="16"/>
      <c r="AA27" s="16"/>
      <c r="AC27" s="16"/>
      <c r="AG27" s="16"/>
    </row>
    <row r="28" spans="2:33" ht="15.75">
      <c r="B28" s="3">
        <v>21</v>
      </c>
      <c r="C28" s="17" t="s">
        <v>21</v>
      </c>
      <c r="D28" s="59">
        <f t="shared" si="9"/>
        <v>518</v>
      </c>
      <c r="E28" s="26">
        <f>SUM(ВДТБ!E28+РТБ!E28)</f>
        <v>88</v>
      </c>
      <c r="F28" s="27">
        <f t="shared" si="0"/>
        <v>16.988416988416986</v>
      </c>
      <c r="G28" s="26">
        <f>SUM(ВДТБ!G28+РТБ!G28)</f>
        <v>173</v>
      </c>
      <c r="H28" s="4">
        <f t="shared" si="1"/>
        <v>40.23255813953489</v>
      </c>
      <c r="I28" s="26">
        <f>SUM(ВДТБ!I28+РТБ!I28)</f>
        <v>123</v>
      </c>
      <c r="J28" s="9">
        <f t="shared" si="2"/>
        <v>28.604651162790695</v>
      </c>
      <c r="K28" s="26">
        <f>SUM(ВДТБ!K28+РТБ!K28)</f>
        <v>63</v>
      </c>
      <c r="L28" s="27">
        <f t="shared" si="3"/>
        <v>14.651162790697676</v>
      </c>
      <c r="M28" s="26">
        <f>SUM(ВДТБ!M28+РТБ!M28)</f>
        <v>24</v>
      </c>
      <c r="N28" s="6">
        <f t="shared" si="4"/>
        <v>5.5813953488372094</v>
      </c>
      <c r="O28" s="26">
        <f>SUM(ВДТБ!O28+РТБ!O28)</f>
        <v>25</v>
      </c>
      <c r="P28" s="27">
        <f t="shared" si="5"/>
        <v>5.813953488372093</v>
      </c>
      <c r="Q28" s="26">
        <f>SUM(ВДТБ!Q28+РТБ!Q28)</f>
        <v>22</v>
      </c>
      <c r="R28" s="9">
        <f t="shared" si="6"/>
        <v>5.116279069767442</v>
      </c>
      <c r="S28" s="26">
        <f>SUM(ВДТБ!S28+РТБ!S28)</f>
        <v>0</v>
      </c>
      <c r="T28" s="9">
        <f t="shared" si="7"/>
        <v>0</v>
      </c>
      <c r="U28" s="26">
        <f>SUM(ВДТБ!U28+РТБ!U28)</f>
        <v>0</v>
      </c>
      <c r="V28" s="9">
        <f t="shared" si="8"/>
        <v>0</v>
      </c>
      <c r="X28" s="47">
        <f t="shared" si="10"/>
        <v>430</v>
      </c>
      <c r="Y28" s="16"/>
      <c r="AA28" s="16"/>
      <c r="AC28" s="16"/>
      <c r="AG28" s="16"/>
    </row>
    <row r="29" spans="2:33" ht="15.75">
      <c r="B29" s="3">
        <v>22</v>
      </c>
      <c r="C29" s="17" t="s">
        <v>22</v>
      </c>
      <c r="D29" s="59">
        <f t="shared" si="9"/>
        <v>430</v>
      </c>
      <c r="E29" s="26">
        <f>SUM(ВДТБ!E29+РТБ!E29)</f>
        <v>111</v>
      </c>
      <c r="F29" s="27">
        <f t="shared" si="0"/>
        <v>25.813953488372093</v>
      </c>
      <c r="G29" s="26">
        <f>SUM(ВДТБ!G29+РТБ!G29)</f>
        <v>89</v>
      </c>
      <c r="H29" s="4">
        <f t="shared" si="1"/>
        <v>27.89968652037618</v>
      </c>
      <c r="I29" s="26">
        <f>SUM(ВДТБ!I29+РТБ!I29)</f>
        <v>148</v>
      </c>
      <c r="J29" s="9">
        <f t="shared" si="2"/>
        <v>46.39498432601881</v>
      </c>
      <c r="K29" s="26">
        <f>SUM(ВДТБ!K29+РТБ!K29)</f>
        <v>32</v>
      </c>
      <c r="L29" s="27">
        <f t="shared" si="3"/>
        <v>10.031347962382444</v>
      </c>
      <c r="M29" s="26">
        <f>SUM(ВДТБ!M29+РТБ!M29)</f>
        <v>36</v>
      </c>
      <c r="N29" s="6">
        <f t="shared" si="4"/>
        <v>11.285266457680251</v>
      </c>
      <c r="O29" s="26">
        <f>SUM(ВДТБ!O29+РТБ!O29)</f>
        <v>2</v>
      </c>
      <c r="P29" s="27">
        <f t="shared" si="5"/>
        <v>0.6269592476489028</v>
      </c>
      <c r="Q29" s="26">
        <f>SUM(ВДТБ!Q29+РТБ!Q29)</f>
        <v>12</v>
      </c>
      <c r="R29" s="9">
        <f t="shared" si="6"/>
        <v>3.761755485893417</v>
      </c>
      <c r="S29" s="26">
        <f>SUM(ВДТБ!S29+РТБ!S29)</f>
        <v>0</v>
      </c>
      <c r="T29" s="9">
        <f t="shared" si="7"/>
        <v>0</v>
      </c>
      <c r="U29" s="26">
        <f>SUM(ВДТБ!U29+РТБ!U29)</f>
        <v>0</v>
      </c>
      <c r="V29" s="9">
        <f t="shared" si="8"/>
        <v>0</v>
      </c>
      <c r="X29" s="47">
        <f t="shared" si="10"/>
        <v>319</v>
      </c>
      <c r="Y29" s="16"/>
      <c r="AA29" s="16"/>
      <c r="AC29" s="16"/>
      <c r="AG29" s="16"/>
    </row>
    <row r="30" spans="2:33" ht="15.75">
      <c r="B30" s="3">
        <v>23</v>
      </c>
      <c r="C30" s="167" t="s">
        <v>23</v>
      </c>
      <c r="D30" s="59">
        <f t="shared" si="9"/>
        <v>254</v>
      </c>
      <c r="E30" s="26">
        <f>SUM(ВДТБ!E30+РТБ!E30)</f>
        <v>50</v>
      </c>
      <c r="F30" s="27">
        <f t="shared" si="0"/>
        <v>19.68503937007874</v>
      </c>
      <c r="G30" s="26">
        <f>SUM(ВДТБ!G30+РТБ!G30)</f>
        <v>42</v>
      </c>
      <c r="H30" s="4">
        <f t="shared" si="1"/>
        <v>20.588235294117645</v>
      </c>
      <c r="I30" s="26">
        <f>SUM(ВДТБ!I30+РТБ!I30)</f>
        <v>113</v>
      </c>
      <c r="J30" s="9">
        <f t="shared" si="2"/>
        <v>55.392156862745104</v>
      </c>
      <c r="K30" s="26">
        <f>SUM(ВДТБ!K30+РТБ!K30)</f>
        <v>15</v>
      </c>
      <c r="L30" s="27">
        <f t="shared" si="3"/>
        <v>7.352941176470589</v>
      </c>
      <c r="M30" s="26">
        <f>SUM(ВДТБ!M30+РТБ!M30)</f>
        <v>9</v>
      </c>
      <c r="N30" s="6">
        <f t="shared" si="4"/>
        <v>4.411764705882353</v>
      </c>
      <c r="O30" s="26">
        <f>SUM(ВДТБ!O30+РТБ!O30)</f>
        <v>2</v>
      </c>
      <c r="P30" s="27">
        <f t="shared" si="5"/>
        <v>0.9803921568627451</v>
      </c>
      <c r="Q30" s="26">
        <f>SUM(ВДТБ!Q30+РТБ!Q30)</f>
        <v>20</v>
      </c>
      <c r="R30" s="9">
        <f t="shared" si="6"/>
        <v>9.803921568627452</v>
      </c>
      <c r="S30" s="26">
        <f>SUM(ВДТБ!S30+РТБ!S30)</f>
        <v>3</v>
      </c>
      <c r="T30" s="9">
        <f t="shared" si="7"/>
        <v>1.4705882352941175</v>
      </c>
      <c r="U30" s="26">
        <f>SUM(ВДТБ!U30+РТБ!U30)</f>
        <v>0</v>
      </c>
      <c r="V30" s="9">
        <f t="shared" si="8"/>
        <v>0</v>
      </c>
      <c r="X30" s="47">
        <f t="shared" si="10"/>
        <v>204</v>
      </c>
      <c r="Y30" s="16"/>
      <c r="AA30" s="16"/>
      <c r="AC30" s="16"/>
      <c r="AG30" s="16"/>
    </row>
    <row r="31" spans="2:33" ht="15.75">
      <c r="B31" s="3">
        <v>24</v>
      </c>
      <c r="C31" s="18" t="s">
        <v>24</v>
      </c>
      <c r="D31" s="59">
        <f t="shared" si="9"/>
        <v>422</v>
      </c>
      <c r="E31" s="26">
        <f>SUM(ВДТБ!E31+РТБ!E31)</f>
        <v>96</v>
      </c>
      <c r="F31" s="27">
        <f t="shared" si="0"/>
        <v>22.748815165876778</v>
      </c>
      <c r="G31" s="26">
        <f>SUM(ВДТБ!G31+РТБ!G31)</f>
        <v>90</v>
      </c>
      <c r="H31" s="4">
        <f t="shared" si="1"/>
        <v>27.607361963190186</v>
      </c>
      <c r="I31" s="26">
        <f>SUM(ВДТБ!I31+РТБ!I31)</f>
        <v>150</v>
      </c>
      <c r="J31" s="9">
        <f t="shared" si="2"/>
        <v>46.012269938650306</v>
      </c>
      <c r="K31" s="26">
        <f>SUM(ВДТБ!K31+РТБ!K31)</f>
        <v>33</v>
      </c>
      <c r="L31" s="27">
        <f t="shared" si="3"/>
        <v>10.122699386503067</v>
      </c>
      <c r="M31" s="26">
        <f>SUM(ВДТБ!M31+РТБ!M31)</f>
        <v>21</v>
      </c>
      <c r="N31" s="6">
        <f t="shared" si="4"/>
        <v>6.441717791411043</v>
      </c>
      <c r="O31" s="26">
        <f>SUM(ВДТБ!O31+РТБ!O31)</f>
        <v>5</v>
      </c>
      <c r="P31" s="27">
        <f t="shared" si="5"/>
        <v>1.5337423312883436</v>
      </c>
      <c r="Q31" s="26">
        <f>SUM(ВДТБ!Q31+РТБ!Q31)</f>
        <v>26</v>
      </c>
      <c r="R31" s="9">
        <f t="shared" si="6"/>
        <v>7.975460122699387</v>
      </c>
      <c r="S31" s="26">
        <f>SUM(ВДТБ!S31+РТБ!S31)</f>
        <v>1</v>
      </c>
      <c r="T31" s="9">
        <f t="shared" si="7"/>
        <v>0.3067484662576687</v>
      </c>
      <c r="U31" s="26">
        <f>SUM(ВДТБ!U31+РТБ!U31)</f>
        <v>0</v>
      </c>
      <c r="V31" s="9">
        <f t="shared" si="8"/>
        <v>0</v>
      </c>
      <c r="X31" s="47">
        <f t="shared" si="10"/>
        <v>326</v>
      </c>
      <c r="Y31" s="16"/>
      <c r="AA31" s="16"/>
      <c r="AC31" s="16"/>
      <c r="AG31" s="16"/>
    </row>
    <row r="32" spans="2:33" ht="15.75">
      <c r="B32" s="3">
        <v>25</v>
      </c>
      <c r="C32" s="18" t="s">
        <v>25</v>
      </c>
      <c r="D32" s="59">
        <f t="shared" si="9"/>
        <v>915</v>
      </c>
      <c r="E32" s="26">
        <f>SUM(ВДТБ!E32+РТБ!E32)</f>
        <v>216</v>
      </c>
      <c r="F32" s="27">
        <f t="shared" si="0"/>
        <v>23.60655737704918</v>
      </c>
      <c r="G32" s="26">
        <f>SUM(ВДТБ!G32+РТБ!G32)</f>
        <v>239</v>
      </c>
      <c r="H32" s="4">
        <f t="shared" si="1"/>
        <v>34.19170243204578</v>
      </c>
      <c r="I32" s="26">
        <f>SUM(ВДТБ!I32+РТБ!I32)</f>
        <v>317</v>
      </c>
      <c r="J32" s="9">
        <f t="shared" si="2"/>
        <v>45.35050071530758</v>
      </c>
      <c r="K32" s="26">
        <f>SUM(ВДТБ!K32+РТБ!K32)</f>
        <v>77</v>
      </c>
      <c r="L32" s="27">
        <f t="shared" si="3"/>
        <v>11.015736766809727</v>
      </c>
      <c r="M32" s="26">
        <f>SUM(ВДТБ!M32+РТБ!M32)</f>
        <v>26</v>
      </c>
      <c r="N32" s="6">
        <f t="shared" si="4"/>
        <v>3.719599427753934</v>
      </c>
      <c r="O32" s="26">
        <f>SUM(ВДТБ!O32+РТБ!O32)</f>
        <v>4</v>
      </c>
      <c r="P32" s="27">
        <f t="shared" si="5"/>
        <v>0.5722460658082975</v>
      </c>
      <c r="Q32" s="26">
        <f>SUM(ВДТБ!Q32+РТБ!Q32)</f>
        <v>33</v>
      </c>
      <c r="R32" s="9">
        <f t="shared" si="6"/>
        <v>4.721030042918455</v>
      </c>
      <c r="S32" s="26">
        <f>SUM(ВДТБ!S32+РТБ!S32)</f>
        <v>3</v>
      </c>
      <c r="T32" s="9">
        <f t="shared" si="7"/>
        <v>0.4291845493562232</v>
      </c>
      <c r="U32" s="26">
        <f>SUM(ВДТБ!U32+РТБ!U32)</f>
        <v>0</v>
      </c>
      <c r="V32" s="9">
        <f t="shared" si="8"/>
        <v>0</v>
      </c>
      <c r="X32" s="47">
        <f t="shared" si="10"/>
        <v>699</v>
      </c>
      <c r="Y32" s="16"/>
      <c r="AA32" s="16"/>
      <c r="AC32" s="16"/>
      <c r="AG32" s="16"/>
    </row>
    <row r="33" spans="2:33" ht="15.75">
      <c r="B33" s="3">
        <v>26</v>
      </c>
      <c r="C33" s="62" t="s">
        <v>44</v>
      </c>
      <c r="D33" s="59">
        <f t="shared" si="9"/>
        <v>540</v>
      </c>
      <c r="E33" s="26">
        <f>SUM(ВДТБ!E33+РТБ!E33)</f>
        <v>201</v>
      </c>
      <c r="F33" s="27">
        <f t="shared" si="0"/>
        <v>37.22222222222222</v>
      </c>
      <c r="G33" s="26">
        <f>SUM(ВДТБ!G33+РТБ!G33)</f>
        <v>60</v>
      </c>
      <c r="H33" s="4">
        <f t="shared" si="1"/>
        <v>17.699115044247787</v>
      </c>
      <c r="I33" s="26">
        <f>SUM(ВДТБ!I33+РТБ!I33)</f>
        <v>195</v>
      </c>
      <c r="J33" s="9">
        <f t="shared" si="2"/>
        <v>57.52212389380531</v>
      </c>
      <c r="K33" s="26">
        <f>SUM(ВДТБ!K33+РТБ!K33)</f>
        <v>15</v>
      </c>
      <c r="L33" s="27">
        <f t="shared" si="3"/>
        <v>4.424778761061947</v>
      </c>
      <c r="M33" s="26">
        <f>SUM(ВДТБ!M33+РТБ!M33)</f>
        <v>17</v>
      </c>
      <c r="N33" s="6">
        <f t="shared" si="4"/>
        <v>5.014749262536873</v>
      </c>
      <c r="O33" s="26">
        <f>SUM(ВДТБ!O33+РТБ!O33)</f>
        <v>10</v>
      </c>
      <c r="P33" s="27">
        <f t="shared" si="5"/>
        <v>2.949852507374631</v>
      </c>
      <c r="Q33" s="26">
        <f>SUM(ВДТБ!Q33+РТБ!Q33)</f>
        <v>42</v>
      </c>
      <c r="R33" s="9">
        <f t="shared" si="6"/>
        <v>12.389380530973451</v>
      </c>
      <c r="S33" s="26">
        <f>SUM(ВДТБ!S33+РТБ!S33)</f>
        <v>0</v>
      </c>
      <c r="T33" s="9">
        <f t="shared" si="7"/>
        <v>0</v>
      </c>
      <c r="U33" s="26">
        <f>SUM(ВДТБ!U33+РТБ!U33)</f>
        <v>0</v>
      </c>
      <c r="V33" s="9">
        <f t="shared" si="8"/>
        <v>0</v>
      </c>
      <c r="X33" s="47">
        <f t="shared" si="10"/>
        <v>339</v>
      </c>
      <c r="Y33" s="16"/>
      <c r="AA33" s="16"/>
      <c r="AC33" s="16"/>
      <c r="AG33" s="16"/>
    </row>
    <row r="34" spans="2:33" ht="15.75">
      <c r="B34" s="3">
        <v>27</v>
      </c>
      <c r="C34" s="62" t="s">
        <v>48</v>
      </c>
      <c r="D34" s="59">
        <f t="shared" si="9"/>
        <v>39</v>
      </c>
      <c r="E34" s="26">
        <f>SUM(ВДТБ!E34+РТБ!E34)</f>
        <v>7</v>
      </c>
      <c r="F34" s="27">
        <f t="shared" si="0"/>
        <v>17.94871794871795</v>
      </c>
      <c r="G34" s="26">
        <f>SUM(ВДТБ!G34+РТБ!G34)</f>
        <v>5</v>
      </c>
      <c r="H34" s="4">
        <f t="shared" si="1"/>
        <v>15.625</v>
      </c>
      <c r="I34" s="26">
        <f>SUM(ВДТБ!I34+РТБ!I34)</f>
        <v>19</v>
      </c>
      <c r="J34" s="9">
        <f t="shared" si="2"/>
        <v>59.375</v>
      </c>
      <c r="K34" s="26">
        <f>SUM(ВДТБ!K34+РТБ!K34)</f>
        <v>0</v>
      </c>
      <c r="L34" s="27">
        <f t="shared" si="3"/>
        <v>0</v>
      </c>
      <c r="M34" s="26">
        <f>SUM(ВДТБ!M34+РТБ!M34)</f>
        <v>0</v>
      </c>
      <c r="N34" s="6">
        <f t="shared" si="4"/>
        <v>0</v>
      </c>
      <c r="O34" s="26">
        <f>SUM(ВДТБ!O34+РТБ!O34)</f>
        <v>0</v>
      </c>
      <c r="P34" s="27">
        <f t="shared" si="5"/>
        <v>0</v>
      </c>
      <c r="Q34" s="26">
        <f>SUM(ВДТБ!Q34+РТБ!Q34)</f>
        <v>8</v>
      </c>
      <c r="R34" s="9">
        <f t="shared" si="6"/>
        <v>25</v>
      </c>
      <c r="S34" s="26">
        <f>SUM(ВДТБ!S34+РТБ!S34)</f>
        <v>0</v>
      </c>
      <c r="T34" s="9">
        <f t="shared" si="7"/>
        <v>0</v>
      </c>
      <c r="U34" s="26">
        <f>SUM(ВДТБ!U34+РТБ!U34)</f>
        <v>0</v>
      </c>
      <c r="V34" s="9">
        <f t="shared" si="8"/>
        <v>0</v>
      </c>
      <c r="X34" s="47">
        <f t="shared" si="10"/>
        <v>32</v>
      </c>
      <c r="Y34" s="16"/>
      <c r="AA34" s="16"/>
      <c r="AC34" s="16"/>
      <c r="AG34" s="16"/>
    </row>
    <row r="35" spans="2:33" ht="15.75">
      <c r="B35" s="3">
        <v>28</v>
      </c>
      <c r="C35" s="62" t="s">
        <v>49</v>
      </c>
      <c r="D35" s="59">
        <f t="shared" si="9"/>
        <v>20</v>
      </c>
      <c r="E35" s="26">
        <f>SUM(ВДТБ!E35+РТБ!E35)</f>
        <v>2</v>
      </c>
      <c r="F35" s="27">
        <f t="shared" si="0"/>
        <v>10</v>
      </c>
      <c r="G35" s="26">
        <f>SUM(ВДТБ!G35+РТБ!G35)</f>
        <v>0</v>
      </c>
      <c r="H35" s="4">
        <f t="shared" si="1"/>
        <v>0</v>
      </c>
      <c r="I35" s="26">
        <f>SUM(ВДТБ!I35+РТБ!I35)</f>
        <v>17</v>
      </c>
      <c r="J35" s="9">
        <f t="shared" si="2"/>
        <v>94.44444444444444</v>
      </c>
      <c r="K35" s="26">
        <f>SUM(ВДТБ!K35+РТБ!K35)</f>
        <v>0</v>
      </c>
      <c r="L35" s="27">
        <f t="shared" si="3"/>
        <v>0</v>
      </c>
      <c r="M35" s="26">
        <f>SUM(ВДТБ!M35+РТБ!M35)</f>
        <v>0</v>
      </c>
      <c r="N35" s="6">
        <f t="shared" si="4"/>
        <v>0</v>
      </c>
      <c r="O35" s="26">
        <f>SUM(ВДТБ!O35+РТБ!O35)</f>
        <v>0</v>
      </c>
      <c r="P35" s="27">
        <f t="shared" si="5"/>
        <v>0</v>
      </c>
      <c r="Q35" s="26">
        <f>SUM(ВДТБ!Q35+РТБ!Q35)</f>
        <v>1</v>
      </c>
      <c r="R35" s="9">
        <f t="shared" si="6"/>
        <v>5.555555555555555</v>
      </c>
      <c r="S35" s="26">
        <f>SUM(ВДТБ!S35+РТБ!S35)</f>
        <v>0</v>
      </c>
      <c r="T35" s="9">
        <f t="shared" si="7"/>
        <v>0</v>
      </c>
      <c r="U35" s="26">
        <f>SUM(ВДТБ!U35+РТБ!U35)</f>
        <v>0</v>
      </c>
      <c r="V35" s="9">
        <f t="shared" si="8"/>
        <v>0</v>
      </c>
      <c r="X35" s="47">
        <f t="shared" si="10"/>
        <v>18</v>
      </c>
      <c r="Y35" s="16"/>
      <c r="AA35" s="16"/>
      <c r="AC35" s="16"/>
      <c r="AG35" s="16"/>
    </row>
    <row r="36" spans="2:33" ht="16.5" thickBot="1">
      <c r="B36" s="63">
        <v>27</v>
      </c>
      <c r="C36" s="64" t="s">
        <v>50</v>
      </c>
      <c r="D36" s="59">
        <f t="shared" si="9"/>
        <v>46</v>
      </c>
      <c r="E36" s="26">
        <f>SUM(ВДТБ!E36+РТБ!E36)</f>
        <v>8</v>
      </c>
      <c r="F36" s="27">
        <f t="shared" si="0"/>
        <v>17.391304347826086</v>
      </c>
      <c r="G36" s="26">
        <f>SUM(ВДТБ!G36+РТБ!G36)</f>
        <v>11</v>
      </c>
      <c r="H36" s="4">
        <f t="shared" si="1"/>
        <v>28.947368421052634</v>
      </c>
      <c r="I36" s="26">
        <f>SUM(ВДТБ!I36+РТБ!I36)</f>
        <v>25</v>
      </c>
      <c r="J36" s="9">
        <f t="shared" si="2"/>
        <v>65.78947368421053</v>
      </c>
      <c r="K36" s="26">
        <f>SUM(ВДТБ!K36+РТБ!K36)</f>
        <v>0</v>
      </c>
      <c r="L36" s="27">
        <f t="shared" si="3"/>
        <v>0</v>
      </c>
      <c r="M36" s="26">
        <f>SUM(ВДТБ!M36+РТБ!M36)</f>
        <v>0</v>
      </c>
      <c r="N36" s="6">
        <f t="shared" si="4"/>
        <v>0</v>
      </c>
      <c r="O36" s="26">
        <f>SUM(ВДТБ!O36+РТБ!O36)</f>
        <v>0</v>
      </c>
      <c r="P36" s="27">
        <f t="shared" si="5"/>
        <v>0</v>
      </c>
      <c r="Q36" s="26">
        <f>SUM(ВДТБ!Q36+РТБ!Q36)</f>
        <v>2</v>
      </c>
      <c r="R36" s="9">
        <f t="shared" si="6"/>
        <v>5.263157894736842</v>
      </c>
      <c r="S36" s="26">
        <f>SUM(ВДТБ!S36+РТБ!S36)</f>
        <v>0</v>
      </c>
      <c r="T36" s="9">
        <f t="shared" si="7"/>
        <v>0</v>
      </c>
      <c r="U36" s="26">
        <f>SUM(ВДТБ!U36+РТБ!U36)</f>
        <v>0</v>
      </c>
      <c r="V36" s="9">
        <f t="shared" si="8"/>
        <v>0</v>
      </c>
      <c r="X36" s="47">
        <f t="shared" si="10"/>
        <v>38</v>
      </c>
      <c r="Y36" s="16"/>
      <c r="AA36" s="16"/>
      <c r="AC36" s="16"/>
      <c r="AG36" s="16"/>
    </row>
    <row r="37" spans="2:26" ht="16.5" thickBot="1">
      <c r="B37" s="192" t="s">
        <v>45</v>
      </c>
      <c r="C37" s="193"/>
      <c r="D37" s="60">
        <f>SUM(D8:D32)</f>
        <v>16771</v>
      </c>
      <c r="E37" s="75">
        <f aca="true" t="shared" si="11" ref="E37:U37">SUM(E8:E32)</f>
        <v>4215</v>
      </c>
      <c r="F37" s="74">
        <f t="shared" si="0"/>
        <v>25.132669488998864</v>
      </c>
      <c r="G37" s="75">
        <f t="shared" si="11"/>
        <v>3626</v>
      </c>
      <c r="H37" s="28">
        <f t="shared" si="1"/>
        <v>28.878623765530424</v>
      </c>
      <c r="I37" s="76">
        <f t="shared" si="11"/>
        <v>6187</v>
      </c>
      <c r="J37" s="45">
        <f t="shared" si="2"/>
        <v>49.27524689391526</v>
      </c>
      <c r="K37" s="75">
        <f t="shared" si="11"/>
        <v>1229</v>
      </c>
      <c r="L37" s="74">
        <f t="shared" si="3"/>
        <v>9.788149092067536</v>
      </c>
      <c r="M37" s="75">
        <f t="shared" si="11"/>
        <v>693</v>
      </c>
      <c r="N37" s="54">
        <f t="shared" si="4"/>
        <v>5.519273654029946</v>
      </c>
      <c r="O37" s="76">
        <f t="shared" si="11"/>
        <v>162</v>
      </c>
      <c r="P37" s="74">
        <f t="shared" si="5"/>
        <v>1.2902198152277795</v>
      </c>
      <c r="Q37" s="75">
        <f t="shared" si="11"/>
        <v>649</v>
      </c>
      <c r="R37" s="45">
        <f t="shared" si="6"/>
        <v>5.168843580758203</v>
      </c>
      <c r="S37" s="75">
        <f t="shared" si="11"/>
        <v>9</v>
      </c>
      <c r="T37" s="45">
        <f t="shared" si="7"/>
        <v>0.07167887862376553</v>
      </c>
      <c r="U37" s="75">
        <f t="shared" si="11"/>
        <v>1</v>
      </c>
      <c r="V37" s="45">
        <f t="shared" si="8"/>
        <v>0.00796431984708506</v>
      </c>
      <c r="X37" s="36">
        <f>SUM(X8:X32)</f>
        <v>12556</v>
      </c>
      <c r="Y37" s="16"/>
      <c r="Z37" s="16"/>
    </row>
    <row r="38" spans="2:26" ht="16.5" thickBot="1">
      <c r="B38" s="211" t="s">
        <v>46</v>
      </c>
      <c r="C38" s="248"/>
      <c r="D38" s="60">
        <f>SUM(D8:D36)</f>
        <v>17416</v>
      </c>
      <c r="E38" s="75">
        <f aca="true" t="shared" si="12" ref="E38:U38">SUM(E8:E36)</f>
        <v>4433</v>
      </c>
      <c r="F38" s="74">
        <f t="shared" si="0"/>
        <v>25.453605879650897</v>
      </c>
      <c r="G38" s="75">
        <f t="shared" si="12"/>
        <v>3702</v>
      </c>
      <c r="H38" s="28">
        <f t="shared" si="1"/>
        <v>28.51421089116537</v>
      </c>
      <c r="I38" s="76">
        <f t="shared" si="12"/>
        <v>6443</v>
      </c>
      <c r="J38" s="45">
        <f t="shared" si="2"/>
        <v>49.626434568281596</v>
      </c>
      <c r="K38" s="75">
        <f t="shared" si="12"/>
        <v>1244</v>
      </c>
      <c r="L38" s="74">
        <f t="shared" si="3"/>
        <v>9.5817607640761</v>
      </c>
      <c r="M38" s="75">
        <f t="shared" si="12"/>
        <v>710</v>
      </c>
      <c r="N38" s="54">
        <f t="shared" si="4"/>
        <v>5.468689825155973</v>
      </c>
      <c r="O38" s="76">
        <f t="shared" si="12"/>
        <v>172</v>
      </c>
      <c r="P38" s="74">
        <f t="shared" si="5"/>
        <v>1.3248093660941231</v>
      </c>
      <c r="Q38" s="75">
        <f t="shared" si="12"/>
        <v>702</v>
      </c>
      <c r="R38" s="45">
        <f t="shared" si="6"/>
        <v>5.407070784872526</v>
      </c>
      <c r="S38" s="75">
        <f t="shared" si="12"/>
        <v>9</v>
      </c>
      <c r="T38" s="45">
        <f t="shared" si="7"/>
        <v>0.06932142031887853</v>
      </c>
      <c r="U38" s="75">
        <f t="shared" si="12"/>
        <v>1</v>
      </c>
      <c r="V38" s="45">
        <f t="shared" si="8"/>
        <v>0.007702380035430948</v>
      </c>
      <c r="X38" s="36">
        <f>SUM(X8:X36)</f>
        <v>12983</v>
      </c>
      <c r="Z38" s="16"/>
    </row>
    <row r="39" spans="2:22" ht="12.75">
      <c r="B39" s="198" t="s">
        <v>35</v>
      </c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2:22" ht="12.75">
      <c r="B40" s="202" t="s">
        <v>36</v>
      </c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14"/>
      <c r="V40" s="14"/>
    </row>
  </sheetData>
  <sheetProtection/>
  <mergeCells count="22">
    <mergeCell ref="B39:V39"/>
    <mergeCell ref="B40:T40"/>
    <mergeCell ref="B38:C38"/>
    <mergeCell ref="B37:C37"/>
    <mergeCell ref="D3:F3"/>
    <mergeCell ref="G3:J3"/>
    <mergeCell ref="X3:X7"/>
    <mergeCell ref="D4:D7"/>
    <mergeCell ref="I4:J6"/>
    <mergeCell ref="M3:P3"/>
    <mergeCell ref="E4:F6"/>
    <mergeCell ref="S3:T6"/>
    <mergeCell ref="U3:V6"/>
    <mergeCell ref="T1:V1"/>
    <mergeCell ref="B2:V2"/>
    <mergeCell ref="B3:B7"/>
    <mergeCell ref="C3:C7"/>
    <mergeCell ref="Q3:R6"/>
    <mergeCell ref="K3:L6"/>
    <mergeCell ref="O4:P6"/>
    <mergeCell ref="G4:H6"/>
    <mergeCell ref="M4:N6"/>
  </mergeCells>
  <printOptions/>
  <pageMargins left="0.32" right="0.37" top="0.21" bottom="0.25" header="0.18" footer="0.16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G40"/>
  <sheetViews>
    <sheetView zoomScale="82" zoomScaleNormal="82" zoomScalePageLayoutView="0" workbookViewId="0" topLeftCell="A1">
      <selection activeCell="K20" sqref="K20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24.140625" style="0" customWidth="1"/>
    <col min="4" max="4" width="10.7109375" style="0" customWidth="1"/>
    <col min="5" max="21" width="6.8515625" style="0" customWidth="1"/>
    <col min="22" max="22" width="8.7109375" style="0" customWidth="1"/>
  </cols>
  <sheetData>
    <row r="1" spans="20:22" ht="15.75">
      <c r="T1" s="187"/>
      <c r="U1" s="187"/>
      <c r="V1" s="187"/>
    </row>
    <row r="2" spans="2:22" ht="21" customHeight="1" thickBot="1">
      <c r="B2" s="253" t="s">
        <v>67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</row>
    <row r="3" spans="2:24" ht="28.5" customHeight="1" thickBot="1">
      <c r="B3" s="194" t="s">
        <v>0</v>
      </c>
      <c r="C3" s="196" t="s">
        <v>26</v>
      </c>
      <c r="D3" s="258" t="s">
        <v>40</v>
      </c>
      <c r="E3" s="258"/>
      <c r="F3" s="258"/>
      <c r="G3" s="259" t="s">
        <v>28</v>
      </c>
      <c r="H3" s="259"/>
      <c r="I3" s="259"/>
      <c r="J3" s="260"/>
      <c r="K3" s="175" t="s">
        <v>29</v>
      </c>
      <c r="L3" s="181"/>
      <c r="M3" s="207" t="s">
        <v>30</v>
      </c>
      <c r="N3" s="208"/>
      <c r="O3" s="208"/>
      <c r="P3" s="257"/>
      <c r="Q3" s="175" t="s">
        <v>51</v>
      </c>
      <c r="R3" s="181"/>
      <c r="S3" s="175" t="s">
        <v>52</v>
      </c>
      <c r="T3" s="181"/>
      <c r="U3" s="184" t="s">
        <v>31</v>
      </c>
      <c r="V3" s="181"/>
      <c r="X3" s="172" t="s">
        <v>43</v>
      </c>
    </row>
    <row r="4" spans="2:24" ht="12.75">
      <c r="B4" s="203"/>
      <c r="C4" s="205"/>
      <c r="D4" s="254" t="s">
        <v>39</v>
      </c>
      <c r="E4" s="175" t="s">
        <v>42</v>
      </c>
      <c r="F4" s="181"/>
      <c r="G4" s="175" t="s">
        <v>32</v>
      </c>
      <c r="H4" s="176"/>
      <c r="I4" s="176" t="s">
        <v>33</v>
      </c>
      <c r="J4" s="181"/>
      <c r="K4" s="177"/>
      <c r="L4" s="182"/>
      <c r="M4" s="175" t="s">
        <v>37</v>
      </c>
      <c r="N4" s="176"/>
      <c r="O4" s="176" t="s">
        <v>38</v>
      </c>
      <c r="P4" s="181"/>
      <c r="Q4" s="177"/>
      <c r="R4" s="182"/>
      <c r="S4" s="177"/>
      <c r="T4" s="182"/>
      <c r="U4" s="185"/>
      <c r="V4" s="182"/>
      <c r="X4" s="173"/>
    </row>
    <row r="5" spans="2:24" ht="12.75">
      <c r="B5" s="203"/>
      <c r="C5" s="205"/>
      <c r="D5" s="255"/>
      <c r="E5" s="177"/>
      <c r="F5" s="182"/>
      <c r="G5" s="177"/>
      <c r="H5" s="178"/>
      <c r="I5" s="178"/>
      <c r="J5" s="182"/>
      <c r="K5" s="177"/>
      <c r="L5" s="182"/>
      <c r="M5" s="177"/>
      <c r="N5" s="178"/>
      <c r="O5" s="178"/>
      <c r="P5" s="182"/>
      <c r="Q5" s="177"/>
      <c r="R5" s="182"/>
      <c r="S5" s="177"/>
      <c r="T5" s="182"/>
      <c r="U5" s="185"/>
      <c r="V5" s="182"/>
      <c r="X5" s="173"/>
    </row>
    <row r="6" spans="2:24" ht="12.75">
      <c r="B6" s="203"/>
      <c r="C6" s="205"/>
      <c r="D6" s="255"/>
      <c r="E6" s="177"/>
      <c r="F6" s="182"/>
      <c r="G6" s="177"/>
      <c r="H6" s="178"/>
      <c r="I6" s="178"/>
      <c r="J6" s="182"/>
      <c r="K6" s="177"/>
      <c r="L6" s="182"/>
      <c r="M6" s="177"/>
      <c r="N6" s="178"/>
      <c r="O6" s="178"/>
      <c r="P6" s="182"/>
      <c r="Q6" s="177"/>
      <c r="R6" s="182"/>
      <c r="S6" s="177"/>
      <c r="T6" s="182"/>
      <c r="U6" s="185"/>
      <c r="V6" s="182"/>
      <c r="X6" s="173"/>
    </row>
    <row r="7" spans="2:25" ht="13.5" thickBot="1">
      <c r="B7" s="204"/>
      <c r="C7" s="206"/>
      <c r="D7" s="256"/>
      <c r="E7" s="22" t="s">
        <v>34</v>
      </c>
      <c r="F7" s="21" t="s">
        <v>27</v>
      </c>
      <c r="G7" s="22" t="s">
        <v>34</v>
      </c>
      <c r="H7" s="20" t="s">
        <v>27</v>
      </c>
      <c r="I7" s="20" t="s">
        <v>34</v>
      </c>
      <c r="J7" s="21" t="s">
        <v>27</v>
      </c>
      <c r="K7" s="22" t="s">
        <v>34</v>
      </c>
      <c r="L7" s="21" t="s">
        <v>27</v>
      </c>
      <c r="M7" s="22" t="s">
        <v>34</v>
      </c>
      <c r="N7" s="20" t="s">
        <v>27</v>
      </c>
      <c r="O7" s="20" t="s">
        <v>34</v>
      </c>
      <c r="P7" s="21" t="s">
        <v>27</v>
      </c>
      <c r="Q7" s="22" t="s">
        <v>34</v>
      </c>
      <c r="R7" s="21" t="s">
        <v>27</v>
      </c>
      <c r="S7" s="22" t="s">
        <v>34</v>
      </c>
      <c r="T7" s="21" t="s">
        <v>27</v>
      </c>
      <c r="U7" s="19" t="s">
        <v>34</v>
      </c>
      <c r="V7" s="21" t="s">
        <v>27</v>
      </c>
      <c r="X7" s="174"/>
      <c r="Y7" s="16"/>
    </row>
    <row r="8" spans="2:33" ht="15.75">
      <c r="B8" s="2">
        <v>1</v>
      </c>
      <c r="C8" s="17" t="s">
        <v>1</v>
      </c>
      <c r="D8" s="57">
        <f>SUM(E8+G8+I8+K8+M8+O8+Q8+S8+U8)</f>
        <v>649</v>
      </c>
      <c r="E8" s="26">
        <f>SUM(ВДТБ!E8+РТБ!E8)</f>
        <v>129</v>
      </c>
      <c r="F8" s="27">
        <f aca="true" t="shared" si="0" ref="F8:F38">E8/D8*100</f>
        <v>19.876733436055467</v>
      </c>
      <c r="G8" s="26">
        <v>47</v>
      </c>
      <c r="H8" s="4">
        <f aca="true" t="shared" si="1" ref="H8:H38">G8/X8*100</f>
        <v>9.038461538461538</v>
      </c>
      <c r="I8" s="26">
        <v>392</v>
      </c>
      <c r="J8" s="9">
        <f aca="true" t="shared" si="2" ref="J8:J38">I8/X8*100</f>
        <v>75.38461538461539</v>
      </c>
      <c r="K8" s="26">
        <v>36</v>
      </c>
      <c r="L8" s="27">
        <f aca="true" t="shared" si="3" ref="L8:L38">K8/X8*100</f>
        <v>6.923076923076923</v>
      </c>
      <c r="M8" s="26">
        <v>12</v>
      </c>
      <c r="N8" s="7">
        <f aca="true" t="shared" si="4" ref="N8:N38">M8/X8*100</f>
        <v>2.307692307692308</v>
      </c>
      <c r="O8" s="26">
        <v>8</v>
      </c>
      <c r="P8" s="27">
        <f aca="true" t="shared" si="5" ref="P8:P38">O8/X8*100</f>
        <v>1.5384615384615385</v>
      </c>
      <c r="Q8" s="26">
        <v>23</v>
      </c>
      <c r="R8" s="9">
        <f aca="true" t="shared" si="6" ref="R8:R38">Q8/X8*100</f>
        <v>4.423076923076923</v>
      </c>
      <c r="S8" s="26">
        <v>2</v>
      </c>
      <c r="T8" s="9">
        <f aca="true" t="shared" si="7" ref="T8:T38">S8/X8*100</f>
        <v>0.38461538461538464</v>
      </c>
      <c r="U8" s="26">
        <f>SUM(ВДТБ!U8+РТБ!U8)</f>
        <v>0</v>
      </c>
      <c r="V8" s="9">
        <f aca="true" t="shared" si="8" ref="V8:V38">U8/X8*100</f>
        <v>0</v>
      </c>
      <c r="W8" s="132"/>
      <c r="X8" s="47">
        <f>D8-E8</f>
        <v>520</v>
      </c>
      <c r="Y8" s="16"/>
      <c r="AA8" s="16"/>
      <c r="AC8" s="16"/>
      <c r="AG8" s="16"/>
    </row>
    <row r="9" spans="2:33" ht="15.75">
      <c r="B9" s="3">
        <v>2</v>
      </c>
      <c r="C9" s="17" t="s">
        <v>2</v>
      </c>
      <c r="D9" s="59">
        <f aca="true" t="shared" si="9" ref="D9:D36">SUM(E9+G9+I9+K9+M9+O9+Q9+S9+U9)</f>
        <v>486</v>
      </c>
      <c r="E9" s="26">
        <v>114</v>
      </c>
      <c r="F9" s="27">
        <f t="shared" si="0"/>
        <v>23.456790123456788</v>
      </c>
      <c r="G9" s="26">
        <v>100</v>
      </c>
      <c r="H9" s="4">
        <f t="shared" si="1"/>
        <v>26.881720430107524</v>
      </c>
      <c r="I9" s="26">
        <v>185</v>
      </c>
      <c r="J9" s="9">
        <f t="shared" si="2"/>
        <v>49.73118279569893</v>
      </c>
      <c r="K9" s="26">
        <v>37</v>
      </c>
      <c r="L9" s="27">
        <f t="shared" si="3"/>
        <v>9.946236559139784</v>
      </c>
      <c r="M9" s="26">
        <v>31</v>
      </c>
      <c r="N9" s="6">
        <f t="shared" si="4"/>
        <v>8.333333333333332</v>
      </c>
      <c r="O9" s="26">
        <v>2</v>
      </c>
      <c r="P9" s="27">
        <f t="shared" si="5"/>
        <v>0.5376344086021506</v>
      </c>
      <c r="Q9" s="26">
        <v>17</v>
      </c>
      <c r="R9" s="9">
        <f t="shared" si="6"/>
        <v>4.56989247311828</v>
      </c>
      <c r="S9" s="26">
        <f>SUM(ВДТБ!S9+РТБ!S9)</f>
        <v>0</v>
      </c>
      <c r="T9" s="9">
        <f t="shared" si="7"/>
        <v>0</v>
      </c>
      <c r="U9" s="26">
        <f>SUM(ВДТБ!U9+РТБ!U9)</f>
        <v>0</v>
      </c>
      <c r="V9" s="9">
        <f t="shared" si="8"/>
        <v>0</v>
      </c>
      <c r="X9" s="47">
        <f aca="true" t="shared" si="10" ref="X9:X36">D9-E9</f>
        <v>372</v>
      </c>
      <c r="Y9" s="16"/>
      <c r="AA9" s="16"/>
      <c r="AC9" s="16"/>
      <c r="AG9" s="16"/>
    </row>
    <row r="10" spans="2:33" ht="15.75">
      <c r="B10" s="3">
        <v>3</v>
      </c>
      <c r="C10" s="17" t="s">
        <v>3</v>
      </c>
      <c r="D10" s="59">
        <f t="shared" si="9"/>
        <v>1739</v>
      </c>
      <c r="E10" s="26">
        <v>542</v>
      </c>
      <c r="F10" s="27">
        <f t="shared" si="0"/>
        <v>31.167337550316276</v>
      </c>
      <c r="G10" s="26">
        <v>194</v>
      </c>
      <c r="H10" s="4">
        <f t="shared" si="1"/>
        <v>16.207184628237258</v>
      </c>
      <c r="I10" s="26">
        <v>765</v>
      </c>
      <c r="J10" s="9">
        <f t="shared" si="2"/>
        <v>63.90977443609023</v>
      </c>
      <c r="K10" s="26">
        <v>112</v>
      </c>
      <c r="L10" s="27">
        <f t="shared" si="3"/>
        <v>9.35672514619883</v>
      </c>
      <c r="M10" s="26">
        <v>63</v>
      </c>
      <c r="N10" s="6">
        <f t="shared" si="4"/>
        <v>5.263157894736842</v>
      </c>
      <c r="O10" s="26">
        <v>15</v>
      </c>
      <c r="P10" s="27">
        <f t="shared" si="5"/>
        <v>1.2531328320802004</v>
      </c>
      <c r="Q10" s="26">
        <v>48</v>
      </c>
      <c r="R10" s="9">
        <f t="shared" si="6"/>
        <v>4.010025062656641</v>
      </c>
      <c r="S10" s="26">
        <f>SUM(ВДТБ!S10+РТБ!S10)</f>
        <v>0</v>
      </c>
      <c r="T10" s="9">
        <f t="shared" si="7"/>
        <v>0</v>
      </c>
      <c r="U10" s="26">
        <f>SUM(ВДТБ!U10+РТБ!U10)</f>
        <v>0</v>
      </c>
      <c r="V10" s="9">
        <f t="shared" si="8"/>
        <v>0</v>
      </c>
      <c r="W10" s="132"/>
      <c r="X10" s="47">
        <f t="shared" si="10"/>
        <v>1197</v>
      </c>
      <c r="Y10" s="16"/>
      <c r="AA10" s="16"/>
      <c r="AC10" s="16"/>
      <c r="AG10" s="16"/>
    </row>
    <row r="11" spans="2:33" ht="15.75">
      <c r="B11" s="3">
        <v>4</v>
      </c>
      <c r="C11" s="17" t="s">
        <v>4</v>
      </c>
      <c r="D11" s="59">
        <f t="shared" si="9"/>
        <v>967</v>
      </c>
      <c r="E11" s="26">
        <v>248</v>
      </c>
      <c r="F11" s="27">
        <f t="shared" si="0"/>
        <v>25.64632885211996</v>
      </c>
      <c r="G11" s="26">
        <v>263</v>
      </c>
      <c r="H11" s="4">
        <f t="shared" si="1"/>
        <v>36.57858136300417</v>
      </c>
      <c r="I11" s="26">
        <v>306</v>
      </c>
      <c r="J11" s="9">
        <f t="shared" si="2"/>
        <v>42.55910987482615</v>
      </c>
      <c r="K11" s="26">
        <v>69</v>
      </c>
      <c r="L11" s="27">
        <f t="shared" si="3"/>
        <v>9.596662030598054</v>
      </c>
      <c r="M11" s="26">
        <v>42</v>
      </c>
      <c r="N11" s="6">
        <f t="shared" si="4"/>
        <v>5.84144645340751</v>
      </c>
      <c r="O11" s="26">
        <v>4</v>
      </c>
      <c r="P11" s="27">
        <f t="shared" si="5"/>
        <v>0.5563282336578581</v>
      </c>
      <c r="Q11" s="26">
        <v>35</v>
      </c>
      <c r="R11" s="9">
        <f t="shared" si="6"/>
        <v>4.867872044506258</v>
      </c>
      <c r="S11" s="26">
        <f>SUM(ВДТБ!S11+РТБ!S11)</f>
        <v>0</v>
      </c>
      <c r="T11" s="9">
        <f t="shared" si="7"/>
        <v>0</v>
      </c>
      <c r="U11" s="26">
        <f>SUM(ВДТБ!U11+РТБ!U11)</f>
        <v>0</v>
      </c>
      <c r="V11" s="9">
        <f t="shared" si="8"/>
        <v>0</v>
      </c>
      <c r="X11" s="47">
        <f t="shared" si="10"/>
        <v>719</v>
      </c>
      <c r="Y11" s="16"/>
      <c r="AA11" s="16"/>
      <c r="AC11" s="16"/>
      <c r="AG11" s="16"/>
    </row>
    <row r="12" spans="2:33" ht="15.75">
      <c r="B12" s="3">
        <v>5</v>
      </c>
      <c r="C12" s="17" t="s">
        <v>5</v>
      </c>
      <c r="D12" s="59">
        <f t="shared" si="9"/>
        <v>639</v>
      </c>
      <c r="E12" s="26">
        <v>127</v>
      </c>
      <c r="F12" s="27">
        <f t="shared" si="0"/>
        <v>19.874804381846637</v>
      </c>
      <c r="G12" s="26">
        <v>222</v>
      </c>
      <c r="H12" s="4">
        <f t="shared" si="1"/>
        <v>43.359375</v>
      </c>
      <c r="I12" s="26">
        <v>189</v>
      </c>
      <c r="J12" s="9">
        <f t="shared" si="2"/>
        <v>36.9140625</v>
      </c>
      <c r="K12" s="26">
        <v>53</v>
      </c>
      <c r="L12" s="27">
        <f t="shared" si="3"/>
        <v>10.3515625</v>
      </c>
      <c r="M12" s="26">
        <f>SUM(ВДТБ!M12+РТБ!M12)</f>
        <v>26</v>
      </c>
      <c r="N12" s="6">
        <f t="shared" si="4"/>
        <v>5.078125</v>
      </c>
      <c r="O12" s="26">
        <v>0</v>
      </c>
      <c r="P12" s="27">
        <f t="shared" si="5"/>
        <v>0</v>
      </c>
      <c r="Q12" s="26">
        <v>22</v>
      </c>
      <c r="R12" s="9">
        <f t="shared" si="6"/>
        <v>4.296875</v>
      </c>
      <c r="S12" s="26">
        <f>SUM(ВДТБ!S12+РТБ!S12)</f>
        <v>0</v>
      </c>
      <c r="T12" s="9">
        <f t="shared" si="7"/>
        <v>0</v>
      </c>
      <c r="U12" s="26">
        <f>SUM(ВДТБ!U12+РТБ!U12)</f>
        <v>0</v>
      </c>
      <c r="V12" s="9">
        <f t="shared" si="8"/>
        <v>0</v>
      </c>
      <c r="X12" s="47">
        <f t="shared" si="10"/>
        <v>512</v>
      </c>
      <c r="Y12" s="16"/>
      <c r="AA12" s="16"/>
      <c r="AC12" s="16"/>
      <c r="AG12" s="16"/>
    </row>
    <row r="13" spans="2:33" ht="15.75">
      <c r="B13" s="3">
        <v>6</v>
      </c>
      <c r="C13" s="17" t="s">
        <v>6</v>
      </c>
      <c r="D13" s="59">
        <f t="shared" si="9"/>
        <v>664</v>
      </c>
      <c r="E13" s="26">
        <v>114</v>
      </c>
      <c r="F13" s="27">
        <f t="shared" si="0"/>
        <v>17.16867469879518</v>
      </c>
      <c r="G13" s="26">
        <v>269</v>
      </c>
      <c r="H13" s="4">
        <f t="shared" si="1"/>
        <v>48.90909090909091</v>
      </c>
      <c r="I13" s="26">
        <v>158</v>
      </c>
      <c r="J13" s="9">
        <f t="shared" si="2"/>
        <v>28.72727272727273</v>
      </c>
      <c r="K13" s="26">
        <v>16</v>
      </c>
      <c r="L13" s="27">
        <f t="shared" si="3"/>
        <v>2.909090909090909</v>
      </c>
      <c r="M13" s="26">
        <v>36</v>
      </c>
      <c r="N13" s="6">
        <f t="shared" si="4"/>
        <v>6.545454545454546</v>
      </c>
      <c r="O13" s="26">
        <v>4</v>
      </c>
      <c r="P13" s="27">
        <f t="shared" si="5"/>
        <v>0.7272727272727273</v>
      </c>
      <c r="Q13" s="26">
        <v>67</v>
      </c>
      <c r="R13" s="9">
        <f t="shared" si="6"/>
        <v>12.181818181818182</v>
      </c>
      <c r="S13" s="26">
        <f>SUM(ВДТБ!S13+РТБ!S13)</f>
        <v>0</v>
      </c>
      <c r="T13" s="9">
        <f t="shared" si="7"/>
        <v>0</v>
      </c>
      <c r="U13" s="26">
        <f>SUM(ВДТБ!U13+РТБ!U13)</f>
        <v>0</v>
      </c>
      <c r="V13" s="9">
        <f t="shared" si="8"/>
        <v>0</v>
      </c>
      <c r="X13" s="47">
        <f t="shared" si="10"/>
        <v>550</v>
      </c>
      <c r="Y13" s="16"/>
      <c r="AA13" s="16"/>
      <c r="AC13" s="16"/>
      <c r="AG13" s="16"/>
    </row>
    <row r="14" spans="2:33" ht="15.75">
      <c r="B14" s="3">
        <v>7</v>
      </c>
      <c r="C14" s="17" t="s">
        <v>7</v>
      </c>
      <c r="D14" s="59">
        <f t="shared" si="9"/>
        <v>817</v>
      </c>
      <c r="E14" s="26">
        <v>287</v>
      </c>
      <c r="F14" s="27">
        <f t="shared" si="0"/>
        <v>35.12851897184823</v>
      </c>
      <c r="G14" s="26">
        <v>98</v>
      </c>
      <c r="H14" s="4">
        <f t="shared" si="1"/>
        <v>18.49056603773585</v>
      </c>
      <c r="I14" s="26">
        <v>299</v>
      </c>
      <c r="J14" s="9">
        <f t="shared" si="2"/>
        <v>56.41509433962264</v>
      </c>
      <c r="K14" s="26">
        <v>50</v>
      </c>
      <c r="L14" s="27">
        <f t="shared" si="3"/>
        <v>9.433962264150944</v>
      </c>
      <c r="M14" s="26">
        <v>38</v>
      </c>
      <c r="N14" s="6">
        <f t="shared" si="4"/>
        <v>7.169811320754717</v>
      </c>
      <c r="O14" s="26">
        <v>7</v>
      </c>
      <c r="P14" s="27">
        <f t="shared" si="5"/>
        <v>1.3207547169811322</v>
      </c>
      <c r="Q14" s="26">
        <v>38</v>
      </c>
      <c r="R14" s="9">
        <f t="shared" si="6"/>
        <v>7.169811320754717</v>
      </c>
      <c r="S14" s="26">
        <f>SUM(ВДТБ!S14+РТБ!S14)</f>
        <v>0</v>
      </c>
      <c r="T14" s="9">
        <f t="shared" si="7"/>
        <v>0</v>
      </c>
      <c r="U14" s="26">
        <f>SUM(ВДТБ!U14+РТБ!U14)</f>
        <v>0</v>
      </c>
      <c r="V14" s="9">
        <f t="shared" si="8"/>
        <v>0</v>
      </c>
      <c r="X14" s="47">
        <f t="shared" si="10"/>
        <v>530</v>
      </c>
      <c r="Y14" s="16"/>
      <c r="AA14" s="16"/>
      <c r="AC14" s="16"/>
      <c r="AG14" s="16"/>
    </row>
    <row r="15" spans="2:33" ht="15.75">
      <c r="B15" s="3">
        <v>8</v>
      </c>
      <c r="C15" s="17" t="s">
        <v>8</v>
      </c>
      <c r="D15" s="59">
        <f t="shared" si="9"/>
        <v>508</v>
      </c>
      <c r="E15" s="26">
        <v>77</v>
      </c>
      <c r="F15" s="27">
        <f t="shared" si="0"/>
        <v>15.157480314960631</v>
      </c>
      <c r="G15" s="26">
        <v>171</v>
      </c>
      <c r="H15" s="4">
        <f t="shared" si="1"/>
        <v>39.675174013921115</v>
      </c>
      <c r="I15" s="26">
        <v>155</v>
      </c>
      <c r="J15" s="9">
        <f t="shared" si="2"/>
        <v>35.96287703016242</v>
      </c>
      <c r="K15" s="26">
        <f>SUM(ВДТБ!K15+РТБ!K15)</f>
        <v>38</v>
      </c>
      <c r="L15" s="27">
        <f t="shared" si="3"/>
        <v>8.816705336426914</v>
      </c>
      <c r="M15" s="26">
        <f>SUM(ВДТБ!M15+РТБ!M15)</f>
        <v>30</v>
      </c>
      <c r="N15" s="6">
        <f t="shared" si="4"/>
        <v>6.960556844547564</v>
      </c>
      <c r="O15" s="26">
        <v>17</v>
      </c>
      <c r="P15" s="27">
        <f t="shared" si="5"/>
        <v>3.944315545243619</v>
      </c>
      <c r="Q15" s="26">
        <v>20</v>
      </c>
      <c r="R15" s="9">
        <f t="shared" si="6"/>
        <v>4.640371229698376</v>
      </c>
      <c r="S15" s="26">
        <f>SUM(ВДТБ!S15+РТБ!S15)</f>
        <v>0</v>
      </c>
      <c r="T15" s="9">
        <f t="shared" si="7"/>
        <v>0</v>
      </c>
      <c r="U15" s="26">
        <f>SUM(ВДТБ!U15+РТБ!U15)</f>
        <v>0</v>
      </c>
      <c r="V15" s="9">
        <f t="shared" si="8"/>
        <v>0</v>
      </c>
      <c r="X15" s="47">
        <f t="shared" si="10"/>
        <v>431</v>
      </c>
      <c r="Y15" s="16"/>
      <c r="AA15" s="16"/>
      <c r="AC15" s="16"/>
      <c r="AG15" s="16"/>
    </row>
    <row r="16" spans="2:33" ht="15.75">
      <c r="B16" s="3">
        <v>9</v>
      </c>
      <c r="C16" s="17" t="s">
        <v>9</v>
      </c>
      <c r="D16" s="59">
        <f t="shared" si="9"/>
        <v>954</v>
      </c>
      <c r="E16" s="26">
        <v>218</v>
      </c>
      <c r="F16" s="27">
        <f t="shared" si="0"/>
        <v>22.851153039832283</v>
      </c>
      <c r="G16" s="26">
        <v>142</v>
      </c>
      <c r="H16" s="4">
        <f t="shared" si="1"/>
        <v>19.293478260869566</v>
      </c>
      <c r="I16" s="26">
        <v>439</v>
      </c>
      <c r="J16" s="9">
        <f t="shared" si="2"/>
        <v>59.64673913043478</v>
      </c>
      <c r="K16" s="26">
        <v>79</v>
      </c>
      <c r="L16" s="27">
        <f t="shared" si="3"/>
        <v>10.733695652173914</v>
      </c>
      <c r="M16" s="26">
        <v>18</v>
      </c>
      <c r="N16" s="6">
        <f t="shared" si="4"/>
        <v>2.4456521739130435</v>
      </c>
      <c r="O16" s="26">
        <v>20</v>
      </c>
      <c r="P16" s="27">
        <f t="shared" si="5"/>
        <v>2.717391304347826</v>
      </c>
      <c r="Q16" s="26">
        <v>38</v>
      </c>
      <c r="R16" s="9">
        <f t="shared" si="6"/>
        <v>5.163043478260869</v>
      </c>
      <c r="S16" s="26">
        <f>SUM(ВДТБ!S16+РТБ!S16)</f>
        <v>0</v>
      </c>
      <c r="T16" s="9">
        <f t="shared" si="7"/>
        <v>0</v>
      </c>
      <c r="U16" s="26">
        <f>SUM(ВДТБ!U16+РТБ!U16)</f>
        <v>0</v>
      </c>
      <c r="V16" s="9">
        <f t="shared" si="8"/>
        <v>0</v>
      </c>
      <c r="W16" s="132"/>
      <c r="X16" s="47">
        <f t="shared" si="10"/>
        <v>736</v>
      </c>
      <c r="Y16" s="16"/>
      <c r="AA16" s="16"/>
      <c r="AC16" s="16"/>
      <c r="AG16" s="16"/>
    </row>
    <row r="17" spans="2:33" ht="15.75">
      <c r="B17" s="3">
        <v>10</v>
      </c>
      <c r="C17" s="17" t="s">
        <v>10</v>
      </c>
      <c r="D17" s="59">
        <f t="shared" si="9"/>
        <v>530</v>
      </c>
      <c r="E17" s="26">
        <v>136</v>
      </c>
      <c r="F17" s="27">
        <f t="shared" si="0"/>
        <v>25.660377358490567</v>
      </c>
      <c r="G17" s="26">
        <f>SUM(ВДТБ!G17+РТБ!G17)</f>
        <v>41</v>
      </c>
      <c r="H17" s="4">
        <f t="shared" si="1"/>
        <v>10.406091370558377</v>
      </c>
      <c r="I17" s="26">
        <v>246</v>
      </c>
      <c r="J17" s="9">
        <f t="shared" si="2"/>
        <v>62.43654822335025</v>
      </c>
      <c r="K17" s="26">
        <v>52</v>
      </c>
      <c r="L17" s="27">
        <f t="shared" si="3"/>
        <v>13.19796954314721</v>
      </c>
      <c r="M17" s="26">
        <f>SUM(ВДТБ!M17+РТБ!M17)</f>
        <v>35</v>
      </c>
      <c r="N17" s="6">
        <f t="shared" si="4"/>
        <v>8.883248730964468</v>
      </c>
      <c r="O17" s="26">
        <v>2</v>
      </c>
      <c r="P17" s="27">
        <f t="shared" si="5"/>
        <v>0.5076142131979695</v>
      </c>
      <c r="Q17" s="26">
        <v>18</v>
      </c>
      <c r="R17" s="9">
        <f t="shared" si="6"/>
        <v>4.568527918781726</v>
      </c>
      <c r="S17" s="26">
        <f>SUM(ВДТБ!S17+РТБ!S17)</f>
        <v>0</v>
      </c>
      <c r="T17" s="9">
        <f t="shared" si="7"/>
        <v>0</v>
      </c>
      <c r="U17" s="26">
        <f>SUM(ВДТБ!U17+РТБ!U17)</f>
        <v>0</v>
      </c>
      <c r="V17" s="9">
        <f t="shared" si="8"/>
        <v>0</v>
      </c>
      <c r="X17" s="47">
        <f t="shared" si="10"/>
        <v>394</v>
      </c>
      <c r="Y17" s="16"/>
      <c r="AA17" s="16"/>
      <c r="AC17" s="16"/>
      <c r="AG17" s="16"/>
    </row>
    <row r="18" spans="2:33" ht="15.75">
      <c r="B18" s="3">
        <v>11</v>
      </c>
      <c r="C18" s="17" t="s">
        <v>11</v>
      </c>
      <c r="D18" s="59">
        <f t="shared" si="9"/>
        <v>324</v>
      </c>
      <c r="E18" s="26">
        <v>120</v>
      </c>
      <c r="F18" s="27">
        <f t="shared" si="0"/>
        <v>37.03703703703704</v>
      </c>
      <c r="G18" s="26">
        <f>SUM(ВДТБ!G18+РТБ!G18)</f>
        <v>2</v>
      </c>
      <c r="H18" s="4">
        <f t="shared" si="1"/>
        <v>0.9803921568627451</v>
      </c>
      <c r="I18" s="26">
        <v>153</v>
      </c>
      <c r="J18" s="9">
        <f t="shared" si="2"/>
        <v>75</v>
      </c>
      <c r="K18" s="26">
        <f>SUM(ВДТБ!K18+РТБ!K18)</f>
        <v>19</v>
      </c>
      <c r="L18" s="27">
        <f t="shared" si="3"/>
        <v>9.313725490196079</v>
      </c>
      <c r="M18" s="26">
        <f>SUM(ВДТБ!M18+РТБ!M18)</f>
        <v>17</v>
      </c>
      <c r="N18" s="6">
        <f t="shared" si="4"/>
        <v>8.333333333333332</v>
      </c>
      <c r="O18" s="26">
        <v>3</v>
      </c>
      <c r="P18" s="27">
        <f t="shared" si="5"/>
        <v>1.4705882352941175</v>
      </c>
      <c r="Q18" s="26">
        <f>SUM(ВДТБ!Q18+РТБ!Q18)</f>
        <v>9</v>
      </c>
      <c r="R18" s="9">
        <f t="shared" si="6"/>
        <v>4.411764705882353</v>
      </c>
      <c r="S18" s="26">
        <f>SUM(ВДТБ!S18+РТБ!S18)</f>
        <v>0</v>
      </c>
      <c r="T18" s="9">
        <f t="shared" si="7"/>
        <v>0</v>
      </c>
      <c r="U18" s="26">
        <f>SUM(ВДТБ!U18+РТБ!U18)</f>
        <v>1</v>
      </c>
      <c r="V18" s="9">
        <f t="shared" si="8"/>
        <v>0.49019607843137253</v>
      </c>
      <c r="W18" s="132"/>
      <c r="X18" s="47">
        <f t="shared" si="10"/>
        <v>204</v>
      </c>
      <c r="Y18" s="16"/>
      <c r="AA18" s="16"/>
      <c r="AC18" s="16"/>
      <c r="AG18" s="16"/>
    </row>
    <row r="19" spans="2:33" ht="15.75">
      <c r="B19" s="3">
        <v>12</v>
      </c>
      <c r="C19" s="17" t="s">
        <v>12</v>
      </c>
      <c r="D19" s="59">
        <f t="shared" si="9"/>
        <v>1207</v>
      </c>
      <c r="E19" s="26">
        <v>206</v>
      </c>
      <c r="F19" s="27">
        <f t="shared" si="0"/>
        <v>17.06710853355427</v>
      </c>
      <c r="G19" s="26">
        <v>308</v>
      </c>
      <c r="H19" s="4">
        <f t="shared" si="1"/>
        <v>30.76923076923077</v>
      </c>
      <c r="I19" s="26">
        <v>543</v>
      </c>
      <c r="J19" s="9">
        <f t="shared" si="2"/>
        <v>54.24575424575424</v>
      </c>
      <c r="K19" s="26">
        <v>70</v>
      </c>
      <c r="L19" s="27">
        <f t="shared" si="3"/>
        <v>6.993006993006993</v>
      </c>
      <c r="M19" s="26">
        <f>SUM(ВДТБ!M19+РТБ!M19)</f>
        <v>45</v>
      </c>
      <c r="N19" s="6">
        <f t="shared" si="4"/>
        <v>4.495504495504496</v>
      </c>
      <c r="O19" s="26">
        <v>12</v>
      </c>
      <c r="P19" s="27">
        <f t="shared" si="5"/>
        <v>1.1988011988011988</v>
      </c>
      <c r="Q19" s="26">
        <v>23</v>
      </c>
      <c r="R19" s="9">
        <f t="shared" si="6"/>
        <v>2.2977022977022976</v>
      </c>
      <c r="S19" s="26">
        <f>SUM(ВДТБ!S19+РТБ!S19)</f>
        <v>0</v>
      </c>
      <c r="T19" s="9">
        <f t="shared" si="7"/>
        <v>0</v>
      </c>
      <c r="U19" s="26">
        <f>SUM(ВДТБ!U19+РТБ!U19)</f>
        <v>0</v>
      </c>
      <c r="V19" s="9">
        <f t="shared" si="8"/>
        <v>0</v>
      </c>
      <c r="X19" s="47">
        <f t="shared" si="10"/>
        <v>1001</v>
      </c>
      <c r="Y19" s="16"/>
      <c r="AA19" s="16"/>
      <c r="AC19" s="16"/>
      <c r="AG19" s="16"/>
    </row>
    <row r="20" spans="2:33" ht="15.75">
      <c r="B20" s="3">
        <v>13</v>
      </c>
      <c r="C20" s="17" t="s">
        <v>13</v>
      </c>
      <c r="D20" s="59">
        <f t="shared" si="9"/>
        <v>565</v>
      </c>
      <c r="E20" s="26">
        <v>159</v>
      </c>
      <c r="F20" s="27">
        <f t="shared" si="0"/>
        <v>28.14159292035398</v>
      </c>
      <c r="G20" s="26">
        <v>74</v>
      </c>
      <c r="H20" s="4">
        <f t="shared" si="1"/>
        <v>18.226600985221676</v>
      </c>
      <c r="I20" s="26">
        <v>270</v>
      </c>
      <c r="J20" s="9">
        <f t="shared" si="2"/>
        <v>66.50246305418719</v>
      </c>
      <c r="K20" s="26">
        <v>34</v>
      </c>
      <c r="L20" s="27">
        <f t="shared" si="3"/>
        <v>8.374384236453201</v>
      </c>
      <c r="M20" s="26">
        <f>SUM(ВДТБ!M20+РТБ!M20)</f>
        <v>8</v>
      </c>
      <c r="N20" s="6">
        <f t="shared" si="4"/>
        <v>1.9704433497536946</v>
      </c>
      <c r="O20" s="26">
        <v>4</v>
      </c>
      <c r="P20" s="27">
        <f t="shared" si="5"/>
        <v>0.9852216748768473</v>
      </c>
      <c r="Q20" s="26">
        <v>16</v>
      </c>
      <c r="R20" s="9">
        <f t="shared" si="6"/>
        <v>3.9408866995073892</v>
      </c>
      <c r="S20" s="26">
        <f>SUM(ВДТБ!S20+РТБ!S20)</f>
        <v>0</v>
      </c>
      <c r="T20" s="9">
        <f t="shared" si="7"/>
        <v>0</v>
      </c>
      <c r="U20" s="26">
        <f>SUM(ВДТБ!U20+РТБ!U20)</f>
        <v>0</v>
      </c>
      <c r="V20" s="9">
        <f t="shared" si="8"/>
        <v>0</v>
      </c>
      <c r="X20" s="47">
        <f t="shared" si="10"/>
        <v>406</v>
      </c>
      <c r="Y20" s="16"/>
      <c r="AA20" s="16"/>
      <c r="AC20" s="16"/>
      <c r="AG20" s="16"/>
    </row>
    <row r="21" spans="2:33" ht="15.75">
      <c r="B21" s="3">
        <v>14</v>
      </c>
      <c r="C21" s="17" t="s">
        <v>14</v>
      </c>
      <c r="D21" s="59">
        <f t="shared" si="9"/>
        <v>2482</v>
      </c>
      <c r="E21" s="26">
        <v>538</v>
      </c>
      <c r="F21" s="27">
        <f t="shared" si="0"/>
        <v>21.67606768734891</v>
      </c>
      <c r="G21" s="26">
        <v>574</v>
      </c>
      <c r="H21" s="4">
        <f t="shared" si="1"/>
        <v>29.526748971193417</v>
      </c>
      <c r="I21" s="26">
        <v>971</v>
      </c>
      <c r="J21" s="9">
        <f t="shared" si="2"/>
        <v>49.9485596707819</v>
      </c>
      <c r="K21" s="26">
        <v>222</v>
      </c>
      <c r="L21" s="27">
        <f t="shared" si="3"/>
        <v>11.419753086419753</v>
      </c>
      <c r="M21" s="26">
        <v>44</v>
      </c>
      <c r="N21" s="6">
        <f t="shared" si="4"/>
        <v>2.263374485596708</v>
      </c>
      <c r="O21" s="26">
        <v>20</v>
      </c>
      <c r="P21" s="27">
        <f t="shared" si="5"/>
        <v>1.02880658436214</v>
      </c>
      <c r="Q21" s="26">
        <v>112</v>
      </c>
      <c r="R21" s="9">
        <f t="shared" si="6"/>
        <v>5.761316872427984</v>
      </c>
      <c r="S21" s="26">
        <f>SUM(ВДТБ!S21+РТБ!S21)</f>
        <v>1</v>
      </c>
      <c r="T21" s="9">
        <f t="shared" si="7"/>
        <v>0.051440329218107</v>
      </c>
      <c r="U21" s="26">
        <f>SUM(ВДТБ!U21+РТБ!U21)</f>
        <v>0</v>
      </c>
      <c r="V21" s="9">
        <f t="shared" si="8"/>
        <v>0</v>
      </c>
      <c r="X21" s="47">
        <f t="shared" si="10"/>
        <v>1944</v>
      </c>
      <c r="Y21" s="16"/>
      <c r="AA21" s="16"/>
      <c r="AC21" s="16"/>
      <c r="AG21" s="16"/>
    </row>
    <row r="22" spans="2:33" ht="15.75">
      <c r="B22" s="3">
        <v>15</v>
      </c>
      <c r="C22" s="17" t="s">
        <v>15</v>
      </c>
      <c r="D22" s="59">
        <f t="shared" si="9"/>
        <v>524</v>
      </c>
      <c r="E22" s="26">
        <v>142</v>
      </c>
      <c r="F22" s="27">
        <f t="shared" si="0"/>
        <v>27.099236641221374</v>
      </c>
      <c r="G22" s="26">
        <v>156</v>
      </c>
      <c r="H22" s="4">
        <f t="shared" si="1"/>
        <v>40.83769633507853</v>
      </c>
      <c r="I22" s="26">
        <v>122</v>
      </c>
      <c r="J22" s="9">
        <f t="shared" si="2"/>
        <v>31.93717277486911</v>
      </c>
      <c r="K22" s="26">
        <v>41</v>
      </c>
      <c r="L22" s="27">
        <f t="shared" si="3"/>
        <v>10.732984293193718</v>
      </c>
      <c r="M22" s="26">
        <f>SUM(ВДТБ!M22+РТБ!M22)</f>
        <v>42</v>
      </c>
      <c r="N22" s="6">
        <f t="shared" si="4"/>
        <v>10.99476439790576</v>
      </c>
      <c r="O22" s="26">
        <v>2</v>
      </c>
      <c r="P22" s="27">
        <f t="shared" si="5"/>
        <v>0.5235602094240838</v>
      </c>
      <c r="Q22" s="26">
        <v>19</v>
      </c>
      <c r="R22" s="9">
        <f t="shared" si="6"/>
        <v>4.973821989528796</v>
      </c>
      <c r="S22" s="26">
        <f>SUM(ВДТБ!S22+РТБ!S22)</f>
        <v>0</v>
      </c>
      <c r="T22" s="9">
        <f t="shared" si="7"/>
        <v>0</v>
      </c>
      <c r="U22" s="26">
        <f>SUM(ВДТБ!U22+РТБ!U22)</f>
        <v>0</v>
      </c>
      <c r="V22" s="9">
        <f t="shared" si="8"/>
        <v>0</v>
      </c>
      <c r="X22" s="47">
        <f t="shared" si="10"/>
        <v>382</v>
      </c>
      <c r="Y22" s="16"/>
      <c r="AA22" s="16"/>
      <c r="AC22" s="16"/>
      <c r="AG22" s="16"/>
    </row>
    <row r="23" spans="2:33" ht="15.75">
      <c r="B23" s="3">
        <v>16</v>
      </c>
      <c r="C23" s="17" t="s">
        <v>16</v>
      </c>
      <c r="D23" s="59">
        <f t="shared" si="9"/>
        <v>473</v>
      </c>
      <c r="E23" s="26">
        <f>SUM(ВДТБ!E23+РТБ!E23)</f>
        <v>57</v>
      </c>
      <c r="F23" s="27">
        <f t="shared" si="0"/>
        <v>12.050739957716702</v>
      </c>
      <c r="G23" s="26">
        <v>135</v>
      </c>
      <c r="H23" s="4">
        <f t="shared" si="1"/>
        <v>32.45192307692308</v>
      </c>
      <c r="I23" s="26">
        <v>198</v>
      </c>
      <c r="J23" s="9">
        <f t="shared" si="2"/>
        <v>47.59615384615385</v>
      </c>
      <c r="K23" s="26">
        <v>49</v>
      </c>
      <c r="L23" s="27">
        <f t="shared" si="3"/>
        <v>11.778846153846153</v>
      </c>
      <c r="M23" s="26">
        <f>SUM(ВДТБ!M23+РТБ!M23)</f>
        <v>13</v>
      </c>
      <c r="N23" s="6">
        <f t="shared" si="4"/>
        <v>3.125</v>
      </c>
      <c r="O23" s="26">
        <v>12</v>
      </c>
      <c r="P23" s="27">
        <f t="shared" si="5"/>
        <v>2.8846153846153846</v>
      </c>
      <c r="Q23" s="26">
        <f>SUM(ВДТБ!Q23+РТБ!Q23)</f>
        <v>9</v>
      </c>
      <c r="R23" s="9">
        <f t="shared" si="6"/>
        <v>2.1634615384615383</v>
      </c>
      <c r="S23" s="26">
        <f>SUM(ВДТБ!S23+РТБ!S23)</f>
        <v>0</v>
      </c>
      <c r="T23" s="9">
        <f t="shared" si="7"/>
        <v>0</v>
      </c>
      <c r="U23" s="26">
        <f>SUM(ВДТБ!U23+РТБ!U23)</f>
        <v>0</v>
      </c>
      <c r="V23" s="9">
        <f t="shared" si="8"/>
        <v>0</v>
      </c>
      <c r="X23" s="47">
        <f t="shared" si="10"/>
        <v>416</v>
      </c>
      <c r="Y23" s="16"/>
      <c r="AA23" s="16"/>
      <c r="AC23" s="16"/>
      <c r="AG23" s="16"/>
    </row>
    <row r="24" spans="2:33" ht="15.75">
      <c r="B24" s="3">
        <v>17</v>
      </c>
      <c r="C24" s="17" t="s">
        <v>17</v>
      </c>
      <c r="D24" s="59">
        <f t="shared" si="9"/>
        <v>496</v>
      </c>
      <c r="E24" s="26">
        <v>94</v>
      </c>
      <c r="F24" s="27">
        <f t="shared" si="0"/>
        <v>18.951612903225808</v>
      </c>
      <c r="G24" s="26">
        <v>61</v>
      </c>
      <c r="H24" s="4">
        <f t="shared" si="1"/>
        <v>15.17412935323383</v>
      </c>
      <c r="I24" s="26">
        <v>276</v>
      </c>
      <c r="J24" s="9">
        <f t="shared" si="2"/>
        <v>68.65671641791045</v>
      </c>
      <c r="K24" s="26">
        <v>35</v>
      </c>
      <c r="L24" s="27">
        <f t="shared" si="3"/>
        <v>8.706467661691542</v>
      </c>
      <c r="M24" s="26">
        <f>SUM(ВДТБ!M24+РТБ!M24)</f>
        <v>13</v>
      </c>
      <c r="N24" s="6">
        <f t="shared" si="4"/>
        <v>3.233830845771144</v>
      </c>
      <c r="O24" s="26">
        <v>3</v>
      </c>
      <c r="P24" s="27">
        <f t="shared" si="5"/>
        <v>0.7462686567164178</v>
      </c>
      <c r="Q24" s="26">
        <v>14</v>
      </c>
      <c r="R24" s="9">
        <f t="shared" si="6"/>
        <v>3.482587064676617</v>
      </c>
      <c r="S24" s="26">
        <f>SUM(ВДТБ!S24+РТБ!S24)</f>
        <v>0</v>
      </c>
      <c r="T24" s="9">
        <f t="shared" si="7"/>
        <v>0</v>
      </c>
      <c r="U24" s="26">
        <f>SUM(ВДТБ!U24+РТБ!U24)</f>
        <v>0</v>
      </c>
      <c r="V24" s="9">
        <f t="shared" si="8"/>
        <v>0</v>
      </c>
      <c r="X24" s="47">
        <f t="shared" si="10"/>
        <v>402</v>
      </c>
      <c r="Y24" s="16"/>
      <c r="AA24" s="16"/>
      <c r="AC24" s="16"/>
      <c r="AG24" s="16"/>
    </row>
    <row r="25" spans="2:33" ht="15.75">
      <c r="B25" s="3">
        <v>18</v>
      </c>
      <c r="C25" s="17" t="s">
        <v>18</v>
      </c>
      <c r="D25" s="59">
        <f t="shared" si="9"/>
        <v>352</v>
      </c>
      <c r="E25" s="26">
        <f>SUM(ВДТБ!E25+РТБ!E25)</f>
        <v>56</v>
      </c>
      <c r="F25" s="27">
        <f t="shared" si="0"/>
        <v>15.909090909090908</v>
      </c>
      <c r="G25" s="26">
        <f>SUM(ВДТБ!G25+РТБ!G25)</f>
        <v>48</v>
      </c>
      <c r="H25" s="4">
        <f t="shared" si="1"/>
        <v>16.216216216216218</v>
      </c>
      <c r="I25" s="26">
        <v>193</v>
      </c>
      <c r="J25" s="9">
        <f t="shared" si="2"/>
        <v>65.2027027027027</v>
      </c>
      <c r="K25" s="26">
        <v>18</v>
      </c>
      <c r="L25" s="27">
        <f t="shared" si="3"/>
        <v>6.081081081081082</v>
      </c>
      <c r="M25" s="26">
        <f>SUM(ВДТБ!M25+РТБ!M25)</f>
        <v>21</v>
      </c>
      <c r="N25" s="6">
        <f t="shared" si="4"/>
        <v>7.094594594594595</v>
      </c>
      <c r="O25" s="26">
        <f>SUM(ВДТБ!O25+РТБ!O25)</f>
        <v>0</v>
      </c>
      <c r="P25" s="27">
        <f t="shared" si="5"/>
        <v>0</v>
      </c>
      <c r="Q25" s="26">
        <v>16</v>
      </c>
      <c r="R25" s="9">
        <f t="shared" si="6"/>
        <v>5.405405405405405</v>
      </c>
      <c r="S25" s="26">
        <f>SUM(ВДТБ!S25+РТБ!S25)</f>
        <v>0</v>
      </c>
      <c r="T25" s="9">
        <f t="shared" si="7"/>
        <v>0</v>
      </c>
      <c r="U25" s="26">
        <f>SUM(ВДТБ!U25+РТБ!U25)</f>
        <v>0</v>
      </c>
      <c r="V25" s="9">
        <f t="shared" si="8"/>
        <v>0</v>
      </c>
      <c r="X25" s="47">
        <f t="shared" si="10"/>
        <v>296</v>
      </c>
      <c r="Y25" s="16"/>
      <c r="AA25" s="16"/>
      <c r="AC25" s="16"/>
      <c r="AG25" s="16"/>
    </row>
    <row r="26" spans="2:33" ht="15.75">
      <c r="B26" s="3">
        <v>19</v>
      </c>
      <c r="C26" s="17" t="s">
        <v>19</v>
      </c>
      <c r="D26" s="59">
        <f t="shared" si="9"/>
        <v>849</v>
      </c>
      <c r="E26" s="26">
        <v>243</v>
      </c>
      <c r="F26" s="27">
        <f t="shared" si="0"/>
        <v>28.621908127208478</v>
      </c>
      <c r="G26" s="26">
        <v>111</v>
      </c>
      <c r="H26" s="4">
        <f t="shared" si="1"/>
        <v>18.316831683168317</v>
      </c>
      <c r="I26" s="26">
        <v>364</v>
      </c>
      <c r="J26" s="9">
        <f t="shared" si="2"/>
        <v>60.066006600660074</v>
      </c>
      <c r="K26" s="26">
        <v>47</v>
      </c>
      <c r="L26" s="27">
        <f t="shared" si="3"/>
        <v>7.755775577557755</v>
      </c>
      <c r="M26" s="26">
        <f>SUM(ВДТБ!M26+РТБ!M26)</f>
        <v>39</v>
      </c>
      <c r="N26" s="6">
        <f t="shared" si="4"/>
        <v>6.435643564356436</v>
      </c>
      <c r="O26" s="26">
        <v>9</v>
      </c>
      <c r="P26" s="27">
        <f t="shared" si="5"/>
        <v>1.4851485148514851</v>
      </c>
      <c r="Q26" s="26">
        <v>36</v>
      </c>
      <c r="R26" s="9">
        <f t="shared" si="6"/>
        <v>5.9405940594059405</v>
      </c>
      <c r="S26" s="26">
        <f>SUM(ВДТБ!S26+РТБ!S26)</f>
        <v>0</v>
      </c>
      <c r="T26" s="9">
        <f t="shared" si="7"/>
        <v>0</v>
      </c>
      <c r="U26" s="26">
        <f>SUM(ВДТБ!U26+РТБ!U26)</f>
        <v>0</v>
      </c>
      <c r="V26" s="9">
        <f t="shared" si="8"/>
        <v>0</v>
      </c>
      <c r="X26" s="47">
        <f t="shared" si="10"/>
        <v>606</v>
      </c>
      <c r="Y26" s="16"/>
      <c r="AA26" s="16"/>
      <c r="AC26" s="16"/>
      <c r="AG26" s="16"/>
    </row>
    <row r="27" spans="2:33" ht="15.75">
      <c r="B27" s="3">
        <v>20</v>
      </c>
      <c r="C27" s="17" t="s">
        <v>20</v>
      </c>
      <c r="D27" s="59">
        <f t="shared" si="9"/>
        <v>547</v>
      </c>
      <c r="E27" s="26">
        <v>207</v>
      </c>
      <c r="F27" s="27">
        <f t="shared" si="0"/>
        <v>37.842778793418645</v>
      </c>
      <c r="G27" s="26">
        <v>128</v>
      </c>
      <c r="H27" s="4">
        <f t="shared" si="1"/>
        <v>37.64705882352941</v>
      </c>
      <c r="I27" s="26">
        <v>137</v>
      </c>
      <c r="J27" s="9">
        <f t="shared" si="2"/>
        <v>40.294117647058826</v>
      </c>
      <c r="K27" s="26">
        <v>40</v>
      </c>
      <c r="L27" s="27">
        <f t="shared" si="3"/>
        <v>11.76470588235294</v>
      </c>
      <c r="M27" s="26">
        <f>SUM(ВДТБ!M27+РТБ!M27)</f>
        <v>13</v>
      </c>
      <c r="N27" s="6">
        <f t="shared" si="4"/>
        <v>3.823529411764706</v>
      </c>
      <c r="O27" s="26">
        <v>4</v>
      </c>
      <c r="P27" s="27">
        <f t="shared" si="5"/>
        <v>1.1764705882352942</v>
      </c>
      <c r="Q27" s="26">
        <f>SUM(ВДТБ!Q27+РТБ!Q27)</f>
        <v>18</v>
      </c>
      <c r="R27" s="9">
        <f t="shared" si="6"/>
        <v>5.294117647058823</v>
      </c>
      <c r="S27" s="26">
        <f>SUM(ВДТБ!S27+РТБ!S27)</f>
        <v>0</v>
      </c>
      <c r="T27" s="9">
        <f t="shared" si="7"/>
        <v>0</v>
      </c>
      <c r="U27" s="26">
        <f>SUM(ВДТБ!U27+РТБ!U27)</f>
        <v>0</v>
      </c>
      <c r="V27" s="9">
        <f t="shared" si="8"/>
        <v>0</v>
      </c>
      <c r="X27" s="47">
        <f t="shared" si="10"/>
        <v>340</v>
      </c>
      <c r="Y27" s="16"/>
      <c r="AA27" s="16"/>
      <c r="AC27" s="16"/>
      <c r="AG27" s="16"/>
    </row>
    <row r="28" spans="2:33" ht="15.75">
      <c r="B28" s="3">
        <v>21</v>
      </c>
      <c r="C28" s="17" t="s">
        <v>21</v>
      </c>
      <c r="D28" s="59">
        <f t="shared" si="9"/>
        <v>567</v>
      </c>
      <c r="E28" s="26">
        <v>92</v>
      </c>
      <c r="F28" s="27">
        <f t="shared" si="0"/>
        <v>16.225749559082892</v>
      </c>
      <c r="G28" s="26">
        <v>182</v>
      </c>
      <c r="H28" s="4">
        <f t="shared" si="1"/>
        <v>38.315789473684205</v>
      </c>
      <c r="I28" s="26">
        <v>152</v>
      </c>
      <c r="J28" s="9">
        <f t="shared" si="2"/>
        <v>32</v>
      </c>
      <c r="K28" s="26">
        <v>66</v>
      </c>
      <c r="L28" s="27">
        <f t="shared" si="3"/>
        <v>13.894736842105262</v>
      </c>
      <c r="M28" s="26">
        <f>SUM(ВДТБ!M28+РТБ!M28)</f>
        <v>24</v>
      </c>
      <c r="N28" s="6">
        <f t="shared" si="4"/>
        <v>5.052631578947368</v>
      </c>
      <c r="O28" s="26">
        <v>27</v>
      </c>
      <c r="P28" s="27">
        <f t="shared" si="5"/>
        <v>5.684210526315789</v>
      </c>
      <c r="Q28" s="26">
        <v>24</v>
      </c>
      <c r="R28" s="9">
        <f t="shared" si="6"/>
        <v>5.052631578947368</v>
      </c>
      <c r="S28" s="26">
        <f>SUM(ВДТБ!S28+РТБ!S28)</f>
        <v>0</v>
      </c>
      <c r="T28" s="9">
        <f t="shared" si="7"/>
        <v>0</v>
      </c>
      <c r="U28" s="26">
        <f>SUM(ВДТБ!U28+РТБ!U28)</f>
        <v>0</v>
      </c>
      <c r="V28" s="9">
        <f t="shared" si="8"/>
        <v>0</v>
      </c>
      <c r="W28" s="132"/>
      <c r="X28" s="47">
        <f t="shared" si="10"/>
        <v>475</v>
      </c>
      <c r="Y28" s="16"/>
      <c r="AA28" s="16"/>
      <c r="AC28" s="16"/>
      <c r="AG28" s="16"/>
    </row>
    <row r="29" spans="2:33" ht="15.75">
      <c r="B29" s="3">
        <v>22</v>
      </c>
      <c r="C29" s="17" t="s">
        <v>22</v>
      </c>
      <c r="D29" s="59">
        <f t="shared" si="9"/>
        <v>511</v>
      </c>
      <c r="E29" s="26">
        <v>115</v>
      </c>
      <c r="F29" s="27">
        <f t="shared" si="0"/>
        <v>22.504892367906066</v>
      </c>
      <c r="G29" s="26">
        <v>94</v>
      </c>
      <c r="H29" s="4">
        <f t="shared" si="1"/>
        <v>23.737373737373737</v>
      </c>
      <c r="I29" s="26">
        <v>208</v>
      </c>
      <c r="J29" s="9">
        <f t="shared" si="2"/>
        <v>52.52525252525253</v>
      </c>
      <c r="K29" s="26">
        <v>40</v>
      </c>
      <c r="L29" s="27">
        <f t="shared" si="3"/>
        <v>10.1010101010101</v>
      </c>
      <c r="M29" s="26">
        <f>SUM(ВДТБ!M29+РТБ!M29)</f>
        <v>36</v>
      </c>
      <c r="N29" s="6">
        <f t="shared" si="4"/>
        <v>9.090909090909092</v>
      </c>
      <c r="O29" s="26">
        <v>3</v>
      </c>
      <c r="P29" s="27">
        <f t="shared" si="5"/>
        <v>0.7575757575757576</v>
      </c>
      <c r="Q29" s="26">
        <v>15</v>
      </c>
      <c r="R29" s="9">
        <f t="shared" si="6"/>
        <v>3.787878787878788</v>
      </c>
      <c r="S29" s="26">
        <f>SUM(ВДТБ!S29+РТБ!S29)</f>
        <v>0</v>
      </c>
      <c r="T29" s="9">
        <f t="shared" si="7"/>
        <v>0</v>
      </c>
      <c r="U29" s="26">
        <f>SUM(ВДТБ!U29+РТБ!U29)</f>
        <v>0</v>
      </c>
      <c r="V29" s="9">
        <f t="shared" si="8"/>
        <v>0</v>
      </c>
      <c r="X29" s="47">
        <f t="shared" si="10"/>
        <v>396</v>
      </c>
      <c r="Y29" s="16"/>
      <c r="AA29" s="16"/>
      <c r="AC29" s="16"/>
      <c r="AG29" s="16"/>
    </row>
    <row r="30" spans="2:33" ht="15.75">
      <c r="B30" s="3">
        <v>23</v>
      </c>
      <c r="C30" s="17" t="s">
        <v>23</v>
      </c>
      <c r="D30" s="59">
        <f t="shared" si="9"/>
        <v>278</v>
      </c>
      <c r="E30" s="26">
        <f>SUM(ВДТБ!E30+РТБ!E30)</f>
        <v>50</v>
      </c>
      <c r="F30" s="27">
        <f t="shared" si="0"/>
        <v>17.985611510791365</v>
      </c>
      <c r="G30" s="26">
        <v>51</v>
      </c>
      <c r="H30" s="4">
        <f t="shared" si="1"/>
        <v>22.36842105263158</v>
      </c>
      <c r="I30" s="26">
        <v>124</v>
      </c>
      <c r="J30" s="9">
        <f t="shared" si="2"/>
        <v>54.385964912280706</v>
      </c>
      <c r="K30" s="26">
        <v>16</v>
      </c>
      <c r="L30" s="27">
        <f t="shared" si="3"/>
        <v>7.017543859649122</v>
      </c>
      <c r="M30" s="26">
        <v>11</v>
      </c>
      <c r="N30" s="6">
        <f t="shared" si="4"/>
        <v>4.824561403508771</v>
      </c>
      <c r="O30" s="26">
        <v>3</v>
      </c>
      <c r="P30" s="27">
        <f t="shared" si="5"/>
        <v>1.3157894736842104</v>
      </c>
      <c r="Q30" s="26">
        <f>SUM(ВДТБ!Q30+РТБ!Q30)</f>
        <v>20</v>
      </c>
      <c r="R30" s="9">
        <f t="shared" si="6"/>
        <v>8.771929824561402</v>
      </c>
      <c r="S30" s="26">
        <f>SUM(ВДТБ!S30+РТБ!S30)</f>
        <v>3</v>
      </c>
      <c r="T30" s="9">
        <f t="shared" si="7"/>
        <v>1.3157894736842104</v>
      </c>
      <c r="U30" s="26">
        <f>SUM(ВДТБ!U30+РТБ!U30)</f>
        <v>0</v>
      </c>
      <c r="V30" s="9">
        <f t="shared" si="8"/>
        <v>0</v>
      </c>
      <c r="W30" s="132"/>
      <c r="X30" s="47">
        <f t="shared" si="10"/>
        <v>228</v>
      </c>
      <c r="Y30" s="16"/>
      <c r="AA30" s="16"/>
      <c r="AC30" s="16"/>
      <c r="AG30" s="16"/>
    </row>
    <row r="31" spans="2:33" ht="15.75">
      <c r="B31" s="3">
        <v>24</v>
      </c>
      <c r="C31" s="18" t="s">
        <v>24</v>
      </c>
      <c r="D31" s="59">
        <f t="shared" si="9"/>
        <v>441</v>
      </c>
      <c r="E31" s="26">
        <v>99</v>
      </c>
      <c r="F31" s="27">
        <f t="shared" si="0"/>
        <v>22.448979591836736</v>
      </c>
      <c r="G31" s="26">
        <v>91</v>
      </c>
      <c r="H31" s="4">
        <f t="shared" si="1"/>
        <v>26.608187134502927</v>
      </c>
      <c r="I31" s="26">
        <v>160</v>
      </c>
      <c r="J31" s="9">
        <f t="shared" si="2"/>
        <v>46.783625730994146</v>
      </c>
      <c r="K31" s="26">
        <v>36</v>
      </c>
      <c r="L31" s="27">
        <f t="shared" si="3"/>
        <v>10.526315789473683</v>
      </c>
      <c r="M31" s="26">
        <f>SUM(ВДТБ!M31+РТБ!M31)</f>
        <v>21</v>
      </c>
      <c r="N31" s="6">
        <f t="shared" si="4"/>
        <v>6.140350877192982</v>
      </c>
      <c r="O31" s="26">
        <v>6</v>
      </c>
      <c r="P31" s="27">
        <f t="shared" si="5"/>
        <v>1.7543859649122806</v>
      </c>
      <c r="Q31" s="26">
        <v>27</v>
      </c>
      <c r="R31" s="9">
        <f t="shared" si="6"/>
        <v>7.894736842105263</v>
      </c>
      <c r="S31" s="26">
        <f>SUM(ВДТБ!S31+РТБ!S31)</f>
        <v>1</v>
      </c>
      <c r="T31" s="9">
        <f t="shared" si="7"/>
        <v>0.29239766081871343</v>
      </c>
      <c r="U31" s="26">
        <f>SUM(ВДТБ!U31+РТБ!U31)</f>
        <v>0</v>
      </c>
      <c r="V31" s="9">
        <f t="shared" si="8"/>
        <v>0</v>
      </c>
      <c r="X31" s="47">
        <f t="shared" si="10"/>
        <v>342</v>
      </c>
      <c r="Y31" s="16"/>
      <c r="AA31" s="16"/>
      <c r="AC31" s="16"/>
      <c r="AG31" s="16"/>
    </row>
    <row r="32" spans="2:33" ht="15.75">
      <c r="B32" s="3">
        <v>25</v>
      </c>
      <c r="C32" s="18" t="s">
        <v>25</v>
      </c>
      <c r="D32" s="59">
        <f t="shared" si="9"/>
        <v>1021</v>
      </c>
      <c r="E32" s="26">
        <v>226</v>
      </c>
      <c r="F32" s="27">
        <f t="shared" si="0"/>
        <v>22.135161606268365</v>
      </c>
      <c r="G32" s="26">
        <f>SUM(ВДТБ!G32+РТБ!G32)</f>
        <v>239</v>
      </c>
      <c r="H32" s="4">
        <f t="shared" si="1"/>
        <v>30.062893081761004</v>
      </c>
      <c r="I32" s="26">
        <v>397</v>
      </c>
      <c r="J32" s="9">
        <f t="shared" si="2"/>
        <v>49.937106918238996</v>
      </c>
      <c r="K32" s="26">
        <v>89</v>
      </c>
      <c r="L32" s="27">
        <f t="shared" si="3"/>
        <v>11.19496855345912</v>
      </c>
      <c r="M32" s="26">
        <v>25</v>
      </c>
      <c r="N32" s="6">
        <f t="shared" si="4"/>
        <v>3.1446540880503147</v>
      </c>
      <c r="O32" s="26">
        <v>7</v>
      </c>
      <c r="P32" s="27">
        <f t="shared" si="5"/>
        <v>0.8805031446540881</v>
      </c>
      <c r="Q32" s="26">
        <v>35</v>
      </c>
      <c r="R32" s="9">
        <f t="shared" si="6"/>
        <v>4.40251572327044</v>
      </c>
      <c r="S32" s="26">
        <f>SUM(ВДТБ!S32+РТБ!S32)</f>
        <v>3</v>
      </c>
      <c r="T32" s="9">
        <f t="shared" si="7"/>
        <v>0.37735849056603776</v>
      </c>
      <c r="U32" s="26">
        <f>SUM(ВДТБ!U32+РТБ!U32)</f>
        <v>0</v>
      </c>
      <c r="V32" s="9">
        <f t="shared" si="8"/>
        <v>0</v>
      </c>
      <c r="W32" s="132"/>
      <c r="X32" s="47">
        <f t="shared" si="10"/>
        <v>795</v>
      </c>
      <c r="Y32" s="16"/>
      <c r="AA32" s="16"/>
      <c r="AC32" s="16"/>
      <c r="AG32" s="16"/>
    </row>
    <row r="33" spans="2:33" ht="15.75">
      <c r="B33" s="3">
        <v>26</v>
      </c>
      <c r="C33" s="62" t="s">
        <v>44</v>
      </c>
      <c r="D33" s="59">
        <f t="shared" si="9"/>
        <v>563</v>
      </c>
      <c r="E33" s="26">
        <v>203</v>
      </c>
      <c r="F33" s="27">
        <f t="shared" si="0"/>
        <v>36.05683836589698</v>
      </c>
      <c r="G33" s="26">
        <v>76</v>
      </c>
      <c r="H33" s="4">
        <f t="shared" si="1"/>
        <v>21.11111111111111</v>
      </c>
      <c r="I33" s="26">
        <v>198</v>
      </c>
      <c r="J33" s="9">
        <f t="shared" si="2"/>
        <v>55.00000000000001</v>
      </c>
      <c r="K33" s="26">
        <v>18</v>
      </c>
      <c r="L33" s="27">
        <f t="shared" si="3"/>
        <v>5</v>
      </c>
      <c r="M33" s="26">
        <v>16</v>
      </c>
      <c r="N33" s="6">
        <f t="shared" si="4"/>
        <v>4.444444444444445</v>
      </c>
      <c r="O33" s="26">
        <f>SUM(ВДТБ!O33+РТБ!O33)</f>
        <v>10</v>
      </c>
      <c r="P33" s="27">
        <f t="shared" si="5"/>
        <v>2.7777777777777777</v>
      </c>
      <c r="Q33" s="26">
        <f>SUM(ВДТБ!Q33+РТБ!Q33)</f>
        <v>42</v>
      </c>
      <c r="R33" s="9">
        <f t="shared" si="6"/>
        <v>11.666666666666666</v>
      </c>
      <c r="S33" s="26">
        <f>SUM(ВДТБ!S33+РТБ!S33)</f>
        <v>0</v>
      </c>
      <c r="T33" s="9">
        <f t="shared" si="7"/>
        <v>0</v>
      </c>
      <c r="U33" s="26">
        <f>SUM(ВДТБ!U33+РТБ!U33)</f>
        <v>0</v>
      </c>
      <c r="V33" s="9">
        <f t="shared" si="8"/>
        <v>0</v>
      </c>
      <c r="X33" s="47">
        <f t="shared" si="10"/>
        <v>360</v>
      </c>
      <c r="Y33" s="16"/>
      <c r="AA33" s="16"/>
      <c r="AC33" s="16"/>
      <c r="AG33" s="16"/>
    </row>
    <row r="34" spans="2:33" ht="15.75">
      <c r="B34" s="3">
        <v>27</v>
      </c>
      <c r="C34" s="62" t="s">
        <v>48</v>
      </c>
      <c r="D34" s="59">
        <f t="shared" si="9"/>
        <v>41</v>
      </c>
      <c r="E34" s="26">
        <f>SUM(ВДТБ!E34+РТБ!E34)</f>
        <v>7</v>
      </c>
      <c r="F34" s="27">
        <f t="shared" si="0"/>
        <v>17.073170731707318</v>
      </c>
      <c r="G34" s="26">
        <f>SUM(ВДТБ!G34+РТБ!G34)</f>
        <v>5</v>
      </c>
      <c r="H34" s="4">
        <f t="shared" si="1"/>
        <v>14.705882352941178</v>
      </c>
      <c r="I34" s="26">
        <v>21</v>
      </c>
      <c r="J34" s="9">
        <f t="shared" si="2"/>
        <v>61.76470588235294</v>
      </c>
      <c r="K34" s="26">
        <f>SUM(ВДТБ!K34+РТБ!K34)</f>
        <v>0</v>
      </c>
      <c r="L34" s="27">
        <f t="shared" si="3"/>
        <v>0</v>
      </c>
      <c r="M34" s="26">
        <f>SUM(ВДТБ!M34+РТБ!M34)</f>
        <v>0</v>
      </c>
      <c r="N34" s="6">
        <f t="shared" si="4"/>
        <v>0</v>
      </c>
      <c r="O34" s="26">
        <f>SUM(ВДТБ!O34+РТБ!O34)</f>
        <v>0</v>
      </c>
      <c r="P34" s="27">
        <f t="shared" si="5"/>
        <v>0</v>
      </c>
      <c r="Q34" s="26">
        <f>SUM(ВДТБ!Q34+РТБ!Q34)</f>
        <v>8</v>
      </c>
      <c r="R34" s="9">
        <f t="shared" si="6"/>
        <v>23.52941176470588</v>
      </c>
      <c r="S34" s="26">
        <f>SUM(ВДТБ!S34+РТБ!S34)</f>
        <v>0</v>
      </c>
      <c r="T34" s="9">
        <f t="shared" si="7"/>
        <v>0</v>
      </c>
      <c r="U34" s="26">
        <f>SUM(ВДТБ!U34+РТБ!U34)</f>
        <v>0</v>
      </c>
      <c r="V34" s="9">
        <f t="shared" si="8"/>
        <v>0</v>
      </c>
      <c r="X34" s="47">
        <f t="shared" si="10"/>
        <v>34</v>
      </c>
      <c r="Y34" s="16"/>
      <c r="AA34" s="16"/>
      <c r="AC34" s="16"/>
      <c r="AG34" s="16"/>
    </row>
    <row r="35" spans="2:33" ht="15.75">
      <c r="B35" s="3">
        <v>28</v>
      </c>
      <c r="C35" s="62" t="s">
        <v>49</v>
      </c>
      <c r="D35" s="59">
        <f t="shared" si="9"/>
        <v>20</v>
      </c>
      <c r="E35" s="26">
        <f>SUM(ВДТБ!E35+РТБ!E35)</f>
        <v>2</v>
      </c>
      <c r="F35" s="27">
        <f t="shared" si="0"/>
        <v>10</v>
      </c>
      <c r="G35" s="26">
        <f>SUM(ВДТБ!G35+РТБ!G35)</f>
        <v>0</v>
      </c>
      <c r="H35" s="4">
        <f t="shared" si="1"/>
        <v>0</v>
      </c>
      <c r="I35" s="26">
        <f>SUM(ВДТБ!I35+РТБ!I35)</f>
        <v>17</v>
      </c>
      <c r="J35" s="9">
        <f t="shared" si="2"/>
        <v>94.44444444444444</v>
      </c>
      <c r="K35" s="26">
        <f>SUM(ВДТБ!K35+РТБ!K35)</f>
        <v>0</v>
      </c>
      <c r="L35" s="27">
        <f t="shared" si="3"/>
        <v>0</v>
      </c>
      <c r="M35" s="26">
        <f>SUM(ВДТБ!M35+РТБ!M35)</f>
        <v>0</v>
      </c>
      <c r="N35" s="6">
        <f t="shared" si="4"/>
        <v>0</v>
      </c>
      <c r="O35" s="26">
        <f>SUM(ВДТБ!O35+РТБ!O35)</f>
        <v>0</v>
      </c>
      <c r="P35" s="27">
        <f t="shared" si="5"/>
        <v>0</v>
      </c>
      <c r="Q35" s="26">
        <f>SUM(ВДТБ!Q35+РТБ!Q35)</f>
        <v>1</v>
      </c>
      <c r="R35" s="9">
        <f t="shared" si="6"/>
        <v>5.555555555555555</v>
      </c>
      <c r="S35" s="26">
        <f>SUM(ВДТБ!S35+РТБ!S35)</f>
        <v>0</v>
      </c>
      <c r="T35" s="9">
        <f t="shared" si="7"/>
        <v>0</v>
      </c>
      <c r="U35" s="26">
        <f>SUM(ВДТБ!U35+РТБ!U35)</f>
        <v>0</v>
      </c>
      <c r="V35" s="9">
        <f t="shared" si="8"/>
        <v>0</v>
      </c>
      <c r="X35" s="47">
        <f t="shared" si="10"/>
        <v>18</v>
      </c>
      <c r="Y35" s="16"/>
      <c r="AA35" s="16"/>
      <c r="AC35" s="16"/>
      <c r="AG35" s="16"/>
    </row>
    <row r="36" spans="2:33" ht="16.5" thickBot="1">
      <c r="B36" s="63">
        <v>27</v>
      </c>
      <c r="C36" s="64" t="s">
        <v>50</v>
      </c>
      <c r="D36" s="59">
        <f t="shared" si="9"/>
        <v>51</v>
      </c>
      <c r="E36" s="26">
        <v>9</v>
      </c>
      <c r="F36" s="27">
        <f t="shared" si="0"/>
        <v>17.647058823529413</v>
      </c>
      <c r="G36" s="26">
        <f>SUM(ВДТБ!G36+РТБ!G36)</f>
        <v>11</v>
      </c>
      <c r="H36" s="4">
        <f t="shared" si="1"/>
        <v>26.190476190476193</v>
      </c>
      <c r="I36" s="26">
        <v>28</v>
      </c>
      <c r="J36" s="9">
        <f t="shared" si="2"/>
        <v>66.66666666666666</v>
      </c>
      <c r="K36" s="26">
        <f>SUM(ВДТБ!K36+РТБ!K36)</f>
        <v>0</v>
      </c>
      <c r="L36" s="27">
        <f t="shared" si="3"/>
        <v>0</v>
      </c>
      <c r="M36" s="26">
        <f>SUM(ВДТБ!M36+РТБ!M36)</f>
        <v>0</v>
      </c>
      <c r="N36" s="6">
        <f t="shared" si="4"/>
        <v>0</v>
      </c>
      <c r="O36" s="26">
        <f>SUM(ВДТБ!O36+РТБ!O36)</f>
        <v>0</v>
      </c>
      <c r="P36" s="27">
        <f t="shared" si="5"/>
        <v>0</v>
      </c>
      <c r="Q36" s="26">
        <v>3</v>
      </c>
      <c r="R36" s="9">
        <f t="shared" si="6"/>
        <v>7.142857142857142</v>
      </c>
      <c r="S36" s="26">
        <f>SUM(ВДТБ!S36+РТБ!S36)</f>
        <v>0</v>
      </c>
      <c r="T36" s="9">
        <f t="shared" si="7"/>
        <v>0</v>
      </c>
      <c r="U36" s="26">
        <f>SUM(ВДТБ!U36+РТБ!U36)</f>
        <v>0</v>
      </c>
      <c r="V36" s="9">
        <f t="shared" si="8"/>
        <v>0</v>
      </c>
      <c r="X36" s="47">
        <f t="shared" si="10"/>
        <v>42</v>
      </c>
      <c r="Y36" s="16"/>
      <c r="AA36" s="16"/>
      <c r="AC36" s="16"/>
      <c r="AG36" s="16"/>
    </row>
    <row r="37" spans="2:26" ht="16.5" thickBot="1">
      <c r="B37" s="192" t="s">
        <v>45</v>
      </c>
      <c r="C37" s="193"/>
      <c r="D37" s="60">
        <f>SUM(D8:D32)</f>
        <v>18590</v>
      </c>
      <c r="E37" s="75">
        <f aca="true" t="shared" si="11" ref="E37:U37">SUM(E8:E32)</f>
        <v>4396</v>
      </c>
      <c r="F37" s="74">
        <f t="shared" si="0"/>
        <v>23.64712210866057</v>
      </c>
      <c r="G37" s="75">
        <f t="shared" si="11"/>
        <v>3801</v>
      </c>
      <c r="H37" s="28">
        <f t="shared" si="1"/>
        <v>26.77892067070593</v>
      </c>
      <c r="I37" s="76">
        <f t="shared" si="11"/>
        <v>7402</v>
      </c>
      <c r="J37" s="45">
        <f t="shared" si="2"/>
        <v>52.14879526560519</v>
      </c>
      <c r="K37" s="75">
        <f t="shared" si="11"/>
        <v>1364</v>
      </c>
      <c r="L37" s="74">
        <f t="shared" si="3"/>
        <v>9.60969423700155</v>
      </c>
      <c r="M37" s="75">
        <f t="shared" si="11"/>
        <v>703</v>
      </c>
      <c r="N37" s="54">
        <f t="shared" si="4"/>
        <v>4.952796956460476</v>
      </c>
      <c r="O37" s="76">
        <f t="shared" si="11"/>
        <v>194</v>
      </c>
      <c r="P37" s="74">
        <f t="shared" si="5"/>
        <v>1.3667746935324785</v>
      </c>
      <c r="Q37" s="75">
        <f t="shared" si="11"/>
        <v>719</v>
      </c>
      <c r="R37" s="45">
        <f t="shared" si="6"/>
        <v>5.06552064252501</v>
      </c>
      <c r="S37" s="75">
        <f t="shared" si="11"/>
        <v>10</v>
      </c>
      <c r="T37" s="45">
        <f t="shared" si="7"/>
        <v>0.07045230379033394</v>
      </c>
      <c r="U37" s="75">
        <f t="shared" si="11"/>
        <v>1</v>
      </c>
      <c r="V37" s="45">
        <f t="shared" si="8"/>
        <v>0.0070452303790333945</v>
      </c>
      <c r="X37" s="36">
        <f>SUM(X8:X32)</f>
        <v>14194</v>
      </c>
      <c r="Y37" s="16"/>
      <c r="Z37" s="16"/>
    </row>
    <row r="38" spans="2:26" ht="16.5" thickBot="1">
      <c r="B38" s="211" t="s">
        <v>46</v>
      </c>
      <c r="C38" s="248"/>
      <c r="D38" s="60">
        <f>SUM(D8:D36)</f>
        <v>19265</v>
      </c>
      <c r="E38" s="75">
        <f aca="true" t="shared" si="12" ref="E38:U38">SUM(E8:E36)</f>
        <v>4617</v>
      </c>
      <c r="F38" s="74">
        <f t="shared" si="0"/>
        <v>23.965740981053724</v>
      </c>
      <c r="G38" s="75">
        <f t="shared" si="12"/>
        <v>3893</v>
      </c>
      <c r="H38" s="28">
        <f t="shared" si="1"/>
        <v>26.577007099945387</v>
      </c>
      <c r="I38" s="76">
        <f t="shared" si="12"/>
        <v>7666</v>
      </c>
      <c r="J38" s="45">
        <f t="shared" si="2"/>
        <v>52.334789732386675</v>
      </c>
      <c r="K38" s="75">
        <f t="shared" si="12"/>
        <v>1382</v>
      </c>
      <c r="L38" s="74">
        <f t="shared" si="3"/>
        <v>9.434735117422173</v>
      </c>
      <c r="M38" s="75">
        <f t="shared" si="12"/>
        <v>719</v>
      </c>
      <c r="N38" s="54">
        <f t="shared" si="4"/>
        <v>4.908519934462043</v>
      </c>
      <c r="O38" s="76">
        <f t="shared" si="12"/>
        <v>204</v>
      </c>
      <c r="P38" s="74">
        <f t="shared" si="5"/>
        <v>1.3926815947569635</v>
      </c>
      <c r="Q38" s="75">
        <f t="shared" si="12"/>
        <v>773</v>
      </c>
      <c r="R38" s="45">
        <f t="shared" si="6"/>
        <v>5.277170944838886</v>
      </c>
      <c r="S38" s="75">
        <f t="shared" si="12"/>
        <v>10</v>
      </c>
      <c r="T38" s="45">
        <f t="shared" si="7"/>
        <v>0.06826870562534135</v>
      </c>
      <c r="U38" s="75">
        <f t="shared" si="12"/>
        <v>1</v>
      </c>
      <c r="V38" s="45">
        <f t="shared" si="8"/>
        <v>0.0068268705625341335</v>
      </c>
      <c r="X38" s="36">
        <f>SUM(X8:X36)</f>
        <v>14648</v>
      </c>
      <c r="Z38" s="16"/>
    </row>
    <row r="39" spans="2:22" ht="12.75">
      <c r="B39" s="198" t="s">
        <v>35</v>
      </c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2:22" ht="12.75">
      <c r="B40" s="202" t="s">
        <v>36</v>
      </c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14"/>
      <c r="V40" s="14"/>
    </row>
  </sheetData>
  <sheetProtection/>
  <mergeCells count="22">
    <mergeCell ref="B37:C37"/>
    <mergeCell ref="B38:C38"/>
    <mergeCell ref="S3:T6"/>
    <mergeCell ref="G3:J3"/>
    <mergeCell ref="B39:V39"/>
    <mergeCell ref="B40:T40"/>
    <mergeCell ref="T1:V1"/>
    <mergeCell ref="B2:V2"/>
    <mergeCell ref="M3:P3"/>
    <mergeCell ref="U3:V6"/>
    <mergeCell ref="B3:B7"/>
    <mergeCell ref="C3:C7"/>
    <mergeCell ref="K3:L6"/>
    <mergeCell ref="Q3:R6"/>
    <mergeCell ref="X3:X7"/>
    <mergeCell ref="M4:N6"/>
    <mergeCell ref="O4:P6"/>
    <mergeCell ref="D4:D7"/>
    <mergeCell ref="E4:F6"/>
    <mergeCell ref="G4:H6"/>
    <mergeCell ref="I4:J6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F40"/>
  <sheetViews>
    <sheetView zoomScale="80" zoomScaleNormal="80" zoomScalePageLayoutView="0" workbookViewId="0" topLeftCell="A1">
      <selection activeCell="AJ25" sqref="AJ25"/>
    </sheetView>
  </sheetViews>
  <sheetFormatPr defaultColWidth="9.140625" defaultRowHeight="12.75"/>
  <cols>
    <col min="1" max="2" width="4.8515625" style="0" customWidth="1"/>
    <col min="3" max="3" width="24.140625" style="0" bestFit="1" customWidth="1"/>
    <col min="4" max="4" width="10.7109375" style="0" customWidth="1"/>
    <col min="5" max="22" width="6.8515625" style="0" customWidth="1"/>
    <col min="24" max="24" width="11.28125" style="0" customWidth="1"/>
  </cols>
  <sheetData>
    <row r="1" spans="16:22" ht="15.75">
      <c r="P1" s="187"/>
      <c r="Q1" s="187"/>
      <c r="R1" s="187"/>
      <c r="U1" s="250"/>
      <c r="V1" s="250"/>
    </row>
    <row r="2" spans="2:22" ht="21.75" customHeight="1" thickBot="1">
      <c r="B2" s="239" t="s">
        <v>65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</row>
    <row r="3" spans="2:24" ht="27" customHeight="1" thickBot="1">
      <c r="B3" s="194" t="s">
        <v>0</v>
      </c>
      <c r="C3" s="196" t="s">
        <v>26</v>
      </c>
      <c r="D3" s="208" t="s">
        <v>40</v>
      </c>
      <c r="E3" s="208"/>
      <c r="F3" s="208"/>
      <c r="G3" s="194" t="s">
        <v>28</v>
      </c>
      <c r="H3" s="195"/>
      <c r="I3" s="195"/>
      <c r="J3" s="196"/>
      <c r="K3" s="184" t="s">
        <v>29</v>
      </c>
      <c r="L3" s="189"/>
      <c r="M3" s="207" t="s">
        <v>30</v>
      </c>
      <c r="N3" s="208"/>
      <c r="O3" s="208"/>
      <c r="P3" s="257"/>
      <c r="Q3" s="184" t="s">
        <v>51</v>
      </c>
      <c r="R3" s="189"/>
      <c r="S3" s="175" t="s">
        <v>52</v>
      </c>
      <c r="T3" s="181"/>
      <c r="U3" s="184" t="s">
        <v>31</v>
      </c>
      <c r="V3" s="181"/>
      <c r="X3" s="172" t="s">
        <v>43</v>
      </c>
    </row>
    <row r="4" spans="2:24" ht="12.75">
      <c r="B4" s="203"/>
      <c r="C4" s="205"/>
      <c r="D4" s="254" t="s">
        <v>39</v>
      </c>
      <c r="E4" s="175" t="s">
        <v>42</v>
      </c>
      <c r="F4" s="189"/>
      <c r="G4" s="175" t="s">
        <v>32</v>
      </c>
      <c r="H4" s="189"/>
      <c r="I4" s="175" t="s">
        <v>33</v>
      </c>
      <c r="J4" s="181"/>
      <c r="K4" s="185"/>
      <c r="L4" s="190"/>
      <c r="M4" s="175" t="s">
        <v>37</v>
      </c>
      <c r="N4" s="176"/>
      <c r="O4" s="176" t="s">
        <v>38</v>
      </c>
      <c r="P4" s="181"/>
      <c r="Q4" s="185"/>
      <c r="R4" s="190"/>
      <c r="S4" s="177"/>
      <c r="T4" s="182"/>
      <c r="U4" s="185"/>
      <c r="V4" s="182"/>
      <c r="X4" s="173"/>
    </row>
    <row r="5" spans="2:24" ht="12.75">
      <c r="B5" s="203"/>
      <c r="C5" s="205"/>
      <c r="D5" s="255"/>
      <c r="E5" s="177"/>
      <c r="F5" s="190"/>
      <c r="G5" s="177"/>
      <c r="H5" s="190"/>
      <c r="I5" s="177"/>
      <c r="J5" s="182"/>
      <c r="K5" s="185"/>
      <c r="L5" s="190"/>
      <c r="M5" s="177"/>
      <c r="N5" s="178"/>
      <c r="O5" s="178"/>
      <c r="P5" s="182"/>
      <c r="Q5" s="185"/>
      <c r="R5" s="190"/>
      <c r="S5" s="177"/>
      <c r="T5" s="182"/>
      <c r="U5" s="185"/>
      <c r="V5" s="182"/>
      <c r="X5" s="173"/>
    </row>
    <row r="6" spans="2:24" ht="12.75">
      <c r="B6" s="203"/>
      <c r="C6" s="205"/>
      <c r="D6" s="255"/>
      <c r="E6" s="177"/>
      <c r="F6" s="190"/>
      <c r="G6" s="177"/>
      <c r="H6" s="190"/>
      <c r="I6" s="177"/>
      <c r="J6" s="182"/>
      <c r="K6" s="185"/>
      <c r="L6" s="190"/>
      <c r="M6" s="177"/>
      <c r="N6" s="178"/>
      <c r="O6" s="178"/>
      <c r="P6" s="182"/>
      <c r="Q6" s="185"/>
      <c r="R6" s="190"/>
      <c r="S6" s="177"/>
      <c r="T6" s="182"/>
      <c r="U6" s="185"/>
      <c r="V6" s="182"/>
      <c r="X6" s="173"/>
    </row>
    <row r="7" spans="2:24" ht="13.5" thickBot="1">
      <c r="B7" s="204"/>
      <c r="C7" s="206"/>
      <c r="D7" s="256"/>
      <c r="E7" s="22" t="s">
        <v>34</v>
      </c>
      <c r="F7" s="23" t="s">
        <v>27</v>
      </c>
      <c r="G7" s="22" t="s">
        <v>34</v>
      </c>
      <c r="H7" s="23" t="s">
        <v>27</v>
      </c>
      <c r="I7" s="22" t="s">
        <v>34</v>
      </c>
      <c r="J7" s="21" t="s">
        <v>27</v>
      </c>
      <c r="K7" s="19" t="s">
        <v>34</v>
      </c>
      <c r="L7" s="23" t="s">
        <v>27</v>
      </c>
      <c r="M7" s="22" t="s">
        <v>34</v>
      </c>
      <c r="N7" s="20" t="s">
        <v>27</v>
      </c>
      <c r="O7" s="20" t="s">
        <v>34</v>
      </c>
      <c r="P7" s="21" t="s">
        <v>27</v>
      </c>
      <c r="Q7" s="19" t="s">
        <v>34</v>
      </c>
      <c r="R7" s="23" t="s">
        <v>27</v>
      </c>
      <c r="S7" s="22" t="s">
        <v>34</v>
      </c>
      <c r="T7" s="21" t="s">
        <v>27</v>
      </c>
      <c r="U7" s="19" t="s">
        <v>34</v>
      </c>
      <c r="V7" s="21" t="s">
        <v>27</v>
      </c>
      <c r="X7" s="174"/>
    </row>
    <row r="8" spans="2:32" ht="15.75">
      <c r="B8" s="2">
        <v>1</v>
      </c>
      <c r="C8" s="17" t="s">
        <v>1</v>
      </c>
      <c r="D8" s="131">
        <f>SUM(E8+G8+I8+K8+M8+O8+Q8+S8+U8)</f>
        <v>30</v>
      </c>
      <c r="E8" s="26">
        <v>4</v>
      </c>
      <c r="F8" s="8">
        <f aca="true" t="shared" si="0" ref="F8:F38">E8/D8*100</f>
        <v>13.333333333333334</v>
      </c>
      <c r="G8" s="2">
        <v>2</v>
      </c>
      <c r="H8" s="8">
        <f aca="true" t="shared" si="1" ref="H8:H38">G8/X8*100</f>
        <v>7.6923076923076925</v>
      </c>
      <c r="I8" s="31">
        <v>18</v>
      </c>
      <c r="J8" s="9">
        <f aca="true" t="shared" si="2" ref="J8:J38">I8/X8*100</f>
        <v>69.23076923076923</v>
      </c>
      <c r="K8" s="15">
        <v>1</v>
      </c>
      <c r="L8" s="33">
        <f aca="true" t="shared" si="3" ref="L8:L38">K8/X8*100</f>
        <v>3.8461538461538463</v>
      </c>
      <c r="M8" s="26">
        <v>1</v>
      </c>
      <c r="N8" s="6">
        <f aca="true" t="shared" si="4" ref="N8:N38">M8/X8*100</f>
        <v>3.8461538461538463</v>
      </c>
      <c r="O8" s="7">
        <v>0</v>
      </c>
      <c r="P8" s="27">
        <f aca="true" t="shared" si="5" ref="P8:P38">O8/X8*100</f>
        <v>0</v>
      </c>
      <c r="Q8" s="32">
        <v>4</v>
      </c>
      <c r="R8" s="8">
        <f aca="true" t="shared" si="6" ref="R8:R38">Q8/X8*100</f>
        <v>15.384615384615385</v>
      </c>
      <c r="S8" s="31">
        <v>0</v>
      </c>
      <c r="T8" s="9">
        <f aca="true" t="shared" si="7" ref="T8:T38">S8/X8*100</f>
        <v>0</v>
      </c>
      <c r="U8" s="15">
        <v>0</v>
      </c>
      <c r="V8" s="9">
        <f aca="true" t="shared" si="8" ref="V8:V38">U8/X8*100</f>
        <v>0</v>
      </c>
      <c r="X8" s="47">
        <f>D8-E8</f>
        <v>26</v>
      </c>
      <c r="Z8" s="16"/>
      <c r="AB8" s="16"/>
      <c r="AF8" s="16"/>
    </row>
    <row r="9" spans="2:32" ht="15.75">
      <c r="B9" s="3">
        <v>2</v>
      </c>
      <c r="C9" s="17" t="s">
        <v>2</v>
      </c>
      <c r="D9" s="131">
        <f aca="true" t="shared" si="9" ref="D9:D36">SUM(E9+G9+I9+K9+M9+O9+Q9+S9+U9)</f>
        <v>46</v>
      </c>
      <c r="E9" s="26">
        <v>10</v>
      </c>
      <c r="F9" s="8">
        <f t="shared" si="0"/>
        <v>21.73913043478261</v>
      </c>
      <c r="G9" s="2">
        <v>16</v>
      </c>
      <c r="H9" s="8">
        <f t="shared" si="1"/>
        <v>44.44444444444444</v>
      </c>
      <c r="I9" s="31">
        <v>14</v>
      </c>
      <c r="J9" s="9">
        <f t="shared" si="2"/>
        <v>38.88888888888889</v>
      </c>
      <c r="K9" s="15">
        <v>1</v>
      </c>
      <c r="L9" s="33">
        <f t="shared" si="3"/>
        <v>2.7777777777777777</v>
      </c>
      <c r="M9" s="26">
        <v>2</v>
      </c>
      <c r="N9" s="6">
        <f t="shared" si="4"/>
        <v>5.555555555555555</v>
      </c>
      <c r="O9" s="7">
        <v>0</v>
      </c>
      <c r="P9" s="27">
        <f t="shared" si="5"/>
        <v>0</v>
      </c>
      <c r="Q9" s="32">
        <v>3</v>
      </c>
      <c r="R9" s="8">
        <f t="shared" si="6"/>
        <v>8.333333333333332</v>
      </c>
      <c r="S9" s="31">
        <v>0</v>
      </c>
      <c r="T9" s="9">
        <f t="shared" si="7"/>
        <v>0</v>
      </c>
      <c r="U9" s="15">
        <v>0</v>
      </c>
      <c r="V9" s="9">
        <f t="shared" si="8"/>
        <v>0</v>
      </c>
      <c r="X9" s="47">
        <f aca="true" t="shared" si="10" ref="X9:X33">D9-E9</f>
        <v>36</v>
      </c>
      <c r="Z9" s="16"/>
      <c r="AB9" s="16"/>
      <c r="AF9" s="16"/>
    </row>
    <row r="10" spans="2:32" ht="15.75">
      <c r="B10" s="3">
        <v>3</v>
      </c>
      <c r="C10" s="17" t="s">
        <v>3</v>
      </c>
      <c r="D10" s="131">
        <f t="shared" si="9"/>
        <v>581</v>
      </c>
      <c r="E10" s="26">
        <v>158</v>
      </c>
      <c r="F10" s="8">
        <f t="shared" si="0"/>
        <v>27.19449225473322</v>
      </c>
      <c r="G10" s="2">
        <v>80</v>
      </c>
      <c r="H10" s="8">
        <f t="shared" si="1"/>
        <v>18.912529550827422</v>
      </c>
      <c r="I10" s="31">
        <v>169</v>
      </c>
      <c r="J10" s="9">
        <f t="shared" si="2"/>
        <v>39.952718676122934</v>
      </c>
      <c r="K10" s="15">
        <v>76</v>
      </c>
      <c r="L10" s="33">
        <f t="shared" si="3"/>
        <v>17.96690307328605</v>
      </c>
      <c r="M10" s="26">
        <v>43</v>
      </c>
      <c r="N10" s="6">
        <f t="shared" si="4"/>
        <v>10.16548463356974</v>
      </c>
      <c r="O10" s="7">
        <v>6</v>
      </c>
      <c r="P10" s="27">
        <f t="shared" si="5"/>
        <v>1.4184397163120568</v>
      </c>
      <c r="Q10" s="32">
        <v>49</v>
      </c>
      <c r="R10" s="8">
        <f t="shared" si="6"/>
        <v>11.583924349881796</v>
      </c>
      <c r="S10" s="31">
        <v>0</v>
      </c>
      <c r="T10" s="9">
        <f t="shared" si="7"/>
        <v>0</v>
      </c>
      <c r="U10" s="15">
        <v>0</v>
      </c>
      <c r="V10" s="9">
        <f t="shared" si="8"/>
        <v>0</v>
      </c>
      <c r="X10" s="47">
        <f t="shared" si="10"/>
        <v>423</v>
      </c>
      <c r="Z10" s="16"/>
      <c r="AB10" s="16"/>
      <c r="AF10" s="16"/>
    </row>
    <row r="11" spans="2:32" ht="15.75">
      <c r="B11" s="3">
        <v>4</v>
      </c>
      <c r="C11" s="17" t="s">
        <v>4</v>
      </c>
      <c r="D11" s="131">
        <f t="shared" si="9"/>
        <v>119</v>
      </c>
      <c r="E11" s="26">
        <v>34</v>
      </c>
      <c r="F11" s="8">
        <f t="shared" si="0"/>
        <v>28.57142857142857</v>
      </c>
      <c r="G11" s="2">
        <v>32</v>
      </c>
      <c r="H11" s="8">
        <f t="shared" si="1"/>
        <v>37.64705882352941</v>
      </c>
      <c r="I11" s="31">
        <v>22</v>
      </c>
      <c r="J11" s="9">
        <f t="shared" si="2"/>
        <v>25.882352941176475</v>
      </c>
      <c r="K11" s="15">
        <v>10</v>
      </c>
      <c r="L11" s="33">
        <f t="shared" si="3"/>
        <v>11.76470588235294</v>
      </c>
      <c r="M11" s="26">
        <v>8</v>
      </c>
      <c r="N11" s="6">
        <f t="shared" si="4"/>
        <v>9.411764705882353</v>
      </c>
      <c r="O11" s="7">
        <v>0</v>
      </c>
      <c r="P11" s="27">
        <f t="shared" si="5"/>
        <v>0</v>
      </c>
      <c r="Q11" s="32">
        <v>13</v>
      </c>
      <c r="R11" s="8">
        <f t="shared" si="6"/>
        <v>15.294117647058824</v>
      </c>
      <c r="S11" s="31">
        <v>0</v>
      </c>
      <c r="T11" s="9">
        <f t="shared" si="7"/>
        <v>0</v>
      </c>
      <c r="U11" s="15">
        <v>0</v>
      </c>
      <c r="V11" s="9">
        <f t="shared" si="8"/>
        <v>0</v>
      </c>
      <c r="X11" s="47">
        <f t="shared" si="10"/>
        <v>85</v>
      </c>
      <c r="Z11" s="16"/>
      <c r="AB11" s="16"/>
      <c r="AF11" s="16"/>
    </row>
    <row r="12" spans="2:32" ht="15.75">
      <c r="B12" s="3">
        <v>5</v>
      </c>
      <c r="C12" s="17" t="s">
        <v>5</v>
      </c>
      <c r="D12" s="131">
        <f t="shared" si="9"/>
        <v>44</v>
      </c>
      <c r="E12" s="26">
        <v>6</v>
      </c>
      <c r="F12" s="8">
        <f t="shared" si="0"/>
        <v>13.636363636363635</v>
      </c>
      <c r="G12" s="2">
        <v>13</v>
      </c>
      <c r="H12" s="8">
        <f t="shared" si="1"/>
        <v>34.21052631578947</v>
      </c>
      <c r="I12" s="31">
        <v>8</v>
      </c>
      <c r="J12" s="9">
        <f t="shared" si="2"/>
        <v>21.052631578947366</v>
      </c>
      <c r="K12" s="15">
        <v>6</v>
      </c>
      <c r="L12" s="33">
        <f t="shared" si="3"/>
        <v>15.789473684210526</v>
      </c>
      <c r="M12" s="26">
        <v>4</v>
      </c>
      <c r="N12" s="6">
        <f t="shared" si="4"/>
        <v>10.526315789473683</v>
      </c>
      <c r="O12" s="7">
        <v>0</v>
      </c>
      <c r="P12" s="27">
        <f t="shared" si="5"/>
        <v>0</v>
      </c>
      <c r="Q12" s="32">
        <v>7</v>
      </c>
      <c r="R12" s="8">
        <f t="shared" si="6"/>
        <v>18.421052631578945</v>
      </c>
      <c r="S12" s="31">
        <v>0</v>
      </c>
      <c r="T12" s="9">
        <f t="shared" si="7"/>
        <v>0</v>
      </c>
      <c r="U12" s="15">
        <v>0</v>
      </c>
      <c r="V12" s="9">
        <f t="shared" si="8"/>
        <v>0</v>
      </c>
      <c r="X12" s="47">
        <f t="shared" si="10"/>
        <v>38</v>
      </c>
      <c r="Z12" s="16"/>
      <c r="AB12" s="16"/>
      <c r="AF12" s="16"/>
    </row>
    <row r="13" spans="2:32" ht="15.75">
      <c r="B13" s="3">
        <v>6</v>
      </c>
      <c r="C13" s="17" t="s">
        <v>6</v>
      </c>
      <c r="D13" s="131">
        <f t="shared" si="9"/>
        <v>167</v>
      </c>
      <c r="E13" s="26">
        <v>40</v>
      </c>
      <c r="F13" s="8">
        <f t="shared" si="0"/>
        <v>23.952095808383234</v>
      </c>
      <c r="G13" s="2">
        <v>47</v>
      </c>
      <c r="H13" s="8">
        <f t="shared" si="1"/>
        <v>37.00787401574803</v>
      </c>
      <c r="I13" s="31">
        <v>25</v>
      </c>
      <c r="J13" s="9">
        <f t="shared" si="2"/>
        <v>19.68503937007874</v>
      </c>
      <c r="K13" s="15">
        <v>4</v>
      </c>
      <c r="L13" s="33">
        <f t="shared" si="3"/>
        <v>3.149606299212598</v>
      </c>
      <c r="M13" s="26">
        <v>18</v>
      </c>
      <c r="N13" s="6">
        <f t="shared" si="4"/>
        <v>14.173228346456693</v>
      </c>
      <c r="O13" s="7">
        <v>0</v>
      </c>
      <c r="P13" s="27">
        <f t="shared" si="5"/>
        <v>0</v>
      </c>
      <c r="Q13" s="32">
        <v>33</v>
      </c>
      <c r="R13" s="8">
        <f t="shared" si="6"/>
        <v>25.984251968503933</v>
      </c>
      <c r="S13" s="31">
        <v>0</v>
      </c>
      <c r="T13" s="9">
        <f t="shared" si="7"/>
        <v>0</v>
      </c>
      <c r="U13" s="15">
        <v>0</v>
      </c>
      <c r="V13" s="9">
        <f t="shared" si="8"/>
        <v>0</v>
      </c>
      <c r="X13" s="47">
        <f t="shared" si="10"/>
        <v>127</v>
      </c>
      <c r="Z13" s="16"/>
      <c r="AB13" s="16"/>
      <c r="AF13" s="16"/>
    </row>
    <row r="14" spans="2:32" ht="15.75">
      <c r="B14" s="3">
        <v>7</v>
      </c>
      <c r="C14" s="17" t="s">
        <v>7</v>
      </c>
      <c r="D14" s="131">
        <f t="shared" si="9"/>
        <v>70</v>
      </c>
      <c r="E14" s="26">
        <v>9</v>
      </c>
      <c r="F14" s="8">
        <f t="shared" si="0"/>
        <v>12.857142857142856</v>
      </c>
      <c r="G14" s="2">
        <v>20</v>
      </c>
      <c r="H14" s="8">
        <f t="shared" si="1"/>
        <v>32.78688524590164</v>
      </c>
      <c r="I14" s="31">
        <v>16</v>
      </c>
      <c r="J14" s="9">
        <f t="shared" si="2"/>
        <v>26.229508196721312</v>
      </c>
      <c r="K14" s="15">
        <v>1</v>
      </c>
      <c r="L14" s="33">
        <f t="shared" si="3"/>
        <v>1.639344262295082</v>
      </c>
      <c r="M14" s="26">
        <v>7</v>
      </c>
      <c r="N14" s="6">
        <f t="shared" si="4"/>
        <v>11.475409836065573</v>
      </c>
      <c r="O14" s="7">
        <v>3</v>
      </c>
      <c r="P14" s="27">
        <f t="shared" si="5"/>
        <v>4.918032786885246</v>
      </c>
      <c r="Q14" s="32">
        <v>14</v>
      </c>
      <c r="R14" s="8">
        <f t="shared" si="6"/>
        <v>22.950819672131146</v>
      </c>
      <c r="S14" s="31">
        <v>0</v>
      </c>
      <c r="T14" s="9">
        <f t="shared" si="7"/>
        <v>0</v>
      </c>
      <c r="U14" s="15">
        <v>0</v>
      </c>
      <c r="V14" s="9">
        <f t="shared" si="8"/>
        <v>0</v>
      </c>
      <c r="X14" s="47">
        <f t="shared" si="10"/>
        <v>61</v>
      </c>
      <c r="Z14" s="16"/>
      <c r="AB14" s="16"/>
      <c r="AF14" s="16"/>
    </row>
    <row r="15" spans="2:32" ht="15.75">
      <c r="B15" s="3">
        <v>8</v>
      </c>
      <c r="C15" s="17" t="s">
        <v>8</v>
      </c>
      <c r="D15" s="131">
        <f t="shared" si="9"/>
        <v>84</v>
      </c>
      <c r="E15" s="26">
        <v>8</v>
      </c>
      <c r="F15" s="8">
        <f t="shared" si="0"/>
        <v>9.523809523809524</v>
      </c>
      <c r="G15" s="2">
        <v>32</v>
      </c>
      <c r="H15" s="8">
        <f t="shared" si="1"/>
        <v>42.10526315789473</v>
      </c>
      <c r="I15" s="31">
        <v>17</v>
      </c>
      <c r="J15" s="9">
        <f t="shared" si="2"/>
        <v>22.36842105263158</v>
      </c>
      <c r="K15" s="15">
        <v>3</v>
      </c>
      <c r="L15" s="33">
        <f t="shared" si="3"/>
        <v>3.9473684210526314</v>
      </c>
      <c r="M15" s="26">
        <v>4</v>
      </c>
      <c r="N15" s="6">
        <f t="shared" si="4"/>
        <v>5.263157894736842</v>
      </c>
      <c r="O15" s="7">
        <v>3</v>
      </c>
      <c r="P15" s="27">
        <f t="shared" si="5"/>
        <v>3.9473684210526314</v>
      </c>
      <c r="Q15" s="32">
        <v>17</v>
      </c>
      <c r="R15" s="8">
        <f t="shared" si="6"/>
        <v>22.36842105263158</v>
      </c>
      <c r="S15" s="31">
        <v>0</v>
      </c>
      <c r="T15" s="9">
        <f t="shared" si="7"/>
        <v>0</v>
      </c>
      <c r="U15" s="15">
        <v>0</v>
      </c>
      <c r="V15" s="9">
        <f t="shared" si="8"/>
        <v>0</v>
      </c>
      <c r="X15" s="47">
        <f t="shared" si="10"/>
        <v>76</v>
      </c>
      <c r="Z15" s="16"/>
      <c r="AB15" s="16"/>
      <c r="AF15" s="16"/>
    </row>
    <row r="16" spans="2:32" ht="15.75">
      <c r="B16" s="3">
        <v>9</v>
      </c>
      <c r="C16" s="17" t="s">
        <v>9</v>
      </c>
      <c r="D16" s="131">
        <f t="shared" si="9"/>
        <v>57</v>
      </c>
      <c r="E16" s="26">
        <v>13</v>
      </c>
      <c r="F16" s="8">
        <f t="shared" si="0"/>
        <v>22.807017543859647</v>
      </c>
      <c r="G16" s="2">
        <v>12</v>
      </c>
      <c r="H16" s="8">
        <f t="shared" si="1"/>
        <v>27.27272727272727</v>
      </c>
      <c r="I16" s="31">
        <v>15</v>
      </c>
      <c r="J16" s="9">
        <f t="shared" si="2"/>
        <v>34.090909090909086</v>
      </c>
      <c r="K16" s="15">
        <v>10</v>
      </c>
      <c r="L16" s="33">
        <f t="shared" si="3"/>
        <v>22.727272727272727</v>
      </c>
      <c r="M16" s="26">
        <v>0</v>
      </c>
      <c r="N16" s="6">
        <f t="shared" si="4"/>
        <v>0</v>
      </c>
      <c r="O16" s="7">
        <v>0</v>
      </c>
      <c r="P16" s="27">
        <f t="shared" si="5"/>
        <v>0</v>
      </c>
      <c r="Q16" s="32">
        <v>7</v>
      </c>
      <c r="R16" s="8">
        <f t="shared" si="6"/>
        <v>15.909090909090908</v>
      </c>
      <c r="S16" s="31">
        <v>0</v>
      </c>
      <c r="T16" s="9">
        <f t="shared" si="7"/>
        <v>0</v>
      </c>
      <c r="U16" s="15">
        <v>0</v>
      </c>
      <c r="V16" s="9">
        <f t="shared" si="8"/>
        <v>0</v>
      </c>
      <c r="X16" s="47">
        <f t="shared" si="10"/>
        <v>44</v>
      </c>
      <c r="Z16" s="16"/>
      <c r="AB16" s="16"/>
      <c r="AF16" s="16"/>
    </row>
    <row r="17" spans="2:32" ht="15.75">
      <c r="B17" s="3">
        <v>10</v>
      </c>
      <c r="C17" s="17" t="s">
        <v>10</v>
      </c>
      <c r="D17" s="131">
        <f t="shared" si="9"/>
        <v>105</v>
      </c>
      <c r="E17" s="26">
        <v>33</v>
      </c>
      <c r="F17" s="8">
        <f t="shared" si="0"/>
        <v>31.428571428571427</v>
      </c>
      <c r="G17" s="2">
        <v>7</v>
      </c>
      <c r="H17" s="8">
        <f t="shared" si="1"/>
        <v>9.722222222222223</v>
      </c>
      <c r="I17" s="31">
        <v>47</v>
      </c>
      <c r="J17" s="9">
        <f t="shared" si="2"/>
        <v>65.27777777777779</v>
      </c>
      <c r="K17" s="15">
        <v>4</v>
      </c>
      <c r="L17" s="33">
        <f t="shared" si="3"/>
        <v>5.555555555555555</v>
      </c>
      <c r="M17" s="26">
        <v>8</v>
      </c>
      <c r="N17" s="6">
        <f t="shared" si="4"/>
        <v>11.11111111111111</v>
      </c>
      <c r="O17" s="7">
        <v>0</v>
      </c>
      <c r="P17" s="27">
        <f t="shared" si="5"/>
        <v>0</v>
      </c>
      <c r="Q17" s="32">
        <v>6</v>
      </c>
      <c r="R17" s="8">
        <f t="shared" si="6"/>
        <v>8.333333333333332</v>
      </c>
      <c r="S17" s="31">
        <v>0</v>
      </c>
      <c r="T17" s="9">
        <f t="shared" si="7"/>
        <v>0</v>
      </c>
      <c r="U17" s="15">
        <v>0</v>
      </c>
      <c r="V17" s="9">
        <f t="shared" si="8"/>
        <v>0</v>
      </c>
      <c r="X17" s="47">
        <f t="shared" si="10"/>
        <v>72</v>
      </c>
      <c r="Z17" s="16"/>
      <c r="AB17" s="16"/>
      <c r="AF17" s="16"/>
    </row>
    <row r="18" spans="2:32" ht="15.75">
      <c r="B18" s="3">
        <v>11</v>
      </c>
      <c r="C18" s="17" t="s">
        <v>11</v>
      </c>
      <c r="D18" s="131">
        <f t="shared" si="9"/>
        <v>40</v>
      </c>
      <c r="E18" s="26">
        <v>6</v>
      </c>
      <c r="F18" s="8">
        <f t="shared" si="0"/>
        <v>15</v>
      </c>
      <c r="G18" s="2">
        <v>0</v>
      </c>
      <c r="H18" s="8">
        <f t="shared" si="1"/>
        <v>0</v>
      </c>
      <c r="I18" s="31">
        <v>22</v>
      </c>
      <c r="J18" s="9">
        <f t="shared" si="2"/>
        <v>64.70588235294117</v>
      </c>
      <c r="K18" s="15">
        <v>4</v>
      </c>
      <c r="L18" s="33">
        <f t="shared" si="3"/>
        <v>11.76470588235294</v>
      </c>
      <c r="M18" s="26">
        <v>1</v>
      </c>
      <c r="N18" s="6">
        <f t="shared" si="4"/>
        <v>2.941176470588235</v>
      </c>
      <c r="O18" s="7">
        <v>2</v>
      </c>
      <c r="P18" s="27">
        <f t="shared" si="5"/>
        <v>5.88235294117647</v>
      </c>
      <c r="Q18" s="32">
        <v>5</v>
      </c>
      <c r="R18" s="8">
        <f t="shared" si="6"/>
        <v>14.705882352941178</v>
      </c>
      <c r="S18" s="31">
        <v>0</v>
      </c>
      <c r="T18" s="9">
        <f t="shared" si="7"/>
        <v>0</v>
      </c>
      <c r="U18" s="15">
        <v>0</v>
      </c>
      <c r="V18" s="9">
        <f t="shared" si="8"/>
        <v>0</v>
      </c>
      <c r="X18" s="47">
        <f t="shared" si="10"/>
        <v>34</v>
      </c>
      <c r="Z18" s="16"/>
      <c r="AB18" s="16"/>
      <c r="AF18" s="16"/>
    </row>
    <row r="19" spans="2:32" ht="15.75">
      <c r="B19" s="3">
        <v>12</v>
      </c>
      <c r="C19" s="17" t="s">
        <v>12</v>
      </c>
      <c r="D19" s="131">
        <f t="shared" si="9"/>
        <v>67</v>
      </c>
      <c r="E19" s="26">
        <v>14</v>
      </c>
      <c r="F19" s="8">
        <f t="shared" si="0"/>
        <v>20.8955223880597</v>
      </c>
      <c r="G19" s="2">
        <v>26</v>
      </c>
      <c r="H19" s="8">
        <f t="shared" si="1"/>
        <v>49.056603773584904</v>
      </c>
      <c r="I19" s="31">
        <v>9</v>
      </c>
      <c r="J19" s="9">
        <f t="shared" si="2"/>
        <v>16.9811320754717</v>
      </c>
      <c r="K19" s="15">
        <v>6</v>
      </c>
      <c r="L19" s="33">
        <f t="shared" si="3"/>
        <v>11.320754716981133</v>
      </c>
      <c r="M19" s="26">
        <v>4</v>
      </c>
      <c r="N19" s="6">
        <f t="shared" si="4"/>
        <v>7.547169811320755</v>
      </c>
      <c r="O19" s="7">
        <v>1</v>
      </c>
      <c r="P19" s="27">
        <f t="shared" si="5"/>
        <v>1.8867924528301887</v>
      </c>
      <c r="Q19" s="32">
        <v>7</v>
      </c>
      <c r="R19" s="8">
        <f t="shared" si="6"/>
        <v>13.20754716981132</v>
      </c>
      <c r="S19" s="31">
        <v>0</v>
      </c>
      <c r="T19" s="9">
        <f t="shared" si="7"/>
        <v>0</v>
      </c>
      <c r="U19" s="15">
        <v>0</v>
      </c>
      <c r="V19" s="9">
        <f t="shared" si="8"/>
        <v>0</v>
      </c>
      <c r="X19" s="47">
        <f t="shared" si="10"/>
        <v>53</v>
      </c>
      <c r="Z19" s="16"/>
      <c r="AB19" s="16"/>
      <c r="AF19" s="16"/>
    </row>
    <row r="20" spans="2:32" ht="15.75">
      <c r="B20" s="3">
        <v>13</v>
      </c>
      <c r="C20" s="17" t="s">
        <v>13</v>
      </c>
      <c r="D20" s="131">
        <f t="shared" si="9"/>
        <v>105</v>
      </c>
      <c r="E20" s="26">
        <v>38</v>
      </c>
      <c r="F20" s="8">
        <f t="shared" si="0"/>
        <v>36.19047619047619</v>
      </c>
      <c r="G20" s="2">
        <v>11</v>
      </c>
      <c r="H20" s="8">
        <f t="shared" si="1"/>
        <v>16.417910447761194</v>
      </c>
      <c r="I20" s="31">
        <v>27</v>
      </c>
      <c r="J20" s="9">
        <f t="shared" si="2"/>
        <v>40.298507462686565</v>
      </c>
      <c r="K20" s="15">
        <v>12</v>
      </c>
      <c r="L20" s="33">
        <f t="shared" si="3"/>
        <v>17.91044776119403</v>
      </c>
      <c r="M20" s="26">
        <v>2</v>
      </c>
      <c r="N20" s="6">
        <f t="shared" si="4"/>
        <v>2.9850746268656714</v>
      </c>
      <c r="O20" s="7">
        <v>3</v>
      </c>
      <c r="P20" s="27">
        <f t="shared" si="5"/>
        <v>4.477611940298507</v>
      </c>
      <c r="Q20" s="32">
        <v>12</v>
      </c>
      <c r="R20" s="8">
        <f t="shared" si="6"/>
        <v>17.91044776119403</v>
      </c>
      <c r="S20" s="31">
        <v>0</v>
      </c>
      <c r="T20" s="9">
        <f t="shared" si="7"/>
        <v>0</v>
      </c>
      <c r="U20" s="15">
        <v>0</v>
      </c>
      <c r="V20" s="9">
        <f t="shared" si="8"/>
        <v>0</v>
      </c>
      <c r="X20" s="47">
        <f t="shared" si="10"/>
        <v>67</v>
      </c>
      <c r="Z20" s="16"/>
      <c r="AB20" s="16"/>
      <c r="AF20" s="16"/>
    </row>
    <row r="21" spans="2:32" ht="15.75">
      <c r="B21" s="3">
        <v>14</v>
      </c>
      <c r="C21" s="17" t="s">
        <v>14</v>
      </c>
      <c r="D21" s="131">
        <f t="shared" si="9"/>
        <v>143</v>
      </c>
      <c r="E21" s="26">
        <v>14</v>
      </c>
      <c r="F21" s="8">
        <f t="shared" si="0"/>
        <v>9.79020979020979</v>
      </c>
      <c r="G21" s="2">
        <v>38</v>
      </c>
      <c r="H21" s="8">
        <f t="shared" si="1"/>
        <v>29.457364341085274</v>
      </c>
      <c r="I21" s="31">
        <v>39</v>
      </c>
      <c r="J21" s="9">
        <f t="shared" si="2"/>
        <v>30.23255813953488</v>
      </c>
      <c r="K21" s="15">
        <v>21</v>
      </c>
      <c r="L21" s="33">
        <f t="shared" si="3"/>
        <v>16.27906976744186</v>
      </c>
      <c r="M21" s="26">
        <v>5</v>
      </c>
      <c r="N21" s="6">
        <f t="shared" si="4"/>
        <v>3.875968992248062</v>
      </c>
      <c r="O21" s="7">
        <v>2</v>
      </c>
      <c r="P21" s="27">
        <f t="shared" si="5"/>
        <v>1.550387596899225</v>
      </c>
      <c r="Q21" s="32">
        <v>24</v>
      </c>
      <c r="R21" s="8">
        <f t="shared" si="6"/>
        <v>18.6046511627907</v>
      </c>
      <c r="S21" s="31">
        <v>0</v>
      </c>
      <c r="T21" s="9">
        <f t="shared" si="7"/>
        <v>0</v>
      </c>
      <c r="U21" s="15">
        <v>0</v>
      </c>
      <c r="V21" s="9">
        <f t="shared" si="8"/>
        <v>0</v>
      </c>
      <c r="X21" s="47">
        <f t="shared" si="10"/>
        <v>129</v>
      </c>
      <c r="Z21" s="16"/>
      <c r="AB21" s="16"/>
      <c r="AF21" s="16"/>
    </row>
    <row r="22" spans="2:32" ht="15.75">
      <c r="B22" s="3">
        <v>15</v>
      </c>
      <c r="C22" s="17" t="s">
        <v>15</v>
      </c>
      <c r="D22" s="131">
        <f t="shared" si="9"/>
        <v>64</v>
      </c>
      <c r="E22" s="26">
        <v>21</v>
      </c>
      <c r="F22" s="8">
        <f t="shared" si="0"/>
        <v>32.8125</v>
      </c>
      <c r="G22" s="2">
        <v>27</v>
      </c>
      <c r="H22" s="8">
        <f t="shared" si="1"/>
        <v>62.7906976744186</v>
      </c>
      <c r="I22" s="31">
        <v>5</v>
      </c>
      <c r="J22" s="9">
        <f t="shared" si="2"/>
        <v>11.627906976744185</v>
      </c>
      <c r="K22" s="15">
        <v>6</v>
      </c>
      <c r="L22" s="33">
        <f t="shared" si="3"/>
        <v>13.953488372093023</v>
      </c>
      <c r="M22" s="26">
        <v>3</v>
      </c>
      <c r="N22" s="6">
        <f t="shared" si="4"/>
        <v>6.976744186046512</v>
      </c>
      <c r="O22" s="7">
        <v>0</v>
      </c>
      <c r="P22" s="27">
        <f t="shared" si="5"/>
        <v>0</v>
      </c>
      <c r="Q22" s="32">
        <v>2</v>
      </c>
      <c r="R22" s="8">
        <f t="shared" si="6"/>
        <v>4.651162790697675</v>
      </c>
      <c r="S22" s="31">
        <v>0</v>
      </c>
      <c r="T22" s="9">
        <f t="shared" si="7"/>
        <v>0</v>
      </c>
      <c r="U22" s="15">
        <v>0</v>
      </c>
      <c r="V22" s="9">
        <f t="shared" si="8"/>
        <v>0</v>
      </c>
      <c r="X22" s="47">
        <f t="shared" si="10"/>
        <v>43</v>
      </c>
      <c r="Z22" s="16"/>
      <c r="AB22" s="16"/>
      <c r="AF22" s="16"/>
    </row>
    <row r="23" spans="2:32" ht="15.75">
      <c r="B23" s="3">
        <v>16</v>
      </c>
      <c r="C23" s="17" t="s">
        <v>16</v>
      </c>
      <c r="D23" s="131">
        <f t="shared" si="9"/>
        <v>33</v>
      </c>
      <c r="E23" s="26">
        <v>0</v>
      </c>
      <c r="F23" s="8">
        <f t="shared" si="0"/>
        <v>0</v>
      </c>
      <c r="G23" s="2">
        <v>15</v>
      </c>
      <c r="H23" s="8">
        <f t="shared" si="1"/>
        <v>45.45454545454545</v>
      </c>
      <c r="I23" s="31">
        <v>12</v>
      </c>
      <c r="J23" s="9">
        <f t="shared" si="2"/>
        <v>36.36363636363637</v>
      </c>
      <c r="K23" s="15">
        <v>0</v>
      </c>
      <c r="L23" s="33">
        <f t="shared" si="3"/>
        <v>0</v>
      </c>
      <c r="M23" s="26">
        <v>4</v>
      </c>
      <c r="N23" s="6">
        <f t="shared" si="4"/>
        <v>12.121212121212121</v>
      </c>
      <c r="O23" s="7">
        <v>0</v>
      </c>
      <c r="P23" s="27">
        <f t="shared" si="5"/>
        <v>0</v>
      </c>
      <c r="Q23" s="32">
        <v>2</v>
      </c>
      <c r="R23" s="8">
        <f t="shared" si="6"/>
        <v>6.0606060606060606</v>
      </c>
      <c r="S23" s="31">
        <v>0</v>
      </c>
      <c r="T23" s="9">
        <f t="shared" si="7"/>
        <v>0</v>
      </c>
      <c r="U23" s="15">
        <v>0</v>
      </c>
      <c r="V23" s="9">
        <f t="shared" si="8"/>
        <v>0</v>
      </c>
      <c r="X23" s="47">
        <f t="shared" si="10"/>
        <v>33</v>
      </c>
      <c r="Z23" s="16"/>
      <c r="AB23" s="16"/>
      <c r="AF23" s="16"/>
    </row>
    <row r="24" spans="2:32" ht="15.75">
      <c r="B24" s="3">
        <v>17</v>
      </c>
      <c r="C24" s="17" t="s">
        <v>17</v>
      </c>
      <c r="D24" s="131">
        <f t="shared" si="9"/>
        <v>28</v>
      </c>
      <c r="E24" s="26">
        <v>0</v>
      </c>
      <c r="F24" s="8">
        <f t="shared" si="0"/>
        <v>0</v>
      </c>
      <c r="G24" s="2">
        <v>8</v>
      </c>
      <c r="H24" s="8">
        <f t="shared" si="1"/>
        <v>28.57142857142857</v>
      </c>
      <c r="I24" s="31">
        <v>12</v>
      </c>
      <c r="J24" s="9">
        <f t="shared" si="2"/>
        <v>42.857142857142854</v>
      </c>
      <c r="K24" s="15">
        <v>2</v>
      </c>
      <c r="L24" s="33">
        <f t="shared" si="3"/>
        <v>7.142857142857142</v>
      </c>
      <c r="M24" s="26">
        <v>3</v>
      </c>
      <c r="N24" s="6">
        <f t="shared" si="4"/>
        <v>10.714285714285714</v>
      </c>
      <c r="O24" s="7">
        <v>0</v>
      </c>
      <c r="P24" s="27">
        <f t="shared" si="5"/>
        <v>0</v>
      </c>
      <c r="Q24" s="32">
        <v>3</v>
      </c>
      <c r="R24" s="8">
        <f t="shared" si="6"/>
        <v>10.714285714285714</v>
      </c>
      <c r="S24" s="31">
        <v>0</v>
      </c>
      <c r="T24" s="9">
        <f t="shared" si="7"/>
        <v>0</v>
      </c>
      <c r="U24" s="15">
        <v>0</v>
      </c>
      <c r="V24" s="9">
        <f t="shared" si="8"/>
        <v>0</v>
      </c>
      <c r="X24" s="47">
        <f t="shared" si="10"/>
        <v>28</v>
      </c>
      <c r="Z24" s="16"/>
      <c r="AB24" s="16"/>
      <c r="AF24" s="16"/>
    </row>
    <row r="25" spans="2:32" ht="15.75">
      <c r="B25" s="3">
        <v>18</v>
      </c>
      <c r="C25" s="17" t="s">
        <v>18</v>
      </c>
      <c r="D25" s="131">
        <f t="shared" si="9"/>
        <v>27</v>
      </c>
      <c r="E25" s="26">
        <v>2</v>
      </c>
      <c r="F25" s="8">
        <f t="shared" si="0"/>
        <v>7.4074074074074066</v>
      </c>
      <c r="G25" s="2">
        <v>7</v>
      </c>
      <c r="H25" s="8">
        <f t="shared" si="1"/>
        <v>28.000000000000004</v>
      </c>
      <c r="I25" s="31">
        <v>9</v>
      </c>
      <c r="J25" s="9">
        <f t="shared" si="2"/>
        <v>36</v>
      </c>
      <c r="K25" s="15">
        <v>2</v>
      </c>
      <c r="L25" s="33">
        <f t="shared" si="3"/>
        <v>8</v>
      </c>
      <c r="M25" s="26">
        <v>5</v>
      </c>
      <c r="N25" s="6">
        <f t="shared" si="4"/>
        <v>20</v>
      </c>
      <c r="O25" s="7">
        <v>0</v>
      </c>
      <c r="P25" s="27">
        <f t="shared" si="5"/>
        <v>0</v>
      </c>
      <c r="Q25" s="32">
        <v>2</v>
      </c>
      <c r="R25" s="8">
        <f t="shared" si="6"/>
        <v>8</v>
      </c>
      <c r="S25" s="31">
        <v>0</v>
      </c>
      <c r="T25" s="9">
        <f t="shared" si="7"/>
        <v>0</v>
      </c>
      <c r="U25" s="15">
        <v>0</v>
      </c>
      <c r="V25" s="9">
        <f t="shared" si="8"/>
        <v>0</v>
      </c>
      <c r="X25" s="47">
        <f t="shared" si="10"/>
        <v>25</v>
      </c>
      <c r="Z25" s="16"/>
      <c r="AB25" s="16"/>
      <c r="AF25" s="16"/>
    </row>
    <row r="26" spans="2:32" ht="15.75">
      <c r="B26" s="3">
        <v>19</v>
      </c>
      <c r="C26" s="17" t="s">
        <v>19</v>
      </c>
      <c r="D26" s="131">
        <f t="shared" si="9"/>
        <v>95</v>
      </c>
      <c r="E26" s="26">
        <v>21</v>
      </c>
      <c r="F26" s="8">
        <f t="shared" si="0"/>
        <v>22.105263157894736</v>
      </c>
      <c r="G26" s="2">
        <v>27</v>
      </c>
      <c r="H26" s="8">
        <f t="shared" si="1"/>
        <v>36.486486486486484</v>
      </c>
      <c r="I26" s="31">
        <v>17</v>
      </c>
      <c r="J26" s="9">
        <f t="shared" si="2"/>
        <v>22.972972972972975</v>
      </c>
      <c r="K26" s="15">
        <v>4</v>
      </c>
      <c r="L26" s="33">
        <f t="shared" si="3"/>
        <v>5.405405405405405</v>
      </c>
      <c r="M26" s="26">
        <v>12</v>
      </c>
      <c r="N26" s="6">
        <f t="shared" si="4"/>
        <v>16.216216216216218</v>
      </c>
      <c r="O26" s="7">
        <v>2</v>
      </c>
      <c r="P26" s="27">
        <f t="shared" si="5"/>
        <v>2.7027027027027026</v>
      </c>
      <c r="Q26" s="32">
        <v>12</v>
      </c>
      <c r="R26" s="8">
        <f t="shared" si="6"/>
        <v>16.216216216216218</v>
      </c>
      <c r="S26" s="31">
        <v>0</v>
      </c>
      <c r="T26" s="9">
        <f t="shared" si="7"/>
        <v>0</v>
      </c>
      <c r="U26" s="15">
        <v>0</v>
      </c>
      <c r="V26" s="9">
        <f t="shared" si="8"/>
        <v>0</v>
      </c>
      <c r="X26" s="47">
        <f t="shared" si="10"/>
        <v>74</v>
      </c>
      <c r="Z26" s="16"/>
      <c r="AB26" s="16"/>
      <c r="AF26" s="16"/>
    </row>
    <row r="27" spans="2:32" ht="15.75">
      <c r="B27" s="3">
        <v>20</v>
      </c>
      <c r="C27" s="17" t="s">
        <v>20</v>
      </c>
      <c r="D27" s="131">
        <f t="shared" si="9"/>
        <v>51</v>
      </c>
      <c r="E27" s="26">
        <v>12</v>
      </c>
      <c r="F27" s="8">
        <f t="shared" si="0"/>
        <v>23.52941176470588</v>
      </c>
      <c r="G27" s="2">
        <v>9</v>
      </c>
      <c r="H27" s="8">
        <f t="shared" si="1"/>
        <v>23.076923076923077</v>
      </c>
      <c r="I27" s="31">
        <v>18</v>
      </c>
      <c r="J27" s="9">
        <f t="shared" si="2"/>
        <v>46.15384615384615</v>
      </c>
      <c r="K27" s="15">
        <v>2</v>
      </c>
      <c r="L27" s="33">
        <f t="shared" si="3"/>
        <v>5.128205128205128</v>
      </c>
      <c r="M27" s="26">
        <v>2</v>
      </c>
      <c r="N27" s="6">
        <f t="shared" si="4"/>
        <v>5.128205128205128</v>
      </c>
      <c r="O27" s="7">
        <v>1</v>
      </c>
      <c r="P27" s="27">
        <f t="shared" si="5"/>
        <v>2.564102564102564</v>
      </c>
      <c r="Q27" s="32">
        <v>7</v>
      </c>
      <c r="R27" s="8">
        <f t="shared" si="6"/>
        <v>17.94871794871795</v>
      </c>
      <c r="S27" s="31">
        <v>0</v>
      </c>
      <c r="T27" s="9">
        <f t="shared" si="7"/>
        <v>0</v>
      </c>
      <c r="U27" s="15">
        <v>0</v>
      </c>
      <c r="V27" s="9">
        <f t="shared" si="8"/>
        <v>0</v>
      </c>
      <c r="X27" s="47">
        <f t="shared" si="10"/>
        <v>39</v>
      </c>
      <c r="Z27" s="16"/>
      <c r="AB27" s="16"/>
      <c r="AF27" s="16"/>
    </row>
    <row r="28" spans="2:32" ht="15.75">
      <c r="B28" s="3">
        <v>21</v>
      </c>
      <c r="C28" s="17" t="s">
        <v>21</v>
      </c>
      <c r="D28" s="131">
        <f t="shared" si="9"/>
        <v>70</v>
      </c>
      <c r="E28" s="26">
        <v>5</v>
      </c>
      <c r="F28" s="8">
        <f t="shared" si="0"/>
        <v>7.142857142857142</v>
      </c>
      <c r="G28" s="2">
        <v>12</v>
      </c>
      <c r="H28" s="8">
        <f t="shared" si="1"/>
        <v>18.461538461538463</v>
      </c>
      <c r="I28" s="31">
        <v>25</v>
      </c>
      <c r="J28" s="9">
        <f t="shared" si="2"/>
        <v>38.46153846153847</v>
      </c>
      <c r="K28" s="15">
        <v>9</v>
      </c>
      <c r="L28" s="33">
        <f t="shared" si="3"/>
        <v>13.846153846153847</v>
      </c>
      <c r="M28" s="26">
        <v>10</v>
      </c>
      <c r="N28" s="6">
        <f t="shared" si="4"/>
        <v>15.384615384615385</v>
      </c>
      <c r="O28" s="7">
        <v>2</v>
      </c>
      <c r="P28" s="27">
        <f t="shared" si="5"/>
        <v>3.076923076923077</v>
      </c>
      <c r="Q28" s="32">
        <v>7</v>
      </c>
      <c r="R28" s="8">
        <f t="shared" si="6"/>
        <v>10.76923076923077</v>
      </c>
      <c r="S28" s="31">
        <v>0</v>
      </c>
      <c r="T28" s="9">
        <f t="shared" si="7"/>
        <v>0</v>
      </c>
      <c r="U28" s="15">
        <v>0</v>
      </c>
      <c r="V28" s="9">
        <f t="shared" si="8"/>
        <v>0</v>
      </c>
      <c r="X28" s="47">
        <f t="shared" si="10"/>
        <v>65</v>
      </c>
      <c r="Z28" s="16"/>
      <c r="AB28" s="16"/>
      <c r="AF28" s="16"/>
    </row>
    <row r="29" spans="2:32" ht="15.75">
      <c r="B29" s="3">
        <v>22</v>
      </c>
      <c r="C29" s="17" t="s">
        <v>22</v>
      </c>
      <c r="D29" s="131">
        <f t="shared" si="9"/>
        <v>58</v>
      </c>
      <c r="E29" s="26">
        <v>14</v>
      </c>
      <c r="F29" s="8">
        <f t="shared" si="0"/>
        <v>24.137931034482758</v>
      </c>
      <c r="G29" s="2">
        <v>18</v>
      </c>
      <c r="H29" s="8">
        <f t="shared" si="1"/>
        <v>40.909090909090914</v>
      </c>
      <c r="I29" s="31">
        <v>13</v>
      </c>
      <c r="J29" s="9">
        <f t="shared" si="2"/>
        <v>29.545454545454547</v>
      </c>
      <c r="K29" s="15">
        <v>2</v>
      </c>
      <c r="L29" s="33">
        <f t="shared" si="3"/>
        <v>4.545454545454546</v>
      </c>
      <c r="M29" s="26">
        <v>4</v>
      </c>
      <c r="N29" s="6">
        <f t="shared" si="4"/>
        <v>9.090909090909092</v>
      </c>
      <c r="O29" s="7">
        <v>1</v>
      </c>
      <c r="P29" s="27">
        <f t="shared" si="5"/>
        <v>2.272727272727273</v>
      </c>
      <c r="Q29" s="32">
        <v>6</v>
      </c>
      <c r="R29" s="8">
        <f t="shared" si="6"/>
        <v>13.636363636363635</v>
      </c>
      <c r="S29" s="31">
        <v>0</v>
      </c>
      <c r="T29" s="9">
        <f t="shared" si="7"/>
        <v>0</v>
      </c>
      <c r="U29" s="15">
        <v>0</v>
      </c>
      <c r="V29" s="9">
        <f t="shared" si="8"/>
        <v>0</v>
      </c>
      <c r="X29" s="47">
        <f t="shared" si="10"/>
        <v>44</v>
      </c>
      <c r="Z29" s="16"/>
      <c r="AB29" s="16"/>
      <c r="AF29" s="16"/>
    </row>
    <row r="30" spans="2:32" ht="15.75">
      <c r="B30" s="3">
        <v>23</v>
      </c>
      <c r="C30" s="17" t="s">
        <v>23</v>
      </c>
      <c r="D30" s="131">
        <f t="shared" si="9"/>
        <v>35</v>
      </c>
      <c r="E30" s="26">
        <v>9</v>
      </c>
      <c r="F30" s="8">
        <f t="shared" si="0"/>
        <v>25.71428571428571</v>
      </c>
      <c r="G30" s="2">
        <v>3</v>
      </c>
      <c r="H30" s="8">
        <f t="shared" si="1"/>
        <v>11.538461538461538</v>
      </c>
      <c r="I30" s="31">
        <v>15</v>
      </c>
      <c r="J30" s="9">
        <f t="shared" si="2"/>
        <v>57.692307692307686</v>
      </c>
      <c r="K30" s="15">
        <v>5</v>
      </c>
      <c r="L30" s="33">
        <f t="shared" si="3"/>
        <v>19.230769230769234</v>
      </c>
      <c r="M30" s="26">
        <v>0</v>
      </c>
      <c r="N30" s="6">
        <f t="shared" si="4"/>
        <v>0</v>
      </c>
      <c r="O30" s="7">
        <v>1</v>
      </c>
      <c r="P30" s="27">
        <f t="shared" si="5"/>
        <v>3.8461538461538463</v>
      </c>
      <c r="Q30" s="32">
        <v>2</v>
      </c>
      <c r="R30" s="8">
        <f t="shared" si="6"/>
        <v>7.6923076923076925</v>
      </c>
      <c r="S30" s="31">
        <v>0</v>
      </c>
      <c r="T30" s="9">
        <f t="shared" si="7"/>
        <v>0</v>
      </c>
      <c r="U30" s="15">
        <v>0</v>
      </c>
      <c r="V30" s="9">
        <f t="shared" si="8"/>
        <v>0</v>
      </c>
      <c r="X30" s="47">
        <f t="shared" si="10"/>
        <v>26</v>
      </c>
      <c r="Z30" s="16"/>
      <c r="AB30" s="16"/>
      <c r="AF30" s="16"/>
    </row>
    <row r="31" spans="2:32" ht="15.75">
      <c r="B31" s="3">
        <v>24</v>
      </c>
      <c r="C31" s="18" t="s">
        <v>24</v>
      </c>
      <c r="D31" s="131">
        <f t="shared" si="9"/>
        <v>38</v>
      </c>
      <c r="E31" s="26">
        <v>3</v>
      </c>
      <c r="F31" s="8">
        <f t="shared" si="0"/>
        <v>7.894736842105263</v>
      </c>
      <c r="G31" s="2">
        <v>11</v>
      </c>
      <c r="H31" s="8">
        <f t="shared" si="1"/>
        <v>31.428571428571427</v>
      </c>
      <c r="I31" s="31">
        <v>12</v>
      </c>
      <c r="J31" s="9">
        <f t="shared" si="2"/>
        <v>34.285714285714285</v>
      </c>
      <c r="K31" s="15">
        <v>4</v>
      </c>
      <c r="L31" s="33">
        <f t="shared" si="3"/>
        <v>11.428571428571429</v>
      </c>
      <c r="M31" s="26">
        <v>3</v>
      </c>
      <c r="N31" s="6">
        <f t="shared" si="4"/>
        <v>8.571428571428571</v>
      </c>
      <c r="O31" s="7">
        <v>0</v>
      </c>
      <c r="P31" s="27">
        <f t="shared" si="5"/>
        <v>0</v>
      </c>
      <c r="Q31" s="32">
        <v>5</v>
      </c>
      <c r="R31" s="8">
        <f t="shared" si="6"/>
        <v>14.285714285714285</v>
      </c>
      <c r="S31" s="31">
        <v>0</v>
      </c>
      <c r="T31" s="9">
        <f t="shared" si="7"/>
        <v>0</v>
      </c>
      <c r="U31" s="15">
        <v>0</v>
      </c>
      <c r="V31" s="9">
        <f t="shared" si="8"/>
        <v>0</v>
      </c>
      <c r="X31" s="47">
        <f t="shared" si="10"/>
        <v>35</v>
      </c>
      <c r="Z31" s="16"/>
      <c r="AB31" s="16"/>
      <c r="AF31" s="16"/>
    </row>
    <row r="32" spans="2:32" ht="15.75">
      <c r="B32" s="3">
        <v>25</v>
      </c>
      <c r="C32" s="18" t="s">
        <v>25</v>
      </c>
      <c r="D32" s="131">
        <f t="shared" si="9"/>
        <v>79</v>
      </c>
      <c r="E32" s="26">
        <v>26</v>
      </c>
      <c r="F32" s="8">
        <f t="shared" si="0"/>
        <v>32.91139240506329</v>
      </c>
      <c r="G32" s="2">
        <v>17</v>
      </c>
      <c r="H32" s="8">
        <f t="shared" si="1"/>
        <v>32.075471698113205</v>
      </c>
      <c r="I32" s="31">
        <v>9</v>
      </c>
      <c r="J32" s="9">
        <f t="shared" si="2"/>
        <v>16.9811320754717</v>
      </c>
      <c r="K32" s="15">
        <v>14</v>
      </c>
      <c r="L32" s="33">
        <f t="shared" si="3"/>
        <v>26.41509433962264</v>
      </c>
      <c r="M32" s="26">
        <v>5</v>
      </c>
      <c r="N32" s="6">
        <f t="shared" si="4"/>
        <v>9.433962264150944</v>
      </c>
      <c r="O32" s="7">
        <v>0</v>
      </c>
      <c r="P32" s="27">
        <f t="shared" si="5"/>
        <v>0</v>
      </c>
      <c r="Q32" s="32">
        <v>8</v>
      </c>
      <c r="R32" s="8">
        <f t="shared" si="6"/>
        <v>15.09433962264151</v>
      </c>
      <c r="S32" s="31">
        <v>0</v>
      </c>
      <c r="T32" s="9">
        <f t="shared" si="7"/>
        <v>0</v>
      </c>
      <c r="U32" s="15">
        <v>0</v>
      </c>
      <c r="V32" s="9">
        <f t="shared" si="8"/>
        <v>0</v>
      </c>
      <c r="X32" s="44">
        <f t="shared" si="10"/>
        <v>53</v>
      </c>
      <c r="Z32" s="16"/>
      <c r="AB32" s="16"/>
      <c r="AF32" s="16"/>
    </row>
    <row r="33" spans="2:32" ht="15.75">
      <c r="B33" s="3">
        <v>26</v>
      </c>
      <c r="C33" s="61" t="s">
        <v>44</v>
      </c>
      <c r="D33" s="131">
        <f t="shared" si="9"/>
        <v>106</v>
      </c>
      <c r="E33" s="26">
        <v>42</v>
      </c>
      <c r="F33" s="8">
        <f t="shared" si="0"/>
        <v>39.62264150943396</v>
      </c>
      <c r="G33" s="2">
        <v>5</v>
      </c>
      <c r="H33" s="8">
        <f t="shared" si="1"/>
        <v>7.8125</v>
      </c>
      <c r="I33" s="31">
        <v>44</v>
      </c>
      <c r="J33" s="9">
        <f t="shared" si="2"/>
        <v>68.75</v>
      </c>
      <c r="K33" s="15">
        <v>2</v>
      </c>
      <c r="L33" s="33">
        <f t="shared" si="3"/>
        <v>3.125</v>
      </c>
      <c r="M33" s="26">
        <v>6</v>
      </c>
      <c r="N33" s="6">
        <f t="shared" si="4"/>
        <v>9.375</v>
      </c>
      <c r="O33" s="7">
        <v>3</v>
      </c>
      <c r="P33" s="27">
        <f t="shared" si="5"/>
        <v>4.6875</v>
      </c>
      <c r="Q33" s="32">
        <v>4</v>
      </c>
      <c r="R33" s="8">
        <f t="shared" si="6"/>
        <v>6.25</v>
      </c>
      <c r="S33" s="31">
        <v>0</v>
      </c>
      <c r="T33" s="9">
        <f t="shared" si="7"/>
        <v>0</v>
      </c>
      <c r="U33" s="15">
        <v>0</v>
      </c>
      <c r="V33" s="9">
        <f t="shared" si="8"/>
        <v>0</v>
      </c>
      <c r="X33" s="47">
        <f t="shared" si="10"/>
        <v>64</v>
      </c>
      <c r="Z33" s="16"/>
      <c r="AB33" s="16"/>
      <c r="AF33" s="16"/>
    </row>
    <row r="34" spans="2:32" ht="15.75">
      <c r="B34" s="3">
        <v>27</v>
      </c>
      <c r="C34" s="61" t="s">
        <v>48</v>
      </c>
      <c r="D34" s="131">
        <f t="shared" si="9"/>
        <v>1</v>
      </c>
      <c r="E34" s="26">
        <v>0</v>
      </c>
      <c r="F34" s="8">
        <f>E34/D34*100</f>
        <v>0</v>
      </c>
      <c r="G34" s="2">
        <v>0</v>
      </c>
      <c r="H34" s="8">
        <f>G34/X34*100</f>
        <v>0</v>
      </c>
      <c r="I34" s="31">
        <v>0</v>
      </c>
      <c r="J34" s="9">
        <f>I34/X34*100</f>
        <v>0</v>
      </c>
      <c r="K34" s="15">
        <v>0</v>
      </c>
      <c r="L34" s="33">
        <f>K34/X34*100</f>
        <v>0</v>
      </c>
      <c r="M34" s="26">
        <v>0</v>
      </c>
      <c r="N34" s="6">
        <f>M34/X34*100</f>
        <v>0</v>
      </c>
      <c r="O34" s="7">
        <v>0</v>
      </c>
      <c r="P34" s="27">
        <f>O34/X34*100</f>
        <v>0</v>
      </c>
      <c r="Q34" s="32">
        <v>1</v>
      </c>
      <c r="R34" s="8">
        <f>Q34/X34*100</f>
        <v>100</v>
      </c>
      <c r="S34" s="31">
        <v>0</v>
      </c>
      <c r="T34" s="9">
        <f>S34/X34*100</f>
        <v>0</v>
      </c>
      <c r="U34" s="15">
        <v>0</v>
      </c>
      <c r="V34" s="9">
        <f>U34/X34*100</f>
        <v>0</v>
      </c>
      <c r="X34" s="47">
        <f>D34-E34</f>
        <v>1</v>
      </c>
      <c r="Z34" s="16"/>
      <c r="AB34" s="16"/>
      <c r="AF34" s="16"/>
    </row>
    <row r="35" spans="2:32" ht="15.75">
      <c r="B35" s="3">
        <v>28</v>
      </c>
      <c r="C35" s="61" t="s">
        <v>49</v>
      </c>
      <c r="D35" s="131">
        <f t="shared" si="9"/>
        <v>0</v>
      </c>
      <c r="E35" s="26">
        <v>0</v>
      </c>
      <c r="F35" s="8" t="e">
        <f>E35/D35*100</f>
        <v>#DIV/0!</v>
      </c>
      <c r="G35" s="2">
        <v>0</v>
      </c>
      <c r="H35" s="8" t="e">
        <f>G35/X35*100</f>
        <v>#DIV/0!</v>
      </c>
      <c r="I35" s="31">
        <v>0</v>
      </c>
      <c r="J35" s="9" t="e">
        <f>I35/X35*100</f>
        <v>#DIV/0!</v>
      </c>
      <c r="K35" s="15">
        <v>0</v>
      </c>
      <c r="L35" s="33" t="e">
        <f>K35/X35*100</f>
        <v>#DIV/0!</v>
      </c>
      <c r="M35" s="26">
        <v>0</v>
      </c>
      <c r="N35" s="6" t="e">
        <f>M35/X35*100</f>
        <v>#DIV/0!</v>
      </c>
      <c r="O35" s="7">
        <v>0</v>
      </c>
      <c r="P35" s="27" t="e">
        <f>O35/X35*100</f>
        <v>#DIV/0!</v>
      </c>
      <c r="Q35" s="32">
        <v>0</v>
      </c>
      <c r="R35" s="8" t="e">
        <f>Q35/X35*100</f>
        <v>#DIV/0!</v>
      </c>
      <c r="S35" s="31">
        <v>0</v>
      </c>
      <c r="T35" s="9" t="e">
        <f>S35/X35*100</f>
        <v>#DIV/0!</v>
      </c>
      <c r="U35" s="15">
        <v>0</v>
      </c>
      <c r="V35" s="9" t="e">
        <f>U35/X35*100</f>
        <v>#DIV/0!</v>
      </c>
      <c r="X35" s="47">
        <f>D35-E35</f>
        <v>0</v>
      </c>
      <c r="Z35" s="16"/>
      <c r="AB35" s="16"/>
      <c r="AF35" s="16"/>
    </row>
    <row r="36" spans="2:32" ht="16.5" customHeight="1" thickBot="1">
      <c r="B36" s="3">
        <v>29</v>
      </c>
      <c r="C36" s="61" t="s">
        <v>50</v>
      </c>
      <c r="D36" s="131">
        <f t="shared" si="9"/>
        <v>2</v>
      </c>
      <c r="E36" s="26">
        <v>0</v>
      </c>
      <c r="F36" s="8">
        <f>E36/D36*100</f>
        <v>0</v>
      </c>
      <c r="G36" s="2">
        <v>0</v>
      </c>
      <c r="H36" s="8">
        <f>G36/X36*100</f>
        <v>0</v>
      </c>
      <c r="I36" s="31">
        <v>1</v>
      </c>
      <c r="J36" s="9">
        <f>I36/X36*100</f>
        <v>50</v>
      </c>
      <c r="K36" s="15">
        <v>0</v>
      </c>
      <c r="L36" s="33">
        <f>K36/X36*100</f>
        <v>0</v>
      </c>
      <c r="M36" s="26">
        <v>0</v>
      </c>
      <c r="N36" s="6">
        <f>M36/X36*100</f>
        <v>0</v>
      </c>
      <c r="O36" s="7">
        <v>0</v>
      </c>
      <c r="P36" s="27">
        <f>O36/X36*100</f>
        <v>0</v>
      </c>
      <c r="Q36" s="32">
        <v>1</v>
      </c>
      <c r="R36" s="8">
        <f>Q36/X36*100</f>
        <v>50</v>
      </c>
      <c r="S36" s="31">
        <v>0</v>
      </c>
      <c r="T36" s="9">
        <f>S36/X36*100</f>
        <v>0</v>
      </c>
      <c r="U36" s="15">
        <v>0</v>
      </c>
      <c r="V36" s="9">
        <f>U36/X36*100</f>
        <v>0</v>
      </c>
      <c r="X36" s="47">
        <f>D36-E36</f>
        <v>2</v>
      </c>
      <c r="Z36" s="16"/>
      <c r="AB36" s="16"/>
      <c r="AF36" s="16"/>
    </row>
    <row r="37" spans="2:26" ht="16.5" customHeight="1" thickBot="1">
      <c r="B37" s="211" t="s">
        <v>45</v>
      </c>
      <c r="C37" s="261"/>
      <c r="D37" s="60">
        <f>SUM(D8:D32)</f>
        <v>2236</v>
      </c>
      <c r="E37" s="75">
        <f aca="true" t="shared" si="11" ref="E37:X37">SUM(E8:E32)</f>
        <v>500</v>
      </c>
      <c r="F37" s="35">
        <f t="shared" si="0"/>
        <v>22.361359570661897</v>
      </c>
      <c r="G37" s="75">
        <f t="shared" si="11"/>
        <v>490</v>
      </c>
      <c r="H37" s="35">
        <f t="shared" si="1"/>
        <v>28.225806451612907</v>
      </c>
      <c r="I37" s="75">
        <f t="shared" si="11"/>
        <v>595</v>
      </c>
      <c r="J37" s="45">
        <f t="shared" si="2"/>
        <v>34.274193548387096</v>
      </c>
      <c r="K37" s="75">
        <f t="shared" si="11"/>
        <v>209</v>
      </c>
      <c r="L37" s="77">
        <f t="shared" si="3"/>
        <v>12.039170506912443</v>
      </c>
      <c r="M37" s="75">
        <f t="shared" si="11"/>
        <v>158</v>
      </c>
      <c r="N37" s="54">
        <f t="shared" si="4"/>
        <v>9.101382488479262</v>
      </c>
      <c r="O37" s="76">
        <f t="shared" si="11"/>
        <v>27</v>
      </c>
      <c r="P37" s="74">
        <f t="shared" si="5"/>
        <v>1.555299539170507</v>
      </c>
      <c r="Q37" s="75">
        <f t="shared" si="11"/>
        <v>257</v>
      </c>
      <c r="R37" s="35">
        <f t="shared" si="6"/>
        <v>14.80414746543779</v>
      </c>
      <c r="S37" s="75">
        <f t="shared" si="11"/>
        <v>0</v>
      </c>
      <c r="T37" s="45">
        <f t="shared" si="7"/>
        <v>0</v>
      </c>
      <c r="U37" s="75">
        <f t="shared" si="11"/>
        <v>0</v>
      </c>
      <c r="V37" s="45">
        <f t="shared" si="8"/>
        <v>0</v>
      </c>
      <c r="X37" s="78">
        <f t="shared" si="11"/>
        <v>1736</v>
      </c>
      <c r="Z37" s="16"/>
    </row>
    <row r="38" spans="2:26" ht="16.5" thickBot="1">
      <c r="B38" s="211" t="s">
        <v>46</v>
      </c>
      <c r="C38" s="261"/>
      <c r="D38" s="60">
        <f>SUM(D8:D36)</f>
        <v>2345</v>
      </c>
      <c r="E38" s="75">
        <f aca="true" t="shared" si="12" ref="E38:X38">SUM(E8:E36)</f>
        <v>542</v>
      </c>
      <c r="F38" s="35">
        <f t="shared" si="0"/>
        <v>23.11300639658849</v>
      </c>
      <c r="G38" s="75">
        <f t="shared" si="12"/>
        <v>495</v>
      </c>
      <c r="H38" s="35">
        <f t="shared" si="1"/>
        <v>27.454242928452576</v>
      </c>
      <c r="I38" s="75">
        <f t="shared" si="12"/>
        <v>640</v>
      </c>
      <c r="J38" s="45">
        <f t="shared" si="2"/>
        <v>35.49639489739324</v>
      </c>
      <c r="K38" s="75">
        <f t="shared" si="12"/>
        <v>211</v>
      </c>
      <c r="L38" s="77">
        <f t="shared" si="3"/>
        <v>11.70271769273433</v>
      </c>
      <c r="M38" s="75">
        <f t="shared" si="12"/>
        <v>164</v>
      </c>
      <c r="N38" s="54">
        <f t="shared" si="4"/>
        <v>9.095951192457017</v>
      </c>
      <c r="O38" s="76">
        <f t="shared" si="12"/>
        <v>30</v>
      </c>
      <c r="P38" s="74">
        <f t="shared" si="5"/>
        <v>1.6638935108153077</v>
      </c>
      <c r="Q38" s="75">
        <f t="shared" si="12"/>
        <v>263</v>
      </c>
      <c r="R38" s="35">
        <f t="shared" si="6"/>
        <v>14.586799778147533</v>
      </c>
      <c r="S38" s="75">
        <f t="shared" si="12"/>
        <v>0</v>
      </c>
      <c r="T38" s="45">
        <f t="shared" si="7"/>
        <v>0</v>
      </c>
      <c r="U38" s="75">
        <f t="shared" si="12"/>
        <v>0</v>
      </c>
      <c r="V38" s="45">
        <f t="shared" si="8"/>
        <v>0</v>
      </c>
      <c r="X38" s="60">
        <f t="shared" si="12"/>
        <v>1803</v>
      </c>
      <c r="Z38" s="16"/>
    </row>
    <row r="39" spans="2:22" ht="12.75">
      <c r="B39" s="198" t="s">
        <v>35</v>
      </c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2:22" ht="12.75" customHeight="1">
      <c r="B40" s="202" t="s">
        <v>36</v>
      </c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14"/>
      <c r="V40" s="14"/>
    </row>
  </sheetData>
  <sheetProtection/>
  <mergeCells count="23">
    <mergeCell ref="X3:X7"/>
    <mergeCell ref="D4:D7"/>
    <mergeCell ref="I4:J6"/>
    <mergeCell ref="M4:N6"/>
    <mergeCell ref="O4:P6"/>
    <mergeCell ref="B3:B7"/>
    <mergeCell ref="M3:P3"/>
    <mergeCell ref="Q3:R6"/>
    <mergeCell ref="B39:V39"/>
    <mergeCell ref="B40:T40"/>
    <mergeCell ref="S3:T6"/>
    <mergeCell ref="U3:V6"/>
    <mergeCell ref="B38:C38"/>
    <mergeCell ref="B37:C37"/>
    <mergeCell ref="P1:R1"/>
    <mergeCell ref="C3:C7"/>
    <mergeCell ref="D3:F3"/>
    <mergeCell ref="G3:J3"/>
    <mergeCell ref="K3:L6"/>
    <mergeCell ref="E4:F6"/>
    <mergeCell ref="G4:H6"/>
    <mergeCell ref="B2:V2"/>
    <mergeCell ref="U1:V1"/>
  </mergeCells>
  <printOptions/>
  <pageMargins left="0.42" right="0.37" top="0.21" bottom="0.19" header="0.17" footer="0.16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PHC01</cp:lastModifiedBy>
  <cp:lastPrinted>2020-11-24T09:27:11Z</cp:lastPrinted>
  <dcterms:created xsi:type="dcterms:W3CDTF">2012-10-04T13:57:19Z</dcterms:created>
  <dcterms:modified xsi:type="dcterms:W3CDTF">2020-11-25T08:35:55Z</dcterms:modified>
  <cp:category/>
  <cp:version/>
  <cp:contentType/>
  <cp:contentStatus/>
</cp:coreProperties>
</file>